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29" codeName="{AE6600E7-7A62-396C-DE95-9942FA9DD81E}"/>
  <workbookPr codeName="ThisWorkbook" defaultThemeVersion="124226"/>
  <mc:AlternateContent xmlns:mc="http://schemas.openxmlformats.org/markup-compatibility/2006">
    <mc:Choice Requires="x15">
      <x15ac:absPath xmlns:x15ac="http://schemas.microsoft.com/office/spreadsheetml/2010/11/ac" url="C:\Users\Usuario\Desktop\"/>
    </mc:Choice>
  </mc:AlternateContent>
  <xr:revisionPtr revIDLastSave="0" documentId="13_ncr:1_{6824B93C-4ADA-4364-A785-6F3ACB526AC2}" xr6:coauthVersionLast="47" xr6:coauthVersionMax="47" xr10:uidLastSave="{00000000-0000-0000-0000-000000000000}"/>
  <bookViews>
    <workbookView xWindow="-120" yWindow="-120" windowWidth="29040" windowHeight="15840" tabRatio="855" activeTab="2" xr2:uid="{00000000-000D-0000-FFFF-FFFF00000000}"/>
  </bookViews>
  <sheets>
    <sheet name="Indices" sheetId="18" r:id="rId1"/>
    <sheet name="Instrucciones" sheetId="16" r:id="rId2"/>
    <sheet name="Datos" sheetId="15" r:id="rId3"/>
    <sheet name="CyP" sheetId="2" r:id="rId4"/>
    <sheet name="AP" sheetId="6" r:id="rId5"/>
    <sheet name="PTyCI" sheetId="9" r:id="rId6"/>
    <sheet name="Polinomica" sheetId="19" r:id="rId7"/>
    <sheet name="Avance Obra" sheetId="4" r:id="rId8"/>
    <sheet name="Curva Inversiones" sheetId="5" r:id="rId9"/>
    <sheet name="Gastos Generales" sheetId="8" r:id="rId10"/>
    <sheet name="Insumos" sheetId="14" r:id="rId11"/>
    <sheet name="Items - Códigos" sheetId="12" r:id="rId12"/>
  </sheets>
  <functionGroups builtInGroupCount="19"/>
  <externalReferences>
    <externalReference r:id="rId13"/>
    <externalReference r:id="rId14"/>
    <externalReference r:id="rId15"/>
    <externalReference r:id="rId16"/>
    <externalReference r:id="rId17"/>
  </externalReferences>
  <definedNames>
    <definedName name="__123Graph_AGRAUDAP" localSheetId="2" hidden="1">[1]P.TRABAJO!#REF!</definedName>
    <definedName name="__123Graph_AGRAUDAP" localSheetId="0" hidden="1">[1]P.TRABAJO!#REF!</definedName>
    <definedName name="__123Graph_AGRAUDAP" localSheetId="11" hidden="1">[1]P.TRABAJO!#REF!</definedName>
    <definedName name="__123Graph_AGRAUDAP" localSheetId="6"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1" hidden="1">[1]P.TRABAJO!#REF!</definedName>
    <definedName name="__123Graph_LBL_AGRAUDAP" localSheetId="6"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1" hidden="1">[1]P.TRABAJO!#REF!</definedName>
    <definedName name="__123Graph_XGRAUDAP" localSheetId="6" hidden="1">[1]P.TRABAJO!#REF!</definedName>
    <definedName name="__123Graph_XGRAUDAP" hidden="1">[1]P.TRABAJO!#REF!</definedName>
    <definedName name="_xlnm._FilterDatabase" localSheetId="4" hidden="1">AP!$C$1:$C$12500</definedName>
    <definedName name="_xlnm._FilterDatabase" localSheetId="3" hidden="1">CyP!$A$1:$A$232</definedName>
    <definedName name="_xlnm._FilterDatabase" localSheetId="2" hidden="1">Datos!#REF!</definedName>
    <definedName name="_xlnm._FilterDatabase" localSheetId="0" hidden="1">Indices!#REF!</definedName>
    <definedName name="_xlnm._FilterDatabase" localSheetId="5" hidden="1">PTyCI!$D$1:$D$223</definedName>
    <definedName name="Anticipo_Financiero" localSheetId="6">[2]Datos!$C$7</definedName>
    <definedName name="Anticipo_Financiero">Datos!$C$8</definedName>
    <definedName name="_xlnm.Print_Area" localSheetId="4">AP!$A$1:$G$15000</definedName>
    <definedName name="_xlnm.Print_Area" localSheetId="3">CyP!$A$18:$I$232</definedName>
    <definedName name="_xlnm.Print_Area" localSheetId="2">Datos!$B$1:$H$115</definedName>
    <definedName name="_xlnm.Print_Area" localSheetId="5">PTyCI!$A$13:$BA$220</definedName>
    <definedName name="Beneficio" localSheetId="6">[2]Datos!$C$15</definedName>
    <definedName name="Beneficio">Datos!$C$16</definedName>
    <definedName name="Cant_Viv_P1" localSheetId="6">[2]P1!$B$5</definedName>
    <definedName name="Cant_Viv_P1">[3]P1!$B$5</definedName>
    <definedName name="Cant_Viv_P2" localSheetId="6">[2]P2!$B$5</definedName>
    <definedName name="Cant_Viv_P2">[3]P2!$B$5</definedName>
    <definedName name="Cant_Viv_P3" localSheetId="6">[2]P3!$B$5</definedName>
    <definedName name="Cant_Viv_P3">[3]P3!$B$5</definedName>
    <definedName name="Coef_Paso_Infraestructura" localSheetId="6">[2]Datos!$C$20</definedName>
    <definedName name="Coef_Paso_Infraestructura">[3]Datos!$C$20</definedName>
    <definedName name="Coef_Paso_Vivienda" localSheetId="6">[2]Datos!$C$19</definedName>
    <definedName name="Coef_Paso_Vivienda">[3]Datos!$C$19</definedName>
    <definedName name="Coeficiente_Paso" localSheetId="6">[4]Datos!$C$19</definedName>
    <definedName name="Coeficiente_Paso">Datos!$C$19</definedName>
    <definedName name="Comiten">[2]Datos!$C$1</definedName>
    <definedName name="Comitente" localSheetId="6">[2]Datos!$C$1</definedName>
    <definedName name="Comitente">Datos!$C$2</definedName>
    <definedName name="Contratista" localSheetId="6">[2]Datos!$C$12</definedName>
    <definedName name="Contratista">Datos!$C$13</definedName>
    <definedName name="Costo_Financiero" localSheetId="6">[2]Datos!$C$13</definedName>
    <definedName name="Costo_Financiero">Datos!$C$14</definedName>
    <definedName name="Costo_Obra">CyP!$F$219</definedName>
    <definedName name="Empresa">[2]Datos!$C$12</definedName>
    <definedName name="Expediente_N°" localSheetId="6">[4]Datos!$C$6</definedName>
    <definedName name="Expediente_N°">Datos!$C$6</definedName>
    <definedName name="Fecha_Apertura" localSheetId="6">[2]Datos!$C$8</definedName>
    <definedName name="Fecha_Apertura">[3]Datos!$C$8</definedName>
    <definedName name="Fecha_Base" localSheetId="6">[5]Datos!$C$9</definedName>
    <definedName name="Fecha_Base">Datos!$C$9</definedName>
    <definedName name="Gasto_Generales_Porcentaje" localSheetId="6">[4]Datos!$C$15</definedName>
    <definedName name="Gasto_Generales_Porcentaje">Datos!$C$15</definedName>
    <definedName name="Gastos_Generales" localSheetId="6">[2]Datos!$C$14</definedName>
    <definedName name="Gastos_Generales">[3]Datos!$C$14</definedName>
    <definedName name="Gastos_Generales_Pesos" localSheetId="6">'[4]Gastos Generales'!$C$75</definedName>
    <definedName name="Gastos_Generales_Pesos">'Gastos Generales'!$C$75</definedName>
    <definedName name="GG_Empresa" localSheetId="6">'[4]Gastos Generales'!$C$36</definedName>
    <definedName name="GG_Empresa">'Gastos Generales'!$C$36</definedName>
    <definedName name="GG_Obra" localSheetId="6">'[4]Gastos Generales'!$C$11</definedName>
    <definedName name="GG_Obra">'Gastos Generales'!$C$11</definedName>
    <definedName name="Ingresos_Brutos" localSheetId="6">[2]Datos!$C$16</definedName>
    <definedName name="Ingresos_Brutos">Datos!$C$17</definedName>
    <definedName name="IVA" localSheetId="6">[4]Datos!$C$18</definedName>
    <definedName name="IVA">Datos!$C$18</definedName>
    <definedName name="IVA_Infraestructura" localSheetId="6">[2]Datos!$C$18</definedName>
    <definedName name="IVA_Infraestructura">[3]Datos!$C$18</definedName>
    <definedName name="IVA_Vivienda" localSheetId="6">[2]Datos!$C$17</definedName>
    <definedName name="IVA_Vivienda">[3]Datos!$C$17</definedName>
    <definedName name="Licitación_N°" localSheetId="6">[4]Datos!$C$5</definedName>
    <definedName name="Licitación_N°">Datos!$C$5</definedName>
    <definedName name="Monto_Oferta" localSheetId="6">[2]CyP!$H$58</definedName>
    <definedName name="Monto_Oferta">CyP!$H$219</definedName>
    <definedName name="Monto_Terreno" localSheetId="6">[2]Datos!$C$21</definedName>
    <definedName name="Monto_Terreno">[3]Datos!$C$21</definedName>
    <definedName name="Número_Expediente" localSheetId="6">[2]Datos!$C$5</definedName>
    <definedName name="Número_Expediente">[3]Datos!$C$5</definedName>
    <definedName name="Número_Licitación" localSheetId="6">[2]Datos!$C$4</definedName>
    <definedName name="Número_Licitación">[3]Datos!$C$4</definedName>
    <definedName name="Obr">[2]Datos!$C$2</definedName>
    <definedName name="Obra" localSheetId="6">[2]Datos!$C$2</definedName>
    <definedName name="Obra">Datos!$C$3</definedName>
    <definedName name="P_Oficial" localSheetId="6">[4]Datos!$C$7</definedName>
    <definedName name="P_Oficial">Datos!$C$7</definedName>
    <definedName name="Plazo">[2]Datos!$C$9</definedName>
    <definedName name="Plazo_Obra" localSheetId="6">[2]Datos!$C$9</definedName>
    <definedName name="Plazo_Obra">Datos!$C$10</definedName>
    <definedName name="Precio_P1" localSheetId="6">[2]P1!$F$24</definedName>
    <definedName name="Precio_P1">[3]P1!$F$101</definedName>
    <definedName name="Precio_P2" localSheetId="6">[2]P2!$F$24</definedName>
    <definedName name="Precio_P2">[3]P2!$F$101</definedName>
    <definedName name="Precio_P3" localSheetId="6">[2]P3!$F$101</definedName>
    <definedName name="Precio_P3">[3]P3!$F$101</definedName>
    <definedName name="Presupuesto_Oficial" localSheetId="6">[2]Datos!$C$6</definedName>
    <definedName name="Presupuesto_Oficial">[3]Datos!$C$6</definedName>
    <definedName name="Tabla_Analisis_Precio" localSheetId="6">[4]AP!$A:$G</definedName>
    <definedName name="Tabla_Analisis_Precio">AP!$A:$G</definedName>
    <definedName name="Tabla_AP" localSheetId="6">[2]AP!$A:$G</definedName>
    <definedName name="Tabla_AP">[3]AP!$A:$G</definedName>
    <definedName name="Tabla_Código_Items" localSheetId="6">'[2]Códigos Items'!$A:$D</definedName>
    <definedName name="Tabla_Código_Items">'[3]Códigos Items'!$A:$D</definedName>
    <definedName name="Tabla_Comp_Presup" localSheetId="6">[2]CyP!$A:$I</definedName>
    <definedName name="Tabla_Comp_Presup">[3]CyP!$A:$I</definedName>
    <definedName name="Tabla_CyP" localSheetId="6">[2]CyP!$A:$I</definedName>
    <definedName name="Tabla_CyP">CyP!$A:$I</definedName>
    <definedName name="Tabla_Datos" localSheetId="6">[2]Datos!$B:$D</definedName>
    <definedName name="Tabla_Datos">Datos!$B:$E</definedName>
    <definedName name="Tabla_Indices" localSheetId="6">[2]Indices!$A:$E</definedName>
    <definedName name="Tabla_Indices">Indices!$A:$E</definedName>
    <definedName name="Tabla_Insumos" localSheetId="6">[2]Insumos!$A:$E</definedName>
    <definedName name="Tabla_Insumos">Insumos!$A:$E</definedName>
    <definedName name="Tabla_Items" localSheetId="6">'[4]Items - Códigos'!$B:$D</definedName>
    <definedName name="Tabla_Items">'Items - Códigos'!$B:$D</definedName>
    <definedName name="Tabla_NumeroItem" localSheetId="6">[2]Datos!$A$35:$D$40</definedName>
    <definedName name="Tabla_NumeroItem">Datos!$A:$B</definedName>
    <definedName name="Tabla_P1" localSheetId="6">[2]P1!$A:$D</definedName>
    <definedName name="Tabla_P1">[3]P1!$A:$D</definedName>
    <definedName name="Tabla_P2" localSheetId="6">[2]P2!$A:$D</definedName>
    <definedName name="Tabla_P2">[3]P2!$A:$D</definedName>
    <definedName name="Tabla_P3">[3]P3!$A:$D</definedName>
    <definedName name="Tipo_P1" localSheetId="6">[2]P1!$B$4</definedName>
    <definedName name="Tipo_P1">[3]P1!$B$4</definedName>
    <definedName name="Tipo_P2" localSheetId="6">[2]P2!$B$4</definedName>
    <definedName name="Tipo_P2">[3]P2!$B$4</definedName>
    <definedName name="Tipo_P3" localSheetId="6">[2]P3!$B$4</definedName>
    <definedName name="Tipo_P3">[3]P3!$B$4</definedName>
    <definedName name="_xlnm.Print_Titles" localSheetId="3">CyP!$1:$17</definedName>
    <definedName name="_xlnm.Print_Titles" localSheetId="2">Datos!$2:$25</definedName>
    <definedName name="_xlnm.Print_Titles" localSheetId="0">Indices!$2:$5</definedName>
    <definedName name="_xlnm.Print_Titles" localSheetId="5">PTyCI!$A:$D,PTyCI!$1:$12</definedName>
    <definedName name="Ubic">[2]Datos!$C$3</definedName>
    <definedName name="Ubicación" localSheetId="6">[2]Datos!$C$3</definedName>
    <definedName name="Ubicación">Datos!$C$4</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D30" i="15" l="1"/>
  <c r="D26" i="15"/>
  <c r="D27" i="15"/>
  <c r="D28" i="15"/>
  <c r="C1" i="19"/>
  <c r="A26" i="15" l="1"/>
  <c r="A27" i="15" s="1"/>
  <c r="A28" i="15" s="1"/>
  <c r="F14996" i="6" l="1"/>
  <c r="G14996" i="6" s="1"/>
  <c r="D14996" i="6"/>
  <c r="B14996" i="6"/>
  <c r="A14996" i="6"/>
  <c r="F14995" i="6"/>
  <c r="G14995" i="6" s="1"/>
  <c r="D14995" i="6"/>
  <c r="B14995" i="6"/>
  <c r="A14995" i="6"/>
  <c r="F14994" i="6"/>
  <c r="G14994" i="6" s="1"/>
  <c r="D14994" i="6"/>
  <c r="B14994" i="6"/>
  <c r="A14994" i="6"/>
  <c r="F14993" i="6"/>
  <c r="G14993" i="6" s="1"/>
  <c r="D14993" i="6"/>
  <c r="B14993" i="6"/>
  <c r="A14993" i="6"/>
  <c r="F14992" i="6"/>
  <c r="G14992" i="6" s="1"/>
  <c r="D14992" i="6"/>
  <c r="B14992" i="6"/>
  <c r="A14992" i="6"/>
  <c r="F14991" i="6"/>
  <c r="G14991" i="6" s="1"/>
  <c r="D14991" i="6"/>
  <c r="B14991" i="6"/>
  <c r="A14991" i="6"/>
  <c r="F14990" i="6"/>
  <c r="G14990" i="6" s="1"/>
  <c r="D14990" i="6"/>
  <c r="B14990" i="6"/>
  <c r="A14990" i="6"/>
  <c r="F14989" i="6"/>
  <c r="G14989" i="6" s="1"/>
  <c r="D14989" i="6"/>
  <c r="B14989" i="6"/>
  <c r="A14989" i="6"/>
  <c r="F14988" i="6"/>
  <c r="G14988" i="6" s="1"/>
  <c r="D14988" i="6"/>
  <c r="B14988" i="6"/>
  <c r="A14988" i="6"/>
  <c r="F14985" i="6"/>
  <c r="G14985" i="6" s="1"/>
  <c r="D14985" i="6"/>
  <c r="A14985" i="6"/>
  <c r="F14984" i="6"/>
  <c r="G14984" i="6" s="1"/>
  <c r="D14984" i="6"/>
  <c r="A14984" i="6"/>
  <c r="F14983" i="6"/>
  <c r="G14983" i="6" s="1"/>
  <c r="D14983" i="6"/>
  <c r="A14983" i="6"/>
  <c r="F14982" i="6"/>
  <c r="G14982" i="6" s="1"/>
  <c r="D14982" i="6"/>
  <c r="A14982" i="6"/>
  <c r="F14981" i="6"/>
  <c r="G14981" i="6" s="1"/>
  <c r="D14981" i="6"/>
  <c r="A14981" i="6"/>
  <c r="F14980" i="6"/>
  <c r="G14980" i="6" s="1"/>
  <c r="D14980" i="6"/>
  <c r="A14980" i="6"/>
  <c r="F14979" i="6"/>
  <c r="G14979" i="6" s="1"/>
  <c r="D14979" i="6"/>
  <c r="A14979" i="6"/>
  <c r="F14978" i="6"/>
  <c r="G14978" i="6" s="1"/>
  <c r="D14978" i="6"/>
  <c r="A14978" i="6"/>
  <c r="F14975" i="6"/>
  <c r="G14975" i="6" s="1"/>
  <c r="D14975" i="6"/>
  <c r="B14975" i="6"/>
  <c r="A14975" i="6"/>
  <c r="F14974" i="6"/>
  <c r="G14974" i="6" s="1"/>
  <c r="D14974" i="6"/>
  <c r="B14974" i="6"/>
  <c r="A14974" i="6"/>
  <c r="F14973" i="6"/>
  <c r="G14973" i="6" s="1"/>
  <c r="D14973" i="6"/>
  <c r="B14973" i="6"/>
  <c r="A14973" i="6"/>
  <c r="F14972" i="6"/>
  <c r="G14972" i="6" s="1"/>
  <c r="D14972" i="6"/>
  <c r="B14972" i="6"/>
  <c r="A14972" i="6"/>
  <c r="F14971" i="6"/>
  <c r="G14971" i="6" s="1"/>
  <c r="D14971" i="6"/>
  <c r="B14971" i="6"/>
  <c r="A14971" i="6"/>
  <c r="F14970" i="6"/>
  <c r="G14970" i="6" s="1"/>
  <c r="D14970" i="6"/>
  <c r="B14970" i="6"/>
  <c r="A14970" i="6"/>
  <c r="F14969" i="6"/>
  <c r="G14969" i="6" s="1"/>
  <c r="D14969" i="6"/>
  <c r="B14969" i="6"/>
  <c r="A14969" i="6"/>
  <c r="F14968" i="6"/>
  <c r="G14968" i="6" s="1"/>
  <c r="D14968" i="6"/>
  <c r="B14968" i="6"/>
  <c r="A14968" i="6"/>
  <c r="F14967" i="6"/>
  <c r="G14967" i="6" s="1"/>
  <c r="D14967" i="6"/>
  <c r="B14967" i="6"/>
  <c r="A14967" i="6"/>
  <c r="F14966" i="6"/>
  <c r="G14966" i="6" s="1"/>
  <c r="D14966" i="6"/>
  <c r="B14966" i="6"/>
  <c r="A14966" i="6"/>
  <c r="F14965" i="6"/>
  <c r="G14965" i="6" s="1"/>
  <c r="D14965" i="6"/>
  <c r="B14965" i="6"/>
  <c r="A14965" i="6"/>
  <c r="F14964" i="6"/>
  <c r="G14964" i="6" s="1"/>
  <c r="D14964" i="6"/>
  <c r="B14964" i="6"/>
  <c r="A14964" i="6"/>
  <c r="F14963" i="6"/>
  <c r="G14963" i="6" s="1"/>
  <c r="D14963" i="6"/>
  <c r="B14963" i="6"/>
  <c r="A14963" i="6"/>
  <c r="F14962" i="6"/>
  <c r="G14962" i="6" s="1"/>
  <c r="D14962" i="6"/>
  <c r="B14962" i="6"/>
  <c r="A14962" i="6"/>
  <c r="B14955" i="6"/>
  <c r="G14954" i="6"/>
  <c r="B14954" i="6"/>
  <c r="B14953" i="6"/>
  <c r="B14952" i="6"/>
  <c r="F14946" i="6"/>
  <c r="G14946" i="6" s="1"/>
  <c r="D14946" i="6"/>
  <c r="B14946" i="6"/>
  <c r="A14946" i="6"/>
  <c r="F14945" i="6"/>
  <c r="G14945" i="6" s="1"/>
  <c r="D14945" i="6"/>
  <c r="B14945" i="6"/>
  <c r="A14945" i="6"/>
  <c r="F14944" i="6"/>
  <c r="G14944" i="6" s="1"/>
  <c r="D14944" i="6"/>
  <c r="B14944" i="6"/>
  <c r="A14944" i="6"/>
  <c r="F14943" i="6"/>
  <c r="G14943" i="6" s="1"/>
  <c r="D14943" i="6"/>
  <c r="B14943" i="6"/>
  <c r="A14943" i="6"/>
  <c r="F14942" i="6"/>
  <c r="G14942" i="6" s="1"/>
  <c r="D14942" i="6"/>
  <c r="B14942" i="6"/>
  <c r="A14942" i="6"/>
  <c r="F14941" i="6"/>
  <c r="G14941" i="6" s="1"/>
  <c r="D14941" i="6"/>
  <c r="B14941" i="6"/>
  <c r="A14941" i="6"/>
  <c r="F14940" i="6"/>
  <c r="G14940" i="6" s="1"/>
  <c r="D14940" i="6"/>
  <c r="B14940" i="6"/>
  <c r="A14940" i="6"/>
  <c r="F14939" i="6"/>
  <c r="G14939" i="6" s="1"/>
  <c r="D14939" i="6"/>
  <c r="B14939" i="6"/>
  <c r="A14939" i="6"/>
  <c r="F14938" i="6"/>
  <c r="G14938" i="6" s="1"/>
  <c r="D14938" i="6"/>
  <c r="B14938" i="6"/>
  <c r="A14938" i="6"/>
  <c r="F14935" i="6"/>
  <c r="G14935" i="6" s="1"/>
  <c r="D14935" i="6"/>
  <c r="A14935" i="6"/>
  <c r="F14934" i="6"/>
  <c r="G14934" i="6" s="1"/>
  <c r="D14934" i="6"/>
  <c r="A14934" i="6"/>
  <c r="F14933" i="6"/>
  <c r="G14933" i="6" s="1"/>
  <c r="D14933" i="6"/>
  <c r="A14933" i="6"/>
  <c r="F14932" i="6"/>
  <c r="G14932" i="6" s="1"/>
  <c r="D14932" i="6"/>
  <c r="A14932" i="6"/>
  <c r="F14931" i="6"/>
  <c r="G14931" i="6" s="1"/>
  <c r="D14931" i="6"/>
  <c r="A14931" i="6"/>
  <c r="F14930" i="6"/>
  <c r="G14930" i="6" s="1"/>
  <c r="D14930" i="6"/>
  <c r="A14930" i="6"/>
  <c r="F14929" i="6"/>
  <c r="G14929" i="6" s="1"/>
  <c r="D14929" i="6"/>
  <c r="A14929" i="6"/>
  <c r="F14928" i="6"/>
  <c r="G14928" i="6" s="1"/>
  <c r="D14928" i="6"/>
  <c r="A14928" i="6"/>
  <c r="F14925" i="6"/>
  <c r="G14925" i="6" s="1"/>
  <c r="D14925" i="6"/>
  <c r="B14925" i="6"/>
  <c r="A14925" i="6"/>
  <c r="F14924" i="6"/>
  <c r="G14924" i="6" s="1"/>
  <c r="D14924" i="6"/>
  <c r="B14924" i="6"/>
  <c r="A14924" i="6"/>
  <c r="F14923" i="6"/>
  <c r="G14923" i="6" s="1"/>
  <c r="D14923" i="6"/>
  <c r="B14923" i="6"/>
  <c r="A14923" i="6"/>
  <c r="F14922" i="6"/>
  <c r="G14922" i="6" s="1"/>
  <c r="D14922" i="6"/>
  <c r="B14922" i="6"/>
  <c r="A14922" i="6"/>
  <c r="F14921" i="6"/>
  <c r="G14921" i="6" s="1"/>
  <c r="D14921" i="6"/>
  <c r="B14921" i="6"/>
  <c r="A14921" i="6"/>
  <c r="F14920" i="6"/>
  <c r="G14920" i="6" s="1"/>
  <c r="D14920" i="6"/>
  <c r="B14920" i="6"/>
  <c r="A14920" i="6"/>
  <c r="F14919" i="6"/>
  <c r="G14919" i="6" s="1"/>
  <c r="D14919" i="6"/>
  <c r="B14919" i="6"/>
  <c r="A14919" i="6"/>
  <c r="F14918" i="6"/>
  <c r="G14918" i="6" s="1"/>
  <c r="D14918" i="6"/>
  <c r="B14918" i="6"/>
  <c r="A14918" i="6"/>
  <c r="F14917" i="6"/>
  <c r="G14917" i="6" s="1"/>
  <c r="D14917" i="6"/>
  <c r="B14917" i="6"/>
  <c r="A14917" i="6"/>
  <c r="F14916" i="6"/>
  <c r="G14916" i="6" s="1"/>
  <c r="D14916" i="6"/>
  <c r="B14916" i="6"/>
  <c r="A14916" i="6"/>
  <c r="F14915" i="6"/>
  <c r="G14915" i="6" s="1"/>
  <c r="D14915" i="6"/>
  <c r="B14915" i="6"/>
  <c r="A14915" i="6"/>
  <c r="F14914" i="6"/>
  <c r="G14914" i="6" s="1"/>
  <c r="D14914" i="6"/>
  <c r="B14914" i="6"/>
  <c r="A14914" i="6"/>
  <c r="F14913" i="6"/>
  <c r="G14913" i="6" s="1"/>
  <c r="D14913" i="6"/>
  <c r="B14913" i="6"/>
  <c r="A14913" i="6"/>
  <c r="F14912" i="6"/>
  <c r="G14912" i="6" s="1"/>
  <c r="D14912" i="6"/>
  <c r="B14912" i="6"/>
  <c r="A14912" i="6"/>
  <c r="B14905" i="6"/>
  <c r="G14904" i="6"/>
  <c r="B14904" i="6"/>
  <c r="B14903" i="6"/>
  <c r="B14902" i="6"/>
  <c r="F14896" i="6"/>
  <c r="G14896" i="6" s="1"/>
  <c r="D14896" i="6"/>
  <c r="B14896" i="6"/>
  <c r="A14896" i="6"/>
  <c r="F14895" i="6"/>
  <c r="G14895" i="6" s="1"/>
  <c r="D14895" i="6"/>
  <c r="B14895" i="6"/>
  <c r="A14895" i="6"/>
  <c r="F14894" i="6"/>
  <c r="G14894" i="6" s="1"/>
  <c r="D14894" i="6"/>
  <c r="B14894" i="6"/>
  <c r="A14894" i="6"/>
  <c r="F14893" i="6"/>
  <c r="G14893" i="6" s="1"/>
  <c r="D14893" i="6"/>
  <c r="B14893" i="6"/>
  <c r="A14893" i="6"/>
  <c r="F14892" i="6"/>
  <c r="G14892" i="6" s="1"/>
  <c r="D14892" i="6"/>
  <c r="B14892" i="6"/>
  <c r="A14892" i="6"/>
  <c r="F14891" i="6"/>
  <c r="G14891" i="6" s="1"/>
  <c r="D14891" i="6"/>
  <c r="B14891" i="6"/>
  <c r="A14891" i="6"/>
  <c r="F14890" i="6"/>
  <c r="G14890" i="6" s="1"/>
  <c r="D14890" i="6"/>
  <c r="B14890" i="6"/>
  <c r="A14890" i="6"/>
  <c r="F14889" i="6"/>
  <c r="G14889" i="6" s="1"/>
  <c r="D14889" i="6"/>
  <c r="B14889" i="6"/>
  <c r="A14889" i="6"/>
  <c r="F14888" i="6"/>
  <c r="G14888" i="6" s="1"/>
  <c r="D14888" i="6"/>
  <c r="B14888" i="6"/>
  <c r="A14888" i="6"/>
  <c r="F14885" i="6"/>
  <c r="G14885" i="6" s="1"/>
  <c r="D14885" i="6"/>
  <c r="A14885" i="6"/>
  <c r="F14884" i="6"/>
  <c r="G14884" i="6" s="1"/>
  <c r="D14884" i="6"/>
  <c r="A14884" i="6"/>
  <c r="F14883" i="6"/>
  <c r="G14883" i="6" s="1"/>
  <c r="D14883" i="6"/>
  <c r="A14883" i="6"/>
  <c r="F14882" i="6"/>
  <c r="G14882" i="6" s="1"/>
  <c r="D14882" i="6"/>
  <c r="A14882" i="6"/>
  <c r="F14881" i="6"/>
  <c r="G14881" i="6" s="1"/>
  <c r="D14881" i="6"/>
  <c r="A14881" i="6"/>
  <c r="F14880" i="6"/>
  <c r="G14880" i="6" s="1"/>
  <c r="D14880" i="6"/>
  <c r="A14880" i="6"/>
  <c r="F14879" i="6"/>
  <c r="G14879" i="6" s="1"/>
  <c r="D14879" i="6"/>
  <c r="A14879" i="6"/>
  <c r="F14878" i="6"/>
  <c r="G14878" i="6" s="1"/>
  <c r="D14878" i="6"/>
  <c r="A14878" i="6"/>
  <c r="F14875" i="6"/>
  <c r="G14875" i="6" s="1"/>
  <c r="D14875" i="6"/>
  <c r="B14875" i="6"/>
  <c r="A14875" i="6"/>
  <c r="F14874" i="6"/>
  <c r="G14874" i="6" s="1"/>
  <c r="D14874" i="6"/>
  <c r="B14874" i="6"/>
  <c r="A14874" i="6"/>
  <c r="F14873" i="6"/>
  <c r="G14873" i="6" s="1"/>
  <c r="D14873" i="6"/>
  <c r="B14873" i="6"/>
  <c r="A14873" i="6"/>
  <c r="F14872" i="6"/>
  <c r="G14872" i="6" s="1"/>
  <c r="D14872" i="6"/>
  <c r="B14872" i="6"/>
  <c r="A14872" i="6"/>
  <c r="F14871" i="6"/>
  <c r="G14871" i="6" s="1"/>
  <c r="D14871" i="6"/>
  <c r="B14871" i="6"/>
  <c r="A14871" i="6"/>
  <c r="F14870" i="6"/>
  <c r="G14870" i="6" s="1"/>
  <c r="D14870" i="6"/>
  <c r="B14870" i="6"/>
  <c r="A14870" i="6"/>
  <c r="F14869" i="6"/>
  <c r="G14869" i="6" s="1"/>
  <c r="D14869" i="6"/>
  <c r="B14869" i="6"/>
  <c r="A14869" i="6"/>
  <c r="F14868" i="6"/>
  <c r="G14868" i="6" s="1"/>
  <c r="D14868" i="6"/>
  <c r="B14868" i="6"/>
  <c r="A14868" i="6"/>
  <c r="F14867" i="6"/>
  <c r="G14867" i="6" s="1"/>
  <c r="D14867" i="6"/>
  <c r="B14867" i="6"/>
  <c r="A14867" i="6"/>
  <c r="F14866" i="6"/>
  <c r="G14866" i="6" s="1"/>
  <c r="D14866" i="6"/>
  <c r="B14866" i="6"/>
  <c r="A14866" i="6"/>
  <c r="F14865" i="6"/>
  <c r="G14865" i="6" s="1"/>
  <c r="D14865" i="6"/>
  <c r="B14865" i="6"/>
  <c r="A14865" i="6"/>
  <c r="F14864" i="6"/>
  <c r="G14864" i="6" s="1"/>
  <c r="D14864" i="6"/>
  <c r="B14864" i="6"/>
  <c r="A14864" i="6"/>
  <c r="F14863" i="6"/>
  <c r="G14863" i="6" s="1"/>
  <c r="D14863" i="6"/>
  <c r="B14863" i="6"/>
  <c r="A14863" i="6"/>
  <c r="F14862" i="6"/>
  <c r="G14862" i="6" s="1"/>
  <c r="D14862" i="6"/>
  <c r="B14862" i="6"/>
  <c r="A14862" i="6"/>
  <c r="B14855" i="6"/>
  <c r="G14854" i="6"/>
  <c r="B14854" i="6"/>
  <c r="B14853" i="6"/>
  <c r="B14852" i="6"/>
  <c r="F14846" i="6"/>
  <c r="G14846" i="6" s="1"/>
  <c r="D14846" i="6"/>
  <c r="B14846" i="6"/>
  <c r="A14846" i="6"/>
  <c r="F14845" i="6"/>
  <c r="G14845" i="6" s="1"/>
  <c r="D14845" i="6"/>
  <c r="B14845" i="6"/>
  <c r="A14845" i="6"/>
  <c r="F14844" i="6"/>
  <c r="G14844" i="6" s="1"/>
  <c r="D14844" i="6"/>
  <c r="B14844" i="6"/>
  <c r="A14844" i="6"/>
  <c r="F14843" i="6"/>
  <c r="G14843" i="6" s="1"/>
  <c r="D14843" i="6"/>
  <c r="B14843" i="6"/>
  <c r="A14843" i="6"/>
  <c r="F14842" i="6"/>
  <c r="G14842" i="6" s="1"/>
  <c r="D14842" i="6"/>
  <c r="B14842" i="6"/>
  <c r="A14842" i="6"/>
  <c r="F14841" i="6"/>
  <c r="G14841" i="6" s="1"/>
  <c r="D14841" i="6"/>
  <c r="B14841" i="6"/>
  <c r="A14841" i="6"/>
  <c r="F14840" i="6"/>
  <c r="G14840" i="6" s="1"/>
  <c r="D14840" i="6"/>
  <c r="B14840" i="6"/>
  <c r="A14840" i="6"/>
  <c r="F14839" i="6"/>
  <c r="G14839" i="6" s="1"/>
  <c r="D14839" i="6"/>
  <c r="B14839" i="6"/>
  <c r="A14839" i="6"/>
  <c r="F14838" i="6"/>
  <c r="G14838" i="6" s="1"/>
  <c r="D14838" i="6"/>
  <c r="B14838" i="6"/>
  <c r="A14838" i="6"/>
  <c r="F14835" i="6"/>
  <c r="G14835" i="6" s="1"/>
  <c r="D14835" i="6"/>
  <c r="A14835" i="6"/>
  <c r="F14834" i="6"/>
  <c r="G14834" i="6" s="1"/>
  <c r="D14834" i="6"/>
  <c r="A14834" i="6"/>
  <c r="F14833" i="6"/>
  <c r="G14833" i="6" s="1"/>
  <c r="D14833" i="6"/>
  <c r="A14833" i="6"/>
  <c r="F14832" i="6"/>
  <c r="G14832" i="6" s="1"/>
  <c r="D14832" i="6"/>
  <c r="A14832" i="6"/>
  <c r="F14831" i="6"/>
  <c r="G14831" i="6" s="1"/>
  <c r="D14831" i="6"/>
  <c r="A14831" i="6"/>
  <c r="F14830" i="6"/>
  <c r="G14830" i="6" s="1"/>
  <c r="D14830" i="6"/>
  <c r="A14830" i="6"/>
  <c r="F14829" i="6"/>
  <c r="G14829" i="6" s="1"/>
  <c r="D14829" i="6"/>
  <c r="A14829" i="6"/>
  <c r="F14828" i="6"/>
  <c r="G14828" i="6" s="1"/>
  <c r="D14828" i="6"/>
  <c r="A14828" i="6"/>
  <c r="F14825" i="6"/>
  <c r="G14825" i="6" s="1"/>
  <c r="D14825" i="6"/>
  <c r="B14825" i="6"/>
  <c r="A14825" i="6"/>
  <c r="F14824" i="6"/>
  <c r="G14824" i="6" s="1"/>
  <c r="D14824" i="6"/>
  <c r="B14824" i="6"/>
  <c r="A14824" i="6"/>
  <c r="F14823" i="6"/>
  <c r="G14823" i="6" s="1"/>
  <c r="D14823" i="6"/>
  <c r="B14823" i="6"/>
  <c r="A14823" i="6"/>
  <c r="F14822" i="6"/>
  <c r="G14822" i="6" s="1"/>
  <c r="D14822" i="6"/>
  <c r="B14822" i="6"/>
  <c r="A14822" i="6"/>
  <c r="F14821" i="6"/>
  <c r="G14821" i="6" s="1"/>
  <c r="D14821" i="6"/>
  <c r="B14821" i="6"/>
  <c r="A14821" i="6"/>
  <c r="F14820" i="6"/>
  <c r="G14820" i="6" s="1"/>
  <c r="D14820" i="6"/>
  <c r="B14820" i="6"/>
  <c r="A14820" i="6"/>
  <c r="F14819" i="6"/>
  <c r="G14819" i="6" s="1"/>
  <c r="D14819" i="6"/>
  <c r="B14819" i="6"/>
  <c r="A14819" i="6"/>
  <c r="F14818" i="6"/>
  <c r="G14818" i="6" s="1"/>
  <c r="D14818" i="6"/>
  <c r="B14818" i="6"/>
  <c r="A14818" i="6"/>
  <c r="F14817" i="6"/>
  <c r="G14817" i="6" s="1"/>
  <c r="D14817" i="6"/>
  <c r="B14817" i="6"/>
  <c r="A14817" i="6"/>
  <c r="F14816" i="6"/>
  <c r="G14816" i="6" s="1"/>
  <c r="D14816" i="6"/>
  <c r="B14816" i="6"/>
  <c r="A14816" i="6"/>
  <c r="F14815" i="6"/>
  <c r="G14815" i="6" s="1"/>
  <c r="D14815" i="6"/>
  <c r="B14815" i="6"/>
  <c r="A14815" i="6"/>
  <c r="F14814" i="6"/>
  <c r="G14814" i="6" s="1"/>
  <c r="D14814" i="6"/>
  <c r="B14814" i="6"/>
  <c r="A14814" i="6"/>
  <c r="F14813" i="6"/>
  <c r="G14813" i="6" s="1"/>
  <c r="D14813" i="6"/>
  <c r="B14813" i="6"/>
  <c r="A14813" i="6"/>
  <c r="F14812" i="6"/>
  <c r="G14812" i="6" s="1"/>
  <c r="D14812" i="6"/>
  <c r="B14812" i="6"/>
  <c r="A14812" i="6"/>
  <c r="B14805" i="6"/>
  <c r="G14804" i="6"/>
  <c r="B14804" i="6"/>
  <c r="B14803" i="6"/>
  <c r="B14802" i="6"/>
  <c r="F14796" i="6"/>
  <c r="G14796" i="6" s="1"/>
  <c r="D14796" i="6"/>
  <c r="B14796" i="6"/>
  <c r="A14796" i="6"/>
  <c r="F14795" i="6"/>
  <c r="G14795" i="6" s="1"/>
  <c r="D14795" i="6"/>
  <c r="B14795" i="6"/>
  <c r="A14795" i="6"/>
  <c r="F14794" i="6"/>
  <c r="G14794" i="6" s="1"/>
  <c r="D14794" i="6"/>
  <c r="B14794" i="6"/>
  <c r="A14794" i="6"/>
  <c r="F14793" i="6"/>
  <c r="G14793" i="6" s="1"/>
  <c r="D14793" i="6"/>
  <c r="B14793" i="6"/>
  <c r="A14793" i="6"/>
  <c r="F14792" i="6"/>
  <c r="G14792" i="6" s="1"/>
  <c r="D14792" i="6"/>
  <c r="B14792" i="6"/>
  <c r="A14792" i="6"/>
  <c r="F14791" i="6"/>
  <c r="G14791" i="6" s="1"/>
  <c r="D14791" i="6"/>
  <c r="B14791" i="6"/>
  <c r="A14791" i="6"/>
  <c r="F14790" i="6"/>
  <c r="G14790" i="6" s="1"/>
  <c r="D14790" i="6"/>
  <c r="B14790" i="6"/>
  <c r="A14790" i="6"/>
  <c r="F14789" i="6"/>
  <c r="G14789" i="6" s="1"/>
  <c r="D14789" i="6"/>
  <c r="B14789" i="6"/>
  <c r="A14789" i="6"/>
  <c r="F14788" i="6"/>
  <c r="G14788" i="6" s="1"/>
  <c r="D14788" i="6"/>
  <c r="B14788" i="6"/>
  <c r="A14788" i="6"/>
  <c r="F14785" i="6"/>
  <c r="G14785" i="6" s="1"/>
  <c r="D14785" i="6"/>
  <c r="A14785" i="6"/>
  <c r="F14784" i="6"/>
  <c r="G14784" i="6" s="1"/>
  <c r="D14784" i="6"/>
  <c r="A14784" i="6"/>
  <c r="F14783" i="6"/>
  <c r="G14783" i="6" s="1"/>
  <c r="D14783" i="6"/>
  <c r="A14783" i="6"/>
  <c r="F14782" i="6"/>
  <c r="G14782" i="6" s="1"/>
  <c r="D14782" i="6"/>
  <c r="A14782" i="6"/>
  <c r="F14781" i="6"/>
  <c r="G14781" i="6" s="1"/>
  <c r="D14781" i="6"/>
  <c r="A14781" i="6"/>
  <c r="F14780" i="6"/>
  <c r="G14780" i="6" s="1"/>
  <c r="D14780" i="6"/>
  <c r="A14780" i="6"/>
  <c r="F14779" i="6"/>
  <c r="G14779" i="6" s="1"/>
  <c r="D14779" i="6"/>
  <c r="A14779" i="6"/>
  <c r="F14778" i="6"/>
  <c r="G14778" i="6" s="1"/>
  <c r="D14778" i="6"/>
  <c r="A14778" i="6"/>
  <c r="F14775" i="6"/>
  <c r="G14775" i="6" s="1"/>
  <c r="D14775" i="6"/>
  <c r="B14775" i="6"/>
  <c r="A14775" i="6"/>
  <c r="F14774" i="6"/>
  <c r="G14774" i="6" s="1"/>
  <c r="D14774" i="6"/>
  <c r="B14774" i="6"/>
  <c r="A14774" i="6"/>
  <c r="F14773" i="6"/>
  <c r="G14773" i="6" s="1"/>
  <c r="D14773" i="6"/>
  <c r="B14773" i="6"/>
  <c r="A14773" i="6"/>
  <c r="F14772" i="6"/>
  <c r="G14772" i="6" s="1"/>
  <c r="D14772" i="6"/>
  <c r="B14772" i="6"/>
  <c r="A14772" i="6"/>
  <c r="F14771" i="6"/>
  <c r="G14771" i="6" s="1"/>
  <c r="D14771" i="6"/>
  <c r="B14771" i="6"/>
  <c r="A14771" i="6"/>
  <c r="F14770" i="6"/>
  <c r="G14770" i="6" s="1"/>
  <c r="D14770" i="6"/>
  <c r="B14770" i="6"/>
  <c r="A14770" i="6"/>
  <c r="F14769" i="6"/>
  <c r="G14769" i="6" s="1"/>
  <c r="D14769" i="6"/>
  <c r="B14769" i="6"/>
  <c r="A14769" i="6"/>
  <c r="F14768" i="6"/>
  <c r="G14768" i="6" s="1"/>
  <c r="D14768" i="6"/>
  <c r="B14768" i="6"/>
  <c r="A14768" i="6"/>
  <c r="F14767" i="6"/>
  <c r="G14767" i="6" s="1"/>
  <c r="D14767" i="6"/>
  <c r="B14767" i="6"/>
  <c r="A14767" i="6"/>
  <c r="F14766" i="6"/>
  <c r="G14766" i="6" s="1"/>
  <c r="D14766" i="6"/>
  <c r="B14766" i="6"/>
  <c r="A14766" i="6"/>
  <c r="F14765" i="6"/>
  <c r="G14765" i="6" s="1"/>
  <c r="D14765" i="6"/>
  <c r="B14765" i="6"/>
  <c r="A14765" i="6"/>
  <c r="F14764" i="6"/>
  <c r="G14764" i="6" s="1"/>
  <c r="D14764" i="6"/>
  <c r="B14764" i="6"/>
  <c r="A14764" i="6"/>
  <c r="F14763" i="6"/>
  <c r="G14763" i="6" s="1"/>
  <c r="D14763" i="6"/>
  <c r="B14763" i="6"/>
  <c r="A14763" i="6"/>
  <c r="F14762" i="6"/>
  <c r="G14762" i="6" s="1"/>
  <c r="D14762" i="6"/>
  <c r="B14762" i="6"/>
  <c r="A14762" i="6"/>
  <c r="B14755" i="6"/>
  <c r="G14754" i="6"/>
  <c r="B14754" i="6"/>
  <c r="B14753" i="6"/>
  <c r="B14752" i="6"/>
  <c r="F14746" i="6"/>
  <c r="G14746" i="6" s="1"/>
  <c r="D14746" i="6"/>
  <c r="B14746" i="6"/>
  <c r="A14746" i="6"/>
  <c r="F14745" i="6"/>
  <c r="G14745" i="6" s="1"/>
  <c r="D14745" i="6"/>
  <c r="B14745" i="6"/>
  <c r="A14745" i="6"/>
  <c r="F14744" i="6"/>
  <c r="G14744" i="6" s="1"/>
  <c r="D14744" i="6"/>
  <c r="B14744" i="6"/>
  <c r="A14744" i="6"/>
  <c r="F14743" i="6"/>
  <c r="G14743" i="6" s="1"/>
  <c r="D14743" i="6"/>
  <c r="B14743" i="6"/>
  <c r="A14743" i="6"/>
  <c r="F14742" i="6"/>
  <c r="G14742" i="6" s="1"/>
  <c r="D14742" i="6"/>
  <c r="B14742" i="6"/>
  <c r="A14742" i="6"/>
  <c r="F14741" i="6"/>
  <c r="G14741" i="6" s="1"/>
  <c r="D14741" i="6"/>
  <c r="B14741" i="6"/>
  <c r="A14741" i="6"/>
  <c r="F14740" i="6"/>
  <c r="G14740" i="6" s="1"/>
  <c r="D14740" i="6"/>
  <c r="B14740" i="6"/>
  <c r="A14740" i="6"/>
  <c r="F14739" i="6"/>
  <c r="G14739" i="6" s="1"/>
  <c r="D14739" i="6"/>
  <c r="B14739" i="6"/>
  <c r="A14739" i="6"/>
  <c r="F14738" i="6"/>
  <c r="G14738" i="6" s="1"/>
  <c r="D14738" i="6"/>
  <c r="B14738" i="6"/>
  <c r="A14738" i="6"/>
  <c r="F14735" i="6"/>
  <c r="G14735" i="6" s="1"/>
  <c r="D14735" i="6"/>
  <c r="A14735" i="6"/>
  <c r="F14734" i="6"/>
  <c r="G14734" i="6" s="1"/>
  <c r="D14734" i="6"/>
  <c r="A14734" i="6"/>
  <c r="F14733" i="6"/>
  <c r="G14733" i="6" s="1"/>
  <c r="D14733" i="6"/>
  <c r="A14733" i="6"/>
  <c r="F14732" i="6"/>
  <c r="G14732" i="6" s="1"/>
  <c r="D14732" i="6"/>
  <c r="A14732" i="6"/>
  <c r="F14731" i="6"/>
  <c r="G14731" i="6" s="1"/>
  <c r="D14731" i="6"/>
  <c r="A14731" i="6"/>
  <c r="F14730" i="6"/>
  <c r="G14730" i="6" s="1"/>
  <c r="D14730" i="6"/>
  <c r="A14730" i="6"/>
  <c r="F14729" i="6"/>
  <c r="G14729" i="6" s="1"/>
  <c r="D14729" i="6"/>
  <c r="A14729" i="6"/>
  <c r="F14728" i="6"/>
  <c r="G14728" i="6" s="1"/>
  <c r="D14728" i="6"/>
  <c r="A14728" i="6"/>
  <c r="F14725" i="6"/>
  <c r="G14725" i="6" s="1"/>
  <c r="D14725" i="6"/>
  <c r="B14725" i="6"/>
  <c r="A14725" i="6"/>
  <c r="F14724" i="6"/>
  <c r="G14724" i="6" s="1"/>
  <c r="D14724" i="6"/>
  <c r="B14724" i="6"/>
  <c r="A14724" i="6"/>
  <c r="F14723" i="6"/>
  <c r="G14723" i="6" s="1"/>
  <c r="D14723" i="6"/>
  <c r="B14723" i="6"/>
  <c r="A14723" i="6"/>
  <c r="F14722" i="6"/>
  <c r="G14722" i="6" s="1"/>
  <c r="D14722" i="6"/>
  <c r="B14722" i="6"/>
  <c r="A14722" i="6"/>
  <c r="F14721" i="6"/>
  <c r="G14721" i="6" s="1"/>
  <c r="D14721" i="6"/>
  <c r="B14721" i="6"/>
  <c r="A14721" i="6"/>
  <c r="F14720" i="6"/>
  <c r="G14720" i="6" s="1"/>
  <c r="D14720" i="6"/>
  <c r="B14720" i="6"/>
  <c r="A14720" i="6"/>
  <c r="F14719" i="6"/>
  <c r="G14719" i="6" s="1"/>
  <c r="D14719" i="6"/>
  <c r="B14719" i="6"/>
  <c r="A14719" i="6"/>
  <c r="F14718" i="6"/>
  <c r="G14718" i="6" s="1"/>
  <c r="D14718" i="6"/>
  <c r="B14718" i="6"/>
  <c r="A14718" i="6"/>
  <c r="F14717" i="6"/>
  <c r="G14717" i="6" s="1"/>
  <c r="D14717" i="6"/>
  <c r="B14717" i="6"/>
  <c r="A14717" i="6"/>
  <c r="F14716" i="6"/>
  <c r="G14716" i="6" s="1"/>
  <c r="D14716" i="6"/>
  <c r="B14716" i="6"/>
  <c r="A14716" i="6"/>
  <c r="F14715" i="6"/>
  <c r="G14715" i="6" s="1"/>
  <c r="D14715" i="6"/>
  <c r="B14715" i="6"/>
  <c r="A14715" i="6"/>
  <c r="F14714" i="6"/>
  <c r="G14714" i="6" s="1"/>
  <c r="D14714" i="6"/>
  <c r="B14714" i="6"/>
  <c r="A14714" i="6"/>
  <c r="F14713" i="6"/>
  <c r="G14713" i="6" s="1"/>
  <c r="D14713" i="6"/>
  <c r="B14713" i="6"/>
  <c r="A14713" i="6"/>
  <c r="F14712" i="6"/>
  <c r="G14712" i="6" s="1"/>
  <c r="D14712" i="6"/>
  <c r="B14712" i="6"/>
  <c r="A14712" i="6"/>
  <c r="B14705" i="6"/>
  <c r="G14704" i="6"/>
  <c r="B14704" i="6"/>
  <c r="B14703" i="6"/>
  <c r="B14702" i="6"/>
  <c r="F14696" i="6"/>
  <c r="G14696" i="6" s="1"/>
  <c r="D14696" i="6"/>
  <c r="B14696" i="6"/>
  <c r="A14696" i="6"/>
  <c r="F14695" i="6"/>
  <c r="G14695" i="6" s="1"/>
  <c r="D14695" i="6"/>
  <c r="B14695" i="6"/>
  <c r="A14695" i="6"/>
  <c r="F14694" i="6"/>
  <c r="G14694" i="6" s="1"/>
  <c r="D14694" i="6"/>
  <c r="B14694" i="6"/>
  <c r="A14694" i="6"/>
  <c r="F14693" i="6"/>
  <c r="G14693" i="6" s="1"/>
  <c r="D14693" i="6"/>
  <c r="B14693" i="6"/>
  <c r="A14693" i="6"/>
  <c r="F14692" i="6"/>
  <c r="G14692" i="6" s="1"/>
  <c r="D14692" i="6"/>
  <c r="B14692" i="6"/>
  <c r="A14692" i="6"/>
  <c r="F14691" i="6"/>
  <c r="G14691" i="6" s="1"/>
  <c r="D14691" i="6"/>
  <c r="B14691" i="6"/>
  <c r="A14691" i="6"/>
  <c r="F14690" i="6"/>
  <c r="G14690" i="6" s="1"/>
  <c r="D14690" i="6"/>
  <c r="B14690" i="6"/>
  <c r="A14690" i="6"/>
  <c r="F14689" i="6"/>
  <c r="G14689" i="6" s="1"/>
  <c r="D14689" i="6"/>
  <c r="B14689" i="6"/>
  <c r="A14689" i="6"/>
  <c r="F14688" i="6"/>
  <c r="G14688" i="6" s="1"/>
  <c r="D14688" i="6"/>
  <c r="B14688" i="6"/>
  <c r="A14688" i="6"/>
  <c r="F14685" i="6"/>
  <c r="G14685" i="6" s="1"/>
  <c r="D14685" i="6"/>
  <c r="A14685" i="6"/>
  <c r="F14684" i="6"/>
  <c r="G14684" i="6" s="1"/>
  <c r="D14684" i="6"/>
  <c r="A14684" i="6"/>
  <c r="F14683" i="6"/>
  <c r="G14683" i="6" s="1"/>
  <c r="D14683" i="6"/>
  <c r="A14683" i="6"/>
  <c r="F14682" i="6"/>
  <c r="G14682" i="6" s="1"/>
  <c r="D14682" i="6"/>
  <c r="A14682" i="6"/>
  <c r="F14681" i="6"/>
  <c r="G14681" i="6" s="1"/>
  <c r="D14681" i="6"/>
  <c r="A14681" i="6"/>
  <c r="F14680" i="6"/>
  <c r="G14680" i="6" s="1"/>
  <c r="D14680" i="6"/>
  <c r="A14680" i="6"/>
  <c r="F14679" i="6"/>
  <c r="G14679" i="6" s="1"/>
  <c r="D14679" i="6"/>
  <c r="A14679" i="6"/>
  <c r="F14678" i="6"/>
  <c r="G14678" i="6" s="1"/>
  <c r="D14678" i="6"/>
  <c r="A14678" i="6"/>
  <c r="F14675" i="6"/>
  <c r="G14675" i="6" s="1"/>
  <c r="D14675" i="6"/>
  <c r="B14675" i="6"/>
  <c r="A14675" i="6"/>
  <c r="F14674" i="6"/>
  <c r="G14674" i="6" s="1"/>
  <c r="D14674" i="6"/>
  <c r="B14674" i="6"/>
  <c r="A14674" i="6"/>
  <c r="F14673" i="6"/>
  <c r="G14673" i="6" s="1"/>
  <c r="D14673" i="6"/>
  <c r="B14673" i="6"/>
  <c r="A14673" i="6"/>
  <c r="F14672" i="6"/>
  <c r="G14672" i="6" s="1"/>
  <c r="D14672" i="6"/>
  <c r="B14672" i="6"/>
  <c r="A14672" i="6"/>
  <c r="F14671" i="6"/>
  <c r="G14671" i="6" s="1"/>
  <c r="D14671" i="6"/>
  <c r="B14671" i="6"/>
  <c r="A14671" i="6"/>
  <c r="F14670" i="6"/>
  <c r="G14670" i="6" s="1"/>
  <c r="D14670" i="6"/>
  <c r="B14670" i="6"/>
  <c r="A14670" i="6"/>
  <c r="F14669" i="6"/>
  <c r="G14669" i="6" s="1"/>
  <c r="D14669" i="6"/>
  <c r="B14669" i="6"/>
  <c r="A14669" i="6"/>
  <c r="F14668" i="6"/>
  <c r="G14668" i="6" s="1"/>
  <c r="D14668" i="6"/>
  <c r="B14668" i="6"/>
  <c r="A14668" i="6"/>
  <c r="F14667" i="6"/>
  <c r="G14667" i="6" s="1"/>
  <c r="D14667" i="6"/>
  <c r="B14667" i="6"/>
  <c r="A14667" i="6"/>
  <c r="F14666" i="6"/>
  <c r="G14666" i="6" s="1"/>
  <c r="D14666" i="6"/>
  <c r="B14666" i="6"/>
  <c r="A14666" i="6"/>
  <c r="F14665" i="6"/>
  <c r="G14665" i="6" s="1"/>
  <c r="D14665" i="6"/>
  <c r="B14665" i="6"/>
  <c r="A14665" i="6"/>
  <c r="F14664" i="6"/>
  <c r="G14664" i="6" s="1"/>
  <c r="D14664" i="6"/>
  <c r="B14664" i="6"/>
  <c r="A14664" i="6"/>
  <c r="F14663" i="6"/>
  <c r="G14663" i="6" s="1"/>
  <c r="D14663" i="6"/>
  <c r="B14663" i="6"/>
  <c r="A14663" i="6"/>
  <c r="F14662" i="6"/>
  <c r="G14662" i="6" s="1"/>
  <c r="D14662" i="6"/>
  <c r="B14662" i="6"/>
  <c r="A14662" i="6"/>
  <c r="B14655" i="6"/>
  <c r="G14654" i="6"/>
  <c r="B14654" i="6"/>
  <c r="B14653" i="6"/>
  <c r="B14652" i="6"/>
  <c r="F14646" i="6"/>
  <c r="G14646" i="6" s="1"/>
  <c r="D14646" i="6"/>
  <c r="B14646" i="6"/>
  <c r="A14646" i="6"/>
  <c r="F14645" i="6"/>
  <c r="G14645" i="6" s="1"/>
  <c r="D14645" i="6"/>
  <c r="B14645" i="6"/>
  <c r="A14645" i="6"/>
  <c r="F14644" i="6"/>
  <c r="G14644" i="6" s="1"/>
  <c r="D14644" i="6"/>
  <c r="B14644" i="6"/>
  <c r="A14644" i="6"/>
  <c r="F14643" i="6"/>
  <c r="G14643" i="6" s="1"/>
  <c r="D14643" i="6"/>
  <c r="B14643" i="6"/>
  <c r="A14643" i="6"/>
  <c r="F14642" i="6"/>
  <c r="G14642" i="6" s="1"/>
  <c r="D14642" i="6"/>
  <c r="B14642" i="6"/>
  <c r="A14642" i="6"/>
  <c r="F14641" i="6"/>
  <c r="G14641" i="6" s="1"/>
  <c r="D14641" i="6"/>
  <c r="B14641" i="6"/>
  <c r="A14641" i="6"/>
  <c r="F14640" i="6"/>
  <c r="G14640" i="6" s="1"/>
  <c r="D14640" i="6"/>
  <c r="B14640" i="6"/>
  <c r="A14640" i="6"/>
  <c r="F14639" i="6"/>
  <c r="G14639" i="6" s="1"/>
  <c r="D14639" i="6"/>
  <c r="B14639" i="6"/>
  <c r="A14639" i="6"/>
  <c r="F14638" i="6"/>
  <c r="G14638" i="6" s="1"/>
  <c r="D14638" i="6"/>
  <c r="B14638" i="6"/>
  <c r="A14638" i="6"/>
  <c r="F14635" i="6"/>
  <c r="G14635" i="6" s="1"/>
  <c r="D14635" i="6"/>
  <c r="A14635" i="6"/>
  <c r="F14634" i="6"/>
  <c r="G14634" i="6" s="1"/>
  <c r="D14634" i="6"/>
  <c r="A14634" i="6"/>
  <c r="F14633" i="6"/>
  <c r="G14633" i="6" s="1"/>
  <c r="D14633" i="6"/>
  <c r="A14633" i="6"/>
  <c r="F14632" i="6"/>
  <c r="G14632" i="6" s="1"/>
  <c r="D14632" i="6"/>
  <c r="A14632" i="6"/>
  <c r="F14631" i="6"/>
  <c r="G14631" i="6" s="1"/>
  <c r="D14631" i="6"/>
  <c r="A14631" i="6"/>
  <c r="F14630" i="6"/>
  <c r="G14630" i="6" s="1"/>
  <c r="D14630" i="6"/>
  <c r="A14630" i="6"/>
  <c r="F14629" i="6"/>
  <c r="G14629" i="6" s="1"/>
  <c r="D14629" i="6"/>
  <c r="A14629" i="6"/>
  <c r="F14628" i="6"/>
  <c r="G14628" i="6" s="1"/>
  <c r="D14628" i="6"/>
  <c r="A14628" i="6"/>
  <c r="F14625" i="6"/>
  <c r="G14625" i="6" s="1"/>
  <c r="D14625" i="6"/>
  <c r="B14625" i="6"/>
  <c r="A14625" i="6"/>
  <c r="F14624" i="6"/>
  <c r="G14624" i="6" s="1"/>
  <c r="D14624" i="6"/>
  <c r="B14624" i="6"/>
  <c r="A14624" i="6"/>
  <c r="F14623" i="6"/>
  <c r="G14623" i="6" s="1"/>
  <c r="D14623" i="6"/>
  <c r="B14623" i="6"/>
  <c r="A14623" i="6"/>
  <c r="F14622" i="6"/>
  <c r="G14622" i="6" s="1"/>
  <c r="D14622" i="6"/>
  <c r="B14622" i="6"/>
  <c r="A14622" i="6"/>
  <c r="F14621" i="6"/>
  <c r="G14621" i="6" s="1"/>
  <c r="D14621" i="6"/>
  <c r="B14621" i="6"/>
  <c r="A14621" i="6"/>
  <c r="F14620" i="6"/>
  <c r="G14620" i="6" s="1"/>
  <c r="D14620" i="6"/>
  <c r="B14620" i="6"/>
  <c r="A14620" i="6"/>
  <c r="F14619" i="6"/>
  <c r="G14619" i="6" s="1"/>
  <c r="D14619" i="6"/>
  <c r="B14619" i="6"/>
  <c r="A14619" i="6"/>
  <c r="F14618" i="6"/>
  <c r="G14618" i="6" s="1"/>
  <c r="D14618" i="6"/>
  <c r="B14618" i="6"/>
  <c r="A14618" i="6"/>
  <c r="F14617" i="6"/>
  <c r="G14617" i="6" s="1"/>
  <c r="D14617" i="6"/>
  <c r="B14617" i="6"/>
  <c r="A14617" i="6"/>
  <c r="F14616" i="6"/>
  <c r="G14616" i="6" s="1"/>
  <c r="D14616" i="6"/>
  <c r="B14616" i="6"/>
  <c r="A14616" i="6"/>
  <c r="F14615" i="6"/>
  <c r="G14615" i="6" s="1"/>
  <c r="D14615" i="6"/>
  <c r="B14615" i="6"/>
  <c r="A14615" i="6"/>
  <c r="F14614" i="6"/>
  <c r="G14614" i="6" s="1"/>
  <c r="D14614" i="6"/>
  <c r="B14614" i="6"/>
  <c r="A14614" i="6"/>
  <c r="F14613" i="6"/>
  <c r="G14613" i="6" s="1"/>
  <c r="D14613" i="6"/>
  <c r="B14613" i="6"/>
  <c r="A14613" i="6"/>
  <c r="F14612" i="6"/>
  <c r="G14612" i="6" s="1"/>
  <c r="D14612" i="6"/>
  <c r="B14612" i="6"/>
  <c r="A14612" i="6"/>
  <c r="B14605" i="6"/>
  <c r="G14604" i="6"/>
  <c r="B14604" i="6"/>
  <c r="B14603" i="6"/>
  <c r="B14602" i="6"/>
  <c r="F14596" i="6"/>
  <c r="G14596" i="6" s="1"/>
  <c r="D14596" i="6"/>
  <c r="B14596" i="6"/>
  <c r="A14596" i="6"/>
  <c r="F14595" i="6"/>
  <c r="G14595" i="6" s="1"/>
  <c r="D14595" i="6"/>
  <c r="B14595" i="6"/>
  <c r="A14595" i="6"/>
  <c r="F14594" i="6"/>
  <c r="G14594" i="6" s="1"/>
  <c r="D14594" i="6"/>
  <c r="B14594" i="6"/>
  <c r="A14594" i="6"/>
  <c r="F14593" i="6"/>
  <c r="G14593" i="6" s="1"/>
  <c r="D14593" i="6"/>
  <c r="B14593" i="6"/>
  <c r="A14593" i="6"/>
  <c r="F14592" i="6"/>
  <c r="G14592" i="6" s="1"/>
  <c r="D14592" i="6"/>
  <c r="B14592" i="6"/>
  <c r="A14592" i="6"/>
  <c r="F14591" i="6"/>
  <c r="G14591" i="6" s="1"/>
  <c r="D14591" i="6"/>
  <c r="B14591" i="6"/>
  <c r="A14591" i="6"/>
  <c r="F14590" i="6"/>
  <c r="G14590" i="6" s="1"/>
  <c r="D14590" i="6"/>
  <c r="B14590" i="6"/>
  <c r="A14590" i="6"/>
  <c r="F14589" i="6"/>
  <c r="G14589" i="6" s="1"/>
  <c r="D14589" i="6"/>
  <c r="B14589" i="6"/>
  <c r="A14589" i="6"/>
  <c r="F14588" i="6"/>
  <c r="G14588" i="6" s="1"/>
  <c r="D14588" i="6"/>
  <c r="B14588" i="6"/>
  <c r="A14588" i="6"/>
  <c r="F14585" i="6"/>
  <c r="G14585" i="6" s="1"/>
  <c r="D14585" i="6"/>
  <c r="A14585" i="6"/>
  <c r="F14584" i="6"/>
  <c r="G14584" i="6" s="1"/>
  <c r="D14584" i="6"/>
  <c r="A14584" i="6"/>
  <c r="F14583" i="6"/>
  <c r="G14583" i="6" s="1"/>
  <c r="D14583" i="6"/>
  <c r="A14583" i="6"/>
  <c r="F14582" i="6"/>
  <c r="G14582" i="6" s="1"/>
  <c r="D14582" i="6"/>
  <c r="A14582" i="6"/>
  <c r="F14581" i="6"/>
  <c r="G14581" i="6" s="1"/>
  <c r="D14581" i="6"/>
  <c r="A14581" i="6"/>
  <c r="F14580" i="6"/>
  <c r="G14580" i="6" s="1"/>
  <c r="D14580" i="6"/>
  <c r="A14580" i="6"/>
  <c r="F14579" i="6"/>
  <c r="G14579" i="6" s="1"/>
  <c r="D14579" i="6"/>
  <c r="A14579" i="6"/>
  <c r="F14578" i="6"/>
  <c r="G14578" i="6" s="1"/>
  <c r="D14578" i="6"/>
  <c r="A14578" i="6"/>
  <c r="F14575" i="6"/>
  <c r="G14575" i="6" s="1"/>
  <c r="D14575" i="6"/>
  <c r="B14575" i="6"/>
  <c r="A14575" i="6"/>
  <c r="F14574" i="6"/>
  <c r="G14574" i="6" s="1"/>
  <c r="D14574" i="6"/>
  <c r="B14574" i="6"/>
  <c r="A14574" i="6"/>
  <c r="F14573" i="6"/>
  <c r="G14573" i="6" s="1"/>
  <c r="D14573" i="6"/>
  <c r="B14573" i="6"/>
  <c r="A14573" i="6"/>
  <c r="F14572" i="6"/>
  <c r="G14572" i="6" s="1"/>
  <c r="D14572" i="6"/>
  <c r="B14572" i="6"/>
  <c r="A14572" i="6"/>
  <c r="F14571" i="6"/>
  <c r="G14571" i="6" s="1"/>
  <c r="D14571" i="6"/>
  <c r="B14571" i="6"/>
  <c r="A14571" i="6"/>
  <c r="F14570" i="6"/>
  <c r="G14570" i="6" s="1"/>
  <c r="D14570" i="6"/>
  <c r="B14570" i="6"/>
  <c r="A14570" i="6"/>
  <c r="F14569" i="6"/>
  <c r="G14569" i="6" s="1"/>
  <c r="D14569" i="6"/>
  <c r="B14569" i="6"/>
  <c r="A14569" i="6"/>
  <c r="F14568" i="6"/>
  <c r="G14568" i="6" s="1"/>
  <c r="D14568" i="6"/>
  <c r="B14568" i="6"/>
  <c r="A14568" i="6"/>
  <c r="F14567" i="6"/>
  <c r="G14567" i="6" s="1"/>
  <c r="D14567" i="6"/>
  <c r="B14567" i="6"/>
  <c r="A14567" i="6"/>
  <c r="F14566" i="6"/>
  <c r="G14566" i="6" s="1"/>
  <c r="D14566" i="6"/>
  <c r="B14566" i="6"/>
  <c r="A14566" i="6"/>
  <c r="F14565" i="6"/>
  <c r="G14565" i="6" s="1"/>
  <c r="D14565" i="6"/>
  <c r="B14565" i="6"/>
  <c r="A14565" i="6"/>
  <c r="F14564" i="6"/>
  <c r="G14564" i="6" s="1"/>
  <c r="D14564" i="6"/>
  <c r="B14564" i="6"/>
  <c r="A14564" i="6"/>
  <c r="F14563" i="6"/>
  <c r="G14563" i="6" s="1"/>
  <c r="D14563" i="6"/>
  <c r="B14563" i="6"/>
  <c r="A14563" i="6"/>
  <c r="F14562" i="6"/>
  <c r="G14562" i="6" s="1"/>
  <c r="D14562" i="6"/>
  <c r="B14562" i="6"/>
  <c r="A14562" i="6"/>
  <c r="B14555" i="6"/>
  <c r="G14554" i="6"/>
  <c r="B14554" i="6"/>
  <c r="B14553" i="6"/>
  <c r="B14552" i="6"/>
  <c r="F14546" i="6"/>
  <c r="G14546" i="6" s="1"/>
  <c r="D14546" i="6"/>
  <c r="B14546" i="6"/>
  <c r="A14546" i="6"/>
  <c r="F14545" i="6"/>
  <c r="G14545" i="6" s="1"/>
  <c r="D14545" i="6"/>
  <c r="B14545" i="6"/>
  <c r="A14545" i="6"/>
  <c r="F14544" i="6"/>
  <c r="G14544" i="6" s="1"/>
  <c r="D14544" i="6"/>
  <c r="B14544" i="6"/>
  <c r="A14544" i="6"/>
  <c r="F14543" i="6"/>
  <c r="G14543" i="6" s="1"/>
  <c r="D14543" i="6"/>
  <c r="B14543" i="6"/>
  <c r="A14543" i="6"/>
  <c r="F14542" i="6"/>
  <c r="G14542" i="6" s="1"/>
  <c r="D14542" i="6"/>
  <c r="B14542" i="6"/>
  <c r="A14542" i="6"/>
  <c r="F14541" i="6"/>
  <c r="G14541" i="6" s="1"/>
  <c r="D14541" i="6"/>
  <c r="B14541" i="6"/>
  <c r="A14541" i="6"/>
  <c r="F14540" i="6"/>
  <c r="G14540" i="6" s="1"/>
  <c r="D14540" i="6"/>
  <c r="B14540" i="6"/>
  <c r="A14540" i="6"/>
  <c r="F14539" i="6"/>
  <c r="G14539" i="6" s="1"/>
  <c r="D14539" i="6"/>
  <c r="B14539" i="6"/>
  <c r="A14539" i="6"/>
  <c r="F14538" i="6"/>
  <c r="G14538" i="6" s="1"/>
  <c r="D14538" i="6"/>
  <c r="B14538" i="6"/>
  <c r="A14538" i="6"/>
  <c r="F14535" i="6"/>
  <c r="G14535" i="6" s="1"/>
  <c r="D14535" i="6"/>
  <c r="A14535" i="6"/>
  <c r="F14534" i="6"/>
  <c r="G14534" i="6" s="1"/>
  <c r="D14534" i="6"/>
  <c r="A14534" i="6"/>
  <c r="F14533" i="6"/>
  <c r="G14533" i="6" s="1"/>
  <c r="D14533" i="6"/>
  <c r="A14533" i="6"/>
  <c r="F14532" i="6"/>
  <c r="G14532" i="6" s="1"/>
  <c r="D14532" i="6"/>
  <c r="A14532" i="6"/>
  <c r="F14531" i="6"/>
  <c r="G14531" i="6" s="1"/>
  <c r="D14531" i="6"/>
  <c r="A14531" i="6"/>
  <c r="F14530" i="6"/>
  <c r="G14530" i="6" s="1"/>
  <c r="D14530" i="6"/>
  <c r="A14530" i="6"/>
  <c r="F14529" i="6"/>
  <c r="G14529" i="6" s="1"/>
  <c r="D14529" i="6"/>
  <c r="A14529" i="6"/>
  <c r="F14528" i="6"/>
  <c r="G14528" i="6" s="1"/>
  <c r="D14528" i="6"/>
  <c r="A14528" i="6"/>
  <c r="F14525" i="6"/>
  <c r="G14525" i="6" s="1"/>
  <c r="D14525" i="6"/>
  <c r="B14525" i="6"/>
  <c r="A14525" i="6"/>
  <c r="F14524" i="6"/>
  <c r="G14524" i="6" s="1"/>
  <c r="D14524" i="6"/>
  <c r="B14524" i="6"/>
  <c r="A14524" i="6"/>
  <c r="F14523" i="6"/>
  <c r="G14523" i="6" s="1"/>
  <c r="D14523" i="6"/>
  <c r="B14523" i="6"/>
  <c r="A14523" i="6"/>
  <c r="F14522" i="6"/>
  <c r="G14522" i="6" s="1"/>
  <c r="D14522" i="6"/>
  <c r="B14522" i="6"/>
  <c r="A14522" i="6"/>
  <c r="F14521" i="6"/>
  <c r="G14521" i="6" s="1"/>
  <c r="D14521" i="6"/>
  <c r="B14521" i="6"/>
  <c r="A14521" i="6"/>
  <c r="F14520" i="6"/>
  <c r="G14520" i="6" s="1"/>
  <c r="D14520" i="6"/>
  <c r="B14520" i="6"/>
  <c r="A14520" i="6"/>
  <c r="F14519" i="6"/>
  <c r="G14519" i="6" s="1"/>
  <c r="D14519" i="6"/>
  <c r="B14519" i="6"/>
  <c r="A14519" i="6"/>
  <c r="F14518" i="6"/>
  <c r="G14518" i="6" s="1"/>
  <c r="D14518" i="6"/>
  <c r="B14518" i="6"/>
  <c r="A14518" i="6"/>
  <c r="F14517" i="6"/>
  <c r="G14517" i="6" s="1"/>
  <c r="D14517" i="6"/>
  <c r="B14517" i="6"/>
  <c r="A14517" i="6"/>
  <c r="F14516" i="6"/>
  <c r="G14516" i="6" s="1"/>
  <c r="D14516" i="6"/>
  <c r="B14516" i="6"/>
  <c r="A14516" i="6"/>
  <c r="F14515" i="6"/>
  <c r="G14515" i="6" s="1"/>
  <c r="D14515" i="6"/>
  <c r="B14515" i="6"/>
  <c r="A14515" i="6"/>
  <c r="F14514" i="6"/>
  <c r="G14514" i="6" s="1"/>
  <c r="D14514" i="6"/>
  <c r="B14514" i="6"/>
  <c r="A14514" i="6"/>
  <c r="F14513" i="6"/>
  <c r="G14513" i="6" s="1"/>
  <c r="D14513" i="6"/>
  <c r="B14513" i="6"/>
  <c r="A14513" i="6"/>
  <c r="F14512" i="6"/>
  <c r="G14512" i="6" s="1"/>
  <c r="D14512" i="6"/>
  <c r="B14512" i="6"/>
  <c r="A14512" i="6"/>
  <c r="B14505" i="6"/>
  <c r="G14504" i="6"/>
  <c r="B14504" i="6"/>
  <c r="B14503" i="6"/>
  <c r="B14502" i="6"/>
  <c r="F14496" i="6"/>
  <c r="G14496" i="6" s="1"/>
  <c r="D14496" i="6"/>
  <c r="B14496" i="6"/>
  <c r="A14496" i="6"/>
  <c r="F14495" i="6"/>
  <c r="G14495" i="6" s="1"/>
  <c r="D14495" i="6"/>
  <c r="B14495" i="6"/>
  <c r="A14495" i="6"/>
  <c r="F14494" i="6"/>
  <c r="G14494" i="6" s="1"/>
  <c r="D14494" i="6"/>
  <c r="B14494" i="6"/>
  <c r="A14494" i="6"/>
  <c r="F14493" i="6"/>
  <c r="G14493" i="6" s="1"/>
  <c r="D14493" i="6"/>
  <c r="B14493" i="6"/>
  <c r="A14493" i="6"/>
  <c r="F14492" i="6"/>
  <c r="G14492" i="6" s="1"/>
  <c r="D14492" i="6"/>
  <c r="B14492" i="6"/>
  <c r="A14492" i="6"/>
  <c r="F14491" i="6"/>
  <c r="G14491" i="6" s="1"/>
  <c r="D14491" i="6"/>
  <c r="B14491" i="6"/>
  <c r="A14491" i="6"/>
  <c r="F14490" i="6"/>
  <c r="G14490" i="6" s="1"/>
  <c r="D14490" i="6"/>
  <c r="B14490" i="6"/>
  <c r="A14490" i="6"/>
  <c r="F14489" i="6"/>
  <c r="G14489" i="6" s="1"/>
  <c r="D14489" i="6"/>
  <c r="B14489" i="6"/>
  <c r="A14489" i="6"/>
  <c r="F14488" i="6"/>
  <c r="G14488" i="6" s="1"/>
  <c r="D14488" i="6"/>
  <c r="B14488" i="6"/>
  <c r="A14488" i="6"/>
  <c r="F14485" i="6"/>
  <c r="G14485" i="6" s="1"/>
  <c r="D14485" i="6"/>
  <c r="A14485" i="6"/>
  <c r="F14484" i="6"/>
  <c r="G14484" i="6" s="1"/>
  <c r="D14484" i="6"/>
  <c r="A14484" i="6"/>
  <c r="F14483" i="6"/>
  <c r="G14483" i="6" s="1"/>
  <c r="D14483" i="6"/>
  <c r="A14483" i="6"/>
  <c r="F14482" i="6"/>
  <c r="G14482" i="6" s="1"/>
  <c r="D14482" i="6"/>
  <c r="A14482" i="6"/>
  <c r="F14481" i="6"/>
  <c r="G14481" i="6" s="1"/>
  <c r="D14481" i="6"/>
  <c r="A14481" i="6"/>
  <c r="F14480" i="6"/>
  <c r="G14480" i="6" s="1"/>
  <c r="D14480" i="6"/>
  <c r="A14480" i="6"/>
  <c r="F14479" i="6"/>
  <c r="G14479" i="6" s="1"/>
  <c r="D14479" i="6"/>
  <c r="A14479" i="6"/>
  <c r="F14478" i="6"/>
  <c r="G14478" i="6" s="1"/>
  <c r="D14478" i="6"/>
  <c r="A14478" i="6"/>
  <c r="F14475" i="6"/>
  <c r="G14475" i="6" s="1"/>
  <c r="D14475" i="6"/>
  <c r="B14475" i="6"/>
  <c r="A14475" i="6"/>
  <c r="F14474" i="6"/>
  <c r="G14474" i="6" s="1"/>
  <c r="D14474" i="6"/>
  <c r="B14474" i="6"/>
  <c r="A14474" i="6"/>
  <c r="F14473" i="6"/>
  <c r="G14473" i="6" s="1"/>
  <c r="D14473" i="6"/>
  <c r="B14473" i="6"/>
  <c r="A14473" i="6"/>
  <c r="F14472" i="6"/>
  <c r="G14472" i="6" s="1"/>
  <c r="D14472" i="6"/>
  <c r="B14472" i="6"/>
  <c r="A14472" i="6"/>
  <c r="F14471" i="6"/>
  <c r="G14471" i="6" s="1"/>
  <c r="D14471" i="6"/>
  <c r="B14471" i="6"/>
  <c r="A14471" i="6"/>
  <c r="F14470" i="6"/>
  <c r="G14470" i="6" s="1"/>
  <c r="D14470" i="6"/>
  <c r="B14470" i="6"/>
  <c r="A14470" i="6"/>
  <c r="F14469" i="6"/>
  <c r="G14469" i="6" s="1"/>
  <c r="D14469" i="6"/>
  <c r="B14469" i="6"/>
  <c r="A14469" i="6"/>
  <c r="F14468" i="6"/>
  <c r="G14468" i="6" s="1"/>
  <c r="D14468" i="6"/>
  <c r="B14468" i="6"/>
  <c r="A14468" i="6"/>
  <c r="F14467" i="6"/>
  <c r="G14467" i="6" s="1"/>
  <c r="D14467" i="6"/>
  <c r="B14467" i="6"/>
  <c r="A14467" i="6"/>
  <c r="F14466" i="6"/>
  <c r="G14466" i="6" s="1"/>
  <c r="D14466" i="6"/>
  <c r="B14466" i="6"/>
  <c r="A14466" i="6"/>
  <c r="F14465" i="6"/>
  <c r="G14465" i="6" s="1"/>
  <c r="D14465" i="6"/>
  <c r="B14465" i="6"/>
  <c r="A14465" i="6"/>
  <c r="F14464" i="6"/>
  <c r="G14464" i="6" s="1"/>
  <c r="D14464" i="6"/>
  <c r="B14464" i="6"/>
  <c r="A14464" i="6"/>
  <c r="F14463" i="6"/>
  <c r="G14463" i="6" s="1"/>
  <c r="D14463" i="6"/>
  <c r="B14463" i="6"/>
  <c r="A14463" i="6"/>
  <c r="F14462" i="6"/>
  <c r="G14462" i="6" s="1"/>
  <c r="D14462" i="6"/>
  <c r="B14462" i="6"/>
  <c r="A14462" i="6"/>
  <c r="B14455" i="6"/>
  <c r="G14454" i="6"/>
  <c r="B14454" i="6"/>
  <c r="B14453" i="6"/>
  <c r="B14452" i="6"/>
  <c r="F14446" i="6"/>
  <c r="G14446" i="6" s="1"/>
  <c r="D14446" i="6"/>
  <c r="B14446" i="6"/>
  <c r="A14446" i="6"/>
  <c r="F14445" i="6"/>
  <c r="G14445" i="6" s="1"/>
  <c r="D14445" i="6"/>
  <c r="B14445" i="6"/>
  <c r="A14445" i="6"/>
  <c r="F14444" i="6"/>
  <c r="G14444" i="6" s="1"/>
  <c r="D14444" i="6"/>
  <c r="B14444" i="6"/>
  <c r="A14444" i="6"/>
  <c r="F14443" i="6"/>
  <c r="G14443" i="6" s="1"/>
  <c r="D14443" i="6"/>
  <c r="B14443" i="6"/>
  <c r="A14443" i="6"/>
  <c r="F14442" i="6"/>
  <c r="G14442" i="6" s="1"/>
  <c r="D14442" i="6"/>
  <c r="B14442" i="6"/>
  <c r="A14442" i="6"/>
  <c r="F14441" i="6"/>
  <c r="G14441" i="6" s="1"/>
  <c r="D14441" i="6"/>
  <c r="B14441" i="6"/>
  <c r="A14441" i="6"/>
  <c r="F14440" i="6"/>
  <c r="G14440" i="6" s="1"/>
  <c r="D14440" i="6"/>
  <c r="B14440" i="6"/>
  <c r="A14440" i="6"/>
  <c r="F14439" i="6"/>
  <c r="G14439" i="6" s="1"/>
  <c r="D14439" i="6"/>
  <c r="B14439" i="6"/>
  <c r="A14439" i="6"/>
  <c r="F14438" i="6"/>
  <c r="G14438" i="6" s="1"/>
  <c r="D14438" i="6"/>
  <c r="B14438" i="6"/>
  <c r="A14438" i="6"/>
  <c r="F14435" i="6"/>
  <c r="G14435" i="6" s="1"/>
  <c r="D14435" i="6"/>
  <c r="A14435" i="6"/>
  <c r="F14434" i="6"/>
  <c r="G14434" i="6" s="1"/>
  <c r="D14434" i="6"/>
  <c r="A14434" i="6"/>
  <c r="F14433" i="6"/>
  <c r="G14433" i="6" s="1"/>
  <c r="D14433" i="6"/>
  <c r="A14433" i="6"/>
  <c r="F14432" i="6"/>
  <c r="G14432" i="6" s="1"/>
  <c r="D14432" i="6"/>
  <c r="A14432" i="6"/>
  <c r="F14431" i="6"/>
  <c r="G14431" i="6" s="1"/>
  <c r="D14431" i="6"/>
  <c r="A14431" i="6"/>
  <c r="F14430" i="6"/>
  <c r="G14430" i="6" s="1"/>
  <c r="D14430" i="6"/>
  <c r="A14430" i="6"/>
  <c r="F14429" i="6"/>
  <c r="G14429" i="6" s="1"/>
  <c r="D14429" i="6"/>
  <c r="A14429" i="6"/>
  <c r="F14428" i="6"/>
  <c r="G14428" i="6" s="1"/>
  <c r="D14428" i="6"/>
  <c r="A14428" i="6"/>
  <c r="F14425" i="6"/>
  <c r="G14425" i="6" s="1"/>
  <c r="D14425" i="6"/>
  <c r="B14425" i="6"/>
  <c r="A14425" i="6"/>
  <c r="F14424" i="6"/>
  <c r="G14424" i="6" s="1"/>
  <c r="D14424" i="6"/>
  <c r="B14424" i="6"/>
  <c r="A14424" i="6"/>
  <c r="F14423" i="6"/>
  <c r="G14423" i="6" s="1"/>
  <c r="D14423" i="6"/>
  <c r="B14423" i="6"/>
  <c r="A14423" i="6"/>
  <c r="F14422" i="6"/>
  <c r="G14422" i="6" s="1"/>
  <c r="D14422" i="6"/>
  <c r="B14422" i="6"/>
  <c r="A14422" i="6"/>
  <c r="F14421" i="6"/>
  <c r="G14421" i="6" s="1"/>
  <c r="D14421" i="6"/>
  <c r="B14421" i="6"/>
  <c r="A14421" i="6"/>
  <c r="F14420" i="6"/>
  <c r="G14420" i="6" s="1"/>
  <c r="D14420" i="6"/>
  <c r="B14420" i="6"/>
  <c r="A14420" i="6"/>
  <c r="F14419" i="6"/>
  <c r="G14419" i="6" s="1"/>
  <c r="D14419" i="6"/>
  <c r="B14419" i="6"/>
  <c r="A14419" i="6"/>
  <c r="F14418" i="6"/>
  <c r="G14418" i="6" s="1"/>
  <c r="D14418" i="6"/>
  <c r="B14418" i="6"/>
  <c r="A14418" i="6"/>
  <c r="F14417" i="6"/>
  <c r="G14417" i="6" s="1"/>
  <c r="D14417" i="6"/>
  <c r="B14417" i="6"/>
  <c r="A14417" i="6"/>
  <c r="F14416" i="6"/>
  <c r="G14416" i="6" s="1"/>
  <c r="D14416" i="6"/>
  <c r="B14416" i="6"/>
  <c r="A14416" i="6"/>
  <c r="F14415" i="6"/>
  <c r="G14415" i="6" s="1"/>
  <c r="D14415" i="6"/>
  <c r="B14415" i="6"/>
  <c r="A14415" i="6"/>
  <c r="F14414" i="6"/>
  <c r="G14414" i="6" s="1"/>
  <c r="D14414" i="6"/>
  <c r="B14414" i="6"/>
  <c r="A14414" i="6"/>
  <c r="F14413" i="6"/>
  <c r="G14413" i="6" s="1"/>
  <c r="D14413" i="6"/>
  <c r="B14413" i="6"/>
  <c r="A14413" i="6"/>
  <c r="F14412" i="6"/>
  <c r="G14412" i="6" s="1"/>
  <c r="D14412" i="6"/>
  <c r="B14412" i="6"/>
  <c r="A14412" i="6"/>
  <c r="B14405" i="6"/>
  <c r="G14404" i="6"/>
  <c r="B14404" i="6"/>
  <c r="B14403" i="6"/>
  <c r="B14402" i="6"/>
  <c r="F14396" i="6"/>
  <c r="G14396" i="6" s="1"/>
  <c r="D14396" i="6"/>
  <c r="B14396" i="6"/>
  <c r="A14396" i="6"/>
  <c r="F14395" i="6"/>
  <c r="G14395" i="6" s="1"/>
  <c r="D14395" i="6"/>
  <c r="B14395" i="6"/>
  <c r="A14395" i="6"/>
  <c r="F14394" i="6"/>
  <c r="G14394" i="6" s="1"/>
  <c r="D14394" i="6"/>
  <c r="B14394" i="6"/>
  <c r="A14394" i="6"/>
  <c r="F14393" i="6"/>
  <c r="G14393" i="6" s="1"/>
  <c r="D14393" i="6"/>
  <c r="B14393" i="6"/>
  <c r="A14393" i="6"/>
  <c r="F14392" i="6"/>
  <c r="G14392" i="6" s="1"/>
  <c r="D14392" i="6"/>
  <c r="B14392" i="6"/>
  <c r="A14392" i="6"/>
  <c r="F14391" i="6"/>
  <c r="G14391" i="6" s="1"/>
  <c r="D14391" i="6"/>
  <c r="B14391" i="6"/>
  <c r="A14391" i="6"/>
  <c r="F14390" i="6"/>
  <c r="G14390" i="6" s="1"/>
  <c r="D14390" i="6"/>
  <c r="B14390" i="6"/>
  <c r="A14390" i="6"/>
  <c r="F14389" i="6"/>
  <c r="G14389" i="6" s="1"/>
  <c r="D14389" i="6"/>
  <c r="B14389" i="6"/>
  <c r="A14389" i="6"/>
  <c r="F14388" i="6"/>
  <c r="G14388" i="6" s="1"/>
  <c r="D14388" i="6"/>
  <c r="B14388" i="6"/>
  <c r="A14388" i="6"/>
  <c r="F14385" i="6"/>
  <c r="G14385" i="6" s="1"/>
  <c r="D14385" i="6"/>
  <c r="A14385" i="6"/>
  <c r="F14384" i="6"/>
  <c r="G14384" i="6" s="1"/>
  <c r="D14384" i="6"/>
  <c r="A14384" i="6"/>
  <c r="F14383" i="6"/>
  <c r="G14383" i="6" s="1"/>
  <c r="D14383" i="6"/>
  <c r="A14383" i="6"/>
  <c r="F14382" i="6"/>
  <c r="G14382" i="6" s="1"/>
  <c r="D14382" i="6"/>
  <c r="A14382" i="6"/>
  <c r="F14381" i="6"/>
  <c r="G14381" i="6" s="1"/>
  <c r="D14381" i="6"/>
  <c r="A14381" i="6"/>
  <c r="F14380" i="6"/>
  <c r="G14380" i="6" s="1"/>
  <c r="D14380" i="6"/>
  <c r="A14380" i="6"/>
  <c r="F14379" i="6"/>
  <c r="G14379" i="6" s="1"/>
  <c r="D14379" i="6"/>
  <c r="A14379" i="6"/>
  <c r="F14378" i="6"/>
  <c r="G14378" i="6" s="1"/>
  <c r="D14378" i="6"/>
  <c r="A14378" i="6"/>
  <c r="F14375" i="6"/>
  <c r="G14375" i="6" s="1"/>
  <c r="D14375" i="6"/>
  <c r="B14375" i="6"/>
  <c r="A14375" i="6"/>
  <c r="F14374" i="6"/>
  <c r="G14374" i="6" s="1"/>
  <c r="D14374" i="6"/>
  <c r="B14374" i="6"/>
  <c r="A14374" i="6"/>
  <c r="F14373" i="6"/>
  <c r="G14373" i="6" s="1"/>
  <c r="D14373" i="6"/>
  <c r="B14373" i="6"/>
  <c r="A14373" i="6"/>
  <c r="F14372" i="6"/>
  <c r="G14372" i="6" s="1"/>
  <c r="D14372" i="6"/>
  <c r="B14372" i="6"/>
  <c r="A14372" i="6"/>
  <c r="F14371" i="6"/>
  <c r="G14371" i="6" s="1"/>
  <c r="D14371" i="6"/>
  <c r="B14371" i="6"/>
  <c r="A14371" i="6"/>
  <c r="F14370" i="6"/>
  <c r="G14370" i="6" s="1"/>
  <c r="D14370" i="6"/>
  <c r="B14370" i="6"/>
  <c r="A14370" i="6"/>
  <c r="F14369" i="6"/>
  <c r="G14369" i="6" s="1"/>
  <c r="D14369" i="6"/>
  <c r="B14369" i="6"/>
  <c r="A14369" i="6"/>
  <c r="F14368" i="6"/>
  <c r="G14368" i="6" s="1"/>
  <c r="D14368" i="6"/>
  <c r="B14368" i="6"/>
  <c r="A14368" i="6"/>
  <c r="F14367" i="6"/>
  <c r="G14367" i="6" s="1"/>
  <c r="D14367" i="6"/>
  <c r="B14367" i="6"/>
  <c r="A14367" i="6"/>
  <c r="F14366" i="6"/>
  <c r="G14366" i="6" s="1"/>
  <c r="D14366" i="6"/>
  <c r="B14366" i="6"/>
  <c r="A14366" i="6"/>
  <c r="F14365" i="6"/>
  <c r="G14365" i="6" s="1"/>
  <c r="D14365" i="6"/>
  <c r="B14365" i="6"/>
  <c r="A14365" i="6"/>
  <c r="F14364" i="6"/>
  <c r="G14364" i="6" s="1"/>
  <c r="D14364" i="6"/>
  <c r="B14364" i="6"/>
  <c r="A14364" i="6"/>
  <c r="F14363" i="6"/>
  <c r="G14363" i="6" s="1"/>
  <c r="D14363" i="6"/>
  <c r="B14363" i="6"/>
  <c r="A14363" i="6"/>
  <c r="F14362" i="6"/>
  <c r="G14362" i="6" s="1"/>
  <c r="D14362" i="6"/>
  <c r="B14362" i="6"/>
  <c r="A14362" i="6"/>
  <c r="B14355" i="6"/>
  <c r="G14354" i="6"/>
  <c r="B14354" i="6"/>
  <c r="B14353" i="6"/>
  <c r="B14352" i="6"/>
  <c r="F14346" i="6"/>
  <c r="G14346" i="6" s="1"/>
  <c r="D14346" i="6"/>
  <c r="B14346" i="6"/>
  <c r="A14346" i="6"/>
  <c r="F14345" i="6"/>
  <c r="G14345" i="6" s="1"/>
  <c r="D14345" i="6"/>
  <c r="B14345" i="6"/>
  <c r="A14345" i="6"/>
  <c r="F14344" i="6"/>
  <c r="G14344" i="6" s="1"/>
  <c r="D14344" i="6"/>
  <c r="B14344" i="6"/>
  <c r="A14344" i="6"/>
  <c r="F14343" i="6"/>
  <c r="G14343" i="6" s="1"/>
  <c r="D14343" i="6"/>
  <c r="B14343" i="6"/>
  <c r="A14343" i="6"/>
  <c r="F14342" i="6"/>
  <c r="G14342" i="6" s="1"/>
  <c r="D14342" i="6"/>
  <c r="B14342" i="6"/>
  <c r="A14342" i="6"/>
  <c r="F14341" i="6"/>
  <c r="G14341" i="6" s="1"/>
  <c r="D14341" i="6"/>
  <c r="B14341" i="6"/>
  <c r="A14341" i="6"/>
  <c r="F14340" i="6"/>
  <c r="G14340" i="6" s="1"/>
  <c r="D14340" i="6"/>
  <c r="B14340" i="6"/>
  <c r="A14340" i="6"/>
  <c r="F14339" i="6"/>
  <c r="G14339" i="6" s="1"/>
  <c r="D14339" i="6"/>
  <c r="B14339" i="6"/>
  <c r="A14339" i="6"/>
  <c r="F14338" i="6"/>
  <c r="G14338" i="6" s="1"/>
  <c r="D14338" i="6"/>
  <c r="B14338" i="6"/>
  <c r="A14338" i="6"/>
  <c r="F14335" i="6"/>
  <c r="G14335" i="6" s="1"/>
  <c r="D14335" i="6"/>
  <c r="A14335" i="6"/>
  <c r="F14334" i="6"/>
  <c r="G14334" i="6" s="1"/>
  <c r="D14334" i="6"/>
  <c r="A14334" i="6"/>
  <c r="F14333" i="6"/>
  <c r="G14333" i="6" s="1"/>
  <c r="D14333" i="6"/>
  <c r="A14333" i="6"/>
  <c r="F14332" i="6"/>
  <c r="G14332" i="6" s="1"/>
  <c r="D14332" i="6"/>
  <c r="A14332" i="6"/>
  <c r="F14331" i="6"/>
  <c r="G14331" i="6" s="1"/>
  <c r="D14331" i="6"/>
  <c r="A14331" i="6"/>
  <c r="F14330" i="6"/>
  <c r="G14330" i="6" s="1"/>
  <c r="D14330" i="6"/>
  <c r="A14330" i="6"/>
  <c r="F14329" i="6"/>
  <c r="G14329" i="6" s="1"/>
  <c r="D14329" i="6"/>
  <c r="A14329" i="6"/>
  <c r="F14328" i="6"/>
  <c r="G14328" i="6" s="1"/>
  <c r="D14328" i="6"/>
  <c r="A14328" i="6"/>
  <c r="F14325" i="6"/>
  <c r="G14325" i="6" s="1"/>
  <c r="D14325" i="6"/>
  <c r="B14325" i="6"/>
  <c r="A14325" i="6"/>
  <c r="F14324" i="6"/>
  <c r="G14324" i="6" s="1"/>
  <c r="D14324" i="6"/>
  <c r="B14324" i="6"/>
  <c r="A14324" i="6"/>
  <c r="F14323" i="6"/>
  <c r="G14323" i="6" s="1"/>
  <c r="D14323" i="6"/>
  <c r="B14323" i="6"/>
  <c r="A14323" i="6"/>
  <c r="F14322" i="6"/>
  <c r="G14322" i="6" s="1"/>
  <c r="D14322" i="6"/>
  <c r="B14322" i="6"/>
  <c r="A14322" i="6"/>
  <c r="F14321" i="6"/>
  <c r="G14321" i="6" s="1"/>
  <c r="D14321" i="6"/>
  <c r="B14321" i="6"/>
  <c r="A14321" i="6"/>
  <c r="F14320" i="6"/>
  <c r="G14320" i="6" s="1"/>
  <c r="D14320" i="6"/>
  <c r="B14320" i="6"/>
  <c r="A14320" i="6"/>
  <c r="F14319" i="6"/>
  <c r="G14319" i="6" s="1"/>
  <c r="D14319" i="6"/>
  <c r="B14319" i="6"/>
  <c r="A14319" i="6"/>
  <c r="F14318" i="6"/>
  <c r="G14318" i="6" s="1"/>
  <c r="D14318" i="6"/>
  <c r="B14318" i="6"/>
  <c r="A14318" i="6"/>
  <c r="F14317" i="6"/>
  <c r="G14317" i="6" s="1"/>
  <c r="D14317" i="6"/>
  <c r="B14317" i="6"/>
  <c r="A14317" i="6"/>
  <c r="F14316" i="6"/>
  <c r="G14316" i="6" s="1"/>
  <c r="D14316" i="6"/>
  <c r="B14316" i="6"/>
  <c r="A14316" i="6"/>
  <c r="F14315" i="6"/>
  <c r="G14315" i="6" s="1"/>
  <c r="D14315" i="6"/>
  <c r="B14315" i="6"/>
  <c r="A14315" i="6"/>
  <c r="F14314" i="6"/>
  <c r="G14314" i="6" s="1"/>
  <c r="D14314" i="6"/>
  <c r="B14314" i="6"/>
  <c r="A14314" i="6"/>
  <c r="F14313" i="6"/>
  <c r="G14313" i="6" s="1"/>
  <c r="D14313" i="6"/>
  <c r="B14313" i="6"/>
  <c r="A14313" i="6"/>
  <c r="F14312" i="6"/>
  <c r="G14312" i="6" s="1"/>
  <c r="D14312" i="6"/>
  <c r="B14312" i="6"/>
  <c r="A14312" i="6"/>
  <c r="B14305" i="6"/>
  <c r="G14304" i="6"/>
  <c r="B14304" i="6"/>
  <c r="B14303" i="6"/>
  <c r="B14302" i="6"/>
  <c r="F14296" i="6"/>
  <c r="G14296" i="6" s="1"/>
  <c r="D14296" i="6"/>
  <c r="B14296" i="6"/>
  <c r="A14296" i="6"/>
  <c r="F14295" i="6"/>
  <c r="G14295" i="6" s="1"/>
  <c r="D14295" i="6"/>
  <c r="B14295" i="6"/>
  <c r="A14295" i="6"/>
  <c r="F14294" i="6"/>
  <c r="G14294" i="6" s="1"/>
  <c r="D14294" i="6"/>
  <c r="B14294" i="6"/>
  <c r="A14294" i="6"/>
  <c r="F14293" i="6"/>
  <c r="G14293" i="6" s="1"/>
  <c r="D14293" i="6"/>
  <c r="B14293" i="6"/>
  <c r="A14293" i="6"/>
  <c r="F14292" i="6"/>
  <c r="G14292" i="6" s="1"/>
  <c r="D14292" i="6"/>
  <c r="B14292" i="6"/>
  <c r="A14292" i="6"/>
  <c r="F14291" i="6"/>
  <c r="G14291" i="6" s="1"/>
  <c r="D14291" i="6"/>
  <c r="B14291" i="6"/>
  <c r="A14291" i="6"/>
  <c r="F14290" i="6"/>
  <c r="G14290" i="6" s="1"/>
  <c r="D14290" i="6"/>
  <c r="B14290" i="6"/>
  <c r="A14290" i="6"/>
  <c r="F14289" i="6"/>
  <c r="G14289" i="6" s="1"/>
  <c r="D14289" i="6"/>
  <c r="B14289" i="6"/>
  <c r="A14289" i="6"/>
  <c r="F14288" i="6"/>
  <c r="G14288" i="6" s="1"/>
  <c r="D14288" i="6"/>
  <c r="B14288" i="6"/>
  <c r="A14288" i="6"/>
  <c r="F14285" i="6"/>
  <c r="G14285" i="6" s="1"/>
  <c r="D14285" i="6"/>
  <c r="A14285" i="6"/>
  <c r="F14284" i="6"/>
  <c r="G14284" i="6" s="1"/>
  <c r="D14284" i="6"/>
  <c r="A14284" i="6"/>
  <c r="F14283" i="6"/>
  <c r="G14283" i="6" s="1"/>
  <c r="D14283" i="6"/>
  <c r="A14283" i="6"/>
  <c r="F14282" i="6"/>
  <c r="G14282" i="6" s="1"/>
  <c r="D14282" i="6"/>
  <c r="A14282" i="6"/>
  <c r="F14281" i="6"/>
  <c r="G14281" i="6" s="1"/>
  <c r="D14281" i="6"/>
  <c r="A14281" i="6"/>
  <c r="F14280" i="6"/>
  <c r="G14280" i="6" s="1"/>
  <c r="D14280" i="6"/>
  <c r="A14280" i="6"/>
  <c r="F14279" i="6"/>
  <c r="G14279" i="6" s="1"/>
  <c r="D14279" i="6"/>
  <c r="A14279" i="6"/>
  <c r="F14278" i="6"/>
  <c r="G14278" i="6" s="1"/>
  <c r="D14278" i="6"/>
  <c r="A14278" i="6"/>
  <c r="F14275" i="6"/>
  <c r="G14275" i="6" s="1"/>
  <c r="D14275" i="6"/>
  <c r="B14275" i="6"/>
  <c r="A14275" i="6"/>
  <c r="F14274" i="6"/>
  <c r="G14274" i="6" s="1"/>
  <c r="D14274" i="6"/>
  <c r="B14274" i="6"/>
  <c r="A14274" i="6"/>
  <c r="F14273" i="6"/>
  <c r="G14273" i="6" s="1"/>
  <c r="D14273" i="6"/>
  <c r="B14273" i="6"/>
  <c r="A14273" i="6"/>
  <c r="F14272" i="6"/>
  <c r="G14272" i="6" s="1"/>
  <c r="D14272" i="6"/>
  <c r="B14272" i="6"/>
  <c r="A14272" i="6"/>
  <c r="F14271" i="6"/>
  <c r="G14271" i="6" s="1"/>
  <c r="D14271" i="6"/>
  <c r="B14271" i="6"/>
  <c r="A14271" i="6"/>
  <c r="F14270" i="6"/>
  <c r="G14270" i="6" s="1"/>
  <c r="D14270" i="6"/>
  <c r="B14270" i="6"/>
  <c r="A14270" i="6"/>
  <c r="F14269" i="6"/>
  <c r="G14269" i="6" s="1"/>
  <c r="D14269" i="6"/>
  <c r="B14269" i="6"/>
  <c r="A14269" i="6"/>
  <c r="F14268" i="6"/>
  <c r="G14268" i="6" s="1"/>
  <c r="D14268" i="6"/>
  <c r="B14268" i="6"/>
  <c r="A14268" i="6"/>
  <c r="F14267" i="6"/>
  <c r="G14267" i="6" s="1"/>
  <c r="D14267" i="6"/>
  <c r="B14267" i="6"/>
  <c r="A14267" i="6"/>
  <c r="F14266" i="6"/>
  <c r="G14266" i="6" s="1"/>
  <c r="D14266" i="6"/>
  <c r="B14266" i="6"/>
  <c r="A14266" i="6"/>
  <c r="F14265" i="6"/>
  <c r="G14265" i="6" s="1"/>
  <c r="D14265" i="6"/>
  <c r="B14265" i="6"/>
  <c r="A14265" i="6"/>
  <c r="F14264" i="6"/>
  <c r="G14264" i="6" s="1"/>
  <c r="D14264" i="6"/>
  <c r="B14264" i="6"/>
  <c r="A14264" i="6"/>
  <c r="F14263" i="6"/>
  <c r="G14263" i="6" s="1"/>
  <c r="D14263" i="6"/>
  <c r="B14263" i="6"/>
  <c r="A14263" i="6"/>
  <c r="F14262" i="6"/>
  <c r="G14262" i="6" s="1"/>
  <c r="D14262" i="6"/>
  <c r="B14262" i="6"/>
  <c r="A14262" i="6"/>
  <c r="B14255" i="6"/>
  <c r="G14254" i="6"/>
  <c r="B14254" i="6"/>
  <c r="B14253" i="6"/>
  <c r="B14252" i="6"/>
  <c r="F14246" i="6"/>
  <c r="G14246" i="6" s="1"/>
  <c r="D14246" i="6"/>
  <c r="B14246" i="6"/>
  <c r="A14246" i="6"/>
  <c r="F14245" i="6"/>
  <c r="G14245" i="6" s="1"/>
  <c r="D14245" i="6"/>
  <c r="B14245" i="6"/>
  <c r="A14245" i="6"/>
  <c r="F14244" i="6"/>
  <c r="G14244" i="6" s="1"/>
  <c r="D14244" i="6"/>
  <c r="B14244" i="6"/>
  <c r="A14244" i="6"/>
  <c r="F14243" i="6"/>
  <c r="G14243" i="6" s="1"/>
  <c r="D14243" i="6"/>
  <c r="B14243" i="6"/>
  <c r="A14243" i="6"/>
  <c r="F14242" i="6"/>
  <c r="G14242" i="6" s="1"/>
  <c r="D14242" i="6"/>
  <c r="B14242" i="6"/>
  <c r="A14242" i="6"/>
  <c r="F14241" i="6"/>
  <c r="G14241" i="6" s="1"/>
  <c r="D14241" i="6"/>
  <c r="B14241" i="6"/>
  <c r="A14241" i="6"/>
  <c r="F14240" i="6"/>
  <c r="G14240" i="6" s="1"/>
  <c r="D14240" i="6"/>
  <c r="B14240" i="6"/>
  <c r="A14240" i="6"/>
  <c r="F14239" i="6"/>
  <c r="G14239" i="6" s="1"/>
  <c r="D14239" i="6"/>
  <c r="B14239" i="6"/>
  <c r="A14239" i="6"/>
  <c r="F14238" i="6"/>
  <c r="G14238" i="6" s="1"/>
  <c r="D14238" i="6"/>
  <c r="B14238" i="6"/>
  <c r="A14238" i="6"/>
  <c r="F14235" i="6"/>
  <c r="G14235" i="6" s="1"/>
  <c r="D14235" i="6"/>
  <c r="A14235" i="6"/>
  <c r="F14234" i="6"/>
  <c r="G14234" i="6" s="1"/>
  <c r="D14234" i="6"/>
  <c r="A14234" i="6"/>
  <c r="F14233" i="6"/>
  <c r="G14233" i="6" s="1"/>
  <c r="D14233" i="6"/>
  <c r="A14233" i="6"/>
  <c r="F14232" i="6"/>
  <c r="G14232" i="6" s="1"/>
  <c r="D14232" i="6"/>
  <c r="A14232" i="6"/>
  <c r="F14231" i="6"/>
  <c r="G14231" i="6" s="1"/>
  <c r="D14231" i="6"/>
  <c r="A14231" i="6"/>
  <c r="F14230" i="6"/>
  <c r="G14230" i="6" s="1"/>
  <c r="D14230" i="6"/>
  <c r="A14230" i="6"/>
  <c r="F14229" i="6"/>
  <c r="G14229" i="6" s="1"/>
  <c r="D14229" i="6"/>
  <c r="A14229" i="6"/>
  <c r="F14228" i="6"/>
  <c r="G14228" i="6" s="1"/>
  <c r="D14228" i="6"/>
  <c r="A14228" i="6"/>
  <c r="F14225" i="6"/>
  <c r="G14225" i="6" s="1"/>
  <c r="D14225" i="6"/>
  <c r="B14225" i="6"/>
  <c r="A14225" i="6"/>
  <c r="F14224" i="6"/>
  <c r="G14224" i="6" s="1"/>
  <c r="D14224" i="6"/>
  <c r="B14224" i="6"/>
  <c r="A14224" i="6"/>
  <c r="F14223" i="6"/>
  <c r="G14223" i="6" s="1"/>
  <c r="D14223" i="6"/>
  <c r="B14223" i="6"/>
  <c r="A14223" i="6"/>
  <c r="F14222" i="6"/>
  <c r="G14222" i="6" s="1"/>
  <c r="D14222" i="6"/>
  <c r="B14222" i="6"/>
  <c r="A14222" i="6"/>
  <c r="F14221" i="6"/>
  <c r="G14221" i="6" s="1"/>
  <c r="D14221" i="6"/>
  <c r="B14221" i="6"/>
  <c r="A14221" i="6"/>
  <c r="F14220" i="6"/>
  <c r="G14220" i="6" s="1"/>
  <c r="D14220" i="6"/>
  <c r="B14220" i="6"/>
  <c r="A14220" i="6"/>
  <c r="F14219" i="6"/>
  <c r="G14219" i="6" s="1"/>
  <c r="D14219" i="6"/>
  <c r="B14219" i="6"/>
  <c r="A14219" i="6"/>
  <c r="F14218" i="6"/>
  <c r="G14218" i="6" s="1"/>
  <c r="D14218" i="6"/>
  <c r="B14218" i="6"/>
  <c r="A14218" i="6"/>
  <c r="F14217" i="6"/>
  <c r="G14217" i="6" s="1"/>
  <c r="D14217" i="6"/>
  <c r="B14217" i="6"/>
  <c r="A14217" i="6"/>
  <c r="F14216" i="6"/>
  <c r="G14216" i="6" s="1"/>
  <c r="D14216" i="6"/>
  <c r="B14216" i="6"/>
  <c r="A14216" i="6"/>
  <c r="F14215" i="6"/>
  <c r="G14215" i="6" s="1"/>
  <c r="D14215" i="6"/>
  <c r="B14215" i="6"/>
  <c r="A14215" i="6"/>
  <c r="F14214" i="6"/>
  <c r="G14214" i="6" s="1"/>
  <c r="D14214" i="6"/>
  <c r="B14214" i="6"/>
  <c r="A14214" i="6"/>
  <c r="F14213" i="6"/>
  <c r="G14213" i="6" s="1"/>
  <c r="D14213" i="6"/>
  <c r="B14213" i="6"/>
  <c r="A14213" i="6"/>
  <c r="F14212" i="6"/>
  <c r="G14212" i="6" s="1"/>
  <c r="D14212" i="6"/>
  <c r="B14212" i="6"/>
  <c r="A14212" i="6"/>
  <c r="B14205" i="6"/>
  <c r="G14204" i="6"/>
  <c r="B14204" i="6"/>
  <c r="B14203" i="6"/>
  <c r="B14202" i="6"/>
  <c r="F14196" i="6"/>
  <c r="G14196" i="6" s="1"/>
  <c r="D14196" i="6"/>
  <c r="B14196" i="6"/>
  <c r="A14196" i="6"/>
  <c r="F14195" i="6"/>
  <c r="G14195" i="6" s="1"/>
  <c r="D14195" i="6"/>
  <c r="B14195" i="6"/>
  <c r="A14195" i="6"/>
  <c r="F14194" i="6"/>
  <c r="G14194" i="6" s="1"/>
  <c r="D14194" i="6"/>
  <c r="B14194" i="6"/>
  <c r="A14194" i="6"/>
  <c r="F14193" i="6"/>
  <c r="G14193" i="6" s="1"/>
  <c r="D14193" i="6"/>
  <c r="B14193" i="6"/>
  <c r="A14193" i="6"/>
  <c r="F14192" i="6"/>
  <c r="G14192" i="6" s="1"/>
  <c r="D14192" i="6"/>
  <c r="B14192" i="6"/>
  <c r="A14192" i="6"/>
  <c r="F14191" i="6"/>
  <c r="G14191" i="6" s="1"/>
  <c r="D14191" i="6"/>
  <c r="B14191" i="6"/>
  <c r="A14191" i="6"/>
  <c r="F14190" i="6"/>
  <c r="G14190" i="6" s="1"/>
  <c r="D14190" i="6"/>
  <c r="B14190" i="6"/>
  <c r="A14190" i="6"/>
  <c r="F14189" i="6"/>
  <c r="G14189" i="6" s="1"/>
  <c r="D14189" i="6"/>
  <c r="B14189" i="6"/>
  <c r="A14189" i="6"/>
  <c r="F14188" i="6"/>
  <c r="G14188" i="6" s="1"/>
  <c r="D14188" i="6"/>
  <c r="B14188" i="6"/>
  <c r="A14188" i="6"/>
  <c r="F14185" i="6"/>
  <c r="G14185" i="6" s="1"/>
  <c r="D14185" i="6"/>
  <c r="A14185" i="6"/>
  <c r="F14184" i="6"/>
  <c r="G14184" i="6" s="1"/>
  <c r="D14184" i="6"/>
  <c r="A14184" i="6"/>
  <c r="F14183" i="6"/>
  <c r="G14183" i="6" s="1"/>
  <c r="D14183" i="6"/>
  <c r="A14183" i="6"/>
  <c r="F14182" i="6"/>
  <c r="G14182" i="6" s="1"/>
  <c r="D14182" i="6"/>
  <c r="A14182" i="6"/>
  <c r="F14181" i="6"/>
  <c r="G14181" i="6" s="1"/>
  <c r="D14181" i="6"/>
  <c r="A14181" i="6"/>
  <c r="F14180" i="6"/>
  <c r="G14180" i="6" s="1"/>
  <c r="D14180" i="6"/>
  <c r="A14180" i="6"/>
  <c r="F14179" i="6"/>
  <c r="G14179" i="6" s="1"/>
  <c r="D14179" i="6"/>
  <c r="A14179" i="6"/>
  <c r="F14178" i="6"/>
  <c r="G14178" i="6" s="1"/>
  <c r="D14178" i="6"/>
  <c r="A14178" i="6"/>
  <c r="F14175" i="6"/>
  <c r="G14175" i="6" s="1"/>
  <c r="D14175" i="6"/>
  <c r="B14175" i="6"/>
  <c r="A14175" i="6"/>
  <c r="F14174" i="6"/>
  <c r="G14174" i="6" s="1"/>
  <c r="D14174" i="6"/>
  <c r="B14174" i="6"/>
  <c r="A14174" i="6"/>
  <c r="F14173" i="6"/>
  <c r="G14173" i="6" s="1"/>
  <c r="D14173" i="6"/>
  <c r="B14173" i="6"/>
  <c r="A14173" i="6"/>
  <c r="F14172" i="6"/>
  <c r="G14172" i="6" s="1"/>
  <c r="D14172" i="6"/>
  <c r="B14172" i="6"/>
  <c r="A14172" i="6"/>
  <c r="F14171" i="6"/>
  <c r="G14171" i="6" s="1"/>
  <c r="D14171" i="6"/>
  <c r="B14171" i="6"/>
  <c r="A14171" i="6"/>
  <c r="F14170" i="6"/>
  <c r="G14170" i="6" s="1"/>
  <c r="D14170" i="6"/>
  <c r="B14170" i="6"/>
  <c r="A14170" i="6"/>
  <c r="F14169" i="6"/>
  <c r="G14169" i="6" s="1"/>
  <c r="D14169" i="6"/>
  <c r="B14169" i="6"/>
  <c r="A14169" i="6"/>
  <c r="F14168" i="6"/>
  <c r="G14168" i="6" s="1"/>
  <c r="D14168" i="6"/>
  <c r="B14168" i="6"/>
  <c r="A14168" i="6"/>
  <c r="F14167" i="6"/>
  <c r="G14167" i="6" s="1"/>
  <c r="D14167" i="6"/>
  <c r="B14167" i="6"/>
  <c r="A14167" i="6"/>
  <c r="F14166" i="6"/>
  <c r="G14166" i="6" s="1"/>
  <c r="D14166" i="6"/>
  <c r="B14166" i="6"/>
  <c r="A14166" i="6"/>
  <c r="F14165" i="6"/>
  <c r="G14165" i="6" s="1"/>
  <c r="D14165" i="6"/>
  <c r="B14165" i="6"/>
  <c r="A14165" i="6"/>
  <c r="F14164" i="6"/>
  <c r="G14164" i="6" s="1"/>
  <c r="D14164" i="6"/>
  <c r="B14164" i="6"/>
  <c r="A14164" i="6"/>
  <c r="F14163" i="6"/>
  <c r="G14163" i="6" s="1"/>
  <c r="D14163" i="6"/>
  <c r="B14163" i="6"/>
  <c r="A14163" i="6"/>
  <c r="F14162" i="6"/>
  <c r="G14162" i="6" s="1"/>
  <c r="D14162" i="6"/>
  <c r="B14162" i="6"/>
  <c r="A14162" i="6"/>
  <c r="B14155" i="6"/>
  <c r="G14154" i="6"/>
  <c r="B14154" i="6"/>
  <c r="B14153" i="6"/>
  <c r="B14152" i="6"/>
  <c r="F14146" i="6"/>
  <c r="G14146" i="6" s="1"/>
  <c r="D14146" i="6"/>
  <c r="B14146" i="6"/>
  <c r="A14146" i="6"/>
  <c r="F14145" i="6"/>
  <c r="G14145" i="6" s="1"/>
  <c r="D14145" i="6"/>
  <c r="B14145" i="6"/>
  <c r="A14145" i="6"/>
  <c r="F14144" i="6"/>
  <c r="G14144" i="6" s="1"/>
  <c r="D14144" i="6"/>
  <c r="B14144" i="6"/>
  <c r="A14144" i="6"/>
  <c r="F14143" i="6"/>
  <c r="G14143" i="6" s="1"/>
  <c r="D14143" i="6"/>
  <c r="B14143" i="6"/>
  <c r="A14143" i="6"/>
  <c r="F14142" i="6"/>
  <c r="G14142" i="6" s="1"/>
  <c r="D14142" i="6"/>
  <c r="B14142" i="6"/>
  <c r="A14142" i="6"/>
  <c r="F14141" i="6"/>
  <c r="G14141" i="6" s="1"/>
  <c r="D14141" i="6"/>
  <c r="B14141" i="6"/>
  <c r="A14141" i="6"/>
  <c r="F14140" i="6"/>
  <c r="G14140" i="6" s="1"/>
  <c r="D14140" i="6"/>
  <c r="B14140" i="6"/>
  <c r="A14140" i="6"/>
  <c r="F14139" i="6"/>
  <c r="G14139" i="6" s="1"/>
  <c r="D14139" i="6"/>
  <c r="B14139" i="6"/>
  <c r="A14139" i="6"/>
  <c r="F14138" i="6"/>
  <c r="G14138" i="6" s="1"/>
  <c r="D14138" i="6"/>
  <c r="B14138" i="6"/>
  <c r="A14138" i="6"/>
  <c r="F14135" i="6"/>
  <c r="G14135" i="6" s="1"/>
  <c r="D14135" i="6"/>
  <c r="A14135" i="6"/>
  <c r="F14134" i="6"/>
  <c r="G14134" i="6" s="1"/>
  <c r="D14134" i="6"/>
  <c r="A14134" i="6"/>
  <c r="F14133" i="6"/>
  <c r="G14133" i="6" s="1"/>
  <c r="D14133" i="6"/>
  <c r="A14133" i="6"/>
  <c r="F14132" i="6"/>
  <c r="G14132" i="6" s="1"/>
  <c r="D14132" i="6"/>
  <c r="A14132" i="6"/>
  <c r="F14131" i="6"/>
  <c r="G14131" i="6" s="1"/>
  <c r="D14131" i="6"/>
  <c r="A14131" i="6"/>
  <c r="F14130" i="6"/>
  <c r="G14130" i="6" s="1"/>
  <c r="D14130" i="6"/>
  <c r="A14130" i="6"/>
  <c r="F14129" i="6"/>
  <c r="G14129" i="6" s="1"/>
  <c r="D14129" i="6"/>
  <c r="A14129" i="6"/>
  <c r="F14128" i="6"/>
  <c r="G14128" i="6" s="1"/>
  <c r="D14128" i="6"/>
  <c r="A14128" i="6"/>
  <c r="F14125" i="6"/>
  <c r="G14125" i="6" s="1"/>
  <c r="D14125" i="6"/>
  <c r="B14125" i="6"/>
  <c r="A14125" i="6"/>
  <c r="F14124" i="6"/>
  <c r="G14124" i="6" s="1"/>
  <c r="D14124" i="6"/>
  <c r="B14124" i="6"/>
  <c r="A14124" i="6"/>
  <c r="F14123" i="6"/>
  <c r="G14123" i="6" s="1"/>
  <c r="D14123" i="6"/>
  <c r="B14123" i="6"/>
  <c r="A14123" i="6"/>
  <c r="F14122" i="6"/>
  <c r="G14122" i="6" s="1"/>
  <c r="D14122" i="6"/>
  <c r="B14122" i="6"/>
  <c r="A14122" i="6"/>
  <c r="F14121" i="6"/>
  <c r="G14121" i="6" s="1"/>
  <c r="D14121" i="6"/>
  <c r="B14121" i="6"/>
  <c r="A14121" i="6"/>
  <c r="F14120" i="6"/>
  <c r="G14120" i="6" s="1"/>
  <c r="D14120" i="6"/>
  <c r="B14120" i="6"/>
  <c r="A14120" i="6"/>
  <c r="F14119" i="6"/>
  <c r="G14119" i="6" s="1"/>
  <c r="D14119" i="6"/>
  <c r="B14119" i="6"/>
  <c r="A14119" i="6"/>
  <c r="F14118" i="6"/>
  <c r="G14118" i="6" s="1"/>
  <c r="D14118" i="6"/>
  <c r="B14118" i="6"/>
  <c r="A14118" i="6"/>
  <c r="F14117" i="6"/>
  <c r="G14117" i="6" s="1"/>
  <c r="D14117" i="6"/>
  <c r="B14117" i="6"/>
  <c r="A14117" i="6"/>
  <c r="F14116" i="6"/>
  <c r="G14116" i="6" s="1"/>
  <c r="D14116" i="6"/>
  <c r="B14116" i="6"/>
  <c r="A14116" i="6"/>
  <c r="F14115" i="6"/>
  <c r="G14115" i="6" s="1"/>
  <c r="D14115" i="6"/>
  <c r="B14115" i="6"/>
  <c r="A14115" i="6"/>
  <c r="F14114" i="6"/>
  <c r="G14114" i="6" s="1"/>
  <c r="D14114" i="6"/>
  <c r="B14114" i="6"/>
  <c r="A14114" i="6"/>
  <c r="F14113" i="6"/>
  <c r="G14113" i="6" s="1"/>
  <c r="D14113" i="6"/>
  <c r="B14113" i="6"/>
  <c r="A14113" i="6"/>
  <c r="F14112" i="6"/>
  <c r="G14112" i="6" s="1"/>
  <c r="D14112" i="6"/>
  <c r="B14112" i="6"/>
  <c r="A14112" i="6"/>
  <c r="B14105" i="6"/>
  <c r="G14104" i="6"/>
  <c r="B14104" i="6"/>
  <c r="B14103" i="6"/>
  <c r="B14102" i="6"/>
  <c r="F14096" i="6"/>
  <c r="G14096" i="6" s="1"/>
  <c r="D14096" i="6"/>
  <c r="B14096" i="6"/>
  <c r="A14096" i="6"/>
  <c r="F14095" i="6"/>
  <c r="G14095" i="6" s="1"/>
  <c r="D14095" i="6"/>
  <c r="B14095" i="6"/>
  <c r="A14095" i="6"/>
  <c r="F14094" i="6"/>
  <c r="G14094" i="6" s="1"/>
  <c r="D14094" i="6"/>
  <c r="B14094" i="6"/>
  <c r="A14094" i="6"/>
  <c r="F14093" i="6"/>
  <c r="G14093" i="6" s="1"/>
  <c r="D14093" i="6"/>
  <c r="B14093" i="6"/>
  <c r="A14093" i="6"/>
  <c r="F14092" i="6"/>
  <c r="G14092" i="6" s="1"/>
  <c r="D14092" i="6"/>
  <c r="B14092" i="6"/>
  <c r="A14092" i="6"/>
  <c r="F14091" i="6"/>
  <c r="G14091" i="6" s="1"/>
  <c r="D14091" i="6"/>
  <c r="B14091" i="6"/>
  <c r="A14091" i="6"/>
  <c r="F14090" i="6"/>
  <c r="G14090" i="6" s="1"/>
  <c r="D14090" i="6"/>
  <c r="B14090" i="6"/>
  <c r="A14090" i="6"/>
  <c r="F14089" i="6"/>
  <c r="G14089" i="6" s="1"/>
  <c r="D14089" i="6"/>
  <c r="B14089" i="6"/>
  <c r="A14089" i="6"/>
  <c r="F14088" i="6"/>
  <c r="G14088" i="6" s="1"/>
  <c r="D14088" i="6"/>
  <c r="B14088" i="6"/>
  <c r="A14088" i="6"/>
  <c r="F14085" i="6"/>
  <c r="G14085" i="6" s="1"/>
  <c r="D14085" i="6"/>
  <c r="A14085" i="6"/>
  <c r="F14084" i="6"/>
  <c r="G14084" i="6" s="1"/>
  <c r="D14084" i="6"/>
  <c r="A14084" i="6"/>
  <c r="F14083" i="6"/>
  <c r="G14083" i="6" s="1"/>
  <c r="D14083" i="6"/>
  <c r="A14083" i="6"/>
  <c r="F14082" i="6"/>
  <c r="G14082" i="6" s="1"/>
  <c r="D14082" i="6"/>
  <c r="A14082" i="6"/>
  <c r="F14081" i="6"/>
  <c r="G14081" i="6" s="1"/>
  <c r="D14081" i="6"/>
  <c r="A14081" i="6"/>
  <c r="F14080" i="6"/>
  <c r="G14080" i="6" s="1"/>
  <c r="D14080" i="6"/>
  <c r="A14080" i="6"/>
  <c r="F14079" i="6"/>
  <c r="G14079" i="6" s="1"/>
  <c r="D14079" i="6"/>
  <c r="A14079" i="6"/>
  <c r="F14078" i="6"/>
  <c r="G14078" i="6" s="1"/>
  <c r="D14078" i="6"/>
  <c r="A14078" i="6"/>
  <c r="F14075" i="6"/>
  <c r="G14075" i="6" s="1"/>
  <c r="D14075" i="6"/>
  <c r="B14075" i="6"/>
  <c r="A14075" i="6"/>
  <c r="F14074" i="6"/>
  <c r="G14074" i="6" s="1"/>
  <c r="D14074" i="6"/>
  <c r="B14074" i="6"/>
  <c r="A14074" i="6"/>
  <c r="F14073" i="6"/>
  <c r="G14073" i="6" s="1"/>
  <c r="D14073" i="6"/>
  <c r="B14073" i="6"/>
  <c r="A14073" i="6"/>
  <c r="F14072" i="6"/>
  <c r="G14072" i="6" s="1"/>
  <c r="D14072" i="6"/>
  <c r="B14072" i="6"/>
  <c r="A14072" i="6"/>
  <c r="F14071" i="6"/>
  <c r="G14071" i="6" s="1"/>
  <c r="D14071" i="6"/>
  <c r="B14071" i="6"/>
  <c r="A14071" i="6"/>
  <c r="F14070" i="6"/>
  <c r="G14070" i="6" s="1"/>
  <c r="D14070" i="6"/>
  <c r="B14070" i="6"/>
  <c r="A14070" i="6"/>
  <c r="F14069" i="6"/>
  <c r="G14069" i="6" s="1"/>
  <c r="D14069" i="6"/>
  <c r="B14069" i="6"/>
  <c r="A14069" i="6"/>
  <c r="F14068" i="6"/>
  <c r="G14068" i="6" s="1"/>
  <c r="D14068" i="6"/>
  <c r="B14068" i="6"/>
  <c r="A14068" i="6"/>
  <c r="F14067" i="6"/>
  <c r="G14067" i="6" s="1"/>
  <c r="D14067" i="6"/>
  <c r="B14067" i="6"/>
  <c r="A14067" i="6"/>
  <c r="F14066" i="6"/>
  <c r="G14066" i="6" s="1"/>
  <c r="D14066" i="6"/>
  <c r="B14066" i="6"/>
  <c r="A14066" i="6"/>
  <c r="F14065" i="6"/>
  <c r="G14065" i="6" s="1"/>
  <c r="D14065" i="6"/>
  <c r="B14065" i="6"/>
  <c r="A14065" i="6"/>
  <c r="F14064" i="6"/>
  <c r="G14064" i="6" s="1"/>
  <c r="D14064" i="6"/>
  <c r="B14064" i="6"/>
  <c r="A14064" i="6"/>
  <c r="F14063" i="6"/>
  <c r="G14063" i="6" s="1"/>
  <c r="D14063" i="6"/>
  <c r="B14063" i="6"/>
  <c r="A14063" i="6"/>
  <c r="F14062" i="6"/>
  <c r="G14062" i="6" s="1"/>
  <c r="D14062" i="6"/>
  <c r="B14062" i="6"/>
  <c r="A14062" i="6"/>
  <c r="B14055" i="6"/>
  <c r="G14054" i="6"/>
  <c r="B14054" i="6"/>
  <c r="B14053" i="6"/>
  <c r="B14052" i="6"/>
  <c r="F14046" i="6"/>
  <c r="G14046" i="6" s="1"/>
  <c r="D14046" i="6"/>
  <c r="B14046" i="6"/>
  <c r="A14046" i="6"/>
  <c r="F14045" i="6"/>
  <c r="G14045" i="6" s="1"/>
  <c r="D14045" i="6"/>
  <c r="B14045" i="6"/>
  <c r="A14045" i="6"/>
  <c r="F14044" i="6"/>
  <c r="G14044" i="6" s="1"/>
  <c r="D14044" i="6"/>
  <c r="B14044" i="6"/>
  <c r="A14044" i="6"/>
  <c r="F14043" i="6"/>
  <c r="G14043" i="6" s="1"/>
  <c r="D14043" i="6"/>
  <c r="B14043" i="6"/>
  <c r="A14043" i="6"/>
  <c r="F14042" i="6"/>
  <c r="G14042" i="6" s="1"/>
  <c r="D14042" i="6"/>
  <c r="B14042" i="6"/>
  <c r="A14042" i="6"/>
  <c r="F14041" i="6"/>
  <c r="G14041" i="6" s="1"/>
  <c r="D14041" i="6"/>
  <c r="B14041" i="6"/>
  <c r="A14041" i="6"/>
  <c r="F14040" i="6"/>
  <c r="G14040" i="6" s="1"/>
  <c r="D14040" i="6"/>
  <c r="B14040" i="6"/>
  <c r="A14040" i="6"/>
  <c r="F14039" i="6"/>
  <c r="G14039" i="6" s="1"/>
  <c r="D14039" i="6"/>
  <c r="B14039" i="6"/>
  <c r="A14039" i="6"/>
  <c r="F14038" i="6"/>
  <c r="G14038" i="6" s="1"/>
  <c r="D14038" i="6"/>
  <c r="B14038" i="6"/>
  <c r="A14038" i="6"/>
  <c r="F14035" i="6"/>
  <c r="G14035" i="6" s="1"/>
  <c r="D14035" i="6"/>
  <c r="A14035" i="6"/>
  <c r="F14034" i="6"/>
  <c r="G14034" i="6" s="1"/>
  <c r="D14034" i="6"/>
  <c r="A14034" i="6"/>
  <c r="F14033" i="6"/>
  <c r="G14033" i="6" s="1"/>
  <c r="D14033" i="6"/>
  <c r="A14033" i="6"/>
  <c r="F14032" i="6"/>
  <c r="G14032" i="6" s="1"/>
  <c r="D14032" i="6"/>
  <c r="A14032" i="6"/>
  <c r="F14031" i="6"/>
  <c r="G14031" i="6" s="1"/>
  <c r="D14031" i="6"/>
  <c r="A14031" i="6"/>
  <c r="F14030" i="6"/>
  <c r="G14030" i="6" s="1"/>
  <c r="D14030" i="6"/>
  <c r="A14030" i="6"/>
  <c r="F14029" i="6"/>
  <c r="G14029" i="6" s="1"/>
  <c r="D14029" i="6"/>
  <c r="A14029" i="6"/>
  <c r="F14028" i="6"/>
  <c r="G14028" i="6" s="1"/>
  <c r="D14028" i="6"/>
  <c r="A14028" i="6"/>
  <c r="F14025" i="6"/>
  <c r="G14025" i="6" s="1"/>
  <c r="D14025" i="6"/>
  <c r="B14025" i="6"/>
  <c r="A14025" i="6"/>
  <c r="F14024" i="6"/>
  <c r="G14024" i="6" s="1"/>
  <c r="D14024" i="6"/>
  <c r="B14024" i="6"/>
  <c r="A14024" i="6"/>
  <c r="F14023" i="6"/>
  <c r="G14023" i="6" s="1"/>
  <c r="D14023" i="6"/>
  <c r="B14023" i="6"/>
  <c r="A14023" i="6"/>
  <c r="F14022" i="6"/>
  <c r="G14022" i="6" s="1"/>
  <c r="D14022" i="6"/>
  <c r="B14022" i="6"/>
  <c r="A14022" i="6"/>
  <c r="F14021" i="6"/>
  <c r="G14021" i="6" s="1"/>
  <c r="D14021" i="6"/>
  <c r="B14021" i="6"/>
  <c r="A14021" i="6"/>
  <c r="F14020" i="6"/>
  <c r="G14020" i="6" s="1"/>
  <c r="D14020" i="6"/>
  <c r="B14020" i="6"/>
  <c r="A14020" i="6"/>
  <c r="F14019" i="6"/>
  <c r="G14019" i="6" s="1"/>
  <c r="D14019" i="6"/>
  <c r="B14019" i="6"/>
  <c r="A14019" i="6"/>
  <c r="F14018" i="6"/>
  <c r="G14018" i="6" s="1"/>
  <c r="D14018" i="6"/>
  <c r="B14018" i="6"/>
  <c r="A14018" i="6"/>
  <c r="F14017" i="6"/>
  <c r="G14017" i="6" s="1"/>
  <c r="D14017" i="6"/>
  <c r="B14017" i="6"/>
  <c r="A14017" i="6"/>
  <c r="F14016" i="6"/>
  <c r="G14016" i="6" s="1"/>
  <c r="D14016" i="6"/>
  <c r="B14016" i="6"/>
  <c r="A14016" i="6"/>
  <c r="F14015" i="6"/>
  <c r="G14015" i="6" s="1"/>
  <c r="D14015" i="6"/>
  <c r="B14015" i="6"/>
  <c r="A14015" i="6"/>
  <c r="F14014" i="6"/>
  <c r="G14014" i="6" s="1"/>
  <c r="D14014" i="6"/>
  <c r="B14014" i="6"/>
  <c r="A14014" i="6"/>
  <c r="F14013" i="6"/>
  <c r="G14013" i="6" s="1"/>
  <c r="D14013" i="6"/>
  <c r="B14013" i="6"/>
  <c r="A14013" i="6"/>
  <c r="F14012" i="6"/>
  <c r="G14012" i="6" s="1"/>
  <c r="D14012" i="6"/>
  <c r="B14012" i="6"/>
  <c r="A14012" i="6"/>
  <c r="B14005" i="6"/>
  <c r="G14004" i="6"/>
  <c r="B14004" i="6"/>
  <c r="B14003" i="6"/>
  <c r="B14002" i="6"/>
  <c r="F13996" i="6"/>
  <c r="G13996" i="6" s="1"/>
  <c r="D13996" i="6"/>
  <c r="B13996" i="6"/>
  <c r="A13996" i="6"/>
  <c r="F13995" i="6"/>
  <c r="G13995" i="6" s="1"/>
  <c r="D13995" i="6"/>
  <c r="B13995" i="6"/>
  <c r="A13995" i="6"/>
  <c r="F13994" i="6"/>
  <c r="G13994" i="6" s="1"/>
  <c r="D13994" i="6"/>
  <c r="B13994" i="6"/>
  <c r="A13994" i="6"/>
  <c r="F13993" i="6"/>
  <c r="G13993" i="6" s="1"/>
  <c r="D13993" i="6"/>
  <c r="B13993" i="6"/>
  <c r="A13993" i="6"/>
  <c r="F13992" i="6"/>
  <c r="G13992" i="6" s="1"/>
  <c r="D13992" i="6"/>
  <c r="B13992" i="6"/>
  <c r="A13992" i="6"/>
  <c r="F13991" i="6"/>
  <c r="G13991" i="6" s="1"/>
  <c r="D13991" i="6"/>
  <c r="B13991" i="6"/>
  <c r="A13991" i="6"/>
  <c r="F13990" i="6"/>
  <c r="G13990" i="6" s="1"/>
  <c r="D13990" i="6"/>
  <c r="B13990" i="6"/>
  <c r="A13990" i="6"/>
  <c r="F13989" i="6"/>
  <c r="G13989" i="6" s="1"/>
  <c r="D13989" i="6"/>
  <c r="B13989" i="6"/>
  <c r="A13989" i="6"/>
  <c r="F13988" i="6"/>
  <c r="G13988" i="6" s="1"/>
  <c r="D13988" i="6"/>
  <c r="B13988" i="6"/>
  <c r="A13988" i="6"/>
  <c r="F13985" i="6"/>
  <c r="G13985" i="6" s="1"/>
  <c r="D13985" i="6"/>
  <c r="A13985" i="6"/>
  <c r="F13984" i="6"/>
  <c r="G13984" i="6" s="1"/>
  <c r="D13984" i="6"/>
  <c r="A13984" i="6"/>
  <c r="F13983" i="6"/>
  <c r="G13983" i="6" s="1"/>
  <c r="D13983" i="6"/>
  <c r="A13983" i="6"/>
  <c r="F13982" i="6"/>
  <c r="G13982" i="6" s="1"/>
  <c r="D13982" i="6"/>
  <c r="A13982" i="6"/>
  <c r="F13981" i="6"/>
  <c r="G13981" i="6" s="1"/>
  <c r="D13981" i="6"/>
  <c r="A13981" i="6"/>
  <c r="F13980" i="6"/>
  <c r="G13980" i="6" s="1"/>
  <c r="D13980" i="6"/>
  <c r="A13980" i="6"/>
  <c r="F13979" i="6"/>
  <c r="G13979" i="6" s="1"/>
  <c r="D13979" i="6"/>
  <c r="A13979" i="6"/>
  <c r="F13978" i="6"/>
  <c r="G13978" i="6" s="1"/>
  <c r="D13978" i="6"/>
  <c r="A13978" i="6"/>
  <c r="F13975" i="6"/>
  <c r="G13975" i="6" s="1"/>
  <c r="D13975" i="6"/>
  <c r="B13975" i="6"/>
  <c r="A13975" i="6"/>
  <c r="F13974" i="6"/>
  <c r="G13974" i="6" s="1"/>
  <c r="D13974" i="6"/>
  <c r="B13974" i="6"/>
  <c r="A13974" i="6"/>
  <c r="F13973" i="6"/>
  <c r="G13973" i="6" s="1"/>
  <c r="D13973" i="6"/>
  <c r="B13973" i="6"/>
  <c r="A13973" i="6"/>
  <c r="F13972" i="6"/>
  <c r="G13972" i="6" s="1"/>
  <c r="D13972" i="6"/>
  <c r="B13972" i="6"/>
  <c r="A13972" i="6"/>
  <c r="F13971" i="6"/>
  <c r="G13971" i="6" s="1"/>
  <c r="D13971" i="6"/>
  <c r="B13971" i="6"/>
  <c r="A13971" i="6"/>
  <c r="F13970" i="6"/>
  <c r="G13970" i="6" s="1"/>
  <c r="D13970" i="6"/>
  <c r="B13970" i="6"/>
  <c r="A13970" i="6"/>
  <c r="F13969" i="6"/>
  <c r="G13969" i="6" s="1"/>
  <c r="D13969" i="6"/>
  <c r="B13969" i="6"/>
  <c r="A13969" i="6"/>
  <c r="F13968" i="6"/>
  <c r="G13968" i="6" s="1"/>
  <c r="D13968" i="6"/>
  <c r="B13968" i="6"/>
  <c r="A13968" i="6"/>
  <c r="F13967" i="6"/>
  <c r="G13967" i="6" s="1"/>
  <c r="D13967" i="6"/>
  <c r="B13967" i="6"/>
  <c r="A13967" i="6"/>
  <c r="F13966" i="6"/>
  <c r="G13966" i="6" s="1"/>
  <c r="D13966" i="6"/>
  <c r="B13966" i="6"/>
  <c r="A13966" i="6"/>
  <c r="F13965" i="6"/>
  <c r="G13965" i="6" s="1"/>
  <c r="D13965" i="6"/>
  <c r="B13965" i="6"/>
  <c r="A13965" i="6"/>
  <c r="F13964" i="6"/>
  <c r="G13964" i="6" s="1"/>
  <c r="D13964" i="6"/>
  <c r="B13964" i="6"/>
  <c r="A13964" i="6"/>
  <c r="F13963" i="6"/>
  <c r="G13963" i="6" s="1"/>
  <c r="D13963" i="6"/>
  <c r="B13963" i="6"/>
  <c r="A13963" i="6"/>
  <c r="F13962" i="6"/>
  <c r="G13962" i="6" s="1"/>
  <c r="D13962" i="6"/>
  <c r="B13962" i="6"/>
  <c r="A13962" i="6"/>
  <c r="B13955" i="6"/>
  <c r="G13954" i="6"/>
  <c r="B13954" i="6"/>
  <c r="B13953" i="6"/>
  <c r="B13952" i="6"/>
  <c r="F13946" i="6"/>
  <c r="G13946" i="6" s="1"/>
  <c r="D13946" i="6"/>
  <c r="B13946" i="6"/>
  <c r="A13946" i="6"/>
  <c r="F13945" i="6"/>
  <c r="G13945" i="6" s="1"/>
  <c r="D13945" i="6"/>
  <c r="B13945" i="6"/>
  <c r="A13945" i="6"/>
  <c r="F13944" i="6"/>
  <c r="G13944" i="6" s="1"/>
  <c r="D13944" i="6"/>
  <c r="B13944" i="6"/>
  <c r="A13944" i="6"/>
  <c r="F13943" i="6"/>
  <c r="G13943" i="6" s="1"/>
  <c r="D13943" i="6"/>
  <c r="B13943" i="6"/>
  <c r="A13943" i="6"/>
  <c r="F13942" i="6"/>
  <c r="G13942" i="6" s="1"/>
  <c r="D13942" i="6"/>
  <c r="B13942" i="6"/>
  <c r="A13942" i="6"/>
  <c r="F13941" i="6"/>
  <c r="G13941" i="6" s="1"/>
  <c r="D13941" i="6"/>
  <c r="B13941" i="6"/>
  <c r="A13941" i="6"/>
  <c r="F13940" i="6"/>
  <c r="G13940" i="6" s="1"/>
  <c r="D13940" i="6"/>
  <c r="B13940" i="6"/>
  <c r="A13940" i="6"/>
  <c r="F13939" i="6"/>
  <c r="G13939" i="6" s="1"/>
  <c r="D13939" i="6"/>
  <c r="B13939" i="6"/>
  <c r="A13939" i="6"/>
  <c r="F13938" i="6"/>
  <c r="G13938" i="6" s="1"/>
  <c r="D13938" i="6"/>
  <c r="B13938" i="6"/>
  <c r="A13938" i="6"/>
  <c r="F13935" i="6"/>
  <c r="G13935" i="6" s="1"/>
  <c r="D13935" i="6"/>
  <c r="A13935" i="6"/>
  <c r="F13934" i="6"/>
  <c r="G13934" i="6" s="1"/>
  <c r="D13934" i="6"/>
  <c r="A13934" i="6"/>
  <c r="F13933" i="6"/>
  <c r="G13933" i="6" s="1"/>
  <c r="D13933" i="6"/>
  <c r="A13933" i="6"/>
  <c r="F13932" i="6"/>
  <c r="G13932" i="6" s="1"/>
  <c r="D13932" i="6"/>
  <c r="A13932" i="6"/>
  <c r="F13931" i="6"/>
  <c r="G13931" i="6" s="1"/>
  <c r="D13931" i="6"/>
  <c r="A13931" i="6"/>
  <c r="F13930" i="6"/>
  <c r="G13930" i="6" s="1"/>
  <c r="D13930" i="6"/>
  <c r="A13930" i="6"/>
  <c r="F13929" i="6"/>
  <c r="G13929" i="6" s="1"/>
  <c r="D13929" i="6"/>
  <c r="A13929" i="6"/>
  <c r="F13928" i="6"/>
  <c r="G13928" i="6" s="1"/>
  <c r="D13928" i="6"/>
  <c r="A13928" i="6"/>
  <c r="F13925" i="6"/>
  <c r="G13925" i="6" s="1"/>
  <c r="D13925" i="6"/>
  <c r="B13925" i="6"/>
  <c r="A13925" i="6"/>
  <c r="F13924" i="6"/>
  <c r="G13924" i="6" s="1"/>
  <c r="D13924" i="6"/>
  <c r="B13924" i="6"/>
  <c r="A13924" i="6"/>
  <c r="F13923" i="6"/>
  <c r="G13923" i="6" s="1"/>
  <c r="D13923" i="6"/>
  <c r="B13923" i="6"/>
  <c r="A13923" i="6"/>
  <c r="F13922" i="6"/>
  <c r="G13922" i="6" s="1"/>
  <c r="D13922" i="6"/>
  <c r="B13922" i="6"/>
  <c r="A13922" i="6"/>
  <c r="F13921" i="6"/>
  <c r="G13921" i="6" s="1"/>
  <c r="D13921" i="6"/>
  <c r="B13921" i="6"/>
  <c r="A13921" i="6"/>
  <c r="F13920" i="6"/>
  <c r="G13920" i="6" s="1"/>
  <c r="D13920" i="6"/>
  <c r="B13920" i="6"/>
  <c r="A13920" i="6"/>
  <c r="F13919" i="6"/>
  <c r="G13919" i="6" s="1"/>
  <c r="D13919" i="6"/>
  <c r="B13919" i="6"/>
  <c r="A13919" i="6"/>
  <c r="F13918" i="6"/>
  <c r="G13918" i="6" s="1"/>
  <c r="D13918" i="6"/>
  <c r="B13918" i="6"/>
  <c r="A13918" i="6"/>
  <c r="F13917" i="6"/>
  <c r="G13917" i="6" s="1"/>
  <c r="D13917" i="6"/>
  <c r="B13917" i="6"/>
  <c r="A13917" i="6"/>
  <c r="F13916" i="6"/>
  <c r="G13916" i="6" s="1"/>
  <c r="D13916" i="6"/>
  <c r="B13916" i="6"/>
  <c r="A13916" i="6"/>
  <c r="F13915" i="6"/>
  <c r="G13915" i="6" s="1"/>
  <c r="D13915" i="6"/>
  <c r="B13915" i="6"/>
  <c r="A13915" i="6"/>
  <c r="F13914" i="6"/>
  <c r="G13914" i="6" s="1"/>
  <c r="D13914" i="6"/>
  <c r="B13914" i="6"/>
  <c r="A13914" i="6"/>
  <c r="F13913" i="6"/>
  <c r="G13913" i="6" s="1"/>
  <c r="D13913" i="6"/>
  <c r="B13913" i="6"/>
  <c r="A13913" i="6"/>
  <c r="F13912" i="6"/>
  <c r="G13912" i="6" s="1"/>
  <c r="D13912" i="6"/>
  <c r="B13912" i="6"/>
  <c r="A13912" i="6"/>
  <c r="B13905" i="6"/>
  <c r="G13904" i="6"/>
  <c r="B13904" i="6"/>
  <c r="B13903" i="6"/>
  <c r="B13902" i="6"/>
  <c r="F13896" i="6"/>
  <c r="G13896" i="6" s="1"/>
  <c r="D13896" i="6"/>
  <c r="B13896" i="6"/>
  <c r="A13896" i="6"/>
  <c r="F13895" i="6"/>
  <c r="G13895" i="6" s="1"/>
  <c r="D13895" i="6"/>
  <c r="B13895" i="6"/>
  <c r="A13895" i="6"/>
  <c r="F13894" i="6"/>
  <c r="G13894" i="6" s="1"/>
  <c r="D13894" i="6"/>
  <c r="B13894" i="6"/>
  <c r="A13894" i="6"/>
  <c r="F13893" i="6"/>
  <c r="G13893" i="6" s="1"/>
  <c r="D13893" i="6"/>
  <c r="B13893" i="6"/>
  <c r="A13893" i="6"/>
  <c r="F13892" i="6"/>
  <c r="G13892" i="6" s="1"/>
  <c r="D13892" i="6"/>
  <c r="B13892" i="6"/>
  <c r="A13892" i="6"/>
  <c r="F13891" i="6"/>
  <c r="G13891" i="6" s="1"/>
  <c r="D13891" i="6"/>
  <c r="B13891" i="6"/>
  <c r="A13891" i="6"/>
  <c r="F13890" i="6"/>
  <c r="G13890" i="6" s="1"/>
  <c r="D13890" i="6"/>
  <c r="B13890" i="6"/>
  <c r="A13890" i="6"/>
  <c r="F13889" i="6"/>
  <c r="G13889" i="6" s="1"/>
  <c r="D13889" i="6"/>
  <c r="B13889" i="6"/>
  <c r="A13889" i="6"/>
  <c r="F13888" i="6"/>
  <c r="G13888" i="6" s="1"/>
  <c r="D13888" i="6"/>
  <c r="B13888" i="6"/>
  <c r="A13888" i="6"/>
  <c r="F13885" i="6"/>
  <c r="G13885" i="6" s="1"/>
  <c r="D13885" i="6"/>
  <c r="A13885" i="6"/>
  <c r="F13884" i="6"/>
  <c r="G13884" i="6" s="1"/>
  <c r="D13884" i="6"/>
  <c r="A13884" i="6"/>
  <c r="F13883" i="6"/>
  <c r="G13883" i="6" s="1"/>
  <c r="D13883" i="6"/>
  <c r="A13883" i="6"/>
  <c r="F13882" i="6"/>
  <c r="G13882" i="6" s="1"/>
  <c r="D13882" i="6"/>
  <c r="A13882" i="6"/>
  <c r="F13881" i="6"/>
  <c r="G13881" i="6" s="1"/>
  <c r="D13881" i="6"/>
  <c r="A13881" i="6"/>
  <c r="F13880" i="6"/>
  <c r="G13880" i="6" s="1"/>
  <c r="D13880" i="6"/>
  <c r="A13880" i="6"/>
  <c r="F13879" i="6"/>
  <c r="G13879" i="6" s="1"/>
  <c r="D13879" i="6"/>
  <c r="A13879" i="6"/>
  <c r="F13878" i="6"/>
  <c r="G13878" i="6" s="1"/>
  <c r="D13878" i="6"/>
  <c r="A13878" i="6"/>
  <c r="F13875" i="6"/>
  <c r="G13875" i="6" s="1"/>
  <c r="D13875" i="6"/>
  <c r="B13875" i="6"/>
  <c r="A13875" i="6"/>
  <c r="F13874" i="6"/>
  <c r="G13874" i="6" s="1"/>
  <c r="D13874" i="6"/>
  <c r="B13874" i="6"/>
  <c r="A13874" i="6"/>
  <c r="F13873" i="6"/>
  <c r="G13873" i="6" s="1"/>
  <c r="D13873" i="6"/>
  <c r="B13873" i="6"/>
  <c r="A13873" i="6"/>
  <c r="F13872" i="6"/>
  <c r="G13872" i="6" s="1"/>
  <c r="D13872" i="6"/>
  <c r="B13872" i="6"/>
  <c r="A13872" i="6"/>
  <c r="F13871" i="6"/>
  <c r="G13871" i="6" s="1"/>
  <c r="D13871" i="6"/>
  <c r="B13871" i="6"/>
  <c r="A13871" i="6"/>
  <c r="F13870" i="6"/>
  <c r="G13870" i="6" s="1"/>
  <c r="D13870" i="6"/>
  <c r="B13870" i="6"/>
  <c r="A13870" i="6"/>
  <c r="F13869" i="6"/>
  <c r="G13869" i="6" s="1"/>
  <c r="D13869" i="6"/>
  <c r="B13869" i="6"/>
  <c r="A13869" i="6"/>
  <c r="F13868" i="6"/>
  <c r="G13868" i="6" s="1"/>
  <c r="D13868" i="6"/>
  <c r="B13868" i="6"/>
  <c r="A13868" i="6"/>
  <c r="F13867" i="6"/>
  <c r="G13867" i="6" s="1"/>
  <c r="D13867" i="6"/>
  <c r="B13867" i="6"/>
  <c r="A13867" i="6"/>
  <c r="F13866" i="6"/>
  <c r="G13866" i="6" s="1"/>
  <c r="D13866" i="6"/>
  <c r="B13866" i="6"/>
  <c r="A13866" i="6"/>
  <c r="F13865" i="6"/>
  <c r="G13865" i="6" s="1"/>
  <c r="D13865" i="6"/>
  <c r="B13865" i="6"/>
  <c r="A13865" i="6"/>
  <c r="F13864" i="6"/>
  <c r="G13864" i="6" s="1"/>
  <c r="D13864" i="6"/>
  <c r="B13864" i="6"/>
  <c r="A13864" i="6"/>
  <c r="F13863" i="6"/>
  <c r="G13863" i="6" s="1"/>
  <c r="D13863" i="6"/>
  <c r="B13863" i="6"/>
  <c r="A13863" i="6"/>
  <c r="F13862" i="6"/>
  <c r="G13862" i="6" s="1"/>
  <c r="D13862" i="6"/>
  <c r="B13862" i="6"/>
  <c r="A13862" i="6"/>
  <c r="B13855" i="6"/>
  <c r="G13854" i="6"/>
  <c r="B13854" i="6"/>
  <c r="B13853" i="6"/>
  <c r="B13852" i="6"/>
  <c r="F13846" i="6"/>
  <c r="G13846" i="6" s="1"/>
  <c r="D13846" i="6"/>
  <c r="B13846" i="6"/>
  <c r="A13846" i="6"/>
  <c r="F13845" i="6"/>
  <c r="G13845" i="6" s="1"/>
  <c r="D13845" i="6"/>
  <c r="B13845" i="6"/>
  <c r="A13845" i="6"/>
  <c r="F13844" i="6"/>
  <c r="G13844" i="6" s="1"/>
  <c r="D13844" i="6"/>
  <c r="B13844" i="6"/>
  <c r="A13844" i="6"/>
  <c r="F13843" i="6"/>
  <c r="G13843" i="6" s="1"/>
  <c r="D13843" i="6"/>
  <c r="B13843" i="6"/>
  <c r="A13843" i="6"/>
  <c r="F13842" i="6"/>
  <c r="G13842" i="6" s="1"/>
  <c r="D13842" i="6"/>
  <c r="B13842" i="6"/>
  <c r="A13842" i="6"/>
  <c r="F13841" i="6"/>
  <c r="G13841" i="6" s="1"/>
  <c r="D13841" i="6"/>
  <c r="B13841" i="6"/>
  <c r="A13841" i="6"/>
  <c r="F13840" i="6"/>
  <c r="G13840" i="6" s="1"/>
  <c r="D13840" i="6"/>
  <c r="B13840" i="6"/>
  <c r="A13840" i="6"/>
  <c r="F13839" i="6"/>
  <c r="G13839" i="6" s="1"/>
  <c r="D13839" i="6"/>
  <c r="B13839" i="6"/>
  <c r="A13839" i="6"/>
  <c r="F13838" i="6"/>
  <c r="G13838" i="6" s="1"/>
  <c r="D13838" i="6"/>
  <c r="B13838" i="6"/>
  <c r="A13838" i="6"/>
  <c r="F13835" i="6"/>
  <c r="G13835" i="6" s="1"/>
  <c r="D13835" i="6"/>
  <c r="A13835" i="6"/>
  <c r="F13834" i="6"/>
  <c r="G13834" i="6" s="1"/>
  <c r="D13834" i="6"/>
  <c r="A13834" i="6"/>
  <c r="F13833" i="6"/>
  <c r="G13833" i="6" s="1"/>
  <c r="D13833" i="6"/>
  <c r="A13833" i="6"/>
  <c r="F13832" i="6"/>
  <c r="G13832" i="6" s="1"/>
  <c r="D13832" i="6"/>
  <c r="A13832" i="6"/>
  <c r="F13831" i="6"/>
  <c r="G13831" i="6" s="1"/>
  <c r="D13831" i="6"/>
  <c r="A13831" i="6"/>
  <c r="F13830" i="6"/>
  <c r="G13830" i="6" s="1"/>
  <c r="D13830" i="6"/>
  <c r="A13830" i="6"/>
  <c r="F13829" i="6"/>
  <c r="G13829" i="6" s="1"/>
  <c r="D13829" i="6"/>
  <c r="A13829" i="6"/>
  <c r="F13828" i="6"/>
  <c r="G13828" i="6" s="1"/>
  <c r="D13828" i="6"/>
  <c r="A13828" i="6"/>
  <c r="F13825" i="6"/>
  <c r="G13825" i="6" s="1"/>
  <c r="D13825" i="6"/>
  <c r="B13825" i="6"/>
  <c r="A13825" i="6"/>
  <c r="F13824" i="6"/>
  <c r="G13824" i="6" s="1"/>
  <c r="D13824" i="6"/>
  <c r="B13824" i="6"/>
  <c r="A13824" i="6"/>
  <c r="F13823" i="6"/>
  <c r="G13823" i="6" s="1"/>
  <c r="D13823" i="6"/>
  <c r="B13823" i="6"/>
  <c r="A13823" i="6"/>
  <c r="F13822" i="6"/>
  <c r="G13822" i="6" s="1"/>
  <c r="D13822" i="6"/>
  <c r="B13822" i="6"/>
  <c r="A13822" i="6"/>
  <c r="F13821" i="6"/>
  <c r="G13821" i="6" s="1"/>
  <c r="D13821" i="6"/>
  <c r="B13821" i="6"/>
  <c r="A13821" i="6"/>
  <c r="F13820" i="6"/>
  <c r="G13820" i="6" s="1"/>
  <c r="D13820" i="6"/>
  <c r="B13820" i="6"/>
  <c r="A13820" i="6"/>
  <c r="F13819" i="6"/>
  <c r="G13819" i="6" s="1"/>
  <c r="D13819" i="6"/>
  <c r="B13819" i="6"/>
  <c r="A13819" i="6"/>
  <c r="F13818" i="6"/>
  <c r="G13818" i="6" s="1"/>
  <c r="D13818" i="6"/>
  <c r="B13818" i="6"/>
  <c r="A13818" i="6"/>
  <c r="F13817" i="6"/>
  <c r="G13817" i="6" s="1"/>
  <c r="D13817" i="6"/>
  <c r="B13817" i="6"/>
  <c r="A13817" i="6"/>
  <c r="F13816" i="6"/>
  <c r="G13816" i="6" s="1"/>
  <c r="D13816" i="6"/>
  <c r="B13816" i="6"/>
  <c r="A13816" i="6"/>
  <c r="F13815" i="6"/>
  <c r="G13815" i="6" s="1"/>
  <c r="D13815" i="6"/>
  <c r="B13815" i="6"/>
  <c r="A13815" i="6"/>
  <c r="F13814" i="6"/>
  <c r="G13814" i="6" s="1"/>
  <c r="D13814" i="6"/>
  <c r="B13814" i="6"/>
  <c r="A13814" i="6"/>
  <c r="F13813" i="6"/>
  <c r="G13813" i="6" s="1"/>
  <c r="D13813" i="6"/>
  <c r="B13813" i="6"/>
  <c r="A13813" i="6"/>
  <c r="F13812" i="6"/>
  <c r="G13812" i="6" s="1"/>
  <c r="D13812" i="6"/>
  <c r="B13812" i="6"/>
  <c r="A13812" i="6"/>
  <c r="B13805" i="6"/>
  <c r="G13804" i="6"/>
  <c r="B13804" i="6"/>
  <c r="B13803" i="6"/>
  <c r="B13802" i="6"/>
  <c r="F13796" i="6"/>
  <c r="G13796" i="6" s="1"/>
  <c r="D13796" i="6"/>
  <c r="B13796" i="6"/>
  <c r="A13796" i="6"/>
  <c r="F13795" i="6"/>
  <c r="G13795" i="6" s="1"/>
  <c r="D13795" i="6"/>
  <c r="B13795" i="6"/>
  <c r="A13795" i="6"/>
  <c r="F13794" i="6"/>
  <c r="G13794" i="6" s="1"/>
  <c r="D13794" i="6"/>
  <c r="B13794" i="6"/>
  <c r="A13794" i="6"/>
  <c r="F13793" i="6"/>
  <c r="G13793" i="6" s="1"/>
  <c r="D13793" i="6"/>
  <c r="B13793" i="6"/>
  <c r="A13793" i="6"/>
  <c r="F13792" i="6"/>
  <c r="G13792" i="6" s="1"/>
  <c r="D13792" i="6"/>
  <c r="B13792" i="6"/>
  <c r="A13792" i="6"/>
  <c r="F13791" i="6"/>
  <c r="G13791" i="6" s="1"/>
  <c r="D13791" i="6"/>
  <c r="B13791" i="6"/>
  <c r="A13791" i="6"/>
  <c r="F13790" i="6"/>
  <c r="G13790" i="6" s="1"/>
  <c r="D13790" i="6"/>
  <c r="B13790" i="6"/>
  <c r="A13790" i="6"/>
  <c r="F13789" i="6"/>
  <c r="G13789" i="6" s="1"/>
  <c r="D13789" i="6"/>
  <c r="B13789" i="6"/>
  <c r="A13789" i="6"/>
  <c r="F13788" i="6"/>
  <c r="G13788" i="6" s="1"/>
  <c r="D13788" i="6"/>
  <c r="B13788" i="6"/>
  <c r="A13788" i="6"/>
  <c r="F13785" i="6"/>
  <c r="G13785" i="6" s="1"/>
  <c r="D13785" i="6"/>
  <c r="A13785" i="6"/>
  <c r="F13784" i="6"/>
  <c r="G13784" i="6" s="1"/>
  <c r="D13784" i="6"/>
  <c r="A13784" i="6"/>
  <c r="F13783" i="6"/>
  <c r="G13783" i="6" s="1"/>
  <c r="D13783" i="6"/>
  <c r="A13783" i="6"/>
  <c r="F13782" i="6"/>
  <c r="G13782" i="6" s="1"/>
  <c r="D13782" i="6"/>
  <c r="A13782" i="6"/>
  <c r="F13781" i="6"/>
  <c r="G13781" i="6" s="1"/>
  <c r="D13781" i="6"/>
  <c r="A13781" i="6"/>
  <c r="F13780" i="6"/>
  <c r="G13780" i="6" s="1"/>
  <c r="D13780" i="6"/>
  <c r="A13780" i="6"/>
  <c r="F13779" i="6"/>
  <c r="G13779" i="6" s="1"/>
  <c r="D13779" i="6"/>
  <c r="A13779" i="6"/>
  <c r="F13778" i="6"/>
  <c r="G13778" i="6" s="1"/>
  <c r="D13778" i="6"/>
  <c r="A13778" i="6"/>
  <c r="F13775" i="6"/>
  <c r="G13775" i="6" s="1"/>
  <c r="D13775" i="6"/>
  <c r="B13775" i="6"/>
  <c r="A13775" i="6"/>
  <c r="F13774" i="6"/>
  <c r="G13774" i="6" s="1"/>
  <c r="D13774" i="6"/>
  <c r="B13774" i="6"/>
  <c r="A13774" i="6"/>
  <c r="F13773" i="6"/>
  <c r="G13773" i="6" s="1"/>
  <c r="D13773" i="6"/>
  <c r="B13773" i="6"/>
  <c r="A13773" i="6"/>
  <c r="F13772" i="6"/>
  <c r="G13772" i="6" s="1"/>
  <c r="D13772" i="6"/>
  <c r="B13772" i="6"/>
  <c r="A13772" i="6"/>
  <c r="F13771" i="6"/>
  <c r="G13771" i="6" s="1"/>
  <c r="D13771" i="6"/>
  <c r="B13771" i="6"/>
  <c r="A13771" i="6"/>
  <c r="F13770" i="6"/>
  <c r="G13770" i="6" s="1"/>
  <c r="D13770" i="6"/>
  <c r="B13770" i="6"/>
  <c r="A13770" i="6"/>
  <c r="F13769" i="6"/>
  <c r="G13769" i="6" s="1"/>
  <c r="D13769" i="6"/>
  <c r="B13769" i="6"/>
  <c r="A13769" i="6"/>
  <c r="F13768" i="6"/>
  <c r="G13768" i="6" s="1"/>
  <c r="D13768" i="6"/>
  <c r="B13768" i="6"/>
  <c r="A13768" i="6"/>
  <c r="F13767" i="6"/>
  <c r="G13767" i="6" s="1"/>
  <c r="D13767" i="6"/>
  <c r="B13767" i="6"/>
  <c r="A13767" i="6"/>
  <c r="F13766" i="6"/>
  <c r="G13766" i="6" s="1"/>
  <c r="D13766" i="6"/>
  <c r="B13766" i="6"/>
  <c r="A13766" i="6"/>
  <c r="F13765" i="6"/>
  <c r="G13765" i="6" s="1"/>
  <c r="D13765" i="6"/>
  <c r="B13765" i="6"/>
  <c r="A13765" i="6"/>
  <c r="F13764" i="6"/>
  <c r="G13764" i="6" s="1"/>
  <c r="D13764" i="6"/>
  <c r="B13764" i="6"/>
  <c r="A13764" i="6"/>
  <c r="F13763" i="6"/>
  <c r="G13763" i="6" s="1"/>
  <c r="D13763" i="6"/>
  <c r="B13763" i="6"/>
  <c r="A13763" i="6"/>
  <c r="F13762" i="6"/>
  <c r="G13762" i="6" s="1"/>
  <c r="D13762" i="6"/>
  <c r="B13762" i="6"/>
  <c r="A13762" i="6"/>
  <c r="B13755" i="6"/>
  <c r="G13754" i="6"/>
  <c r="B13754" i="6"/>
  <c r="B13753" i="6"/>
  <c r="B13752" i="6"/>
  <c r="F13746" i="6"/>
  <c r="G13746" i="6" s="1"/>
  <c r="D13746" i="6"/>
  <c r="B13746" i="6"/>
  <c r="A13746" i="6"/>
  <c r="F13745" i="6"/>
  <c r="G13745" i="6" s="1"/>
  <c r="D13745" i="6"/>
  <c r="B13745" i="6"/>
  <c r="A13745" i="6"/>
  <c r="F13744" i="6"/>
  <c r="G13744" i="6" s="1"/>
  <c r="D13744" i="6"/>
  <c r="B13744" i="6"/>
  <c r="A13744" i="6"/>
  <c r="F13743" i="6"/>
  <c r="G13743" i="6" s="1"/>
  <c r="D13743" i="6"/>
  <c r="B13743" i="6"/>
  <c r="A13743" i="6"/>
  <c r="F13742" i="6"/>
  <c r="G13742" i="6" s="1"/>
  <c r="D13742" i="6"/>
  <c r="B13742" i="6"/>
  <c r="A13742" i="6"/>
  <c r="F13741" i="6"/>
  <c r="G13741" i="6" s="1"/>
  <c r="D13741" i="6"/>
  <c r="B13741" i="6"/>
  <c r="A13741" i="6"/>
  <c r="F13740" i="6"/>
  <c r="G13740" i="6" s="1"/>
  <c r="D13740" i="6"/>
  <c r="B13740" i="6"/>
  <c r="A13740" i="6"/>
  <c r="F13739" i="6"/>
  <c r="G13739" i="6" s="1"/>
  <c r="D13739" i="6"/>
  <c r="B13739" i="6"/>
  <c r="A13739" i="6"/>
  <c r="F13738" i="6"/>
  <c r="G13738" i="6" s="1"/>
  <c r="D13738" i="6"/>
  <c r="B13738" i="6"/>
  <c r="A13738" i="6"/>
  <c r="F13735" i="6"/>
  <c r="G13735" i="6" s="1"/>
  <c r="D13735" i="6"/>
  <c r="A13735" i="6"/>
  <c r="F13734" i="6"/>
  <c r="G13734" i="6" s="1"/>
  <c r="D13734" i="6"/>
  <c r="A13734" i="6"/>
  <c r="F13733" i="6"/>
  <c r="G13733" i="6" s="1"/>
  <c r="D13733" i="6"/>
  <c r="A13733" i="6"/>
  <c r="F13732" i="6"/>
  <c r="G13732" i="6" s="1"/>
  <c r="D13732" i="6"/>
  <c r="A13732" i="6"/>
  <c r="F13731" i="6"/>
  <c r="G13731" i="6" s="1"/>
  <c r="D13731" i="6"/>
  <c r="A13731" i="6"/>
  <c r="F13730" i="6"/>
  <c r="G13730" i="6" s="1"/>
  <c r="D13730" i="6"/>
  <c r="A13730" i="6"/>
  <c r="F13729" i="6"/>
  <c r="G13729" i="6" s="1"/>
  <c r="D13729" i="6"/>
  <c r="A13729" i="6"/>
  <c r="F13728" i="6"/>
  <c r="G13728" i="6" s="1"/>
  <c r="D13728" i="6"/>
  <c r="A13728" i="6"/>
  <c r="F13725" i="6"/>
  <c r="G13725" i="6" s="1"/>
  <c r="D13725" i="6"/>
  <c r="B13725" i="6"/>
  <c r="A13725" i="6"/>
  <c r="F13724" i="6"/>
  <c r="G13724" i="6" s="1"/>
  <c r="D13724" i="6"/>
  <c r="B13724" i="6"/>
  <c r="A13724" i="6"/>
  <c r="F13723" i="6"/>
  <c r="G13723" i="6" s="1"/>
  <c r="D13723" i="6"/>
  <c r="B13723" i="6"/>
  <c r="A13723" i="6"/>
  <c r="F13722" i="6"/>
  <c r="G13722" i="6" s="1"/>
  <c r="D13722" i="6"/>
  <c r="B13722" i="6"/>
  <c r="A13722" i="6"/>
  <c r="F13721" i="6"/>
  <c r="G13721" i="6" s="1"/>
  <c r="D13721" i="6"/>
  <c r="B13721" i="6"/>
  <c r="A13721" i="6"/>
  <c r="F13720" i="6"/>
  <c r="G13720" i="6" s="1"/>
  <c r="D13720" i="6"/>
  <c r="B13720" i="6"/>
  <c r="A13720" i="6"/>
  <c r="F13719" i="6"/>
  <c r="G13719" i="6" s="1"/>
  <c r="D13719" i="6"/>
  <c r="B13719" i="6"/>
  <c r="A13719" i="6"/>
  <c r="F13718" i="6"/>
  <c r="G13718" i="6" s="1"/>
  <c r="D13718" i="6"/>
  <c r="B13718" i="6"/>
  <c r="A13718" i="6"/>
  <c r="F13717" i="6"/>
  <c r="G13717" i="6" s="1"/>
  <c r="D13717" i="6"/>
  <c r="B13717" i="6"/>
  <c r="A13717" i="6"/>
  <c r="F13716" i="6"/>
  <c r="G13716" i="6" s="1"/>
  <c r="D13716" i="6"/>
  <c r="B13716" i="6"/>
  <c r="A13716" i="6"/>
  <c r="F13715" i="6"/>
  <c r="G13715" i="6" s="1"/>
  <c r="D13715" i="6"/>
  <c r="B13715" i="6"/>
  <c r="A13715" i="6"/>
  <c r="F13714" i="6"/>
  <c r="G13714" i="6" s="1"/>
  <c r="D13714" i="6"/>
  <c r="B13714" i="6"/>
  <c r="A13714" i="6"/>
  <c r="F13713" i="6"/>
  <c r="G13713" i="6" s="1"/>
  <c r="D13713" i="6"/>
  <c r="B13713" i="6"/>
  <c r="A13713" i="6"/>
  <c r="F13712" i="6"/>
  <c r="G13712" i="6" s="1"/>
  <c r="D13712" i="6"/>
  <c r="B13712" i="6"/>
  <c r="A13712" i="6"/>
  <c r="B13705" i="6"/>
  <c r="G13704" i="6"/>
  <c r="B13704" i="6"/>
  <c r="B13703" i="6"/>
  <c r="B13702" i="6"/>
  <c r="F13696" i="6"/>
  <c r="G13696" i="6" s="1"/>
  <c r="D13696" i="6"/>
  <c r="B13696" i="6"/>
  <c r="A13696" i="6"/>
  <c r="F13695" i="6"/>
  <c r="G13695" i="6" s="1"/>
  <c r="D13695" i="6"/>
  <c r="B13695" i="6"/>
  <c r="A13695" i="6"/>
  <c r="F13694" i="6"/>
  <c r="G13694" i="6" s="1"/>
  <c r="D13694" i="6"/>
  <c r="B13694" i="6"/>
  <c r="A13694" i="6"/>
  <c r="F13693" i="6"/>
  <c r="G13693" i="6" s="1"/>
  <c r="D13693" i="6"/>
  <c r="B13693" i="6"/>
  <c r="A13693" i="6"/>
  <c r="F13692" i="6"/>
  <c r="G13692" i="6" s="1"/>
  <c r="D13692" i="6"/>
  <c r="B13692" i="6"/>
  <c r="A13692" i="6"/>
  <c r="F13691" i="6"/>
  <c r="G13691" i="6" s="1"/>
  <c r="D13691" i="6"/>
  <c r="B13691" i="6"/>
  <c r="A13691" i="6"/>
  <c r="F13690" i="6"/>
  <c r="G13690" i="6" s="1"/>
  <c r="D13690" i="6"/>
  <c r="B13690" i="6"/>
  <c r="A13690" i="6"/>
  <c r="F13689" i="6"/>
  <c r="G13689" i="6" s="1"/>
  <c r="D13689" i="6"/>
  <c r="B13689" i="6"/>
  <c r="A13689" i="6"/>
  <c r="F13688" i="6"/>
  <c r="G13688" i="6" s="1"/>
  <c r="D13688" i="6"/>
  <c r="B13688" i="6"/>
  <c r="A13688" i="6"/>
  <c r="F13685" i="6"/>
  <c r="G13685" i="6" s="1"/>
  <c r="D13685" i="6"/>
  <c r="A13685" i="6"/>
  <c r="F13684" i="6"/>
  <c r="G13684" i="6" s="1"/>
  <c r="D13684" i="6"/>
  <c r="A13684" i="6"/>
  <c r="F13683" i="6"/>
  <c r="G13683" i="6" s="1"/>
  <c r="D13683" i="6"/>
  <c r="A13683" i="6"/>
  <c r="F13682" i="6"/>
  <c r="G13682" i="6" s="1"/>
  <c r="D13682" i="6"/>
  <c r="A13682" i="6"/>
  <c r="F13681" i="6"/>
  <c r="G13681" i="6" s="1"/>
  <c r="D13681" i="6"/>
  <c r="A13681" i="6"/>
  <c r="F13680" i="6"/>
  <c r="G13680" i="6" s="1"/>
  <c r="D13680" i="6"/>
  <c r="A13680" i="6"/>
  <c r="F13679" i="6"/>
  <c r="G13679" i="6" s="1"/>
  <c r="D13679" i="6"/>
  <c r="A13679" i="6"/>
  <c r="F13678" i="6"/>
  <c r="G13678" i="6" s="1"/>
  <c r="D13678" i="6"/>
  <c r="A13678" i="6"/>
  <c r="F13675" i="6"/>
  <c r="G13675" i="6" s="1"/>
  <c r="D13675" i="6"/>
  <c r="B13675" i="6"/>
  <c r="A13675" i="6"/>
  <c r="F13674" i="6"/>
  <c r="G13674" i="6" s="1"/>
  <c r="D13674" i="6"/>
  <c r="B13674" i="6"/>
  <c r="A13674" i="6"/>
  <c r="F13673" i="6"/>
  <c r="G13673" i="6" s="1"/>
  <c r="D13673" i="6"/>
  <c r="B13673" i="6"/>
  <c r="A13673" i="6"/>
  <c r="F13672" i="6"/>
  <c r="G13672" i="6" s="1"/>
  <c r="D13672" i="6"/>
  <c r="B13672" i="6"/>
  <c r="A13672" i="6"/>
  <c r="F13671" i="6"/>
  <c r="G13671" i="6" s="1"/>
  <c r="D13671" i="6"/>
  <c r="B13671" i="6"/>
  <c r="A13671" i="6"/>
  <c r="F13670" i="6"/>
  <c r="G13670" i="6" s="1"/>
  <c r="D13670" i="6"/>
  <c r="B13670" i="6"/>
  <c r="A13670" i="6"/>
  <c r="F13669" i="6"/>
  <c r="G13669" i="6" s="1"/>
  <c r="D13669" i="6"/>
  <c r="B13669" i="6"/>
  <c r="A13669" i="6"/>
  <c r="F13668" i="6"/>
  <c r="G13668" i="6" s="1"/>
  <c r="D13668" i="6"/>
  <c r="B13668" i="6"/>
  <c r="A13668" i="6"/>
  <c r="F13667" i="6"/>
  <c r="G13667" i="6" s="1"/>
  <c r="D13667" i="6"/>
  <c r="B13667" i="6"/>
  <c r="A13667" i="6"/>
  <c r="F13666" i="6"/>
  <c r="G13666" i="6" s="1"/>
  <c r="D13666" i="6"/>
  <c r="B13666" i="6"/>
  <c r="A13666" i="6"/>
  <c r="F13665" i="6"/>
  <c r="G13665" i="6" s="1"/>
  <c r="D13665" i="6"/>
  <c r="B13665" i="6"/>
  <c r="A13665" i="6"/>
  <c r="F13664" i="6"/>
  <c r="G13664" i="6" s="1"/>
  <c r="D13664" i="6"/>
  <c r="B13664" i="6"/>
  <c r="A13664" i="6"/>
  <c r="F13663" i="6"/>
  <c r="G13663" i="6" s="1"/>
  <c r="D13663" i="6"/>
  <c r="B13663" i="6"/>
  <c r="A13663" i="6"/>
  <c r="F13662" i="6"/>
  <c r="G13662" i="6" s="1"/>
  <c r="D13662" i="6"/>
  <c r="B13662" i="6"/>
  <c r="A13662" i="6"/>
  <c r="B13655" i="6"/>
  <c r="G13654" i="6"/>
  <c r="B13654" i="6"/>
  <c r="B13653" i="6"/>
  <c r="B13652" i="6"/>
  <c r="F13646" i="6"/>
  <c r="G13646" i="6" s="1"/>
  <c r="D13646" i="6"/>
  <c r="B13646" i="6"/>
  <c r="A13646" i="6"/>
  <c r="F13645" i="6"/>
  <c r="G13645" i="6" s="1"/>
  <c r="D13645" i="6"/>
  <c r="B13645" i="6"/>
  <c r="A13645" i="6"/>
  <c r="F13644" i="6"/>
  <c r="G13644" i="6" s="1"/>
  <c r="D13644" i="6"/>
  <c r="B13644" i="6"/>
  <c r="A13644" i="6"/>
  <c r="F13643" i="6"/>
  <c r="G13643" i="6" s="1"/>
  <c r="D13643" i="6"/>
  <c r="B13643" i="6"/>
  <c r="A13643" i="6"/>
  <c r="F13642" i="6"/>
  <c r="G13642" i="6" s="1"/>
  <c r="D13642" i="6"/>
  <c r="B13642" i="6"/>
  <c r="A13642" i="6"/>
  <c r="F13641" i="6"/>
  <c r="G13641" i="6" s="1"/>
  <c r="D13641" i="6"/>
  <c r="B13641" i="6"/>
  <c r="A13641" i="6"/>
  <c r="F13640" i="6"/>
  <c r="G13640" i="6" s="1"/>
  <c r="D13640" i="6"/>
  <c r="B13640" i="6"/>
  <c r="A13640" i="6"/>
  <c r="F13639" i="6"/>
  <c r="G13639" i="6" s="1"/>
  <c r="D13639" i="6"/>
  <c r="B13639" i="6"/>
  <c r="A13639" i="6"/>
  <c r="F13638" i="6"/>
  <c r="G13638" i="6" s="1"/>
  <c r="D13638" i="6"/>
  <c r="B13638" i="6"/>
  <c r="A13638" i="6"/>
  <c r="F13635" i="6"/>
  <c r="G13635" i="6" s="1"/>
  <c r="D13635" i="6"/>
  <c r="A13635" i="6"/>
  <c r="F13634" i="6"/>
  <c r="G13634" i="6" s="1"/>
  <c r="D13634" i="6"/>
  <c r="A13634" i="6"/>
  <c r="F13633" i="6"/>
  <c r="G13633" i="6" s="1"/>
  <c r="D13633" i="6"/>
  <c r="A13633" i="6"/>
  <c r="F13632" i="6"/>
  <c r="G13632" i="6" s="1"/>
  <c r="D13632" i="6"/>
  <c r="A13632" i="6"/>
  <c r="F13631" i="6"/>
  <c r="G13631" i="6" s="1"/>
  <c r="D13631" i="6"/>
  <c r="A13631" i="6"/>
  <c r="F13630" i="6"/>
  <c r="G13630" i="6" s="1"/>
  <c r="D13630" i="6"/>
  <c r="A13630" i="6"/>
  <c r="F13629" i="6"/>
  <c r="G13629" i="6" s="1"/>
  <c r="D13629" i="6"/>
  <c r="A13629" i="6"/>
  <c r="F13628" i="6"/>
  <c r="G13628" i="6" s="1"/>
  <c r="D13628" i="6"/>
  <c r="A13628" i="6"/>
  <c r="F13625" i="6"/>
  <c r="G13625" i="6" s="1"/>
  <c r="D13625" i="6"/>
  <c r="B13625" i="6"/>
  <c r="A13625" i="6"/>
  <c r="F13624" i="6"/>
  <c r="G13624" i="6" s="1"/>
  <c r="D13624" i="6"/>
  <c r="B13624" i="6"/>
  <c r="A13624" i="6"/>
  <c r="F13623" i="6"/>
  <c r="G13623" i="6" s="1"/>
  <c r="D13623" i="6"/>
  <c r="B13623" i="6"/>
  <c r="A13623" i="6"/>
  <c r="F13622" i="6"/>
  <c r="G13622" i="6" s="1"/>
  <c r="D13622" i="6"/>
  <c r="B13622" i="6"/>
  <c r="A13622" i="6"/>
  <c r="F13621" i="6"/>
  <c r="G13621" i="6" s="1"/>
  <c r="D13621" i="6"/>
  <c r="B13621" i="6"/>
  <c r="A13621" i="6"/>
  <c r="F13620" i="6"/>
  <c r="G13620" i="6" s="1"/>
  <c r="D13620" i="6"/>
  <c r="B13620" i="6"/>
  <c r="A13620" i="6"/>
  <c r="F13619" i="6"/>
  <c r="G13619" i="6" s="1"/>
  <c r="D13619" i="6"/>
  <c r="B13619" i="6"/>
  <c r="A13619" i="6"/>
  <c r="F13618" i="6"/>
  <c r="G13618" i="6" s="1"/>
  <c r="D13618" i="6"/>
  <c r="B13618" i="6"/>
  <c r="A13618" i="6"/>
  <c r="F13617" i="6"/>
  <c r="G13617" i="6" s="1"/>
  <c r="D13617" i="6"/>
  <c r="B13617" i="6"/>
  <c r="A13617" i="6"/>
  <c r="F13616" i="6"/>
  <c r="G13616" i="6" s="1"/>
  <c r="D13616" i="6"/>
  <c r="B13616" i="6"/>
  <c r="A13616" i="6"/>
  <c r="F13615" i="6"/>
  <c r="G13615" i="6" s="1"/>
  <c r="D13615" i="6"/>
  <c r="B13615" i="6"/>
  <c r="A13615" i="6"/>
  <c r="F13614" i="6"/>
  <c r="G13614" i="6" s="1"/>
  <c r="D13614" i="6"/>
  <c r="B13614" i="6"/>
  <c r="A13614" i="6"/>
  <c r="F13613" i="6"/>
  <c r="G13613" i="6" s="1"/>
  <c r="D13613" i="6"/>
  <c r="B13613" i="6"/>
  <c r="A13613" i="6"/>
  <c r="F13612" i="6"/>
  <c r="G13612" i="6" s="1"/>
  <c r="D13612" i="6"/>
  <c r="B13612" i="6"/>
  <c r="A13612" i="6"/>
  <c r="B13605" i="6"/>
  <c r="G13604" i="6"/>
  <c r="B13604" i="6"/>
  <c r="B13603" i="6"/>
  <c r="B13602" i="6"/>
  <c r="F13596" i="6"/>
  <c r="G13596" i="6" s="1"/>
  <c r="D13596" i="6"/>
  <c r="B13596" i="6"/>
  <c r="A13596" i="6"/>
  <c r="F13595" i="6"/>
  <c r="G13595" i="6" s="1"/>
  <c r="D13595" i="6"/>
  <c r="B13595" i="6"/>
  <c r="A13595" i="6"/>
  <c r="F13594" i="6"/>
  <c r="G13594" i="6" s="1"/>
  <c r="D13594" i="6"/>
  <c r="B13594" i="6"/>
  <c r="A13594" i="6"/>
  <c r="F13593" i="6"/>
  <c r="G13593" i="6" s="1"/>
  <c r="D13593" i="6"/>
  <c r="B13593" i="6"/>
  <c r="A13593" i="6"/>
  <c r="F13592" i="6"/>
  <c r="G13592" i="6" s="1"/>
  <c r="D13592" i="6"/>
  <c r="B13592" i="6"/>
  <c r="A13592" i="6"/>
  <c r="F13591" i="6"/>
  <c r="G13591" i="6" s="1"/>
  <c r="D13591" i="6"/>
  <c r="B13591" i="6"/>
  <c r="A13591" i="6"/>
  <c r="F13590" i="6"/>
  <c r="G13590" i="6" s="1"/>
  <c r="D13590" i="6"/>
  <c r="B13590" i="6"/>
  <c r="A13590" i="6"/>
  <c r="F13589" i="6"/>
  <c r="G13589" i="6" s="1"/>
  <c r="D13589" i="6"/>
  <c r="B13589" i="6"/>
  <c r="A13589" i="6"/>
  <c r="F13588" i="6"/>
  <c r="G13588" i="6" s="1"/>
  <c r="D13588" i="6"/>
  <c r="B13588" i="6"/>
  <c r="A13588" i="6"/>
  <c r="F13585" i="6"/>
  <c r="G13585" i="6" s="1"/>
  <c r="D13585" i="6"/>
  <c r="A13585" i="6"/>
  <c r="F13584" i="6"/>
  <c r="G13584" i="6" s="1"/>
  <c r="D13584" i="6"/>
  <c r="A13584" i="6"/>
  <c r="F13583" i="6"/>
  <c r="G13583" i="6" s="1"/>
  <c r="D13583" i="6"/>
  <c r="A13583" i="6"/>
  <c r="F13582" i="6"/>
  <c r="G13582" i="6" s="1"/>
  <c r="D13582" i="6"/>
  <c r="A13582" i="6"/>
  <c r="F13581" i="6"/>
  <c r="G13581" i="6" s="1"/>
  <c r="D13581" i="6"/>
  <c r="A13581" i="6"/>
  <c r="F13580" i="6"/>
  <c r="G13580" i="6" s="1"/>
  <c r="D13580" i="6"/>
  <c r="A13580" i="6"/>
  <c r="F13579" i="6"/>
  <c r="G13579" i="6" s="1"/>
  <c r="D13579" i="6"/>
  <c r="A13579" i="6"/>
  <c r="F13578" i="6"/>
  <c r="G13578" i="6" s="1"/>
  <c r="D13578" i="6"/>
  <c r="A13578" i="6"/>
  <c r="F13575" i="6"/>
  <c r="G13575" i="6" s="1"/>
  <c r="D13575" i="6"/>
  <c r="B13575" i="6"/>
  <c r="A13575" i="6"/>
  <c r="F13574" i="6"/>
  <c r="G13574" i="6" s="1"/>
  <c r="D13574" i="6"/>
  <c r="B13574" i="6"/>
  <c r="A13574" i="6"/>
  <c r="F13573" i="6"/>
  <c r="G13573" i="6" s="1"/>
  <c r="D13573" i="6"/>
  <c r="B13573" i="6"/>
  <c r="A13573" i="6"/>
  <c r="F13572" i="6"/>
  <c r="G13572" i="6" s="1"/>
  <c r="D13572" i="6"/>
  <c r="B13572" i="6"/>
  <c r="A13572" i="6"/>
  <c r="F13571" i="6"/>
  <c r="G13571" i="6" s="1"/>
  <c r="D13571" i="6"/>
  <c r="B13571" i="6"/>
  <c r="A13571" i="6"/>
  <c r="F13570" i="6"/>
  <c r="G13570" i="6" s="1"/>
  <c r="D13570" i="6"/>
  <c r="B13570" i="6"/>
  <c r="A13570" i="6"/>
  <c r="F13569" i="6"/>
  <c r="G13569" i="6" s="1"/>
  <c r="D13569" i="6"/>
  <c r="B13569" i="6"/>
  <c r="A13569" i="6"/>
  <c r="F13568" i="6"/>
  <c r="G13568" i="6" s="1"/>
  <c r="D13568" i="6"/>
  <c r="B13568" i="6"/>
  <c r="A13568" i="6"/>
  <c r="F13567" i="6"/>
  <c r="G13567" i="6" s="1"/>
  <c r="D13567" i="6"/>
  <c r="B13567" i="6"/>
  <c r="A13567" i="6"/>
  <c r="F13566" i="6"/>
  <c r="G13566" i="6" s="1"/>
  <c r="D13566" i="6"/>
  <c r="B13566" i="6"/>
  <c r="A13566" i="6"/>
  <c r="F13565" i="6"/>
  <c r="G13565" i="6" s="1"/>
  <c r="D13565" i="6"/>
  <c r="B13565" i="6"/>
  <c r="A13565" i="6"/>
  <c r="F13564" i="6"/>
  <c r="G13564" i="6" s="1"/>
  <c r="D13564" i="6"/>
  <c r="B13564" i="6"/>
  <c r="A13564" i="6"/>
  <c r="F13563" i="6"/>
  <c r="G13563" i="6" s="1"/>
  <c r="D13563" i="6"/>
  <c r="B13563" i="6"/>
  <c r="A13563" i="6"/>
  <c r="F13562" i="6"/>
  <c r="G13562" i="6" s="1"/>
  <c r="D13562" i="6"/>
  <c r="B13562" i="6"/>
  <c r="A13562" i="6"/>
  <c r="B13555" i="6"/>
  <c r="G13554" i="6"/>
  <c r="B13554" i="6"/>
  <c r="B13553" i="6"/>
  <c r="B13552" i="6"/>
  <c r="F13546" i="6"/>
  <c r="G13546" i="6" s="1"/>
  <c r="D13546" i="6"/>
  <c r="B13546" i="6"/>
  <c r="A13546" i="6"/>
  <c r="F13545" i="6"/>
  <c r="G13545" i="6" s="1"/>
  <c r="D13545" i="6"/>
  <c r="B13545" i="6"/>
  <c r="A13545" i="6"/>
  <c r="F13544" i="6"/>
  <c r="G13544" i="6" s="1"/>
  <c r="D13544" i="6"/>
  <c r="B13544" i="6"/>
  <c r="A13544" i="6"/>
  <c r="F13543" i="6"/>
  <c r="G13543" i="6" s="1"/>
  <c r="D13543" i="6"/>
  <c r="B13543" i="6"/>
  <c r="A13543" i="6"/>
  <c r="F13542" i="6"/>
  <c r="G13542" i="6" s="1"/>
  <c r="D13542" i="6"/>
  <c r="B13542" i="6"/>
  <c r="A13542" i="6"/>
  <c r="F13541" i="6"/>
  <c r="G13541" i="6" s="1"/>
  <c r="D13541" i="6"/>
  <c r="B13541" i="6"/>
  <c r="A13541" i="6"/>
  <c r="F13540" i="6"/>
  <c r="G13540" i="6" s="1"/>
  <c r="D13540" i="6"/>
  <c r="B13540" i="6"/>
  <c r="A13540" i="6"/>
  <c r="F13539" i="6"/>
  <c r="G13539" i="6" s="1"/>
  <c r="D13539" i="6"/>
  <c r="B13539" i="6"/>
  <c r="A13539" i="6"/>
  <c r="F13538" i="6"/>
  <c r="G13538" i="6" s="1"/>
  <c r="D13538" i="6"/>
  <c r="B13538" i="6"/>
  <c r="A13538" i="6"/>
  <c r="F13535" i="6"/>
  <c r="G13535" i="6" s="1"/>
  <c r="D13535" i="6"/>
  <c r="A13535" i="6"/>
  <c r="F13534" i="6"/>
  <c r="G13534" i="6" s="1"/>
  <c r="D13534" i="6"/>
  <c r="A13534" i="6"/>
  <c r="F13533" i="6"/>
  <c r="G13533" i="6" s="1"/>
  <c r="D13533" i="6"/>
  <c r="A13533" i="6"/>
  <c r="F13532" i="6"/>
  <c r="G13532" i="6" s="1"/>
  <c r="D13532" i="6"/>
  <c r="A13532" i="6"/>
  <c r="F13531" i="6"/>
  <c r="G13531" i="6" s="1"/>
  <c r="D13531" i="6"/>
  <c r="A13531" i="6"/>
  <c r="F13530" i="6"/>
  <c r="G13530" i="6" s="1"/>
  <c r="D13530" i="6"/>
  <c r="A13530" i="6"/>
  <c r="F13529" i="6"/>
  <c r="G13529" i="6" s="1"/>
  <c r="D13529" i="6"/>
  <c r="A13529" i="6"/>
  <c r="F13528" i="6"/>
  <c r="G13528" i="6" s="1"/>
  <c r="D13528" i="6"/>
  <c r="A13528" i="6"/>
  <c r="F13525" i="6"/>
  <c r="G13525" i="6" s="1"/>
  <c r="D13525" i="6"/>
  <c r="B13525" i="6"/>
  <c r="A13525" i="6"/>
  <c r="F13524" i="6"/>
  <c r="G13524" i="6" s="1"/>
  <c r="D13524" i="6"/>
  <c r="B13524" i="6"/>
  <c r="A13524" i="6"/>
  <c r="F13523" i="6"/>
  <c r="G13523" i="6" s="1"/>
  <c r="D13523" i="6"/>
  <c r="B13523" i="6"/>
  <c r="A13523" i="6"/>
  <c r="F13522" i="6"/>
  <c r="G13522" i="6" s="1"/>
  <c r="D13522" i="6"/>
  <c r="B13522" i="6"/>
  <c r="A13522" i="6"/>
  <c r="F13521" i="6"/>
  <c r="G13521" i="6" s="1"/>
  <c r="D13521" i="6"/>
  <c r="B13521" i="6"/>
  <c r="A13521" i="6"/>
  <c r="F13520" i="6"/>
  <c r="G13520" i="6" s="1"/>
  <c r="D13520" i="6"/>
  <c r="B13520" i="6"/>
  <c r="A13520" i="6"/>
  <c r="F13519" i="6"/>
  <c r="G13519" i="6" s="1"/>
  <c r="D13519" i="6"/>
  <c r="B13519" i="6"/>
  <c r="A13519" i="6"/>
  <c r="F13518" i="6"/>
  <c r="G13518" i="6" s="1"/>
  <c r="D13518" i="6"/>
  <c r="B13518" i="6"/>
  <c r="A13518" i="6"/>
  <c r="F13517" i="6"/>
  <c r="G13517" i="6" s="1"/>
  <c r="D13517" i="6"/>
  <c r="B13517" i="6"/>
  <c r="A13517" i="6"/>
  <c r="F13516" i="6"/>
  <c r="G13516" i="6" s="1"/>
  <c r="D13516" i="6"/>
  <c r="B13516" i="6"/>
  <c r="A13516" i="6"/>
  <c r="F13515" i="6"/>
  <c r="G13515" i="6" s="1"/>
  <c r="D13515" i="6"/>
  <c r="B13515" i="6"/>
  <c r="A13515" i="6"/>
  <c r="F13514" i="6"/>
  <c r="G13514" i="6" s="1"/>
  <c r="D13514" i="6"/>
  <c r="B13514" i="6"/>
  <c r="A13514" i="6"/>
  <c r="F13513" i="6"/>
  <c r="G13513" i="6" s="1"/>
  <c r="D13513" i="6"/>
  <c r="B13513" i="6"/>
  <c r="A13513" i="6"/>
  <c r="F13512" i="6"/>
  <c r="G13512" i="6" s="1"/>
  <c r="D13512" i="6"/>
  <c r="B13512" i="6"/>
  <c r="A13512" i="6"/>
  <c r="B13505" i="6"/>
  <c r="G13504" i="6"/>
  <c r="B13504" i="6"/>
  <c r="B13503" i="6"/>
  <c r="B13502" i="6"/>
  <c r="F13496" i="6"/>
  <c r="G13496" i="6" s="1"/>
  <c r="D13496" i="6"/>
  <c r="B13496" i="6"/>
  <c r="A13496" i="6"/>
  <c r="F13495" i="6"/>
  <c r="G13495" i="6" s="1"/>
  <c r="D13495" i="6"/>
  <c r="B13495" i="6"/>
  <c r="A13495" i="6"/>
  <c r="F13494" i="6"/>
  <c r="G13494" i="6" s="1"/>
  <c r="D13494" i="6"/>
  <c r="B13494" i="6"/>
  <c r="A13494" i="6"/>
  <c r="F13493" i="6"/>
  <c r="G13493" i="6" s="1"/>
  <c r="D13493" i="6"/>
  <c r="B13493" i="6"/>
  <c r="A13493" i="6"/>
  <c r="F13492" i="6"/>
  <c r="G13492" i="6" s="1"/>
  <c r="D13492" i="6"/>
  <c r="B13492" i="6"/>
  <c r="A13492" i="6"/>
  <c r="F13491" i="6"/>
  <c r="G13491" i="6" s="1"/>
  <c r="D13491" i="6"/>
  <c r="B13491" i="6"/>
  <c r="A13491" i="6"/>
  <c r="F13490" i="6"/>
  <c r="G13490" i="6" s="1"/>
  <c r="D13490" i="6"/>
  <c r="B13490" i="6"/>
  <c r="A13490" i="6"/>
  <c r="F13489" i="6"/>
  <c r="G13489" i="6" s="1"/>
  <c r="D13489" i="6"/>
  <c r="B13489" i="6"/>
  <c r="A13489" i="6"/>
  <c r="F13488" i="6"/>
  <c r="G13488" i="6" s="1"/>
  <c r="D13488" i="6"/>
  <c r="B13488" i="6"/>
  <c r="A13488" i="6"/>
  <c r="F13485" i="6"/>
  <c r="G13485" i="6" s="1"/>
  <c r="D13485" i="6"/>
  <c r="A13485" i="6"/>
  <c r="F13484" i="6"/>
  <c r="G13484" i="6" s="1"/>
  <c r="D13484" i="6"/>
  <c r="A13484" i="6"/>
  <c r="F13483" i="6"/>
  <c r="G13483" i="6" s="1"/>
  <c r="D13483" i="6"/>
  <c r="A13483" i="6"/>
  <c r="F13482" i="6"/>
  <c r="G13482" i="6" s="1"/>
  <c r="D13482" i="6"/>
  <c r="A13482" i="6"/>
  <c r="F13481" i="6"/>
  <c r="G13481" i="6" s="1"/>
  <c r="D13481" i="6"/>
  <c r="A13481" i="6"/>
  <c r="F13480" i="6"/>
  <c r="G13480" i="6" s="1"/>
  <c r="D13480" i="6"/>
  <c r="A13480" i="6"/>
  <c r="F13479" i="6"/>
  <c r="G13479" i="6" s="1"/>
  <c r="D13479" i="6"/>
  <c r="A13479" i="6"/>
  <c r="F13478" i="6"/>
  <c r="G13478" i="6" s="1"/>
  <c r="D13478" i="6"/>
  <c r="A13478" i="6"/>
  <c r="F13475" i="6"/>
  <c r="G13475" i="6" s="1"/>
  <c r="D13475" i="6"/>
  <c r="B13475" i="6"/>
  <c r="A13475" i="6"/>
  <c r="F13474" i="6"/>
  <c r="G13474" i="6" s="1"/>
  <c r="D13474" i="6"/>
  <c r="B13474" i="6"/>
  <c r="A13474" i="6"/>
  <c r="F13473" i="6"/>
  <c r="G13473" i="6" s="1"/>
  <c r="D13473" i="6"/>
  <c r="B13473" i="6"/>
  <c r="A13473" i="6"/>
  <c r="F13472" i="6"/>
  <c r="G13472" i="6" s="1"/>
  <c r="D13472" i="6"/>
  <c r="B13472" i="6"/>
  <c r="A13472" i="6"/>
  <c r="F13471" i="6"/>
  <c r="G13471" i="6" s="1"/>
  <c r="D13471" i="6"/>
  <c r="B13471" i="6"/>
  <c r="A13471" i="6"/>
  <c r="F13470" i="6"/>
  <c r="G13470" i="6" s="1"/>
  <c r="D13470" i="6"/>
  <c r="B13470" i="6"/>
  <c r="A13470" i="6"/>
  <c r="F13469" i="6"/>
  <c r="G13469" i="6" s="1"/>
  <c r="D13469" i="6"/>
  <c r="B13469" i="6"/>
  <c r="A13469" i="6"/>
  <c r="F13468" i="6"/>
  <c r="G13468" i="6" s="1"/>
  <c r="D13468" i="6"/>
  <c r="B13468" i="6"/>
  <c r="A13468" i="6"/>
  <c r="F13467" i="6"/>
  <c r="G13467" i="6" s="1"/>
  <c r="D13467" i="6"/>
  <c r="B13467" i="6"/>
  <c r="A13467" i="6"/>
  <c r="F13466" i="6"/>
  <c r="G13466" i="6" s="1"/>
  <c r="D13466" i="6"/>
  <c r="B13466" i="6"/>
  <c r="A13466" i="6"/>
  <c r="F13465" i="6"/>
  <c r="G13465" i="6" s="1"/>
  <c r="D13465" i="6"/>
  <c r="B13465" i="6"/>
  <c r="A13465" i="6"/>
  <c r="F13464" i="6"/>
  <c r="G13464" i="6" s="1"/>
  <c r="D13464" i="6"/>
  <c r="B13464" i="6"/>
  <c r="A13464" i="6"/>
  <c r="F13463" i="6"/>
  <c r="G13463" i="6" s="1"/>
  <c r="D13463" i="6"/>
  <c r="B13463" i="6"/>
  <c r="A13463" i="6"/>
  <c r="F13462" i="6"/>
  <c r="G13462" i="6" s="1"/>
  <c r="D13462" i="6"/>
  <c r="B13462" i="6"/>
  <c r="A13462" i="6"/>
  <c r="B13455" i="6"/>
  <c r="G13454" i="6"/>
  <c r="B13454" i="6"/>
  <c r="B13453" i="6"/>
  <c r="B13452" i="6"/>
  <c r="F13446" i="6"/>
  <c r="G13446" i="6" s="1"/>
  <c r="D13446" i="6"/>
  <c r="B13446" i="6"/>
  <c r="A13446" i="6"/>
  <c r="F13445" i="6"/>
  <c r="G13445" i="6" s="1"/>
  <c r="D13445" i="6"/>
  <c r="B13445" i="6"/>
  <c r="A13445" i="6"/>
  <c r="F13444" i="6"/>
  <c r="G13444" i="6" s="1"/>
  <c r="D13444" i="6"/>
  <c r="B13444" i="6"/>
  <c r="A13444" i="6"/>
  <c r="F13443" i="6"/>
  <c r="G13443" i="6" s="1"/>
  <c r="D13443" i="6"/>
  <c r="B13443" i="6"/>
  <c r="A13443" i="6"/>
  <c r="F13442" i="6"/>
  <c r="G13442" i="6" s="1"/>
  <c r="D13442" i="6"/>
  <c r="B13442" i="6"/>
  <c r="A13442" i="6"/>
  <c r="F13441" i="6"/>
  <c r="G13441" i="6" s="1"/>
  <c r="D13441" i="6"/>
  <c r="B13441" i="6"/>
  <c r="A13441" i="6"/>
  <c r="F13440" i="6"/>
  <c r="G13440" i="6" s="1"/>
  <c r="D13440" i="6"/>
  <c r="B13440" i="6"/>
  <c r="A13440" i="6"/>
  <c r="F13439" i="6"/>
  <c r="G13439" i="6" s="1"/>
  <c r="D13439" i="6"/>
  <c r="B13439" i="6"/>
  <c r="A13439" i="6"/>
  <c r="F13438" i="6"/>
  <c r="G13438" i="6" s="1"/>
  <c r="D13438" i="6"/>
  <c r="B13438" i="6"/>
  <c r="A13438" i="6"/>
  <c r="F13435" i="6"/>
  <c r="G13435" i="6" s="1"/>
  <c r="D13435" i="6"/>
  <c r="A13435" i="6"/>
  <c r="F13434" i="6"/>
  <c r="G13434" i="6" s="1"/>
  <c r="D13434" i="6"/>
  <c r="A13434" i="6"/>
  <c r="F13433" i="6"/>
  <c r="G13433" i="6" s="1"/>
  <c r="D13433" i="6"/>
  <c r="A13433" i="6"/>
  <c r="F13432" i="6"/>
  <c r="G13432" i="6" s="1"/>
  <c r="D13432" i="6"/>
  <c r="A13432" i="6"/>
  <c r="F13431" i="6"/>
  <c r="G13431" i="6" s="1"/>
  <c r="D13431" i="6"/>
  <c r="A13431" i="6"/>
  <c r="F13430" i="6"/>
  <c r="G13430" i="6" s="1"/>
  <c r="D13430" i="6"/>
  <c r="A13430" i="6"/>
  <c r="F13429" i="6"/>
  <c r="G13429" i="6" s="1"/>
  <c r="D13429" i="6"/>
  <c r="A13429" i="6"/>
  <c r="F13428" i="6"/>
  <c r="G13428" i="6" s="1"/>
  <c r="D13428" i="6"/>
  <c r="A13428" i="6"/>
  <c r="F13425" i="6"/>
  <c r="G13425" i="6" s="1"/>
  <c r="D13425" i="6"/>
  <c r="B13425" i="6"/>
  <c r="A13425" i="6"/>
  <c r="F13424" i="6"/>
  <c r="G13424" i="6" s="1"/>
  <c r="D13424" i="6"/>
  <c r="B13424" i="6"/>
  <c r="A13424" i="6"/>
  <c r="F13423" i="6"/>
  <c r="G13423" i="6" s="1"/>
  <c r="D13423" i="6"/>
  <c r="B13423" i="6"/>
  <c r="A13423" i="6"/>
  <c r="F13422" i="6"/>
  <c r="G13422" i="6" s="1"/>
  <c r="D13422" i="6"/>
  <c r="B13422" i="6"/>
  <c r="A13422" i="6"/>
  <c r="F13421" i="6"/>
  <c r="G13421" i="6" s="1"/>
  <c r="D13421" i="6"/>
  <c r="B13421" i="6"/>
  <c r="A13421" i="6"/>
  <c r="F13420" i="6"/>
  <c r="G13420" i="6" s="1"/>
  <c r="D13420" i="6"/>
  <c r="B13420" i="6"/>
  <c r="A13420" i="6"/>
  <c r="F13419" i="6"/>
  <c r="G13419" i="6" s="1"/>
  <c r="D13419" i="6"/>
  <c r="B13419" i="6"/>
  <c r="A13419" i="6"/>
  <c r="F13418" i="6"/>
  <c r="G13418" i="6" s="1"/>
  <c r="D13418" i="6"/>
  <c r="B13418" i="6"/>
  <c r="A13418" i="6"/>
  <c r="F13417" i="6"/>
  <c r="G13417" i="6" s="1"/>
  <c r="D13417" i="6"/>
  <c r="B13417" i="6"/>
  <c r="A13417" i="6"/>
  <c r="F13416" i="6"/>
  <c r="G13416" i="6" s="1"/>
  <c r="D13416" i="6"/>
  <c r="B13416" i="6"/>
  <c r="A13416" i="6"/>
  <c r="F13415" i="6"/>
  <c r="G13415" i="6" s="1"/>
  <c r="D13415" i="6"/>
  <c r="B13415" i="6"/>
  <c r="A13415" i="6"/>
  <c r="F13414" i="6"/>
  <c r="G13414" i="6" s="1"/>
  <c r="D13414" i="6"/>
  <c r="B13414" i="6"/>
  <c r="A13414" i="6"/>
  <c r="F13413" i="6"/>
  <c r="G13413" i="6" s="1"/>
  <c r="D13413" i="6"/>
  <c r="B13413" i="6"/>
  <c r="A13413" i="6"/>
  <c r="F13412" i="6"/>
  <c r="G13412" i="6" s="1"/>
  <c r="D13412" i="6"/>
  <c r="B13412" i="6"/>
  <c r="A13412" i="6"/>
  <c r="B13405" i="6"/>
  <c r="G13404" i="6"/>
  <c r="B13404" i="6"/>
  <c r="B13403" i="6"/>
  <c r="B13402" i="6"/>
  <c r="F13396" i="6"/>
  <c r="G13396" i="6" s="1"/>
  <c r="D13396" i="6"/>
  <c r="B13396" i="6"/>
  <c r="A13396" i="6"/>
  <c r="F13395" i="6"/>
  <c r="G13395" i="6" s="1"/>
  <c r="D13395" i="6"/>
  <c r="B13395" i="6"/>
  <c r="A13395" i="6"/>
  <c r="F13394" i="6"/>
  <c r="G13394" i="6" s="1"/>
  <c r="D13394" i="6"/>
  <c r="B13394" i="6"/>
  <c r="A13394" i="6"/>
  <c r="F13393" i="6"/>
  <c r="G13393" i="6" s="1"/>
  <c r="D13393" i="6"/>
  <c r="B13393" i="6"/>
  <c r="A13393" i="6"/>
  <c r="F13392" i="6"/>
  <c r="G13392" i="6" s="1"/>
  <c r="D13392" i="6"/>
  <c r="B13392" i="6"/>
  <c r="A13392" i="6"/>
  <c r="F13391" i="6"/>
  <c r="G13391" i="6" s="1"/>
  <c r="D13391" i="6"/>
  <c r="B13391" i="6"/>
  <c r="A13391" i="6"/>
  <c r="F13390" i="6"/>
  <c r="G13390" i="6" s="1"/>
  <c r="D13390" i="6"/>
  <c r="B13390" i="6"/>
  <c r="A13390" i="6"/>
  <c r="F13389" i="6"/>
  <c r="G13389" i="6" s="1"/>
  <c r="D13389" i="6"/>
  <c r="B13389" i="6"/>
  <c r="A13389" i="6"/>
  <c r="F13388" i="6"/>
  <c r="G13388" i="6" s="1"/>
  <c r="D13388" i="6"/>
  <c r="B13388" i="6"/>
  <c r="A13388" i="6"/>
  <c r="F13385" i="6"/>
  <c r="G13385" i="6" s="1"/>
  <c r="D13385" i="6"/>
  <c r="A13385" i="6"/>
  <c r="F13384" i="6"/>
  <c r="G13384" i="6" s="1"/>
  <c r="D13384" i="6"/>
  <c r="A13384" i="6"/>
  <c r="F13383" i="6"/>
  <c r="G13383" i="6" s="1"/>
  <c r="D13383" i="6"/>
  <c r="A13383" i="6"/>
  <c r="F13382" i="6"/>
  <c r="G13382" i="6" s="1"/>
  <c r="D13382" i="6"/>
  <c r="A13382" i="6"/>
  <c r="F13381" i="6"/>
  <c r="G13381" i="6" s="1"/>
  <c r="D13381" i="6"/>
  <c r="A13381" i="6"/>
  <c r="F13380" i="6"/>
  <c r="G13380" i="6" s="1"/>
  <c r="D13380" i="6"/>
  <c r="A13380" i="6"/>
  <c r="F13379" i="6"/>
  <c r="G13379" i="6" s="1"/>
  <c r="D13379" i="6"/>
  <c r="A13379" i="6"/>
  <c r="F13378" i="6"/>
  <c r="G13378" i="6" s="1"/>
  <c r="D13378" i="6"/>
  <c r="A13378" i="6"/>
  <c r="F13375" i="6"/>
  <c r="G13375" i="6" s="1"/>
  <c r="D13375" i="6"/>
  <c r="B13375" i="6"/>
  <c r="A13375" i="6"/>
  <c r="F13374" i="6"/>
  <c r="G13374" i="6" s="1"/>
  <c r="D13374" i="6"/>
  <c r="B13374" i="6"/>
  <c r="A13374" i="6"/>
  <c r="F13373" i="6"/>
  <c r="G13373" i="6" s="1"/>
  <c r="D13373" i="6"/>
  <c r="B13373" i="6"/>
  <c r="A13373" i="6"/>
  <c r="F13372" i="6"/>
  <c r="G13372" i="6" s="1"/>
  <c r="D13372" i="6"/>
  <c r="B13372" i="6"/>
  <c r="A13372" i="6"/>
  <c r="F13371" i="6"/>
  <c r="G13371" i="6" s="1"/>
  <c r="D13371" i="6"/>
  <c r="B13371" i="6"/>
  <c r="A13371" i="6"/>
  <c r="F13370" i="6"/>
  <c r="G13370" i="6" s="1"/>
  <c r="D13370" i="6"/>
  <c r="B13370" i="6"/>
  <c r="A13370" i="6"/>
  <c r="F13369" i="6"/>
  <c r="G13369" i="6" s="1"/>
  <c r="D13369" i="6"/>
  <c r="B13369" i="6"/>
  <c r="A13369" i="6"/>
  <c r="F13368" i="6"/>
  <c r="G13368" i="6" s="1"/>
  <c r="D13368" i="6"/>
  <c r="B13368" i="6"/>
  <c r="A13368" i="6"/>
  <c r="F13367" i="6"/>
  <c r="G13367" i="6" s="1"/>
  <c r="D13367" i="6"/>
  <c r="B13367" i="6"/>
  <c r="A13367" i="6"/>
  <c r="F13366" i="6"/>
  <c r="G13366" i="6" s="1"/>
  <c r="D13366" i="6"/>
  <c r="B13366" i="6"/>
  <c r="A13366" i="6"/>
  <c r="F13365" i="6"/>
  <c r="G13365" i="6" s="1"/>
  <c r="D13365" i="6"/>
  <c r="B13365" i="6"/>
  <c r="A13365" i="6"/>
  <c r="F13364" i="6"/>
  <c r="G13364" i="6" s="1"/>
  <c r="D13364" i="6"/>
  <c r="B13364" i="6"/>
  <c r="A13364" i="6"/>
  <c r="F13363" i="6"/>
  <c r="G13363" i="6" s="1"/>
  <c r="D13363" i="6"/>
  <c r="B13363" i="6"/>
  <c r="A13363" i="6"/>
  <c r="F13362" i="6"/>
  <c r="G13362" i="6" s="1"/>
  <c r="D13362" i="6"/>
  <c r="B13362" i="6"/>
  <c r="A13362" i="6"/>
  <c r="B13355" i="6"/>
  <c r="G13354" i="6"/>
  <c r="B13354" i="6"/>
  <c r="B13353" i="6"/>
  <c r="B13352" i="6"/>
  <c r="F13346" i="6"/>
  <c r="G13346" i="6" s="1"/>
  <c r="D13346" i="6"/>
  <c r="B13346" i="6"/>
  <c r="A13346" i="6"/>
  <c r="F13345" i="6"/>
  <c r="G13345" i="6" s="1"/>
  <c r="D13345" i="6"/>
  <c r="B13345" i="6"/>
  <c r="A13345" i="6"/>
  <c r="F13344" i="6"/>
  <c r="G13344" i="6" s="1"/>
  <c r="D13344" i="6"/>
  <c r="B13344" i="6"/>
  <c r="A13344" i="6"/>
  <c r="F13343" i="6"/>
  <c r="G13343" i="6" s="1"/>
  <c r="D13343" i="6"/>
  <c r="B13343" i="6"/>
  <c r="A13343" i="6"/>
  <c r="F13342" i="6"/>
  <c r="G13342" i="6" s="1"/>
  <c r="D13342" i="6"/>
  <c r="B13342" i="6"/>
  <c r="A13342" i="6"/>
  <c r="F13341" i="6"/>
  <c r="G13341" i="6" s="1"/>
  <c r="D13341" i="6"/>
  <c r="B13341" i="6"/>
  <c r="A13341" i="6"/>
  <c r="F13340" i="6"/>
  <c r="G13340" i="6" s="1"/>
  <c r="D13340" i="6"/>
  <c r="B13340" i="6"/>
  <c r="A13340" i="6"/>
  <c r="F13339" i="6"/>
  <c r="G13339" i="6" s="1"/>
  <c r="D13339" i="6"/>
  <c r="B13339" i="6"/>
  <c r="A13339" i="6"/>
  <c r="F13338" i="6"/>
  <c r="G13338" i="6" s="1"/>
  <c r="D13338" i="6"/>
  <c r="B13338" i="6"/>
  <c r="A13338" i="6"/>
  <c r="F13335" i="6"/>
  <c r="G13335" i="6" s="1"/>
  <c r="D13335" i="6"/>
  <c r="A13335" i="6"/>
  <c r="F13334" i="6"/>
  <c r="G13334" i="6" s="1"/>
  <c r="D13334" i="6"/>
  <c r="A13334" i="6"/>
  <c r="F13333" i="6"/>
  <c r="G13333" i="6" s="1"/>
  <c r="D13333" i="6"/>
  <c r="A13333" i="6"/>
  <c r="F13332" i="6"/>
  <c r="G13332" i="6" s="1"/>
  <c r="D13332" i="6"/>
  <c r="A13332" i="6"/>
  <c r="F13331" i="6"/>
  <c r="G13331" i="6" s="1"/>
  <c r="D13331" i="6"/>
  <c r="A13331" i="6"/>
  <c r="F13330" i="6"/>
  <c r="G13330" i="6" s="1"/>
  <c r="D13330" i="6"/>
  <c r="A13330" i="6"/>
  <c r="F13329" i="6"/>
  <c r="G13329" i="6" s="1"/>
  <c r="D13329" i="6"/>
  <c r="A13329" i="6"/>
  <c r="F13328" i="6"/>
  <c r="G13328" i="6" s="1"/>
  <c r="D13328" i="6"/>
  <c r="A13328" i="6"/>
  <c r="F13325" i="6"/>
  <c r="G13325" i="6" s="1"/>
  <c r="D13325" i="6"/>
  <c r="B13325" i="6"/>
  <c r="A13325" i="6"/>
  <c r="F13324" i="6"/>
  <c r="G13324" i="6" s="1"/>
  <c r="D13324" i="6"/>
  <c r="B13324" i="6"/>
  <c r="A13324" i="6"/>
  <c r="F13323" i="6"/>
  <c r="G13323" i="6" s="1"/>
  <c r="D13323" i="6"/>
  <c r="B13323" i="6"/>
  <c r="A13323" i="6"/>
  <c r="F13322" i="6"/>
  <c r="G13322" i="6" s="1"/>
  <c r="D13322" i="6"/>
  <c r="B13322" i="6"/>
  <c r="A13322" i="6"/>
  <c r="F13321" i="6"/>
  <c r="G13321" i="6" s="1"/>
  <c r="D13321" i="6"/>
  <c r="B13321" i="6"/>
  <c r="A13321" i="6"/>
  <c r="F13320" i="6"/>
  <c r="G13320" i="6" s="1"/>
  <c r="D13320" i="6"/>
  <c r="B13320" i="6"/>
  <c r="A13320" i="6"/>
  <c r="F13319" i="6"/>
  <c r="G13319" i="6" s="1"/>
  <c r="D13319" i="6"/>
  <c r="B13319" i="6"/>
  <c r="A13319" i="6"/>
  <c r="F13318" i="6"/>
  <c r="G13318" i="6" s="1"/>
  <c r="D13318" i="6"/>
  <c r="B13318" i="6"/>
  <c r="A13318" i="6"/>
  <c r="F13317" i="6"/>
  <c r="G13317" i="6" s="1"/>
  <c r="D13317" i="6"/>
  <c r="B13317" i="6"/>
  <c r="A13317" i="6"/>
  <c r="F13316" i="6"/>
  <c r="G13316" i="6" s="1"/>
  <c r="D13316" i="6"/>
  <c r="B13316" i="6"/>
  <c r="A13316" i="6"/>
  <c r="F13315" i="6"/>
  <c r="G13315" i="6" s="1"/>
  <c r="D13315" i="6"/>
  <c r="B13315" i="6"/>
  <c r="A13315" i="6"/>
  <c r="F13314" i="6"/>
  <c r="G13314" i="6" s="1"/>
  <c r="D13314" i="6"/>
  <c r="B13314" i="6"/>
  <c r="A13314" i="6"/>
  <c r="F13313" i="6"/>
  <c r="G13313" i="6" s="1"/>
  <c r="D13313" i="6"/>
  <c r="B13313" i="6"/>
  <c r="A13313" i="6"/>
  <c r="F13312" i="6"/>
  <c r="G13312" i="6" s="1"/>
  <c r="D13312" i="6"/>
  <c r="B13312" i="6"/>
  <c r="A13312" i="6"/>
  <c r="B13305" i="6"/>
  <c r="G13304" i="6"/>
  <c r="B13304" i="6"/>
  <c r="B13303" i="6"/>
  <c r="B13302" i="6"/>
  <c r="F13296" i="6"/>
  <c r="G13296" i="6" s="1"/>
  <c r="D13296" i="6"/>
  <c r="B13296" i="6"/>
  <c r="A13296" i="6"/>
  <c r="F13295" i="6"/>
  <c r="G13295" i="6" s="1"/>
  <c r="D13295" i="6"/>
  <c r="B13295" i="6"/>
  <c r="A13295" i="6"/>
  <c r="F13294" i="6"/>
  <c r="G13294" i="6" s="1"/>
  <c r="D13294" i="6"/>
  <c r="B13294" i="6"/>
  <c r="A13294" i="6"/>
  <c r="F13293" i="6"/>
  <c r="G13293" i="6" s="1"/>
  <c r="D13293" i="6"/>
  <c r="B13293" i="6"/>
  <c r="A13293" i="6"/>
  <c r="F13292" i="6"/>
  <c r="G13292" i="6" s="1"/>
  <c r="D13292" i="6"/>
  <c r="B13292" i="6"/>
  <c r="A13292" i="6"/>
  <c r="F13291" i="6"/>
  <c r="G13291" i="6" s="1"/>
  <c r="D13291" i="6"/>
  <c r="B13291" i="6"/>
  <c r="A13291" i="6"/>
  <c r="F13290" i="6"/>
  <c r="G13290" i="6" s="1"/>
  <c r="D13290" i="6"/>
  <c r="B13290" i="6"/>
  <c r="A13290" i="6"/>
  <c r="F13289" i="6"/>
  <c r="G13289" i="6" s="1"/>
  <c r="D13289" i="6"/>
  <c r="B13289" i="6"/>
  <c r="A13289" i="6"/>
  <c r="F13288" i="6"/>
  <c r="G13288" i="6" s="1"/>
  <c r="D13288" i="6"/>
  <c r="B13288" i="6"/>
  <c r="A13288" i="6"/>
  <c r="F13285" i="6"/>
  <c r="G13285" i="6" s="1"/>
  <c r="D13285" i="6"/>
  <c r="A13285" i="6"/>
  <c r="F13284" i="6"/>
  <c r="G13284" i="6" s="1"/>
  <c r="D13284" i="6"/>
  <c r="A13284" i="6"/>
  <c r="F13283" i="6"/>
  <c r="G13283" i="6" s="1"/>
  <c r="D13283" i="6"/>
  <c r="A13283" i="6"/>
  <c r="F13282" i="6"/>
  <c r="G13282" i="6" s="1"/>
  <c r="D13282" i="6"/>
  <c r="A13282" i="6"/>
  <c r="F13281" i="6"/>
  <c r="G13281" i="6" s="1"/>
  <c r="D13281" i="6"/>
  <c r="A13281" i="6"/>
  <c r="F13280" i="6"/>
  <c r="G13280" i="6" s="1"/>
  <c r="D13280" i="6"/>
  <c r="A13280" i="6"/>
  <c r="F13279" i="6"/>
  <c r="G13279" i="6" s="1"/>
  <c r="D13279" i="6"/>
  <c r="A13279" i="6"/>
  <c r="F13278" i="6"/>
  <c r="G13278" i="6" s="1"/>
  <c r="D13278" i="6"/>
  <c r="A13278" i="6"/>
  <c r="F13275" i="6"/>
  <c r="G13275" i="6" s="1"/>
  <c r="D13275" i="6"/>
  <c r="B13275" i="6"/>
  <c r="A13275" i="6"/>
  <c r="F13274" i="6"/>
  <c r="G13274" i="6" s="1"/>
  <c r="D13274" i="6"/>
  <c r="B13274" i="6"/>
  <c r="A13274" i="6"/>
  <c r="F13273" i="6"/>
  <c r="G13273" i="6" s="1"/>
  <c r="D13273" i="6"/>
  <c r="B13273" i="6"/>
  <c r="A13273" i="6"/>
  <c r="F13272" i="6"/>
  <c r="G13272" i="6" s="1"/>
  <c r="D13272" i="6"/>
  <c r="B13272" i="6"/>
  <c r="A13272" i="6"/>
  <c r="F13271" i="6"/>
  <c r="G13271" i="6" s="1"/>
  <c r="D13271" i="6"/>
  <c r="B13271" i="6"/>
  <c r="A13271" i="6"/>
  <c r="F13270" i="6"/>
  <c r="G13270" i="6" s="1"/>
  <c r="D13270" i="6"/>
  <c r="B13270" i="6"/>
  <c r="A13270" i="6"/>
  <c r="F13269" i="6"/>
  <c r="G13269" i="6" s="1"/>
  <c r="D13269" i="6"/>
  <c r="B13269" i="6"/>
  <c r="A13269" i="6"/>
  <c r="F13268" i="6"/>
  <c r="G13268" i="6" s="1"/>
  <c r="D13268" i="6"/>
  <c r="B13268" i="6"/>
  <c r="A13268" i="6"/>
  <c r="F13267" i="6"/>
  <c r="G13267" i="6" s="1"/>
  <c r="D13267" i="6"/>
  <c r="B13267" i="6"/>
  <c r="A13267" i="6"/>
  <c r="F13266" i="6"/>
  <c r="G13266" i="6" s="1"/>
  <c r="D13266" i="6"/>
  <c r="B13266" i="6"/>
  <c r="A13266" i="6"/>
  <c r="F13265" i="6"/>
  <c r="G13265" i="6" s="1"/>
  <c r="D13265" i="6"/>
  <c r="B13265" i="6"/>
  <c r="A13265" i="6"/>
  <c r="F13264" i="6"/>
  <c r="G13264" i="6" s="1"/>
  <c r="D13264" i="6"/>
  <c r="B13264" i="6"/>
  <c r="A13264" i="6"/>
  <c r="F13263" i="6"/>
  <c r="G13263" i="6" s="1"/>
  <c r="D13263" i="6"/>
  <c r="B13263" i="6"/>
  <c r="A13263" i="6"/>
  <c r="F13262" i="6"/>
  <c r="G13262" i="6" s="1"/>
  <c r="D13262" i="6"/>
  <c r="B13262" i="6"/>
  <c r="A13262" i="6"/>
  <c r="B13255" i="6"/>
  <c r="G13254" i="6"/>
  <c r="B13254" i="6"/>
  <c r="B13253" i="6"/>
  <c r="B13252" i="6"/>
  <c r="F13246" i="6"/>
  <c r="G13246" i="6" s="1"/>
  <c r="D13246" i="6"/>
  <c r="B13246" i="6"/>
  <c r="A13246" i="6"/>
  <c r="F13245" i="6"/>
  <c r="G13245" i="6" s="1"/>
  <c r="D13245" i="6"/>
  <c r="B13245" i="6"/>
  <c r="A13245" i="6"/>
  <c r="F13244" i="6"/>
  <c r="G13244" i="6" s="1"/>
  <c r="D13244" i="6"/>
  <c r="B13244" i="6"/>
  <c r="A13244" i="6"/>
  <c r="F13243" i="6"/>
  <c r="G13243" i="6" s="1"/>
  <c r="D13243" i="6"/>
  <c r="B13243" i="6"/>
  <c r="A13243" i="6"/>
  <c r="F13242" i="6"/>
  <c r="G13242" i="6" s="1"/>
  <c r="D13242" i="6"/>
  <c r="B13242" i="6"/>
  <c r="A13242" i="6"/>
  <c r="F13241" i="6"/>
  <c r="G13241" i="6" s="1"/>
  <c r="D13241" i="6"/>
  <c r="B13241" i="6"/>
  <c r="A13241" i="6"/>
  <c r="F13240" i="6"/>
  <c r="G13240" i="6" s="1"/>
  <c r="D13240" i="6"/>
  <c r="B13240" i="6"/>
  <c r="A13240" i="6"/>
  <c r="F13239" i="6"/>
  <c r="G13239" i="6" s="1"/>
  <c r="D13239" i="6"/>
  <c r="B13239" i="6"/>
  <c r="A13239" i="6"/>
  <c r="F13238" i="6"/>
  <c r="G13238" i="6" s="1"/>
  <c r="D13238" i="6"/>
  <c r="B13238" i="6"/>
  <c r="A13238" i="6"/>
  <c r="F13235" i="6"/>
  <c r="G13235" i="6" s="1"/>
  <c r="D13235" i="6"/>
  <c r="A13235" i="6"/>
  <c r="F13234" i="6"/>
  <c r="G13234" i="6" s="1"/>
  <c r="D13234" i="6"/>
  <c r="A13234" i="6"/>
  <c r="F13233" i="6"/>
  <c r="G13233" i="6" s="1"/>
  <c r="D13233" i="6"/>
  <c r="A13233" i="6"/>
  <c r="F13232" i="6"/>
  <c r="G13232" i="6" s="1"/>
  <c r="D13232" i="6"/>
  <c r="A13232" i="6"/>
  <c r="F13231" i="6"/>
  <c r="G13231" i="6" s="1"/>
  <c r="D13231" i="6"/>
  <c r="A13231" i="6"/>
  <c r="F13230" i="6"/>
  <c r="G13230" i="6" s="1"/>
  <c r="D13230" i="6"/>
  <c r="A13230" i="6"/>
  <c r="F13229" i="6"/>
  <c r="G13229" i="6" s="1"/>
  <c r="D13229" i="6"/>
  <c r="A13229" i="6"/>
  <c r="F13228" i="6"/>
  <c r="G13228" i="6" s="1"/>
  <c r="D13228" i="6"/>
  <c r="A13228" i="6"/>
  <c r="F13225" i="6"/>
  <c r="G13225" i="6" s="1"/>
  <c r="D13225" i="6"/>
  <c r="B13225" i="6"/>
  <c r="A13225" i="6"/>
  <c r="F13224" i="6"/>
  <c r="G13224" i="6" s="1"/>
  <c r="D13224" i="6"/>
  <c r="B13224" i="6"/>
  <c r="A13224" i="6"/>
  <c r="F13223" i="6"/>
  <c r="G13223" i="6" s="1"/>
  <c r="D13223" i="6"/>
  <c r="B13223" i="6"/>
  <c r="A13223" i="6"/>
  <c r="F13222" i="6"/>
  <c r="G13222" i="6" s="1"/>
  <c r="D13222" i="6"/>
  <c r="B13222" i="6"/>
  <c r="A13222" i="6"/>
  <c r="F13221" i="6"/>
  <c r="G13221" i="6" s="1"/>
  <c r="D13221" i="6"/>
  <c r="B13221" i="6"/>
  <c r="A13221" i="6"/>
  <c r="F13220" i="6"/>
  <c r="G13220" i="6" s="1"/>
  <c r="D13220" i="6"/>
  <c r="B13220" i="6"/>
  <c r="A13220" i="6"/>
  <c r="F13219" i="6"/>
  <c r="G13219" i="6" s="1"/>
  <c r="D13219" i="6"/>
  <c r="B13219" i="6"/>
  <c r="A13219" i="6"/>
  <c r="F13218" i="6"/>
  <c r="G13218" i="6" s="1"/>
  <c r="D13218" i="6"/>
  <c r="B13218" i="6"/>
  <c r="A13218" i="6"/>
  <c r="F13217" i="6"/>
  <c r="G13217" i="6" s="1"/>
  <c r="D13217" i="6"/>
  <c r="B13217" i="6"/>
  <c r="A13217" i="6"/>
  <c r="F13216" i="6"/>
  <c r="G13216" i="6" s="1"/>
  <c r="D13216" i="6"/>
  <c r="B13216" i="6"/>
  <c r="A13216" i="6"/>
  <c r="F13215" i="6"/>
  <c r="G13215" i="6" s="1"/>
  <c r="D13215" i="6"/>
  <c r="B13215" i="6"/>
  <c r="A13215" i="6"/>
  <c r="F13214" i="6"/>
  <c r="G13214" i="6" s="1"/>
  <c r="D13214" i="6"/>
  <c r="B13214" i="6"/>
  <c r="A13214" i="6"/>
  <c r="F13213" i="6"/>
  <c r="G13213" i="6" s="1"/>
  <c r="D13213" i="6"/>
  <c r="B13213" i="6"/>
  <c r="A13213" i="6"/>
  <c r="F13212" i="6"/>
  <c r="G13212" i="6" s="1"/>
  <c r="D13212" i="6"/>
  <c r="B13212" i="6"/>
  <c r="A13212" i="6"/>
  <c r="B13205" i="6"/>
  <c r="G13204" i="6"/>
  <c r="B13204" i="6"/>
  <c r="B13203" i="6"/>
  <c r="B13202" i="6"/>
  <c r="F13196" i="6"/>
  <c r="G13196" i="6" s="1"/>
  <c r="D13196" i="6"/>
  <c r="B13196" i="6"/>
  <c r="A13196" i="6"/>
  <c r="F13195" i="6"/>
  <c r="G13195" i="6" s="1"/>
  <c r="D13195" i="6"/>
  <c r="B13195" i="6"/>
  <c r="A13195" i="6"/>
  <c r="F13194" i="6"/>
  <c r="G13194" i="6" s="1"/>
  <c r="D13194" i="6"/>
  <c r="B13194" i="6"/>
  <c r="A13194" i="6"/>
  <c r="F13193" i="6"/>
  <c r="G13193" i="6" s="1"/>
  <c r="D13193" i="6"/>
  <c r="B13193" i="6"/>
  <c r="A13193" i="6"/>
  <c r="F13192" i="6"/>
  <c r="G13192" i="6" s="1"/>
  <c r="D13192" i="6"/>
  <c r="B13192" i="6"/>
  <c r="A13192" i="6"/>
  <c r="F13191" i="6"/>
  <c r="G13191" i="6" s="1"/>
  <c r="D13191" i="6"/>
  <c r="B13191" i="6"/>
  <c r="A13191" i="6"/>
  <c r="F13190" i="6"/>
  <c r="G13190" i="6" s="1"/>
  <c r="D13190" i="6"/>
  <c r="B13190" i="6"/>
  <c r="A13190" i="6"/>
  <c r="F13189" i="6"/>
  <c r="G13189" i="6" s="1"/>
  <c r="D13189" i="6"/>
  <c r="B13189" i="6"/>
  <c r="A13189" i="6"/>
  <c r="F13188" i="6"/>
  <c r="G13188" i="6" s="1"/>
  <c r="D13188" i="6"/>
  <c r="B13188" i="6"/>
  <c r="A13188" i="6"/>
  <c r="F13185" i="6"/>
  <c r="G13185" i="6" s="1"/>
  <c r="D13185" i="6"/>
  <c r="A13185" i="6"/>
  <c r="F13184" i="6"/>
  <c r="G13184" i="6" s="1"/>
  <c r="D13184" i="6"/>
  <c r="A13184" i="6"/>
  <c r="F13183" i="6"/>
  <c r="G13183" i="6" s="1"/>
  <c r="D13183" i="6"/>
  <c r="A13183" i="6"/>
  <c r="F13182" i="6"/>
  <c r="G13182" i="6" s="1"/>
  <c r="D13182" i="6"/>
  <c r="A13182" i="6"/>
  <c r="F13181" i="6"/>
  <c r="G13181" i="6" s="1"/>
  <c r="D13181" i="6"/>
  <c r="A13181" i="6"/>
  <c r="F13180" i="6"/>
  <c r="G13180" i="6" s="1"/>
  <c r="D13180" i="6"/>
  <c r="A13180" i="6"/>
  <c r="F13179" i="6"/>
  <c r="G13179" i="6" s="1"/>
  <c r="D13179" i="6"/>
  <c r="A13179" i="6"/>
  <c r="F13178" i="6"/>
  <c r="G13178" i="6" s="1"/>
  <c r="G13186" i="6" s="1"/>
  <c r="D13178" i="6"/>
  <c r="A13178" i="6"/>
  <c r="F13175" i="6"/>
  <c r="G13175" i="6" s="1"/>
  <c r="D13175" i="6"/>
  <c r="B13175" i="6"/>
  <c r="A13175" i="6"/>
  <c r="F13174" i="6"/>
  <c r="G13174" i="6" s="1"/>
  <c r="D13174" i="6"/>
  <c r="B13174" i="6"/>
  <c r="A13174" i="6"/>
  <c r="F13173" i="6"/>
  <c r="G13173" i="6" s="1"/>
  <c r="D13173" i="6"/>
  <c r="B13173" i="6"/>
  <c r="A13173" i="6"/>
  <c r="F13172" i="6"/>
  <c r="G13172" i="6" s="1"/>
  <c r="D13172" i="6"/>
  <c r="B13172" i="6"/>
  <c r="A13172" i="6"/>
  <c r="F13171" i="6"/>
  <c r="G13171" i="6" s="1"/>
  <c r="D13171" i="6"/>
  <c r="B13171" i="6"/>
  <c r="A13171" i="6"/>
  <c r="F13170" i="6"/>
  <c r="G13170" i="6" s="1"/>
  <c r="D13170" i="6"/>
  <c r="B13170" i="6"/>
  <c r="A13170" i="6"/>
  <c r="F13169" i="6"/>
  <c r="G13169" i="6" s="1"/>
  <c r="D13169" i="6"/>
  <c r="B13169" i="6"/>
  <c r="A13169" i="6"/>
  <c r="F13168" i="6"/>
  <c r="G13168" i="6" s="1"/>
  <c r="D13168" i="6"/>
  <c r="B13168" i="6"/>
  <c r="A13168" i="6"/>
  <c r="F13167" i="6"/>
  <c r="G13167" i="6" s="1"/>
  <c r="D13167" i="6"/>
  <c r="B13167" i="6"/>
  <c r="A13167" i="6"/>
  <c r="F13166" i="6"/>
  <c r="G13166" i="6" s="1"/>
  <c r="D13166" i="6"/>
  <c r="B13166" i="6"/>
  <c r="A13166" i="6"/>
  <c r="F13165" i="6"/>
  <c r="G13165" i="6" s="1"/>
  <c r="D13165" i="6"/>
  <c r="B13165" i="6"/>
  <c r="A13165" i="6"/>
  <c r="F13164" i="6"/>
  <c r="G13164" i="6" s="1"/>
  <c r="D13164" i="6"/>
  <c r="B13164" i="6"/>
  <c r="A13164" i="6"/>
  <c r="F13163" i="6"/>
  <c r="G13163" i="6" s="1"/>
  <c r="D13163" i="6"/>
  <c r="B13163" i="6"/>
  <c r="A13163" i="6"/>
  <c r="F13162" i="6"/>
  <c r="G13162" i="6" s="1"/>
  <c r="D13162" i="6"/>
  <c r="B13162" i="6"/>
  <c r="A13162" i="6"/>
  <c r="B13155" i="6"/>
  <c r="G13154" i="6"/>
  <c r="B13154" i="6"/>
  <c r="B13153" i="6"/>
  <c r="B13152" i="6"/>
  <c r="F13146" i="6"/>
  <c r="G13146" i="6" s="1"/>
  <c r="D13146" i="6"/>
  <c r="B13146" i="6"/>
  <c r="A13146" i="6"/>
  <c r="F13145" i="6"/>
  <c r="G13145" i="6" s="1"/>
  <c r="D13145" i="6"/>
  <c r="B13145" i="6"/>
  <c r="A13145" i="6"/>
  <c r="F13144" i="6"/>
  <c r="G13144" i="6" s="1"/>
  <c r="D13144" i="6"/>
  <c r="B13144" i="6"/>
  <c r="A13144" i="6"/>
  <c r="F13143" i="6"/>
  <c r="G13143" i="6" s="1"/>
  <c r="D13143" i="6"/>
  <c r="B13143" i="6"/>
  <c r="A13143" i="6"/>
  <c r="F13142" i="6"/>
  <c r="G13142" i="6" s="1"/>
  <c r="D13142" i="6"/>
  <c r="B13142" i="6"/>
  <c r="A13142" i="6"/>
  <c r="F13141" i="6"/>
  <c r="G13141" i="6" s="1"/>
  <c r="D13141" i="6"/>
  <c r="B13141" i="6"/>
  <c r="A13141" i="6"/>
  <c r="F13140" i="6"/>
  <c r="G13140" i="6" s="1"/>
  <c r="D13140" i="6"/>
  <c r="B13140" i="6"/>
  <c r="A13140" i="6"/>
  <c r="F13139" i="6"/>
  <c r="G13139" i="6" s="1"/>
  <c r="D13139" i="6"/>
  <c r="B13139" i="6"/>
  <c r="A13139" i="6"/>
  <c r="F13138" i="6"/>
  <c r="G13138" i="6" s="1"/>
  <c r="D13138" i="6"/>
  <c r="B13138" i="6"/>
  <c r="A13138" i="6"/>
  <c r="F13135" i="6"/>
  <c r="G13135" i="6" s="1"/>
  <c r="D13135" i="6"/>
  <c r="A13135" i="6"/>
  <c r="F13134" i="6"/>
  <c r="G13134" i="6" s="1"/>
  <c r="D13134" i="6"/>
  <c r="A13134" i="6"/>
  <c r="F13133" i="6"/>
  <c r="G13133" i="6" s="1"/>
  <c r="D13133" i="6"/>
  <c r="A13133" i="6"/>
  <c r="F13132" i="6"/>
  <c r="G13132" i="6" s="1"/>
  <c r="D13132" i="6"/>
  <c r="A13132" i="6"/>
  <c r="F13131" i="6"/>
  <c r="G13131" i="6" s="1"/>
  <c r="D13131" i="6"/>
  <c r="A13131" i="6"/>
  <c r="F13130" i="6"/>
  <c r="G13130" i="6" s="1"/>
  <c r="D13130" i="6"/>
  <c r="A13130" i="6"/>
  <c r="F13129" i="6"/>
  <c r="G13129" i="6" s="1"/>
  <c r="D13129" i="6"/>
  <c r="A13129" i="6"/>
  <c r="F13128" i="6"/>
  <c r="G13128" i="6" s="1"/>
  <c r="D13128" i="6"/>
  <c r="A13128" i="6"/>
  <c r="F13125" i="6"/>
  <c r="G13125" i="6" s="1"/>
  <c r="D13125" i="6"/>
  <c r="B13125" i="6"/>
  <c r="A13125" i="6"/>
  <c r="F13124" i="6"/>
  <c r="G13124" i="6" s="1"/>
  <c r="D13124" i="6"/>
  <c r="B13124" i="6"/>
  <c r="A13124" i="6"/>
  <c r="F13123" i="6"/>
  <c r="G13123" i="6" s="1"/>
  <c r="D13123" i="6"/>
  <c r="B13123" i="6"/>
  <c r="A13123" i="6"/>
  <c r="F13122" i="6"/>
  <c r="G13122" i="6" s="1"/>
  <c r="D13122" i="6"/>
  <c r="B13122" i="6"/>
  <c r="A13122" i="6"/>
  <c r="F13121" i="6"/>
  <c r="G13121" i="6" s="1"/>
  <c r="D13121" i="6"/>
  <c r="B13121" i="6"/>
  <c r="A13121" i="6"/>
  <c r="F13120" i="6"/>
  <c r="G13120" i="6" s="1"/>
  <c r="D13120" i="6"/>
  <c r="B13120" i="6"/>
  <c r="A13120" i="6"/>
  <c r="F13119" i="6"/>
  <c r="G13119" i="6" s="1"/>
  <c r="D13119" i="6"/>
  <c r="B13119" i="6"/>
  <c r="A13119" i="6"/>
  <c r="F13118" i="6"/>
  <c r="G13118" i="6" s="1"/>
  <c r="D13118" i="6"/>
  <c r="B13118" i="6"/>
  <c r="A13118" i="6"/>
  <c r="F13117" i="6"/>
  <c r="G13117" i="6" s="1"/>
  <c r="D13117" i="6"/>
  <c r="B13117" i="6"/>
  <c r="A13117" i="6"/>
  <c r="F13116" i="6"/>
  <c r="G13116" i="6" s="1"/>
  <c r="D13116" i="6"/>
  <c r="B13116" i="6"/>
  <c r="A13116" i="6"/>
  <c r="F13115" i="6"/>
  <c r="G13115" i="6" s="1"/>
  <c r="D13115" i="6"/>
  <c r="B13115" i="6"/>
  <c r="A13115" i="6"/>
  <c r="F13114" i="6"/>
  <c r="G13114" i="6" s="1"/>
  <c r="D13114" i="6"/>
  <c r="B13114" i="6"/>
  <c r="A13114" i="6"/>
  <c r="F13113" i="6"/>
  <c r="G13113" i="6" s="1"/>
  <c r="D13113" i="6"/>
  <c r="B13113" i="6"/>
  <c r="A13113" i="6"/>
  <c r="F13112" i="6"/>
  <c r="G13112" i="6" s="1"/>
  <c r="D13112" i="6"/>
  <c r="B13112" i="6"/>
  <c r="A13112" i="6"/>
  <c r="B13105" i="6"/>
  <c r="G13104" i="6"/>
  <c r="B13104" i="6"/>
  <c r="B13103" i="6"/>
  <c r="B13102" i="6"/>
  <c r="F13096" i="6"/>
  <c r="G13096" i="6" s="1"/>
  <c r="D13096" i="6"/>
  <c r="B13096" i="6"/>
  <c r="A13096" i="6"/>
  <c r="F13095" i="6"/>
  <c r="G13095" i="6" s="1"/>
  <c r="D13095" i="6"/>
  <c r="B13095" i="6"/>
  <c r="A13095" i="6"/>
  <c r="F13094" i="6"/>
  <c r="G13094" i="6" s="1"/>
  <c r="D13094" i="6"/>
  <c r="B13094" i="6"/>
  <c r="A13094" i="6"/>
  <c r="F13093" i="6"/>
  <c r="G13093" i="6" s="1"/>
  <c r="D13093" i="6"/>
  <c r="B13093" i="6"/>
  <c r="A13093" i="6"/>
  <c r="F13092" i="6"/>
  <c r="G13092" i="6" s="1"/>
  <c r="D13092" i="6"/>
  <c r="B13092" i="6"/>
  <c r="A13092" i="6"/>
  <c r="F13091" i="6"/>
  <c r="G13091" i="6" s="1"/>
  <c r="D13091" i="6"/>
  <c r="B13091" i="6"/>
  <c r="A13091" i="6"/>
  <c r="F13090" i="6"/>
  <c r="G13090" i="6" s="1"/>
  <c r="D13090" i="6"/>
  <c r="B13090" i="6"/>
  <c r="A13090" i="6"/>
  <c r="F13089" i="6"/>
  <c r="G13089" i="6" s="1"/>
  <c r="D13089" i="6"/>
  <c r="B13089" i="6"/>
  <c r="A13089" i="6"/>
  <c r="F13088" i="6"/>
  <c r="G13088" i="6" s="1"/>
  <c r="D13088" i="6"/>
  <c r="B13088" i="6"/>
  <c r="A13088" i="6"/>
  <c r="F13085" i="6"/>
  <c r="G13085" i="6" s="1"/>
  <c r="D13085" i="6"/>
  <c r="A13085" i="6"/>
  <c r="F13084" i="6"/>
  <c r="G13084" i="6" s="1"/>
  <c r="D13084" i="6"/>
  <c r="A13084" i="6"/>
  <c r="F13083" i="6"/>
  <c r="G13083" i="6" s="1"/>
  <c r="D13083" i="6"/>
  <c r="A13083" i="6"/>
  <c r="F13082" i="6"/>
  <c r="G13082" i="6" s="1"/>
  <c r="D13082" i="6"/>
  <c r="A13082" i="6"/>
  <c r="F13081" i="6"/>
  <c r="G13081" i="6" s="1"/>
  <c r="D13081" i="6"/>
  <c r="A13081" i="6"/>
  <c r="F13080" i="6"/>
  <c r="G13080" i="6" s="1"/>
  <c r="D13080" i="6"/>
  <c r="A13080" i="6"/>
  <c r="F13079" i="6"/>
  <c r="G13079" i="6" s="1"/>
  <c r="D13079" i="6"/>
  <c r="A13079" i="6"/>
  <c r="F13078" i="6"/>
  <c r="G13078" i="6" s="1"/>
  <c r="D13078" i="6"/>
  <c r="A13078" i="6"/>
  <c r="F13075" i="6"/>
  <c r="G13075" i="6" s="1"/>
  <c r="D13075" i="6"/>
  <c r="B13075" i="6"/>
  <c r="A13075" i="6"/>
  <c r="F13074" i="6"/>
  <c r="G13074" i="6" s="1"/>
  <c r="D13074" i="6"/>
  <c r="B13074" i="6"/>
  <c r="A13074" i="6"/>
  <c r="F13073" i="6"/>
  <c r="G13073" i="6" s="1"/>
  <c r="D13073" i="6"/>
  <c r="B13073" i="6"/>
  <c r="A13073" i="6"/>
  <c r="F13072" i="6"/>
  <c r="G13072" i="6" s="1"/>
  <c r="D13072" i="6"/>
  <c r="B13072" i="6"/>
  <c r="A13072" i="6"/>
  <c r="F13071" i="6"/>
  <c r="G13071" i="6" s="1"/>
  <c r="D13071" i="6"/>
  <c r="B13071" i="6"/>
  <c r="A13071" i="6"/>
  <c r="F13070" i="6"/>
  <c r="G13070" i="6" s="1"/>
  <c r="D13070" i="6"/>
  <c r="B13070" i="6"/>
  <c r="A13070" i="6"/>
  <c r="F13069" i="6"/>
  <c r="G13069" i="6" s="1"/>
  <c r="D13069" i="6"/>
  <c r="B13069" i="6"/>
  <c r="A13069" i="6"/>
  <c r="F13068" i="6"/>
  <c r="G13068" i="6" s="1"/>
  <c r="D13068" i="6"/>
  <c r="B13068" i="6"/>
  <c r="A13068" i="6"/>
  <c r="F13067" i="6"/>
  <c r="G13067" i="6" s="1"/>
  <c r="D13067" i="6"/>
  <c r="B13067" i="6"/>
  <c r="A13067" i="6"/>
  <c r="F13066" i="6"/>
  <c r="G13066" i="6" s="1"/>
  <c r="D13066" i="6"/>
  <c r="B13066" i="6"/>
  <c r="A13066" i="6"/>
  <c r="F13065" i="6"/>
  <c r="G13065" i="6" s="1"/>
  <c r="D13065" i="6"/>
  <c r="B13065" i="6"/>
  <c r="A13065" i="6"/>
  <c r="F13064" i="6"/>
  <c r="G13064" i="6" s="1"/>
  <c r="D13064" i="6"/>
  <c r="B13064" i="6"/>
  <c r="A13064" i="6"/>
  <c r="F13063" i="6"/>
  <c r="G13063" i="6" s="1"/>
  <c r="D13063" i="6"/>
  <c r="B13063" i="6"/>
  <c r="A13063" i="6"/>
  <c r="F13062" i="6"/>
  <c r="G13062" i="6" s="1"/>
  <c r="D13062" i="6"/>
  <c r="B13062" i="6"/>
  <c r="A13062" i="6"/>
  <c r="B13055" i="6"/>
  <c r="G13054" i="6"/>
  <c r="B13054" i="6"/>
  <c r="B13053" i="6"/>
  <c r="B13052" i="6"/>
  <c r="F13046" i="6"/>
  <c r="G13046" i="6" s="1"/>
  <c r="D13046" i="6"/>
  <c r="B13046" i="6"/>
  <c r="A13046" i="6"/>
  <c r="F13045" i="6"/>
  <c r="G13045" i="6" s="1"/>
  <c r="D13045" i="6"/>
  <c r="B13045" i="6"/>
  <c r="A13045" i="6"/>
  <c r="F13044" i="6"/>
  <c r="G13044" i="6" s="1"/>
  <c r="D13044" i="6"/>
  <c r="B13044" i="6"/>
  <c r="A13044" i="6"/>
  <c r="F13043" i="6"/>
  <c r="G13043" i="6" s="1"/>
  <c r="D13043" i="6"/>
  <c r="B13043" i="6"/>
  <c r="A13043" i="6"/>
  <c r="F13042" i="6"/>
  <c r="G13042" i="6" s="1"/>
  <c r="D13042" i="6"/>
  <c r="B13042" i="6"/>
  <c r="A13042" i="6"/>
  <c r="F13041" i="6"/>
  <c r="G13041" i="6" s="1"/>
  <c r="D13041" i="6"/>
  <c r="B13041" i="6"/>
  <c r="A13041" i="6"/>
  <c r="F13040" i="6"/>
  <c r="G13040" i="6" s="1"/>
  <c r="D13040" i="6"/>
  <c r="B13040" i="6"/>
  <c r="A13040" i="6"/>
  <c r="F13039" i="6"/>
  <c r="G13039" i="6" s="1"/>
  <c r="D13039" i="6"/>
  <c r="B13039" i="6"/>
  <c r="A13039" i="6"/>
  <c r="F13038" i="6"/>
  <c r="G13038" i="6" s="1"/>
  <c r="D13038" i="6"/>
  <c r="B13038" i="6"/>
  <c r="A13038" i="6"/>
  <c r="F13035" i="6"/>
  <c r="G13035" i="6" s="1"/>
  <c r="D13035" i="6"/>
  <c r="A13035" i="6"/>
  <c r="F13034" i="6"/>
  <c r="G13034" i="6" s="1"/>
  <c r="D13034" i="6"/>
  <c r="A13034" i="6"/>
  <c r="F13033" i="6"/>
  <c r="G13033" i="6" s="1"/>
  <c r="D13033" i="6"/>
  <c r="A13033" i="6"/>
  <c r="F13032" i="6"/>
  <c r="G13032" i="6" s="1"/>
  <c r="D13032" i="6"/>
  <c r="A13032" i="6"/>
  <c r="F13031" i="6"/>
  <c r="G13031" i="6" s="1"/>
  <c r="D13031" i="6"/>
  <c r="A13031" i="6"/>
  <c r="F13030" i="6"/>
  <c r="G13030" i="6" s="1"/>
  <c r="D13030" i="6"/>
  <c r="A13030" i="6"/>
  <c r="F13029" i="6"/>
  <c r="G13029" i="6" s="1"/>
  <c r="D13029" i="6"/>
  <c r="A13029" i="6"/>
  <c r="F13028" i="6"/>
  <c r="G13028" i="6" s="1"/>
  <c r="D13028" i="6"/>
  <c r="A13028" i="6"/>
  <c r="F13025" i="6"/>
  <c r="G13025" i="6" s="1"/>
  <c r="D13025" i="6"/>
  <c r="B13025" i="6"/>
  <c r="A13025" i="6"/>
  <c r="F13024" i="6"/>
  <c r="G13024" i="6" s="1"/>
  <c r="D13024" i="6"/>
  <c r="B13024" i="6"/>
  <c r="A13024" i="6"/>
  <c r="F13023" i="6"/>
  <c r="G13023" i="6" s="1"/>
  <c r="D13023" i="6"/>
  <c r="B13023" i="6"/>
  <c r="A13023" i="6"/>
  <c r="F13022" i="6"/>
  <c r="G13022" i="6" s="1"/>
  <c r="D13022" i="6"/>
  <c r="B13022" i="6"/>
  <c r="A13022" i="6"/>
  <c r="F13021" i="6"/>
  <c r="G13021" i="6" s="1"/>
  <c r="D13021" i="6"/>
  <c r="B13021" i="6"/>
  <c r="A13021" i="6"/>
  <c r="F13020" i="6"/>
  <c r="G13020" i="6" s="1"/>
  <c r="D13020" i="6"/>
  <c r="B13020" i="6"/>
  <c r="A13020" i="6"/>
  <c r="F13019" i="6"/>
  <c r="G13019" i="6" s="1"/>
  <c r="D13019" i="6"/>
  <c r="B13019" i="6"/>
  <c r="A13019" i="6"/>
  <c r="F13018" i="6"/>
  <c r="G13018" i="6" s="1"/>
  <c r="D13018" i="6"/>
  <c r="B13018" i="6"/>
  <c r="A13018" i="6"/>
  <c r="F13017" i="6"/>
  <c r="G13017" i="6" s="1"/>
  <c r="D13017" i="6"/>
  <c r="B13017" i="6"/>
  <c r="A13017" i="6"/>
  <c r="F13016" i="6"/>
  <c r="G13016" i="6" s="1"/>
  <c r="D13016" i="6"/>
  <c r="B13016" i="6"/>
  <c r="A13016" i="6"/>
  <c r="F13015" i="6"/>
  <c r="G13015" i="6" s="1"/>
  <c r="D13015" i="6"/>
  <c r="B13015" i="6"/>
  <c r="A13015" i="6"/>
  <c r="F13014" i="6"/>
  <c r="G13014" i="6" s="1"/>
  <c r="D13014" i="6"/>
  <c r="B13014" i="6"/>
  <c r="A13014" i="6"/>
  <c r="F13013" i="6"/>
  <c r="G13013" i="6" s="1"/>
  <c r="D13013" i="6"/>
  <c r="B13013" i="6"/>
  <c r="A13013" i="6"/>
  <c r="F13012" i="6"/>
  <c r="G13012" i="6" s="1"/>
  <c r="D13012" i="6"/>
  <c r="B13012" i="6"/>
  <c r="A13012" i="6"/>
  <c r="B13005" i="6"/>
  <c r="G13004" i="6"/>
  <c r="B13004" i="6"/>
  <c r="B13003" i="6"/>
  <c r="B13002" i="6"/>
  <c r="F12996" i="6"/>
  <c r="G12996" i="6" s="1"/>
  <c r="D12996" i="6"/>
  <c r="B12996" i="6"/>
  <c r="A12996" i="6"/>
  <c r="F12995" i="6"/>
  <c r="G12995" i="6" s="1"/>
  <c r="D12995" i="6"/>
  <c r="B12995" i="6"/>
  <c r="A12995" i="6"/>
  <c r="F12994" i="6"/>
  <c r="G12994" i="6" s="1"/>
  <c r="D12994" i="6"/>
  <c r="B12994" i="6"/>
  <c r="A12994" i="6"/>
  <c r="F12993" i="6"/>
  <c r="G12993" i="6" s="1"/>
  <c r="D12993" i="6"/>
  <c r="B12993" i="6"/>
  <c r="A12993" i="6"/>
  <c r="F12992" i="6"/>
  <c r="G12992" i="6" s="1"/>
  <c r="D12992" i="6"/>
  <c r="B12992" i="6"/>
  <c r="A12992" i="6"/>
  <c r="F12991" i="6"/>
  <c r="G12991" i="6" s="1"/>
  <c r="D12991" i="6"/>
  <c r="B12991" i="6"/>
  <c r="A12991" i="6"/>
  <c r="F12990" i="6"/>
  <c r="G12990" i="6" s="1"/>
  <c r="D12990" i="6"/>
  <c r="B12990" i="6"/>
  <c r="A12990" i="6"/>
  <c r="F12989" i="6"/>
  <c r="G12989" i="6" s="1"/>
  <c r="D12989" i="6"/>
  <c r="B12989" i="6"/>
  <c r="A12989" i="6"/>
  <c r="F12988" i="6"/>
  <c r="G12988" i="6" s="1"/>
  <c r="D12988" i="6"/>
  <c r="B12988" i="6"/>
  <c r="A12988" i="6"/>
  <c r="F12985" i="6"/>
  <c r="G12985" i="6" s="1"/>
  <c r="D12985" i="6"/>
  <c r="A12985" i="6"/>
  <c r="F12984" i="6"/>
  <c r="G12984" i="6" s="1"/>
  <c r="D12984" i="6"/>
  <c r="A12984" i="6"/>
  <c r="F12983" i="6"/>
  <c r="G12983" i="6" s="1"/>
  <c r="D12983" i="6"/>
  <c r="A12983" i="6"/>
  <c r="F12982" i="6"/>
  <c r="G12982" i="6" s="1"/>
  <c r="D12982" i="6"/>
  <c r="A12982" i="6"/>
  <c r="F12981" i="6"/>
  <c r="G12981" i="6" s="1"/>
  <c r="D12981" i="6"/>
  <c r="A12981" i="6"/>
  <c r="F12980" i="6"/>
  <c r="G12980" i="6" s="1"/>
  <c r="D12980" i="6"/>
  <c r="A12980" i="6"/>
  <c r="F12979" i="6"/>
  <c r="G12979" i="6" s="1"/>
  <c r="D12979" i="6"/>
  <c r="A12979" i="6"/>
  <c r="F12978" i="6"/>
  <c r="G12978" i="6" s="1"/>
  <c r="D12978" i="6"/>
  <c r="A12978" i="6"/>
  <c r="F12975" i="6"/>
  <c r="G12975" i="6" s="1"/>
  <c r="D12975" i="6"/>
  <c r="B12975" i="6"/>
  <c r="A12975" i="6"/>
  <c r="F12974" i="6"/>
  <c r="G12974" i="6" s="1"/>
  <c r="D12974" i="6"/>
  <c r="B12974" i="6"/>
  <c r="A12974" i="6"/>
  <c r="F12973" i="6"/>
  <c r="G12973" i="6" s="1"/>
  <c r="D12973" i="6"/>
  <c r="B12973" i="6"/>
  <c r="A12973" i="6"/>
  <c r="F12972" i="6"/>
  <c r="G12972" i="6" s="1"/>
  <c r="D12972" i="6"/>
  <c r="B12972" i="6"/>
  <c r="A12972" i="6"/>
  <c r="F12971" i="6"/>
  <c r="G12971" i="6" s="1"/>
  <c r="D12971" i="6"/>
  <c r="B12971" i="6"/>
  <c r="A12971" i="6"/>
  <c r="F12970" i="6"/>
  <c r="G12970" i="6" s="1"/>
  <c r="D12970" i="6"/>
  <c r="B12970" i="6"/>
  <c r="A12970" i="6"/>
  <c r="F12969" i="6"/>
  <c r="G12969" i="6" s="1"/>
  <c r="D12969" i="6"/>
  <c r="B12969" i="6"/>
  <c r="A12969" i="6"/>
  <c r="F12968" i="6"/>
  <c r="G12968" i="6" s="1"/>
  <c r="D12968" i="6"/>
  <c r="B12968" i="6"/>
  <c r="A12968" i="6"/>
  <c r="F12967" i="6"/>
  <c r="G12967" i="6" s="1"/>
  <c r="D12967" i="6"/>
  <c r="B12967" i="6"/>
  <c r="A12967" i="6"/>
  <c r="F12966" i="6"/>
  <c r="G12966" i="6" s="1"/>
  <c r="D12966" i="6"/>
  <c r="B12966" i="6"/>
  <c r="A12966" i="6"/>
  <c r="F12965" i="6"/>
  <c r="G12965" i="6" s="1"/>
  <c r="D12965" i="6"/>
  <c r="B12965" i="6"/>
  <c r="A12965" i="6"/>
  <c r="F12964" i="6"/>
  <c r="G12964" i="6" s="1"/>
  <c r="D12964" i="6"/>
  <c r="B12964" i="6"/>
  <c r="A12964" i="6"/>
  <c r="F12963" i="6"/>
  <c r="G12963" i="6" s="1"/>
  <c r="D12963" i="6"/>
  <c r="B12963" i="6"/>
  <c r="A12963" i="6"/>
  <c r="F12962" i="6"/>
  <c r="G12962" i="6" s="1"/>
  <c r="D12962" i="6"/>
  <c r="B12962" i="6"/>
  <c r="A12962" i="6"/>
  <c r="B12955" i="6"/>
  <c r="G12954" i="6"/>
  <c r="B12954" i="6"/>
  <c r="B12953" i="6"/>
  <c r="B12952" i="6"/>
  <c r="F12946" i="6"/>
  <c r="G12946" i="6" s="1"/>
  <c r="D12946" i="6"/>
  <c r="B12946" i="6"/>
  <c r="A12946" i="6"/>
  <c r="F12945" i="6"/>
  <c r="G12945" i="6" s="1"/>
  <c r="D12945" i="6"/>
  <c r="B12945" i="6"/>
  <c r="A12945" i="6"/>
  <c r="F12944" i="6"/>
  <c r="G12944" i="6" s="1"/>
  <c r="D12944" i="6"/>
  <c r="B12944" i="6"/>
  <c r="A12944" i="6"/>
  <c r="F12943" i="6"/>
  <c r="G12943" i="6" s="1"/>
  <c r="D12943" i="6"/>
  <c r="B12943" i="6"/>
  <c r="A12943" i="6"/>
  <c r="F12942" i="6"/>
  <c r="G12942" i="6" s="1"/>
  <c r="D12942" i="6"/>
  <c r="B12942" i="6"/>
  <c r="A12942" i="6"/>
  <c r="F12941" i="6"/>
  <c r="G12941" i="6" s="1"/>
  <c r="D12941" i="6"/>
  <c r="B12941" i="6"/>
  <c r="A12941" i="6"/>
  <c r="F12940" i="6"/>
  <c r="G12940" i="6" s="1"/>
  <c r="D12940" i="6"/>
  <c r="B12940" i="6"/>
  <c r="A12940" i="6"/>
  <c r="F12939" i="6"/>
  <c r="G12939" i="6" s="1"/>
  <c r="D12939" i="6"/>
  <c r="B12939" i="6"/>
  <c r="A12939" i="6"/>
  <c r="F12938" i="6"/>
  <c r="G12938" i="6" s="1"/>
  <c r="D12938" i="6"/>
  <c r="B12938" i="6"/>
  <c r="A12938" i="6"/>
  <c r="F12935" i="6"/>
  <c r="G12935" i="6" s="1"/>
  <c r="D12935" i="6"/>
  <c r="A12935" i="6"/>
  <c r="F12934" i="6"/>
  <c r="G12934" i="6" s="1"/>
  <c r="D12934" i="6"/>
  <c r="A12934" i="6"/>
  <c r="F12933" i="6"/>
  <c r="G12933" i="6" s="1"/>
  <c r="D12933" i="6"/>
  <c r="A12933" i="6"/>
  <c r="F12932" i="6"/>
  <c r="G12932" i="6" s="1"/>
  <c r="D12932" i="6"/>
  <c r="A12932" i="6"/>
  <c r="F12931" i="6"/>
  <c r="G12931" i="6" s="1"/>
  <c r="D12931" i="6"/>
  <c r="A12931" i="6"/>
  <c r="F12930" i="6"/>
  <c r="G12930" i="6" s="1"/>
  <c r="D12930" i="6"/>
  <c r="A12930" i="6"/>
  <c r="F12929" i="6"/>
  <c r="G12929" i="6" s="1"/>
  <c r="D12929" i="6"/>
  <c r="A12929" i="6"/>
  <c r="F12928" i="6"/>
  <c r="G12928" i="6" s="1"/>
  <c r="D12928" i="6"/>
  <c r="A12928" i="6"/>
  <c r="F12925" i="6"/>
  <c r="G12925" i="6" s="1"/>
  <c r="D12925" i="6"/>
  <c r="B12925" i="6"/>
  <c r="A12925" i="6"/>
  <c r="F12924" i="6"/>
  <c r="G12924" i="6" s="1"/>
  <c r="D12924" i="6"/>
  <c r="B12924" i="6"/>
  <c r="A12924" i="6"/>
  <c r="F12923" i="6"/>
  <c r="G12923" i="6" s="1"/>
  <c r="D12923" i="6"/>
  <c r="B12923" i="6"/>
  <c r="A12923" i="6"/>
  <c r="F12922" i="6"/>
  <c r="G12922" i="6" s="1"/>
  <c r="D12922" i="6"/>
  <c r="B12922" i="6"/>
  <c r="A12922" i="6"/>
  <c r="F12921" i="6"/>
  <c r="G12921" i="6" s="1"/>
  <c r="D12921" i="6"/>
  <c r="B12921" i="6"/>
  <c r="A12921" i="6"/>
  <c r="F12920" i="6"/>
  <c r="G12920" i="6" s="1"/>
  <c r="D12920" i="6"/>
  <c r="B12920" i="6"/>
  <c r="A12920" i="6"/>
  <c r="F12919" i="6"/>
  <c r="G12919" i="6" s="1"/>
  <c r="D12919" i="6"/>
  <c r="B12919" i="6"/>
  <c r="A12919" i="6"/>
  <c r="F12918" i="6"/>
  <c r="G12918" i="6" s="1"/>
  <c r="D12918" i="6"/>
  <c r="B12918" i="6"/>
  <c r="A12918" i="6"/>
  <c r="F12917" i="6"/>
  <c r="G12917" i="6" s="1"/>
  <c r="D12917" i="6"/>
  <c r="B12917" i="6"/>
  <c r="A12917" i="6"/>
  <c r="F12916" i="6"/>
  <c r="G12916" i="6" s="1"/>
  <c r="D12916" i="6"/>
  <c r="B12916" i="6"/>
  <c r="A12916" i="6"/>
  <c r="F12915" i="6"/>
  <c r="G12915" i="6" s="1"/>
  <c r="D12915" i="6"/>
  <c r="B12915" i="6"/>
  <c r="A12915" i="6"/>
  <c r="F12914" i="6"/>
  <c r="G12914" i="6" s="1"/>
  <c r="D12914" i="6"/>
  <c r="B12914" i="6"/>
  <c r="A12914" i="6"/>
  <c r="F12913" i="6"/>
  <c r="G12913" i="6" s="1"/>
  <c r="D12913" i="6"/>
  <c r="B12913" i="6"/>
  <c r="A12913" i="6"/>
  <c r="F12912" i="6"/>
  <c r="G12912" i="6" s="1"/>
  <c r="D12912" i="6"/>
  <c r="B12912" i="6"/>
  <c r="A12912" i="6"/>
  <c r="B12905" i="6"/>
  <c r="G12904" i="6"/>
  <c r="B12904" i="6"/>
  <c r="B12903" i="6"/>
  <c r="B12902" i="6"/>
  <c r="F12896" i="6"/>
  <c r="G12896" i="6" s="1"/>
  <c r="D12896" i="6"/>
  <c r="B12896" i="6"/>
  <c r="A12896" i="6"/>
  <c r="F12895" i="6"/>
  <c r="G12895" i="6" s="1"/>
  <c r="D12895" i="6"/>
  <c r="B12895" i="6"/>
  <c r="A12895" i="6"/>
  <c r="F12894" i="6"/>
  <c r="G12894" i="6" s="1"/>
  <c r="D12894" i="6"/>
  <c r="B12894" i="6"/>
  <c r="A12894" i="6"/>
  <c r="F12893" i="6"/>
  <c r="G12893" i="6" s="1"/>
  <c r="D12893" i="6"/>
  <c r="B12893" i="6"/>
  <c r="A12893" i="6"/>
  <c r="F12892" i="6"/>
  <c r="G12892" i="6" s="1"/>
  <c r="D12892" i="6"/>
  <c r="B12892" i="6"/>
  <c r="A12892" i="6"/>
  <c r="F12891" i="6"/>
  <c r="G12891" i="6" s="1"/>
  <c r="D12891" i="6"/>
  <c r="B12891" i="6"/>
  <c r="A12891" i="6"/>
  <c r="F12890" i="6"/>
  <c r="G12890" i="6" s="1"/>
  <c r="D12890" i="6"/>
  <c r="B12890" i="6"/>
  <c r="A12890" i="6"/>
  <c r="F12889" i="6"/>
  <c r="G12889" i="6" s="1"/>
  <c r="D12889" i="6"/>
  <c r="B12889" i="6"/>
  <c r="A12889" i="6"/>
  <c r="F12888" i="6"/>
  <c r="G12888" i="6" s="1"/>
  <c r="D12888" i="6"/>
  <c r="B12888" i="6"/>
  <c r="A12888" i="6"/>
  <c r="F12885" i="6"/>
  <c r="G12885" i="6" s="1"/>
  <c r="D12885" i="6"/>
  <c r="A12885" i="6"/>
  <c r="F12884" i="6"/>
  <c r="G12884" i="6" s="1"/>
  <c r="D12884" i="6"/>
  <c r="A12884" i="6"/>
  <c r="F12883" i="6"/>
  <c r="G12883" i="6" s="1"/>
  <c r="D12883" i="6"/>
  <c r="A12883" i="6"/>
  <c r="F12882" i="6"/>
  <c r="G12882" i="6" s="1"/>
  <c r="D12882" i="6"/>
  <c r="A12882" i="6"/>
  <c r="F12881" i="6"/>
  <c r="G12881" i="6" s="1"/>
  <c r="D12881" i="6"/>
  <c r="A12881" i="6"/>
  <c r="F12880" i="6"/>
  <c r="G12880" i="6" s="1"/>
  <c r="D12880" i="6"/>
  <c r="A12880" i="6"/>
  <c r="F12879" i="6"/>
  <c r="G12879" i="6" s="1"/>
  <c r="D12879" i="6"/>
  <c r="A12879" i="6"/>
  <c r="F12878" i="6"/>
  <c r="G12878" i="6" s="1"/>
  <c r="D12878" i="6"/>
  <c r="A12878" i="6"/>
  <c r="F12875" i="6"/>
  <c r="G12875" i="6" s="1"/>
  <c r="D12875" i="6"/>
  <c r="B12875" i="6"/>
  <c r="A12875" i="6"/>
  <c r="F12874" i="6"/>
  <c r="G12874" i="6" s="1"/>
  <c r="D12874" i="6"/>
  <c r="B12874" i="6"/>
  <c r="A12874" i="6"/>
  <c r="F12873" i="6"/>
  <c r="G12873" i="6" s="1"/>
  <c r="D12873" i="6"/>
  <c r="B12873" i="6"/>
  <c r="A12873" i="6"/>
  <c r="F12872" i="6"/>
  <c r="G12872" i="6" s="1"/>
  <c r="D12872" i="6"/>
  <c r="B12872" i="6"/>
  <c r="A12872" i="6"/>
  <c r="F12871" i="6"/>
  <c r="G12871" i="6" s="1"/>
  <c r="D12871" i="6"/>
  <c r="B12871" i="6"/>
  <c r="A12871" i="6"/>
  <c r="F12870" i="6"/>
  <c r="G12870" i="6" s="1"/>
  <c r="D12870" i="6"/>
  <c r="B12870" i="6"/>
  <c r="A12870" i="6"/>
  <c r="F12869" i="6"/>
  <c r="G12869" i="6" s="1"/>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F12864" i="6"/>
  <c r="G12864" i="6" s="1"/>
  <c r="D12864" i="6"/>
  <c r="B12864" i="6"/>
  <c r="A12864" i="6"/>
  <c r="F12863" i="6"/>
  <c r="G12863" i="6" s="1"/>
  <c r="D12863" i="6"/>
  <c r="B12863" i="6"/>
  <c r="A12863" i="6"/>
  <c r="F12862" i="6"/>
  <c r="G12862" i="6" s="1"/>
  <c r="D12862" i="6"/>
  <c r="B12862" i="6"/>
  <c r="A12862" i="6"/>
  <c r="B12855" i="6"/>
  <c r="G12854" i="6"/>
  <c r="B12854" i="6"/>
  <c r="B12853" i="6"/>
  <c r="B12852" i="6"/>
  <c r="F12846" i="6"/>
  <c r="G12846" i="6" s="1"/>
  <c r="D12846" i="6"/>
  <c r="B12846" i="6"/>
  <c r="A12846" i="6"/>
  <c r="F12845" i="6"/>
  <c r="G12845" i="6" s="1"/>
  <c r="D12845" i="6"/>
  <c r="B12845" i="6"/>
  <c r="A12845" i="6"/>
  <c r="F12844" i="6"/>
  <c r="G12844" i="6" s="1"/>
  <c r="D12844" i="6"/>
  <c r="B12844" i="6"/>
  <c r="A12844" i="6"/>
  <c r="F12843" i="6"/>
  <c r="G12843" i="6" s="1"/>
  <c r="D12843" i="6"/>
  <c r="B12843" i="6"/>
  <c r="A12843" i="6"/>
  <c r="F12842" i="6"/>
  <c r="G12842" i="6" s="1"/>
  <c r="D12842" i="6"/>
  <c r="B12842" i="6"/>
  <c r="A12842" i="6"/>
  <c r="F12841" i="6"/>
  <c r="G12841" i="6" s="1"/>
  <c r="D12841" i="6"/>
  <c r="B12841" i="6"/>
  <c r="A12841" i="6"/>
  <c r="F12840" i="6"/>
  <c r="G12840" i="6" s="1"/>
  <c r="D12840" i="6"/>
  <c r="B12840" i="6"/>
  <c r="A12840" i="6"/>
  <c r="F12839" i="6"/>
  <c r="G12839" i="6" s="1"/>
  <c r="D12839" i="6"/>
  <c r="B12839" i="6"/>
  <c r="A12839" i="6"/>
  <c r="F12838" i="6"/>
  <c r="G12838" i="6" s="1"/>
  <c r="D12838" i="6"/>
  <c r="B12838" i="6"/>
  <c r="A12838" i="6"/>
  <c r="F12835" i="6"/>
  <c r="G12835" i="6" s="1"/>
  <c r="D12835" i="6"/>
  <c r="A12835" i="6"/>
  <c r="F12834" i="6"/>
  <c r="G12834" i="6" s="1"/>
  <c r="D12834" i="6"/>
  <c r="A12834" i="6"/>
  <c r="F12833" i="6"/>
  <c r="G12833" i="6" s="1"/>
  <c r="D12833" i="6"/>
  <c r="A12833" i="6"/>
  <c r="F12832" i="6"/>
  <c r="G12832" i="6" s="1"/>
  <c r="D12832" i="6"/>
  <c r="A12832" i="6"/>
  <c r="F12831" i="6"/>
  <c r="G12831" i="6" s="1"/>
  <c r="D12831" i="6"/>
  <c r="A12831" i="6"/>
  <c r="F12830" i="6"/>
  <c r="G12830" i="6" s="1"/>
  <c r="D12830" i="6"/>
  <c r="A12830" i="6"/>
  <c r="F12829" i="6"/>
  <c r="G12829" i="6" s="1"/>
  <c r="D12829" i="6"/>
  <c r="A12829" i="6"/>
  <c r="F12828" i="6"/>
  <c r="G12828" i="6" s="1"/>
  <c r="D12828" i="6"/>
  <c r="A12828" i="6"/>
  <c r="F12825" i="6"/>
  <c r="G12825" i="6" s="1"/>
  <c r="D12825" i="6"/>
  <c r="B12825" i="6"/>
  <c r="A12825" i="6"/>
  <c r="F12824" i="6"/>
  <c r="G12824" i="6" s="1"/>
  <c r="D12824" i="6"/>
  <c r="B12824" i="6"/>
  <c r="A12824" i="6"/>
  <c r="F12823" i="6"/>
  <c r="G12823" i="6" s="1"/>
  <c r="D12823" i="6"/>
  <c r="B12823" i="6"/>
  <c r="A12823" i="6"/>
  <c r="F12822" i="6"/>
  <c r="G12822" i="6" s="1"/>
  <c r="D12822" i="6"/>
  <c r="B12822" i="6"/>
  <c r="A12822" i="6"/>
  <c r="F12821" i="6"/>
  <c r="G12821" i="6" s="1"/>
  <c r="D12821" i="6"/>
  <c r="B12821" i="6"/>
  <c r="A12821" i="6"/>
  <c r="F12820" i="6"/>
  <c r="G12820" i="6" s="1"/>
  <c r="D12820" i="6"/>
  <c r="B12820" i="6"/>
  <c r="A12820" i="6"/>
  <c r="F12819" i="6"/>
  <c r="G12819" i="6" s="1"/>
  <c r="D12819" i="6"/>
  <c r="B12819" i="6"/>
  <c r="A12819" i="6"/>
  <c r="F12818" i="6"/>
  <c r="G12818" i="6" s="1"/>
  <c r="D12818" i="6"/>
  <c r="B12818" i="6"/>
  <c r="A12818" i="6"/>
  <c r="F12817" i="6"/>
  <c r="G12817" i="6" s="1"/>
  <c r="D12817" i="6"/>
  <c r="B12817" i="6"/>
  <c r="A12817" i="6"/>
  <c r="F12816" i="6"/>
  <c r="G12816" i="6" s="1"/>
  <c r="D12816" i="6"/>
  <c r="B12816" i="6"/>
  <c r="A12816" i="6"/>
  <c r="F12815" i="6"/>
  <c r="G12815" i="6" s="1"/>
  <c r="D12815" i="6"/>
  <c r="B12815" i="6"/>
  <c r="A12815" i="6"/>
  <c r="F12814" i="6"/>
  <c r="G12814" i="6" s="1"/>
  <c r="D12814" i="6"/>
  <c r="B12814" i="6"/>
  <c r="A12814" i="6"/>
  <c r="F12813" i="6"/>
  <c r="G12813" i="6" s="1"/>
  <c r="D12813" i="6"/>
  <c r="B12813" i="6"/>
  <c r="A12813" i="6"/>
  <c r="F12812" i="6"/>
  <c r="G12812" i="6" s="1"/>
  <c r="D12812" i="6"/>
  <c r="B12812" i="6"/>
  <c r="A12812" i="6"/>
  <c r="B12805" i="6"/>
  <c r="G12804" i="6"/>
  <c r="B12804" i="6"/>
  <c r="B12803" i="6"/>
  <c r="B12802" i="6"/>
  <c r="F12796" i="6"/>
  <c r="G12796" i="6" s="1"/>
  <c r="D12796" i="6"/>
  <c r="B12796" i="6"/>
  <c r="A12796" i="6"/>
  <c r="F12795" i="6"/>
  <c r="G12795" i="6" s="1"/>
  <c r="D12795" i="6"/>
  <c r="B12795" i="6"/>
  <c r="A12795" i="6"/>
  <c r="F12794" i="6"/>
  <c r="G12794" i="6" s="1"/>
  <c r="D12794" i="6"/>
  <c r="B12794" i="6"/>
  <c r="A12794" i="6"/>
  <c r="F12793" i="6"/>
  <c r="G12793" i="6" s="1"/>
  <c r="D12793" i="6"/>
  <c r="B12793" i="6"/>
  <c r="A12793" i="6"/>
  <c r="F12792" i="6"/>
  <c r="G12792" i="6" s="1"/>
  <c r="D12792" i="6"/>
  <c r="B12792" i="6"/>
  <c r="A12792" i="6"/>
  <c r="F12791" i="6"/>
  <c r="G12791" i="6" s="1"/>
  <c r="D12791" i="6"/>
  <c r="B12791" i="6"/>
  <c r="A12791" i="6"/>
  <c r="F12790" i="6"/>
  <c r="G12790" i="6" s="1"/>
  <c r="D12790" i="6"/>
  <c r="B12790" i="6"/>
  <c r="A12790" i="6"/>
  <c r="F12789" i="6"/>
  <c r="G12789" i="6" s="1"/>
  <c r="D12789" i="6"/>
  <c r="B12789" i="6"/>
  <c r="A12789" i="6"/>
  <c r="F12788" i="6"/>
  <c r="G12788" i="6" s="1"/>
  <c r="D12788" i="6"/>
  <c r="B12788" i="6"/>
  <c r="A12788" i="6"/>
  <c r="F12785" i="6"/>
  <c r="G12785" i="6" s="1"/>
  <c r="D12785" i="6"/>
  <c r="A12785" i="6"/>
  <c r="F12784" i="6"/>
  <c r="G12784" i="6" s="1"/>
  <c r="D12784" i="6"/>
  <c r="A12784" i="6"/>
  <c r="F12783" i="6"/>
  <c r="G12783" i="6" s="1"/>
  <c r="D12783" i="6"/>
  <c r="A12783" i="6"/>
  <c r="F12782" i="6"/>
  <c r="G12782" i="6" s="1"/>
  <c r="D12782" i="6"/>
  <c r="A12782" i="6"/>
  <c r="F12781" i="6"/>
  <c r="G12781" i="6" s="1"/>
  <c r="D12781" i="6"/>
  <c r="A12781" i="6"/>
  <c r="F12780" i="6"/>
  <c r="G12780" i="6" s="1"/>
  <c r="D12780" i="6"/>
  <c r="A12780" i="6"/>
  <c r="F12779" i="6"/>
  <c r="G12779" i="6" s="1"/>
  <c r="D12779" i="6"/>
  <c r="A12779" i="6"/>
  <c r="F12778" i="6"/>
  <c r="G12778" i="6" s="1"/>
  <c r="D12778" i="6"/>
  <c r="A12778" i="6"/>
  <c r="F12775" i="6"/>
  <c r="G12775" i="6" s="1"/>
  <c r="D12775" i="6"/>
  <c r="B12775" i="6"/>
  <c r="A12775" i="6"/>
  <c r="F12774" i="6"/>
  <c r="G12774" i="6" s="1"/>
  <c r="D12774" i="6"/>
  <c r="B12774" i="6"/>
  <c r="A12774" i="6"/>
  <c r="F12773" i="6"/>
  <c r="G12773" i="6" s="1"/>
  <c r="D12773" i="6"/>
  <c r="B12773" i="6"/>
  <c r="A12773" i="6"/>
  <c r="F12772" i="6"/>
  <c r="G12772" i="6" s="1"/>
  <c r="D12772" i="6"/>
  <c r="B12772" i="6"/>
  <c r="A12772" i="6"/>
  <c r="F12771" i="6"/>
  <c r="G12771" i="6" s="1"/>
  <c r="D12771" i="6"/>
  <c r="B12771" i="6"/>
  <c r="A12771" i="6"/>
  <c r="F12770" i="6"/>
  <c r="G12770" i="6" s="1"/>
  <c r="D12770" i="6"/>
  <c r="B12770" i="6"/>
  <c r="A12770" i="6"/>
  <c r="F12769" i="6"/>
  <c r="G12769" i="6" s="1"/>
  <c r="D12769" i="6"/>
  <c r="B12769" i="6"/>
  <c r="A12769" i="6"/>
  <c r="F12768" i="6"/>
  <c r="G12768" i="6" s="1"/>
  <c r="D12768" i="6"/>
  <c r="B12768" i="6"/>
  <c r="A12768" i="6"/>
  <c r="F12767" i="6"/>
  <c r="G12767" i="6" s="1"/>
  <c r="D12767" i="6"/>
  <c r="B12767" i="6"/>
  <c r="A12767" i="6"/>
  <c r="F12766" i="6"/>
  <c r="G12766" i="6" s="1"/>
  <c r="D12766" i="6"/>
  <c r="B12766" i="6"/>
  <c r="A12766" i="6"/>
  <c r="F12765" i="6"/>
  <c r="G12765" i="6" s="1"/>
  <c r="D12765" i="6"/>
  <c r="B12765" i="6"/>
  <c r="A12765" i="6"/>
  <c r="F12764" i="6"/>
  <c r="G12764" i="6" s="1"/>
  <c r="D12764" i="6"/>
  <c r="B12764" i="6"/>
  <c r="A12764" i="6"/>
  <c r="F12763" i="6"/>
  <c r="G12763" i="6" s="1"/>
  <c r="D12763" i="6"/>
  <c r="B12763" i="6"/>
  <c r="A12763" i="6"/>
  <c r="F12762" i="6"/>
  <c r="G12762" i="6" s="1"/>
  <c r="D12762" i="6"/>
  <c r="B12762" i="6"/>
  <c r="A12762" i="6"/>
  <c r="B12755" i="6"/>
  <c r="G12754" i="6"/>
  <c r="B12754" i="6"/>
  <c r="B12753" i="6"/>
  <c r="B12752" i="6"/>
  <c r="F12746" i="6"/>
  <c r="G12746" i="6" s="1"/>
  <c r="D12746" i="6"/>
  <c r="B12746" i="6"/>
  <c r="A12746" i="6"/>
  <c r="F12745" i="6"/>
  <c r="G12745" i="6" s="1"/>
  <c r="D12745" i="6"/>
  <c r="B12745" i="6"/>
  <c r="A12745" i="6"/>
  <c r="F12744" i="6"/>
  <c r="G12744" i="6" s="1"/>
  <c r="D12744" i="6"/>
  <c r="B12744" i="6"/>
  <c r="A12744" i="6"/>
  <c r="F12743" i="6"/>
  <c r="G12743" i="6" s="1"/>
  <c r="D12743" i="6"/>
  <c r="B12743" i="6"/>
  <c r="A12743" i="6"/>
  <c r="F12742" i="6"/>
  <c r="G12742" i="6" s="1"/>
  <c r="D12742" i="6"/>
  <c r="B12742" i="6"/>
  <c r="A12742" i="6"/>
  <c r="F12741" i="6"/>
  <c r="G12741" i="6" s="1"/>
  <c r="D12741" i="6"/>
  <c r="B12741" i="6"/>
  <c r="A12741" i="6"/>
  <c r="F12740" i="6"/>
  <c r="G12740" i="6" s="1"/>
  <c r="D12740" i="6"/>
  <c r="B12740" i="6"/>
  <c r="A12740" i="6"/>
  <c r="F12739" i="6"/>
  <c r="G12739" i="6" s="1"/>
  <c r="D12739" i="6"/>
  <c r="B12739" i="6"/>
  <c r="A12739" i="6"/>
  <c r="F12738" i="6"/>
  <c r="G12738" i="6" s="1"/>
  <c r="D12738" i="6"/>
  <c r="B12738" i="6"/>
  <c r="A12738" i="6"/>
  <c r="F12735" i="6"/>
  <c r="G12735" i="6" s="1"/>
  <c r="D12735" i="6"/>
  <c r="A12735" i="6"/>
  <c r="F12734" i="6"/>
  <c r="G12734" i="6" s="1"/>
  <c r="D12734" i="6"/>
  <c r="A12734" i="6"/>
  <c r="F12733" i="6"/>
  <c r="G12733" i="6" s="1"/>
  <c r="D12733" i="6"/>
  <c r="A12733" i="6"/>
  <c r="F12732" i="6"/>
  <c r="G12732" i="6" s="1"/>
  <c r="D12732" i="6"/>
  <c r="A12732" i="6"/>
  <c r="F12731" i="6"/>
  <c r="G12731" i="6" s="1"/>
  <c r="D12731" i="6"/>
  <c r="A12731" i="6"/>
  <c r="F12730" i="6"/>
  <c r="G12730" i="6" s="1"/>
  <c r="D12730" i="6"/>
  <c r="A12730" i="6"/>
  <c r="F12729" i="6"/>
  <c r="G12729" i="6" s="1"/>
  <c r="D12729" i="6"/>
  <c r="A12729" i="6"/>
  <c r="F12728" i="6"/>
  <c r="G12728" i="6" s="1"/>
  <c r="D12728" i="6"/>
  <c r="A12728" i="6"/>
  <c r="F12725" i="6"/>
  <c r="G12725" i="6" s="1"/>
  <c r="D12725" i="6"/>
  <c r="B12725" i="6"/>
  <c r="A12725" i="6"/>
  <c r="F12724" i="6"/>
  <c r="G12724" i="6" s="1"/>
  <c r="D12724" i="6"/>
  <c r="B12724" i="6"/>
  <c r="A12724" i="6"/>
  <c r="F12723" i="6"/>
  <c r="G12723" i="6" s="1"/>
  <c r="D12723" i="6"/>
  <c r="B12723" i="6"/>
  <c r="A12723" i="6"/>
  <c r="F12722" i="6"/>
  <c r="G12722" i="6" s="1"/>
  <c r="D12722" i="6"/>
  <c r="B12722" i="6"/>
  <c r="A12722" i="6"/>
  <c r="F12721" i="6"/>
  <c r="G12721" i="6" s="1"/>
  <c r="D12721" i="6"/>
  <c r="B12721" i="6"/>
  <c r="A12721" i="6"/>
  <c r="F12720" i="6"/>
  <c r="G12720" i="6" s="1"/>
  <c r="D12720" i="6"/>
  <c r="B12720" i="6"/>
  <c r="A12720" i="6"/>
  <c r="F12719" i="6"/>
  <c r="G12719" i="6" s="1"/>
  <c r="D12719" i="6"/>
  <c r="B12719" i="6"/>
  <c r="A12719" i="6"/>
  <c r="F12718" i="6"/>
  <c r="G12718" i="6" s="1"/>
  <c r="D12718" i="6"/>
  <c r="B12718" i="6"/>
  <c r="A12718" i="6"/>
  <c r="F12717" i="6"/>
  <c r="G12717" i="6" s="1"/>
  <c r="D12717" i="6"/>
  <c r="B12717" i="6"/>
  <c r="A12717" i="6"/>
  <c r="F12716" i="6"/>
  <c r="G12716" i="6" s="1"/>
  <c r="D12716" i="6"/>
  <c r="B12716" i="6"/>
  <c r="A12716" i="6"/>
  <c r="F12715" i="6"/>
  <c r="G12715" i="6" s="1"/>
  <c r="D12715" i="6"/>
  <c r="B12715" i="6"/>
  <c r="A12715" i="6"/>
  <c r="F12714" i="6"/>
  <c r="G12714" i="6" s="1"/>
  <c r="D12714" i="6"/>
  <c r="B12714" i="6"/>
  <c r="A12714" i="6"/>
  <c r="F12713" i="6"/>
  <c r="G12713" i="6" s="1"/>
  <c r="D12713" i="6"/>
  <c r="B12713" i="6"/>
  <c r="A12713" i="6"/>
  <c r="F12712" i="6"/>
  <c r="G12712" i="6" s="1"/>
  <c r="D12712" i="6"/>
  <c r="B12712" i="6"/>
  <c r="A12712" i="6"/>
  <c r="B12705" i="6"/>
  <c r="G12704" i="6"/>
  <c r="B12704" i="6"/>
  <c r="B12703" i="6"/>
  <c r="B12702" i="6"/>
  <c r="F12696" i="6"/>
  <c r="G12696" i="6" s="1"/>
  <c r="D12696" i="6"/>
  <c r="B12696" i="6"/>
  <c r="A12696" i="6"/>
  <c r="F12695" i="6"/>
  <c r="G12695" i="6" s="1"/>
  <c r="D12695" i="6"/>
  <c r="B12695" i="6"/>
  <c r="A12695" i="6"/>
  <c r="F12694" i="6"/>
  <c r="G12694" i="6" s="1"/>
  <c r="D12694" i="6"/>
  <c r="B12694" i="6"/>
  <c r="A12694" i="6"/>
  <c r="F12693" i="6"/>
  <c r="G12693" i="6" s="1"/>
  <c r="D12693" i="6"/>
  <c r="B12693" i="6"/>
  <c r="A12693" i="6"/>
  <c r="F12692" i="6"/>
  <c r="G12692" i="6" s="1"/>
  <c r="D12692" i="6"/>
  <c r="B12692" i="6"/>
  <c r="A12692" i="6"/>
  <c r="F12691" i="6"/>
  <c r="G12691" i="6" s="1"/>
  <c r="D12691" i="6"/>
  <c r="B12691" i="6"/>
  <c r="A12691" i="6"/>
  <c r="F12690" i="6"/>
  <c r="G12690" i="6" s="1"/>
  <c r="D12690" i="6"/>
  <c r="B12690" i="6"/>
  <c r="A12690" i="6"/>
  <c r="F12689" i="6"/>
  <c r="G12689" i="6" s="1"/>
  <c r="D12689" i="6"/>
  <c r="B12689" i="6"/>
  <c r="A12689" i="6"/>
  <c r="F12688" i="6"/>
  <c r="G12688" i="6" s="1"/>
  <c r="D12688" i="6"/>
  <c r="B12688" i="6"/>
  <c r="A12688" i="6"/>
  <c r="F12685" i="6"/>
  <c r="G12685" i="6" s="1"/>
  <c r="D12685" i="6"/>
  <c r="A12685" i="6"/>
  <c r="F12684" i="6"/>
  <c r="G12684" i="6" s="1"/>
  <c r="D12684" i="6"/>
  <c r="A12684" i="6"/>
  <c r="F12683" i="6"/>
  <c r="G12683" i="6" s="1"/>
  <c r="D12683" i="6"/>
  <c r="A12683" i="6"/>
  <c r="F12682" i="6"/>
  <c r="G12682" i="6" s="1"/>
  <c r="D12682" i="6"/>
  <c r="A12682" i="6"/>
  <c r="F12681" i="6"/>
  <c r="G12681" i="6" s="1"/>
  <c r="D12681" i="6"/>
  <c r="A12681" i="6"/>
  <c r="F12680" i="6"/>
  <c r="G12680" i="6" s="1"/>
  <c r="D12680" i="6"/>
  <c r="A12680" i="6"/>
  <c r="F12679" i="6"/>
  <c r="G12679" i="6" s="1"/>
  <c r="D12679" i="6"/>
  <c r="A12679" i="6"/>
  <c r="F12678" i="6"/>
  <c r="G12678" i="6" s="1"/>
  <c r="D12678" i="6"/>
  <c r="A12678" i="6"/>
  <c r="F12675" i="6"/>
  <c r="G12675" i="6" s="1"/>
  <c r="D12675" i="6"/>
  <c r="B12675" i="6"/>
  <c r="A12675" i="6"/>
  <c r="F12674" i="6"/>
  <c r="G12674" i="6" s="1"/>
  <c r="D12674" i="6"/>
  <c r="B12674" i="6"/>
  <c r="A12674" i="6"/>
  <c r="F12673" i="6"/>
  <c r="G12673" i="6" s="1"/>
  <c r="D12673" i="6"/>
  <c r="B12673" i="6"/>
  <c r="A12673" i="6"/>
  <c r="F12672" i="6"/>
  <c r="G12672" i="6" s="1"/>
  <c r="D12672" i="6"/>
  <c r="B12672" i="6"/>
  <c r="A12672" i="6"/>
  <c r="F12671" i="6"/>
  <c r="G12671" i="6" s="1"/>
  <c r="D12671" i="6"/>
  <c r="B12671" i="6"/>
  <c r="A12671" i="6"/>
  <c r="F12670" i="6"/>
  <c r="G12670" i="6" s="1"/>
  <c r="D12670" i="6"/>
  <c r="B12670" i="6"/>
  <c r="A12670" i="6"/>
  <c r="F12669" i="6"/>
  <c r="G12669" i="6" s="1"/>
  <c r="D12669" i="6"/>
  <c r="B12669" i="6"/>
  <c r="A12669" i="6"/>
  <c r="F12668" i="6"/>
  <c r="G12668" i="6" s="1"/>
  <c r="D12668" i="6"/>
  <c r="B12668" i="6"/>
  <c r="A12668" i="6"/>
  <c r="F12667" i="6"/>
  <c r="G12667" i="6" s="1"/>
  <c r="D12667" i="6"/>
  <c r="B12667" i="6"/>
  <c r="A12667" i="6"/>
  <c r="F12666" i="6"/>
  <c r="G12666" i="6" s="1"/>
  <c r="D12666" i="6"/>
  <c r="B12666" i="6"/>
  <c r="A12666" i="6"/>
  <c r="F12665" i="6"/>
  <c r="G12665" i="6" s="1"/>
  <c r="D12665" i="6"/>
  <c r="B12665" i="6"/>
  <c r="A12665" i="6"/>
  <c r="F12664" i="6"/>
  <c r="G12664" i="6" s="1"/>
  <c r="D12664" i="6"/>
  <c r="B12664" i="6"/>
  <c r="A12664" i="6"/>
  <c r="F12663" i="6"/>
  <c r="G12663" i="6" s="1"/>
  <c r="D12663" i="6"/>
  <c r="B12663" i="6"/>
  <c r="A12663" i="6"/>
  <c r="F12662" i="6"/>
  <c r="G12662" i="6" s="1"/>
  <c r="D12662" i="6"/>
  <c r="B12662" i="6"/>
  <c r="A12662" i="6"/>
  <c r="B12655" i="6"/>
  <c r="G12654" i="6"/>
  <c r="B12654" i="6"/>
  <c r="B12653" i="6"/>
  <c r="B12652" i="6"/>
  <c r="F12646" i="6"/>
  <c r="G12646" i="6" s="1"/>
  <c r="D12646" i="6"/>
  <c r="B12646" i="6"/>
  <c r="A12646" i="6"/>
  <c r="F12645" i="6"/>
  <c r="G12645" i="6" s="1"/>
  <c r="D12645" i="6"/>
  <c r="B12645" i="6"/>
  <c r="A12645" i="6"/>
  <c r="F12644" i="6"/>
  <c r="G12644" i="6" s="1"/>
  <c r="D12644" i="6"/>
  <c r="B12644" i="6"/>
  <c r="A12644" i="6"/>
  <c r="F12643" i="6"/>
  <c r="G12643" i="6" s="1"/>
  <c r="D12643" i="6"/>
  <c r="B12643" i="6"/>
  <c r="A12643" i="6"/>
  <c r="F12642" i="6"/>
  <c r="G12642" i="6" s="1"/>
  <c r="D12642" i="6"/>
  <c r="B12642" i="6"/>
  <c r="A12642" i="6"/>
  <c r="F12641" i="6"/>
  <c r="G12641" i="6" s="1"/>
  <c r="D12641" i="6"/>
  <c r="B12641" i="6"/>
  <c r="A12641" i="6"/>
  <c r="F12640" i="6"/>
  <c r="G12640" i="6" s="1"/>
  <c r="D12640" i="6"/>
  <c r="B12640" i="6"/>
  <c r="A12640" i="6"/>
  <c r="F12639" i="6"/>
  <c r="G12639" i="6" s="1"/>
  <c r="D12639" i="6"/>
  <c r="B12639" i="6"/>
  <c r="A12639" i="6"/>
  <c r="F12638" i="6"/>
  <c r="G12638" i="6" s="1"/>
  <c r="D12638" i="6"/>
  <c r="B12638" i="6"/>
  <c r="A12638" i="6"/>
  <c r="F12635" i="6"/>
  <c r="G12635" i="6" s="1"/>
  <c r="D12635" i="6"/>
  <c r="A12635" i="6"/>
  <c r="F12634" i="6"/>
  <c r="G12634" i="6" s="1"/>
  <c r="D12634" i="6"/>
  <c r="A12634" i="6"/>
  <c r="F12633" i="6"/>
  <c r="G12633" i="6" s="1"/>
  <c r="D12633" i="6"/>
  <c r="A12633" i="6"/>
  <c r="F12632" i="6"/>
  <c r="G12632" i="6" s="1"/>
  <c r="D12632" i="6"/>
  <c r="A12632" i="6"/>
  <c r="F12631" i="6"/>
  <c r="G12631" i="6" s="1"/>
  <c r="D12631" i="6"/>
  <c r="A12631" i="6"/>
  <c r="F12630" i="6"/>
  <c r="G12630" i="6" s="1"/>
  <c r="D12630" i="6"/>
  <c r="A12630" i="6"/>
  <c r="F12629" i="6"/>
  <c r="G12629" i="6" s="1"/>
  <c r="D12629" i="6"/>
  <c r="A12629" i="6"/>
  <c r="F12628" i="6"/>
  <c r="G12628" i="6" s="1"/>
  <c r="D12628" i="6"/>
  <c r="A12628" i="6"/>
  <c r="F12625" i="6"/>
  <c r="G12625" i="6" s="1"/>
  <c r="D12625" i="6"/>
  <c r="B12625" i="6"/>
  <c r="A12625" i="6"/>
  <c r="F12624" i="6"/>
  <c r="G12624" i="6" s="1"/>
  <c r="D12624" i="6"/>
  <c r="B12624" i="6"/>
  <c r="A12624" i="6"/>
  <c r="F12623" i="6"/>
  <c r="G12623" i="6" s="1"/>
  <c r="D12623" i="6"/>
  <c r="B12623" i="6"/>
  <c r="A12623" i="6"/>
  <c r="F12622" i="6"/>
  <c r="G12622" i="6" s="1"/>
  <c r="D12622" i="6"/>
  <c r="B12622" i="6"/>
  <c r="A12622" i="6"/>
  <c r="F12621" i="6"/>
  <c r="G12621" i="6" s="1"/>
  <c r="D12621" i="6"/>
  <c r="B12621" i="6"/>
  <c r="A12621" i="6"/>
  <c r="F12620" i="6"/>
  <c r="G12620" i="6" s="1"/>
  <c r="D12620" i="6"/>
  <c r="B12620" i="6"/>
  <c r="A12620" i="6"/>
  <c r="F12619" i="6"/>
  <c r="G12619" i="6" s="1"/>
  <c r="D12619" i="6"/>
  <c r="B12619" i="6"/>
  <c r="A12619" i="6"/>
  <c r="F12618" i="6"/>
  <c r="G12618" i="6" s="1"/>
  <c r="D12618" i="6"/>
  <c r="B12618" i="6"/>
  <c r="A12618" i="6"/>
  <c r="F12617" i="6"/>
  <c r="G12617" i="6" s="1"/>
  <c r="D12617" i="6"/>
  <c r="B12617" i="6"/>
  <c r="A12617" i="6"/>
  <c r="F12616" i="6"/>
  <c r="G12616" i="6" s="1"/>
  <c r="D12616" i="6"/>
  <c r="B12616" i="6"/>
  <c r="A12616" i="6"/>
  <c r="F12615" i="6"/>
  <c r="G12615" i="6" s="1"/>
  <c r="D12615" i="6"/>
  <c r="B12615" i="6"/>
  <c r="A12615" i="6"/>
  <c r="F12614" i="6"/>
  <c r="G12614" i="6" s="1"/>
  <c r="D12614" i="6"/>
  <c r="B12614" i="6"/>
  <c r="A12614" i="6"/>
  <c r="F12613" i="6"/>
  <c r="G12613" i="6" s="1"/>
  <c r="D12613" i="6"/>
  <c r="B12613" i="6"/>
  <c r="A12613" i="6"/>
  <c r="F12612" i="6"/>
  <c r="G12612" i="6" s="1"/>
  <c r="D12612" i="6"/>
  <c r="B12612" i="6"/>
  <c r="A12612" i="6"/>
  <c r="B12605" i="6"/>
  <c r="G12604" i="6"/>
  <c r="B12604" i="6"/>
  <c r="B12603" i="6"/>
  <c r="B12602" i="6"/>
  <c r="F12596" i="6"/>
  <c r="G12596" i="6" s="1"/>
  <c r="D12596" i="6"/>
  <c r="B12596" i="6"/>
  <c r="A12596" i="6"/>
  <c r="F12595" i="6"/>
  <c r="G12595" i="6" s="1"/>
  <c r="D12595" i="6"/>
  <c r="B12595" i="6"/>
  <c r="A12595" i="6"/>
  <c r="F12594" i="6"/>
  <c r="G12594" i="6" s="1"/>
  <c r="D12594" i="6"/>
  <c r="B12594" i="6"/>
  <c r="A12594" i="6"/>
  <c r="F12593" i="6"/>
  <c r="G12593" i="6" s="1"/>
  <c r="D12593" i="6"/>
  <c r="B12593" i="6"/>
  <c r="A12593" i="6"/>
  <c r="F12592" i="6"/>
  <c r="G12592" i="6" s="1"/>
  <c r="D12592" i="6"/>
  <c r="B12592" i="6"/>
  <c r="A12592" i="6"/>
  <c r="F12591" i="6"/>
  <c r="G12591" i="6" s="1"/>
  <c r="D12591" i="6"/>
  <c r="B12591" i="6"/>
  <c r="A12591" i="6"/>
  <c r="F12590" i="6"/>
  <c r="G12590" i="6" s="1"/>
  <c r="D12590" i="6"/>
  <c r="B12590" i="6"/>
  <c r="A12590" i="6"/>
  <c r="F12589" i="6"/>
  <c r="G12589" i="6" s="1"/>
  <c r="D12589" i="6"/>
  <c r="B12589" i="6"/>
  <c r="A12589" i="6"/>
  <c r="F12588" i="6"/>
  <c r="G12588" i="6" s="1"/>
  <c r="D12588" i="6"/>
  <c r="B12588" i="6"/>
  <c r="A12588" i="6"/>
  <c r="F12585" i="6"/>
  <c r="G12585" i="6" s="1"/>
  <c r="D12585" i="6"/>
  <c r="A12585" i="6"/>
  <c r="F12584" i="6"/>
  <c r="G12584" i="6" s="1"/>
  <c r="D12584" i="6"/>
  <c r="A12584" i="6"/>
  <c r="F12583" i="6"/>
  <c r="G12583" i="6" s="1"/>
  <c r="D12583" i="6"/>
  <c r="A12583" i="6"/>
  <c r="F12582" i="6"/>
  <c r="G12582" i="6" s="1"/>
  <c r="D12582" i="6"/>
  <c r="A12582" i="6"/>
  <c r="F12581" i="6"/>
  <c r="G12581" i="6" s="1"/>
  <c r="D12581" i="6"/>
  <c r="A12581" i="6"/>
  <c r="F12580" i="6"/>
  <c r="G12580" i="6" s="1"/>
  <c r="D12580" i="6"/>
  <c r="A12580" i="6"/>
  <c r="F12579" i="6"/>
  <c r="G12579" i="6" s="1"/>
  <c r="D12579" i="6"/>
  <c r="A12579" i="6"/>
  <c r="F12578" i="6"/>
  <c r="G12578" i="6" s="1"/>
  <c r="D12578" i="6"/>
  <c r="A12578" i="6"/>
  <c r="F12575" i="6"/>
  <c r="G12575" i="6" s="1"/>
  <c r="D12575" i="6"/>
  <c r="B12575" i="6"/>
  <c r="A12575" i="6"/>
  <c r="F12574" i="6"/>
  <c r="G12574" i="6" s="1"/>
  <c r="D12574" i="6"/>
  <c r="B12574" i="6"/>
  <c r="A12574" i="6"/>
  <c r="F12573" i="6"/>
  <c r="G12573" i="6" s="1"/>
  <c r="D12573" i="6"/>
  <c r="B12573" i="6"/>
  <c r="A12573" i="6"/>
  <c r="F12572" i="6"/>
  <c r="G12572" i="6" s="1"/>
  <c r="D12572" i="6"/>
  <c r="B12572" i="6"/>
  <c r="A12572" i="6"/>
  <c r="F12571" i="6"/>
  <c r="G12571" i="6" s="1"/>
  <c r="D12571" i="6"/>
  <c r="B12571" i="6"/>
  <c r="A12571" i="6"/>
  <c r="F12570" i="6"/>
  <c r="G12570" i="6" s="1"/>
  <c r="D12570" i="6"/>
  <c r="B12570" i="6"/>
  <c r="A12570" i="6"/>
  <c r="F12569" i="6"/>
  <c r="G12569" i="6" s="1"/>
  <c r="D12569" i="6"/>
  <c r="B12569" i="6"/>
  <c r="A12569" i="6"/>
  <c r="F12568" i="6"/>
  <c r="G12568" i="6" s="1"/>
  <c r="D12568" i="6"/>
  <c r="B12568" i="6"/>
  <c r="A12568" i="6"/>
  <c r="F12567" i="6"/>
  <c r="G12567" i="6" s="1"/>
  <c r="D12567" i="6"/>
  <c r="B12567" i="6"/>
  <c r="A12567" i="6"/>
  <c r="F12566" i="6"/>
  <c r="G12566" i="6" s="1"/>
  <c r="D12566" i="6"/>
  <c r="B12566" i="6"/>
  <c r="A12566" i="6"/>
  <c r="F12565" i="6"/>
  <c r="G12565" i="6" s="1"/>
  <c r="D12565" i="6"/>
  <c r="B12565" i="6"/>
  <c r="A12565" i="6"/>
  <c r="F12564" i="6"/>
  <c r="G12564" i="6" s="1"/>
  <c r="D12564" i="6"/>
  <c r="B12564" i="6"/>
  <c r="A12564" i="6"/>
  <c r="F12563" i="6"/>
  <c r="G12563" i="6" s="1"/>
  <c r="D12563" i="6"/>
  <c r="B12563" i="6"/>
  <c r="A12563" i="6"/>
  <c r="F12562" i="6"/>
  <c r="G12562" i="6" s="1"/>
  <c r="D12562" i="6"/>
  <c r="B12562" i="6"/>
  <c r="A12562" i="6"/>
  <c r="B12555" i="6"/>
  <c r="G12554" i="6"/>
  <c r="B12554" i="6"/>
  <c r="B12553" i="6"/>
  <c r="B12552" i="6"/>
  <c r="F12546" i="6"/>
  <c r="G12546" i="6" s="1"/>
  <c r="D12546" i="6"/>
  <c r="B12546" i="6"/>
  <c r="A12546" i="6"/>
  <c r="F12545" i="6"/>
  <c r="G12545" i="6" s="1"/>
  <c r="D12545" i="6"/>
  <c r="B12545" i="6"/>
  <c r="A12545" i="6"/>
  <c r="F12544" i="6"/>
  <c r="G12544" i="6" s="1"/>
  <c r="D12544" i="6"/>
  <c r="B12544" i="6"/>
  <c r="A12544" i="6"/>
  <c r="F12543" i="6"/>
  <c r="G12543" i="6" s="1"/>
  <c r="D12543" i="6"/>
  <c r="B12543" i="6"/>
  <c r="A12543" i="6"/>
  <c r="F12542" i="6"/>
  <c r="G12542" i="6" s="1"/>
  <c r="D12542" i="6"/>
  <c r="B12542" i="6"/>
  <c r="A12542" i="6"/>
  <c r="F12541" i="6"/>
  <c r="G12541" i="6" s="1"/>
  <c r="D12541" i="6"/>
  <c r="B12541" i="6"/>
  <c r="A12541" i="6"/>
  <c r="F12540" i="6"/>
  <c r="G12540" i="6" s="1"/>
  <c r="D12540" i="6"/>
  <c r="B12540" i="6"/>
  <c r="A12540" i="6"/>
  <c r="F12539" i="6"/>
  <c r="G12539" i="6" s="1"/>
  <c r="D12539" i="6"/>
  <c r="B12539" i="6"/>
  <c r="A12539" i="6"/>
  <c r="F12538" i="6"/>
  <c r="G12538" i="6" s="1"/>
  <c r="D12538" i="6"/>
  <c r="B12538" i="6"/>
  <c r="A12538" i="6"/>
  <c r="F12535" i="6"/>
  <c r="G12535" i="6" s="1"/>
  <c r="D12535" i="6"/>
  <c r="A12535" i="6"/>
  <c r="F12534" i="6"/>
  <c r="G12534" i="6" s="1"/>
  <c r="D12534" i="6"/>
  <c r="A12534" i="6"/>
  <c r="F12533" i="6"/>
  <c r="G12533" i="6" s="1"/>
  <c r="D12533" i="6"/>
  <c r="A12533" i="6"/>
  <c r="F12532" i="6"/>
  <c r="G12532" i="6" s="1"/>
  <c r="D12532" i="6"/>
  <c r="A12532" i="6"/>
  <c r="F12531" i="6"/>
  <c r="G12531" i="6" s="1"/>
  <c r="D12531" i="6"/>
  <c r="A12531" i="6"/>
  <c r="F12530" i="6"/>
  <c r="G12530" i="6" s="1"/>
  <c r="D12530" i="6"/>
  <c r="A12530" i="6"/>
  <c r="F12529" i="6"/>
  <c r="G12529" i="6" s="1"/>
  <c r="D12529" i="6"/>
  <c r="A12529" i="6"/>
  <c r="F12528" i="6"/>
  <c r="G12528" i="6" s="1"/>
  <c r="D12528" i="6"/>
  <c r="A12528" i="6"/>
  <c r="F12525" i="6"/>
  <c r="G12525" i="6" s="1"/>
  <c r="D12525" i="6"/>
  <c r="B12525" i="6"/>
  <c r="A12525" i="6"/>
  <c r="F12524" i="6"/>
  <c r="G12524" i="6" s="1"/>
  <c r="D12524" i="6"/>
  <c r="B12524" i="6"/>
  <c r="A12524" i="6"/>
  <c r="F12523" i="6"/>
  <c r="G12523" i="6" s="1"/>
  <c r="D12523" i="6"/>
  <c r="B12523" i="6"/>
  <c r="A12523" i="6"/>
  <c r="F12522" i="6"/>
  <c r="G12522" i="6" s="1"/>
  <c r="D12522" i="6"/>
  <c r="B12522" i="6"/>
  <c r="A12522" i="6"/>
  <c r="F12521" i="6"/>
  <c r="G12521" i="6" s="1"/>
  <c r="D12521" i="6"/>
  <c r="B12521" i="6"/>
  <c r="A12521"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F12514" i="6"/>
  <c r="G12514" i="6" s="1"/>
  <c r="D12514" i="6"/>
  <c r="B12514" i="6"/>
  <c r="A12514" i="6"/>
  <c r="F12513" i="6"/>
  <c r="G12513" i="6" s="1"/>
  <c r="D12513" i="6"/>
  <c r="B12513" i="6"/>
  <c r="A12513" i="6"/>
  <c r="F12512" i="6"/>
  <c r="G12512" i="6" s="1"/>
  <c r="D12512" i="6"/>
  <c r="B12512" i="6"/>
  <c r="A12512" i="6"/>
  <c r="B12505" i="6"/>
  <c r="G12504" i="6"/>
  <c r="B12504" i="6"/>
  <c r="B12503" i="6"/>
  <c r="B12502" i="6"/>
  <c r="F12496" i="6"/>
  <c r="G12496" i="6" s="1"/>
  <c r="D12496" i="6"/>
  <c r="B12496" i="6"/>
  <c r="A12496" i="6"/>
  <c r="F12495" i="6"/>
  <c r="G12495" i="6" s="1"/>
  <c r="D12495" i="6"/>
  <c r="B12495" i="6"/>
  <c r="A12495" i="6"/>
  <c r="F12494" i="6"/>
  <c r="G12494" i="6" s="1"/>
  <c r="D12494" i="6"/>
  <c r="B12494" i="6"/>
  <c r="A12494" i="6"/>
  <c r="F12493" i="6"/>
  <c r="G12493" i="6" s="1"/>
  <c r="D12493" i="6"/>
  <c r="B12493" i="6"/>
  <c r="A12493" i="6"/>
  <c r="F12492" i="6"/>
  <c r="G12492" i="6" s="1"/>
  <c r="D12492" i="6"/>
  <c r="B12492" i="6"/>
  <c r="A12492" i="6"/>
  <c r="F12491" i="6"/>
  <c r="G12491" i="6" s="1"/>
  <c r="D12491" i="6"/>
  <c r="B12491" i="6"/>
  <c r="A12491" i="6"/>
  <c r="F12490" i="6"/>
  <c r="G12490" i="6" s="1"/>
  <c r="D12490" i="6"/>
  <c r="B12490" i="6"/>
  <c r="A12490" i="6"/>
  <c r="F12489" i="6"/>
  <c r="G12489" i="6" s="1"/>
  <c r="D12489" i="6"/>
  <c r="B12489" i="6"/>
  <c r="A12489" i="6"/>
  <c r="F12488" i="6"/>
  <c r="G12488" i="6" s="1"/>
  <c r="D12488" i="6"/>
  <c r="B12488" i="6"/>
  <c r="A12488" i="6"/>
  <c r="F12485" i="6"/>
  <c r="G12485" i="6" s="1"/>
  <c r="D12485" i="6"/>
  <c r="A12485" i="6"/>
  <c r="F12484" i="6"/>
  <c r="G12484" i="6" s="1"/>
  <c r="D12484" i="6"/>
  <c r="A12484" i="6"/>
  <c r="F12483" i="6"/>
  <c r="G12483" i="6" s="1"/>
  <c r="D12483" i="6"/>
  <c r="A12483" i="6"/>
  <c r="F12482" i="6"/>
  <c r="G12482" i="6" s="1"/>
  <c r="D12482" i="6"/>
  <c r="A12482" i="6"/>
  <c r="F12481" i="6"/>
  <c r="G12481" i="6" s="1"/>
  <c r="D12481" i="6"/>
  <c r="A12481" i="6"/>
  <c r="F12480" i="6"/>
  <c r="G12480" i="6" s="1"/>
  <c r="D12480" i="6"/>
  <c r="A12480" i="6"/>
  <c r="F12479" i="6"/>
  <c r="G12479" i="6" s="1"/>
  <c r="D12479" i="6"/>
  <c r="A12479" i="6"/>
  <c r="F12478" i="6"/>
  <c r="G12478" i="6" s="1"/>
  <c r="D12478" i="6"/>
  <c r="A12478" i="6"/>
  <c r="F12475" i="6"/>
  <c r="G12475" i="6" s="1"/>
  <c r="D12475" i="6"/>
  <c r="B12475" i="6"/>
  <c r="A12475" i="6"/>
  <c r="F12474" i="6"/>
  <c r="G12474" i="6" s="1"/>
  <c r="D12474" i="6"/>
  <c r="B12474" i="6"/>
  <c r="A12474" i="6"/>
  <c r="F12473" i="6"/>
  <c r="G12473" i="6" s="1"/>
  <c r="D12473" i="6"/>
  <c r="B12473" i="6"/>
  <c r="A12473" i="6"/>
  <c r="F12472" i="6"/>
  <c r="G12472" i="6" s="1"/>
  <c r="D12472" i="6"/>
  <c r="B12472" i="6"/>
  <c r="A12472" i="6"/>
  <c r="F12471" i="6"/>
  <c r="G12471" i="6" s="1"/>
  <c r="D12471" i="6"/>
  <c r="B12471" i="6"/>
  <c r="A12471" i="6"/>
  <c r="F12470" i="6"/>
  <c r="G12470" i="6" s="1"/>
  <c r="D12470" i="6"/>
  <c r="B12470" i="6"/>
  <c r="A12470" i="6"/>
  <c r="F12469" i="6"/>
  <c r="G12469" i="6" s="1"/>
  <c r="D12469" i="6"/>
  <c r="B12469" i="6"/>
  <c r="A12469" i="6"/>
  <c r="F12468" i="6"/>
  <c r="G12468" i="6" s="1"/>
  <c r="D12468" i="6"/>
  <c r="B12468" i="6"/>
  <c r="A12468" i="6"/>
  <c r="F12467" i="6"/>
  <c r="G12467" i="6" s="1"/>
  <c r="D12467" i="6"/>
  <c r="B12467" i="6"/>
  <c r="A12467" i="6"/>
  <c r="F12466" i="6"/>
  <c r="G12466" i="6" s="1"/>
  <c r="D12466" i="6"/>
  <c r="B12466" i="6"/>
  <c r="A12466" i="6"/>
  <c r="F12465" i="6"/>
  <c r="G12465" i="6" s="1"/>
  <c r="D12465" i="6"/>
  <c r="B12465" i="6"/>
  <c r="A12465" i="6"/>
  <c r="F12464" i="6"/>
  <c r="G12464" i="6" s="1"/>
  <c r="D12464" i="6"/>
  <c r="B12464" i="6"/>
  <c r="A12464" i="6"/>
  <c r="F12463" i="6"/>
  <c r="G12463" i="6" s="1"/>
  <c r="D12463" i="6"/>
  <c r="B12463" i="6"/>
  <c r="A12463" i="6"/>
  <c r="F12462" i="6"/>
  <c r="G12462" i="6" s="1"/>
  <c r="D12462" i="6"/>
  <c r="B12462" i="6"/>
  <c r="A12462" i="6"/>
  <c r="B12455" i="6"/>
  <c r="G12454" i="6"/>
  <c r="B12454" i="6"/>
  <c r="B12453" i="6"/>
  <c r="B12452"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A12435" i="6"/>
  <c r="F12434" i="6"/>
  <c r="G12434" i="6" s="1"/>
  <c r="D12434" i="6"/>
  <c r="A12434" i="6"/>
  <c r="F12433" i="6"/>
  <c r="G12433" i="6" s="1"/>
  <c r="D12433" i="6"/>
  <c r="A12433" i="6"/>
  <c r="F12432" i="6"/>
  <c r="G12432" i="6" s="1"/>
  <c r="D12432" i="6"/>
  <c r="A12432" i="6"/>
  <c r="F12431" i="6"/>
  <c r="G12431" i="6" s="1"/>
  <c r="D12431" i="6"/>
  <c r="A12431" i="6"/>
  <c r="F12430" i="6"/>
  <c r="G12430" i="6" s="1"/>
  <c r="D12430" i="6"/>
  <c r="A12430" i="6"/>
  <c r="F12429" i="6"/>
  <c r="G12429" i="6" s="1"/>
  <c r="D12429" i="6"/>
  <c r="A12429" i="6"/>
  <c r="F12428" i="6"/>
  <c r="G12428" i="6" s="1"/>
  <c r="D12428" i="6"/>
  <c r="A12428" i="6"/>
  <c r="F12425" i="6"/>
  <c r="G12425" i="6" s="1"/>
  <c r="D12425" i="6"/>
  <c r="B12425" i="6"/>
  <c r="A12425" i="6"/>
  <c r="F12424" i="6"/>
  <c r="G12424" i="6" s="1"/>
  <c r="D12424" i="6"/>
  <c r="B12424" i="6"/>
  <c r="A12424" i="6"/>
  <c r="F12423" i="6"/>
  <c r="G12423" i="6" s="1"/>
  <c r="D12423" i="6"/>
  <c r="B12423" i="6"/>
  <c r="A12423" i="6"/>
  <c r="F12422" i="6"/>
  <c r="G12422" i="6" s="1"/>
  <c r="D12422" i="6"/>
  <c r="B12422" i="6"/>
  <c r="A12422" i="6"/>
  <c r="F12421" i="6"/>
  <c r="G12421" i="6" s="1"/>
  <c r="D12421" i="6"/>
  <c r="B12421" i="6"/>
  <c r="A12421" i="6"/>
  <c r="F12420" i="6"/>
  <c r="G12420" i="6" s="1"/>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F12413" i="6"/>
  <c r="G12413" i="6" s="1"/>
  <c r="D12413" i="6"/>
  <c r="B12413" i="6"/>
  <c r="A12413" i="6"/>
  <c r="F12412" i="6"/>
  <c r="G12412" i="6" s="1"/>
  <c r="D12412" i="6"/>
  <c r="B12412" i="6"/>
  <c r="A12412" i="6"/>
  <c r="B12405" i="6"/>
  <c r="G12404" i="6"/>
  <c r="B12404" i="6"/>
  <c r="B12403" i="6"/>
  <c r="B12402" i="6"/>
  <c r="F12396" i="6"/>
  <c r="G12396" i="6" s="1"/>
  <c r="D12396" i="6"/>
  <c r="B12396" i="6"/>
  <c r="A12396" i="6"/>
  <c r="F12395" i="6"/>
  <c r="G12395" i="6" s="1"/>
  <c r="D12395" i="6"/>
  <c r="B12395" i="6"/>
  <c r="A12395" i="6"/>
  <c r="F12394" i="6"/>
  <c r="G12394" i="6" s="1"/>
  <c r="D12394" i="6"/>
  <c r="B12394" i="6"/>
  <c r="A12394" i="6"/>
  <c r="F12393" i="6"/>
  <c r="G12393" i="6" s="1"/>
  <c r="D12393" i="6"/>
  <c r="B12393" i="6"/>
  <c r="A12393" i="6"/>
  <c r="F12392" i="6"/>
  <c r="G12392" i="6" s="1"/>
  <c r="D12392" i="6"/>
  <c r="B12392" i="6"/>
  <c r="A12392" i="6"/>
  <c r="F12391" i="6"/>
  <c r="G12391" i="6" s="1"/>
  <c r="D12391" i="6"/>
  <c r="B12391" i="6"/>
  <c r="A12391" i="6"/>
  <c r="F12390" i="6"/>
  <c r="G12390" i="6" s="1"/>
  <c r="D12390" i="6"/>
  <c r="B12390" i="6"/>
  <c r="A12390" i="6"/>
  <c r="F12389" i="6"/>
  <c r="G12389" i="6" s="1"/>
  <c r="D12389" i="6"/>
  <c r="B12389" i="6"/>
  <c r="A12389" i="6"/>
  <c r="F12388" i="6"/>
  <c r="G12388" i="6" s="1"/>
  <c r="D12388" i="6"/>
  <c r="B12388" i="6"/>
  <c r="A12388" i="6"/>
  <c r="F12385" i="6"/>
  <c r="G12385" i="6" s="1"/>
  <c r="D12385" i="6"/>
  <c r="A12385" i="6"/>
  <c r="F12384" i="6"/>
  <c r="G12384" i="6" s="1"/>
  <c r="D12384" i="6"/>
  <c r="A12384" i="6"/>
  <c r="F12383" i="6"/>
  <c r="G12383" i="6" s="1"/>
  <c r="D12383" i="6"/>
  <c r="A12383" i="6"/>
  <c r="F12382" i="6"/>
  <c r="G12382" i="6" s="1"/>
  <c r="D12382" i="6"/>
  <c r="A12382" i="6"/>
  <c r="F12381" i="6"/>
  <c r="G12381" i="6" s="1"/>
  <c r="D12381" i="6"/>
  <c r="A12381" i="6"/>
  <c r="F12380" i="6"/>
  <c r="G12380" i="6" s="1"/>
  <c r="D12380" i="6"/>
  <c r="A12380" i="6"/>
  <c r="F12379" i="6"/>
  <c r="G12379" i="6" s="1"/>
  <c r="D12379" i="6"/>
  <c r="A12379" i="6"/>
  <c r="F12378" i="6"/>
  <c r="G12378" i="6" s="1"/>
  <c r="D12378" i="6"/>
  <c r="A12378" i="6"/>
  <c r="F12375" i="6"/>
  <c r="G12375" i="6" s="1"/>
  <c r="D12375" i="6"/>
  <c r="B12375" i="6"/>
  <c r="A12375" i="6"/>
  <c r="F12374" i="6"/>
  <c r="G12374" i="6" s="1"/>
  <c r="D12374" i="6"/>
  <c r="B12374" i="6"/>
  <c r="A12374" i="6"/>
  <c r="F12373" i="6"/>
  <c r="G12373" i="6" s="1"/>
  <c r="D12373" i="6"/>
  <c r="B12373" i="6"/>
  <c r="A12373" i="6"/>
  <c r="F12372" i="6"/>
  <c r="G12372" i="6" s="1"/>
  <c r="D12372" i="6"/>
  <c r="B12372" i="6"/>
  <c r="A12372" i="6"/>
  <c r="F12371" i="6"/>
  <c r="G12371" i="6" s="1"/>
  <c r="D12371" i="6"/>
  <c r="B12371" i="6"/>
  <c r="A12371" i="6"/>
  <c r="F12370" i="6"/>
  <c r="G12370" i="6" s="1"/>
  <c r="D12370" i="6"/>
  <c r="B12370" i="6"/>
  <c r="A12370" i="6"/>
  <c r="F12369" i="6"/>
  <c r="G12369" i="6" s="1"/>
  <c r="D12369" i="6"/>
  <c r="B12369" i="6"/>
  <c r="A12369" i="6"/>
  <c r="F12368" i="6"/>
  <c r="G12368" i="6" s="1"/>
  <c r="D12368" i="6"/>
  <c r="B12368" i="6"/>
  <c r="A12368" i="6"/>
  <c r="F12367" i="6"/>
  <c r="G12367" i="6" s="1"/>
  <c r="D12367" i="6"/>
  <c r="B12367" i="6"/>
  <c r="A12367" i="6"/>
  <c r="F12366" i="6"/>
  <c r="G12366" i="6" s="1"/>
  <c r="D12366" i="6"/>
  <c r="B12366" i="6"/>
  <c r="A12366" i="6"/>
  <c r="F12365" i="6"/>
  <c r="G12365" i="6" s="1"/>
  <c r="D12365" i="6"/>
  <c r="B12365" i="6"/>
  <c r="A12365" i="6"/>
  <c r="F12364" i="6"/>
  <c r="G12364" i="6" s="1"/>
  <c r="D12364" i="6"/>
  <c r="B12364" i="6"/>
  <c r="A12364" i="6"/>
  <c r="F12363" i="6"/>
  <c r="G12363" i="6" s="1"/>
  <c r="D12363" i="6"/>
  <c r="B12363" i="6"/>
  <c r="A12363" i="6"/>
  <c r="F12362" i="6"/>
  <c r="G12362" i="6" s="1"/>
  <c r="D12362" i="6"/>
  <c r="B12362" i="6"/>
  <c r="A12362" i="6"/>
  <c r="B12355" i="6"/>
  <c r="G12354" i="6"/>
  <c r="B12354" i="6"/>
  <c r="B12353" i="6"/>
  <c r="B12352"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F12341" i="6"/>
  <c r="G12341" i="6" s="1"/>
  <c r="D12341" i="6"/>
  <c r="B12341" i="6"/>
  <c r="A12341" i="6"/>
  <c r="F12340" i="6"/>
  <c r="G12340" i="6" s="1"/>
  <c r="D12340" i="6"/>
  <c r="B12340" i="6"/>
  <c r="A12340" i="6"/>
  <c r="F12339" i="6"/>
  <c r="G12339" i="6" s="1"/>
  <c r="D12339" i="6"/>
  <c r="B12339" i="6"/>
  <c r="A12339" i="6"/>
  <c r="F12338" i="6"/>
  <c r="G12338" i="6" s="1"/>
  <c r="D12338" i="6"/>
  <c r="B12338" i="6"/>
  <c r="A12338" i="6"/>
  <c r="F12335" i="6"/>
  <c r="G12335" i="6" s="1"/>
  <c r="D12335" i="6"/>
  <c r="A12335" i="6"/>
  <c r="F12334" i="6"/>
  <c r="G12334" i="6" s="1"/>
  <c r="D12334" i="6"/>
  <c r="A12334" i="6"/>
  <c r="F12333" i="6"/>
  <c r="G12333" i="6" s="1"/>
  <c r="D12333" i="6"/>
  <c r="A12333" i="6"/>
  <c r="F12332" i="6"/>
  <c r="G12332" i="6" s="1"/>
  <c r="D12332" i="6"/>
  <c r="A12332" i="6"/>
  <c r="F12331" i="6"/>
  <c r="G12331" i="6" s="1"/>
  <c r="D12331" i="6"/>
  <c r="A12331" i="6"/>
  <c r="F12330" i="6"/>
  <c r="G12330" i="6" s="1"/>
  <c r="D12330" i="6"/>
  <c r="A12330" i="6"/>
  <c r="F12329" i="6"/>
  <c r="G12329" i="6" s="1"/>
  <c r="D12329" i="6"/>
  <c r="A12329" i="6"/>
  <c r="F12328" i="6"/>
  <c r="G12328" i="6" s="1"/>
  <c r="D12328" i="6"/>
  <c r="A12328" i="6"/>
  <c r="F12325" i="6"/>
  <c r="G12325" i="6" s="1"/>
  <c r="D12325" i="6"/>
  <c r="B12325" i="6"/>
  <c r="A12325" i="6"/>
  <c r="F12324" i="6"/>
  <c r="G12324" i="6" s="1"/>
  <c r="D12324" i="6"/>
  <c r="B12324" i="6"/>
  <c r="A12324" i="6"/>
  <c r="F12323" i="6"/>
  <c r="G12323" i="6" s="1"/>
  <c r="D12323" i="6"/>
  <c r="B12323" i="6"/>
  <c r="A12323" i="6"/>
  <c r="F12322" i="6"/>
  <c r="G12322" i="6" s="1"/>
  <c r="D12322" i="6"/>
  <c r="B12322" i="6"/>
  <c r="A12322" i="6"/>
  <c r="F12321" i="6"/>
  <c r="G12321" i="6" s="1"/>
  <c r="D12321" i="6"/>
  <c r="B12321" i="6"/>
  <c r="A12321" i="6"/>
  <c r="F12320" i="6"/>
  <c r="G12320" i="6" s="1"/>
  <c r="D12320" i="6"/>
  <c r="B12320" i="6"/>
  <c r="A12320" i="6"/>
  <c r="F12319" i="6"/>
  <c r="G12319" i="6" s="1"/>
  <c r="D12319" i="6"/>
  <c r="B12319" i="6"/>
  <c r="A12319" i="6"/>
  <c r="F12318" i="6"/>
  <c r="G12318" i="6" s="1"/>
  <c r="D12318" i="6"/>
  <c r="B12318" i="6"/>
  <c r="A12318" i="6"/>
  <c r="F12317" i="6"/>
  <c r="G12317" i="6" s="1"/>
  <c r="D12317" i="6"/>
  <c r="B12317" i="6"/>
  <c r="A12317" i="6"/>
  <c r="F12316" i="6"/>
  <c r="G12316" i="6" s="1"/>
  <c r="D12316" i="6"/>
  <c r="B12316" i="6"/>
  <c r="A12316" i="6"/>
  <c r="F12315" i="6"/>
  <c r="G12315" i="6" s="1"/>
  <c r="D12315" i="6"/>
  <c r="B12315" i="6"/>
  <c r="A12315" i="6"/>
  <c r="F12314" i="6"/>
  <c r="G12314" i="6" s="1"/>
  <c r="D12314" i="6"/>
  <c r="B12314" i="6"/>
  <c r="A12314" i="6"/>
  <c r="F12313" i="6"/>
  <c r="G12313" i="6" s="1"/>
  <c r="D12313" i="6"/>
  <c r="B12313" i="6"/>
  <c r="A12313" i="6"/>
  <c r="F12312" i="6"/>
  <c r="G12312" i="6" s="1"/>
  <c r="D12312" i="6"/>
  <c r="B12312" i="6"/>
  <c r="A12312" i="6"/>
  <c r="B12305" i="6"/>
  <c r="G12304" i="6"/>
  <c r="B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5" i="6"/>
  <c r="G12285" i="6" s="1"/>
  <c r="D12285" i="6"/>
  <c r="A12285" i="6"/>
  <c r="F12284" i="6"/>
  <c r="G12284" i="6" s="1"/>
  <c r="D12284" i="6"/>
  <c r="A12284" i="6"/>
  <c r="F12283" i="6"/>
  <c r="G12283" i="6" s="1"/>
  <c r="D12283" i="6"/>
  <c r="A12283" i="6"/>
  <c r="F12282" i="6"/>
  <c r="G12282" i="6" s="1"/>
  <c r="D12282" i="6"/>
  <c r="A12282" i="6"/>
  <c r="F12281" i="6"/>
  <c r="G12281" i="6" s="1"/>
  <c r="D12281" i="6"/>
  <c r="A12281" i="6"/>
  <c r="F12280" i="6"/>
  <c r="G12280" i="6" s="1"/>
  <c r="D12280" i="6"/>
  <c r="A12280" i="6"/>
  <c r="F12279" i="6"/>
  <c r="G12279" i="6" s="1"/>
  <c r="D12279" i="6"/>
  <c r="A12279" i="6"/>
  <c r="F12278" i="6"/>
  <c r="G12278" i="6" s="1"/>
  <c r="D12278" i="6"/>
  <c r="A12278" i="6"/>
  <c r="F12275" i="6"/>
  <c r="G12275" i="6" s="1"/>
  <c r="D12275" i="6"/>
  <c r="B12275" i="6"/>
  <c r="A12275" i="6"/>
  <c r="F12274" i="6"/>
  <c r="G12274" i="6" s="1"/>
  <c r="D12274" i="6"/>
  <c r="B12274" i="6"/>
  <c r="A12274" i="6"/>
  <c r="F12273" i="6"/>
  <c r="G12273" i="6" s="1"/>
  <c r="D12273" i="6"/>
  <c r="B12273" i="6"/>
  <c r="A12273" i="6"/>
  <c r="F12272" i="6"/>
  <c r="G12272" i="6" s="1"/>
  <c r="D12272" i="6"/>
  <c r="B12272" i="6"/>
  <c r="A12272" i="6"/>
  <c r="F12271" i="6"/>
  <c r="G12271" i="6" s="1"/>
  <c r="D12271" i="6"/>
  <c r="B12271" i="6"/>
  <c r="A12271" i="6"/>
  <c r="F12270" i="6"/>
  <c r="G12270" i="6" s="1"/>
  <c r="D12270" i="6"/>
  <c r="B12270" i="6"/>
  <c r="A12270"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B12255" i="6"/>
  <c r="G12254" i="6"/>
  <c r="B12254" i="6"/>
  <c r="B12253" i="6"/>
  <c r="B12252" i="6"/>
  <c r="F12246" i="6"/>
  <c r="G12246" i="6" s="1"/>
  <c r="D12246" i="6"/>
  <c r="B12246" i="6"/>
  <c r="A12246" i="6"/>
  <c r="F12245" i="6"/>
  <c r="G12245" i="6" s="1"/>
  <c r="D12245" i="6"/>
  <c r="B12245" i="6"/>
  <c r="A12245" i="6"/>
  <c r="F12244" i="6"/>
  <c r="G12244" i="6" s="1"/>
  <c r="D12244" i="6"/>
  <c r="B12244" i="6"/>
  <c r="A12244" i="6"/>
  <c r="F12243" i="6"/>
  <c r="G12243" i="6" s="1"/>
  <c r="D12243" i="6"/>
  <c r="B12243" i="6"/>
  <c r="A12243" i="6"/>
  <c r="F12242" i="6"/>
  <c r="G12242" i="6" s="1"/>
  <c r="D12242" i="6"/>
  <c r="B12242" i="6"/>
  <c r="A12242" i="6"/>
  <c r="F12241" i="6"/>
  <c r="G12241" i="6" s="1"/>
  <c r="D12241" i="6"/>
  <c r="B12241" i="6"/>
  <c r="A12241" i="6"/>
  <c r="F12240" i="6"/>
  <c r="G12240" i="6" s="1"/>
  <c r="D12240" i="6"/>
  <c r="B12240" i="6"/>
  <c r="A12240" i="6"/>
  <c r="F12239" i="6"/>
  <c r="G12239" i="6" s="1"/>
  <c r="D12239" i="6"/>
  <c r="B12239" i="6"/>
  <c r="A12239" i="6"/>
  <c r="F12238" i="6"/>
  <c r="G12238" i="6" s="1"/>
  <c r="D12238" i="6"/>
  <c r="B12238" i="6"/>
  <c r="A12238" i="6"/>
  <c r="F12235" i="6"/>
  <c r="G12235" i="6" s="1"/>
  <c r="D12235" i="6"/>
  <c r="A12235" i="6"/>
  <c r="F12234" i="6"/>
  <c r="G12234" i="6" s="1"/>
  <c r="D12234" i="6"/>
  <c r="A12234" i="6"/>
  <c r="F12233" i="6"/>
  <c r="G12233" i="6" s="1"/>
  <c r="D12233" i="6"/>
  <c r="A12233" i="6"/>
  <c r="F12232" i="6"/>
  <c r="G12232" i="6" s="1"/>
  <c r="D12232" i="6"/>
  <c r="A12232" i="6"/>
  <c r="F12231" i="6"/>
  <c r="G12231" i="6" s="1"/>
  <c r="D12231" i="6"/>
  <c r="A12231" i="6"/>
  <c r="F12230" i="6"/>
  <c r="G12230" i="6" s="1"/>
  <c r="D12230" i="6"/>
  <c r="A12230" i="6"/>
  <c r="F12229" i="6"/>
  <c r="G12229" i="6" s="1"/>
  <c r="D12229" i="6"/>
  <c r="A12229" i="6"/>
  <c r="F12228" i="6"/>
  <c r="G12228" i="6" s="1"/>
  <c r="D12228" i="6"/>
  <c r="A12228" i="6"/>
  <c r="F12225" i="6"/>
  <c r="G12225" i="6" s="1"/>
  <c r="D12225" i="6"/>
  <c r="B12225" i="6"/>
  <c r="A12225" i="6"/>
  <c r="F12224" i="6"/>
  <c r="G12224" i="6" s="1"/>
  <c r="D12224" i="6"/>
  <c r="B12224" i="6"/>
  <c r="A12224" i="6"/>
  <c r="F12223" i="6"/>
  <c r="G12223" i="6" s="1"/>
  <c r="D12223" i="6"/>
  <c r="B12223" i="6"/>
  <c r="A12223" i="6"/>
  <c r="F12222" i="6"/>
  <c r="G12222" i="6" s="1"/>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F12215" i="6"/>
  <c r="G12215" i="6" s="1"/>
  <c r="D12215" i="6"/>
  <c r="B12215" i="6"/>
  <c r="A12215" i="6"/>
  <c r="F12214" i="6"/>
  <c r="G12214" i="6" s="1"/>
  <c r="D12214" i="6"/>
  <c r="B12214" i="6"/>
  <c r="A12214" i="6"/>
  <c r="F12213" i="6"/>
  <c r="G12213" i="6" s="1"/>
  <c r="D12213" i="6"/>
  <c r="B12213" i="6"/>
  <c r="A12213" i="6"/>
  <c r="F12212" i="6"/>
  <c r="G12212" i="6" s="1"/>
  <c r="D12212" i="6"/>
  <c r="B12212" i="6"/>
  <c r="A12212" i="6"/>
  <c r="B12205" i="6"/>
  <c r="G12204" i="6"/>
  <c r="B12204" i="6"/>
  <c r="B12203" i="6"/>
  <c r="B12202" i="6"/>
  <c r="F12196" i="6"/>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F12185" i="6"/>
  <c r="G12185" i="6" s="1"/>
  <c r="D12185" i="6"/>
  <c r="A12185" i="6"/>
  <c r="F12184" i="6"/>
  <c r="G12184" i="6" s="1"/>
  <c r="D12184" i="6"/>
  <c r="A12184" i="6"/>
  <c r="F12183" i="6"/>
  <c r="G12183" i="6" s="1"/>
  <c r="D12183" i="6"/>
  <c r="A12183" i="6"/>
  <c r="F12182" i="6"/>
  <c r="G12182" i="6" s="1"/>
  <c r="D12182" i="6"/>
  <c r="A12182" i="6"/>
  <c r="F12181" i="6"/>
  <c r="G12181" i="6" s="1"/>
  <c r="D12181" i="6"/>
  <c r="A12181" i="6"/>
  <c r="F12180" i="6"/>
  <c r="G12180" i="6" s="1"/>
  <c r="D12180" i="6"/>
  <c r="A12180" i="6"/>
  <c r="F12179" i="6"/>
  <c r="G12179" i="6" s="1"/>
  <c r="D12179" i="6"/>
  <c r="A12179" i="6"/>
  <c r="F12178" i="6"/>
  <c r="G12178" i="6" s="1"/>
  <c r="D12178" i="6"/>
  <c r="A12178" i="6"/>
  <c r="F12175" i="6"/>
  <c r="G12175" i="6" s="1"/>
  <c r="D12175" i="6"/>
  <c r="B12175" i="6"/>
  <c r="A12175" i="6"/>
  <c r="F12174" i="6"/>
  <c r="G12174" i="6" s="1"/>
  <c r="D12174" i="6"/>
  <c r="B12174" i="6"/>
  <c r="A12174" i="6"/>
  <c r="F12173" i="6"/>
  <c r="G12173" i="6" s="1"/>
  <c r="D12173" i="6"/>
  <c r="B12173" i="6"/>
  <c r="A12173" i="6"/>
  <c r="F12172" i="6"/>
  <c r="G12172" i="6" s="1"/>
  <c r="D12172" i="6"/>
  <c r="B12172" i="6"/>
  <c r="A12172" i="6"/>
  <c r="F12171" i="6"/>
  <c r="G12171" i="6" s="1"/>
  <c r="D12171" i="6"/>
  <c r="B12171" i="6"/>
  <c r="A12171"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B12155" i="6"/>
  <c r="G12154" i="6"/>
  <c r="B12154" i="6"/>
  <c r="B12153" i="6"/>
  <c r="B12152" i="6"/>
  <c r="F12146" i="6"/>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F12134" i="6"/>
  <c r="G12134" i="6" s="1"/>
  <c r="D12134" i="6"/>
  <c r="A12134" i="6"/>
  <c r="F12133" i="6"/>
  <c r="G12133" i="6" s="1"/>
  <c r="D12133" i="6"/>
  <c r="A12133" i="6"/>
  <c r="F12132" i="6"/>
  <c r="G12132" i="6" s="1"/>
  <c r="D12132" i="6"/>
  <c r="A12132" i="6"/>
  <c r="F12131" i="6"/>
  <c r="G12131" i="6" s="1"/>
  <c r="D12131" i="6"/>
  <c r="A12131" i="6"/>
  <c r="F12130" i="6"/>
  <c r="G12130" i="6" s="1"/>
  <c r="D12130" i="6"/>
  <c r="A12130" i="6"/>
  <c r="F12129" i="6"/>
  <c r="G12129" i="6" s="1"/>
  <c r="D12129" i="6"/>
  <c r="A12129" i="6"/>
  <c r="F12128" i="6"/>
  <c r="G12128" i="6" s="1"/>
  <c r="D12128" i="6"/>
  <c r="A12128" i="6"/>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B12105" i="6"/>
  <c r="G12104" i="6"/>
  <c r="B12104" i="6"/>
  <c r="B12103" i="6"/>
  <c r="B12102" i="6"/>
  <c r="F12096" i="6"/>
  <c r="G12096" i="6" s="1"/>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5" i="6"/>
  <c r="G12085" i="6" s="1"/>
  <c r="D12085" i="6"/>
  <c r="A12085" i="6"/>
  <c r="F12084" i="6"/>
  <c r="G12084" i="6" s="1"/>
  <c r="D12084" i="6"/>
  <c r="A12084" i="6"/>
  <c r="F12083" i="6"/>
  <c r="G12083" i="6" s="1"/>
  <c r="D12083" i="6"/>
  <c r="A12083" i="6"/>
  <c r="F12082" i="6"/>
  <c r="G12082" i="6" s="1"/>
  <c r="D12082" i="6"/>
  <c r="A12082" i="6"/>
  <c r="F12081" i="6"/>
  <c r="G12081" i="6" s="1"/>
  <c r="D12081" i="6"/>
  <c r="A12081" i="6"/>
  <c r="F12080" i="6"/>
  <c r="G12080" i="6" s="1"/>
  <c r="D12080" i="6"/>
  <c r="A12080" i="6"/>
  <c r="F12079" i="6"/>
  <c r="G12079" i="6" s="1"/>
  <c r="D12079" i="6"/>
  <c r="A12079" i="6"/>
  <c r="F12078" i="6"/>
  <c r="G12078" i="6" s="1"/>
  <c r="D12078" i="6"/>
  <c r="A12078" i="6"/>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B12055" i="6"/>
  <c r="G12054" i="6"/>
  <c r="B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F12034" i="6"/>
  <c r="G12034" i="6" s="1"/>
  <c r="D12034" i="6"/>
  <c r="A12034" i="6"/>
  <c r="F12033" i="6"/>
  <c r="G12033" i="6" s="1"/>
  <c r="D12033" i="6"/>
  <c r="A12033" i="6"/>
  <c r="F12032" i="6"/>
  <c r="G12032" i="6" s="1"/>
  <c r="D12032" i="6"/>
  <c r="A12032" i="6"/>
  <c r="F12031" i="6"/>
  <c r="G12031" i="6" s="1"/>
  <c r="D12031" i="6"/>
  <c r="A12031" i="6"/>
  <c r="F12030" i="6"/>
  <c r="G12030" i="6" s="1"/>
  <c r="D12030" i="6"/>
  <c r="A12030" i="6"/>
  <c r="F12029" i="6"/>
  <c r="G12029" i="6" s="1"/>
  <c r="D12029" i="6"/>
  <c r="A12029" i="6"/>
  <c r="F12028" i="6"/>
  <c r="G12028" i="6" s="1"/>
  <c r="D12028" i="6"/>
  <c r="A12028"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F11984" i="6"/>
  <c r="G11984" i="6" s="1"/>
  <c r="D11984" i="6"/>
  <c r="A11984" i="6"/>
  <c r="F11983" i="6"/>
  <c r="G11983" i="6" s="1"/>
  <c r="D11983" i="6"/>
  <c r="A11983" i="6"/>
  <c r="F11982" i="6"/>
  <c r="G11982" i="6" s="1"/>
  <c r="D11982" i="6"/>
  <c r="A11982" i="6"/>
  <c r="F11981" i="6"/>
  <c r="G11981" i="6" s="1"/>
  <c r="D11981" i="6"/>
  <c r="A11981" i="6"/>
  <c r="F11980" i="6"/>
  <c r="G11980" i="6" s="1"/>
  <c r="D11980" i="6"/>
  <c r="A11980" i="6"/>
  <c r="F11979" i="6"/>
  <c r="G11979" i="6" s="1"/>
  <c r="D11979" i="6"/>
  <c r="A11979" i="6"/>
  <c r="F11978" i="6"/>
  <c r="G11978" i="6" s="1"/>
  <c r="D11978" i="6"/>
  <c r="A11978" i="6"/>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F11934" i="6"/>
  <c r="G11934" i="6" s="1"/>
  <c r="D11934" i="6"/>
  <c r="A11934" i="6"/>
  <c r="F11933" i="6"/>
  <c r="G11933" i="6" s="1"/>
  <c r="D11933" i="6"/>
  <c r="A11933" i="6"/>
  <c r="F11932" i="6"/>
  <c r="G11932" i="6" s="1"/>
  <c r="D11932" i="6"/>
  <c r="A11932" i="6"/>
  <c r="F11931" i="6"/>
  <c r="G11931" i="6" s="1"/>
  <c r="D11931" i="6"/>
  <c r="A11931" i="6"/>
  <c r="F11930" i="6"/>
  <c r="G11930" i="6" s="1"/>
  <c r="D11930" i="6"/>
  <c r="A11930" i="6"/>
  <c r="F11929" i="6"/>
  <c r="G11929" i="6" s="1"/>
  <c r="D11929" i="6"/>
  <c r="A11929" i="6"/>
  <c r="F11928" i="6"/>
  <c r="G11928" i="6" s="1"/>
  <c r="D11928" i="6"/>
  <c r="A11928" i="6"/>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F11884" i="6"/>
  <c r="G11884" i="6" s="1"/>
  <c r="D11884" i="6"/>
  <c r="A11884" i="6"/>
  <c r="F11883" i="6"/>
  <c r="G11883" i="6" s="1"/>
  <c r="D11883" i="6"/>
  <c r="A11883" i="6"/>
  <c r="F11882" i="6"/>
  <c r="G11882" i="6" s="1"/>
  <c r="D11882" i="6"/>
  <c r="A11882" i="6"/>
  <c r="F11881" i="6"/>
  <c r="G11881" i="6" s="1"/>
  <c r="D11881" i="6"/>
  <c r="A11881" i="6"/>
  <c r="F11880" i="6"/>
  <c r="G11880" i="6" s="1"/>
  <c r="D11880" i="6"/>
  <c r="A11880" i="6"/>
  <c r="F11879" i="6"/>
  <c r="G11879" i="6" s="1"/>
  <c r="D11879" i="6"/>
  <c r="A11879" i="6"/>
  <c r="F11878" i="6"/>
  <c r="G11878" i="6" s="1"/>
  <c r="D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F11834" i="6"/>
  <c r="G11834" i="6" s="1"/>
  <c r="D11834" i="6"/>
  <c r="A11834" i="6"/>
  <c r="F11833" i="6"/>
  <c r="G11833" i="6" s="1"/>
  <c r="D11833" i="6"/>
  <c r="A11833" i="6"/>
  <c r="F11832" i="6"/>
  <c r="G11832" i="6" s="1"/>
  <c r="D11832" i="6"/>
  <c r="A11832" i="6"/>
  <c r="F11831" i="6"/>
  <c r="G11831" i="6" s="1"/>
  <c r="D11831" i="6"/>
  <c r="A11831" i="6"/>
  <c r="F11830" i="6"/>
  <c r="G11830" i="6" s="1"/>
  <c r="D11830" i="6"/>
  <c r="A11830" i="6"/>
  <c r="F11829" i="6"/>
  <c r="G11829" i="6" s="1"/>
  <c r="D11829" i="6"/>
  <c r="A11829" i="6"/>
  <c r="F11828" i="6"/>
  <c r="G11828" i="6" s="1"/>
  <c r="D11828" i="6"/>
  <c r="A11828" i="6"/>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F11784" i="6"/>
  <c r="G11784" i="6" s="1"/>
  <c r="D11784" i="6"/>
  <c r="A11784" i="6"/>
  <c r="F11783" i="6"/>
  <c r="G11783" i="6" s="1"/>
  <c r="D11783" i="6"/>
  <c r="A11783" i="6"/>
  <c r="F11782" i="6"/>
  <c r="G11782" i="6" s="1"/>
  <c r="D11782" i="6"/>
  <c r="A11782" i="6"/>
  <c r="F11781" i="6"/>
  <c r="G11781" i="6" s="1"/>
  <c r="D11781" i="6"/>
  <c r="A11781" i="6"/>
  <c r="F11780" i="6"/>
  <c r="G11780" i="6" s="1"/>
  <c r="D11780" i="6"/>
  <c r="A11780" i="6"/>
  <c r="F11779" i="6"/>
  <c r="G11779" i="6" s="1"/>
  <c r="D11779" i="6"/>
  <c r="A11779" i="6"/>
  <c r="F11778" i="6"/>
  <c r="G11778" i="6" s="1"/>
  <c r="D11778" i="6"/>
  <c r="A11778" i="6"/>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F11735" i="6"/>
  <c r="G11735" i="6" s="1"/>
  <c r="D11735" i="6"/>
  <c r="A11735" i="6"/>
  <c r="F11734" i="6"/>
  <c r="G11734" i="6" s="1"/>
  <c r="D11734" i="6"/>
  <c r="A11734" i="6"/>
  <c r="F11733" i="6"/>
  <c r="G11733" i="6" s="1"/>
  <c r="D11733" i="6"/>
  <c r="A11733" i="6"/>
  <c r="F11732" i="6"/>
  <c r="G11732" i="6" s="1"/>
  <c r="D11732" i="6"/>
  <c r="A11732" i="6"/>
  <c r="F11731" i="6"/>
  <c r="G11731" i="6" s="1"/>
  <c r="D11731" i="6"/>
  <c r="A11731" i="6"/>
  <c r="F11730" i="6"/>
  <c r="G11730" i="6" s="1"/>
  <c r="D11730" i="6"/>
  <c r="A11730" i="6"/>
  <c r="F11729" i="6"/>
  <c r="G11729" i="6" s="1"/>
  <c r="D11729" i="6"/>
  <c r="A11729" i="6"/>
  <c r="F11728" i="6"/>
  <c r="G11728" i="6" s="1"/>
  <c r="D11728" i="6"/>
  <c r="A11728" i="6"/>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F11684" i="6"/>
  <c r="G11684" i="6" s="1"/>
  <c r="D11684" i="6"/>
  <c r="A11684" i="6"/>
  <c r="F11683" i="6"/>
  <c r="G11683" i="6" s="1"/>
  <c r="D11683" i="6"/>
  <c r="A11683" i="6"/>
  <c r="F11682" i="6"/>
  <c r="G11682" i="6" s="1"/>
  <c r="D11682" i="6"/>
  <c r="A11682" i="6"/>
  <c r="F11681" i="6"/>
  <c r="G11681" i="6" s="1"/>
  <c r="D11681" i="6"/>
  <c r="A11681" i="6"/>
  <c r="F11680" i="6"/>
  <c r="G11680" i="6" s="1"/>
  <c r="D11680" i="6"/>
  <c r="A11680" i="6"/>
  <c r="F11679" i="6"/>
  <c r="G11679" i="6" s="1"/>
  <c r="D11679" i="6"/>
  <c r="A11679" i="6"/>
  <c r="F11678" i="6"/>
  <c r="G11678" i="6" s="1"/>
  <c r="D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F11634" i="6"/>
  <c r="G11634" i="6" s="1"/>
  <c r="D11634" i="6"/>
  <c r="A11634" i="6"/>
  <c r="F11633" i="6"/>
  <c r="G11633" i="6" s="1"/>
  <c r="D11633" i="6"/>
  <c r="A11633" i="6"/>
  <c r="F11632" i="6"/>
  <c r="G11632" i="6" s="1"/>
  <c r="D11632" i="6"/>
  <c r="A11632" i="6"/>
  <c r="F11631" i="6"/>
  <c r="G11631" i="6" s="1"/>
  <c r="D11631" i="6"/>
  <c r="A11631" i="6"/>
  <c r="F11630" i="6"/>
  <c r="G11630" i="6" s="1"/>
  <c r="D11630" i="6"/>
  <c r="A11630" i="6"/>
  <c r="F11629" i="6"/>
  <c r="G11629" i="6" s="1"/>
  <c r="D11629" i="6"/>
  <c r="A11629" i="6"/>
  <c r="F11628" i="6"/>
  <c r="G11628" i="6" s="1"/>
  <c r="D11628" i="6"/>
  <c r="A11628" i="6"/>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F11584" i="6"/>
  <c r="G11584" i="6" s="1"/>
  <c r="D11584" i="6"/>
  <c r="A11584" i="6"/>
  <c r="F11583" i="6"/>
  <c r="G11583" i="6" s="1"/>
  <c r="D11583" i="6"/>
  <c r="A11583" i="6"/>
  <c r="F11582" i="6"/>
  <c r="G11582" i="6" s="1"/>
  <c r="D11582" i="6"/>
  <c r="A11582" i="6"/>
  <c r="F11581" i="6"/>
  <c r="G11581" i="6" s="1"/>
  <c r="D11581" i="6"/>
  <c r="A11581" i="6"/>
  <c r="F11580" i="6"/>
  <c r="G11580" i="6" s="1"/>
  <c r="D11580" i="6"/>
  <c r="A11580" i="6"/>
  <c r="F11579" i="6"/>
  <c r="G11579" i="6" s="1"/>
  <c r="D11579" i="6"/>
  <c r="A11579" i="6"/>
  <c r="F11578" i="6"/>
  <c r="G11578" i="6" s="1"/>
  <c r="D11578" i="6"/>
  <c r="A11578" i="6"/>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F11534" i="6"/>
  <c r="G11534" i="6" s="1"/>
  <c r="D11534" i="6"/>
  <c r="A11534" i="6"/>
  <c r="F11533" i="6"/>
  <c r="G11533" i="6" s="1"/>
  <c r="D11533" i="6"/>
  <c r="A11533" i="6"/>
  <c r="F11532" i="6"/>
  <c r="G11532" i="6" s="1"/>
  <c r="D11532" i="6"/>
  <c r="A11532" i="6"/>
  <c r="F11531" i="6"/>
  <c r="G11531" i="6" s="1"/>
  <c r="D11531" i="6"/>
  <c r="A11531" i="6"/>
  <c r="F11530" i="6"/>
  <c r="G11530" i="6" s="1"/>
  <c r="D11530" i="6"/>
  <c r="A11530" i="6"/>
  <c r="F11529" i="6"/>
  <c r="G11529" i="6" s="1"/>
  <c r="D11529" i="6"/>
  <c r="A11529" i="6"/>
  <c r="F11528" i="6"/>
  <c r="G11528" i="6" s="1"/>
  <c r="D11528" i="6"/>
  <c r="A11528" i="6"/>
  <c r="F11525" i="6"/>
  <c r="G11525" i="6" s="1"/>
  <c r="D11525" i="6"/>
  <c r="B11525" i="6"/>
  <c r="A11525" i="6"/>
  <c r="F11524" i="6"/>
  <c r="G11524" i="6" s="1"/>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F11484" i="6"/>
  <c r="G11484" i="6" s="1"/>
  <c r="D11484" i="6"/>
  <c r="A11484" i="6"/>
  <c r="F11483" i="6"/>
  <c r="G11483" i="6" s="1"/>
  <c r="D11483" i="6"/>
  <c r="A11483" i="6"/>
  <c r="F11482" i="6"/>
  <c r="G11482" i="6" s="1"/>
  <c r="D11482" i="6"/>
  <c r="A11482" i="6"/>
  <c r="F11481" i="6"/>
  <c r="G11481" i="6" s="1"/>
  <c r="D11481" i="6"/>
  <c r="A11481" i="6"/>
  <c r="F11480" i="6"/>
  <c r="G11480" i="6" s="1"/>
  <c r="D11480" i="6"/>
  <c r="A11480" i="6"/>
  <c r="F11479" i="6"/>
  <c r="G11479" i="6" s="1"/>
  <c r="D11479" i="6"/>
  <c r="A11479" i="6"/>
  <c r="F11478" i="6"/>
  <c r="G11478" i="6" s="1"/>
  <c r="D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5" i="6"/>
  <c r="G11435" i="6" s="1"/>
  <c r="D11435" i="6"/>
  <c r="A11435" i="6"/>
  <c r="F11434" i="6"/>
  <c r="G11434" i="6" s="1"/>
  <c r="D11434" i="6"/>
  <c r="A11434" i="6"/>
  <c r="F11433" i="6"/>
  <c r="G11433" i="6" s="1"/>
  <c r="D11433" i="6"/>
  <c r="A11433" i="6"/>
  <c r="F11432" i="6"/>
  <c r="G11432" i="6" s="1"/>
  <c r="D11432" i="6"/>
  <c r="A11432" i="6"/>
  <c r="F11431" i="6"/>
  <c r="G11431" i="6" s="1"/>
  <c r="D11431" i="6"/>
  <c r="A11431" i="6"/>
  <c r="F11430" i="6"/>
  <c r="G11430" i="6" s="1"/>
  <c r="D11430" i="6"/>
  <c r="A11430" i="6"/>
  <c r="F11429" i="6"/>
  <c r="G11429" i="6" s="1"/>
  <c r="D11429" i="6"/>
  <c r="A11429" i="6"/>
  <c r="F11428" i="6"/>
  <c r="G11428" i="6" s="1"/>
  <c r="D11428" i="6"/>
  <c r="A11428" i="6"/>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G10786"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F10633" i="6"/>
  <c r="G10633" i="6" s="1"/>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G10576"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G10476"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G7586"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G6686"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G5036"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G1236"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G886"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G686"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7647" i="6" l="1"/>
  <c r="G497" i="6"/>
  <c r="G797" i="6"/>
  <c r="G1136" i="6"/>
  <c r="G1797" i="6"/>
  <c r="G1986" i="6"/>
  <c r="G2636" i="6"/>
  <c r="G3247" i="6"/>
  <c r="G3547" i="6"/>
  <c r="G4136" i="6"/>
  <c r="G4986" i="6"/>
  <c r="G5336" i="6"/>
  <c r="G5536" i="6"/>
  <c r="G7436" i="6"/>
  <c r="G8797" i="6"/>
  <c r="G2186" i="6"/>
  <c r="G2397" i="6"/>
  <c r="G2647" i="6"/>
  <c r="G2686" i="6"/>
  <c r="G2886" i="6"/>
  <c r="G3236" i="6"/>
  <c r="G3286" i="6"/>
  <c r="G4176" i="6"/>
  <c r="G4697" i="6"/>
  <c r="G4786" i="6"/>
  <c r="G6536" i="6"/>
  <c r="G7797" i="6"/>
  <c r="G8136" i="6"/>
  <c r="G8197" i="6"/>
  <c r="G8386" i="6"/>
  <c r="G8526" i="6"/>
  <c r="G8536" i="6"/>
  <c r="G8686" i="6"/>
  <c r="G8886" i="6"/>
  <c r="G9286" i="6"/>
  <c r="G9347" i="6"/>
  <c r="G10826" i="6"/>
  <c r="G7536" i="6"/>
  <c r="G7736" i="6"/>
  <c r="G7847" i="6"/>
  <c r="G8586" i="6"/>
  <c r="G8747" i="6"/>
  <c r="G9486" i="6"/>
  <c r="G9547" i="6"/>
  <c r="G9576" i="6"/>
  <c r="G10997" i="6"/>
  <c r="G11086" i="6"/>
  <c r="G11447" i="6"/>
  <c r="G12386" i="6"/>
  <c r="G12476" i="6"/>
  <c r="G12797" i="6"/>
  <c r="G12836" i="6"/>
  <c r="G11286" i="6"/>
  <c r="G11586" i="6"/>
  <c r="G12336" i="6"/>
  <c r="G13986" i="6"/>
  <c r="G14047" i="6"/>
  <c r="G14286" i="6"/>
  <c r="G14297" i="6"/>
  <c r="G14447" i="6"/>
  <c r="G14547" i="6"/>
  <c r="G14947" i="6"/>
  <c r="G14997" i="6"/>
  <c r="G13786" i="6"/>
  <c r="G13876" i="6"/>
  <c r="G14436" i="6"/>
  <c r="G14686" i="6"/>
  <c r="G14797" i="6"/>
  <c r="G14836" i="6"/>
  <c r="G176" i="6"/>
  <c r="G197" i="6"/>
  <c r="G576" i="6"/>
  <c r="G297" i="6"/>
  <c r="G386" i="6"/>
  <c r="G697" i="6"/>
  <c r="G786" i="6"/>
  <c r="G897" i="6"/>
  <c r="G1097" i="6"/>
  <c r="G2597" i="6"/>
  <c r="G86" i="6"/>
  <c r="G286" i="6"/>
  <c r="G997" i="6"/>
  <c r="G1047" i="6"/>
  <c r="G1726" i="6"/>
  <c r="G97" i="6"/>
  <c r="G186" i="6"/>
  <c r="G397" i="6"/>
  <c r="G486" i="6"/>
  <c r="G2036" i="6"/>
  <c r="G2076" i="6"/>
  <c r="G2097" i="6"/>
  <c r="G2147" i="6"/>
  <c r="G3276" i="6"/>
  <c r="G1247" i="6"/>
  <c r="G1647" i="6"/>
  <c r="G1836" i="6"/>
  <c r="G1886" i="6"/>
  <c r="G2236" i="6"/>
  <c r="G3036" i="6"/>
  <c r="G3197" i="6"/>
  <c r="G3436" i="6"/>
  <c r="G3536" i="6"/>
  <c r="G3836" i="6"/>
  <c r="G3926" i="6"/>
  <c r="G4047" i="6"/>
  <c r="G4086" i="6"/>
  <c r="G4097" i="6"/>
  <c r="G4147" i="6"/>
  <c r="G4197" i="6"/>
  <c r="G4336" i="6"/>
  <c r="G4486" i="6"/>
  <c r="G4536" i="6"/>
  <c r="G4547" i="6"/>
  <c r="G6236" i="6"/>
  <c r="G6336" i="6"/>
  <c r="G1297" i="6"/>
  <c r="G1497" i="6"/>
  <c r="G1636" i="6"/>
  <c r="G1686" i="6"/>
  <c r="G1736" i="6"/>
  <c r="G1786" i="6"/>
  <c r="G1826" i="6"/>
  <c r="G1997" i="6"/>
  <c r="G2247" i="6"/>
  <c r="G2297" i="6"/>
  <c r="G2536" i="6"/>
  <c r="G2797" i="6"/>
  <c r="G3386" i="6"/>
  <c r="G3397" i="6"/>
  <c r="G3736" i="6"/>
  <c r="G3747" i="6"/>
  <c r="G3776" i="6"/>
  <c r="G3786" i="6"/>
  <c r="G3986" i="6"/>
  <c r="G3997" i="6"/>
  <c r="G4036" i="6"/>
  <c r="G4286" i="6"/>
  <c r="G5597" i="6"/>
  <c r="G586" i="6"/>
  <c r="G647" i="6"/>
  <c r="G1086" i="6"/>
  <c r="G1326" i="6"/>
  <c r="G1936" i="6"/>
  <c r="G2047" i="6"/>
  <c r="G2386" i="6"/>
  <c r="G2497" i="6"/>
  <c r="G2586" i="6"/>
  <c r="G2997" i="6"/>
  <c r="G3336" i="6"/>
  <c r="G3447" i="6"/>
  <c r="G3586" i="6"/>
  <c r="G3597" i="6"/>
  <c r="G3936" i="6"/>
  <c r="G4686" i="6"/>
  <c r="G5376" i="6"/>
  <c r="G5626" i="6"/>
  <c r="G5647" i="6"/>
  <c r="G5686" i="6"/>
  <c r="G5097" i="6"/>
  <c r="G5136" i="6"/>
  <c r="G5247" i="6"/>
  <c r="G5347" i="6"/>
  <c r="G5386" i="6"/>
  <c r="G5436" i="6"/>
  <c r="G5697" i="6"/>
  <c r="G5747" i="6"/>
  <c r="G5826" i="6"/>
  <c r="G6086" i="6"/>
  <c r="G6136" i="6"/>
  <c r="G6276" i="6"/>
  <c r="G6386" i="6"/>
  <c r="G6436" i="6"/>
  <c r="G6586" i="6"/>
  <c r="G6647" i="6"/>
  <c r="G6747" i="6"/>
  <c r="G6847" i="6"/>
  <c r="G7286" i="6"/>
  <c r="G7336" i="6"/>
  <c r="G7776" i="6"/>
  <c r="G5286" i="6"/>
  <c r="G5486" i="6"/>
  <c r="G5897" i="6"/>
  <c r="G5997" i="6"/>
  <c r="G6286" i="6"/>
  <c r="G6626" i="6"/>
  <c r="G6836" i="6"/>
  <c r="G7047" i="6"/>
  <c r="G5186" i="6"/>
  <c r="G5497" i="6"/>
  <c r="G5836" i="6"/>
  <c r="G6047" i="6"/>
  <c r="G6186" i="6"/>
  <c r="G6486" i="6"/>
  <c r="G7147" i="6"/>
  <c r="G7247" i="6"/>
  <c r="G7836" i="6"/>
  <c r="G8347" i="6"/>
  <c r="G8847" i="6"/>
  <c r="G7476" i="6"/>
  <c r="G7547" i="6"/>
  <c r="G7597" i="6"/>
  <c r="G7636" i="6"/>
  <c r="G7676" i="6"/>
  <c r="G7747" i="6"/>
  <c r="G7986" i="6"/>
  <c r="G8036" i="6"/>
  <c r="G8286" i="6"/>
  <c r="G8447" i="6"/>
  <c r="G8597" i="6"/>
  <c r="G8786" i="6"/>
  <c r="G8826" i="6"/>
  <c r="G8936" i="6"/>
  <c r="G8986" i="6"/>
  <c r="G9036" i="6"/>
  <c r="G9086" i="6"/>
  <c r="G9336" i="6"/>
  <c r="G9376" i="6"/>
  <c r="G9747" i="6"/>
  <c r="G10686" i="6"/>
  <c r="G10886" i="6"/>
  <c r="G7786" i="6"/>
  <c r="G7886" i="6"/>
  <c r="G7936" i="6"/>
  <c r="G8186" i="6"/>
  <c r="G8247" i="6"/>
  <c r="G8436" i="6"/>
  <c r="G9397" i="6"/>
  <c r="G11186" i="6"/>
  <c r="G7197" i="6"/>
  <c r="G7347" i="6"/>
  <c r="G7386" i="6"/>
  <c r="G7447" i="6"/>
  <c r="G7486" i="6"/>
  <c r="G7686" i="6"/>
  <c r="G7976" i="6"/>
  <c r="G8086" i="6"/>
  <c r="G8336" i="6"/>
  <c r="G8836" i="6"/>
  <c r="G8997" i="6"/>
  <c r="G9136" i="6"/>
  <c r="G9436" i="6"/>
  <c r="G9947" i="6"/>
  <c r="G10347" i="6"/>
  <c r="G9526" i="6"/>
  <c r="G9586" i="6"/>
  <c r="G9686" i="6"/>
  <c r="G9726" i="6"/>
  <c r="G9786" i="6"/>
  <c r="G9826" i="6"/>
  <c r="G10097" i="6"/>
  <c r="G10147" i="6"/>
  <c r="G10186" i="6"/>
  <c r="G10197" i="6"/>
  <c r="G10486" i="6"/>
  <c r="G10536" i="6"/>
  <c r="G10736" i="6"/>
  <c r="G10936" i="6"/>
  <c r="G10986" i="6"/>
  <c r="G11026" i="6"/>
  <c r="G11197" i="6"/>
  <c r="G11336" i="6"/>
  <c r="G9636" i="6"/>
  <c r="G10036" i="6"/>
  <c r="G10386" i="6"/>
  <c r="G10397" i="6"/>
  <c r="G10697" i="6"/>
  <c r="G10876" i="6"/>
  <c r="G11126" i="6"/>
  <c r="G11147" i="6"/>
  <c r="G11397" i="6"/>
  <c r="G9247" i="6"/>
  <c r="G9497" i="6"/>
  <c r="G9897" i="6"/>
  <c r="G9986" i="6"/>
  <c r="G10236" i="6"/>
  <c r="G10336" i="6"/>
  <c r="G10547" i="6"/>
  <c r="G10586" i="6"/>
  <c r="G10897" i="6"/>
  <c r="G11036" i="6"/>
  <c r="G11386" i="6"/>
  <c r="G11436" i="6"/>
  <c r="G11486" i="6"/>
  <c r="G11636" i="6"/>
  <c r="G11686" i="6"/>
  <c r="G11736" i="6"/>
  <c r="G11776" i="6"/>
  <c r="G11936" i="6"/>
  <c r="G11986" i="6"/>
  <c r="G12086" i="6"/>
  <c r="G12136" i="6"/>
  <c r="G12436" i="6"/>
  <c r="G11526" i="6"/>
  <c r="G11747" i="6"/>
  <c r="G11997" i="6"/>
  <c r="G12047" i="6"/>
  <c r="G12176" i="6"/>
  <c r="G12286" i="6"/>
  <c r="G11276" i="6"/>
  <c r="G11347" i="6"/>
  <c r="G11497" i="6"/>
  <c r="G11536" i="6"/>
  <c r="G11836" i="6"/>
  <c r="G12147" i="6"/>
  <c r="G12186" i="6"/>
  <c r="G12197" i="6"/>
  <c r="G12199" i="6" s="1"/>
  <c r="G12236" i="6"/>
  <c r="G12376" i="6"/>
  <c r="G12486" i="6"/>
  <c r="G12536" i="6"/>
  <c r="G12686" i="6"/>
  <c r="G12886" i="6"/>
  <c r="G13136" i="6"/>
  <c r="G13236" i="6"/>
  <c r="G13336" i="6"/>
  <c r="G13397" i="6"/>
  <c r="G14026" i="6"/>
  <c r="G12636" i="6"/>
  <c r="G12697" i="6"/>
  <c r="G12786" i="6"/>
  <c r="G12947" i="6"/>
  <c r="G12986" i="6"/>
  <c r="G13386" i="6"/>
  <c r="G13536" i="6"/>
  <c r="G12576" i="6"/>
  <c r="G12597" i="6"/>
  <c r="G12826" i="6"/>
  <c r="G12936" i="6"/>
  <c r="G13097" i="6"/>
  <c r="G13247" i="6"/>
  <c r="G13347" i="6"/>
  <c r="G13736" i="6"/>
  <c r="G13747" i="6"/>
  <c r="G13897" i="6"/>
  <c r="G13926" i="6"/>
  <c r="G13936" i="6"/>
  <c r="G13997" i="6"/>
  <c r="G14186" i="6"/>
  <c r="G14326" i="6"/>
  <c r="G13886" i="6"/>
  <c r="G14036" i="6"/>
  <c r="G14486" i="6"/>
  <c r="G14536" i="6"/>
  <c r="G14136" i="6"/>
  <c r="G14826" i="6"/>
  <c r="G14086" i="6"/>
  <c r="G14226" i="6"/>
  <c r="G14236" i="6"/>
  <c r="G14336" i="6"/>
  <c r="G14497" i="6"/>
  <c r="G14597" i="6"/>
  <c r="G14636" i="6"/>
  <c r="G14986" i="6"/>
  <c r="G12026" i="6"/>
  <c r="G12036" i="6"/>
  <c r="G12126" i="6"/>
  <c r="G12149" i="6" s="1"/>
  <c r="G12326" i="6"/>
  <c r="G12397" i="6"/>
  <c r="G12447" i="6"/>
  <c r="G12586" i="6"/>
  <c r="G12626" i="6"/>
  <c r="G12647" i="6"/>
  <c r="G12097" i="6"/>
  <c r="G12426" i="6"/>
  <c r="G12449" i="6" s="1"/>
  <c r="G12497" i="6"/>
  <c r="G12547" i="6"/>
  <c r="G12747" i="6"/>
  <c r="G12776" i="6"/>
  <c r="G12076" i="6"/>
  <c r="G12297" i="6"/>
  <c r="G12526" i="6"/>
  <c r="G12549" i="6"/>
  <c r="G12226" i="6"/>
  <c r="G12247" i="6"/>
  <c r="G12276" i="6"/>
  <c r="G12347" i="6"/>
  <c r="G12726" i="6"/>
  <c r="G12736" i="6"/>
  <c r="G12876" i="6"/>
  <c r="G12897" i="6"/>
  <c r="G13047" i="6"/>
  <c r="G12499" i="6"/>
  <c r="G12847" i="6"/>
  <c r="G12849" i="6" s="1"/>
  <c r="G13026" i="6"/>
  <c r="G13176" i="6"/>
  <c r="G12926" i="6"/>
  <c r="G12976" i="6"/>
  <c r="G12997" i="6"/>
  <c r="G13086" i="6"/>
  <c r="G13126" i="6"/>
  <c r="G13147" i="6"/>
  <c r="G12676" i="6"/>
  <c r="G12699" i="6" s="1"/>
  <c r="G12799" i="6"/>
  <c r="G13036" i="6"/>
  <c r="G13076" i="6"/>
  <c r="G13099" i="6" s="1"/>
  <c r="G13197" i="6"/>
  <c r="G13286" i="6"/>
  <c r="G13436" i="6"/>
  <c r="G13447" i="6"/>
  <c r="G13497" i="6"/>
  <c r="G13586" i="6"/>
  <c r="G13626" i="6"/>
  <c r="G13797" i="6"/>
  <c r="G13226" i="6"/>
  <c r="G13297" i="6"/>
  <c r="G13426" i="6"/>
  <c r="G13597" i="6"/>
  <c r="G13276" i="6"/>
  <c r="G13326" i="6"/>
  <c r="G13349" i="6" s="1"/>
  <c r="G13576" i="6"/>
  <c r="G13686" i="6"/>
  <c r="G13726" i="6"/>
  <c r="G13749" i="6" s="1"/>
  <c r="G13776" i="6"/>
  <c r="G13799" i="6"/>
  <c r="G13376" i="6"/>
  <c r="G13399" i="6" s="1"/>
  <c r="G13486" i="6"/>
  <c r="G13526" i="6"/>
  <c r="G13547" i="6"/>
  <c r="G13636" i="6"/>
  <c r="G13647" i="6"/>
  <c r="G13697" i="6"/>
  <c r="G13847" i="6"/>
  <c r="G13476" i="6"/>
  <c r="G13499" i="6" s="1"/>
  <c r="G13676" i="6"/>
  <c r="G13899" i="6"/>
  <c r="G13976" i="6"/>
  <c r="G13999" i="6" s="1"/>
  <c r="G14049" i="6"/>
  <c r="G14176" i="6"/>
  <c r="G13826" i="6"/>
  <c r="G13836" i="6"/>
  <c r="G14276" i="6"/>
  <c r="G14299" i="6" s="1"/>
  <c r="G13947" i="6"/>
  <c r="G14147" i="6"/>
  <c r="G14197" i="6"/>
  <c r="G14076" i="6"/>
  <c r="G14097" i="6"/>
  <c r="G14126" i="6"/>
  <c r="G14149" i="6"/>
  <c r="G14347" i="6"/>
  <c r="G14349" i="6" s="1"/>
  <c r="G14397" i="6"/>
  <c r="G14426" i="6"/>
  <c r="G14449" i="6" s="1"/>
  <c r="G14376" i="6"/>
  <c r="G14476" i="6"/>
  <c r="G14499" i="6" s="1"/>
  <c r="G14576" i="6"/>
  <c r="G14247" i="6"/>
  <c r="G14249" i="6" s="1"/>
  <c r="G14526" i="6"/>
  <c r="G14549" i="6"/>
  <c r="G14676" i="6"/>
  <c r="G14697" i="6"/>
  <c r="G14747" i="6"/>
  <c r="G14897" i="6"/>
  <c r="G14386" i="6"/>
  <c r="G14626" i="6"/>
  <c r="G14647" i="6"/>
  <c r="G14886" i="6"/>
  <c r="G14586" i="6"/>
  <c r="G14876" i="6"/>
  <c r="G14899" i="6" s="1"/>
  <c r="G14736" i="6"/>
  <c r="G14847" i="6"/>
  <c r="G14849" i="6" s="1"/>
  <c r="G14936" i="6"/>
  <c r="G14726" i="6"/>
  <c r="G14786" i="6"/>
  <c r="G14926" i="6"/>
  <c r="G14949" i="6" s="1"/>
  <c r="G14976" i="6"/>
  <c r="G14999" i="6" s="1"/>
  <c r="G14776" i="6"/>
  <c r="G14799" i="6" s="1"/>
  <c r="G9076" i="6"/>
  <c r="G9147" i="6"/>
  <c r="G9226" i="6"/>
  <c r="G9047" i="6"/>
  <c r="G9126" i="6"/>
  <c r="G9149" i="6" s="1"/>
  <c r="G9176" i="6"/>
  <c r="G9426" i="6"/>
  <c r="G9026" i="6"/>
  <c r="G9236" i="6"/>
  <c r="G9276" i="6"/>
  <c r="G9297" i="6"/>
  <c r="G9299" i="6" s="1"/>
  <c r="G9097" i="6"/>
  <c r="G9197" i="6"/>
  <c r="G9386" i="6"/>
  <c r="G9399" i="6" s="1"/>
  <c r="G9536" i="6"/>
  <c r="G9736" i="6"/>
  <c r="G9776" i="6"/>
  <c r="G9797" i="6"/>
  <c r="G9186" i="6"/>
  <c r="G9199" i="6" s="1"/>
  <c r="G9447" i="6"/>
  <c r="G9449" i="6" s="1"/>
  <c r="G9676" i="6"/>
  <c r="G9476" i="6"/>
  <c r="G9499" i="6" s="1"/>
  <c r="G9647" i="6"/>
  <c r="G9836" i="6"/>
  <c r="G9886" i="6"/>
  <c r="G9326" i="6"/>
  <c r="G9597" i="6"/>
  <c r="G9599" i="6" s="1"/>
  <c r="G9626" i="6"/>
  <c r="G9649" i="6" s="1"/>
  <c r="G9697" i="6"/>
  <c r="G9799" i="6"/>
  <c r="G9876" i="6"/>
  <c r="G10047" i="6"/>
  <c r="G10076" i="6"/>
  <c r="G10286" i="6"/>
  <c r="G10297" i="6"/>
  <c r="G9549" i="6"/>
  <c r="G9749" i="6"/>
  <c r="G9847" i="6"/>
  <c r="G9849" i="6" s="1"/>
  <c r="G9936" i="6"/>
  <c r="G9976" i="6"/>
  <c r="G9997" i="6"/>
  <c r="G10026" i="6"/>
  <c r="G10049" i="6" s="1"/>
  <c r="G10247" i="6"/>
  <c r="G10276" i="6"/>
  <c r="G9926" i="6"/>
  <c r="G9949" i="6" s="1"/>
  <c r="G10136" i="6"/>
  <c r="G10176" i="6"/>
  <c r="G10199" i="6" s="1"/>
  <c r="G10226" i="6"/>
  <c r="G10436" i="6"/>
  <c r="G10447" i="6"/>
  <c r="G10086" i="6"/>
  <c r="G10376" i="6"/>
  <c r="G10399" i="6" s="1"/>
  <c r="G10426" i="6"/>
  <c r="G10449" i="6" s="1"/>
  <c r="G10676" i="6"/>
  <c r="G10699" i="6" s="1"/>
  <c r="G10126" i="6"/>
  <c r="G10149" i="6" s="1"/>
  <c r="G10326" i="6"/>
  <c r="G10349" i="6" s="1"/>
  <c r="G10526" i="6"/>
  <c r="G10549" i="6" s="1"/>
  <c r="G10626" i="6"/>
  <c r="G10776" i="6"/>
  <c r="G10497" i="6"/>
  <c r="G10499" i="6" s="1"/>
  <c r="G10597" i="6"/>
  <c r="G10599" i="6" s="1"/>
  <c r="G10647" i="6"/>
  <c r="G10797" i="6"/>
  <c r="G10847" i="6"/>
  <c r="G10636" i="6"/>
  <c r="G10726" i="6"/>
  <c r="G10926" i="6"/>
  <c r="G11226" i="6"/>
  <c r="G11326" i="6"/>
  <c r="G10899" i="6"/>
  <c r="G10947" i="6"/>
  <c r="G11047" i="6"/>
  <c r="G11049" i="6" s="1"/>
  <c r="G10747" i="6"/>
  <c r="G10836" i="6"/>
  <c r="G10849" i="6" s="1"/>
  <c r="G11076" i="6"/>
  <c r="G11097" i="6"/>
  <c r="G11247" i="6"/>
  <c r="G11297" i="6"/>
  <c r="G11299" i="6" s="1"/>
  <c r="G10976" i="6"/>
  <c r="G10999" i="6" s="1"/>
  <c r="G11136" i="6"/>
  <c r="G11149" i="6" s="1"/>
  <c r="G11376" i="6"/>
  <c r="G11399" i="6" s="1"/>
  <c r="G11426" i="6"/>
  <c r="G11449" i="6" s="1"/>
  <c r="G11647" i="6"/>
  <c r="G11176" i="6"/>
  <c r="G11199" i="6" s="1"/>
  <c r="G11547" i="6"/>
  <c r="G11549" i="6" s="1"/>
  <c r="G11576" i="6"/>
  <c r="G11597" i="6"/>
  <c r="G11676" i="6"/>
  <c r="G11236" i="6"/>
  <c r="G11476" i="6"/>
  <c r="G11499" i="6"/>
  <c r="G11626" i="6"/>
  <c r="G11649" i="6" s="1"/>
  <c r="G11726" i="6"/>
  <c r="G11876" i="6"/>
  <c r="G11697" i="6"/>
  <c r="G11786" i="6"/>
  <c r="G11797" i="6"/>
  <c r="G11947" i="6"/>
  <c r="G11749" i="6"/>
  <c r="G11847" i="6"/>
  <c r="G11886" i="6"/>
  <c r="G11897" i="6"/>
  <c r="G11926" i="6"/>
  <c r="G11949" i="6" s="1"/>
  <c r="G11976" i="6"/>
  <c r="G11999" i="6" s="1"/>
  <c r="G11826" i="6"/>
  <c r="G11849" i="6" s="1"/>
  <c r="G6036" i="6"/>
  <c r="G6076" i="6"/>
  <c r="G6126" i="6"/>
  <c r="G6197" i="6"/>
  <c r="G6247" i="6"/>
  <c r="G6476" i="6"/>
  <c r="G6526" i="6"/>
  <c r="G6026" i="6"/>
  <c r="G6226" i="6"/>
  <c r="G6249" i="6" s="1"/>
  <c r="G6297" i="6"/>
  <c r="G6299" i="6" s="1"/>
  <c r="G6347" i="6"/>
  <c r="G6597" i="6"/>
  <c r="G6326" i="6"/>
  <c r="G6349" i="6" s="1"/>
  <c r="G6397" i="6"/>
  <c r="G6447" i="6"/>
  <c r="G6097" i="6"/>
  <c r="G6147" i="6"/>
  <c r="G6426" i="6"/>
  <c r="G6497" i="6"/>
  <c r="G6547" i="6"/>
  <c r="G6636" i="6"/>
  <c r="G6176" i="6"/>
  <c r="G6199" i="6" s="1"/>
  <c r="G6376" i="6"/>
  <c r="G6676" i="6"/>
  <c r="G6697" i="6"/>
  <c r="G6786" i="6"/>
  <c r="G6826" i="6"/>
  <c r="G6849" i="6" s="1"/>
  <c r="G6936" i="6"/>
  <c r="G6976" i="6"/>
  <c r="G6997" i="6"/>
  <c r="G7086" i="6"/>
  <c r="G7097" i="6"/>
  <c r="G7126" i="6"/>
  <c r="G7226" i="6"/>
  <c r="G6736" i="6"/>
  <c r="G6776" i="6"/>
  <c r="G6797" i="6"/>
  <c r="G6886" i="6"/>
  <c r="G6897" i="6"/>
  <c r="G6926" i="6"/>
  <c r="G6947" i="6"/>
  <c r="G7036" i="6"/>
  <c r="G7076" i="6"/>
  <c r="G7099" i="6" s="1"/>
  <c r="G7186" i="6"/>
  <c r="G7236" i="6"/>
  <c r="G7249" i="6" s="1"/>
  <c r="G6649" i="6"/>
  <c r="G6726" i="6"/>
  <c r="G6876" i="6"/>
  <c r="G6899" i="6" s="1"/>
  <c r="G6576" i="6"/>
  <c r="G6986" i="6"/>
  <c r="G7026" i="6"/>
  <c r="G7049" i="6" s="1"/>
  <c r="G7136" i="6"/>
  <c r="G7149" i="6" s="1"/>
  <c r="G7176" i="6"/>
  <c r="G7199" i="6"/>
  <c r="G7276" i="6"/>
  <c r="G7376" i="6"/>
  <c r="G7297" i="6"/>
  <c r="G7397" i="6"/>
  <c r="G7497" i="6"/>
  <c r="G7499" i="6" s="1"/>
  <c r="G7426" i="6"/>
  <c r="G7449" i="6" s="1"/>
  <c r="G7576" i="6"/>
  <c r="G7599" i="6"/>
  <c r="G7326" i="6"/>
  <c r="G7349" i="6" s="1"/>
  <c r="G7526" i="6"/>
  <c r="G7549" i="6" s="1"/>
  <c r="G7726" i="6"/>
  <c r="G7749" i="6" s="1"/>
  <c r="G8076" i="6"/>
  <c r="G8126" i="6"/>
  <c r="G7897" i="6"/>
  <c r="G7947" i="6"/>
  <c r="G8147" i="6"/>
  <c r="G7697" i="6"/>
  <c r="G7699" i="6" s="1"/>
  <c r="G7799" i="6"/>
  <c r="G7826" i="6"/>
  <c r="G7849" i="6"/>
  <c r="G7876" i="6"/>
  <c r="G7926" i="6"/>
  <c r="G7949" i="6" s="1"/>
  <c r="G7997" i="6"/>
  <c r="G8047" i="6"/>
  <c r="G8226" i="6"/>
  <c r="G7626" i="6"/>
  <c r="G7649" i="6" s="1"/>
  <c r="G7999" i="6"/>
  <c r="G8026" i="6"/>
  <c r="G8049" i="6" s="1"/>
  <c r="G8097" i="6"/>
  <c r="G8099" i="6"/>
  <c r="G8276" i="6"/>
  <c r="G8297" i="6"/>
  <c r="G8326" i="6"/>
  <c r="G8349" i="6"/>
  <c r="G8397" i="6"/>
  <c r="G8576" i="6"/>
  <c r="G8599" i="6" s="1"/>
  <c r="G8176" i="6"/>
  <c r="G8199" i="6" s="1"/>
  <c r="G8376" i="6"/>
  <c r="G8236" i="6"/>
  <c r="G8497" i="6"/>
  <c r="G8647" i="6"/>
  <c r="G8476" i="6"/>
  <c r="G8486" i="6"/>
  <c r="G8636" i="6"/>
  <c r="G8697" i="6"/>
  <c r="G8547" i="6"/>
  <c r="G8549" i="6" s="1"/>
  <c r="G8626" i="6"/>
  <c r="G8426" i="6"/>
  <c r="G8449" i="6" s="1"/>
  <c r="G8776" i="6"/>
  <c r="G8799" i="6" s="1"/>
  <c r="G8976" i="6"/>
  <c r="G8999" i="6" s="1"/>
  <c r="G8726" i="6"/>
  <c r="G8736" i="6"/>
  <c r="G8876" i="6"/>
  <c r="G8897" i="6"/>
  <c r="G8676" i="6"/>
  <c r="G8699" i="6" s="1"/>
  <c r="G8849" i="6"/>
  <c r="G8947" i="6"/>
  <c r="G8926" i="6"/>
  <c r="G3047" i="6"/>
  <c r="G3086" i="6"/>
  <c r="G3097" i="6"/>
  <c r="G3147" i="6"/>
  <c r="G3026" i="6"/>
  <c r="G3049" i="6" s="1"/>
  <c r="G3076" i="6"/>
  <c r="G3176" i="6"/>
  <c r="G3297" i="6"/>
  <c r="G3347" i="6"/>
  <c r="G3376" i="6"/>
  <c r="G3399" i="6" s="1"/>
  <c r="G3426" i="6"/>
  <c r="G3449" i="6" s="1"/>
  <c r="G3636" i="6"/>
  <c r="G3647" i="6"/>
  <c r="G3686" i="6"/>
  <c r="G3697" i="6"/>
  <c r="G3299" i="6"/>
  <c r="G3797" i="6"/>
  <c r="G3136" i="6"/>
  <c r="G3226" i="6"/>
  <c r="G3249" i="6" s="1"/>
  <c r="G3576" i="6"/>
  <c r="G3599" i="6" s="1"/>
  <c r="G3626" i="6"/>
  <c r="G3847" i="6"/>
  <c r="G3897" i="6"/>
  <c r="G3976" i="6"/>
  <c r="G3999" i="6" s="1"/>
  <c r="G3126" i="6"/>
  <c r="G3186" i="6"/>
  <c r="G3486" i="6"/>
  <c r="G3497" i="6"/>
  <c r="G3826" i="6"/>
  <c r="G3876" i="6"/>
  <c r="G3326" i="6"/>
  <c r="G3349" i="6" s="1"/>
  <c r="G3526" i="6"/>
  <c r="G3549" i="6" s="1"/>
  <c r="G3726" i="6"/>
  <c r="G3749" i="6" s="1"/>
  <c r="G4236" i="6"/>
  <c r="G4276" i="6"/>
  <c r="G4386" i="6"/>
  <c r="G4426" i="6"/>
  <c r="G4447" i="6"/>
  <c r="G3476" i="6"/>
  <c r="G3676" i="6"/>
  <c r="G3799" i="6"/>
  <c r="G3947" i="6"/>
  <c r="G3949" i="6" s="1"/>
  <c r="G4186" i="6"/>
  <c r="G4199" i="6" s="1"/>
  <c r="G4226" i="6"/>
  <c r="G4247" i="6"/>
  <c r="G4347" i="6"/>
  <c r="G4376" i="6"/>
  <c r="G4397" i="6"/>
  <c r="G4526" i="6"/>
  <c r="G4549" i="6" s="1"/>
  <c r="G4326" i="6"/>
  <c r="G4349" i="6" s="1"/>
  <c r="G3886" i="6"/>
  <c r="G4076" i="6"/>
  <c r="G4099" i="6" s="1"/>
  <c r="G4126" i="6"/>
  <c r="G4149" i="6"/>
  <c r="G4297" i="6"/>
  <c r="G4436" i="6"/>
  <c r="G4476" i="6"/>
  <c r="G4497" i="6"/>
  <c r="G4636" i="6"/>
  <c r="G4676" i="6"/>
  <c r="G4699" i="6" s="1"/>
  <c r="G4797" i="6"/>
  <c r="G4976" i="6"/>
  <c r="G4026" i="6"/>
  <c r="G4049" i="6" s="1"/>
  <c r="G4586" i="6"/>
  <c r="G4597" i="6"/>
  <c r="G4997" i="6"/>
  <c r="G5047" i="6"/>
  <c r="G4576" i="6"/>
  <c r="G4736" i="6"/>
  <c r="G4747" i="6"/>
  <c r="G4876" i="6"/>
  <c r="G4897" i="6"/>
  <c r="G4776" i="6"/>
  <c r="G4836" i="6"/>
  <c r="G4886" i="6"/>
  <c r="G4899" i="6" s="1"/>
  <c r="G4947" i="6"/>
  <c r="G4936" i="6"/>
  <c r="G5076" i="6"/>
  <c r="G4726" i="6"/>
  <c r="G4926" i="6"/>
  <c r="G4626" i="6"/>
  <c r="G4647" i="6"/>
  <c r="G4826" i="6"/>
  <c r="G4847" i="6"/>
  <c r="G5026" i="6"/>
  <c r="G5197" i="6"/>
  <c r="G5276" i="6"/>
  <c r="G5086" i="6"/>
  <c r="G5126" i="6"/>
  <c r="G5147" i="6"/>
  <c r="G5176" i="6"/>
  <c r="G5199" i="6" s="1"/>
  <c r="G5236" i="6"/>
  <c r="G5297" i="6"/>
  <c r="G5397" i="6"/>
  <c r="G5399" i="6" s="1"/>
  <c r="G5526" i="6"/>
  <c r="G5547" i="6"/>
  <c r="G5326" i="6"/>
  <c r="G5349" i="6" s="1"/>
  <c r="G5426" i="6"/>
  <c r="G5447" i="6"/>
  <c r="G5476" i="6"/>
  <c r="G5499" i="6" s="1"/>
  <c r="G5226" i="6"/>
  <c r="G5249" i="6" s="1"/>
  <c r="G5636" i="6"/>
  <c r="G5649" i="6" s="1"/>
  <c r="G5726" i="6"/>
  <c r="G5876" i="6"/>
  <c r="G5586" i="6"/>
  <c r="G5786" i="6"/>
  <c r="G5797" i="6"/>
  <c r="G5886" i="6"/>
  <c r="G5576" i="6"/>
  <c r="G5676" i="6"/>
  <c r="G5699" i="6" s="1"/>
  <c r="G5976" i="6"/>
  <c r="G5736" i="6"/>
  <c r="G5936" i="6"/>
  <c r="G5776" i="6"/>
  <c r="G5847" i="6"/>
  <c r="G5849" i="6" s="1"/>
  <c r="G5926" i="6"/>
  <c r="G5947" i="6"/>
  <c r="G5986" i="6"/>
  <c r="G2576" i="6"/>
  <c r="G2599" i="6" s="1"/>
  <c r="G2626" i="6"/>
  <c r="G2649" i="6" s="1"/>
  <c r="G2526" i="6"/>
  <c r="G2547" i="6"/>
  <c r="G2697" i="6"/>
  <c r="G2736" i="6"/>
  <c r="G2976" i="6"/>
  <c r="G2747" i="6"/>
  <c r="G2786" i="6"/>
  <c r="G2876" i="6"/>
  <c r="G2897" i="6"/>
  <c r="G2899" i="6" s="1"/>
  <c r="G2776" i="6"/>
  <c r="G2799" i="6" s="1"/>
  <c r="G2836" i="6"/>
  <c r="G2936" i="6"/>
  <c r="G2676" i="6"/>
  <c r="G2699" i="6" s="1"/>
  <c r="G2726" i="6"/>
  <c r="G2826" i="6"/>
  <c r="G2847" i="6"/>
  <c r="G2926" i="6"/>
  <c r="G2947" i="6"/>
  <c r="G2986" i="6"/>
  <c r="G2136" i="6"/>
  <c r="G2176" i="6"/>
  <c r="G2197" i="6"/>
  <c r="G2026" i="6"/>
  <c r="G2049" i="6" s="1"/>
  <c r="G2086" i="6"/>
  <c r="G2099" i="6"/>
  <c r="G2376" i="6"/>
  <c r="G2399" i="6" s="1"/>
  <c r="G2476" i="6"/>
  <c r="G2126" i="6"/>
  <c r="G2149" i="6" s="1"/>
  <c r="G2336" i="6"/>
  <c r="G2226" i="6"/>
  <c r="G2249" i="6" s="1"/>
  <c r="G2286" i="6"/>
  <c r="G2326" i="6"/>
  <c r="G2347" i="6"/>
  <c r="G2436" i="6"/>
  <c r="G2426" i="6"/>
  <c r="G2447" i="6"/>
  <c r="G2486" i="6"/>
  <c r="G2276" i="6"/>
  <c r="G1676" i="6"/>
  <c r="G1526" i="6"/>
  <c r="G1586" i="6"/>
  <c r="G1626" i="6"/>
  <c r="G1649" i="6" s="1"/>
  <c r="G1536" i="6"/>
  <c r="G1547" i="6"/>
  <c r="G1576" i="6"/>
  <c r="G1597" i="6"/>
  <c r="G1697" i="6"/>
  <c r="G1976" i="6"/>
  <c r="G1999" i="6" s="1"/>
  <c r="G1747" i="6"/>
  <c r="G1749" i="6" s="1"/>
  <c r="G1947" i="6"/>
  <c r="G1847" i="6"/>
  <c r="G1849" i="6" s="1"/>
  <c r="G1776" i="6"/>
  <c r="G1799" i="6" s="1"/>
  <c r="G1876" i="6"/>
  <c r="G1897" i="6"/>
  <c r="G1926" i="6"/>
  <c r="G1949" i="6"/>
  <c r="G1126" i="6"/>
  <c r="G1176" i="6"/>
  <c r="G1376" i="6"/>
  <c r="G1036" i="6"/>
  <c r="G1226" i="6"/>
  <c r="G1249" i="6" s="1"/>
  <c r="G1386" i="6"/>
  <c r="G1397" i="6"/>
  <c r="G1026" i="6"/>
  <c r="G1049" i="6" s="1"/>
  <c r="G1186" i="6"/>
  <c r="G1276" i="6"/>
  <c r="G1147" i="6"/>
  <c r="G1197" i="6"/>
  <c r="G1336" i="6"/>
  <c r="G1476" i="6"/>
  <c r="G1076" i="6"/>
  <c r="G1099" i="6" s="1"/>
  <c r="G1286" i="6"/>
  <c r="G1436" i="6"/>
  <c r="G1299" i="6"/>
  <c r="G1347" i="6"/>
  <c r="G1349" i="6" s="1"/>
  <c r="G1426" i="6"/>
  <c r="G1447" i="6"/>
  <c r="G1486" i="6"/>
  <c r="G597" i="6"/>
  <c r="G626" i="6"/>
  <c r="G599" i="6"/>
  <c r="G536" i="6"/>
  <c r="G547" i="6"/>
  <c r="G636" i="6"/>
  <c r="G649" i="6" s="1"/>
  <c r="G676" i="6"/>
  <c r="G699" i="6"/>
  <c r="G726" i="6"/>
  <c r="G747" i="6"/>
  <c r="G776" i="6"/>
  <c r="G799" i="6" s="1"/>
  <c r="G976" i="6"/>
  <c r="G526" i="6"/>
  <c r="G826" i="6"/>
  <c r="G847" i="6"/>
  <c r="G926" i="6"/>
  <c r="G936" i="6"/>
  <c r="G876" i="6"/>
  <c r="G899" i="6" s="1"/>
  <c r="G836" i="6"/>
  <c r="G736" i="6"/>
  <c r="G947" i="6"/>
  <c r="G986" i="6"/>
  <c r="G447" i="6"/>
  <c r="G436" i="6"/>
  <c r="G476" i="6"/>
  <c r="G499" i="6" s="1"/>
  <c r="G426" i="6"/>
  <c r="G376" i="6"/>
  <c r="G399" i="6" s="1"/>
  <c r="G336" i="6"/>
  <c r="G326" i="6"/>
  <c r="G347" i="6"/>
  <c r="G276" i="6"/>
  <c r="G299" i="6" s="1"/>
  <c r="G236" i="6"/>
  <c r="G247" i="6"/>
  <c r="G226" i="6"/>
  <c r="G147" i="6"/>
  <c r="G136" i="6"/>
  <c r="G126" i="6"/>
  <c r="G76" i="6"/>
  <c r="G99" i="6" s="1"/>
  <c r="C19" i="15"/>
  <c r="G149" i="6" l="1"/>
  <c r="G549" i="6"/>
  <c r="G1399" i="6"/>
  <c r="G1899" i="6"/>
  <c r="G1549" i="6"/>
  <c r="G2199" i="6"/>
  <c r="G2849" i="6"/>
  <c r="G5999" i="6"/>
  <c r="G5149" i="6"/>
  <c r="G4849" i="6"/>
  <c r="G4649" i="6"/>
  <c r="G4999" i="6"/>
  <c r="G8749" i="6"/>
  <c r="G7899" i="6"/>
  <c r="G11599" i="6"/>
  <c r="G9999" i="6"/>
  <c r="G9249" i="6"/>
  <c r="G14649" i="6"/>
  <c r="G13849" i="6"/>
  <c r="G13549" i="6"/>
  <c r="G12899" i="6"/>
  <c r="G12099" i="6"/>
  <c r="G12049" i="6"/>
  <c r="G13949" i="6"/>
  <c r="G12399" i="6"/>
  <c r="G999" i="6"/>
  <c r="G1499" i="6"/>
  <c r="G1699" i="6"/>
  <c r="G2999" i="6"/>
  <c r="G1449" i="6"/>
  <c r="G2349" i="6"/>
  <c r="G2549" i="6"/>
  <c r="G5799" i="6"/>
  <c r="G5449" i="6"/>
  <c r="G4949" i="6"/>
  <c r="G4499" i="6"/>
  <c r="G4299" i="6"/>
  <c r="G3849" i="6"/>
  <c r="G3099" i="6"/>
  <c r="G8899" i="6"/>
  <c r="G8649" i="6"/>
  <c r="G8249" i="6"/>
  <c r="G6599" i="6"/>
  <c r="G6749" i="6"/>
  <c r="G6949" i="6"/>
  <c r="G6449" i="6"/>
  <c r="G6049" i="6"/>
  <c r="G6099" i="6"/>
  <c r="G11799" i="6"/>
  <c r="G11099" i="6"/>
  <c r="G11349" i="6"/>
  <c r="G10949" i="6"/>
  <c r="G10749" i="6"/>
  <c r="G10649" i="6"/>
  <c r="G10249" i="6"/>
  <c r="G10099" i="6"/>
  <c r="G9349" i="6"/>
  <c r="G9049" i="6"/>
  <c r="G14699" i="6"/>
  <c r="G14399" i="6"/>
  <c r="G14099" i="6"/>
  <c r="G13699" i="6"/>
  <c r="G13649" i="6"/>
  <c r="G13299" i="6"/>
  <c r="G13249" i="6"/>
  <c r="G13149" i="6"/>
  <c r="G12949" i="6"/>
  <c r="G12749" i="6"/>
  <c r="G12599" i="6"/>
  <c r="G7399" i="6"/>
  <c r="G11699" i="6"/>
  <c r="G14199" i="6"/>
  <c r="G199" i="6"/>
  <c r="G249" i="6"/>
  <c r="G349" i="6"/>
  <c r="G449" i="6"/>
  <c r="G949" i="6"/>
  <c r="G1149" i="6"/>
  <c r="G2499" i="6"/>
  <c r="G2749" i="6"/>
  <c r="G5899" i="6"/>
  <c r="G5749" i="6"/>
  <c r="G5549" i="6"/>
  <c r="G5099" i="6"/>
  <c r="G5049" i="6"/>
  <c r="G4749" i="6"/>
  <c r="G4799" i="6"/>
  <c r="G4599" i="6"/>
  <c r="G4399" i="6"/>
  <c r="G4249" i="6"/>
  <c r="G3499" i="6"/>
  <c r="G3899" i="6"/>
  <c r="G3149" i="6"/>
  <c r="G8949" i="6"/>
  <c r="G8499" i="6"/>
  <c r="G8399" i="6"/>
  <c r="G6999" i="6"/>
  <c r="G6399" i="6"/>
  <c r="G6499" i="6"/>
  <c r="G6149" i="6"/>
  <c r="G11249" i="6"/>
  <c r="G9699" i="6"/>
  <c r="G13599" i="6"/>
  <c r="G12999" i="6"/>
  <c r="G13199" i="6"/>
  <c r="G13049" i="6"/>
  <c r="G12349" i="6"/>
  <c r="G12249" i="6"/>
  <c r="G12649" i="6"/>
  <c r="G7299" i="6"/>
  <c r="G14599" i="6"/>
  <c r="G12299" i="6"/>
  <c r="G749" i="6"/>
  <c r="G849" i="6"/>
  <c r="G1199" i="6"/>
  <c r="G1599" i="6"/>
  <c r="G2299" i="6"/>
  <c r="G2449" i="6"/>
  <c r="G2949" i="6"/>
  <c r="G5949" i="6"/>
  <c r="G5599" i="6"/>
  <c r="G5299" i="6"/>
  <c r="G4449" i="6"/>
  <c r="G3199" i="6"/>
  <c r="G3649" i="6"/>
  <c r="G3699" i="6"/>
  <c r="G8299" i="6"/>
  <c r="G8149" i="6"/>
  <c r="G6799" i="6"/>
  <c r="G6699" i="6"/>
  <c r="G6549" i="6"/>
  <c r="G11899" i="6"/>
  <c r="G10799" i="6"/>
  <c r="G10299" i="6"/>
  <c r="G9899" i="6"/>
  <c r="G9099" i="6"/>
  <c r="G14749" i="6"/>
  <c r="G13449" i="6"/>
  <c r="H225" i="2"/>
  <c r="E222" i="2"/>
  <c r="B222" i="2"/>
  <c r="B228" i="2"/>
  <c r="B227" i="2"/>
  <c r="B225"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18" i="2"/>
  <c r="A759" i="18" l="1"/>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B14931" i="6" l="1"/>
  <c r="B14928" i="6"/>
  <c r="B14885" i="6"/>
  <c r="B14880" i="6"/>
  <c r="B14834" i="6"/>
  <c r="B14830" i="6"/>
  <c r="B14784" i="6"/>
  <c r="B14685" i="6"/>
  <c r="B14681" i="6"/>
  <c r="B14631" i="6"/>
  <c r="B14582" i="6"/>
  <c r="B14535" i="6"/>
  <c r="B14533" i="6"/>
  <c r="B14531" i="6"/>
  <c r="B14485" i="6"/>
  <c r="B14480" i="6"/>
  <c r="B14435" i="6"/>
  <c r="B14330" i="6"/>
  <c r="B14285" i="6"/>
  <c r="B14279" i="6"/>
  <c r="B14183" i="6"/>
  <c r="B14134" i="6"/>
  <c r="B14128" i="6"/>
  <c r="B14083" i="6"/>
  <c r="B14030" i="6"/>
  <c r="B13979" i="6"/>
  <c r="B13983" i="6"/>
  <c r="B13934" i="6"/>
  <c r="B13928" i="6"/>
  <c r="B13884" i="6"/>
  <c r="B13880" i="6"/>
  <c r="B13834" i="6"/>
  <c r="B13832" i="6"/>
  <c r="B13780" i="6"/>
  <c r="B13734" i="6"/>
  <c r="B13682" i="6"/>
  <c r="B13631" i="6"/>
  <c r="B13985" i="6"/>
  <c r="B13883" i="6"/>
  <c r="B13881" i="6"/>
  <c r="B13879" i="6"/>
  <c r="B13829" i="6"/>
  <c r="B13785" i="6"/>
  <c r="B13733" i="6"/>
  <c r="B13730" i="6"/>
  <c r="B13635" i="6"/>
  <c r="B13435" i="6"/>
  <c r="B13333" i="6"/>
  <c r="B13282" i="6"/>
  <c r="B13184" i="6"/>
  <c r="B13128" i="6"/>
  <c r="B13030" i="6"/>
  <c r="B12885" i="6"/>
  <c r="B12830" i="6"/>
  <c r="B12783" i="6"/>
  <c r="B12728" i="6"/>
  <c r="B12681" i="6"/>
  <c r="B12635" i="6"/>
  <c r="B12630" i="6"/>
  <c r="B13529" i="6"/>
  <c r="B13478" i="6"/>
  <c r="B13380" i="6"/>
  <c r="B13232" i="6"/>
  <c r="B13228" i="6"/>
  <c r="B13132" i="6"/>
  <c r="B13081" i="6"/>
  <c r="B13034" i="6"/>
  <c r="B12979" i="6"/>
  <c r="B12928" i="6"/>
  <c r="B12779" i="6"/>
  <c r="B12732" i="6"/>
  <c r="B12685" i="6"/>
  <c r="B12678" i="6"/>
  <c r="B12634" i="6"/>
  <c r="B12579" i="6"/>
  <c r="B12480" i="6"/>
  <c r="B12429" i="6"/>
  <c r="B12380" i="6"/>
  <c r="B12331" i="6"/>
  <c r="B12284" i="6"/>
  <c r="B12278" i="6"/>
  <c r="B12233" i="6"/>
  <c r="B12180" i="6"/>
  <c r="B12583" i="6"/>
  <c r="B12531" i="6"/>
  <c r="B12484" i="6"/>
  <c r="B12382" i="6"/>
  <c r="B12533" i="6"/>
  <c r="B12478" i="6"/>
  <c r="B12435" i="6"/>
  <c r="B12335" i="6"/>
  <c r="B12329" i="6"/>
  <c r="B12282" i="6"/>
  <c r="B12231" i="6"/>
  <c r="B12184" i="6"/>
  <c r="B12178" i="6"/>
  <c r="B12133" i="6"/>
  <c r="B12080" i="6"/>
  <c r="B12028" i="6"/>
  <c r="B11983" i="6"/>
  <c r="B11930" i="6"/>
  <c r="B11881" i="6"/>
  <c r="B11834" i="6"/>
  <c r="B11828" i="6"/>
  <c r="B11781" i="6"/>
  <c r="B11778" i="6"/>
  <c r="B11735" i="6"/>
  <c r="B11730" i="6"/>
  <c r="B11680" i="6"/>
  <c r="B11630" i="6"/>
  <c r="B11581" i="6"/>
  <c r="B11534" i="6"/>
  <c r="B11528" i="6"/>
  <c r="B11483" i="6"/>
  <c r="B11430" i="6"/>
  <c r="B11383" i="6"/>
  <c r="B11280" i="6"/>
  <c r="B11233" i="6"/>
  <c r="B9578" i="6"/>
  <c r="B9535" i="6"/>
  <c r="B9532" i="6"/>
  <c r="B11334" i="6"/>
  <c r="B11332" i="6"/>
  <c r="B11330" i="6"/>
  <c r="B11181" i="6"/>
  <c r="B11135" i="6"/>
  <c r="B11130" i="6"/>
  <c r="B11081" i="6"/>
  <c r="B11034" i="6"/>
  <c r="B11028" i="6"/>
  <c r="B10983" i="6"/>
  <c r="B10930" i="6"/>
  <c r="B10884" i="6"/>
  <c r="B10879" i="6"/>
  <c r="B10833" i="6"/>
  <c r="B10828" i="6"/>
  <c r="B10731" i="6"/>
  <c r="B10685" i="6"/>
  <c r="B10683" i="6"/>
  <c r="B10632" i="6"/>
  <c r="B10628" i="6"/>
  <c r="B10584" i="6"/>
  <c r="B10578" i="6"/>
  <c r="B10533" i="6"/>
  <c r="B10480" i="6"/>
  <c r="B10435" i="6"/>
  <c r="B10429" i="6"/>
  <c r="B10379" i="6"/>
  <c r="B10328" i="6"/>
  <c r="B10285" i="6"/>
  <c r="B10282" i="6"/>
  <c r="B10235" i="6"/>
  <c r="B10183" i="6"/>
  <c r="B10180" i="6"/>
  <c r="B10132" i="6"/>
  <c r="B10129" i="6"/>
  <c r="B10030" i="6"/>
  <c r="B9984" i="6"/>
  <c r="B9933" i="6"/>
  <c r="B9881" i="6"/>
  <c r="B9835" i="6"/>
  <c r="B9828" i="6"/>
  <c r="B9784" i="6"/>
  <c r="B9731" i="6"/>
  <c r="B9728" i="6"/>
  <c r="B9684" i="6"/>
  <c r="B9681" i="6"/>
  <c r="B9630" i="6"/>
  <c r="B9583" i="6"/>
  <c r="B9531" i="6"/>
  <c r="B9528" i="6"/>
  <c r="B9379" i="6"/>
  <c r="B9485" i="6"/>
  <c r="B9431" i="6"/>
  <c r="B9429" i="6"/>
  <c r="B9382" i="6"/>
  <c r="B9285" i="6"/>
  <c r="B9229" i="6"/>
  <c r="B9179" i="6"/>
  <c r="B9130" i="6"/>
  <c r="B9081" i="6"/>
  <c r="B9034" i="6"/>
  <c r="B9028" i="6"/>
  <c r="B8983" i="6"/>
  <c r="B8934" i="6"/>
  <c r="B8928" i="6"/>
  <c r="B8832" i="6"/>
  <c r="B8781" i="6"/>
  <c r="B8734" i="6"/>
  <c r="B8730" i="6"/>
  <c r="B8682" i="6"/>
  <c r="B8632" i="6"/>
  <c r="B8584" i="6"/>
  <c r="B8530" i="6"/>
  <c r="B8483" i="6"/>
  <c r="B8478" i="6"/>
  <c r="B8428" i="6"/>
  <c r="B8385" i="6"/>
  <c r="B8379" i="6"/>
  <c r="B8332" i="6"/>
  <c r="B8281" i="6"/>
  <c r="B8232" i="6"/>
  <c r="B8185" i="6"/>
  <c r="B8178" i="6"/>
  <c r="B8134" i="6"/>
  <c r="B8082" i="6"/>
  <c r="B8031" i="6"/>
  <c r="B7984" i="6"/>
  <c r="B7978" i="6"/>
  <c r="B7933" i="6"/>
  <c r="B7880" i="6"/>
  <c r="B7833" i="6"/>
  <c r="B7780" i="6"/>
  <c r="B7735" i="6"/>
  <c r="B7729" i="6"/>
  <c r="B7682" i="6"/>
  <c r="B7631" i="6"/>
  <c r="B7584" i="6"/>
  <c r="B7533" i="6"/>
  <c r="B7529" i="6"/>
  <c r="B7482" i="6"/>
  <c r="B9434" i="6"/>
  <c r="B9335" i="6"/>
  <c r="B9331" i="6"/>
  <c r="B9328" i="6"/>
  <c r="B9284" i="6"/>
  <c r="B9280" i="6"/>
  <c r="B9233" i="6"/>
  <c r="B9184" i="6"/>
  <c r="B9132" i="6"/>
  <c r="B9128" i="6"/>
  <c r="B9083" i="6"/>
  <c r="B9030" i="6"/>
  <c r="B8930" i="6"/>
  <c r="B8881" i="6"/>
  <c r="B8834" i="6"/>
  <c r="B8828" i="6"/>
  <c r="B8783" i="6"/>
  <c r="B8681" i="6"/>
  <c r="B8631" i="6"/>
  <c r="B8581" i="6"/>
  <c r="B8534" i="6"/>
  <c r="B8531" i="6"/>
  <c r="B8529" i="6"/>
  <c r="B8484" i="6"/>
  <c r="B8482" i="6"/>
  <c r="B8432" i="6"/>
  <c r="B8381" i="6"/>
  <c r="B8334" i="6"/>
  <c r="B8328" i="6"/>
  <c r="B8283" i="6"/>
  <c r="B8234" i="6"/>
  <c r="B8182" i="6"/>
  <c r="B8131" i="6"/>
  <c r="B8084" i="6"/>
  <c r="B8078" i="6"/>
  <c r="B8033" i="6"/>
  <c r="B7980" i="6"/>
  <c r="B7935" i="6"/>
  <c r="B7929" i="6"/>
  <c r="B7882" i="6"/>
  <c r="B7835" i="6"/>
  <c r="B7829" i="6"/>
  <c r="B7782" i="6"/>
  <c r="B7731" i="6"/>
  <c r="B7684" i="6"/>
  <c r="B7678" i="6"/>
  <c r="B7633" i="6"/>
  <c r="B7628" i="6"/>
  <c r="B7581" i="6"/>
  <c r="B7535" i="6"/>
  <c r="B7531" i="6"/>
  <c r="B7484" i="6"/>
  <c r="B7478" i="6"/>
  <c r="B7431" i="6"/>
  <c r="B7435" i="6"/>
  <c r="B7429" i="6"/>
  <c r="B7382" i="6"/>
  <c r="B7235" i="6"/>
  <c r="B7384" i="6"/>
  <c r="B7333" i="6"/>
  <c r="B7278" i="6"/>
  <c r="B7132" i="6"/>
  <c r="B7378" i="6"/>
  <c r="B7280" i="6"/>
  <c r="B7231" i="6"/>
  <c r="B7184" i="6"/>
  <c r="B7180" i="6"/>
  <c r="B7081" i="6"/>
  <c r="B7034" i="6"/>
  <c r="B6979" i="6"/>
  <c r="B6928" i="6"/>
  <c r="B6830" i="6"/>
  <c r="B6685" i="6"/>
  <c r="B6531" i="6"/>
  <c r="B6484" i="6"/>
  <c r="B6478" i="6"/>
  <c r="B6433" i="6"/>
  <c r="B6380" i="6"/>
  <c r="B6335" i="6"/>
  <c r="B6329" i="6"/>
  <c r="B6282" i="6"/>
  <c r="B6231" i="6"/>
  <c r="B6184" i="6"/>
  <c r="B6178" i="6"/>
  <c r="B6133" i="6"/>
  <c r="B6080" i="6"/>
  <c r="B6031" i="6"/>
  <c r="B5983" i="6"/>
  <c r="B5932" i="6"/>
  <c r="B5834" i="6"/>
  <c r="B5828" i="6"/>
  <c r="B5784" i="6"/>
  <c r="B5779" i="6"/>
  <c r="B5730" i="6"/>
  <c r="B5681" i="6"/>
  <c r="B5679" i="6"/>
  <c r="B5633" i="6"/>
  <c r="B5629" i="6"/>
  <c r="B5585" i="6"/>
  <c r="B5582" i="6"/>
  <c r="B5578" i="6"/>
  <c r="B5534" i="6"/>
  <c r="B5483" i="6"/>
  <c r="B5479" i="6"/>
  <c r="B5433" i="6"/>
  <c r="B5380" i="6"/>
  <c r="B5335" i="6"/>
  <c r="B5329" i="6"/>
  <c r="B5282" i="6"/>
  <c r="B5235" i="6"/>
  <c r="B5230" i="6"/>
  <c r="B5185" i="6"/>
  <c r="B5133" i="6"/>
  <c r="B5130" i="6"/>
  <c r="B5082" i="6"/>
  <c r="B5078" i="6"/>
  <c r="B4980" i="6"/>
  <c r="B4934" i="6"/>
  <c r="B4930" i="6"/>
  <c r="B4733" i="6"/>
  <c r="B4729" i="6"/>
  <c r="B4581" i="6"/>
  <c r="B4578" i="6"/>
  <c r="B4534" i="6"/>
  <c r="B4335" i="6"/>
  <c r="B4233" i="6"/>
  <c r="B4182" i="6"/>
  <c r="B4131" i="6"/>
  <c r="B4084" i="6"/>
  <c r="B4078" i="6"/>
  <c r="B4031" i="6"/>
  <c r="B4028" i="6"/>
  <c r="B3984" i="6"/>
  <c r="B3982" i="6"/>
  <c r="B3980" i="6"/>
  <c r="B3930" i="6"/>
  <c r="B3879" i="6"/>
  <c r="B3834" i="6"/>
  <c r="B3828" i="6"/>
  <c r="B3781" i="6"/>
  <c r="B3778" i="6"/>
  <c r="B3734" i="6"/>
  <c r="B3732" i="6"/>
  <c r="B3730" i="6"/>
  <c r="B3728" i="6"/>
  <c r="B3684" i="6"/>
  <c r="B3682" i="6"/>
  <c r="B3680" i="6"/>
  <c r="B3678" i="6"/>
  <c r="B3634" i="6"/>
  <c r="B3631" i="6"/>
  <c r="B3579" i="6"/>
  <c r="B3528" i="6"/>
  <c r="B3485" i="6"/>
  <c r="B3482" i="6"/>
  <c r="B3435" i="6"/>
  <c r="B3383" i="6"/>
  <c r="B3380" i="6"/>
  <c r="B3332" i="6"/>
  <c r="B3329" i="6"/>
  <c r="B3230" i="6"/>
  <c r="B3183" i="6"/>
  <c r="B3180" i="6"/>
  <c r="B3034" i="6"/>
  <c r="B3028" i="6"/>
  <c r="B2983" i="6"/>
  <c r="B2932" i="6"/>
  <c r="B2881" i="6"/>
  <c r="B2834" i="6"/>
  <c r="B2779" i="6"/>
  <c r="B2682" i="6"/>
  <c r="B2635" i="6"/>
  <c r="B2629" i="6"/>
  <c r="B2582" i="6"/>
  <c r="B2531" i="6"/>
  <c r="B2483" i="6"/>
  <c r="B2432" i="6"/>
  <c r="B2380" i="6"/>
  <c r="B2334" i="6"/>
  <c r="B2282" i="6"/>
  <c r="B2279" i="6"/>
  <c r="B2184" i="6"/>
  <c r="B2035" i="6"/>
  <c r="B2033" i="6"/>
  <c r="B2031" i="6"/>
  <c r="B2029" i="6"/>
  <c r="B1985" i="6"/>
  <c r="B1979" i="6"/>
  <c r="B1932" i="6"/>
  <c r="B1881" i="6"/>
  <c r="B1834" i="6"/>
  <c r="B1828" i="6"/>
  <c r="B1783" i="6"/>
  <c r="B1730" i="6"/>
  <c r="B1685" i="6"/>
  <c r="B1678" i="6"/>
  <c r="B1535" i="6"/>
  <c r="B1479" i="6"/>
  <c r="B1428" i="6"/>
  <c r="B1385" i="6"/>
  <c r="B1331" i="6"/>
  <c r="B1282" i="6"/>
  <c r="B1232" i="6"/>
  <c r="B4933" i="6"/>
  <c r="B4929" i="6"/>
  <c r="B4831" i="6"/>
  <c r="B4784" i="6"/>
  <c r="B4780" i="6"/>
  <c r="B4682" i="6"/>
  <c r="B4678" i="6"/>
  <c r="B4632" i="6"/>
  <c r="B4628" i="6"/>
  <c r="B4585" i="6"/>
  <c r="B4531" i="6"/>
  <c r="B4485" i="6"/>
  <c r="B4481" i="6"/>
  <c r="B4429" i="6"/>
  <c r="B4378" i="6"/>
  <c r="B4280" i="6"/>
  <c r="B4135" i="6"/>
  <c r="B4080" i="6"/>
  <c r="B3935" i="6"/>
  <c r="B3882" i="6"/>
  <c r="B3880" i="6"/>
  <c r="B3878" i="6"/>
  <c r="B3830" i="6"/>
  <c r="B3630" i="6"/>
  <c r="B3584" i="6"/>
  <c r="B3533" i="6"/>
  <c r="B3481" i="6"/>
  <c r="B3478" i="6"/>
  <c r="B3434" i="6"/>
  <c r="B3431" i="6"/>
  <c r="B3379" i="6"/>
  <c r="B3328" i="6"/>
  <c r="B3285" i="6"/>
  <c r="B3282" i="6"/>
  <c r="B3235" i="6"/>
  <c r="B3179" i="6"/>
  <c r="B3132" i="6"/>
  <c r="B3128" i="6"/>
  <c r="B3082" i="6"/>
  <c r="B3030" i="6"/>
  <c r="B2885" i="6"/>
  <c r="B2783" i="6"/>
  <c r="B2733" i="6"/>
  <c r="B2729" i="6"/>
  <c r="B2681" i="6"/>
  <c r="B2631" i="6"/>
  <c r="B2584" i="6"/>
  <c r="B2578" i="6"/>
  <c r="B2533" i="6"/>
  <c r="B2385" i="6"/>
  <c r="B2278" i="6"/>
  <c r="B2235" i="6"/>
  <c r="B2231" i="6"/>
  <c r="B2181" i="6"/>
  <c r="B2132" i="6"/>
  <c r="B2128" i="6"/>
  <c r="B2085" i="6"/>
  <c r="B2081" i="6"/>
  <c r="B1981" i="6"/>
  <c r="B1934" i="6"/>
  <c r="B1928" i="6"/>
  <c r="B1883" i="6"/>
  <c r="B1830" i="6"/>
  <c r="B1785" i="6"/>
  <c r="B1779" i="6"/>
  <c r="B1732" i="6"/>
  <c r="B1629" i="6"/>
  <c r="B1578" i="6"/>
  <c r="B1483" i="6"/>
  <c r="B1432" i="6"/>
  <c r="B1334" i="6"/>
  <c r="B1330" i="6"/>
  <c r="B1284" i="6"/>
  <c r="B1279" i="6"/>
  <c r="B1235" i="6"/>
  <c r="B1233" i="6"/>
  <c r="B1231" i="6"/>
  <c r="B1181" i="6"/>
  <c r="B881" i="6"/>
  <c r="B135" i="6"/>
  <c r="B1130" i="6"/>
  <c r="B1079" i="6"/>
  <c r="B1035" i="6"/>
  <c r="B928" i="6"/>
  <c r="B682" i="6"/>
  <c r="B582" i="6"/>
  <c r="B578" i="6"/>
  <c r="B535" i="6"/>
  <c r="B532" i="6"/>
  <c r="B1133" i="6"/>
  <c r="B1129" i="6"/>
  <c r="B1082" i="6"/>
  <c r="B1078" i="6"/>
  <c r="B979" i="6"/>
  <c r="B834" i="6"/>
  <c r="B732" i="6"/>
  <c r="B685" i="6"/>
  <c r="B681" i="6"/>
  <c r="B483" i="6"/>
  <c r="B432" i="6"/>
  <c r="B279" i="6"/>
  <c r="B235" i="6"/>
  <c r="B232" i="6"/>
  <c r="B178" i="6"/>
  <c r="B83" i="6"/>
  <c r="B78" i="6"/>
  <c r="B182" i="6"/>
  <c r="B328" i="6"/>
  <c r="B383" i="6"/>
  <c r="B131" i="6"/>
  <c r="B228" i="6"/>
  <c r="B579" i="6"/>
  <c r="B80" i="6"/>
  <c r="B184" i="6"/>
  <c r="B285" i="6"/>
  <c r="B331" i="6"/>
  <c r="B382" i="6"/>
  <c r="B485" i="6"/>
  <c r="B581" i="6"/>
  <c r="B835" i="6"/>
  <c r="B884" i="6"/>
  <c r="B980" i="6"/>
  <c r="B1031" i="6"/>
  <c r="B1083" i="6"/>
  <c r="B1134" i="6"/>
  <c r="B1531" i="6"/>
  <c r="B1879" i="6"/>
  <c r="B2030" i="6"/>
  <c r="B2135" i="6"/>
  <c r="B2830" i="6"/>
  <c r="B3231" i="6"/>
  <c r="B3580" i="6"/>
  <c r="B3782" i="6"/>
  <c r="B4331" i="6"/>
  <c r="B4535" i="6"/>
  <c r="B230" i="6"/>
  <c r="B281" i="6"/>
  <c r="B378" i="6"/>
  <c r="B434" i="6"/>
  <c r="B583" i="6"/>
  <c r="B629" i="6"/>
  <c r="B633" i="6"/>
  <c r="B779" i="6"/>
  <c r="B831" i="6"/>
  <c r="B982" i="6"/>
  <c r="B1184" i="6"/>
  <c r="B2078" i="6"/>
  <c r="B2283" i="6"/>
  <c r="B2428" i="6"/>
  <c r="B2633" i="6"/>
  <c r="B3234" i="6"/>
  <c r="B3384" i="6"/>
  <c r="B3685" i="6"/>
  <c r="B3832" i="6"/>
  <c r="B4032" i="6"/>
  <c r="B4480" i="6"/>
  <c r="B4734" i="6"/>
  <c r="B132" i="6"/>
  <c r="B128" i="6"/>
  <c r="B278" i="6"/>
  <c r="B334" i="6"/>
  <c r="B385" i="6"/>
  <c r="B431" i="6"/>
  <c r="B482" i="6"/>
  <c r="B533" i="6"/>
  <c r="B679" i="6"/>
  <c r="B731" i="6"/>
  <c r="B930" i="6"/>
  <c r="B934" i="6"/>
  <c r="B1081" i="6"/>
  <c r="B1179" i="6"/>
  <c r="B1681" i="6"/>
  <c r="B1885" i="6"/>
  <c r="B2080" i="6"/>
  <c r="B2479" i="6"/>
  <c r="B2928" i="6"/>
  <c r="B3931" i="6"/>
  <c r="B4082" i="6"/>
  <c r="B4530" i="6"/>
  <c r="B4781" i="6"/>
  <c r="B1285" i="6"/>
  <c r="B1383" i="6"/>
  <c r="B1478" i="6"/>
  <c r="B1533" i="6"/>
  <c r="B1584" i="6"/>
  <c r="B1635" i="6"/>
  <c r="B1683" i="6"/>
  <c r="B1780" i="6"/>
  <c r="B1878" i="6"/>
  <c r="B1929" i="6"/>
  <c r="B2079" i="6"/>
  <c r="B2134" i="6"/>
  <c r="B2284" i="6"/>
  <c r="B2379" i="6"/>
  <c r="B2431" i="6"/>
  <c r="B2528" i="6"/>
  <c r="B2585" i="6"/>
  <c r="B2684" i="6"/>
  <c r="B2832" i="6"/>
  <c r="B2880" i="6"/>
  <c r="B2981" i="6"/>
  <c r="B3031" i="6"/>
  <c r="B3129" i="6"/>
  <c r="B3185" i="6"/>
  <c r="B3232" i="6"/>
  <c r="B3334" i="6"/>
  <c r="B3428" i="6"/>
  <c r="B3581" i="6"/>
  <c r="B3783" i="6"/>
  <c r="B3883" i="6"/>
  <c r="B3929" i="6"/>
  <c r="B4033" i="6"/>
  <c r="B4081" i="6"/>
  <c r="B4130" i="6"/>
  <c r="B4181" i="6"/>
  <c r="B4232" i="6"/>
  <c r="B4379" i="6"/>
  <c r="B4430" i="6"/>
  <c r="B4528" i="6"/>
  <c r="B4630" i="6"/>
  <c r="B4785" i="6"/>
  <c r="B4834" i="6"/>
  <c r="B4884" i="6"/>
  <c r="B5180" i="6"/>
  <c r="B5284" i="6"/>
  <c r="B5429" i="6"/>
  <c r="B5535" i="6"/>
  <c r="B5634" i="6"/>
  <c r="B5732" i="6"/>
  <c r="B5928" i="6"/>
  <c r="B6084" i="6"/>
  <c r="B6378" i="6"/>
  <c r="B6482" i="6"/>
  <c r="B6681" i="6"/>
  <c r="B6881" i="6"/>
  <c r="B1228" i="6"/>
  <c r="B1283" i="6"/>
  <c r="B1380" i="6"/>
  <c r="B1435" i="6"/>
  <c r="B1580" i="6"/>
  <c r="B1631" i="6"/>
  <c r="B1829" i="6"/>
  <c r="B1933" i="6"/>
  <c r="B2182" i="6"/>
  <c r="B2328" i="6"/>
  <c r="B2383" i="6"/>
  <c r="B2484" i="6"/>
  <c r="B2583" i="6"/>
  <c r="B2730" i="6"/>
  <c r="B2735" i="6"/>
  <c r="B2835" i="6"/>
  <c r="B2978" i="6"/>
  <c r="B3035" i="6"/>
  <c r="B3130" i="6"/>
  <c r="B3280" i="6"/>
  <c r="B3432" i="6"/>
  <c r="B3534" i="6"/>
  <c r="B3628" i="6"/>
  <c r="B3829" i="6"/>
  <c r="B3933" i="6"/>
  <c r="B4079" i="6"/>
  <c r="B4183" i="6"/>
  <c r="B4329" i="6"/>
  <c r="B4381" i="6"/>
  <c r="B4478" i="6"/>
  <c r="B4483" i="6"/>
  <c r="B4633" i="6"/>
  <c r="B4684" i="6"/>
  <c r="B4981" i="6"/>
  <c r="B4985" i="6"/>
  <c r="B5378" i="6"/>
  <c r="B5630" i="6"/>
  <c r="B5885" i="6"/>
  <c r="B6131" i="6"/>
  <c r="B6280" i="6"/>
  <c r="B6579" i="6"/>
  <c r="B6585" i="6"/>
  <c r="B6932" i="6"/>
  <c r="B7284" i="6"/>
  <c r="B684" i="6"/>
  <c r="B735" i="6"/>
  <c r="B832" i="6"/>
  <c r="B880" i="6"/>
  <c r="B984" i="6"/>
  <c r="B1080" i="6"/>
  <c r="B1185" i="6"/>
  <c r="B1281" i="6"/>
  <c r="B1329" i="6"/>
  <c r="B1382" i="6"/>
  <c r="B1481" i="6"/>
  <c r="B1583" i="6"/>
  <c r="B1679" i="6"/>
  <c r="B1735" i="6"/>
  <c r="B1880" i="6"/>
  <c r="B1978" i="6"/>
  <c r="B2032" i="6"/>
  <c r="B2183" i="6"/>
  <c r="B2280" i="6"/>
  <c r="B2435" i="6"/>
  <c r="B2581" i="6"/>
  <c r="B2683" i="6"/>
  <c r="B2831" i="6"/>
  <c r="B2884" i="6"/>
  <c r="B2935" i="6"/>
  <c r="B3135" i="6"/>
  <c r="B3228" i="6"/>
  <c r="B3330" i="6"/>
  <c r="B3433" i="6"/>
  <c r="B3483" i="6"/>
  <c r="B3679" i="6"/>
  <c r="B3733" i="6"/>
  <c r="B3885" i="6"/>
  <c r="B3983" i="6"/>
  <c r="B4128" i="6"/>
  <c r="B4179" i="6"/>
  <c r="B4230" i="6"/>
  <c r="B4279" i="6"/>
  <c r="B4383" i="6"/>
  <c r="B4579" i="6"/>
  <c r="B4783" i="6"/>
  <c r="B4830" i="6"/>
  <c r="B5028" i="6"/>
  <c r="B5035" i="6"/>
  <c r="B5278" i="6"/>
  <c r="B5382" i="6"/>
  <c r="B5530" i="6"/>
  <c r="B6078" i="6"/>
  <c r="B6182" i="6"/>
  <c r="B6284" i="6"/>
  <c r="B6429" i="6"/>
  <c r="B6630" i="6"/>
  <c r="B6635" i="6"/>
  <c r="B7182" i="6"/>
  <c r="B5030" i="6"/>
  <c r="B5079" i="6"/>
  <c r="B5428" i="6"/>
  <c r="B5480" i="6"/>
  <c r="B5580" i="6"/>
  <c r="B5682" i="6"/>
  <c r="B5734" i="6"/>
  <c r="B5878" i="6"/>
  <c r="B5933" i="6"/>
  <c r="B6032" i="6"/>
  <c r="B6128" i="6"/>
  <c r="B6179" i="6"/>
  <c r="B6485" i="6"/>
  <c r="B6628" i="6"/>
  <c r="B6633" i="6"/>
  <c r="B6680" i="6"/>
  <c r="B6831" i="6"/>
  <c r="B6883" i="6"/>
  <c r="B6934" i="6"/>
  <c r="B6985" i="6"/>
  <c r="B7035" i="6"/>
  <c r="B7185" i="6"/>
  <c r="B7281" i="6"/>
  <c r="B7379" i="6"/>
  <c r="B7733" i="6"/>
  <c r="B7931" i="6"/>
  <c r="B8228" i="6"/>
  <c r="B8383" i="6"/>
  <c r="B8628" i="6"/>
  <c r="B8932" i="6"/>
  <c r="B9480" i="6"/>
  <c r="B5128" i="6"/>
  <c r="B5228" i="6"/>
  <c r="B5334" i="6"/>
  <c r="B5432" i="6"/>
  <c r="B5533" i="6"/>
  <c r="B5683" i="6"/>
  <c r="B5735" i="6"/>
  <c r="B5782" i="6"/>
  <c r="B5880" i="6"/>
  <c r="B5934" i="6"/>
  <c r="B5985" i="6"/>
  <c r="B6033" i="6"/>
  <c r="B6085" i="6"/>
  <c r="B6230" i="6"/>
  <c r="B6328" i="6"/>
  <c r="B6385" i="6"/>
  <c r="B6530" i="6"/>
  <c r="B79" i="6"/>
  <c r="B183" i="6"/>
  <c r="B332" i="6"/>
  <c r="B283" i="6"/>
  <c r="B428" i="6"/>
  <c r="B479" i="6"/>
  <c r="B783" i="6"/>
  <c r="B129" i="6"/>
  <c r="B229" i="6"/>
  <c r="B433" i="6"/>
  <c r="B530" i="6"/>
  <c r="B828" i="6"/>
  <c r="B878" i="6"/>
  <c r="B885" i="6"/>
  <c r="B1029" i="6"/>
  <c r="B1033" i="6"/>
  <c r="B1084" i="6"/>
  <c r="B1135" i="6"/>
  <c r="B1582" i="6"/>
  <c r="B1930" i="6"/>
  <c r="B2082" i="6"/>
  <c r="B2180" i="6"/>
  <c r="B2685" i="6"/>
  <c r="B2979" i="6"/>
  <c r="B3430" i="6"/>
  <c r="B3681" i="6"/>
  <c r="B3934" i="6"/>
  <c r="B4382" i="6"/>
  <c r="B4631" i="6"/>
  <c r="B130" i="6"/>
  <c r="B233" i="6"/>
  <c r="B282" i="6"/>
  <c r="B384" i="6"/>
  <c r="B435" i="6"/>
  <c r="B584" i="6"/>
  <c r="B630" i="6"/>
  <c r="B678" i="6"/>
  <c r="B781" i="6"/>
  <c r="B929" i="6"/>
  <c r="B983" i="6"/>
  <c r="B1381" i="6"/>
  <c r="B1832" i="6"/>
  <c r="B2084" i="6"/>
  <c r="B2330" i="6"/>
  <c r="B2529" i="6"/>
  <c r="B3032" i="6"/>
  <c r="B3278" i="6"/>
  <c r="B3583" i="6"/>
  <c r="B3735" i="6"/>
  <c r="B3884" i="6"/>
  <c r="B4284" i="6"/>
  <c r="B4635" i="6"/>
  <c r="B81" i="6"/>
  <c r="B85" i="6"/>
  <c r="B133" i="6"/>
  <c r="B180" i="6"/>
  <c r="B284" i="6"/>
  <c r="B335" i="6"/>
  <c r="B528" i="6"/>
  <c r="B585" i="6"/>
  <c r="B728" i="6"/>
  <c r="B784" i="6"/>
  <c r="B931" i="6"/>
  <c r="B935" i="6"/>
  <c r="B1132" i="6"/>
  <c r="B1180" i="6"/>
  <c r="B1734" i="6"/>
  <c r="B2185" i="6"/>
  <c r="B2678" i="6"/>
  <c r="B3083" i="6"/>
  <c r="B3281" i="6"/>
  <c r="B3985" i="6"/>
  <c r="B4178" i="6"/>
  <c r="B4582" i="6"/>
  <c r="B1183" i="6"/>
  <c r="B1335" i="6"/>
  <c r="B1384" i="6"/>
  <c r="B1484" i="6"/>
  <c r="B1534" i="6"/>
  <c r="B1585" i="6"/>
  <c r="B1684" i="6"/>
  <c r="B1935" i="6"/>
  <c r="B2083" i="6"/>
  <c r="B2179" i="6"/>
  <c r="B2232" i="6"/>
  <c r="B2332" i="6"/>
  <c r="B2382" i="6"/>
  <c r="B2481" i="6"/>
  <c r="B2534" i="6"/>
  <c r="B2632" i="6"/>
  <c r="B2778" i="6"/>
  <c r="B2833" i="6"/>
  <c r="B2930" i="6"/>
  <c r="B2982" i="6"/>
  <c r="B3078" i="6"/>
  <c r="B3133" i="6"/>
  <c r="B3279" i="6"/>
  <c r="B3382" i="6"/>
  <c r="B3530" i="6"/>
  <c r="B3633" i="6"/>
  <c r="B3932" i="6"/>
  <c r="B4281" i="6"/>
  <c r="B4333" i="6"/>
  <c r="B4384" i="6"/>
  <c r="B4435" i="6"/>
  <c r="B4580" i="6"/>
  <c r="B4679" i="6"/>
  <c r="B4832" i="6"/>
  <c r="B4881" i="6"/>
  <c r="B4885" i="6"/>
  <c r="B5181" i="6"/>
  <c r="B5331" i="6"/>
  <c r="B5431" i="6"/>
  <c r="B5581" i="6"/>
  <c r="B5678" i="6"/>
  <c r="B5733" i="6"/>
  <c r="B6035" i="6"/>
  <c r="B6435" i="6"/>
  <c r="B6533" i="6"/>
  <c r="B6728" i="6"/>
  <c r="B6885" i="6"/>
  <c r="B1234" i="6"/>
  <c r="B1429" i="6"/>
  <c r="B1480" i="6"/>
  <c r="B1529" i="6"/>
  <c r="B1581" i="6"/>
  <c r="B1632" i="6"/>
  <c r="B1731" i="6"/>
  <c r="B1784" i="6"/>
  <c r="B1835" i="6"/>
  <c r="B1980" i="6"/>
  <c r="B2229" i="6"/>
  <c r="B2285" i="6"/>
  <c r="B2329" i="6"/>
  <c r="B2433" i="6"/>
  <c r="B2630" i="6"/>
  <c r="B2731" i="6"/>
  <c r="B2780" i="6"/>
  <c r="B2828" i="6"/>
  <c r="B2882" i="6"/>
  <c r="B2984" i="6"/>
  <c r="B3079" i="6"/>
  <c r="B3134" i="6"/>
  <c r="B3283" i="6"/>
  <c r="B3479" i="6"/>
  <c r="B3582" i="6"/>
  <c r="B3835" i="6"/>
  <c r="B3978" i="6"/>
  <c r="B4085" i="6"/>
  <c r="B4228" i="6"/>
  <c r="B4282" i="6"/>
  <c r="B4330" i="6"/>
  <c r="B4431" i="6"/>
  <c r="B4479" i="6"/>
  <c r="B4529" i="6"/>
  <c r="B4634" i="6"/>
  <c r="B4685" i="6"/>
  <c r="B4983" i="6"/>
  <c r="B5129" i="6"/>
  <c r="B5435" i="6"/>
  <c r="B5830" i="6"/>
  <c r="B5979" i="6"/>
  <c r="B6229" i="6"/>
  <c r="B6382" i="6"/>
  <c r="B6581" i="6"/>
  <c r="B6779" i="6"/>
  <c r="B7030" i="6"/>
  <c r="B484" i="6"/>
  <c r="B580" i="6"/>
  <c r="B680" i="6"/>
  <c r="B729" i="6"/>
  <c r="B780" i="6"/>
  <c r="B833" i="6"/>
  <c r="B933" i="6"/>
  <c r="B1032" i="6"/>
  <c r="B1128" i="6"/>
  <c r="B1229" i="6"/>
  <c r="B1332" i="6"/>
  <c r="B1430" i="6"/>
  <c r="B1482" i="6"/>
  <c r="B1628" i="6"/>
  <c r="B1682" i="6"/>
  <c r="B1782" i="6"/>
  <c r="B1984" i="6"/>
  <c r="B2230" i="6"/>
  <c r="B2331" i="6"/>
  <c r="B2429" i="6"/>
  <c r="B2480" i="6"/>
  <c r="B2530" i="6"/>
  <c r="B2628" i="6"/>
  <c r="B2781" i="6"/>
  <c r="B2878" i="6"/>
  <c r="B2929" i="6"/>
  <c r="B2980" i="6"/>
  <c r="B3033" i="6"/>
  <c r="B3178" i="6"/>
  <c r="B3284" i="6"/>
  <c r="B3378" i="6"/>
  <c r="B3535" i="6"/>
  <c r="B3629" i="6"/>
  <c r="B3683" i="6"/>
  <c r="B3779" i="6"/>
  <c r="B4029" i="6"/>
  <c r="B4133" i="6"/>
  <c r="B4184" i="6"/>
  <c r="B4235" i="6"/>
  <c r="B4285" i="6"/>
  <c r="B4428" i="6"/>
  <c r="B4828" i="6"/>
  <c r="B4878" i="6"/>
  <c r="B5031" i="6"/>
  <c r="B5134" i="6"/>
  <c r="B5280" i="6"/>
  <c r="B5384" i="6"/>
  <c r="B5531" i="6"/>
  <c r="B5632" i="6"/>
  <c r="B5685" i="6"/>
  <c r="B6135" i="6"/>
  <c r="B6233" i="6"/>
  <c r="B6331" i="6"/>
  <c r="B6431" i="6"/>
  <c r="B6631" i="6"/>
  <c r="B6834" i="6"/>
  <c r="B7331" i="6"/>
  <c r="B5033" i="6"/>
  <c r="B5085" i="6"/>
  <c r="B5179" i="6"/>
  <c r="B5283" i="6"/>
  <c r="B5484" i="6"/>
  <c r="B5631" i="6"/>
  <c r="B5829" i="6"/>
  <c r="B5883" i="6"/>
  <c r="B5978" i="6"/>
  <c r="B6185" i="6"/>
  <c r="B6283" i="6"/>
  <c r="B6381" i="6"/>
  <c r="B6434" i="6"/>
  <c r="B6532" i="6"/>
  <c r="B6629" i="6"/>
  <c r="B6730" i="6"/>
  <c r="B6781" i="6"/>
  <c r="B6884" i="6"/>
  <c r="B6935" i="6"/>
  <c r="B7028" i="6"/>
  <c r="B7082" i="6"/>
  <c r="B7232" i="6"/>
  <c r="B7328" i="6"/>
  <c r="B7580" i="6"/>
  <c r="B8035" i="6"/>
  <c r="B8279" i="6"/>
  <c r="B8433" i="6"/>
  <c r="B8779" i="6"/>
  <c r="B8979" i="6"/>
  <c r="B4978" i="6"/>
  <c r="B5131" i="6"/>
  <c r="B5231" i="6"/>
  <c r="B5281" i="6"/>
  <c r="B5379" i="6"/>
  <c r="B5583" i="6"/>
  <c r="B5684" i="6"/>
  <c r="B5778" i="6"/>
  <c r="B5831" i="6"/>
  <c r="B5935" i="6"/>
  <c r="B6034" i="6"/>
  <c r="B6132" i="6"/>
  <c r="B6334" i="6"/>
  <c r="B6432" i="6"/>
  <c r="B6578" i="6"/>
  <c r="B6682" i="6"/>
  <c r="B6784" i="6"/>
  <c r="B6833" i="6"/>
  <c r="B6930" i="6"/>
  <c r="B6982" i="6"/>
  <c r="B7078" i="6"/>
  <c r="B7133" i="6"/>
  <c r="B7279" i="6"/>
  <c r="B7334" i="6"/>
  <c r="B7433" i="6"/>
  <c r="B7831" i="6"/>
  <c r="B8080" i="6"/>
  <c r="B8533" i="6"/>
  <c r="B8635" i="6"/>
  <c r="B8732" i="6"/>
  <c r="B4728" i="6"/>
  <c r="B4735" i="6"/>
  <c r="B4879" i="6"/>
  <c r="B4931" i="6"/>
  <c r="B4979" i="6"/>
  <c r="B5084" i="6"/>
  <c r="B5178" i="6"/>
  <c r="B5279" i="6"/>
  <c r="B5383" i="6"/>
  <c r="B5482" i="6"/>
  <c r="B5584" i="6"/>
  <c r="B5833" i="6"/>
  <c r="B5931" i="6"/>
  <c r="B6029" i="6"/>
  <c r="B6083" i="6"/>
  <c r="B179" i="6"/>
  <c r="B231" i="6"/>
  <c r="B82" i="6"/>
  <c r="B379" i="6"/>
  <c r="B634" i="6"/>
  <c r="B830" i="6"/>
  <c r="B181" i="6"/>
  <c r="B280" i="6"/>
  <c r="B330" i="6"/>
  <c r="B381" i="6"/>
  <c r="B478" i="6"/>
  <c r="B531" i="6"/>
  <c r="B733" i="6"/>
  <c r="B829" i="6"/>
  <c r="B883" i="6"/>
  <c r="B1030" i="6"/>
  <c r="B1034" i="6"/>
  <c r="B1182" i="6"/>
  <c r="B1728" i="6"/>
  <c r="B1983" i="6"/>
  <c r="B2129" i="6"/>
  <c r="B2535" i="6"/>
  <c r="B2732" i="6"/>
  <c r="B3085" i="6"/>
  <c r="B3532" i="6"/>
  <c r="B3731" i="6"/>
  <c r="B4229" i="6"/>
  <c r="B4532" i="6"/>
  <c r="B4835" i="6"/>
  <c r="B185" i="6"/>
  <c r="B333" i="6"/>
  <c r="B429" i="6"/>
  <c r="B480" i="6"/>
  <c r="B628" i="6"/>
  <c r="B632" i="6"/>
  <c r="B778" i="6"/>
  <c r="B782" i="6"/>
  <c r="B981" i="6"/>
  <c r="B985" i="6"/>
  <c r="B1085" i="6"/>
  <c r="B1633" i="6"/>
  <c r="B2034" i="6"/>
  <c r="B2131" i="6"/>
  <c r="B2381" i="6"/>
  <c r="B2580" i="6"/>
  <c r="B3081" i="6"/>
  <c r="B3333" i="6"/>
  <c r="B3635" i="6"/>
  <c r="B3785" i="6"/>
  <c r="B3981" i="6"/>
  <c r="B4433" i="6"/>
  <c r="B4730" i="6"/>
  <c r="B84" i="6"/>
  <c r="B134" i="6"/>
  <c r="B234" i="6"/>
  <c r="B329" i="6"/>
  <c r="B380" i="6"/>
  <c r="B430" i="6"/>
  <c r="B481" i="6"/>
  <c r="B529" i="6"/>
  <c r="B635" i="6"/>
  <c r="B730" i="6"/>
  <c r="B882" i="6"/>
  <c r="B932" i="6"/>
  <c r="B1028" i="6"/>
  <c r="B1178" i="6"/>
  <c r="B1278" i="6"/>
  <c r="B1781" i="6"/>
  <c r="B2133" i="6"/>
  <c r="B2384" i="6"/>
  <c r="B2728" i="6"/>
  <c r="B3184" i="6"/>
  <c r="B3529" i="6"/>
  <c r="B4035" i="6"/>
  <c r="B4484" i="6"/>
  <c r="B4629" i="6"/>
  <c r="B1378" i="6"/>
  <c r="B1433" i="6"/>
  <c r="B1528" i="6"/>
  <c r="B1579" i="6"/>
  <c r="B1630" i="6"/>
  <c r="B1680" i="6"/>
  <c r="B1733" i="6"/>
  <c r="B1831" i="6"/>
  <c r="B1884" i="6"/>
  <c r="B1982" i="6"/>
  <c r="B2130" i="6"/>
  <c r="B2228" i="6"/>
  <c r="B2281" i="6"/>
  <c r="B2333" i="6"/>
  <c r="B2430" i="6"/>
  <c r="B2482" i="6"/>
  <c r="B2579" i="6"/>
  <c r="B2679" i="6"/>
  <c r="B2784" i="6"/>
  <c r="B2879" i="6"/>
  <c r="B2931" i="6"/>
  <c r="B3084" i="6"/>
  <c r="B3182" i="6"/>
  <c r="B3229" i="6"/>
  <c r="B3331" i="6"/>
  <c r="B3385" i="6"/>
  <c r="B3484" i="6"/>
  <c r="B3578" i="6"/>
  <c r="B3780" i="6"/>
  <c r="B3831" i="6"/>
  <c r="B3928" i="6"/>
  <c r="B4030" i="6"/>
  <c r="B4129" i="6"/>
  <c r="B4180" i="6"/>
  <c r="B4231" i="6"/>
  <c r="B4328" i="6"/>
  <c r="B4334" i="6"/>
  <c r="B4385" i="6"/>
  <c r="B4533" i="6"/>
  <c r="B4583" i="6"/>
  <c r="B4683" i="6"/>
  <c r="B4833" i="6"/>
  <c r="B4882" i="6"/>
  <c r="B5083" i="6"/>
  <c r="B5233" i="6"/>
  <c r="B5333" i="6"/>
  <c r="B5485" i="6"/>
  <c r="B5628" i="6"/>
  <c r="B5728" i="6"/>
  <c r="B5785" i="6"/>
  <c r="B6082" i="6"/>
  <c r="B6480" i="6"/>
  <c r="B6535" i="6"/>
  <c r="B6732" i="6"/>
  <c r="B7085" i="6"/>
  <c r="B1280" i="6"/>
  <c r="B1379" i="6"/>
  <c r="B1434" i="6"/>
  <c r="B1485" i="6"/>
  <c r="B1530" i="6"/>
  <c r="B1778" i="6"/>
  <c r="B1882" i="6"/>
  <c r="B2233" i="6"/>
  <c r="B2335" i="6"/>
  <c r="B2478" i="6"/>
  <c r="B2532" i="6"/>
  <c r="B2680" i="6"/>
  <c r="B2734" i="6"/>
  <c r="B2785" i="6"/>
  <c r="B2829" i="6"/>
  <c r="B2933" i="6"/>
  <c r="B3029" i="6"/>
  <c r="B3080" i="6"/>
  <c r="B3233" i="6"/>
  <c r="B3335" i="6"/>
  <c r="B3429" i="6"/>
  <c r="B3531" i="6"/>
  <c r="B3585" i="6"/>
  <c r="B3784" i="6"/>
  <c r="B3881" i="6"/>
  <c r="B4034" i="6"/>
  <c r="B4132" i="6"/>
  <c r="B4234" i="6"/>
  <c r="B4283" i="6"/>
  <c r="B4380" i="6"/>
  <c r="B4432" i="6"/>
  <c r="B4482" i="6"/>
  <c r="B4584" i="6"/>
  <c r="B4680" i="6"/>
  <c r="B4778" i="6"/>
  <c r="B4984" i="6"/>
  <c r="B5184" i="6"/>
  <c r="B5881" i="6"/>
  <c r="B6129" i="6"/>
  <c r="B6278" i="6"/>
  <c r="B6384" i="6"/>
  <c r="B6583" i="6"/>
  <c r="B6783" i="6"/>
  <c r="B7128" i="6"/>
  <c r="B534" i="6"/>
  <c r="B631" i="6"/>
  <c r="B683" i="6"/>
  <c r="B734" i="6"/>
  <c r="B785" i="6"/>
  <c r="B879" i="6"/>
  <c r="B978" i="6"/>
  <c r="B1131" i="6"/>
  <c r="B1230" i="6"/>
  <c r="B1328" i="6"/>
  <c r="B1333" i="6"/>
  <c r="B1431" i="6"/>
  <c r="B1532" i="6"/>
  <c r="B1634" i="6"/>
  <c r="B1729" i="6"/>
  <c r="B1833" i="6"/>
  <c r="B1931" i="6"/>
  <c r="B2028" i="6"/>
  <c r="B2178" i="6"/>
  <c r="B2234" i="6"/>
  <c r="B2378" i="6"/>
  <c r="B2434" i="6"/>
  <c r="B2485" i="6"/>
  <c r="B2634" i="6"/>
  <c r="B2782" i="6"/>
  <c r="B2883" i="6"/>
  <c r="B2934" i="6"/>
  <c r="B2985" i="6"/>
  <c r="B3131" i="6"/>
  <c r="B3181" i="6"/>
  <c r="B3381" i="6"/>
  <c r="B3480" i="6"/>
  <c r="B3632" i="6"/>
  <c r="B3729" i="6"/>
  <c r="B3833" i="6"/>
  <c r="B3979" i="6"/>
  <c r="B4083" i="6"/>
  <c r="B4134" i="6"/>
  <c r="B4185" i="6"/>
  <c r="B4278" i="6"/>
  <c r="B4332" i="6"/>
  <c r="B4434" i="6"/>
  <c r="B4681" i="6"/>
  <c r="B4829" i="6"/>
  <c r="B4880" i="6"/>
  <c r="B5032" i="6"/>
  <c r="B5229" i="6"/>
  <c r="B5481" i="6"/>
  <c r="B5579" i="6"/>
  <c r="B5783" i="6"/>
  <c r="B6180" i="6"/>
  <c r="B6235" i="6"/>
  <c r="B6333" i="6"/>
  <c r="B6529" i="6"/>
  <c r="B6634" i="6"/>
  <c r="B6983" i="6"/>
  <c r="B5029" i="6"/>
  <c r="B5034" i="6"/>
  <c r="B5182" i="6"/>
  <c r="B5330" i="6"/>
  <c r="B5381" i="6"/>
  <c r="B5434" i="6"/>
  <c r="B5532" i="6"/>
  <c r="B5635" i="6"/>
  <c r="B5731" i="6"/>
  <c r="B5780" i="6"/>
  <c r="B5835" i="6"/>
  <c r="B5884" i="6"/>
  <c r="B5984" i="6"/>
  <c r="B6081" i="6"/>
  <c r="B6134" i="6"/>
  <c r="B6232" i="6"/>
  <c r="B6330" i="6"/>
  <c r="B6428" i="6"/>
  <c r="B6479" i="6"/>
  <c r="B6632" i="6"/>
  <c r="B6679" i="6"/>
  <c r="B6731" i="6"/>
  <c r="B6782" i="6"/>
  <c r="B6878" i="6"/>
  <c r="B6929" i="6"/>
  <c r="B6980" i="6"/>
  <c r="B7029" i="6"/>
  <c r="B7181" i="6"/>
  <c r="B7680" i="6"/>
  <c r="B7884" i="6"/>
  <c r="B8130" i="6"/>
  <c r="B8330" i="6"/>
  <c r="B8580" i="6"/>
  <c r="B8830" i="6"/>
  <c r="B9079" i="6"/>
  <c r="B5080" i="6"/>
  <c r="B5183" i="6"/>
  <c r="B5234" i="6"/>
  <c r="B5328" i="6"/>
  <c r="B5385" i="6"/>
  <c r="B5528" i="6"/>
  <c r="B5680" i="6"/>
  <c r="B5729" i="6"/>
  <c r="B5781" i="6"/>
  <c r="B5879" i="6"/>
  <c r="B5929" i="6"/>
  <c r="B5980" i="6"/>
  <c r="B6028" i="6"/>
  <c r="B6079" i="6"/>
  <c r="B6183" i="6"/>
  <c r="B6281" i="6"/>
  <c r="B6379" i="6"/>
  <c r="B6483" i="6"/>
  <c r="B6582" i="6"/>
  <c r="B6733" i="6"/>
  <c r="B6879" i="6"/>
  <c r="B6931" i="6"/>
  <c r="B7031" i="6"/>
  <c r="B7083" i="6"/>
  <c r="B7228" i="6"/>
  <c r="B7282" i="6"/>
  <c r="B7380" i="6"/>
  <c r="B7480" i="6"/>
  <c r="B7878" i="6"/>
  <c r="B8181" i="6"/>
  <c r="B8582" i="6"/>
  <c r="B8678" i="6"/>
  <c r="B8885" i="6"/>
  <c r="B4731" i="6"/>
  <c r="B4779" i="6"/>
  <c r="B4883" i="6"/>
  <c r="B4932" i="6"/>
  <c r="B4982" i="6"/>
  <c r="B5132" i="6"/>
  <c r="B5285" i="6"/>
  <c r="B5430" i="6"/>
  <c r="B5882" i="6"/>
  <c r="B5981" i="6"/>
  <c r="B6030" i="6"/>
  <c r="B6130" i="6"/>
  <c r="B6228" i="6"/>
  <c r="B6285" i="6"/>
  <c r="B6430" i="6"/>
  <c r="B6528" i="6"/>
  <c r="B6584" i="6"/>
  <c r="B6684" i="6"/>
  <c r="B6735" i="6"/>
  <c r="B6828" i="6"/>
  <c r="B6882" i="6"/>
  <c r="B6984" i="6"/>
  <c r="B7079" i="6"/>
  <c r="B7134" i="6"/>
  <c r="B7178" i="6"/>
  <c r="B7285" i="6"/>
  <c r="B7383" i="6"/>
  <c r="B7635" i="6"/>
  <c r="B7982" i="6"/>
  <c r="B8785" i="6"/>
  <c r="B9384" i="6"/>
  <c r="B7532" i="6"/>
  <c r="B7732" i="6"/>
  <c r="B7830" i="6"/>
  <c r="B8085" i="6"/>
  <c r="B8230" i="6"/>
  <c r="B8278" i="6"/>
  <c r="B8329" i="6"/>
  <c r="B8430" i="6"/>
  <c r="B8579" i="6"/>
  <c r="B8629" i="6"/>
  <c r="B8684" i="6"/>
  <c r="B6981" i="6"/>
  <c r="B7233" i="6"/>
  <c r="B7784" i="6"/>
  <c r="B8585" i="6"/>
  <c r="B4732" i="6"/>
  <c r="B4935" i="6"/>
  <c r="B5478" i="6"/>
  <c r="B5982" i="6"/>
  <c r="B6181" i="6"/>
  <c r="B6332" i="6"/>
  <c r="B6481" i="6"/>
  <c r="B6678" i="6"/>
  <c r="B6734" i="6"/>
  <c r="B6829" i="6"/>
  <c r="B6978" i="6"/>
  <c r="B7080" i="6"/>
  <c r="B7332" i="6"/>
  <c r="B7585" i="6"/>
  <c r="B8135" i="6"/>
  <c r="B8431" i="6"/>
  <c r="B9085" i="6"/>
  <c r="B7679" i="6"/>
  <c r="B7783" i="6"/>
  <c r="B8129" i="6"/>
  <c r="B8235" i="6"/>
  <c r="B8335" i="6"/>
  <c r="B8634" i="6"/>
  <c r="B8829" i="6"/>
  <c r="B8981" i="6"/>
  <c r="B9031" i="6"/>
  <c r="B9084" i="6"/>
  <c r="B9185" i="6"/>
  <c r="B9282" i="6"/>
  <c r="B9333" i="6"/>
  <c r="B9381" i="6"/>
  <c r="B9582" i="6"/>
  <c r="B9735" i="6"/>
  <c r="B9885" i="6"/>
  <c r="B10035" i="6"/>
  <c r="B10082" i="6"/>
  <c r="B10278" i="6"/>
  <c r="B10333" i="6"/>
  <c r="B10478" i="6"/>
  <c r="B10582" i="6"/>
  <c r="B10734" i="6"/>
  <c r="B10979" i="6"/>
  <c r="B11134" i="6"/>
  <c r="B7483" i="6"/>
  <c r="B7582" i="6"/>
  <c r="B7683" i="6"/>
  <c r="B7781" i="6"/>
  <c r="B7985" i="6"/>
  <c r="B8132" i="6"/>
  <c r="B8233" i="6"/>
  <c r="B8333" i="6"/>
  <c r="B8479" i="6"/>
  <c r="B8532" i="6"/>
  <c r="B8680" i="6"/>
  <c r="B8782" i="6"/>
  <c r="B8883" i="6"/>
  <c r="B8935" i="6"/>
  <c r="B9029" i="6"/>
  <c r="B9131" i="6"/>
  <c r="B9230" i="6"/>
  <c r="B9283" i="6"/>
  <c r="B9378" i="6"/>
  <c r="B9435" i="6"/>
  <c r="B9779" i="6"/>
  <c r="B9831" i="6"/>
  <c r="B9980" i="6"/>
  <c r="B10230" i="6"/>
  <c r="B10482" i="6"/>
  <c r="B10679" i="6"/>
  <c r="B10880" i="6"/>
  <c r="B11030" i="6"/>
  <c r="B11085" i="6"/>
  <c r="B11230" i="6"/>
  <c r="B7131" i="6"/>
  <c r="B7229" i="6"/>
  <c r="B7283" i="6"/>
  <c r="B7434" i="6"/>
  <c r="B7481" i="6"/>
  <c r="B7583" i="6"/>
  <c r="B7681" i="6"/>
  <c r="B7779" i="6"/>
  <c r="B7879" i="6"/>
  <c r="B8133" i="6"/>
  <c r="B8229" i="6"/>
  <c r="B8331" i="6"/>
  <c r="B8429" i="6"/>
  <c r="B8578" i="6"/>
  <c r="B8729" i="6"/>
  <c r="B8880" i="6"/>
  <c r="B8985" i="6"/>
  <c r="B9080" i="6"/>
  <c r="B9181" i="6"/>
  <c r="B9432" i="6"/>
  <c r="B9482" i="6"/>
  <c r="B9680" i="6"/>
  <c r="B9878" i="6"/>
  <c r="B9983" i="6"/>
  <c r="B10384" i="6"/>
  <c r="B10728" i="6"/>
  <c r="B10781" i="6"/>
  <c r="B10883" i="6"/>
  <c r="B11131" i="6"/>
  <c r="B11381" i="6"/>
  <c r="B9678" i="6"/>
  <c r="B9734" i="6"/>
  <c r="B9882" i="6"/>
  <c r="B9981" i="6"/>
  <c r="B10083" i="6"/>
  <c r="B10229" i="6"/>
  <c r="B10331" i="6"/>
  <c r="B10385" i="6"/>
  <c r="B10585" i="6"/>
  <c r="B11029" i="6"/>
  <c r="B11128" i="6"/>
  <c r="B11184" i="6"/>
  <c r="B11234" i="6"/>
  <c r="B11282" i="6"/>
  <c r="B11379" i="6"/>
  <c r="B11481" i="6"/>
  <c r="B11782" i="6"/>
  <c r="B11932" i="6"/>
  <c r="B12135" i="6"/>
  <c r="B12333" i="6"/>
  <c r="B9584" i="6"/>
  <c r="B9633" i="6"/>
  <c r="B9729" i="6"/>
  <c r="B9884" i="6"/>
  <c r="B9982" i="6"/>
  <c r="B10178" i="6"/>
  <c r="B10280" i="6"/>
  <c r="B10434" i="6"/>
  <c r="B10532" i="6"/>
  <c r="B10735" i="6"/>
  <c r="B10834" i="6"/>
  <c r="B10885" i="6"/>
  <c r="B10982" i="6"/>
  <c r="B11180" i="6"/>
  <c r="B11278" i="6"/>
  <c r="B11329" i="6"/>
  <c r="B11428" i="6"/>
  <c r="B11532" i="6"/>
  <c r="B11684" i="6"/>
  <c r="B11981" i="6"/>
  <c r="B12182" i="6"/>
  <c r="B9182" i="6"/>
  <c r="B9232" i="6"/>
  <c r="B9330" i="6"/>
  <c r="B9478" i="6"/>
  <c r="B9533" i="6"/>
  <c r="B9629" i="6"/>
  <c r="B9730" i="6"/>
  <c r="B9879" i="6"/>
  <c r="B9929" i="6"/>
  <c r="B10029" i="6"/>
  <c r="B10131" i="6"/>
  <c r="B10185" i="6"/>
  <c r="B10284" i="6"/>
  <c r="B10378" i="6"/>
  <c r="B10530" i="6"/>
  <c r="B10581" i="6"/>
  <c r="B10678" i="6"/>
  <c r="B10733" i="6"/>
  <c r="B10830" i="6"/>
  <c r="B11084" i="6"/>
  <c r="B11378" i="6"/>
  <c r="B11432" i="6"/>
  <c r="B11632" i="6"/>
  <c r="B11832" i="6"/>
  <c r="B12035" i="6"/>
  <c r="B12235" i="6"/>
  <c r="B11478" i="6"/>
  <c r="B11529" i="6"/>
  <c r="B11784" i="6"/>
  <c r="B11882" i="6"/>
  <c r="B11978" i="6"/>
  <c r="B12033" i="6"/>
  <c r="B12081" i="6"/>
  <c r="B12134" i="6"/>
  <c r="B12232" i="6"/>
  <c r="B12428" i="6"/>
  <c r="B12479" i="6"/>
  <c r="B12534" i="6"/>
  <c r="B12781" i="6"/>
  <c r="B12932" i="6"/>
  <c r="B13235" i="6"/>
  <c r="B13482" i="6"/>
  <c r="B11435" i="6"/>
  <c r="B11533" i="6"/>
  <c r="B11584" i="6"/>
  <c r="B11681" i="6"/>
  <c r="B11779" i="6"/>
  <c r="B11883" i="6"/>
  <c r="B11935" i="6"/>
  <c r="B12132" i="6"/>
  <c r="B12230" i="6"/>
  <c r="B12328" i="6"/>
  <c r="B12383" i="6"/>
  <c r="B12532" i="6"/>
  <c r="B12834" i="6"/>
  <c r="B13533" i="6"/>
  <c r="B11380" i="6"/>
  <c r="B11579" i="6"/>
  <c r="B11682" i="6"/>
  <c r="B11783" i="6"/>
  <c r="B11879" i="6"/>
  <c r="B11980" i="6"/>
  <c r="B12130" i="6"/>
  <c r="B12181" i="6"/>
  <c r="B12285" i="6"/>
  <c r="B12381" i="6"/>
  <c r="B12682" i="6"/>
  <c r="B13231" i="6"/>
  <c r="B12780" i="6"/>
  <c r="B12878" i="6"/>
  <c r="B12884" i="6"/>
  <c r="B12935" i="6"/>
  <c r="B13028" i="6"/>
  <c r="B13082" i="6"/>
  <c r="B13179" i="6"/>
  <c r="B13381" i="6"/>
  <c r="B13433" i="6"/>
  <c r="B13484" i="6"/>
  <c r="B13535" i="6"/>
  <c r="B13833" i="6"/>
  <c r="B12633" i="6"/>
  <c r="B12784" i="6"/>
  <c r="B12880" i="6"/>
  <c r="B12982" i="6"/>
  <c r="B13083" i="6"/>
  <c r="B13134" i="6"/>
  <c r="B13230" i="6"/>
  <c r="B13283" i="6"/>
  <c r="B13429" i="6"/>
  <c r="B13481" i="6"/>
  <c r="B13532" i="6"/>
  <c r="B13580" i="6"/>
  <c r="B13678" i="6"/>
  <c r="B12379" i="6"/>
  <c r="B12483" i="6"/>
  <c r="B12578" i="6"/>
  <c r="B12629" i="6"/>
  <c r="B12731" i="6"/>
  <c r="B12782" i="6"/>
  <c r="B12828" i="6"/>
  <c r="B12984" i="6"/>
  <c r="B13079" i="6"/>
  <c r="B13130" i="6"/>
  <c r="B13181" i="6"/>
  <c r="B13284" i="6"/>
  <c r="B13335" i="6"/>
  <c r="B13379" i="6"/>
  <c r="B13483" i="6"/>
  <c r="B13585" i="6"/>
  <c r="B13630" i="6"/>
  <c r="B13782" i="6"/>
  <c r="B13981" i="6"/>
  <c r="B14032" i="6"/>
  <c r="B13632" i="6"/>
  <c r="B13731" i="6"/>
  <c r="B13878" i="6"/>
  <c r="B13929" i="6"/>
  <c r="B14079" i="6"/>
  <c r="B14180" i="6"/>
  <c r="B13581" i="6"/>
  <c r="B13634" i="6"/>
  <c r="B13685" i="6"/>
  <c r="B13778" i="6"/>
  <c r="B13885" i="6"/>
  <c r="B14130" i="6"/>
  <c r="B14228" i="6"/>
  <c r="B14234" i="6"/>
  <c r="B14380" i="6"/>
  <c r="B14431" i="6"/>
  <c r="B14133" i="6"/>
  <c r="B14233" i="6"/>
  <c r="B14329" i="6"/>
  <c r="B14385" i="6"/>
  <c r="B14478" i="6"/>
  <c r="B14678" i="6"/>
  <c r="B14732" i="6"/>
  <c r="B14935" i="6"/>
  <c r="B14080" i="6"/>
  <c r="B14178" i="6"/>
  <c r="B14235" i="6"/>
  <c r="B14379" i="6"/>
  <c r="B14433" i="6"/>
  <c r="B14584" i="6"/>
  <c r="B14780" i="6"/>
  <c r="B14978" i="6"/>
  <c r="B14135" i="6"/>
  <c r="B14331" i="6"/>
  <c r="B14532" i="6"/>
  <c r="B14783" i="6"/>
  <c r="B14530" i="6"/>
  <c r="B14629" i="6"/>
  <c r="B14729" i="6"/>
  <c r="B14785" i="6"/>
  <c r="B14879" i="6"/>
  <c r="B14984" i="6"/>
  <c r="B14482" i="6"/>
  <c r="B14633" i="6"/>
  <c r="B14683" i="6"/>
  <c r="B14734" i="6"/>
  <c r="B14882" i="6"/>
  <c r="B14985" i="6"/>
  <c r="B14583" i="6"/>
  <c r="B14731" i="6"/>
  <c r="B14781" i="6"/>
  <c r="B14878" i="6"/>
  <c r="B6832" i="6"/>
  <c r="B7329" i="6"/>
  <c r="B8029" i="6"/>
  <c r="B8728" i="6"/>
  <c r="B4782" i="6"/>
  <c r="B5081" i="6"/>
  <c r="B5232" i="6"/>
  <c r="B5832" i="6"/>
  <c r="B6234" i="6"/>
  <c r="B6383" i="6"/>
  <c r="B6534" i="6"/>
  <c r="B6683" i="6"/>
  <c r="B6780" i="6"/>
  <c r="B6835" i="6"/>
  <c r="B7032" i="6"/>
  <c r="B7129" i="6"/>
  <c r="B7179" i="6"/>
  <c r="B7335" i="6"/>
  <c r="B7778" i="6"/>
  <c r="B8285" i="6"/>
  <c r="B8685" i="6"/>
  <c r="B9430" i="6"/>
  <c r="B7479" i="6"/>
  <c r="B7579" i="6"/>
  <c r="B7634" i="6"/>
  <c r="B7685" i="6"/>
  <c r="B7883" i="6"/>
  <c r="B7981" i="6"/>
  <c r="B8034" i="6"/>
  <c r="B8180" i="6"/>
  <c r="B8382" i="6"/>
  <c r="B8583" i="6"/>
  <c r="B8679" i="6"/>
  <c r="B8784" i="6"/>
  <c r="B8835" i="6"/>
  <c r="B8931" i="6"/>
  <c r="B8982" i="6"/>
  <c r="B9078" i="6"/>
  <c r="B9129" i="6"/>
  <c r="B9234" i="6"/>
  <c r="B9483" i="6"/>
  <c r="B9685" i="6"/>
  <c r="B10031" i="6"/>
  <c r="B10078" i="6"/>
  <c r="B10128" i="6"/>
  <c r="B10329" i="6"/>
  <c r="B10431" i="6"/>
  <c r="B10535" i="6"/>
  <c r="B10630" i="6"/>
  <c r="B10829" i="6"/>
  <c r="B10981" i="6"/>
  <c r="B11182" i="6"/>
  <c r="B7530" i="6"/>
  <c r="B7629" i="6"/>
  <c r="B7730" i="6"/>
  <c r="B7828" i="6"/>
  <c r="B7881" i="6"/>
  <c r="B7934" i="6"/>
  <c r="B8032" i="6"/>
  <c r="B8380" i="6"/>
  <c r="B8485" i="6"/>
  <c r="B8535" i="6"/>
  <c r="B8731" i="6"/>
  <c r="B8833" i="6"/>
  <c r="B8884" i="6"/>
  <c r="B8978" i="6"/>
  <c r="B9035" i="6"/>
  <c r="B9134" i="6"/>
  <c r="B9235" i="6"/>
  <c r="B9329" i="6"/>
  <c r="B9383" i="6"/>
  <c r="B9479" i="6"/>
  <c r="B9780" i="6"/>
  <c r="B9928" i="6"/>
  <c r="B10085" i="6"/>
  <c r="B10231" i="6"/>
  <c r="B10484" i="6"/>
  <c r="B10684" i="6"/>
  <c r="B10928" i="6"/>
  <c r="B11032" i="6"/>
  <c r="B11331" i="6"/>
  <c r="B7183" i="6"/>
  <c r="B7230" i="6"/>
  <c r="B7330" i="6"/>
  <c r="B7381" i="6"/>
  <c r="B7528" i="6"/>
  <c r="B7630" i="6"/>
  <c r="B7728" i="6"/>
  <c r="B7785" i="6"/>
  <c r="B7885" i="6"/>
  <c r="B7983" i="6"/>
  <c r="B8081" i="6"/>
  <c r="B8179" i="6"/>
  <c r="B8280" i="6"/>
  <c r="B8378" i="6"/>
  <c r="B8480" i="6"/>
  <c r="B8633" i="6"/>
  <c r="B8733" i="6"/>
  <c r="B8831" i="6"/>
  <c r="B8933" i="6"/>
  <c r="B9231" i="6"/>
  <c r="B9433" i="6"/>
  <c r="B9579" i="6"/>
  <c r="B9783" i="6"/>
  <c r="B9932" i="6"/>
  <c r="B10179" i="6"/>
  <c r="B10380" i="6"/>
  <c r="B10529" i="6"/>
  <c r="B10730" i="6"/>
  <c r="B10783" i="6"/>
  <c r="B10932" i="6"/>
  <c r="B11178" i="6"/>
  <c r="B9580" i="6"/>
  <c r="B9829" i="6"/>
  <c r="B9930" i="6"/>
  <c r="B10033" i="6"/>
  <c r="B10232" i="6"/>
  <c r="B10334" i="6"/>
  <c r="B10430" i="6"/>
  <c r="B10481" i="6"/>
  <c r="B10534" i="6"/>
  <c r="B10629" i="6"/>
  <c r="B10831" i="6"/>
  <c r="B10931" i="6"/>
  <c r="B10984" i="6"/>
  <c r="B11035" i="6"/>
  <c r="B11133" i="6"/>
  <c r="B11235" i="6"/>
  <c r="B11328" i="6"/>
  <c r="B11385" i="6"/>
  <c r="B11679" i="6"/>
  <c r="B11785" i="6"/>
  <c r="B11934" i="6"/>
  <c r="B12229" i="6"/>
  <c r="B9529" i="6"/>
  <c r="B9679" i="6"/>
  <c r="B9833" i="6"/>
  <c r="B9931" i="6"/>
  <c r="B9985" i="6"/>
  <c r="B10084" i="6"/>
  <c r="B10181" i="6"/>
  <c r="B10283" i="6"/>
  <c r="B10479" i="6"/>
  <c r="B10583" i="6"/>
  <c r="B10729" i="6"/>
  <c r="B10780" i="6"/>
  <c r="B10929" i="6"/>
  <c r="B11033" i="6"/>
  <c r="B11129" i="6"/>
  <c r="B11231" i="6"/>
  <c r="B11279" i="6"/>
  <c r="B11333" i="6"/>
  <c r="B11485" i="6"/>
  <c r="B11628" i="6"/>
  <c r="B11734" i="6"/>
  <c r="B12082" i="6"/>
  <c r="B12433" i="6"/>
  <c r="B9183" i="6"/>
  <c r="B9385" i="6"/>
  <c r="B9585" i="6"/>
  <c r="B9635" i="6"/>
  <c r="B9733" i="6"/>
  <c r="B9880" i="6"/>
  <c r="B9935" i="6"/>
  <c r="B10032" i="6"/>
  <c r="B10134" i="6"/>
  <c r="B10228" i="6"/>
  <c r="B10381" i="6"/>
  <c r="B10631" i="6"/>
  <c r="B10681" i="6"/>
  <c r="B10778" i="6"/>
  <c r="B10835" i="6"/>
  <c r="B10933" i="6"/>
  <c r="B11031" i="6"/>
  <c r="B11132" i="6"/>
  <c r="B11434" i="6"/>
  <c r="B11634" i="6"/>
  <c r="B11928" i="6"/>
  <c r="B12129" i="6"/>
  <c r="B11535" i="6"/>
  <c r="B11631" i="6"/>
  <c r="B11685" i="6"/>
  <c r="B11733" i="6"/>
  <c r="B11829" i="6"/>
  <c r="B12034" i="6"/>
  <c r="B12128" i="6"/>
  <c r="B12179" i="6"/>
  <c r="B12283" i="6"/>
  <c r="B12482" i="6"/>
  <c r="B12581" i="6"/>
  <c r="B12831" i="6"/>
  <c r="B13180" i="6"/>
  <c r="B13329" i="6"/>
  <c r="B11382" i="6"/>
  <c r="B11482" i="6"/>
  <c r="B11578" i="6"/>
  <c r="B11629" i="6"/>
  <c r="B11729" i="6"/>
  <c r="B11833" i="6"/>
  <c r="B11884" i="6"/>
  <c r="B11982" i="6"/>
  <c r="B12029" i="6"/>
  <c r="B12079" i="6"/>
  <c r="B12334" i="6"/>
  <c r="B12434" i="6"/>
  <c r="B12535" i="6"/>
  <c r="B12983" i="6"/>
  <c r="B13584" i="6"/>
  <c r="B11284" i="6"/>
  <c r="B11433" i="6"/>
  <c r="B11580" i="6"/>
  <c r="B11732" i="6"/>
  <c r="B11880" i="6"/>
  <c r="B12032" i="6"/>
  <c r="B12234" i="6"/>
  <c r="B12332" i="6"/>
  <c r="B12384" i="6"/>
  <c r="B12481" i="6"/>
  <c r="B12580" i="6"/>
  <c r="B12734" i="6"/>
  <c r="B13278" i="6"/>
  <c r="B12683" i="6"/>
  <c r="B12829" i="6"/>
  <c r="B12929" i="6"/>
  <c r="B12980" i="6"/>
  <c r="B13029" i="6"/>
  <c r="B13182" i="6"/>
  <c r="B13280" i="6"/>
  <c r="B13331" i="6"/>
  <c r="B13434" i="6"/>
  <c r="B13485" i="6"/>
  <c r="B13729" i="6"/>
  <c r="B13930" i="6"/>
  <c r="B12628" i="6"/>
  <c r="B12679" i="6"/>
  <c r="B12729" i="6"/>
  <c r="B12833" i="6"/>
  <c r="B12930" i="6"/>
  <c r="B13031" i="6"/>
  <c r="B13084" i="6"/>
  <c r="B13135" i="6"/>
  <c r="B13233" i="6"/>
  <c r="B13328" i="6"/>
  <c r="B13382" i="6"/>
  <c r="B13430" i="6"/>
  <c r="B13578" i="6"/>
  <c r="B13582" i="6"/>
  <c r="B13784" i="6"/>
  <c r="B12385" i="6"/>
  <c r="B12530" i="6"/>
  <c r="B12582" i="6"/>
  <c r="B12680" i="6"/>
  <c r="B12735" i="6"/>
  <c r="B12785" i="6"/>
  <c r="B12835" i="6"/>
  <c r="B12933" i="6"/>
  <c r="B13032" i="6"/>
  <c r="B13080" i="6"/>
  <c r="B13131" i="6"/>
  <c r="B13285" i="6"/>
  <c r="B13385" i="6"/>
  <c r="B13528" i="6"/>
  <c r="B14028" i="6"/>
  <c r="B13680" i="6"/>
  <c r="B13931" i="6"/>
  <c r="B14034" i="6"/>
  <c r="B14332" i="6"/>
  <c r="B13683" i="6"/>
  <c r="B13783" i="6"/>
  <c r="B13935" i="6"/>
  <c r="B14081" i="6"/>
  <c r="B14281" i="6"/>
  <c r="B13628" i="6"/>
  <c r="B13679" i="6"/>
  <c r="B13732" i="6"/>
  <c r="B13831" i="6"/>
  <c r="B13933" i="6"/>
  <c r="B14031" i="6"/>
  <c r="B14132" i="6"/>
  <c r="B14230" i="6"/>
  <c r="B14328" i="6"/>
  <c r="B14382" i="6"/>
  <c r="B14035" i="6"/>
  <c r="B14182" i="6"/>
  <c r="B14278" i="6"/>
  <c r="B14335" i="6"/>
  <c r="B14428" i="6"/>
  <c r="B14628" i="6"/>
  <c r="B14682" i="6"/>
  <c r="B14881" i="6"/>
  <c r="B13982" i="6"/>
  <c r="B14185" i="6"/>
  <c r="B14282" i="6"/>
  <c r="B14383" i="6"/>
  <c r="B14479" i="6"/>
  <c r="B14634" i="6"/>
  <c r="B14979" i="6"/>
  <c r="B14084" i="6"/>
  <c r="B14181" i="6"/>
  <c r="B14280" i="6"/>
  <c r="B14481" i="6"/>
  <c r="B14578" i="6"/>
  <c r="B14982" i="6"/>
  <c r="B14534" i="6"/>
  <c r="B14632" i="6"/>
  <c r="B14733" i="6"/>
  <c r="B14828" i="6"/>
  <c r="B14929" i="6"/>
  <c r="B14430" i="6"/>
  <c r="B14679" i="6"/>
  <c r="B14684" i="6"/>
  <c r="B14829" i="6"/>
  <c r="B14930" i="6"/>
  <c r="B14529" i="6"/>
  <c r="B14735" i="6"/>
  <c r="B14831" i="6"/>
  <c r="B14883" i="6"/>
  <c r="B14980" i="6"/>
  <c r="B6778" i="6"/>
  <c r="B6880" i="6"/>
  <c r="B7084" i="6"/>
  <c r="B7385" i="6"/>
  <c r="B8435" i="6"/>
  <c r="B9032" i="6"/>
  <c r="B4928" i="6"/>
  <c r="B5135" i="6"/>
  <c r="B5332" i="6"/>
  <c r="B5529" i="6"/>
  <c r="B5930" i="6"/>
  <c r="B6279" i="6"/>
  <c r="B6580" i="6"/>
  <c r="B6729" i="6"/>
  <c r="B6785" i="6"/>
  <c r="B6933" i="6"/>
  <c r="B7033" i="6"/>
  <c r="B7135" i="6"/>
  <c r="B7430" i="6"/>
  <c r="B7432" i="6"/>
  <c r="B7485" i="6"/>
  <c r="B7930" i="6"/>
  <c r="B8028" i="6"/>
  <c r="B8079" i="6"/>
  <c r="B8231" i="6"/>
  <c r="B8284" i="6"/>
  <c r="B8434" i="6"/>
  <c r="B8778" i="6"/>
  <c r="B8882" i="6"/>
  <c r="B9133" i="6"/>
  <c r="B9281" i="6"/>
  <c r="B9332" i="6"/>
  <c r="B9380" i="6"/>
  <c r="B9484" i="6"/>
  <c r="B9732" i="6"/>
  <c r="B9785" i="6"/>
  <c r="B10034" i="6"/>
  <c r="B10081" i="6"/>
  <c r="B10184" i="6"/>
  <c r="B10332" i="6"/>
  <c r="B10432" i="6"/>
  <c r="B10580" i="6"/>
  <c r="B11079" i="6"/>
  <c r="B11285" i="6"/>
  <c r="B7534" i="6"/>
  <c r="B7632" i="6"/>
  <c r="B7834" i="6"/>
  <c r="B7928" i="6"/>
  <c r="B7979" i="6"/>
  <c r="B8083" i="6"/>
  <c r="B8183" i="6"/>
  <c r="B8282" i="6"/>
  <c r="B8528" i="6"/>
  <c r="B8630" i="6"/>
  <c r="B8735" i="6"/>
  <c r="B8878" i="6"/>
  <c r="B8929" i="6"/>
  <c r="B8984" i="6"/>
  <c r="B9082" i="6"/>
  <c r="B9180" i="6"/>
  <c r="B9278" i="6"/>
  <c r="B9334" i="6"/>
  <c r="B9778" i="6"/>
  <c r="B9830" i="6"/>
  <c r="B9979" i="6"/>
  <c r="B10133" i="6"/>
  <c r="B10281" i="6"/>
  <c r="B10634" i="6"/>
  <c r="B10832" i="6"/>
  <c r="B10985" i="6"/>
  <c r="B11083" i="6"/>
  <c r="B11185" i="6"/>
  <c r="B7130" i="6"/>
  <c r="B7234" i="6"/>
  <c r="B7428" i="6"/>
  <c r="B7578" i="6"/>
  <c r="B7734" i="6"/>
  <c r="B7832" i="6"/>
  <c r="B7932" i="6"/>
  <c r="B8030" i="6"/>
  <c r="B8128" i="6"/>
  <c r="B8184" i="6"/>
  <c r="B8384" i="6"/>
  <c r="B8481" i="6"/>
  <c r="B8683" i="6"/>
  <c r="B8780" i="6"/>
  <c r="B8879" i="6"/>
  <c r="B8980" i="6"/>
  <c r="B9033" i="6"/>
  <c r="B9178" i="6"/>
  <c r="B9481" i="6"/>
  <c r="B9634" i="6"/>
  <c r="B9834" i="6"/>
  <c r="B10234" i="6"/>
  <c r="B10383" i="6"/>
  <c r="B10531" i="6"/>
  <c r="B10779" i="6"/>
  <c r="B10785" i="6"/>
  <c r="B10934" i="6"/>
  <c r="B11335" i="6"/>
  <c r="B9534" i="6"/>
  <c r="B9631" i="6"/>
  <c r="B9782" i="6"/>
  <c r="B9832" i="6"/>
  <c r="B9978" i="6"/>
  <c r="B10080" i="6"/>
  <c r="B10135" i="6"/>
  <c r="B10279" i="6"/>
  <c r="B10382" i="6"/>
  <c r="B10433" i="6"/>
  <c r="B10528" i="6"/>
  <c r="B10579" i="6"/>
  <c r="B10633" i="6"/>
  <c r="B10882" i="6"/>
  <c r="B10978" i="6"/>
  <c r="B11082" i="6"/>
  <c r="B11179" i="6"/>
  <c r="B11228" i="6"/>
  <c r="B11281" i="6"/>
  <c r="B11479" i="6"/>
  <c r="B11731" i="6"/>
  <c r="B11885" i="6"/>
  <c r="B12078" i="6"/>
  <c r="B12280" i="6"/>
  <c r="B9581" i="6"/>
  <c r="B9632" i="6"/>
  <c r="B9682" i="6"/>
  <c r="B9883" i="6"/>
  <c r="B9934" i="6"/>
  <c r="B10028" i="6"/>
  <c r="B10130" i="6"/>
  <c r="B10233" i="6"/>
  <c r="B10335" i="6"/>
  <c r="B10428" i="6"/>
  <c r="B10485" i="6"/>
  <c r="B10680" i="6"/>
  <c r="B10732" i="6"/>
  <c r="B10784" i="6"/>
  <c r="B10878" i="6"/>
  <c r="B10935" i="6"/>
  <c r="B11080" i="6"/>
  <c r="B11232" i="6"/>
  <c r="B11283" i="6"/>
  <c r="B11530" i="6"/>
  <c r="B11683" i="6"/>
  <c r="B11979" i="6"/>
  <c r="B12084" i="6"/>
  <c r="B9135" i="6"/>
  <c r="B9228" i="6"/>
  <c r="B9279" i="6"/>
  <c r="B9428" i="6"/>
  <c r="B9530" i="6"/>
  <c r="B9628" i="6"/>
  <c r="B9683" i="6"/>
  <c r="B9781" i="6"/>
  <c r="B10079" i="6"/>
  <c r="B10182" i="6"/>
  <c r="B10330" i="6"/>
  <c r="B10483" i="6"/>
  <c r="B10635" i="6"/>
  <c r="B10682" i="6"/>
  <c r="B10782" i="6"/>
  <c r="B10881" i="6"/>
  <c r="B10980" i="6"/>
  <c r="B11078" i="6"/>
  <c r="B11183" i="6"/>
  <c r="B11384" i="6"/>
  <c r="B11585" i="6"/>
  <c r="B11830" i="6"/>
  <c r="B12031" i="6"/>
  <c r="B12131" i="6"/>
  <c r="B11431" i="6"/>
  <c r="B11484" i="6"/>
  <c r="B11582" i="6"/>
  <c r="B11678" i="6"/>
  <c r="B11728" i="6"/>
  <c r="B11835" i="6"/>
  <c r="B11931" i="6"/>
  <c r="B11984" i="6"/>
  <c r="B12185" i="6"/>
  <c r="B12330" i="6"/>
  <c r="B12431" i="6"/>
  <c r="B12529" i="6"/>
  <c r="B12631" i="6"/>
  <c r="B12881" i="6"/>
  <c r="B13185" i="6"/>
  <c r="B13431" i="6"/>
  <c r="B11429" i="6"/>
  <c r="B11583" i="6"/>
  <c r="B11635" i="6"/>
  <c r="B11878" i="6"/>
  <c r="B11929" i="6"/>
  <c r="B11985" i="6"/>
  <c r="B12030" i="6"/>
  <c r="B12085" i="6"/>
  <c r="B12183" i="6"/>
  <c r="B12281" i="6"/>
  <c r="B12378" i="6"/>
  <c r="B12485" i="6"/>
  <c r="B12584" i="6"/>
  <c r="B13384" i="6"/>
  <c r="B11229" i="6"/>
  <c r="B11480" i="6"/>
  <c r="B11531" i="6"/>
  <c r="B11633" i="6"/>
  <c r="B11780" i="6"/>
  <c r="B11831" i="6"/>
  <c r="B11933" i="6"/>
  <c r="B12083" i="6"/>
  <c r="B12228" i="6"/>
  <c r="B12279" i="6"/>
  <c r="B12430" i="6"/>
  <c r="B12528" i="6"/>
  <c r="B12585" i="6"/>
  <c r="B13085" i="6"/>
  <c r="B12632" i="6"/>
  <c r="B12733" i="6"/>
  <c r="B12832" i="6"/>
  <c r="B12883" i="6"/>
  <c r="B12934" i="6"/>
  <c r="B12985" i="6"/>
  <c r="B13035" i="6"/>
  <c r="B13133" i="6"/>
  <c r="B13183" i="6"/>
  <c r="B13281" i="6"/>
  <c r="B13332" i="6"/>
  <c r="B13428" i="6"/>
  <c r="B13479" i="6"/>
  <c r="B13530" i="6"/>
  <c r="B13781" i="6"/>
  <c r="B13932" i="6"/>
  <c r="B12684" i="6"/>
  <c r="B12879" i="6"/>
  <c r="B12931" i="6"/>
  <c r="B12981" i="6"/>
  <c r="B13078" i="6"/>
  <c r="B13129" i="6"/>
  <c r="B13229" i="6"/>
  <c r="B13234" i="6"/>
  <c r="B13334" i="6"/>
  <c r="B13383" i="6"/>
  <c r="B13480" i="6"/>
  <c r="B13531" i="6"/>
  <c r="B13579" i="6"/>
  <c r="B13583" i="6"/>
  <c r="B13828" i="6"/>
  <c r="B12432" i="6"/>
  <c r="B12730" i="6"/>
  <c r="B12778" i="6"/>
  <c r="B12882" i="6"/>
  <c r="B12978" i="6"/>
  <c r="B13033" i="6"/>
  <c r="B13178" i="6"/>
  <c r="B13279" i="6"/>
  <c r="B13330" i="6"/>
  <c r="B13378" i="6"/>
  <c r="B13432" i="6"/>
  <c r="B13534" i="6"/>
  <c r="B13629" i="6"/>
  <c r="B13681" i="6"/>
  <c r="B13779" i="6"/>
  <c r="B13978" i="6"/>
  <c r="B14029" i="6"/>
  <c r="B14334" i="6"/>
  <c r="B13728" i="6"/>
  <c r="B13830" i="6"/>
  <c r="B13882" i="6"/>
  <c r="B13984" i="6"/>
  <c r="B14179" i="6"/>
  <c r="B14283" i="6"/>
  <c r="B13633" i="6"/>
  <c r="B13684" i="6"/>
  <c r="B13735" i="6"/>
  <c r="B13835" i="6"/>
  <c r="B13980" i="6"/>
  <c r="B14085" i="6"/>
  <c r="B14184" i="6"/>
  <c r="B14232" i="6"/>
  <c r="B14378" i="6"/>
  <c r="B14384" i="6"/>
  <c r="B14082" i="6"/>
  <c r="B14229" i="6"/>
  <c r="B14284" i="6"/>
  <c r="B14381" i="6"/>
  <c r="B14429" i="6"/>
  <c r="B14484" i="6"/>
  <c r="B14630" i="6"/>
  <c r="B14728" i="6"/>
  <c r="B14932" i="6"/>
  <c r="B14033" i="6"/>
  <c r="B14131" i="6"/>
  <c r="B14231" i="6"/>
  <c r="B14333" i="6"/>
  <c r="B14432" i="6"/>
  <c r="B14528" i="6"/>
  <c r="B14779" i="6"/>
  <c r="B14884" i="6"/>
  <c r="B14078" i="6"/>
  <c r="B14129" i="6"/>
  <c r="B14483" i="6"/>
  <c r="B14579" i="6"/>
  <c r="B14983" i="6"/>
  <c r="B14581" i="6"/>
  <c r="B14635" i="6"/>
  <c r="B14782" i="6"/>
  <c r="B14832" i="6"/>
  <c r="B14981" i="6"/>
  <c r="B14434" i="6"/>
  <c r="B14585" i="6"/>
  <c r="B14680" i="6"/>
  <c r="B14730" i="6"/>
  <c r="B14833" i="6"/>
  <c r="B14933" i="6"/>
  <c r="B14580" i="6"/>
  <c r="B14778" i="6"/>
  <c r="B14835" i="6"/>
  <c r="B14934" i="6"/>
  <c r="B12" i="6"/>
  <c r="BC208" i="9"/>
  <c r="BC207" i="9"/>
  <c r="BC206" i="9"/>
  <c r="BC205" i="9"/>
  <c r="BC204" i="9"/>
  <c r="BC203" i="9"/>
  <c r="BC202" i="9"/>
  <c r="BC201" i="9"/>
  <c r="BC200" i="9"/>
  <c r="BC199" i="9"/>
  <c r="BC198" i="9"/>
  <c r="BC197" i="9"/>
  <c r="BC196" i="9"/>
  <c r="BC195" i="9"/>
  <c r="BC194" i="9"/>
  <c r="BC193" i="9"/>
  <c r="BC192" i="9"/>
  <c r="BC191" i="9"/>
  <c r="BC190" i="9"/>
  <c r="BC189" i="9"/>
  <c r="BC188" i="9"/>
  <c r="BC187" i="9"/>
  <c r="BC186" i="9"/>
  <c r="BC185" i="9"/>
  <c r="BC184" i="9"/>
  <c r="BC183" i="9"/>
  <c r="BC182" i="9"/>
  <c r="BC181" i="9"/>
  <c r="BC180" i="9"/>
  <c r="BC179" i="9"/>
  <c r="BC178" i="9"/>
  <c r="BC177" i="9"/>
  <c r="BC176" i="9"/>
  <c r="BC175" i="9"/>
  <c r="BC174" i="9"/>
  <c r="BC173" i="9"/>
  <c r="BC172" i="9"/>
  <c r="BC171" i="9"/>
  <c r="BC170" i="9"/>
  <c r="BC169" i="9"/>
  <c r="BC168" i="9"/>
  <c r="BC167" i="9"/>
  <c r="BC166" i="9"/>
  <c r="BC165" i="9"/>
  <c r="BC164" i="9"/>
  <c r="BC163" i="9"/>
  <c r="BC162" i="9"/>
  <c r="BC161" i="9"/>
  <c r="BC160" i="9"/>
  <c r="BC159" i="9"/>
  <c r="BC158" i="9"/>
  <c r="BC157" i="9"/>
  <c r="BC156" i="9"/>
  <c r="BC155" i="9"/>
  <c r="BC154" i="9"/>
  <c r="BC153" i="9"/>
  <c r="BC152" i="9"/>
  <c r="BC151" i="9"/>
  <c r="BC150" i="9"/>
  <c r="BC149" i="9"/>
  <c r="BC148" i="9"/>
  <c r="BC147" i="9"/>
  <c r="BC146" i="9"/>
  <c r="BC145" i="9"/>
  <c r="BC144" i="9"/>
  <c r="BC143" i="9"/>
  <c r="BC142" i="9"/>
  <c r="BC141" i="9"/>
  <c r="BC140" i="9"/>
  <c r="BC139" i="9"/>
  <c r="BC138" i="9"/>
  <c r="BC137" i="9"/>
  <c r="BC136" i="9"/>
  <c r="BC135" i="9"/>
  <c r="BC134" i="9"/>
  <c r="BC133" i="9"/>
  <c r="BC132" i="9"/>
  <c r="BC131" i="9"/>
  <c r="BC130" i="9"/>
  <c r="BC129" i="9"/>
  <c r="BC128" i="9"/>
  <c r="BC127" i="9"/>
  <c r="BC126" i="9"/>
  <c r="BC125" i="9"/>
  <c r="BC124" i="9"/>
  <c r="BC123" i="9"/>
  <c r="BC122" i="9"/>
  <c r="BC121" i="9"/>
  <c r="BC120" i="9"/>
  <c r="BC119" i="9"/>
  <c r="BC118" i="9"/>
  <c r="BC117" i="9"/>
  <c r="BC116" i="9"/>
  <c r="BC115" i="9"/>
  <c r="BC114" i="9"/>
  <c r="BC113" i="9"/>
  <c r="BC112" i="9"/>
  <c r="BC111" i="9"/>
  <c r="BC110" i="9"/>
  <c r="BC109" i="9"/>
  <c r="BC108" i="9"/>
  <c r="BC107" i="9"/>
  <c r="BC106" i="9"/>
  <c r="BC105" i="9"/>
  <c r="BC104" i="9"/>
  <c r="BC103" i="9"/>
  <c r="BC102" i="9"/>
  <c r="BC101" i="9"/>
  <c r="BC100" i="9"/>
  <c r="BC99" i="9"/>
  <c r="BC98" i="9"/>
  <c r="C36" i="8"/>
  <c r="C11" i="8"/>
  <c r="C75" i="8" s="1"/>
  <c r="C1" i="5" l="1"/>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228" i="2" l="1"/>
  <c r="E227" i="2"/>
  <c r="E225" i="2"/>
  <c r="C10" i="2"/>
  <c r="C9" i="2"/>
  <c r="C8" i="2"/>
  <c r="C7" i="2"/>
  <c r="C6"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15" i="12"/>
  <c r="B186" i="12"/>
  <c r="B208" i="12" s="1"/>
  <c r="B178" i="12"/>
  <c r="B183" i="12" s="1"/>
  <c r="B166" i="12"/>
  <c r="B174" i="12" s="1"/>
  <c r="B154" i="12"/>
  <c r="B139" i="12"/>
  <c r="B147" i="12" s="1"/>
  <c r="B134" i="12"/>
  <c r="B135" i="12" s="1"/>
  <c r="B118" i="12"/>
  <c r="B129" i="12" s="1"/>
  <c r="B109" i="12"/>
  <c r="B114" i="12" s="1"/>
  <c r="B101" i="12"/>
  <c r="B104" i="12" s="1"/>
  <c r="B91" i="12"/>
  <c r="B98" i="12" s="1"/>
  <c r="B86" i="12"/>
  <c r="B88" i="12" s="1"/>
  <c r="B79" i="12"/>
  <c r="B83" i="12" s="1"/>
  <c r="B72" i="12"/>
  <c r="B54" i="12"/>
  <c r="B65" i="12" s="1"/>
  <c r="B41" i="12"/>
  <c r="B48" i="12" s="1"/>
  <c r="B26" i="12"/>
  <c r="B19" i="12"/>
  <c r="B23" i="12" s="1"/>
  <c r="B13" i="12"/>
  <c r="B15" i="12" s="1"/>
  <c r="B30" i="12" l="1"/>
  <c r="B36" i="12"/>
  <c r="B76" i="12"/>
  <c r="B75" i="12"/>
  <c r="B163" i="12"/>
  <c r="B160" i="12"/>
  <c r="B219" i="12"/>
  <c r="B218" i="12"/>
  <c r="B224" i="12"/>
  <c r="B223" i="12"/>
  <c r="B22" i="12"/>
  <c r="B97" i="12"/>
  <c r="B220" i="12"/>
  <c r="B16" i="12"/>
  <c r="B47" i="12"/>
  <c r="B73" i="12"/>
  <c r="B157" i="12"/>
  <c r="B216" i="12"/>
  <c r="B14"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D191" i="15" l="1"/>
  <c r="C31" i="15"/>
  <c r="C26" i="15"/>
  <c r="D44" i="15"/>
  <c r="C58" i="15"/>
  <c r="D71" i="15"/>
  <c r="C85" i="15"/>
  <c r="D98" i="15"/>
  <c r="C118" i="15"/>
  <c r="D146" i="15"/>
  <c r="D177" i="15"/>
  <c r="C206" i="15"/>
  <c r="D34" i="15"/>
  <c r="C63" i="15"/>
  <c r="C96" i="15"/>
  <c r="C132" i="15"/>
  <c r="D170" i="15"/>
  <c r="D206" i="15"/>
  <c r="C87" i="15"/>
  <c r="C135" i="15"/>
  <c r="C184" i="15"/>
  <c r="C28" i="15"/>
  <c r="D42" i="15"/>
  <c r="C56" i="15"/>
  <c r="D69" i="15"/>
  <c r="C83" i="15"/>
  <c r="D96" i="15"/>
  <c r="C110" i="15"/>
  <c r="D123" i="15"/>
  <c r="C137" i="15"/>
  <c r="D150" i="15"/>
  <c r="D164" i="15"/>
  <c r="D178" i="15"/>
  <c r="C192" i="15"/>
  <c r="D205" i="15"/>
  <c r="C219" i="15"/>
  <c r="D119" i="15"/>
  <c r="C145" i="15"/>
  <c r="C170" i="15"/>
  <c r="D195" i="15"/>
  <c r="C221" i="15"/>
  <c r="D52" i="15"/>
  <c r="D85" i="15"/>
  <c r="C126" i="15"/>
  <c r="C164" i="15"/>
  <c r="D203" i="15"/>
  <c r="C57" i="15"/>
  <c r="D148" i="15"/>
  <c r="C75" i="15"/>
  <c r="C223" i="15"/>
  <c r="C62" i="15"/>
  <c r="C98" i="15"/>
  <c r="D129" i="15"/>
  <c r="D166" i="15"/>
  <c r="C207" i="15"/>
  <c r="C139" i="15"/>
  <c r="D207" i="15"/>
  <c r="D76" i="15"/>
  <c r="C196" i="15"/>
  <c r="D32" i="15"/>
  <c r="C46" i="15"/>
  <c r="D59" i="15"/>
  <c r="C73" i="15"/>
  <c r="D86" i="15"/>
  <c r="C100" i="15"/>
  <c r="D122" i="15"/>
  <c r="C151" i="15"/>
  <c r="D180" i="15"/>
  <c r="C209" i="15"/>
  <c r="D37" i="15"/>
  <c r="D88" i="15"/>
  <c r="C175" i="15"/>
  <c r="D157" i="15"/>
  <c r="D57" i="15"/>
  <c r="D102" i="15"/>
  <c r="C152" i="15"/>
  <c r="D202" i="15"/>
  <c r="C165" i="15"/>
  <c r="D55" i="15"/>
  <c r="C181" i="15"/>
  <c r="D38" i="15"/>
  <c r="C52" i="15"/>
  <c r="D65" i="15"/>
  <c r="C79" i="15"/>
  <c r="D92" i="15"/>
  <c r="C106" i="15"/>
  <c r="D134" i="15"/>
  <c r="D163" i="15"/>
  <c r="C194" i="15"/>
  <c r="D222" i="15"/>
  <c r="C51" i="15"/>
  <c r="C81" i="15"/>
  <c r="D115" i="15"/>
  <c r="C153" i="15"/>
  <c r="C190" i="15"/>
  <c r="D43" i="15"/>
  <c r="C114" i="15"/>
  <c r="D162" i="15"/>
  <c r="C211" i="15"/>
  <c r="D36" i="15"/>
  <c r="C50" i="15"/>
  <c r="D63" i="15"/>
  <c r="C77" i="15"/>
  <c r="D90" i="15"/>
  <c r="C104" i="15"/>
  <c r="D117" i="15"/>
  <c r="C131" i="15"/>
  <c r="D144" i="15"/>
  <c r="C158" i="15"/>
  <c r="D172" i="15"/>
  <c r="C186" i="15"/>
  <c r="D199" i="15"/>
  <c r="C213" i="15"/>
  <c r="D107" i="15"/>
  <c r="C133" i="15"/>
  <c r="D158" i="15"/>
  <c r="C185" i="15"/>
  <c r="D210" i="15"/>
  <c r="C39" i="15"/>
  <c r="C69" i="15"/>
  <c r="D106" i="15"/>
  <c r="C147" i="15"/>
  <c r="C187" i="15"/>
  <c r="D224" i="15"/>
  <c r="C48" i="15"/>
  <c r="C93" i="15"/>
  <c r="C30" i="15"/>
  <c r="D66" i="15"/>
  <c r="C107" i="15"/>
  <c r="D147" i="15"/>
  <c r="D184" i="15"/>
  <c r="C225" i="15"/>
  <c r="C173" i="15"/>
  <c r="D64" i="15"/>
  <c r="C169" i="15"/>
  <c r="D35" i="15"/>
  <c r="C49" i="15"/>
  <c r="D62" i="15"/>
  <c r="C76" i="15"/>
  <c r="D89" i="15"/>
  <c r="C103" i="15"/>
  <c r="D128" i="15"/>
  <c r="C157" i="15"/>
  <c r="D186" i="15"/>
  <c r="D216" i="15"/>
  <c r="C45" i="15"/>
  <c r="D73" i="15"/>
  <c r="C108" i="15"/>
  <c r="C144" i="15"/>
  <c r="D182" i="15"/>
  <c r="D218" i="15"/>
  <c r="D103" i="15"/>
  <c r="D151" i="15"/>
  <c r="D200" i="15"/>
  <c r="D33" i="15"/>
  <c r="C47" i="15"/>
  <c r="D60" i="15"/>
  <c r="C74" i="15"/>
  <c r="D87" i="15"/>
  <c r="C101" i="15"/>
  <c r="D114" i="15"/>
  <c r="C128" i="15"/>
  <c r="D141" i="15"/>
  <c r="C155" i="15"/>
  <c r="D169" i="15"/>
  <c r="C183" i="15"/>
  <c r="D196" i="15"/>
  <c r="C210" i="15"/>
  <c r="D223" i="15"/>
  <c r="C127" i="15"/>
  <c r="D152" i="15"/>
  <c r="C179" i="15"/>
  <c r="D204" i="15"/>
  <c r="C33" i="15"/>
  <c r="D61" i="15"/>
  <c r="C99" i="15"/>
  <c r="C138" i="15"/>
  <c r="D176" i="15"/>
  <c r="D215" i="15"/>
  <c r="D100" i="15"/>
  <c r="D185" i="15"/>
  <c r="D124" i="15"/>
  <c r="C35" i="15"/>
  <c r="C71" i="15"/>
  <c r="D111" i="15"/>
  <c r="C143" i="15"/>
  <c r="C180" i="15"/>
  <c r="C216" i="15"/>
  <c r="D155" i="15"/>
  <c r="C224" i="15"/>
  <c r="C117" i="15"/>
  <c r="C220" i="15"/>
  <c r="C37" i="15"/>
  <c r="D50" i="15"/>
  <c r="C64" i="15"/>
  <c r="D77" i="15"/>
  <c r="C91" i="15"/>
  <c r="D104" i="15"/>
  <c r="D131" i="15"/>
  <c r="C160" i="15"/>
  <c r="D189" i="15"/>
  <c r="D219" i="15"/>
  <c r="C66" i="15"/>
  <c r="C111" i="15"/>
  <c r="D209" i="15"/>
  <c r="C205" i="15"/>
  <c r="D75" i="15"/>
  <c r="C116" i="15"/>
  <c r="C171" i="15"/>
  <c r="D220" i="15"/>
  <c r="C191" i="15"/>
  <c r="C102" i="15"/>
  <c r="C29" i="15"/>
  <c r="C43" i="15"/>
  <c r="D56" i="15"/>
  <c r="C70" i="15"/>
  <c r="D83" i="15"/>
  <c r="C97" i="15"/>
  <c r="C115" i="15"/>
  <c r="D143" i="15"/>
  <c r="D174" i="15"/>
  <c r="C203" i="15"/>
  <c r="D31" i="15"/>
  <c r="C60" i="15"/>
  <c r="D91" i="15"/>
  <c r="D127" i="15"/>
  <c r="C166" i="15"/>
  <c r="C202" i="15"/>
  <c r="D82" i="15"/>
  <c r="D130" i="15"/>
  <c r="D179" i="15"/>
  <c r="D165" i="15"/>
  <c r="C41" i="15"/>
  <c r="D54" i="15"/>
  <c r="C68" i="15"/>
  <c r="D81" i="15"/>
  <c r="C95" i="15"/>
  <c r="D108" i="15"/>
  <c r="C122" i="15"/>
  <c r="D135" i="15"/>
  <c r="C149" i="15"/>
  <c r="C163" i="15"/>
  <c r="C177" i="15"/>
  <c r="D190" i="15"/>
  <c r="C204" i="15"/>
  <c r="D217" i="15"/>
  <c r="D116" i="15"/>
  <c r="C142" i="15"/>
  <c r="C167" i="15"/>
  <c r="D192" i="15"/>
  <c r="C218" i="15"/>
  <c r="D49" i="15"/>
  <c r="D79" i="15"/>
  <c r="D121" i="15"/>
  <c r="C159" i="15"/>
  <c r="C199" i="15"/>
  <c r="D160" i="15"/>
  <c r="C141" i="15"/>
  <c r="C44" i="15"/>
  <c r="C80" i="15"/>
  <c r="C125" i="15"/>
  <c r="C161" i="15"/>
  <c r="C198" i="15"/>
  <c r="C130" i="15"/>
  <c r="D198" i="15"/>
  <c r="C90" i="15"/>
  <c r="C208" i="15"/>
  <c r="C40" i="15"/>
  <c r="D53" i="15"/>
  <c r="C67" i="15"/>
  <c r="D80" i="15"/>
  <c r="C94" i="15"/>
  <c r="C109" i="15"/>
  <c r="D137" i="15"/>
  <c r="D168" i="15"/>
  <c r="C197" i="15"/>
  <c r="D225" i="15"/>
  <c r="C54" i="15"/>
  <c r="C84" i="15"/>
  <c r="C120" i="15"/>
  <c r="C156" i="15"/>
  <c r="C193" i="15"/>
  <c r="D67" i="15"/>
  <c r="D118" i="15"/>
  <c r="D167" i="15"/>
  <c r="C217" i="15"/>
  <c r="C38" i="15"/>
  <c r="D51" i="15"/>
  <c r="C65" i="15"/>
  <c r="D78" i="15"/>
  <c r="C92" i="15"/>
  <c r="D105" i="15"/>
  <c r="C119" i="15"/>
  <c r="D132" i="15"/>
  <c r="C146" i="15"/>
  <c r="D159" i="15"/>
  <c r="C174" i="15"/>
  <c r="D187" i="15"/>
  <c r="C201" i="15"/>
  <c r="D214" i="15"/>
  <c r="D110" i="15"/>
  <c r="C136" i="15"/>
  <c r="C162" i="15"/>
  <c r="C188" i="15"/>
  <c r="C212" i="15"/>
  <c r="C42" i="15"/>
  <c r="C72" i="15"/>
  <c r="D112" i="15"/>
  <c r="C150" i="15"/>
  <c r="C123" i="15"/>
  <c r="D221" i="15"/>
  <c r="D173" i="15"/>
  <c r="D48" i="15"/>
  <c r="D84" i="15"/>
  <c r="D120" i="15"/>
  <c r="D156" i="15"/>
  <c r="D193" i="15"/>
  <c r="D113" i="15"/>
  <c r="C182" i="15"/>
  <c r="D46" i="15"/>
  <c r="D154" i="15"/>
  <c r="D161" i="15"/>
  <c r="D41" i="15"/>
  <c r="C55" i="15"/>
  <c r="D68" i="15"/>
  <c r="C82" i="15"/>
  <c r="D95" i="15"/>
  <c r="C112" i="15"/>
  <c r="D140" i="15"/>
  <c r="D171" i="15"/>
  <c r="C200" i="15"/>
  <c r="D29" i="15"/>
  <c r="A29" i="15" s="1"/>
  <c r="A30" i="15" s="1"/>
  <c r="A31" i="15" s="1"/>
  <c r="C78" i="15"/>
  <c r="D136" i="15"/>
  <c r="D109" i="15"/>
  <c r="D39" i="15"/>
  <c r="C89" i="15"/>
  <c r="D138" i="15"/>
  <c r="C189" i="15"/>
  <c r="C121" i="15"/>
  <c r="C215" i="15"/>
  <c r="D142" i="15"/>
  <c r="C34" i="15"/>
  <c r="D47" i="15"/>
  <c r="C61" i="15"/>
  <c r="D74" i="15"/>
  <c r="C88" i="15"/>
  <c r="D101" i="15"/>
  <c r="D125" i="15"/>
  <c r="C154" i="15"/>
  <c r="D183" i="15"/>
  <c r="D213" i="15"/>
  <c r="D40" i="15"/>
  <c r="D70" i="15"/>
  <c r="C105" i="15"/>
  <c r="D139" i="15"/>
  <c r="C178" i="15"/>
  <c r="C214" i="15"/>
  <c r="D97" i="15"/>
  <c r="D145" i="15"/>
  <c r="D194" i="15"/>
  <c r="C32" i="15"/>
  <c r="D45" i="15"/>
  <c r="C59" i="15"/>
  <c r="D72" i="15"/>
  <c r="C86" i="15"/>
  <c r="D99" i="15"/>
  <c r="C113" i="15"/>
  <c r="D126" i="15"/>
  <c r="C140" i="15"/>
  <c r="D153" i="15"/>
  <c r="C168" i="15"/>
  <c r="D181" i="15"/>
  <c r="C195" i="15"/>
  <c r="D208" i="15"/>
  <c r="C222" i="15"/>
  <c r="C124" i="15"/>
  <c r="D149" i="15"/>
  <c r="C176" i="15"/>
  <c r="D201" i="15"/>
  <c r="C27" i="15"/>
  <c r="D58" i="15"/>
  <c r="D94" i="15"/>
  <c r="D133" i="15"/>
  <c r="C172" i="15"/>
  <c r="D212" i="15"/>
  <c r="D197" i="15"/>
  <c r="D188" i="15"/>
  <c r="C53" i="15"/>
  <c r="D93" i="15"/>
  <c r="C134" i="15"/>
  <c r="D175" i="15"/>
  <c r="D211" i="15"/>
  <c r="C148" i="15"/>
  <c r="C36" i="15"/>
  <c r="C129" i="15"/>
  <c r="A32" i="15" l="1"/>
  <c r="E5" i="14"/>
  <c r="E9" i="14"/>
  <c r="E12" i="14"/>
  <c r="E15" i="14"/>
  <c r="E19" i="14"/>
  <c r="E22" i="14"/>
  <c r="E29" i="14"/>
  <c r="E6" i="14"/>
  <c r="E10" i="14"/>
  <c r="E13" i="14"/>
  <c r="E16" i="14"/>
  <c r="E21" i="14"/>
  <c r="E25" i="14"/>
  <c r="E26" i="14"/>
  <c r="E7" i="14"/>
  <c r="E11" i="14"/>
  <c r="E17" i="14"/>
  <c r="E23" i="14"/>
  <c r="E27" i="14"/>
  <c r="E183" i="14"/>
  <c r="E187" i="14"/>
  <c r="E191" i="14"/>
  <c r="E195" i="14"/>
  <c r="E199" i="14"/>
  <c r="E203" i="14"/>
  <c r="E207" i="14"/>
  <c r="E211" i="14"/>
  <c r="E8" i="14"/>
  <c r="E14" i="14"/>
  <c r="E18" i="14"/>
  <c r="E20" i="14"/>
  <c r="E24" i="14"/>
  <c r="E28" i="14"/>
  <c r="E180" i="14"/>
  <c r="E184" i="14"/>
  <c r="E188" i="14"/>
  <c r="E192" i="14"/>
  <c r="E196" i="14"/>
  <c r="E200" i="14"/>
  <c r="E204" i="14"/>
  <c r="E208" i="14"/>
  <c r="E212" i="14"/>
  <c r="E181" i="14"/>
  <c r="E189" i="14"/>
  <c r="E197" i="14"/>
  <c r="E205" i="14"/>
  <c r="E213" i="14"/>
  <c r="E217" i="14"/>
  <c r="E221" i="14"/>
  <c r="E225" i="14"/>
  <c r="E229" i="14"/>
  <c r="E233" i="14"/>
  <c r="E237" i="14"/>
  <c r="E4" i="14"/>
  <c r="E182" i="14"/>
  <c r="E190" i="14"/>
  <c r="E198" i="14"/>
  <c r="E206" i="14"/>
  <c r="E214" i="14"/>
  <c r="E218" i="14"/>
  <c r="E222" i="14"/>
  <c r="E226" i="14"/>
  <c r="E230" i="14"/>
  <c r="E234" i="14"/>
  <c r="E238" i="14"/>
  <c r="E185" i="14"/>
  <c r="E193" i="14"/>
  <c r="E201" i="14"/>
  <c r="E209" i="14"/>
  <c r="E215" i="14"/>
  <c r="E219" i="14"/>
  <c r="E223" i="14"/>
  <c r="E227" i="14"/>
  <c r="E231" i="14"/>
  <c r="E235" i="14"/>
  <c r="E239" i="14"/>
  <c r="E186" i="14"/>
  <c r="E194" i="14"/>
  <c r="E202" i="14"/>
  <c r="E210" i="14"/>
  <c r="E216" i="14"/>
  <c r="E220" i="14"/>
  <c r="E224" i="14"/>
  <c r="E228" i="14"/>
  <c r="E232" i="14"/>
  <c r="E236" i="14"/>
  <c r="E240" i="14"/>
  <c r="BC13" i="9"/>
  <c r="BC14" i="9"/>
  <c r="BC211" i="9"/>
  <c r="BC212" i="9"/>
  <c r="A33" i="15" l="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G11" i="9"/>
  <c r="H11" i="9" s="1"/>
  <c r="I11" i="9" s="1"/>
  <c r="J11" i="9" s="1"/>
  <c r="K11" i="9" s="1"/>
  <c r="L11" i="9" s="1"/>
  <c r="M11" i="9" s="1"/>
  <c r="N11" i="9" s="1"/>
  <c r="O11" i="9" s="1"/>
  <c r="P11" i="9" s="1"/>
  <c r="Q11" i="9" s="1"/>
  <c r="R11" i="9" s="1"/>
  <c r="S11" i="9" s="1"/>
  <c r="T11" i="9" s="1"/>
  <c r="U11" i="9" s="1"/>
  <c r="V11" i="9" s="1"/>
  <c r="W11" i="9" s="1"/>
  <c r="X11" i="9" s="1"/>
  <c r="Y11" i="9" s="1"/>
  <c r="Z11" i="9" s="1"/>
  <c r="AA11" i="9" s="1"/>
  <c r="AB11" i="9" s="1"/>
  <c r="AC11" i="9" s="1"/>
  <c r="AD11" i="9" s="1"/>
  <c r="AE11" i="9" s="1"/>
  <c r="B7" i="6" l="1"/>
  <c r="B6" i="6" s="1"/>
  <c r="AF11" i="9"/>
  <c r="AG11" i="9" l="1"/>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AH11" i="9" l="1"/>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AI11" i="9" l="1"/>
  <c r="E75" i="8"/>
  <c r="AJ11" i="9" l="1"/>
  <c r="D36" i="8"/>
  <c r="AK11" i="9" l="1"/>
  <c r="B5" i="8"/>
  <c r="B4" i="8"/>
  <c r="B3" i="8"/>
  <c r="B2" i="8"/>
  <c r="AL11" i="9" l="1"/>
  <c r="AM11" i="9" s="1"/>
  <c r="AN11" i="9" s="1"/>
  <c r="AO11" i="9" s="1"/>
  <c r="AP11" i="9" s="1"/>
  <c r="AQ11" i="9" s="1"/>
  <c r="AR11" i="9" s="1"/>
  <c r="AS11" i="9" s="1"/>
  <c r="AT11" i="9" s="1"/>
  <c r="AU11" i="9" s="1"/>
  <c r="AV11" i="9" s="1"/>
  <c r="AW11" i="9" s="1"/>
  <c r="AX11" i="9" s="1"/>
  <c r="AY11" i="9" s="1"/>
  <c r="AZ11" i="9" s="1"/>
  <c r="BA11" i="9" s="1"/>
  <c r="C6" i="9"/>
  <c r="C4" i="9"/>
  <c r="C3" i="9"/>
  <c r="C2" i="9"/>
  <c r="C1" i="9"/>
  <c r="C5" i="9"/>
  <c r="BC213" i="9" l="1"/>
  <c r="BC210" i="9"/>
  <c r="BC209" i="9"/>
  <c r="BC97" i="9"/>
  <c r="BC96" i="9"/>
  <c r="BC95" i="9"/>
  <c r="BC94" i="9"/>
  <c r="BC93" i="9"/>
  <c r="BC92" i="9"/>
  <c r="BC91" i="9"/>
  <c r="BC90" i="9"/>
  <c r="BC89" i="9"/>
  <c r="BC88" i="9"/>
  <c r="BC87" i="9"/>
  <c r="BC86" i="9"/>
  <c r="BC85" i="9"/>
  <c r="BC84" i="9"/>
  <c r="BC83" i="9"/>
  <c r="BC82" i="9"/>
  <c r="BC81" i="9"/>
  <c r="BC80" i="9"/>
  <c r="BC79" i="9"/>
  <c r="BC78" i="9"/>
  <c r="BC77" i="9"/>
  <c r="BC76" i="9"/>
  <c r="BC75" i="9"/>
  <c r="BC74" i="9"/>
  <c r="BC73" i="9"/>
  <c r="BC72" i="9"/>
  <c r="BC71" i="9"/>
  <c r="BC70" i="9"/>
  <c r="BC69" i="9"/>
  <c r="BC68" i="9"/>
  <c r="BC67" i="9"/>
  <c r="BC66" i="9"/>
  <c r="BC65" i="9"/>
  <c r="BC64" i="9"/>
  <c r="BC63" i="9"/>
  <c r="BC62" i="9"/>
  <c r="BC61" i="9"/>
  <c r="BC60" i="9"/>
  <c r="BC59" i="9"/>
  <c r="BC58" i="9"/>
  <c r="BC57" i="9"/>
  <c r="BC56" i="9"/>
  <c r="BC55" i="9"/>
  <c r="BC54" i="9"/>
  <c r="BC53" i="9"/>
  <c r="BC52" i="9"/>
  <c r="BC51" i="9"/>
  <c r="BC50" i="9"/>
  <c r="BC49" i="9"/>
  <c r="BC48" i="9"/>
  <c r="BC47" i="9"/>
  <c r="BC46" i="9"/>
  <c r="BC45" i="9"/>
  <c r="BC44" i="9"/>
  <c r="BC43" i="9"/>
  <c r="BC42" i="9"/>
  <c r="BC41" i="9"/>
  <c r="BC40" i="9"/>
  <c r="BC39" i="9"/>
  <c r="BC38" i="9"/>
  <c r="BC37" i="9"/>
  <c r="BC36" i="9"/>
  <c r="BC35" i="9"/>
  <c r="BC34" i="9"/>
  <c r="BC33" i="9"/>
  <c r="BC32" i="9"/>
  <c r="BC31" i="9"/>
  <c r="BC30" i="9"/>
  <c r="BC29" i="9"/>
  <c r="BC28" i="9"/>
  <c r="BC27" i="9"/>
  <c r="BC26" i="9"/>
  <c r="BC25" i="9"/>
  <c r="BC24" i="9"/>
  <c r="BC23" i="9"/>
  <c r="BC22" i="9"/>
  <c r="BC21" i="9"/>
  <c r="BC20" i="9"/>
  <c r="BC19" i="9"/>
  <c r="BC18" i="9"/>
  <c r="BC17" i="9"/>
  <c r="BC16" i="9"/>
  <c r="BC15" i="9"/>
  <c r="A49" i="6" l="1"/>
  <c r="B57" i="6" l="1"/>
  <c r="A99" i="6" l="1"/>
  <c r="B56" i="6"/>
  <c r="B107" i="6" l="1"/>
  <c r="A149" i="6" l="1"/>
  <c r="B106" i="6"/>
  <c r="B157" i="6" l="1"/>
  <c r="A199" i="6" l="1"/>
  <c r="B156" i="6"/>
  <c r="B207" i="6" l="1"/>
  <c r="A249" i="6" l="1"/>
  <c r="B206" i="6"/>
  <c r="B257" i="6" l="1"/>
  <c r="A299" i="6" l="1"/>
  <c r="B256" i="6"/>
  <c r="B307" i="6" l="1"/>
  <c r="A349" i="6" l="1"/>
  <c r="B306" i="6"/>
  <c r="B357" i="6" l="1"/>
  <c r="B356" i="6" l="1"/>
  <c r="A399" i="6"/>
  <c r="B407" i="6" l="1"/>
  <c r="B406" i="6" l="1"/>
  <c r="A449" i="6"/>
  <c r="B457" i="6" l="1"/>
  <c r="A499" i="6" l="1"/>
  <c r="B456" i="6"/>
  <c r="B507" i="6" l="1"/>
  <c r="A549" i="6" l="1"/>
  <c r="B506" i="6"/>
  <c r="B557" i="6" l="1"/>
  <c r="B556" i="6" l="1"/>
  <c r="A599" i="6"/>
  <c r="B607" i="6" l="1"/>
  <c r="B606" i="6" l="1"/>
  <c r="A649" i="6"/>
  <c r="B657" i="6" l="1"/>
  <c r="B656" i="6" l="1"/>
  <c r="A699" i="6"/>
  <c r="B707" i="6" l="1"/>
  <c r="A749" i="6" l="1"/>
  <c r="B706" i="6"/>
  <c r="B757" i="6" l="1"/>
  <c r="B756" i="6" l="1"/>
  <c r="A799" i="6"/>
  <c r="B807" i="6" l="1"/>
  <c r="B806" i="6" l="1"/>
  <c r="A849" i="6"/>
  <c r="B857" i="6" l="1"/>
  <c r="A899" i="6" l="1"/>
  <c r="B856" i="6"/>
  <c r="B907" i="6" l="1"/>
  <c r="B906" i="6" l="1"/>
  <c r="A949" i="6"/>
  <c r="B957" i="6" l="1"/>
  <c r="B956" i="6" l="1"/>
  <c r="A999" i="6"/>
  <c r="B1007" i="6" l="1"/>
  <c r="A1049" i="6" l="1"/>
  <c r="B1006" i="6"/>
  <c r="B1057" i="6" l="1"/>
  <c r="A1099" i="6" l="1"/>
  <c r="B1056" i="6"/>
  <c r="B1107" i="6" l="1"/>
  <c r="A1149" i="6" l="1"/>
  <c r="B1106" i="6"/>
  <c r="B1157" i="6" l="1"/>
  <c r="A1199" i="6" l="1"/>
  <c r="B1156" i="6"/>
  <c r="B1207" i="6" l="1"/>
  <c r="B1206" i="6" l="1"/>
  <c r="A1249" i="6"/>
  <c r="B1257" i="6" l="1"/>
  <c r="B1256" i="6" l="1"/>
  <c r="A1299" i="6"/>
  <c r="B1307" i="6" l="1"/>
  <c r="B1306" i="6" l="1"/>
  <c r="A1349" i="6"/>
  <c r="B1357" i="6" l="1"/>
  <c r="A1399" i="6" l="1"/>
  <c r="B1356" i="6"/>
  <c r="B1407" i="6" l="1"/>
  <c r="B1406" i="6" l="1"/>
  <c r="A1449" i="6"/>
  <c r="B1457" i="6" l="1"/>
  <c r="B1456" i="6" l="1"/>
  <c r="A1499" i="6"/>
  <c r="B1507" i="6" l="1"/>
  <c r="A1549" i="6" l="1"/>
  <c r="B1506" i="6"/>
  <c r="B1557" i="6" l="1"/>
  <c r="B1556" i="6" l="1"/>
  <c r="A1599" i="6"/>
  <c r="B1607" i="6" l="1"/>
  <c r="A1649" i="6" l="1"/>
  <c r="B1606" i="6"/>
  <c r="B1657" i="6" l="1"/>
  <c r="B1656" i="6" l="1"/>
  <c r="A1699" i="6"/>
  <c r="B1707" i="6" l="1"/>
  <c r="A148" i="2"/>
  <c r="B1706" i="6" l="1"/>
  <c r="A1749" i="6"/>
  <c r="B148" i="2"/>
  <c r="D148" i="2"/>
  <c r="A143" i="9"/>
  <c r="E148" i="2"/>
  <c r="C1971" i="15"/>
  <c r="C1221" i="15"/>
  <c r="C1321" i="15"/>
  <c r="C1571" i="15"/>
  <c r="C1621" i="15"/>
  <c r="C1921" i="15"/>
  <c r="A62" i="2"/>
  <c r="C1121" i="15"/>
  <c r="C1171" i="15"/>
  <c r="A151" i="2"/>
  <c r="A147" i="2"/>
  <c r="A186" i="2"/>
  <c r="A172" i="2"/>
  <c r="A141" i="2"/>
  <c r="A122" i="2"/>
  <c r="A212" i="2"/>
  <c r="A130" i="2"/>
  <c r="A97" i="2"/>
  <c r="A123" i="2"/>
  <c r="A138" i="2"/>
  <c r="A170" i="2"/>
  <c r="A197" i="2"/>
  <c r="A69" i="2"/>
  <c r="A83" i="2"/>
  <c r="A136" i="2"/>
  <c r="A206" i="2"/>
  <c r="A91" i="2"/>
  <c r="A152" i="2"/>
  <c r="A203" i="2"/>
  <c r="A191" i="2"/>
  <c r="A171" i="2"/>
  <c r="A182" i="2"/>
  <c r="A68" i="2"/>
  <c r="A146" i="2"/>
  <c r="A173" i="2"/>
  <c r="A119" i="2"/>
  <c r="A118" i="2"/>
  <c r="A109" i="2"/>
  <c r="A153" i="2"/>
  <c r="A87" i="2"/>
  <c r="A77" i="2"/>
  <c r="A184" i="2"/>
  <c r="A201" i="2"/>
  <c r="A76" i="2"/>
  <c r="A74" i="2"/>
  <c r="A94" i="2"/>
  <c r="A216" i="2"/>
  <c r="C1721" i="15"/>
  <c r="C2121" i="15"/>
  <c r="C1371" i="15"/>
  <c r="C1871" i="15"/>
  <c r="A61" i="2"/>
  <c r="E61" i="2" s="1"/>
  <c r="C1771" i="15"/>
  <c r="A58" i="2"/>
  <c r="C2021" i="15"/>
  <c r="A64" i="2"/>
  <c r="E64" i="2" s="1"/>
  <c r="A213" i="2"/>
  <c r="A198" i="2"/>
  <c r="A104" i="2"/>
  <c r="A131" i="2"/>
  <c r="A169" i="2"/>
  <c r="A215" i="2"/>
  <c r="A128" i="2"/>
  <c r="A179" i="2"/>
  <c r="A202" i="2"/>
  <c r="A188" i="2"/>
  <c r="A117" i="2"/>
  <c r="A159" i="2"/>
  <c r="A144" i="2"/>
  <c r="A89" i="2"/>
  <c r="A176" i="2"/>
  <c r="A103" i="2"/>
  <c r="A168" i="2"/>
  <c r="A140" i="2"/>
  <c r="A194" i="2"/>
  <c r="A99" i="2"/>
  <c r="A161" i="2"/>
  <c r="A155" i="2"/>
  <c r="A178" i="2"/>
  <c r="A205" i="2"/>
  <c r="A125" i="2"/>
  <c r="A142" i="2"/>
  <c r="A124" i="2"/>
  <c r="A86" i="2"/>
  <c r="A115" i="2"/>
  <c r="A158" i="2"/>
  <c r="A185" i="2"/>
  <c r="A133" i="2"/>
  <c r="A175" i="2"/>
  <c r="A79" i="2"/>
  <c r="A190" i="2"/>
  <c r="A111" i="2"/>
  <c r="A180" i="2"/>
  <c r="A101" i="2"/>
  <c r="A181" i="2"/>
  <c r="E181" i="2" s="1"/>
  <c r="A108" i="2"/>
  <c r="A145" i="2"/>
  <c r="A165" i="2"/>
  <c r="A114" i="2"/>
  <c r="A189" i="2"/>
  <c r="A81" i="2"/>
  <c r="A163" i="2"/>
  <c r="E29" i="2"/>
  <c r="A112" i="2"/>
  <c r="A199" i="2"/>
  <c r="A166" i="2"/>
  <c r="E166" i="2" s="1"/>
  <c r="A85" i="2"/>
  <c r="A121" i="2"/>
  <c r="A174" i="2"/>
  <c r="A95" i="2"/>
  <c r="A126" i="2"/>
  <c r="A193" i="2"/>
  <c r="A164" i="2"/>
  <c r="A160" i="2"/>
  <c r="A167" i="2"/>
  <c r="A50" i="2"/>
  <c r="A73" i="2"/>
  <c r="A135" i="2"/>
  <c r="A129" i="2"/>
  <c r="A209" i="2"/>
  <c r="A100" i="2"/>
  <c r="A102" i="2"/>
  <c r="A75" i="2"/>
  <c r="A137" i="2"/>
  <c r="A143" i="2"/>
  <c r="A84" i="2"/>
  <c r="A65" i="2"/>
  <c r="A70" i="2"/>
  <c r="A195" i="2"/>
  <c r="E36" i="2"/>
  <c r="A71" i="2"/>
  <c r="E71" i="2" s="1"/>
  <c r="C1671" i="15"/>
  <c r="A56" i="2"/>
  <c r="E56" i="2" s="1"/>
  <c r="A82" i="2"/>
  <c r="E82" i="2" s="1"/>
  <c r="A156" i="2"/>
  <c r="E156" i="2" s="1"/>
  <c r="A149" i="2"/>
  <c r="E149" i="2" s="1"/>
  <c r="A177" i="2"/>
  <c r="A110" i="2"/>
  <c r="A98" i="2"/>
  <c r="A96" i="2"/>
  <c r="E96" i="2" s="1"/>
  <c r="A90" i="2"/>
  <c r="A204" i="2"/>
  <c r="A88" i="2"/>
  <c r="E88" i="2" s="1"/>
  <c r="A120" i="2"/>
  <c r="A132" i="2"/>
  <c r="A211" i="2"/>
  <c r="A192" i="2"/>
  <c r="E192" i="2" s="1"/>
  <c r="A208" i="2"/>
  <c r="C1821" i="15"/>
  <c r="E27" i="2"/>
  <c r="A127" i="2"/>
  <c r="E127" i="2" s="1"/>
  <c r="A162" i="2"/>
  <c r="A105" i="2"/>
  <c r="A157" i="2"/>
  <c r="E157" i="2" s="1"/>
  <c r="A78" i="2"/>
  <c r="E78" i="2" s="1"/>
  <c r="A80" i="2"/>
  <c r="C1471" i="15"/>
  <c r="A196" i="2"/>
  <c r="E196" i="2" s="1"/>
  <c r="A92" i="2"/>
  <c r="E92" i="2" s="1"/>
  <c r="C1521" i="15"/>
  <c r="A187" i="2"/>
  <c r="E187" i="2" s="1"/>
  <c r="A210" i="2"/>
  <c r="E210" i="2" s="1"/>
  <c r="A72" i="2"/>
  <c r="A107" i="2"/>
  <c r="E26" i="2"/>
  <c r="A106" i="2"/>
  <c r="E106" i="2" s="1"/>
  <c r="A150" i="2"/>
  <c r="A207" i="2"/>
  <c r="A93" i="2"/>
  <c r="E93" i="2" s="1"/>
  <c r="C1071" i="15"/>
  <c r="E42" i="2"/>
  <c r="A154" i="2"/>
  <c r="A116" i="2"/>
  <c r="A134" i="2"/>
  <c r="E134" i="2" s="1"/>
  <c r="A139" i="2"/>
  <c r="E139" i="2" s="1"/>
  <c r="A200" i="2"/>
  <c r="A183" i="2"/>
  <c r="E183" i="2" s="1"/>
  <c r="A59" i="2"/>
  <c r="E59" i="2" s="1"/>
  <c r="C1271" i="15"/>
  <c r="A113" i="2"/>
  <c r="A214" i="2"/>
  <c r="E214" i="2" s="1"/>
  <c r="A217" i="2"/>
  <c r="E217" i="2" s="1"/>
  <c r="B1757" i="6" l="1"/>
  <c r="A111" i="9"/>
  <c r="D116" i="2"/>
  <c r="B116" i="2"/>
  <c r="E116" i="2"/>
  <c r="D30" i="2"/>
  <c r="B30" i="2"/>
  <c r="A25" i="9"/>
  <c r="E30" i="2"/>
  <c r="D113" i="2"/>
  <c r="B113" i="2"/>
  <c r="A108" i="9"/>
  <c r="E113" i="2"/>
  <c r="B200" i="2"/>
  <c r="D200" i="2"/>
  <c r="A195" i="9"/>
  <c r="E200" i="2"/>
  <c r="D18" i="2"/>
  <c r="B18" i="2"/>
  <c r="E18" i="2"/>
  <c r="A13" i="9"/>
  <c r="B207" i="2"/>
  <c r="D207" i="2"/>
  <c r="A202" i="9"/>
  <c r="E207" i="2"/>
  <c r="D72" i="2"/>
  <c r="B72" i="2"/>
  <c r="A67" i="9"/>
  <c r="E72" i="2"/>
  <c r="D105" i="2"/>
  <c r="B105" i="2"/>
  <c r="A100" i="9"/>
  <c r="E105" i="2"/>
  <c r="B211" i="2"/>
  <c r="D211" i="2"/>
  <c r="A206" i="9"/>
  <c r="E211" i="2"/>
  <c r="B177" i="2"/>
  <c r="D177" i="2"/>
  <c r="A172" i="9"/>
  <c r="E177" i="2"/>
  <c r="B65" i="2"/>
  <c r="D65" i="2"/>
  <c r="A60" i="9"/>
  <c r="E65" i="2"/>
  <c r="B209" i="2"/>
  <c r="A204" i="9"/>
  <c r="D209" i="2"/>
  <c r="E209" i="2"/>
  <c r="A155" i="9"/>
  <c r="D160" i="2"/>
  <c r="B160" i="2"/>
  <c r="E160" i="2"/>
  <c r="B150" i="2"/>
  <c r="D150" i="2"/>
  <c r="A145" i="9"/>
  <c r="E150" i="2"/>
  <c r="B162" i="2"/>
  <c r="D162" i="2"/>
  <c r="A157" i="9"/>
  <c r="E162" i="2"/>
  <c r="D208" i="2"/>
  <c r="A203" i="9"/>
  <c r="B208" i="2"/>
  <c r="E208" i="2"/>
  <c r="D132" i="2"/>
  <c r="A127" i="9"/>
  <c r="B132" i="2"/>
  <c r="E132" i="2"/>
  <c r="A14" i="9"/>
  <c r="D19" i="2"/>
  <c r="B19" i="2"/>
  <c r="E19" i="2"/>
  <c r="B195" i="2"/>
  <c r="D195" i="2"/>
  <c r="A190" i="9"/>
  <c r="E195" i="2"/>
  <c r="D31" i="2"/>
  <c r="B31" i="2"/>
  <c r="A26" i="9"/>
  <c r="E31" i="2"/>
  <c r="D167" i="2"/>
  <c r="A162" i="9"/>
  <c r="B167" i="2"/>
  <c r="E167" i="2"/>
  <c r="D121" i="2"/>
  <c r="A116" i="9"/>
  <c r="B121" i="2"/>
  <c r="E121" i="2"/>
  <c r="B154" i="2"/>
  <c r="D154" i="2"/>
  <c r="A149" i="9"/>
  <c r="E154" i="2"/>
  <c r="D38" i="2"/>
  <c r="B38" i="2"/>
  <c r="A33" i="9"/>
  <c r="E38" i="2"/>
  <c r="B80" i="2"/>
  <c r="D80" i="2"/>
  <c r="A75" i="9"/>
  <c r="E80" i="2"/>
  <c r="B120" i="2"/>
  <c r="D120" i="2"/>
  <c r="A115" i="9"/>
  <c r="E120" i="2"/>
  <c r="D204" i="2"/>
  <c r="B204" i="2"/>
  <c r="A199" i="9"/>
  <c r="E204" i="2"/>
  <c r="D98" i="2"/>
  <c r="B98" i="2"/>
  <c r="A93" i="9"/>
  <c r="E98" i="2"/>
  <c r="D75" i="2"/>
  <c r="B75" i="2"/>
  <c r="A70" i="9"/>
  <c r="E75" i="2"/>
  <c r="D23" i="2"/>
  <c r="B23" i="2"/>
  <c r="A18" i="9"/>
  <c r="E23" i="2"/>
  <c r="D95" i="2"/>
  <c r="B95" i="2"/>
  <c r="A90" i="9"/>
  <c r="E95" i="2"/>
  <c r="B107" i="2"/>
  <c r="A102" i="9"/>
  <c r="D107" i="2"/>
  <c r="E107" i="2"/>
  <c r="B37" i="2"/>
  <c r="D37" i="2"/>
  <c r="A32" i="9"/>
  <c r="E37" i="2"/>
  <c r="B90" i="2"/>
  <c r="D90" i="2"/>
  <c r="A85" i="9"/>
  <c r="E90" i="2"/>
  <c r="A105" i="9"/>
  <c r="D110" i="2"/>
  <c r="B110" i="2"/>
  <c r="E110" i="2"/>
  <c r="B143" i="2"/>
  <c r="A138" i="9"/>
  <c r="D143" i="2"/>
  <c r="E143" i="2"/>
  <c r="A130" i="9"/>
  <c r="B135" i="2"/>
  <c r="D135" i="2"/>
  <c r="E135" i="2"/>
  <c r="B193" i="2"/>
  <c r="D193" i="2"/>
  <c r="A188" i="9"/>
  <c r="E193" i="2"/>
  <c r="A52" i="2"/>
  <c r="D112" i="2"/>
  <c r="B112" i="2"/>
  <c r="A107" i="9"/>
  <c r="E112" i="2"/>
  <c r="D163" i="2"/>
  <c r="B163" i="2"/>
  <c r="A158" i="9"/>
  <c r="E163" i="2"/>
  <c r="B40" i="2"/>
  <c r="D40" i="2"/>
  <c r="A35" i="9"/>
  <c r="E40" i="2"/>
  <c r="B181" i="2"/>
  <c r="D181" i="2"/>
  <c r="A176" i="9"/>
  <c r="D79" i="2"/>
  <c r="B79" i="2"/>
  <c r="A74" i="9"/>
  <c r="E79" i="2"/>
  <c r="D39" i="2"/>
  <c r="B39" i="2"/>
  <c r="A34" i="9"/>
  <c r="E39" i="2"/>
  <c r="B86" i="2"/>
  <c r="D86" i="2"/>
  <c r="A81" i="9"/>
  <c r="E86" i="2"/>
  <c r="B125" i="2"/>
  <c r="D125" i="2"/>
  <c r="A120" i="9"/>
  <c r="E125" i="2"/>
  <c r="A156" i="9"/>
  <c r="D161" i="2"/>
  <c r="B161" i="2"/>
  <c r="E161" i="2"/>
  <c r="B140" i="2"/>
  <c r="A135" i="9"/>
  <c r="D140" i="2"/>
  <c r="E140" i="2"/>
  <c r="B144" i="2"/>
  <c r="D144" i="2"/>
  <c r="A139" i="9"/>
  <c r="E144" i="2"/>
  <c r="D35" i="2"/>
  <c r="B35" i="2"/>
  <c r="A30" i="9"/>
  <c r="E35" i="2"/>
  <c r="D128" i="2"/>
  <c r="B128" i="2"/>
  <c r="A123" i="9"/>
  <c r="E128" i="2"/>
  <c r="B131" i="2"/>
  <c r="D131" i="2"/>
  <c r="A126" i="9"/>
  <c r="E131" i="2"/>
  <c r="C2071" i="15"/>
  <c r="A66" i="2"/>
  <c r="C1421" i="15"/>
  <c r="A51" i="2"/>
  <c r="B216" i="2"/>
  <c r="D216" i="2"/>
  <c r="A211" i="9"/>
  <c r="E216" i="2"/>
  <c r="D201" i="2"/>
  <c r="B201" i="2"/>
  <c r="A196" i="9"/>
  <c r="E201" i="2"/>
  <c r="A148" i="9"/>
  <c r="B153" i="2"/>
  <c r="D153" i="2"/>
  <c r="E153" i="2"/>
  <c r="B173" i="2"/>
  <c r="D173" i="2"/>
  <c r="A168" i="9"/>
  <c r="E173" i="2"/>
  <c r="B182" i="2"/>
  <c r="D182" i="2"/>
  <c r="A177" i="9"/>
  <c r="E182" i="2"/>
  <c r="D171" i="2"/>
  <c r="B171" i="2"/>
  <c r="A166" i="9"/>
  <c r="E171" i="2"/>
  <c r="D33" i="2"/>
  <c r="B33" i="2"/>
  <c r="A28" i="9"/>
  <c r="E33" i="2"/>
  <c r="D83" i="2"/>
  <c r="B83" i="2"/>
  <c r="A78" i="9"/>
  <c r="E83" i="2"/>
  <c r="B138" i="2"/>
  <c r="A133" i="9"/>
  <c r="D138" i="2"/>
  <c r="E138" i="2"/>
  <c r="D34" i="2"/>
  <c r="B34" i="2"/>
  <c r="A29" i="9"/>
  <c r="E34" i="2"/>
  <c r="A136" i="9"/>
  <c r="D141" i="2"/>
  <c r="B141" i="2"/>
  <c r="E141" i="2"/>
  <c r="D22" i="2"/>
  <c r="B22" i="2"/>
  <c r="A17" i="9"/>
  <c r="E22" i="2"/>
  <c r="A53" i="2"/>
  <c r="A60" i="2"/>
  <c r="B166" i="2"/>
  <c r="D166" i="2"/>
  <c r="A161" i="9"/>
  <c r="D24" i="2"/>
  <c r="B24" i="2"/>
  <c r="A19" i="9"/>
  <c r="E24" i="2"/>
  <c r="D114" i="2"/>
  <c r="B114" i="2"/>
  <c r="A109" i="9"/>
  <c r="E114" i="2"/>
  <c r="D145" i="2"/>
  <c r="B145" i="2"/>
  <c r="A140" i="9"/>
  <c r="E145" i="2"/>
  <c r="B111" i="2"/>
  <c r="D111" i="2"/>
  <c r="A106" i="9"/>
  <c r="E111" i="2"/>
  <c r="B175" i="2"/>
  <c r="D175" i="2"/>
  <c r="A170" i="9"/>
  <c r="E175" i="2"/>
  <c r="D158" i="2"/>
  <c r="B158" i="2"/>
  <c r="A153" i="9"/>
  <c r="E158" i="2"/>
  <c r="A119" i="9"/>
  <c r="D124" i="2"/>
  <c r="B124" i="2"/>
  <c r="E124" i="2"/>
  <c r="B178" i="2"/>
  <c r="D178" i="2"/>
  <c r="A173" i="9"/>
  <c r="E178" i="2"/>
  <c r="D99" i="2"/>
  <c r="B99" i="2"/>
  <c r="A94" i="9"/>
  <c r="E99" i="2"/>
  <c r="B176" i="2"/>
  <c r="D176" i="2"/>
  <c r="A171" i="9"/>
  <c r="E176" i="2"/>
  <c r="B159" i="2"/>
  <c r="D159" i="2"/>
  <c r="A154" i="9"/>
  <c r="E159" i="2"/>
  <c r="D202" i="2"/>
  <c r="B202" i="2"/>
  <c r="A197" i="9"/>
  <c r="E202" i="2"/>
  <c r="B215" i="2"/>
  <c r="D215" i="2"/>
  <c r="A210" i="9"/>
  <c r="E215" i="2"/>
  <c r="B213" i="2"/>
  <c r="D213" i="2"/>
  <c r="A208" i="9"/>
  <c r="E213" i="2"/>
  <c r="B94" i="2"/>
  <c r="D94" i="2"/>
  <c r="A89" i="9"/>
  <c r="E94" i="2"/>
  <c r="B184" i="2"/>
  <c r="D184" i="2"/>
  <c r="A179" i="9"/>
  <c r="E184" i="2"/>
  <c r="A104" i="9"/>
  <c r="B109" i="2"/>
  <c r="D109" i="2"/>
  <c r="E109" i="2"/>
  <c r="B146" i="2"/>
  <c r="D146" i="2"/>
  <c r="A141" i="9"/>
  <c r="E146" i="2"/>
  <c r="B191" i="2"/>
  <c r="D191" i="2"/>
  <c r="A186" i="9"/>
  <c r="E191" i="2"/>
  <c r="D91" i="2"/>
  <c r="B91" i="2"/>
  <c r="A86" i="9"/>
  <c r="E91" i="2"/>
  <c r="B69" i="2"/>
  <c r="D69" i="2"/>
  <c r="A64" i="9"/>
  <c r="E69" i="2"/>
  <c r="D123" i="2"/>
  <c r="A118" i="9"/>
  <c r="B123" i="2"/>
  <c r="E123" i="2"/>
  <c r="B212" i="2"/>
  <c r="D212" i="2"/>
  <c r="A207" i="9"/>
  <c r="E212" i="2"/>
  <c r="B172" i="2"/>
  <c r="D172" i="2"/>
  <c r="A167" i="9"/>
  <c r="E172" i="2"/>
  <c r="D151" i="2"/>
  <c r="B151" i="2"/>
  <c r="A146" i="9"/>
  <c r="E151" i="2"/>
  <c r="B59" i="2"/>
  <c r="D59" i="2"/>
  <c r="A54" i="9"/>
  <c r="B139" i="2"/>
  <c r="D139" i="2"/>
  <c r="A134" i="9"/>
  <c r="B42" i="2"/>
  <c r="B1147" i="2"/>
  <c r="D42" i="2"/>
  <c r="A37" i="9"/>
  <c r="B106" i="2"/>
  <c r="A101" i="9"/>
  <c r="D106" i="2"/>
  <c r="B210" i="2"/>
  <c r="D210" i="2"/>
  <c r="A205" i="9"/>
  <c r="D92" i="2"/>
  <c r="B92" i="2"/>
  <c r="A87" i="9"/>
  <c r="B78" i="2"/>
  <c r="D78" i="2"/>
  <c r="A73" i="9"/>
  <c r="D127" i="2"/>
  <c r="B127" i="2"/>
  <c r="A122" i="9"/>
  <c r="D199" i="2"/>
  <c r="B199" i="2"/>
  <c r="A194" i="9"/>
  <c r="E199" i="2"/>
  <c r="B81" i="2"/>
  <c r="D81" i="2"/>
  <c r="A76" i="9"/>
  <c r="E81" i="2"/>
  <c r="D165" i="2"/>
  <c r="A160" i="9"/>
  <c r="B165" i="2"/>
  <c r="D101" i="2"/>
  <c r="B101" i="2"/>
  <c r="A96" i="9"/>
  <c r="E101" i="2"/>
  <c r="D190" i="2"/>
  <c r="B190" i="2"/>
  <c r="A185" i="9"/>
  <c r="E190" i="2"/>
  <c r="D25" i="2"/>
  <c r="B25" i="2"/>
  <c r="A20" i="9"/>
  <c r="E25" i="2"/>
  <c r="D115" i="2"/>
  <c r="B115" i="2"/>
  <c r="A110" i="9"/>
  <c r="E115" i="2"/>
  <c r="D47" i="2"/>
  <c r="B47" i="2"/>
  <c r="A42" i="9"/>
  <c r="E47" i="2"/>
  <c r="B155" i="2"/>
  <c r="D155" i="2"/>
  <c r="A150" i="9"/>
  <c r="E155" i="2"/>
  <c r="B168" i="2"/>
  <c r="D168" i="2"/>
  <c r="A163" i="9"/>
  <c r="E168" i="2"/>
  <c r="D89" i="2"/>
  <c r="B89" i="2"/>
  <c r="A84" i="9"/>
  <c r="E89" i="2"/>
  <c r="D21" i="2"/>
  <c r="B21" i="2"/>
  <c r="A16" i="9"/>
  <c r="E21" i="2"/>
  <c r="B179" i="2"/>
  <c r="D179" i="2"/>
  <c r="A174" i="9"/>
  <c r="E179" i="2"/>
  <c r="B104" i="2"/>
  <c r="D104" i="2"/>
  <c r="A99" i="9"/>
  <c r="E104" i="2"/>
  <c r="D74" i="2"/>
  <c r="B74" i="2"/>
  <c r="A69" i="9"/>
  <c r="E74" i="2"/>
  <c r="D77" i="2"/>
  <c r="B77" i="2"/>
  <c r="A72" i="9"/>
  <c r="E77" i="2"/>
  <c r="B118" i="2"/>
  <c r="A113" i="9"/>
  <c r="D118" i="2"/>
  <c r="E118" i="2"/>
  <c r="D203" i="2"/>
  <c r="B203" i="2"/>
  <c r="A198" i="9"/>
  <c r="E203" i="2"/>
  <c r="D206" i="2"/>
  <c r="A201" i="9"/>
  <c r="B206" i="2"/>
  <c r="E206" i="2"/>
  <c r="B197" i="2"/>
  <c r="D197" i="2"/>
  <c r="A192" i="9"/>
  <c r="E197" i="2"/>
  <c r="D97" i="2"/>
  <c r="B97" i="2"/>
  <c r="A92" i="9"/>
  <c r="E97" i="2"/>
  <c r="D28" i="2"/>
  <c r="B28" i="2"/>
  <c r="A23" i="9"/>
  <c r="E28" i="2"/>
  <c r="B186" i="2"/>
  <c r="D186" i="2"/>
  <c r="A181" i="9"/>
  <c r="E186" i="2"/>
  <c r="D217" i="2"/>
  <c r="B217" i="2"/>
  <c r="A212" i="9"/>
  <c r="B214" i="2"/>
  <c r="D214" i="2"/>
  <c r="A209" i="9"/>
  <c r="B183" i="2"/>
  <c r="D183" i="2"/>
  <c r="A178" i="9"/>
  <c r="B134" i="2"/>
  <c r="A129" i="9"/>
  <c r="D134" i="2"/>
  <c r="B93" i="2"/>
  <c r="D93" i="2"/>
  <c r="A88" i="9"/>
  <c r="B26" i="2"/>
  <c r="D26" i="2"/>
  <c r="A21" i="9"/>
  <c r="D187" i="2"/>
  <c r="B187" i="2"/>
  <c r="A182" i="9"/>
  <c r="B196" i="2"/>
  <c r="D196" i="2"/>
  <c r="A191" i="9"/>
  <c r="D157" i="2"/>
  <c r="B157" i="2"/>
  <c r="A152" i="9"/>
  <c r="B27" i="2"/>
  <c r="D27" i="2"/>
  <c r="A22" i="9"/>
  <c r="B192" i="2"/>
  <c r="D192" i="2"/>
  <c r="A187" i="9"/>
  <c r="B88" i="2"/>
  <c r="D88" i="2"/>
  <c r="A83" i="9"/>
  <c r="B96" i="2"/>
  <c r="D96" i="2"/>
  <c r="A91" i="9"/>
  <c r="B149" i="2"/>
  <c r="D149" i="2"/>
  <c r="A144" i="9"/>
  <c r="B156" i="2"/>
  <c r="D156" i="2"/>
  <c r="A151" i="9"/>
  <c r="D82" i="2"/>
  <c r="B82" i="2"/>
  <c r="A77" i="9"/>
  <c r="D56" i="2"/>
  <c r="B1747" i="2"/>
  <c r="B56" i="2"/>
  <c r="A51" i="9"/>
  <c r="D71" i="2"/>
  <c r="B71" i="2"/>
  <c r="A66" i="9"/>
  <c r="D36" i="2"/>
  <c r="B36" i="2"/>
  <c r="A31" i="9"/>
  <c r="D70" i="2"/>
  <c r="B70" i="2"/>
  <c r="A65" i="9"/>
  <c r="E70" i="2"/>
  <c r="D84" i="2"/>
  <c r="B84" i="2"/>
  <c r="A79" i="9"/>
  <c r="E84" i="2"/>
  <c r="D137" i="2"/>
  <c r="B137" i="2"/>
  <c r="A132" i="9"/>
  <c r="E137" i="2"/>
  <c r="D102" i="2"/>
  <c r="B102" i="2"/>
  <c r="A97" i="9"/>
  <c r="E102" i="2"/>
  <c r="B100" i="2"/>
  <c r="D100" i="2"/>
  <c r="A95" i="9"/>
  <c r="E100" i="2"/>
  <c r="D129" i="2"/>
  <c r="B129" i="2"/>
  <c r="A124" i="9"/>
  <c r="E129" i="2"/>
  <c r="D73" i="2"/>
  <c r="B73" i="2"/>
  <c r="A68" i="9"/>
  <c r="E73" i="2"/>
  <c r="D50" i="2"/>
  <c r="B50" i="2"/>
  <c r="A45" i="9"/>
  <c r="E50" i="2"/>
  <c r="B32" i="2"/>
  <c r="D32" i="2"/>
  <c r="A27" i="9"/>
  <c r="E32" i="2"/>
  <c r="B164" i="2"/>
  <c r="D164" i="2"/>
  <c r="A159" i="9"/>
  <c r="E164" i="2"/>
  <c r="A121" i="9"/>
  <c r="B126" i="2"/>
  <c r="D126" i="2"/>
  <c r="E126" i="2"/>
  <c r="D174" i="2"/>
  <c r="B174" i="2"/>
  <c r="A169" i="9"/>
  <c r="E174" i="2"/>
  <c r="B85" i="2"/>
  <c r="D85" i="2"/>
  <c r="A80" i="9"/>
  <c r="E85" i="2"/>
  <c r="D29" i="2"/>
  <c r="B29" i="2"/>
  <c r="A24" i="9"/>
  <c r="B189" i="2"/>
  <c r="D189" i="2"/>
  <c r="A184" i="9"/>
  <c r="E189" i="2"/>
  <c r="B108" i="2"/>
  <c r="D108" i="2"/>
  <c r="A103" i="9"/>
  <c r="E108" i="2"/>
  <c r="B180" i="2"/>
  <c r="D180" i="2"/>
  <c r="A175" i="9"/>
  <c r="E180" i="2"/>
  <c r="A128" i="9"/>
  <c r="B133" i="2"/>
  <c r="D133" i="2"/>
  <c r="E133" i="2"/>
  <c r="B185" i="2"/>
  <c r="D185" i="2"/>
  <c r="A180" i="9"/>
  <c r="E185" i="2"/>
  <c r="B142" i="2"/>
  <c r="D142" i="2"/>
  <c r="A137" i="9"/>
  <c r="E142" i="2"/>
  <c r="B205" i="2"/>
  <c r="A200" i="9"/>
  <c r="D205" i="2"/>
  <c r="E205" i="2"/>
  <c r="B194" i="2"/>
  <c r="D194" i="2"/>
  <c r="A189" i="9"/>
  <c r="E194" i="2"/>
  <c r="D103" i="2"/>
  <c r="B103" i="2"/>
  <c r="A98" i="9"/>
  <c r="E103" i="2"/>
  <c r="A112" i="9"/>
  <c r="B117" i="2"/>
  <c r="D117" i="2"/>
  <c r="E117" i="2"/>
  <c r="B188" i="2"/>
  <c r="D188" i="2"/>
  <c r="A183" i="9"/>
  <c r="E188" i="2"/>
  <c r="D169" i="2"/>
  <c r="B169" i="2"/>
  <c r="A164" i="9"/>
  <c r="E169" i="2"/>
  <c r="D198" i="2"/>
  <c r="B198" i="2"/>
  <c r="A193" i="9"/>
  <c r="E198" i="2"/>
  <c r="E165" i="2"/>
  <c r="D76" i="2"/>
  <c r="B76" i="2"/>
  <c r="A71" i="9"/>
  <c r="E76" i="2"/>
  <c r="D87" i="2"/>
  <c r="B87" i="2"/>
  <c r="A82" i="9"/>
  <c r="E87" i="2"/>
  <c r="D119" i="2"/>
  <c r="A114" i="9"/>
  <c r="B119" i="2"/>
  <c r="E119" i="2"/>
  <c r="B41" i="2"/>
  <c r="D41" i="2"/>
  <c r="A36" i="9"/>
  <c r="E41" i="2"/>
  <c r="B152" i="2"/>
  <c r="A147" i="9"/>
  <c r="D152" i="2"/>
  <c r="E152" i="2"/>
  <c r="A131" i="9"/>
  <c r="D136" i="2"/>
  <c r="B136" i="2"/>
  <c r="E136" i="2"/>
  <c r="D170" i="2"/>
  <c r="A165" i="9"/>
  <c r="B170" i="2"/>
  <c r="E170" i="2"/>
  <c r="A125" i="9"/>
  <c r="D130" i="2"/>
  <c r="B130" i="2"/>
  <c r="E130" i="2"/>
  <c r="B122" i="2"/>
  <c r="D122" i="2"/>
  <c r="A117" i="9"/>
  <c r="E122" i="2"/>
  <c r="B147" i="2"/>
  <c r="D147" i="2"/>
  <c r="A142" i="9"/>
  <c r="E147" i="2"/>
  <c r="B58" i="2"/>
  <c r="D58" i="2"/>
  <c r="B1847" i="2"/>
  <c r="A53" i="9"/>
  <c r="B62" i="2"/>
  <c r="B1997" i="2"/>
  <c r="D62" i="2"/>
  <c r="A57" i="9"/>
  <c r="B2097" i="2"/>
  <c r="B64" i="2"/>
  <c r="D64" i="2"/>
  <c r="A59" i="9"/>
  <c r="B61" i="2"/>
  <c r="B1947" i="2"/>
  <c r="D61" i="2"/>
  <c r="A56" i="9"/>
  <c r="D68" i="2"/>
  <c r="B68" i="2"/>
  <c r="A63" i="9"/>
  <c r="B20" i="2"/>
  <c r="D20" i="2"/>
  <c r="A15" i="9"/>
  <c r="E20" i="2"/>
  <c r="A49" i="2"/>
  <c r="A57" i="2"/>
  <c r="A55" i="2"/>
  <c r="A48" i="2"/>
  <c r="E58" i="2"/>
  <c r="A67" i="2"/>
  <c r="E62" i="2"/>
  <c r="E68" i="2"/>
  <c r="A54" i="2"/>
  <c r="A63" i="2"/>
  <c r="C157" i="6" l="1"/>
  <c r="B199" i="6" s="1"/>
  <c r="G157" i="6"/>
  <c r="C156" i="6"/>
  <c r="C207" i="6"/>
  <c r="B249" i="6" s="1"/>
  <c r="G207" i="6"/>
  <c r="C206" i="6"/>
  <c r="G257" i="6"/>
  <c r="C257" i="6"/>
  <c r="B299" i="6" s="1"/>
  <c r="C256" i="6"/>
  <c r="C307" i="6"/>
  <c r="B349" i="6" s="1"/>
  <c r="G307" i="6"/>
  <c r="C306" i="6"/>
  <c r="G357" i="6"/>
  <c r="C357" i="6"/>
  <c r="B399" i="6" s="1"/>
  <c r="C356" i="6"/>
  <c r="C407" i="6"/>
  <c r="B449" i="6" s="1"/>
  <c r="G407" i="6"/>
  <c r="C406" i="6"/>
  <c r="C457" i="6"/>
  <c r="B499" i="6" s="1"/>
  <c r="G457" i="6"/>
  <c r="C456" i="6"/>
  <c r="C507" i="6"/>
  <c r="B549" i="6" s="1"/>
  <c r="G507" i="6"/>
  <c r="C506" i="6"/>
  <c r="C557" i="6"/>
  <c r="B599" i="6" s="1"/>
  <c r="G557" i="6"/>
  <c r="C556" i="6"/>
  <c r="G607" i="6"/>
  <c r="C607" i="6"/>
  <c r="B649" i="6" s="1"/>
  <c r="C606" i="6"/>
  <c r="C657" i="6"/>
  <c r="B699" i="6" s="1"/>
  <c r="G657" i="6"/>
  <c r="C656" i="6"/>
  <c r="C707" i="6"/>
  <c r="B749" i="6" s="1"/>
  <c r="G707" i="6"/>
  <c r="C706" i="6"/>
  <c r="G757" i="6"/>
  <c r="C757" i="6"/>
  <c r="B799" i="6" s="1"/>
  <c r="C756" i="6"/>
  <c r="G807" i="6"/>
  <c r="C807" i="6"/>
  <c r="B849" i="6" s="1"/>
  <c r="C806" i="6"/>
  <c r="G857" i="6"/>
  <c r="C857" i="6"/>
  <c r="B899" i="6" s="1"/>
  <c r="C856" i="6"/>
  <c r="G907" i="6"/>
  <c r="C907" i="6"/>
  <c r="B949" i="6" s="1"/>
  <c r="C906" i="6"/>
  <c r="C957" i="6"/>
  <c r="B999" i="6" s="1"/>
  <c r="G957" i="6"/>
  <c r="C956" i="6"/>
  <c r="C1007" i="6"/>
  <c r="B1049" i="6" s="1"/>
  <c r="G1007" i="6"/>
  <c r="C1006" i="6"/>
  <c r="G1057" i="6"/>
  <c r="C1057" i="6"/>
  <c r="B1099" i="6" s="1"/>
  <c r="C1056" i="6"/>
  <c r="G1107" i="6"/>
  <c r="C1107" i="6"/>
  <c r="B1149" i="6" s="1"/>
  <c r="C1106" i="6"/>
  <c r="G1157" i="6"/>
  <c r="C1157" i="6"/>
  <c r="B1199" i="6" s="1"/>
  <c r="C1156" i="6"/>
  <c r="G1207" i="6"/>
  <c r="C1207" i="6"/>
  <c r="B1249" i="6" s="1"/>
  <c r="C1206" i="6"/>
  <c r="C1257" i="6"/>
  <c r="B1299" i="6" s="1"/>
  <c r="G1257" i="6"/>
  <c r="C1256" i="6"/>
  <c r="G1307" i="6"/>
  <c r="C1307" i="6"/>
  <c r="B1349" i="6" s="1"/>
  <c r="C1306" i="6"/>
  <c r="C1357" i="6"/>
  <c r="B1399" i="6" s="1"/>
  <c r="G1357" i="6"/>
  <c r="C1356" i="6"/>
  <c r="G1407" i="6"/>
  <c r="C1407" i="6"/>
  <c r="B1449" i="6" s="1"/>
  <c r="C1406" i="6"/>
  <c r="G1457" i="6"/>
  <c r="C1457" i="6"/>
  <c r="B1499" i="6" s="1"/>
  <c r="C1456" i="6"/>
  <c r="C1507" i="6"/>
  <c r="B1549" i="6" s="1"/>
  <c r="G1507" i="6"/>
  <c r="C1506" i="6"/>
  <c r="G1557" i="6"/>
  <c r="C1557" i="6"/>
  <c r="B1599" i="6" s="1"/>
  <c r="C1556" i="6"/>
  <c r="G1607" i="6"/>
  <c r="C1607" i="6"/>
  <c r="B1649" i="6" s="1"/>
  <c r="C1606" i="6"/>
  <c r="G1657" i="6"/>
  <c r="C1657" i="6"/>
  <c r="B1699" i="6" s="1"/>
  <c r="C1656" i="6"/>
  <c r="C1707" i="6"/>
  <c r="B1749" i="6" s="1"/>
  <c r="G1707" i="6"/>
  <c r="G107" i="6"/>
  <c r="G57" i="6"/>
  <c r="C107" i="6"/>
  <c r="B149" i="6" s="1"/>
  <c r="C1706" i="6"/>
  <c r="B1756" i="6"/>
  <c r="C1756" i="6" s="1"/>
  <c r="C1757" i="6"/>
  <c r="B1799" i="6" s="1"/>
  <c r="G1757" i="6"/>
  <c r="A1799" i="6"/>
  <c r="B143" i="9"/>
  <c r="C57" i="6"/>
  <c r="B99" i="6" s="1"/>
  <c r="C106" i="6"/>
  <c r="C56" i="6"/>
  <c r="B147" i="9"/>
  <c r="B77" i="9"/>
  <c r="B187" i="9"/>
  <c r="B182" i="9"/>
  <c r="B212" i="9"/>
  <c r="B72" i="9"/>
  <c r="B194" i="9"/>
  <c r="B122" i="9"/>
  <c r="B73" i="9"/>
  <c r="B87" i="9"/>
  <c r="B205" i="9"/>
  <c r="B186" i="9"/>
  <c r="B104" i="9"/>
  <c r="B89" i="9"/>
  <c r="B197" i="9"/>
  <c r="B173" i="9"/>
  <c r="B106" i="9"/>
  <c r="B53" i="2"/>
  <c r="D53" i="2"/>
  <c r="B1597" i="2"/>
  <c r="A48" i="9"/>
  <c r="E53" i="2"/>
  <c r="B133" i="9"/>
  <c r="B28" i="9"/>
  <c r="D66" i="2"/>
  <c r="B2147" i="2"/>
  <c r="B66" i="2"/>
  <c r="A61" i="9"/>
  <c r="E66" i="2"/>
  <c r="B123" i="9"/>
  <c r="B135" i="9"/>
  <c r="B74" i="9"/>
  <c r="B176" i="9"/>
  <c r="B18" i="9"/>
  <c r="B199" i="9"/>
  <c r="B115" i="9"/>
  <c r="B14" i="9"/>
  <c r="B127" i="9"/>
  <c r="B145" i="9"/>
  <c r="B206" i="9"/>
  <c r="B67" i="9"/>
  <c r="B13" i="9"/>
  <c r="B45" i="2"/>
  <c r="B1297" i="2"/>
  <c r="D45" i="2"/>
  <c r="A40" i="9"/>
  <c r="E45" i="2"/>
  <c r="B112" i="9"/>
  <c r="B91" i="9"/>
  <c r="B152" i="9"/>
  <c r="B113" i="9"/>
  <c r="B99" i="9"/>
  <c r="B163" i="9"/>
  <c r="B37" i="9"/>
  <c r="D43" i="2"/>
  <c r="B1197" i="2"/>
  <c r="B43" i="2"/>
  <c r="A38" i="9"/>
  <c r="E43" i="2"/>
  <c r="G7" i="6"/>
  <c r="C7" i="6"/>
  <c r="B49" i="6" s="1"/>
  <c r="C6" i="6"/>
  <c r="B49" i="2"/>
  <c r="D49" i="2"/>
  <c r="B1447" i="2"/>
  <c r="A44" i="9"/>
  <c r="E49" i="2"/>
  <c r="B200" i="9"/>
  <c r="B137" i="9"/>
  <c r="B68" i="9"/>
  <c r="B132" i="9"/>
  <c r="B209" i="9"/>
  <c r="B181" i="9"/>
  <c r="B69" i="9"/>
  <c r="B174" i="9"/>
  <c r="B150" i="9"/>
  <c r="B185" i="9"/>
  <c r="B134" i="9"/>
  <c r="B54" i="9"/>
  <c r="B207" i="9"/>
  <c r="B141" i="9"/>
  <c r="B154" i="9"/>
  <c r="B140" i="9"/>
  <c r="B46" i="2"/>
  <c r="B1347" i="2"/>
  <c r="D46" i="2"/>
  <c r="A41" i="9"/>
  <c r="E46" i="2"/>
  <c r="B29" i="9"/>
  <c r="B166" i="9"/>
  <c r="B196" i="9"/>
  <c r="B30" i="9"/>
  <c r="B120" i="9"/>
  <c r="B35" i="9"/>
  <c r="B85" i="9"/>
  <c r="B70" i="9"/>
  <c r="B33" i="9"/>
  <c r="B116" i="9"/>
  <c r="B162" i="9"/>
  <c r="B26" i="9"/>
  <c r="B157" i="9"/>
  <c r="B204" i="9"/>
  <c r="B60" i="9"/>
  <c r="B57" i="2"/>
  <c r="B1797" i="2"/>
  <c r="D57" i="2"/>
  <c r="A52" i="9"/>
  <c r="E57" i="2"/>
  <c r="B117" i="9"/>
  <c r="B131" i="9"/>
  <c r="B175" i="9"/>
  <c r="B45" i="9"/>
  <c r="B97" i="9"/>
  <c r="B151" i="9"/>
  <c r="B83" i="9"/>
  <c r="B191" i="9"/>
  <c r="B88" i="9"/>
  <c r="D63" i="2"/>
  <c r="B2047" i="2"/>
  <c r="B63" i="2"/>
  <c r="A58" i="9"/>
  <c r="E63" i="2"/>
  <c r="B48" i="2"/>
  <c r="B1397" i="2"/>
  <c r="D48" i="2"/>
  <c r="A43" i="9"/>
  <c r="E48" i="2"/>
  <c r="B54" i="2"/>
  <c r="B1647" i="2"/>
  <c r="D54" i="2"/>
  <c r="A49" i="9"/>
  <c r="E54" i="2"/>
  <c r="B2197" i="2"/>
  <c r="B67" i="2"/>
  <c r="D67" i="2"/>
  <c r="A62" i="9"/>
  <c r="E67" i="2"/>
  <c r="D55" i="2"/>
  <c r="B1697" i="2"/>
  <c r="B55" i="2"/>
  <c r="A50" i="9"/>
  <c r="E55" i="2"/>
  <c r="B142" i="9"/>
  <c r="B125" i="9"/>
  <c r="B165" i="9"/>
  <c r="B114" i="9"/>
  <c r="B82" i="9"/>
  <c r="B193" i="9"/>
  <c r="B180" i="9"/>
  <c r="B128" i="9"/>
  <c r="B103" i="9"/>
  <c r="B184" i="9"/>
  <c r="B24" i="9"/>
  <c r="B159" i="9"/>
  <c r="B124" i="9"/>
  <c r="B79" i="9"/>
  <c r="B129" i="9"/>
  <c r="B23" i="9"/>
  <c r="B201" i="9"/>
  <c r="B198" i="9"/>
  <c r="B16" i="9"/>
  <c r="B42" i="9"/>
  <c r="B96" i="9"/>
  <c r="B101" i="9"/>
  <c r="B146" i="9"/>
  <c r="B118" i="9"/>
  <c r="B64" i="9"/>
  <c r="B208" i="9"/>
  <c r="B171" i="9"/>
  <c r="B153" i="9"/>
  <c r="B109" i="9"/>
  <c r="B136" i="9"/>
  <c r="B177" i="9"/>
  <c r="B148" i="9"/>
  <c r="B211" i="9"/>
  <c r="B1497" i="2"/>
  <c r="B51" i="2"/>
  <c r="D51" i="2"/>
  <c r="A46" i="9"/>
  <c r="E51" i="2"/>
  <c r="B139" i="9"/>
  <c r="B81" i="9"/>
  <c r="B158" i="9"/>
  <c r="B188" i="9"/>
  <c r="B130" i="9"/>
  <c r="B138" i="9"/>
  <c r="B93" i="9"/>
  <c r="B149" i="9"/>
  <c r="B190" i="9"/>
  <c r="B203" i="9"/>
  <c r="B155" i="9"/>
  <c r="B172" i="9"/>
  <c r="B100" i="9"/>
  <c r="B202" i="9"/>
  <c r="B59" i="9"/>
  <c r="B53" i="9"/>
  <c r="B36" i="9"/>
  <c r="B183" i="9"/>
  <c r="B169" i="9"/>
  <c r="B144" i="9"/>
  <c r="B22" i="9"/>
  <c r="B21" i="9"/>
  <c r="B178" i="9"/>
  <c r="B192" i="9"/>
  <c r="B20" i="9"/>
  <c r="D44" i="2"/>
  <c r="B1247" i="2"/>
  <c r="B44" i="2"/>
  <c r="A39" i="9"/>
  <c r="E44" i="2"/>
  <c r="B15" i="9"/>
  <c r="B63" i="9"/>
  <c r="B56" i="9"/>
  <c r="B57" i="9"/>
  <c r="B71" i="9"/>
  <c r="B164" i="9"/>
  <c r="B98" i="9"/>
  <c r="B189" i="9"/>
  <c r="B80" i="9"/>
  <c r="B121" i="9"/>
  <c r="B27" i="9"/>
  <c r="B95" i="9"/>
  <c r="B65" i="9"/>
  <c r="B31" i="9"/>
  <c r="B66" i="9"/>
  <c r="B51" i="9"/>
  <c r="B92" i="9"/>
  <c r="B84" i="9"/>
  <c r="B110" i="9"/>
  <c r="B160" i="9"/>
  <c r="B76" i="9"/>
  <c r="B167" i="9"/>
  <c r="B86" i="9"/>
  <c r="B179" i="9"/>
  <c r="B210" i="9"/>
  <c r="B94" i="9"/>
  <c r="B119" i="9"/>
  <c r="B170" i="9"/>
  <c r="B19" i="9"/>
  <c r="B161" i="9"/>
  <c r="D60" i="2"/>
  <c r="B1897" i="2"/>
  <c r="B60" i="2"/>
  <c r="A55" i="9"/>
  <c r="E60" i="2"/>
  <c r="B17" i="9"/>
  <c r="B78" i="9"/>
  <c r="B168" i="9"/>
  <c r="B126" i="9"/>
  <c r="B156" i="9"/>
  <c r="B34" i="9"/>
  <c r="B107" i="9"/>
  <c r="B52" i="2"/>
  <c r="D52" i="2"/>
  <c r="B1547" i="2"/>
  <c r="A47" i="9"/>
  <c r="E52" i="2"/>
  <c r="B105" i="9"/>
  <c r="B32" i="9"/>
  <c r="B102" i="9"/>
  <c r="B90" i="9"/>
  <c r="B75" i="9"/>
  <c r="B108" i="9"/>
  <c r="B111" i="9"/>
  <c r="B195" i="9"/>
  <c r="B25" i="9"/>
  <c r="B1807" i="6" l="1"/>
  <c r="B50" i="9"/>
  <c r="B49" i="9"/>
  <c r="B58" i="9"/>
  <c r="B52" i="9"/>
  <c r="B38" i="9"/>
  <c r="B47" i="9"/>
  <c r="B39" i="9"/>
  <c r="B61" i="9"/>
  <c r="B55" i="9"/>
  <c r="B46" i="9"/>
  <c r="B62" i="9"/>
  <c r="B43" i="9"/>
  <c r="B48" i="9"/>
  <c r="B41" i="9"/>
  <c r="B44" i="9"/>
  <c r="B40" i="9"/>
  <c r="G1807" i="6" l="1"/>
  <c r="C1807" i="6"/>
  <c r="B1849" i="6" s="1"/>
  <c r="B1806" i="6"/>
  <c r="C1806" i="6" s="1"/>
  <c r="A1849" i="6"/>
  <c r="B224" i="2"/>
  <c r="E224" i="2"/>
  <c r="B1857" i="6" l="1"/>
  <c r="A1899" i="6" l="1"/>
  <c r="C1857" i="6"/>
  <c r="B1899" i="6" s="1"/>
  <c r="G1857" i="6"/>
  <c r="B1856" i="6"/>
  <c r="C1856" i="6" s="1"/>
  <c r="B1907" i="6" l="1"/>
  <c r="G1907" i="6" l="1"/>
  <c r="B1906" i="6"/>
  <c r="C1906" i="6" s="1"/>
  <c r="A1949" i="6"/>
  <c r="C1907" i="6"/>
  <c r="B1949" i="6" s="1"/>
  <c r="B1957" i="6" l="1"/>
  <c r="G1957" i="6" l="1"/>
  <c r="C1957" i="6"/>
  <c r="B1999" i="6" s="1"/>
  <c r="B1956" i="6"/>
  <c r="C1956" i="6" s="1"/>
  <c r="A1999" i="6"/>
  <c r="B2007" i="6" l="1"/>
  <c r="A2049" i="6" l="1"/>
  <c r="G2007" i="6"/>
  <c r="B2006" i="6"/>
  <c r="C2006" i="6" s="1"/>
  <c r="C2007" i="6"/>
  <c r="B2049" i="6" s="1"/>
  <c r="B2057" i="6" l="1"/>
  <c r="C2057" i="6" l="1"/>
  <c r="B2099" i="6" s="1"/>
  <c r="B2056" i="6"/>
  <c r="C2056" i="6" s="1"/>
  <c r="A2099" i="6"/>
  <c r="G2057" i="6"/>
  <c r="B2107" i="6" l="1"/>
  <c r="C2107" i="6" l="1"/>
  <c r="B2149" i="6" s="1"/>
  <c r="G2107" i="6"/>
  <c r="B2106" i="6"/>
  <c r="C2106" i="6" s="1"/>
  <c r="A2149" i="6"/>
  <c r="B2157" i="6" s="1"/>
  <c r="G2157" i="6" l="1"/>
  <c r="B2156" i="6"/>
  <c r="C2156" i="6" s="1"/>
  <c r="C2157" i="6"/>
  <c r="B2199" i="6" s="1"/>
  <c r="A2199" i="6"/>
  <c r="B2207" i="6" s="1"/>
  <c r="G2207" i="6" l="1"/>
  <c r="C2207" i="6"/>
  <c r="B2249" i="6" s="1"/>
  <c r="B2206" i="6"/>
  <c r="C2206" i="6" s="1"/>
  <c r="A2249" i="6"/>
  <c r="B2257" i="6" s="1"/>
  <c r="G2257" i="6" l="1"/>
  <c r="B2256" i="6"/>
  <c r="C2256" i="6" s="1"/>
  <c r="A2299" i="6"/>
  <c r="B2307" i="6" s="1"/>
  <c r="C2257" i="6"/>
  <c r="B2299" i="6" s="1"/>
  <c r="G2307" i="6" l="1"/>
  <c r="B2306" i="6"/>
  <c r="C2306" i="6" s="1"/>
  <c r="A2349" i="6"/>
  <c r="B2357" i="6" s="1"/>
  <c r="C2307" i="6"/>
  <c r="B2349" i="6" s="1"/>
  <c r="A2399" i="6" l="1"/>
  <c r="B2407" i="6" s="1"/>
  <c r="G2357" i="6"/>
  <c r="C2357" i="6"/>
  <c r="B2399" i="6" s="1"/>
  <c r="B2356" i="6"/>
  <c r="C2356" i="6" s="1"/>
  <c r="G2407" i="6" l="1"/>
  <c r="C2407" i="6"/>
  <c r="B2449" i="6" s="1"/>
  <c r="B2406" i="6"/>
  <c r="C2406" i="6" s="1"/>
  <c r="A2449" i="6"/>
  <c r="B2457" i="6" s="1"/>
  <c r="G2457" i="6" l="1"/>
  <c r="B2456" i="6"/>
  <c r="C2456" i="6" s="1"/>
  <c r="A2499" i="6"/>
  <c r="B2507" i="6" s="1"/>
  <c r="C2457" i="6"/>
  <c r="B2499" i="6" s="1"/>
  <c r="A2549" i="6" l="1"/>
  <c r="B2557" i="6" s="1"/>
  <c r="B2506" i="6"/>
  <c r="C2506" i="6" s="1"/>
  <c r="G2507" i="6"/>
  <c r="C2507" i="6"/>
  <c r="B2549" i="6" s="1"/>
  <c r="C2557" i="6" l="1"/>
  <c r="B2599" i="6" s="1"/>
  <c r="G2557" i="6"/>
  <c r="B2556" i="6"/>
  <c r="C2556" i="6" s="1"/>
  <c r="A2599" i="6"/>
  <c r="B2607" i="6" s="1"/>
  <c r="C2607" i="6" l="1"/>
  <c r="B2649" i="6" s="1"/>
  <c r="G2607" i="6"/>
  <c r="A2649" i="6"/>
  <c r="B2657" i="6" s="1"/>
  <c r="B2606" i="6"/>
  <c r="C2606" i="6" s="1"/>
  <c r="C2657" i="6" l="1"/>
  <c r="B2699" i="6" s="1"/>
  <c r="G2657" i="6"/>
  <c r="B2656" i="6"/>
  <c r="C2656" i="6" s="1"/>
  <c r="A2699" i="6"/>
  <c r="B2707" i="6" s="1"/>
  <c r="C2707" i="6" l="1"/>
  <c r="B2749" i="6" s="1"/>
  <c r="B2706" i="6"/>
  <c r="C2706" i="6" s="1"/>
  <c r="A2749" i="6"/>
  <c r="B2757" i="6" s="1"/>
  <c r="G2707" i="6"/>
  <c r="G2757" i="6" l="1"/>
  <c r="B2756" i="6"/>
  <c r="C2756" i="6" s="1"/>
  <c r="A2799" i="6"/>
  <c r="B2807" i="6" s="1"/>
  <c r="C2757" i="6"/>
  <c r="B2799" i="6" s="1"/>
  <c r="G2807" i="6" l="1"/>
  <c r="B2806" i="6"/>
  <c r="C2806" i="6" s="1"/>
  <c r="C2807" i="6"/>
  <c r="B2849" i="6" s="1"/>
  <c r="A2849" i="6"/>
  <c r="B2857" i="6" s="1"/>
  <c r="A2899" i="6" l="1"/>
  <c r="B2907" i="6" s="1"/>
  <c r="C2857" i="6"/>
  <c r="B2899" i="6" s="1"/>
  <c r="B2856" i="6"/>
  <c r="C2856" i="6" s="1"/>
  <c r="G2857" i="6"/>
  <c r="G2907" i="6" l="1"/>
  <c r="B2906" i="6"/>
  <c r="C2906" i="6" s="1"/>
  <c r="C2907" i="6"/>
  <c r="B2949" i="6" s="1"/>
  <c r="A2949" i="6"/>
  <c r="B2957" i="6" s="1"/>
  <c r="G2957" i="6" l="1"/>
  <c r="B2956" i="6"/>
  <c r="C2956" i="6" s="1"/>
  <c r="C2957" i="6"/>
  <c r="B2999" i="6" s="1"/>
  <c r="A2999" i="6"/>
  <c r="B3007" i="6" s="1"/>
  <c r="G3007" i="6" l="1"/>
  <c r="C3007" i="6"/>
  <c r="B3049" i="6" s="1"/>
  <c r="A3049" i="6"/>
  <c r="B3057" i="6" s="1"/>
  <c r="B3006" i="6"/>
  <c r="C3006" i="6" s="1"/>
  <c r="C3057" i="6" l="1"/>
  <c r="B3099" i="6" s="1"/>
  <c r="G3057" i="6"/>
  <c r="B3056" i="6"/>
  <c r="C3056" i="6" s="1"/>
  <c r="A3099" i="6"/>
  <c r="B3107" i="6" s="1"/>
  <c r="C3107" i="6" l="1"/>
  <c r="B3149" i="6" s="1"/>
  <c r="G3107" i="6"/>
  <c r="B3106" i="6"/>
  <c r="C3106" i="6" s="1"/>
  <c r="A3149" i="6"/>
  <c r="B3157" i="6" s="1"/>
  <c r="B3156" i="6" l="1"/>
  <c r="C3156" i="6" s="1"/>
  <c r="A3199" i="6"/>
  <c r="B3207" i="6" s="1"/>
  <c r="C3157" i="6"/>
  <c r="B3199" i="6" s="1"/>
  <c r="G3157" i="6"/>
  <c r="B3206" i="6" l="1"/>
  <c r="C3206" i="6" s="1"/>
  <c r="G3207" i="6"/>
  <c r="C3207" i="6"/>
  <c r="B3249" i="6" s="1"/>
  <c r="A3249" i="6"/>
  <c r="B3257" i="6" s="1"/>
  <c r="G3257" i="6" l="1"/>
  <c r="B3256" i="6"/>
  <c r="C3256" i="6" s="1"/>
  <c r="A3299" i="6"/>
  <c r="B3307" i="6" s="1"/>
  <c r="C3257" i="6"/>
  <c r="B3299" i="6" s="1"/>
  <c r="G3307" i="6" l="1"/>
  <c r="C3307" i="6"/>
  <c r="B3349" i="6" s="1"/>
  <c r="B3306" i="6"/>
  <c r="C3306" i="6" s="1"/>
  <c r="A3349" i="6"/>
  <c r="B3357" i="6" s="1"/>
  <c r="A3399" i="6" l="1"/>
  <c r="B3407" i="6" s="1"/>
  <c r="B3356" i="6"/>
  <c r="C3356" i="6" s="1"/>
  <c r="C3357" i="6"/>
  <c r="B3399" i="6" s="1"/>
  <c r="G3357" i="6"/>
  <c r="G3407" i="6" l="1"/>
  <c r="B3406" i="6"/>
  <c r="C3406" i="6" s="1"/>
  <c r="A3449" i="6"/>
  <c r="B3457" i="6" s="1"/>
  <c r="C3407" i="6"/>
  <c r="B3449" i="6" s="1"/>
  <c r="G3457" i="6" l="1"/>
  <c r="C3457" i="6"/>
  <c r="B3499" i="6" s="1"/>
  <c r="B3456" i="6"/>
  <c r="C3456" i="6" s="1"/>
  <c r="A3499" i="6"/>
  <c r="B3507" i="6" s="1"/>
  <c r="G3507" i="6" l="1"/>
  <c r="B3506" i="6"/>
  <c r="C3506" i="6" s="1"/>
  <c r="A3549" i="6"/>
  <c r="B3557" i="6" s="1"/>
  <c r="C3507" i="6"/>
  <c r="B3549" i="6" s="1"/>
  <c r="A3599" i="6" l="1"/>
  <c r="B3607" i="6" s="1"/>
  <c r="G3557" i="6"/>
  <c r="C3557" i="6"/>
  <c r="B3599" i="6" s="1"/>
  <c r="B3556" i="6"/>
  <c r="C3556" i="6" s="1"/>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B3806" i="6"/>
  <c r="C3806" i="6" s="1"/>
  <c r="A3849" i="6"/>
  <c r="B3857" i="6" s="1"/>
  <c r="C3807" i="6"/>
  <c r="B3849" i="6" s="1"/>
  <c r="G3857" i="6" l="1"/>
  <c r="B3856" i="6"/>
  <c r="C3856" i="6" s="1"/>
  <c r="C3857" i="6"/>
  <c r="B3899" i="6" s="1"/>
  <c r="A3899" i="6"/>
  <c r="B3907" i="6" s="1"/>
  <c r="B3906" i="6" l="1"/>
  <c r="C3906" i="6" s="1"/>
  <c r="A3949" i="6"/>
  <c r="B3957" i="6" s="1"/>
  <c r="C3907" i="6"/>
  <c r="B3949" i="6" s="1"/>
  <c r="G3907" i="6"/>
  <c r="A3999" i="6" l="1"/>
  <c r="B4007" i="6" s="1"/>
  <c r="C3957" i="6"/>
  <c r="B3999" i="6" s="1"/>
  <c r="G3957" i="6"/>
  <c r="B3956" i="6"/>
  <c r="C3956" i="6" s="1"/>
  <c r="G4007" i="6" l="1"/>
  <c r="A4049" i="6"/>
  <c r="B4057" i="6" s="1"/>
  <c r="B4006" i="6"/>
  <c r="C4006" i="6" s="1"/>
  <c r="C4007" i="6"/>
  <c r="B4049" i="6" s="1"/>
  <c r="G4057" i="6" l="1"/>
  <c r="B4056" i="6"/>
  <c r="C4056" i="6" s="1"/>
  <c r="A4099" i="6"/>
  <c r="B4107" i="6" s="1"/>
  <c r="C4057" i="6"/>
  <c r="B4099" i="6" s="1"/>
  <c r="A4149" i="6" l="1"/>
  <c r="B4157" i="6" s="1"/>
  <c r="C4107" i="6"/>
  <c r="B4149" i="6" s="1"/>
  <c r="G4107" i="6"/>
  <c r="B4106" i="6"/>
  <c r="C4106" i="6" s="1"/>
  <c r="G4157" i="6" l="1"/>
  <c r="B4156" i="6"/>
  <c r="C4156" i="6" s="1"/>
  <c r="A4199" i="6"/>
  <c r="B4207" i="6" s="1"/>
  <c r="C4157" i="6"/>
  <c r="B4199" i="6" s="1"/>
  <c r="G4207" i="6" l="1"/>
  <c r="B4206" i="6"/>
  <c r="C4206" i="6" s="1"/>
  <c r="C4207" i="6"/>
  <c r="B4249" i="6" s="1"/>
  <c r="A4249" i="6"/>
  <c r="B4257" i="6" s="1"/>
  <c r="G4257" i="6" l="1"/>
  <c r="B4256" i="6"/>
  <c r="C4256" i="6" s="1"/>
  <c r="A4299" i="6"/>
  <c r="B4307" i="6" s="1"/>
  <c r="C4257" i="6"/>
  <c r="B4299" i="6" s="1"/>
  <c r="A4349" i="6" l="1"/>
  <c r="B4357" i="6" s="1"/>
  <c r="C4307" i="6"/>
  <c r="B4349" i="6" s="1"/>
  <c r="G4307" i="6"/>
  <c r="B4306" i="6"/>
  <c r="C4306" i="6" s="1"/>
  <c r="A4399" i="6" l="1"/>
  <c r="B4407" i="6" s="1"/>
  <c r="C4357" i="6"/>
  <c r="B4399" i="6" s="1"/>
  <c r="G4357" i="6"/>
  <c r="B4356" i="6"/>
  <c r="C4356" i="6" s="1"/>
  <c r="A4449" i="6" l="1"/>
  <c r="B4457" i="6" s="1"/>
  <c r="C4407" i="6"/>
  <c r="B4449" i="6" s="1"/>
  <c r="G4407" i="6"/>
  <c r="B4406" i="6"/>
  <c r="C4406" i="6" s="1"/>
  <c r="C4457" i="6" l="1"/>
  <c r="B4499" i="6" s="1"/>
  <c r="A4499" i="6"/>
  <c r="B4507" i="6" s="1"/>
  <c r="B4456" i="6"/>
  <c r="C4456" i="6" s="1"/>
  <c r="G4457" i="6"/>
  <c r="A4549" i="6" l="1"/>
  <c r="B4557" i="6" s="1"/>
  <c r="B4506" i="6"/>
  <c r="C4506" i="6" s="1"/>
  <c r="C4507" i="6"/>
  <c r="B4549" i="6" s="1"/>
  <c r="G4507" i="6"/>
  <c r="G4557" i="6" l="1"/>
  <c r="B4556" i="6"/>
  <c r="C4556" i="6" s="1"/>
  <c r="C4557" i="6"/>
  <c r="B4599" i="6" s="1"/>
  <c r="A4599" i="6"/>
  <c r="B4607" i="6" s="1"/>
  <c r="A4649" i="6" l="1"/>
  <c r="B4657" i="6" s="1"/>
  <c r="B4606" i="6"/>
  <c r="C4606" i="6" s="1"/>
  <c r="G4607" i="6"/>
  <c r="C4607" i="6"/>
  <c r="B4649" i="6" s="1"/>
  <c r="C4657" i="6" l="1"/>
  <c r="B4699" i="6" s="1"/>
  <c r="G4657" i="6"/>
  <c r="B4656" i="6"/>
  <c r="C4656" i="6" s="1"/>
  <c r="A4699" i="6"/>
  <c r="B4707" i="6" s="1"/>
  <c r="A4749" i="6" l="1"/>
  <c r="B4757" i="6" s="1"/>
  <c r="G4707" i="6"/>
  <c r="B4706" i="6"/>
  <c r="C4706" i="6" s="1"/>
  <c r="C4707" i="6"/>
  <c r="B4749" i="6" s="1"/>
  <c r="C4757" i="6" l="1"/>
  <c r="B4799" i="6" s="1"/>
  <c r="B4756" i="6"/>
  <c r="C4756" i="6" s="1"/>
  <c r="G4757" i="6"/>
  <c r="A4799" i="6"/>
  <c r="B4807" i="6" s="1"/>
  <c r="C4807" i="6" l="1"/>
  <c r="B4849" i="6" s="1"/>
  <c r="G4807" i="6"/>
  <c r="B4806" i="6"/>
  <c r="C4806" i="6" s="1"/>
  <c r="A4849" i="6"/>
  <c r="B4857" i="6" s="1"/>
  <c r="C4857" i="6" l="1"/>
  <c r="B4899" i="6" s="1"/>
  <c r="G4857" i="6"/>
  <c r="B4856" i="6"/>
  <c r="C4856" i="6" s="1"/>
  <c r="A4899" i="6"/>
  <c r="B4907" i="6" s="1"/>
  <c r="B4906" i="6" l="1"/>
  <c r="C4906" i="6" s="1"/>
  <c r="C4907" i="6"/>
  <c r="B4949" i="6" s="1"/>
  <c r="G4907" i="6"/>
  <c r="A4949" i="6"/>
  <c r="B4957" i="6" s="1"/>
  <c r="B4956" i="6" l="1"/>
  <c r="C4956" i="6" s="1"/>
  <c r="A4999" i="6"/>
  <c r="B5007" i="6" s="1"/>
  <c r="G4957" i="6"/>
  <c r="C4957" i="6"/>
  <c r="B4999" i="6" s="1"/>
  <c r="A5049" i="6" l="1"/>
  <c r="B5057" i="6" s="1"/>
  <c r="C5007" i="6"/>
  <c r="B5049" i="6" s="1"/>
  <c r="G5007" i="6"/>
  <c r="B5006" i="6"/>
  <c r="C5006" i="6" s="1"/>
  <c r="G5057" i="6" l="1"/>
  <c r="B5056" i="6"/>
  <c r="C5056" i="6" s="1"/>
  <c r="A5099" i="6"/>
  <c r="B5107" i="6" s="1"/>
  <c r="C5057" i="6"/>
  <c r="B5099" i="6" s="1"/>
  <c r="G5107" i="6" l="1"/>
  <c r="B5106" i="6"/>
  <c r="C5106" i="6" s="1"/>
  <c r="C5107" i="6"/>
  <c r="B5149" i="6" s="1"/>
  <c r="A5149" i="6"/>
  <c r="B5157" i="6" s="1"/>
  <c r="A5199" i="6" l="1"/>
  <c r="B5207" i="6" s="1"/>
  <c r="C5157" i="6"/>
  <c r="B5199" i="6" s="1"/>
  <c r="G5157" i="6"/>
  <c r="B5156" i="6"/>
  <c r="C5156" i="6" s="1"/>
  <c r="C5207" i="6" l="1"/>
  <c r="B5249" i="6" s="1"/>
  <c r="A5249" i="6"/>
  <c r="B5257" i="6" s="1"/>
  <c r="G5207" i="6"/>
  <c r="B5206" i="6"/>
  <c r="C5206" i="6" s="1"/>
  <c r="C5257" i="6" l="1"/>
  <c r="B5299" i="6" s="1"/>
  <c r="B5256" i="6"/>
  <c r="C5256" i="6" s="1"/>
  <c r="G5257" i="6"/>
  <c r="A5299" i="6"/>
  <c r="B5307" i="6" s="1"/>
  <c r="A5349" i="6" l="1"/>
  <c r="B5357" i="6" s="1"/>
  <c r="C5307" i="6"/>
  <c r="B5349" i="6" s="1"/>
  <c r="B5306" i="6"/>
  <c r="C5306" i="6" s="1"/>
  <c r="G5307" i="6"/>
  <c r="G5357" i="6" l="1"/>
  <c r="B5356" i="6"/>
  <c r="C5356" i="6" s="1"/>
  <c r="A5399" i="6"/>
  <c r="B5407" i="6" s="1"/>
  <c r="C5357" i="6"/>
  <c r="B5399" i="6" s="1"/>
  <c r="C5407" i="6" l="1"/>
  <c r="B5449" i="6" s="1"/>
  <c r="A5449" i="6"/>
  <c r="B5457" i="6" s="1"/>
  <c r="B5406" i="6"/>
  <c r="C5406" i="6" s="1"/>
  <c r="G5407" i="6"/>
  <c r="C5457" i="6" l="1"/>
  <c r="B5499" i="6" s="1"/>
  <c r="B5456" i="6"/>
  <c r="C5456" i="6" s="1"/>
  <c r="A5499" i="6"/>
  <c r="B5507" i="6" s="1"/>
  <c r="G5457" i="6"/>
  <c r="A5549" i="6" l="1"/>
  <c r="B5557" i="6" s="1"/>
  <c r="B5506" i="6"/>
  <c r="C5506" i="6" s="1"/>
  <c r="C5507" i="6"/>
  <c r="B5549" i="6" s="1"/>
  <c r="G5507" i="6"/>
  <c r="G5557" i="6" l="1"/>
  <c r="B5556" i="6"/>
  <c r="C5556" i="6" s="1"/>
  <c r="A5599" i="6"/>
  <c r="B5607" i="6" s="1"/>
  <c r="C5557" i="6"/>
  <c r="B5599" i="6" s="1"/>
  <c r="G5607" i="6" l="1"/>
  <c r="B5606" i="6"/>
  <c r="C5606" i="6" s="1"/>
  <c r="A5649" i="6"/>
  <c r="B5657" i="6" s="1"/>
  <c r="C5607" i="6"/>
  <c r="B5649" i="6" s="1"/>
  <c r="A5699" i="6" l="1"/>
  <c r="B5707" i="6" s="1"/>
  <c r="C5657" i="6"/>
  <c r="B5699" i="6" s="1"/>
  <c r="B5656" i="6"/>
  <c r="C5656" i="6" s="1"/>
  <c r="G5657" i="6"/>
  <c r="G5707" i="6" l="1"/>
  <c r="B5706" i="6"/>
  <c r="C5706" i="6" s="1"/>
  <c r="A5749" i="6"/>
  <c r="B5757" i="6" s="1"/>
  <c r="C5707" i="6"/>
  <c r="B5749" i="6" s="1"/>
  <c r="G5757" i="6" l="1"/>
  <c r="C5757" i="6"/>
  <c r="B5799" i="6" s="1"/>
  <c r="B5756" i="6"/>
  <c r="C5756" i="6" s="1"/>
  <c r="A5799" i="6"/>
  <c r="B5807" i="6" s="1"/>
  <c r="B5806" i="6" l="1"/>
  <c r="C5806" i="6" s="1"/>
  <c r="G5807" i="6"/>
  <c r="C5807" i="6"/>
  <c r="B5849" i="6" s="1"/>
  <c r="A5849" i="6"/>
  <c r="B5857" i="6" s="1"/>
  <c r="B5856" i="6" l="1"/>
  <c r="C5856" i="6" s="1"/>
  <c r="G5857" i="6"/>
  <c r="A5899" i="6"/>
  <c r="B5907" i="6" s="1"/>
  <c r="C5857" i="6"/>
  <c r="B5899" i="6" s="1"/>
  <c r="G5907" i="6" l="1"/>
  <c r="B5906" i="6"/>
  <c r="C5906" i="6" s="1"/>
  <c r="A5949" i="6"/>
  <c r="B5957" i="6" s="1"/>
  <c r="C5907" i="6"/>
  <c r="B5949" i="6" s="1"/>
  <c r="B5956" i="6" l="1"/>
  <c r="C5956" i="6" s="1"/>
  <c r="A5999" i="6"/>
  <c r="B6007" i="6" s="1"/>
  <c r="C5957" i="6"/>
  <c r="B5999" i="6" s="1"/>
  <c r="G5957" i="6"/>
  <c r="A6049" i="6" l="1"/>
  <c r="B6057" i="6" s="1"/>
  <c r="C6007" i="6"/>
  <c r="B6049" i="6" s="1"/>
  <c r="B6006" i="6"/>
  <c r="C6006" i="6" s="1"/>
  <c r="G6007" i="6"/>
  <c r="C6057" i="6" l="1"/>
  <c r="B6099" i="6" s="1"/>
  <c r="B6056" i="6"/>
  <c r="C6056" i="6" s="1"/>
  <c r="A6099" i="6"/>
  <c r="B6107" i="6" s="1"/>
  <c r="G6057" i="6"/>
  <c r="C6107" i="6" l="1"/>
  <c r="B6149" i="6" s="1"/>
  <c r="G6107" i="6"/>
  <c r="B6106" i="6"/>
  <c r="C6106" i="6" s="1"/>
  <c r="A6149" i="6"/>
  <c r="B6157" i="6" s="1"/>
  <c r="B6156" i="6" l="1"/>
  <c r="C6156" i="6" s="1"/>
  <c r="A6199" i="6"/>
  <c r="B6207" i="6" s="1"/>
  <c r="C6157" i="6"/>
  <c r="B6199" i="6" s="1"/>
  <c r="G6157" i="6"/>
  <c r="B6206" i="6" l="1"/>
  <c r="C6206" i="6" s="1"/>
  <c r="C6207" i="6"/>
  <c r="B6249" i="6" s="1"/>
  <c r="G6207" i="6"/>
  <c r="A6249" i="6"/>
  <c r="B6257" i="6" s="1"/>
  <c r="G6257" i="6" l="1"/>
  <c r="B6256" i="6"/>
  <c r="C6256" i="6" s="1"/>
  <c r="A6299" i="6"/>
  <c r="B6307" i="6" s="1"/>
  <c r="C6257" i="6"/>
  <c r="B6299" i="6" s="1"/>
  <c r="G6307" i="6" l="1"/>
  <c r="B6306" i="6"/>
  <c r="C6306" i="6" s="1"/>
  <c r="C6307" i="6"/>
  <c r="B6349" i="6" s="1"/>
  <c r="A6349" i="6"/>
  <c r="B6357" i="6" s="1"/>
  <c r="G6357" i="6" l="1"/>
  <c r="B6356" i="6"/>
  <c r="C6356" i="6" s="1"/>
  <c r="A6399" i="6"/>
  <c r="B6407" i="6" s="1"/>
  <c r="C6357" i="6"/>
  <c r="B6399" i="6" s="1"/>
  <c r="A6449" i="6" l="1"/>
  <c r="B6457" i="6" s="1"/>
  <c r="B6406" i="6"/>
  <c r="C6406" i="6" s="1"/>
  <c r="C6407" i="6"/>
  <c r="B6449" i="6" s="1"/>
  <c r="G6407" i="6"/>
  <c r="G6457" i="6" l="1"/>
  <c r="B6456" i="6"/>
  <c r="C6456" i="6" s="1"/>
  <c r="C6457" i="6"/>
  <c r="B6499" i="6" s="1"/>
  <c r="A6499" i="6"/>
  <c r="B6507" i="6" s="1"/>
  <c r="G6507" i="6" l="1"/>
  <c r="B6506" i="6"/>
  <c r="C6506" i="6" s="1"/>
  <c r="C6507" i="6"/>
  <c r="B6549" i="6" s="1"/>
  <c r="A6549" i="6"/>
  <c r="B6557" i="6" s="1"/>
  <c r="C6557" i="6" l="1"/>
  <c r="B6599" i="6" s="1"/>
  <c r="G6557" i="6"/>
  <c r="B6556" i="6"/>
  <c r="C6556" i="6" s="1"/>
  <c r="A6599" i="6"/>
  <c r="B6607" i="6" s="1"/>
  <c r="A6649" i="6" l="1"/>
  <c r="B6657" i="6" s="1"/>
  <c r="B6606" i="6"/>
  <c r="C6606" i="6" s="1"/>
  <c r="C6607" i="6"/>
  <c r="B6649" i="6" s="1"/>
  <c r="G6607" i="6"/>
  <c r="A6699" i="6" l="1"/>
  <c r="B6707" i="6" s="1"/>
  <c r="C6657" i="6"/>
  <c r="B6699" i="6" s="1"/>
  <c r="B6656" i="6"/>
  <c r="C6656" i="6" s="1"/>
  <c r="G6657" i="6"/>
  <c r="A6749" i="6" l="1"/>
  <c r="B6757" i="6" s="1"/>
  <c r="C6707" i="6"/>
  <c r="B6749" i="6" s="1"/>
  <c r="B6706" i="6"/>
  <c r="C6706" i="6" s="1"/>
  <c r="G6707" i="6"/>
  <c r="G6757" i="6" l="1"/>
  <c r="B6756" i="6"/>
  <c r="C6756" i="6" s="1"/>
  <c r="A6799" i="6"/>
  <c r="B6807" i="6" s="1"/>
  <c r="C6757" i="6"/>
  <c r="B6799" i="6" s="1"/>
  <c r="G6807" i="6" l="1"/>
  <c r="C6807" i="6"/>
  <c r="B6849" i="6" s="1"/>
  <c r="B6806" i="6"/>
  <c r="C6806" i="6" s="1"/>
  <c r="A6849" i="6"/>
  <c r="B6857" i="6" s="1"/>
  <c r="G6857" i="6" l="1"/>
  <c r="C6857" i="6"/>
  <c r="B6899" i="6" s="1"/>
  <c r="B6856" i="6"/>
  <c r="C6856" i="6" s="1"/>
  <c r="A6899" i="6"/>
  <c r="B6907" i="6" s="1"/>
  <c r="A6949" i="6" l="1"/>
  <c r="B6957" i="6" s="1"/>
  <c r="B6906" i="6"/>
  <c r="C6906" i="6" s="1"/>
  <c r="C6907" i="6"/>
  <c r="B6949" i="6" s="1"/>
  <c r="G6907" i="6"/>
  <c r="G6957" i="6" l="1"/>
  <c r="C6957" i="6"/>
  <c r="B6999" i="6" s="1"/>
  <c r="B6956" i="6"/>
  <c r="C6956" i="6" s="1"/>
  <c r="A6999" i="6"/>
  <c r="B7007" i="6" s="1"/>
  <c r="G7007" i="6" l="1"/>
  <c r="C7007" i="6"/>
  <c r="B7049" i="6" s="1"/>
  <c r="B7006" i="6"/>
  <c r="C7006" i="6" s="1"/>
  <c r="A7049" i="6"/>
  <c r="B7057" i="6" s="1"/>
  <c r="G7057" i="6" l="1"/>
  <c r="C7057" i="6"/>
  <c r="B7099" i="6" s="1"/>
  <c r="B7056" i="6"/>
  <c r="C7056" i="6" s="1"/>
  <c r="A7099" i="6"/>
  <c r="B7107" i="6" s="1"/>
  <c r="A7149" i="6" l="1"/>
  <c r="B7157" i="6" s="1"/>
  <c r="C7107" i="6"/>
  <c r="B7149" i="6" s="1"/>
  <c r="G7107" i="6"/>
  <c r="B7106" i="6"/>
  <c r="C7106" i="6" s="1"/>
  <c r="A7199" i="6" l="1"/>
  <c r="B7207" i="6" s="1"/>
  <c r="C7157" i="6"/>
  <c r="B7199" i="6" s="1"/>
  <c r="G7157" i="6"/>
  <c r="B7156" i="6"/>
  <c r="C7156" i="6" s="1"/>
  <c r="A7249" i="6" l="1"/>
  <c r="B7257" i="6" s="1"/>
  <c r="C7207" i="6"/>
  <c r="B7249" i="6" s="1"/>
  <c r="B7206" i="6"/>
  <c r="C7206" i="6" s="1"/>
  <c r="G7207" i="6"/>
  <c r="G7257" i="6" l="1"/>
  <c r="B7256" i="6"/>
  <c r="C7256" i="6" s="1"/>
  <c r="A7299" i="6"/>
  <c r="B7307" i="6" s="1"/>
  <c r="C7257" i="6"/>
  <c r="B7299" i="6" s="1"/>
  <c r="A7349" i="6" l="1"/>
  <c r="B7357" i="6" s="1"/>
  <c r="C7307" i="6"/>
  <c r="B7349" i="6" s="1"/>
  <c r="G7307" i="6"/>
  <c r="B7306" i="6"/>
  <c r="C7306" i="6" s="1"/>
  <c r="A7399" i="6" l="1"/>
  <c r="B7407" i="6" s="1"/>
  <c r="G7357" i="6"/>
  <c r="B7356" i="6"/>
  <c r="C7356" i="6" s="1"/>
  <c r="C7357" i="6"/>
  <c r="B7399" i="6" s="1"/>
  <c r="A7449" i="6" l="1"/>
  <c r="B7457" i="6" s="1"/>
  <c r="B7406" i="6"/>
  <c r="C7406" i="6" s="1"/>
  <c r="C7407" i="6"/>
  <c r="B7449" i="6" s="1"/>
  <c r="G7407" i="6"/>
  <c r="G7457" i="6" l="1"/>
  <c r="B7456" i="6"/>
  <c r="C7456" i="6" s="1"/>
  <c r="A7499" i="6"/>
  <c r="B7507" i="6" s="1"/>
  <c r="C7457" i="6"/>
  <c r="B7499" i="6" s="1"/>
  <c r="G7507" i="6" l="1"/>
  <c r="C7507" i="6"/>
  <c r="B7549" i="6" s="1"/>
  <c r="B7506" i="6"/>
  <c r="C7506" i="6" s="1"/>
  <c r="A7549" i="6"/>
  <c r="B7557" i="6" s="1"/>
  <c r="A7599" i="6" l="1"/>
  <c r="B7607" i="6" s="1"/>
  <c r="G7557" i="6"/>
  <c r="C7557" i="6"/>
  <c r="B7599" i="6" s="1"/>
  <c r="B7556" i="6"/>
  <c r="C7556" i="6" s="1"/>
  <c r="C7607" i="6" l="1"/>
  <c r="B7649" i="6" s="1"/>
  <c r="B7606" i="6"/>
  <c r="C7606" i="6" s="1"/>
  <c r="G7607" i="6"/>
  <c r="A7649" i="6"/>
  <c r="B7657" i="6" s="1"/>
  <c r="G7657" i="6" l="1"/>
  <c r="B7656" i="6"/>
  <c r="C7656" i="6" s="1"/>
  <c r="C7657" i="6"/>
  <c r="B7699" i="6" s="1"/>
  <c r="A7699" i="6"/>
  <c r="B7707" i="6" s="1"/>
  <c r="C7707" i="6" l="1"/>
  <c r="B7749" i="6" s="1"/>
  <c r="B7706" i="6"/>
  <c r="C7706" i="6" s="1"/>
  <c r="G7707" i="6"/>
  <c r="A7749" i="6"/>
  <c r="B7757" i="6" s="1"/>
  <c r="B7756" i="6" l="1"/>
  <c r="C7756" i="6" s="1"/>
  <c r="A7799" i="6"/>
  <c r="B7807" i="6" s="1"/>
  <c r="C7757" i="6"/>
  <c r="B7799" i="6" s="1"/>
  <c r="G7757" i="6"/>
  <c r="A7849" i="6" l="1"/>
  <c r="B7857" i="6" s="1"/>
  <c r="C7807" i="6"/>
  <c r="B7849" i="6" s="1"/>
  <c r="B7806" i="6"/>
  <c r="C7806" i="6" s="1"/>
  <c r="G7807" i="6"/>
  <c r="A7899" i="6" l="1"/>
  <c r="B7907" i="6" s="1"/>
  <c r="C7857" i="6"/>
  <c r="B7899" i="6" s="1"/>
  <c r="G7857" i="6"/>
  <c r="B7856" i="6"/>
  <c r="C7856" i="6" s="1"/>
  <c r="A7949" i="6" l="1"/>
  <c r="B7957" i="6" s="1"/>
  <c r="C7907" i="6"/>
  <c r="B7949" i="6" s="1"/>
  <c r="G7907" i="6"/>
  <c r="B7906" i="6"/>
  <c r="C7906" i="6" s="1"/>
  <c r="C7957" i="6" l="1"/>
  <c r="B7999" i="6" s="1"/>
  <c r="G7957" i="6"/>
  <c r="B7956" i="6"/>
  <c r="C7956" i="6" s="1"/>
  <c r="A7999" i="6"/>
  <c r="B8007" i="6" s="1"/>
  <c r="G8007" i="6" l="1"/>
  <c r="B8006" i="6"/>
  <c r="C8006" i="6" s="1"/>
  <c r="A8049" i="6"/>
  <c r="B8057" i="6" s="1"/>
  <c r="C8007" i="6"/>
  <c r="B8049" i="6" s="1"/>
  <c r="A8099" i="6" l="1"/>
  <c r="B8107" i="6" s="1"/>
  <c r="C8057" i="6"/>
  <c r="B8099" i="6" s="1"/>
  <c r="G8057" i="6"/>
  <c r="B8056" i="6"/>
  <c r="C8056" i="6" s="1"/>
  <c r="B8106" i="6" l="1"/>
  <c r="C8106" i="6" s="1"/>
  <c r="C8107" i="6"/>
  <c r="B8149" i="6" s="1"/>
  <c r="A8149" i="6"/>
  <c r="B8157" i="6" s="1"/>
  <c r="G8107" i="6"/>
  <c r="A8199" i="6" l="1"/>
  <c r="B8207" i="6" s="1"/>
  <c r="C8157" i="6"/>
  <c r="B8199" i="6" s="1"/>
  <c r="B8156" i="6"/>
  <c r="C8156" i="6" s="1"/>
  <c r="G8157" i="6"/>
  <c r="C8207" i="6" l="1"/>
  <c r="B8249" i="6" s="1"/>
  <c r="A8249" i="6"/>
  <c r="B8257" i="6" s="1"/>
  <c r="G8207" i="6"/>
  <c r="B8206" i="6"/>
  <c r="C8206" i="6" s="1"/>
  <c r="B8256" i="6" l="1"/>
  <c r="C8256" i="6" s="1"/>
  <c r="A8299" i="6"/>
  <c r="B8307" i="6" s="1"/>
  <c r="G8257" i="6"/>
  <c r="C8257" i="6"/>
  <c r="B8299" i="6" s="1"/>
  <c r="A8349" i="6" l="1"/>
  <c r="B8357" i="6" s="1"/>
  <c r="C8307" i="6"/>
  <c r="B8349" i="6" s="1"/>
  <c r="G8307" i="6"/>
  <c r="B8306" i="6"/>
  <c r="C8306" i="6" s="1"/>
  <c r="C8357" i="6" l="1"/>
  <c r="B8399" i="6" s="1"/>
  <c r="A8399" i="6"/>
  <c r="B8407" i="6" s="1"/>
  <c r="G8357" i="6"/>
  <c r="B8356" i="6"/>
  <c r="C8356" i="6" s="1"/>
  <c r="B8406" i="6" l="1"/>
  <c r="C8406" i="6" s="1"/>
  <c r="G8407" i="6"/>
  <c r="A8449" i="6"/>
  <c r="B8457" i="6" s="1"/>
  <c r="C8407" i="6"/>
  <c r="B8449" i="6" s="1"/>
  <c r="B8456" i="6" l="1"/>
  <c r="C8456" i="6" s="1"/>
  <c r="G8457" i="6"/>
  <c r="A8499" i="6"/>
  <c r="B8507" i="6" s="1"/>
  <c r="C8457" i="6"/>
  <c r="B8499" i="6" s="1"/>
  <c r="C8507" i="6" l="1"/>
  <c r="B8549" i="6" s="1"/>
  <c r="B8506" i="6"/>
  <c r="C8506" i="6" s="1"/>
  <c r="G8507" i="6"/>
  <c r="A8549" i="6"/>
  <c r="B8557" i="6" s="1"/>
  <c r="C8557" i="6" l="1"/>
  <c r="B8599" i="6" s="1"/>
  <c r="G8557" i="6"/>
  <c r="A8599" i="6"/>
  <c r="B8607" i="6" s="1"/>
  <c r="B8556" i="6"/>
  <c r="C8556" i="6" s="1"/>
  <c r="A8649" i="6" l="1"/>
  <c r="B8657" i="6" s="1"/>
  <c r="C8607" i="6"/>
  <c r="B8649" i="6" s="1"/>
  <c r="G8607" i="6"/>
  <c r="B8606" i="6"/>
  <c r="C8606" i="6" s="1"/>
  <c r="A8699" i="6" l="1"/>
  <c r="B8707" i="6" s="1"/>
  <c r="G8657" i="6"/>
  <c r="B8656" i="6"/>
  <c r="C8656" i="6" s="1"/>
  <c r="C8657" i="6"/>
  <c r="B8699" i="6" s="1"/>
  <c r="A8749" i="6" l="1"/>
  <c r="B8757" i="6" s="1"/>
  <c r="C8707" i="6"/>
  <c r="B8749" i="6" s="1"/>
  <c r="G8707" i="6"/>
  <c r="B8706" i="6"/>
  <c r="C8706" i="6" s="1"/>
  <c r="A8799" i="6" l="1"/>
  <c r="B8807" i="6" s="1"/>
  <c r="C8757" i="6"/>
  <c r="B8799" i="6" s="1"/>
  <c r="B8756" i="6"/>
  <c r="C8756" i="6" s="1"/>
  <c r="G8757" i="6"/>
  <c r="C8807" i="6" l="1"/>
  <c r="B8849" i="6" s="1"/>
  <c r="A8849" i="6"/>
  <c r="B8857" i="6" s="1"/>
  <c r="G8807" i="6"/>
  <c r="B8806" i="6"/>
  <c r="C8806" i="6" s="1"/>
  <c r="A8899" i="6" l="1"/>
  <c r="B8907" i="6" s="1"/>
  <c r="C8857" i="6"/>
  <c r="B8899" i="6" s="1"/>
  <c r="G8857" i="6"/>
  <c r="B8856" i="6"/>
  <c r="C8856" i="6" s="1"/>
  <c r="A8949" i="6" l="1"/>
  <c r="B8957" i="6" s="1"/>
  <c r="C8907" i="6"/>
  <c r="B8949" i="6" s="1"/>
  <c r="G8907" i="6"/>
  <c r="B8906" i="6"/>
  <c r="C8906" i="6" s="1"/>
  <c r="G8957" i="6" l="1"/>
  <c r="B8956" i="6"/>
  <c r="C8956" i="6" s="1"/>
  <c r="A8999" i="6"/>
  <c r="B9007" i="6" s="1"/>
  <c r="C8957" i="6"/>
  <c r="B8999" i="6" s="1"/>
  <c r="A9049" i="6" l="1"/>
  <c r="B9057" i="6" s="1"/>
  <c r="G9007" i="6"/>
  <c r="B9006" i="6"/>
  <c r="C9006" i="6" s="1"/>
  <c r="C9007" i="6"/>
  <c r="B9049" i="6" s="1"/>
  <c r="A9099" i="6" l="1"/>
  <c r="B9107" i="6" s="1"/>
  <c r="B9056" i="6"/>
  <c r="C9056" i="6" s="1"/>
  <c r="C9057" i="6"/>
  <c r="B9099" i="6" s="1"/>
  <c r="G9057" i="6"/>
  <c r="B9106" i="6" l="1"/>
  <c r="C9106" i="6" s="1"/>
  <c r="A9149" i="6"/>
  <c r="B9157" i="6" s="1"/>
  <c r="C9107" i="6"/>
  <c r="B9149" i="6" s="1"/>
  <c r="G9107" i="6"/>
  <c r="A9199" i="6" l="1"/>
  <c r="B9207" i="6" s="1"/>
  <c r="G9157" i="6"/>
  <c r="B9156" i="6"/>
  <c r="C9156" i="6" s="1"/>
  <c r="C9157" i="6"/>
  <c r="B9199" i="6" s="1"/>
  <c r="C9207" i="6" l="1"/>
  <c r="B9249" i="6" s="1"/>
  <c r="B9206" i="6"/>
  <c r="C9206" i="6" s="1"/>
  <c r="G9207" i="6"/>
  <c r="A9249" i="6"/>
  <c r="B9257" i="6" s="1"/>
  <c r="G9257" i="6" l="1"/>
  <c r="C9257" i="6"/>
  <c r="B9299" i="6" s="1"/>
  <c r="B9256" i="6"/>
  <c r="C9256" i="6" s="1"/>
  <c r="A9299" i="6"/>
  <c r="B9307" i="6" s="1"/>
  <c r="G9307" i="6" l="1"/>
  <c r="C9307" i="6"/>
  <c r="B9349" i="6" s="1"/>
  <c r="B9306" i="6"/>
  <c r="C9306" i="6" s="1"/>
  <c r="A9349" i="6"/>
  <c r="B9357" i="6" s="1"/>
  <c r="G9357" i="6" l="1"/>
  <c r="B9356" i="6"/>
  <c r="C9356" i="6" s="1"/>
  <c r="A9399" i="6"/>
  <c r="B9407" i="6" s="1"/>
  <c r="C9357" i="6"/>
  <c r="B9399" i="6" s="1"/>
  <c r="A9449" i="6" l="1"/>
  <c r="B9457" i="6" s="1"/>
  <c r="C9407" i="6"/>
  <c r="B9449" i="6" s="1"/>
  <c r="B9406" i="6"/>
  <c r="C9406" i="6" s="1"/>
  <c r="G9407" i="6"/>
  <c r="A9499" i="6" l="1"/>
  <c r="B9507" i="6" s="1"/>
  <c r="B9456" i="6"/>
  <c r="C9456" i="6" s="1"/>
  <c r="C9457" i="6"/>
  <c r="B9499" i="6" s="1"/>
  <c r="G9457" i="6"/>
  <c r="A9549" i="6" l="1"/>
  <c r="B9557" i="6" s="1"/>
  <c r="C9507" i="6"/>
  <c r="B9549" i="6" s="1"/>
  <c r="B9506" i="6"/>
  <c r="C9506" i="6" s="1"/>
  <c r="G9507" i="6"/>
  <c r="G9557" i="6" l="1"/>
  <c r="B9556" i="6"/>
  <c r="C9556" i="6" s="1"/>
  <c r="C9557" i="6"/>
  <c r="B9599" i="6" s="1"/>
  <c r="A9599" i="6"/>
  <c r="B9607" i="6" s="1"/>
  <c r="G9607" i="6" l="1"/>
  <c r="C9607" i="6"/>
  <c r="B9649" i="6" s="1"/>
  <c r="B9606" i="6"/>
  <c r="C9606" i="6" s="1"/>
  <c r="A9649" i="6"/>
  <c r="B9657" i="6" s="1"/>
  <c r="G9657" i="6" l="1"/>
  <c r="B9656" i="6"/>
  <c r="C9656" i="6" s="1"/>
  <c r="A9699" i="6"/>
  <c r="B9707" i="6" s="1"/>
  <c r="C9657" i="6"/>
  <c r="B9699" i="6" s="1"/>
  <c r="A9749" i="6" l="1"/>
  <c r="B9757" i="6" s="1"/>
  <c r="B9706" i="6"/>
  <c r="C9706" i="6" s="1"/>
  <c r="C9707" i="6"/>
  <c r="B9749" i="6" s="1"/>
  <c r="G9707" i="6"/>
  <c r="G9757" i="6" l="1"/>
  <c r="B9756" i="6"/>
  <c r="C9756" i="6" s="1"/>
  <c r="A9799" i="6"/>
  <c r="B9807" i="6" s="1"/>
  <c r="C9757" i="6"/>
  <c r="B9799" i="6" s="1"/>
  <c r="G9807" i="6" l="1"/>
  <c r="A9849" i="6"/>
  <c r="B9857" i="6" s="1"/>
  <c r="B9806" i="6"/>
  <c r="C9806" i="6" s="1"/>
  <c r="C9807" i="6"/>
  <c r="B9849" i="6" s="1"/>
  <c r="A9899" i="6" l="1"/>
  <c r="B9907" i="6" s="1"/>
  <c r="C9857" i="6"/>
  <c r="B9899" i="6" s="1"/>
  <c r="B9856" i="6"/>
  <c r="C9856" i="6" s="1"/>
  <c r="G9857" i="6"/>
  <c r="G9907" i="6" l="1"/>
  <c r="B9906" i="6"/>
  <c r="C9906" i="6" s="1"/>
  <c r="A9949" i="6"/>
  <c r="B9957" i="6" s="1"/>
  <c r="C9907" i="6"/>
  <c r="B9949" i="6" s="1"/>
  <c r="G9957" i="6" l="1"/>
  <c r="B9956" i="6"/>
  <c r="C9956" i="6" s="1"/>
  <c r="A9999" i="6"/>
  <c r="B10007" i="6" s="1"/>
  <c r="C9957" i="6"/>
  <c r="B9999" i="6" s="1"/>
  <c r="A10049" i="6" l="1"/>
  <c r="B10057" i="6" s="1"/>
  <c r="C10007" i="6"/>
  <c r="B10049" i="6" s="1"/>
  <c r="G10007" i="6"/>
  <c r="B10006" i="6"/>
  <c r="C10006" i="6" s="1"/>
  <c r="G10057" i="6" l="1"/>
  <c r="B10056" i="6"/>
  <c r="C10056" i="6" s="1"/>
  <c r="C10057" i="6"/>
  <c r="B10099" i="6" s="1"/>
  <c r="A10099" i="6"/>
  <c r="B10107" i="6" s="1"/>
  <c r="G10107" i="6" l="1"/>
  <c r="C10107" i="6"/>
  <c r="B10149" i="6" s="1"/>
  <c r="B10106" i="6"/>
  <c r="C10106" i="6" s="1"/>
  <c r="A10149" i="6"/>
  <c r="B10157" i="6" s="1"/>
  <c r="G10157" i="6" l="1"/>
  <c r="B10156" i="6"/>
  <c r="C10156" i="6" s="1"/>
  <c r="A10199" i="6"/>
  <c r="B10207" i="6" s="1"/>
  <c r="C10157" i="6"/>
  <c r="B10199" i="6" s="1"/>
  <c r="A10249" i="6" l="1"/>
  <c r="B10257" i="6" s="1"/>
  <c r="G10207" i="6"/>
  <c r="C10207" i="6"/>
  <c r="B10249" i="6" s="1"/>
  <c r="B10206" i="6"/>
  <c r="C10206" i="6" s="1"/>
  <c r="G10257" i="6" l="1"/>
  <c r="A10299" i="6"/>
  <c r="B10307" i="6" s="1"/>
  <c r="B10256" i="6"/>
  <c r="C10256" i="6" s="1"/>
  <c r="C10257" i="6"/>
  <c r="B10299" i="6" s="1"/>
  <c r="G10307" i="6" l="1"/>
  <c r="B10306" i="6"/>
  <c r="C10306" i="6" s="1"/>
  <c r="C10307" i="6"/>
  <c r="B10349" i="6" s="1"/>
  <c r="A10349" i="6"/>
  <c r="B10357" i="6" s="1"/>
  <c r="A10399" i="6" l="1"/>
  <c r="B10407" i="6" s="1"/>
  <c r="G10357" i="6"/>
  <c r="B10356" i="6"/>
  <c r="C10356" i="6" s="1"/>
  <c r="C10357" i="6"/>
  <c r="B10399" i="6" s="1"/>
  <c r="A10449" i="6" l="1"/>
  <c r="B10457" i="6" s="1"/>
  <c r="B10406" i="6"/>
  <c r="C10406" i="6" s="1"/>
  <c r="G10407" i="6"/>
  <c r="C10407" i="6"/>
  <c r="B10449" i="6" s="1"/>
  <c r="C10457" i="6" l="1"/>
  <c r="B10499" i="6" s="1"/>
  <c r="A10499" i="6"/>
  <c r="B10507" i="6" s="1"/>
  <c r="G10457" i="6"/>
  <c r="B10456" i="6"/>
  <c r="C10456" i="6" s="1"/>
  <c r="A10549" i="6" l="1"/>
  <c r="B10557" i="6" s="1"/>
  <c r="G10507" i="6"/>
  <c r="C10507" i="6"/>
  <c r="B10549" i="6" s="1"/>
  <c r="B10506" i="6"/>
  <c r="C10506" i="6" s="1"/>
  <c r="B10556" i="6" l="1"/>
  <c r="C10556" i="6" s="1"/>
  <c r="C10557" i="6"/>
  <c r="B10599" i="6" s="1"/>
  <c r="A10599" i="6"/>
  <c r="B10607" i="6" s="1"/>
  <c r="G10557" i="6"/>
  <c r="G10607" i="6" l="1"/>
  <c r="C10607" i="6"/>
  <c r="B10649" i="6" s="1"/>
  <c r="B10606" i="6"/>
  <c r="C10606" i="6" s="1"/>
  <c r="A10649" i="6"/>
  <c r="B10657" i="6" s="1"/>
  <c r="A10699" i="6" l="1"/>
  <c r="B10707" i="6" s="1"/>
  <c r="G10657" i="6"/>
  <c r="C10657" i="6"/>
  <c r="B10699" i="6" s="1"/>
  <c r="B10656" i="6"/>
  <c r="C10656" i="6" s="1"/>
  <c r="A10749" i="6" l="1"/>
  <c r="B10757" i="6" s="1"/>
  <c r="G10707" i="6"/>
  <c r="C10707" i="6"/>
  <c r="B10749" i="6" s="1"/>
  <c r="B10706" i="6"/>
  <c r="C10706" i="6" s="1"/>
  <c r="A10799" i="6" l="1"/>
  <c r="B10807" i="6" s="1"/>
  <c r="G10757" i="6"/>
  <c r="C10757" i="6"/>
  <c r="B10799" i="6" s="1"/>
  <c r="B10756" i="6"/>
  <c r="C10756" i="6" s="1"/>
  <c r="B10806" i="6" l="1"/>
  <c r="C10806" i="6" s="1"/>
  <c r="A10849" i="6"/>
  <c r="B10857" i="6" s="1"/>
  <c r="C10807" i="6"/>
  <c r="B10849" i="6" s="1"/>
  <c r="G10807" i="6"/>
  <c r="A10899" i="6" l="1"/>
  <c r="B10907" i="6" s="1"/>
  <c r="G10857" i="6"/>
  <c r="C10857" i="6"/>
  <c r="B10899" i="6" s="1"/>
  <c r="B10856" i="6"/>
  <c r="C10856" i="6" s="1"/>
  <c r="G10907" i="6" l="1"/>
  <c r="A10949" i="6"/>
  <c r="B10957" i="6" s="1"/>
  <c r="B10906" i="6"/>
  <c r="C10906" i="6" s="1"/>
  <c r="C10907" i="6"/>
  <c r="B10949" i="6" s="1"/>
  <c r="G10957" i="6" l="1"/>
  <c r="B10956" i="6"/>
  <c r="C10956" i="6" s="1"/>
  <c r="A10999" i="6"/>
  <c r="B11007" i="6" s="1"/>
  <c r="C10957" i="6"/>
  <c r="B10999" i="6" s="1"/>
  <c r="A11049" i="6" l="1"/>
  <c r="B11057" i="6" s="1"/>
  <c r="C11007" i="6"/>
  <c r="B11049" i="6" s="1"/>
  <c r="G11007" i="6"/>
  <c r="B11006" i="6"/>
  <c r="C11006" i="6" s="1"/>
  <c r="B11056" i="6" l="1"/>
  <c r="C11056" i="6" s="1"/>
  <c r="A11099" i="6"/>
  <c r="B11107" i="6" s="1"/>
  <c r="C11057" i="6"/>
  <c r="B11099" i="6" s="1"/>
  <c r="G11057" i="6"/>
  <c r="G11107" i="6" l="1"/>
  <c r="C11107" i="6"/>
  <c r="B11149" i="6" s="1"/>
  <c r="B11106" i="6"/>
  <c r="C11106" i="6" s="1"/>
  <c r="A11149" i="6"/>
  <c r="B11157" i="6" s="1"/>
  <c r="G11157" i="6" l="1"/>
  <c r="A11199" i="6"/>
  <c r="B11207" i="6" s="1"/>
  <c r="C11157" i="6"/>
  <c r="B11199" i="6" s="1"/>
  <c r="B11156" i="6"/>
  <c r="C11156" i="6" s="1"/>
  <c r="C11207" i="6" l="1"/>
  <c r="B11249" i="6" s="1"/>
  <c r="A11249" i="6"/>
  <c r="B11257" i="6" s="1"/>
  <c r="G11207" i="6"/>
  <c r="B11206" i="6"/>
  <c r="C11206" i="6" s="1"/>
  <c r="B11256" i="6" l="1"/>
  <c r="C11256" i="6" s="1"/>
  <c r="A11299" i="6"/>
  <c r="B11307" i="6" s="1"/>
  <c r="G11257" i="6"/>
  <c r="C11257" i="6"/>
  <c r="B11299" i="6" s="1"/>
  <c r="A11349" i="6" l="1"/>
  <c r="B11357" i="6" s="1"/>
  <c r="G11307" i="6"/>
  <c r="C11307" i="6"/>
  <c r="B11349" i="6" s="1"/>
  <c r="B11306" i="6"/>
  <c r="C11306" i="6" s="1"/>
  <c r="C11357" i="6" l="1"/>
  <c r="B11399" i="6" s="1"/>
  <c r="G11357" i="6"/>
  <c r="A11399" i="6"/>
  <c r="B11407" i="6" s="1"/>
  <c r="B11356" i="6"/>
  <c r="C11356" i="6" s="1"/>
  <c r="A11449" i="6" l="1"/>
  <c r="B11457" i="6" s="1"/>
  <c r="C11407" i="6"/>
  <c r="B11449" i="6" s="1"/>
  <c r="G11407" i="6"/>
  <c r="B11406" i="6"/>
  <c r="C11406" i="6" s="1"/>
  <c r="B11456" i="6" l="1"/>
  <c r="C11456" i="6" s="1"/>
  <c r="A11499" i="6"/>
  <c r="B11507" i="6" s="1"/>
  <c r="C11457" i="6"/>
  <c r="B11499" i="6" s="1"/>
  <c r="G11457" i="6"/>
  <c r="A11549" i="6" l="1"/>
  <c r="B11557" i="6" s="1"/>
  <c r="C11507" i="6"/>
  <c r="B11549" i="6" s="1"/>
  <c r="G11507" i="6"/>
  <c r="B11506" i="6"/>
  <c r="C11506" i="6" s="1"/>
  <c r="C11557" i="6" l="1"/>
  <c r="B11599" i="6" s="1"/>
  <c r="G11557" i="6"/>
  <c r="A11599" i="6"/>
  <c r="B11607" i="6" s="1"/>
  <c r="B11556" i="6"/>
  <c r="C11556" i="6" s="1"/>
  <c r="A11649" i="6" l="1"/>
  <c r="B11657" i="6" s="1"/>
  <c r="C11607" i="6"/>
  <c r="B11649" i="6" s="1"/>
  <c r="G11607" i="6"/>
  <c r="B11606" i="6"/>
  <c r="C11606" i="6" s="1"/>
  <c r="A11699" i="6" l="1"/>
  <c r="B11707" i="6" s="1"/>
  <c r="C11657" i="6"/>
  <c r="B11699" i="6" s="1"/>
  <c r="G11657" i="6"/>
  <c r="B11656" i="6"/>
  <c r="C11656" i="6" s="1"/>
  <c r="G11707" i="6" l="1"/>
  <c r="B11706" i="6"/>
  <c r="C11706" i="6" s="1"/>
  <c r="A11749" i="6"/>
  <c r="B11757" i="6" s="1"/>
  <c r="C11707" i="6"/>
  <c r="B11749" i="6" s="1"/>
  <c r="G11757" i="6" l="1"/>
  <c r="B11756" i="6"/>
  <c r="C11756" i="6" s="1"/>
  <c r="A11799" i="6"/>
  <c r="B11807" i="6" s="1"/>
  <c r="C11757" i="6"/>
  <c r="B11799" i="6" s="1"/>
  <c r="A11849" i="6" l="1"/>
  <c r="B11857" i="6" s="1"/>
  <c r="C11807" i="6"/>
  <c r="B11849" i="6" s="1"/>
  <c r="G11807" i="6"/>
  <c r="B11806" i="6"/>
  <c r="C11806" i="6" s="1"/>
  <c r="A11899" i="6" l="1"/>
  <c r="B11907" i="6" s="1"/>
  <c r="C11857" i="6"/>
  <c r="B11899" i="6" s="1"/>
  <c r="G11857" i="6"/>
  <c r="B11856" i="6"/>
  <c r="C11856" i="6" s="1"/>
  <c r="A11949" i="6" l="1"/>
  <c r="B11957" i="6" s="1"/>
  <c r="C11907" i="6"/>
  <c r="B11949" i="6" s="1"/>
  <c r="G11907" i="6"/>
  <c r="B11906" i="6"/>
  <c r="C11906" i="6" s="1"/>
  <c r="G11957" i="6" l="1"/>
  <c r="B11956" i="6"/>
  <c r="C11956" i="6" s="1"/>
  <c r="A11999" i="6"/>
  <c r="B12007" i="6" s="1"/>
  <c r="C11957" i="6"/>
  <c r="B11999" i="6" s="1"/>
  <c r="G12007" i="6" l="1"/>
  <c r="B12006" i="6"/>
  <c r="C12006" i="6" s="1"/>
  <c r="C12007" i="6"/>
  <c r="B12049" i="6" s="1"/>
  <c r="A12049" i="6"/>
  <c r="B12057" i="6" s="1"/>
  <c r="A12099" i="6" l="1"/>
  <c r="B12107" i="6" s="1"/>
  <c r="B12056" i="6"/>
  <c r="C12056" i="6" s="1"/>
  <c r="C12057" i="6"/>
  <c r="B12099" i="6" s="1"/>
  <c r="G12057" i="6"/>
  <c r="G12107" i="6" l="1"/>
  <c r="B12106" i="6"/>
  <c r="C12106" i="6" s="1"/>
  <c r="A12149" i="6"/>
  <c r="B12157" i="6" s="1"/>
  <c r="C12107" i="6"/>
  <c r="B12149" i="6" s="1"/>
  <c r="G12157" i="6" l="1"/>
  <c r="C12157" i="6"/>
  <c r="B12199" i="6" s="1"/>
  <c r="B12156" i="6"/>
  <c r="C12156" i="6" s="1"/>
  <c r="A12199" i="6"/>
  <c r="B12207" i="6" s="1"/>
  <c r="A12249" i="6" l="1"/>
  <c r="B12257" i="6" s="1"/>
  <c r="C12207" i="6"/>
  <c r="B12249" i="6" s="1"/>
  <c r="G12207" i="6"/>
  <c r="B12206" i="6"/>
  <c r="C12206" i="6" s="1"/>
  <c r="G12257" i="6" l="1"/>
  <c r="B12256" i="6"/>
  <c r="C12256" i="6" s="1"/>
  <c r="A12299" i="6"/>
  <c r="B12307" i="6" s="1"/>
  <c r="C12257" i="6"/>
  <c r="B12299" i="6" s="1"/>
  <c r="A12349" i="6" l="1"/>
  <c r="B12357" i="6" s="1"/>
  <c r="C12307" i="6"/>
  <c r="B12349" i="6" s="1"/>
  <c r="G12307" i="6"/>
  <c r="B12306" i="6"/>
  <c r="C12306" i="6" s="1"/>
  <c r="G12357" i="6" l="1"/>
  <c r="B12356" i="6"/>
  <c r="C12356" i="6" s="1"/>
  <c r="C12357" i="6"/>
  <c r="B12399" i="6" s="1"/>
  <c r="A12399" i="6"/>
  <c r="B12407" i="6" s="1"/>
  <c r="G12407" i="6" l="1"/>
  <c r="C12407" i="6"/>
  <c r="B12449" i="6" s="1"/>
  <c r="B12406" i="6"/>
  <c r="C12406" i="6" s="1"/>
  <c r="A12449" i="6"/>
  <c r="B12457" i="6" s="1"/>
  <c r="A12499" i="6" l="1"/>
  <c r="B12507" i="6" s="1"/>
  <c r="B12456" i="6"/>
  <c r="C12456" i="6" s="1"/>
  <c r="C12457" i="6"/>
  <c r="B12499" i="6" s="1"/>
  <c r="G12457" i="6"/>
  <c r="G12507" i="6" l="1"/>
  <c r="B12506" i="6"/>
  <c r="C12506" i="6" s="1"/>
  <c r="A12549" i="6"/>
  <c r="B12557" i="6" s="1"/>
  <c r="C12507" i="6"/>
  <c r="B12549" i="6" s="1"/>
  <c r="B12556" i="6" l="1"/>
  <c r="C12556" i="6" s="1"/>
  <c r="A12599" i="6"/>
  <c r="B12607" i="6" s="1"/>
  <c r="C12557" i="6"/>
  <c r="B12599" i="6" s="1"/>
  <c r="G12557" i="6"/>
  <c r="A12649" i="6" l="1"/>
  <c r="B12657" i="6" s="1"/>
  <c r="G12607" i="6"/>
  <c r="C12607" i="6"/>
  <c r="B12649" i="6" s="1"/>
  <c r="B12606" i="6"/>
  <c r="C12606" i="6" s="1"/>
  <c r="A12699" i="6" l="1"/>
  <c r="B12707" i="6" s="1"/>
  <c r="G12657" i="6"/>
  <c r="C12657" i="6"/>
  <c r="B12699" i="6" s="1"/>
  <c r="B12656" i="6"/>
  <c r="C12656" i="6" s="1"/>
  <c r="G12707" i="6" l="1"/>
  <c r="C12707" i="6"/>
  <c r="B12749" i="6" s="1"/>
  <c r="B12706" i="6"/>
  <c r="C12706" i="6" s="1"/>
  <c r="A12749" i="6"/>
  <c r="B12757" i="6" s="1"/>
  <c r="A12799" i="6" l="1"/>
  <c r="B12807" i="6" s="1"/>
  <c r="B12756" i="6"/>
  <c r="C12756" i="6" s="1"/>
  <c r="G12757" i="6"/>
  <c r="C12757" i="6"/>
  <c r="B12799" i="6" s="1"/>
  <c r="B12806" i="6" l="1"/>
  <c r="C12806" i="6" s="1"/>
  <c r="C12807" i="6"/>
  <c r="B12849" i="6" s="1"/>
  <c r="A12849" i="6"/>
  <c r="B12857" i="6" s="1"/>
  <c r="G12807" i="6"/>
  <c r="A12899" i="6" l="1"/>
  <c r="B12907" i="6" s="1"/>
  <c r="C12857" i="6"/>
  <c r="B12899" i="6" s="1"/>
  <c r="B12856" i="6"/>
  <c r="C12856" i="6" s="1"/>
  <c r="G12857" i="6"/>
  <c r="A12949" i="6" l="1"/>
  <c r="B12957" i="6" s="1"/>
  <c r="C12907" i="6"/>
  <c r="B12949" i="6" s="1"/>
  <c r="B12906" i="6"/>
  <c r="C12906" i="6" s="1"/>
  <c r="G12907" i="6"/>
  <c r="G12957" i="6" l="1"/>
  <c r="C12957" i="6"/>
  <c r="B12999" i="6" s="1"/>
  <c r="B12956" i="6"/>
  <c r="C12956" i="6" s="1"/>
  <c r="A12999" i="6"/>
  <c r="B13007" i="6" s="1"/>
  <c r="G13007" i="6" l="1"/>
  <c r="B13006" i="6"/>
  <c r="C13006" i="6" s="1"/>
  <c r="C13007" i="6"/>
  <c r="B13049" i="6" s="1"/>
  <c r="A13049" i="6"/>
  <c r="B13057" i="6" s="1"/>
  <c r="G13057" i="6" l="1"/>
  <c r="B13056" i="6"/>
  <c r="C13056" i="6" s="1"/>
  <c r="A13099" i="6"/>
  <c r="B13107" i="6" s="1"/>
  <c r="C13057" i="6"/>
  <c r="B13099" i="6" s="1"/>
  <c r="A13149" i="6" l="1"/>
  <c r="B13157" i="6" s="1"/>
  <c r="G13107" i="6"/>
  <c r="B13106" i="6"/>
  <c r="C13106" i="6" s="1"/>
  <c r="C13107" i="6"/>
  <c r="B13149" i="6" s="1"/>
  <c r="G13157" i="6" l="1"/>
  <c r="C13157" i="6"/>
  <c r="B13199" i="6" s="1"/>
  <c r="A13199" i="6"/>
  <c r="B13207" i="6" s="1"/>
  <c r="B13156" i="6"/>
  <c r="C13156" i="6" s="1"/>
  <c r="A13249" i="6" l="1"/>
  <c r="B13257" i="6" s="1"/>
  <c r="G13207" i="6"/>
  <c r="C13207" i="6"/>
  <c r="B13249" i="6" s="1"/>
  <c r="B13206" i="6"/>
  <c r="C13206" i="6" s="1"/>
  <c r="G13257" i="6" l="1"/>
  <c r="B13256" i="6"/>
  <c r="C13256" i="6" s="1"/>
  <c r="A13299" i="6"/>
  <c r="B13307" i="6" s="1"/>
  <c r="C13257" i="6"/>
  <c r="B13299" i="6" s="1"/>
  <c r="A13349" i="6" l="1"/>
  <c r="B13357" i="6" s="1"/>
  <c r="C13307" i="6"/>
  <c r="B13349" i="6" s="1"/>
  <c r="G13307" i="6"/>
  <c r="B13306" i="6"/>
  <c r="C13306" i="6" s="1"/>
  <c r="A13399" i="6" l="1"/>
  <c r="B13407" i="6" s="1"/>
  <c r="G13357" i="6"/>
  <c r="B13356" i="6"/>
  <c r="C13356" i="6" s="1"/>
  <c r="C13357" i="6"/>
  <c r="B13399" i="6" s="1"/>
  <c r="G13407" i="6" l="1"/>
  <c r="C13407" i="6"/>
  <c r="B13449" i="6" s="1"/>
  <c r="B13406" i="6"/>
  <c r="C13406" i="6" s="1"/>
  <c r="A13449" i="6"/>
  <c r="B13457" i="6" s="1"/>
  <c r="A13499" i="6" l="1"/>
  <c r="B13507" i="6" s="1"/>
  <c r="C13457" i="6"/>
  <c r="B13499" i="6" s="1"/>
  <c r="G13457" i="6"/>
  <c r="B13456" i="6"/>
  <c r="C13456" i="6" s="1"/>
  <c r="A13549" i="6" l="1"/>
  <c r="B13557" i="6" s="1"/>
  <c r="G13507" i="6"/>
  <c r="B13506" i="6"/>
  <c r="C13506" i="6" s="1"/>
  <c r="C13507" i="6"/>
  <c r="B13549" i="6" s="1"/>
  <c r="G13557" i="6" l="1"/>
  <c r="B13556" i="6"/>
  <c r="C13556" i="6" s="1"/>
  <c r="A13599" i="6"/>
  <c r="B13607" i="6" s="1"/>
  <c r="C13557" i="6"/>
  <c r="B13599" i="6" s="1"/>
  <c r="B13606" i="6" l="1"/>
  <c r="C13606" i="6" s="1"/>
  <c r="A13649" i="6"/>
  <c r="B13657" i="6" s="1"/>
  <c r="C13607" i="6"/>
  <c r="B13649" i="6" s="1"/>
  <c r="G13607" i="6"/>
  <c r="G13657" i="6" l="1"/>
  <c r="B13656" i="6"/>
  <c r="C13656" i="6" s="1"/>
  <c r="C13657" i="6"/>
  <c r="B13699" i="6" s="1"/>
  <c r="A13699" i="6"/>
  <c r="B13707" i="6" s="1"/>
  <c r="C13707" i="6" l="1"/>
  <c r="B13749" i="6" s="1"/>
  <c r="G13707" i="6"/>
  <c r="B13706" i="6"/>
  <c r="C13706" i="6" s="1"/>
  <c r="A13749" i="6"/>
  <c r="B13757" i="6" s="1"/>
  <c r="B13756" i="6" l="1"/>
  <c r="C13756" i="6" s="1"/>
  <c r="A13799" i="6"/>
  <c r="B13807" i="6" s="1"/>
  <c r="C13757" i="6"/>
  <c r="B13799" i="6" s="1"/>
  <c r="G13757" i="6"/>
  <c r="A13849" i="6" l="1"/>
  <c r="B13857" i="6" s="1"/>
  <c r="G13807" i="6"/>
  <c r="C13807" i="6"/>
  <c r="B13849" i="6" s="1"/>
  <c r="B13806" i="6"/>
  <c r="C13806" i="6" s="1"/>
  <c r="A13899" i="6" l="1"/>
  <c r="B13907" i="6" s="1"/>
  <c r="G13857" i="6"/>
  <c r="C13857" i="6"/>
  <c r="B13899" i="6" s="1"/>
  <c r="B13856" i="6"/>
  <c r="C13856" i="6" s="1"/>
  <c r="G13907" i="6" l="1"/>
  <c r="C13907" i="6"/>
  <c r="B13949" i="6" s="1"/>
  <c r="A13949" i="6"/>
  <c r="B13957" i="6" s="1"/>
  <c r="B13906" i="6"/>
  <c r="C13906" i="6" s="1"/>
  <c r="G13957" i="6" l="1"/>
  <c r="A13999" i="6"/>
  <c r="B14007" i="6" s="1"/>
  <c r="C13957" i="6"/>
  <c r="B13999" i="6" s="1"/>
  <c r="B13956" i="6"/>
  <c r="C13956" i="6" s="1"/>
  <c r="A14049" i="6" l="1"/>
  <c r="B14057" i="6" s="1"/>
  <c r="C14007" i="6"/>
  <c r="B14049" i="6" s="1"/>
  <c r="G14007" i="6"/>
  <c r="B14006" i="6"/>
  <c r="C14006" i="6" s="1"/>
  <c r="B14056" i="6" l="1"/>
  <c r="C14056" i="6" s="1"/>
  <c r="A14099" i="6"/>
  <c r="B14107" i="6" s="1"/>
  <c r="C14057" i="6"/>
  <c r="B14099" i="6" s="1"/>
  <c r="G14057" i="6"/>
  <c r="G14107" i="6" l="1"/>
  <c r="B14106" i="6"/>
  <c r="C14106" i="6" s="1"/>
  <c r="A14149" i="6"/>
  <c r="B14157" i="6" s="1"/>
  <c r="C14107" i="6"/>
  <c r="B14149" i="6" s="1"/>
  <c r="G14157" i="6" l="1"/>
  <c r="B14156" i="6"/>
  <c r="C14156" i="6" s="1"/>
  <c r="C14157" i="6"/>
  <c r="B14199" i="6" s="1"/>
  <c r="A14199" i="6"/>
  <c r="B14207" i="6" s="1"/>
  <c r="G14207" i="6" l="1"/>
  <c r="C14207" i="6"/>
  <c r="B14249" i="6" s="1"/>
  <c r="B14206" i="6"/>
  <c r="C14206" i="6" s="1"/>
  <c r="A14249" i="6"/>
  <c r="B14257" i="6" s="1"/>
  <c r="C14257" i="6" l="1"/>
  <c r="B14299" i="6" s="1"/>
  <c r="A14299" i="6"/>
  <c r="B14307" i="6" s="1"/>
  <c r="B14256" i="6"/>
  <c r="C14256" i="6" s="1"/>
  <c r="G14257" i="6"/>
  <c r="C14307" i="6" l="1"/>
  <c r="B14349" i="6" s="1"/>
  <c r="A14349" i="6"/>
  <c r="B14357" i="6" s="1"/>
  <c r="G14307" i="6"/>
  <c r="B14306" i="6"/>
  <c r="C14306" i="6" s="1"/>
  <c r="B14356" i="6" l="1"/>
  <c r="C14356" i="6" s="1"/>
  <c r="G14357" i="6"/>
  <c r="C14357" i="6"/>
  <c r="B14399" i="6" s="1"/>
  <c r="A14399" i="6"/>
  <c r="B14407" i="6" s="1"/>
  <c r="A14449" i="6" l="1"/>
  <c r="B14457" i="6" s="1"/>
  <c r="G14407" i="6"/>
  <c r="C14407" i="6"/>
  <c r="B14449" i="6" s="1"/>
  <c r="B14406" i="6"/>
  <c r="C14406" i="6" s="1"/>
  <c r="C14457" i="6" l="1"/>
  <c r="B14499" i="6" s="1"/>
  <c r="B14456" i="6"/>
  <c r="C14456" i="6" s="1"/>
  <c r="G14457" i="6"/>
  <c r="A14499" i="6"/>
  <c r="B14507" i="6" s="1"/>
  <c r="G14507" i="6" l="1"/>
  <c r="B14506" i="6"/>
  <c r="C14506" i="6" s="1"/>
  <c r="A14549" i="6"/>
  <c r="B14557" i="6" s="1"/>
  <c r="C14507" i="6"/>
  <c r="B14549" i="6" s="1"/>
  <c r="B14556" i="6" l="1"/>
  <c r="C14556" i="6" s="1"/>
  <c r="C14557" i="6"/>
  <c r="B14599" i="6" s="1"/>
  <c r="G14557" i="6"/>
  <c r="A14599" i="6"/>
  <c r="B14607" i="6" s="1"/>
  <c r="G14607" i="6" l="1"/>
  <c r="C14607" i="6"/>
  <c r="B14649" i="6" s="1"/>
  <c r="A14649" i="6"/>
  <c r="B14657" i="6" s="1"/>
  <c r="B14606" i="6"/>
  <c r="C14606" i="6" s="1"/>
  <c r="A14699" i="6" l="1"/>
  <c r="B14707" i="6" s="1"/>
  <c r="C14657" i="6"/>
  <c r="B14699" i="6" s="1"/>
  <c r="B14656" i="6"/>
  <c r="C14656" i="6" s="1"/>
  <c r="G14657" i="6"/>
  <c r="A14749" i="6" l="1"/>
  <c r="B14757" i="6" s="1"/>
  <c r="C14707" i="6"/>
  <c r="B14749" i="6" s="1"/>
  <c r="G14707" i="6"/>
  <c r="B14706" i="6"/>
  <c r="C14706" i="6" s="1"/>
  <c r="G14757" i="6" l="1"/>
  <c r="B14756" i="6"/>
  <c r="C14756" i="6" s="1"/>
  <c r="C14757" i="6"/>
  <c r="B14799" i="6" s="1"/>
  <c r="A14799" i="6"/>
  <c r="B14807" i="6" s="1"/>
  <c r="G14807" i="6" l="1"/>
  <c r="C14807" i="6"/>
  <c r="B14849" i="6" s="1"/>
  <c r="B14806" i="6"/>
  <c r="C14806" i="6" s="1"/>
  <c r="A14849" i="6"/>
  <c r="B14857" i="6" s="1"/>
  <c r="A14899" i="6" l="1"/>
  <c r="B14907" i="6" s="1"/>
  <c r="C14857" i="6"/>
  <c r="B14899" i="6" s="1"/>
  <c r="G14857" i="6"/>
  <c r="B14856" i="6"/>
  <c r="C14856" i="6" s="1"/>
  <c r="A14949" i="6" l="1"/>
  <c r="B14957" i="6" s="1"/>
  <c r="C14907" i="6"/>
  <c r="B14949" i="6" s="1"/>
  <c r="G14907" i="6"/>
  <c r="B14906" i="6"/>
  <c r="C14906" i="6" s="1"/>
  <c r="G14957" i="6" l="1"/>
  <c r="B14956" i="6"/>
  <c r="C14956" i="6" s="1"/>
  <c r="A14999" i="6"/>
  <c r="C14957" i="6"/>
  <c r="B14999" i="6" s="1"/>
  <c r="F19" i="2" l="1"/>
  <c r="F21" i="2"/>
  <c r="F20" i="2"/>
  <c r="F47" i="2"/>
  <c r="F179" i="2"/>
  <c r="F27" i="2"/>
  <c r="F52" i="2"/>
  <c r="F208" i="2"/>
  <c r="F72" i="2"/>
  <c r="F112" i="2"/>
  <c r="F128" i="2"/>
  <c r="F93" i="2"/>
  <c r="F67" i="2"/>
  <c r="F118" i="2"/>
  <c r="F51" i="2"/>
  <c r="F121" i="2"/>
  <c r="F145" i="2"/>
  <c r="F169" i="2"/>
  <c r="F44" i="2"/>
  <c r="F136" i="2"/>
  <c r="F211" i="2"/>
  <c r="F84" i="2"/>
  <c r="F198" i="2"/>
  <c r="F130" i="2"/>
  <c r="F63" i="2"/>
  <c r="F178" i="2"/>
  <c r="F89" i="2"/>
  <c r="F137" i="2"/>
  <c r="F152" i="2"/>
  <c r="F73" i="2"/>
  <c r="F22" i="2"/>
  <c r="F151" i="2"/>
  <c r="F207" i="2"/>
  <c r="F200" i="2"/>
  <c r="F109" i="2"/>
  <c r="F164" i="2"/>
  <c r="F140" i="2"/>
  <c r="F119" i="2"/>
  <c r="F114" i="2"/>
  <c r="F40" i="2"/>
  <c r="F18" i="2"/>
  <c r="F90" i="2"/>
  <c r="F204" i="2"/>
  <c r="F216" i="2"/>
  <c r="F85" i="2"/>
  <c r="F193" i="2"/>
  <c r="F23" i="2"/>
  <c r="F65" i="2"/>
  <c r="F149" i="2"/>
  <c r="F45" i="2"/>
  <c r="F28" i="2"/>
  <c r="F60" i="2"/>
  <c r="F205" i="2"/>
  <c r="F195" i="2"/>
  <c r="F102" i="2"/>
  <c r="F37" i="2"/>
  <c r="F106" i="2"/>
  <c r="F71" i="2"/>
  <c r="F181" i="2"/>
  <c r="F39" i="2"/>
  <c r="F81" i="2"/>
  <c r="F158" i="2"/>
  <c r="F61" i="2"/>
  <c r="F77" i="2"/>
  <c r="F126" i="2"/>
  <c r="F100" i="2"/>
  <c r="F182" i="2"/>
  <c r="F58" i="2"/>
  <c r="F144" i="2"/>
  <c r="F108" i="2"/>
  <c r="F168" i="2"/>
  <c r="F76" i="2"/>
  <c r="F201" i="2"/>
  <c r="F103" i="2"/>
  <c r="F87" i="2"/>
  <c r="F185" i="2"/>
  <c r="F96" i="2"/>
  <c r="F31" i="2"/>
  <c r="F142" i="2"/>
  <c r="F26" i="2"/>
  <c r="F98" i="2"/>
  <c r="F132" i="2"/>
  <c r="F156" i="2"/>
  <c r="F116" i="2"/>
  <c r="F203" i="2"/>
  <c r="F48" i="2"/>
  <c r="F53" i="2"/>
  <c r="F49" i="2"/>
  <c r="F143" i="2"/>
  <c r="F153" i="2"/>
  <c r="F94" i="2"/>
  <c r="F104" i="2"/>
  <c r="F139" i="2"/>
  <c r="F191" i="2"/>
  <c r="F59" i="2"/>
  <c r="F113" i="2"/>
  <c r="F24" i="2"/>
  <c r="F74" i="2"/>
  <c r="F111" i="2"/>
  <c r="F177" i="2"/>
  <c r="F150" i="2"/>
  <c r="F192" i="2"/>
  <c r="F163" i="2"/>
  <c r="F209" i="2"/>
  <c r="F138" i="2"/>
  <c r="F75" i="2"/>
  <c r="F196" i="2"/>
  <c r="F30" i="2"/>
  <c r="F64" i="2"/>
  <c r="F172" i="2"/>
  <c r="F62" i="2"/>
  <c r="F117" i="2"/>
  <c r="F79" i="2"/>
  <c r="F134" i="2"/>
  <c r="F146" i="2"/>
  <c r="F148" i="2"/>
  <c r="F135" i="2"/>
  <c r="F33" i="2"/>
  <c r="F78" i="2"/>
  <c r="F46" i="2"/>
  <c r="F115" i="2"/>
  <c r="F86" i="2"/>
  <c r="F174" i="2"/>
  <c r="F176" i="2"/>
  <c r="F57" i="2"/>
  <c r="F217" i="2"/>
  <c r="F141" i="2"/>
  <c r="F194" i="2"/>
  <c r="F101" i="2"/>
  <c r="F186" i="2"/>
  <c r="F92" i="2"/>
  <c r="F155" i="2"/>
  <c r="F213" i="2"/>
  <c r="F55" i="2"/>
  <c r="F173" i="2"/>
  <c r="F127" i="2"/>
  <c r="F105" i="2"/>
  <c r="F125" i="2"/>
  <c r="F122" i="2"/>
  <c r="F66" i="2"/>
  <c r="F165" i="2"/>
  <c r="F91" i="2"/>
  <c r="F29" i="2"/>
  <c r="F188" i="2"/>
  <c r="F107" i="2"/>
  <c r="F162" i="2"/>
  <c r="F167" i="2"/>
  <c r="F206" i="2"/>
  <c r="F25" i="2"/>
  <c r="F184" i="2"/>
  <c r="F95" i="2"/>
  <c r="F35" i="2"/>
  <c r="F42" i="2"/>
  <c r="F175" i="2"/>
  <c r="F110" i="2"/>
  <c r="F70" i="2"/>
  <c r="F124" i="2"/>
  <c r="F147" i="2"/>
  <c r="F187" i="2"/>
  <c r="F215" i="2"/>
  <c r="F56" i="2"/>
  <c r="F210" i="2"/>
  <c r="F80" i="2"/>
  <c r="F69" i="2"/>
  <c r="F54" i="2"/>
  <c r="F170" i="2"/>
  <c r="F131" i="2"/>
  <c r="F171" i="2"/>
  <c r="F160" i="2"/>
  <c r="F120" i="2"/>
  <c r="F157" i="2"/>
  <c r="F212" i="2"/>
  <c r="F36" i="2"/>
  <c r="F214" i="2"/>
  <c r="F133" i="2"/>
  <c r="F50" i="2"/>
  <c r="F43" i="2"/>
  <c r="F123" i="2"/>
  <c r="F38" i="2"/>
  <c r="F83" i="2"/>
  <c r="F190" i="2"/>
  <c r="F161" i="2"/>
  <c r="F88" i="2"/>
  <c r="F82" i="2"/>
  <c r="F34" i="2"/>
  <c r="F99" i="2"/>
  <c r="F197" i="2"/>
  <c r="F97" i="2"/>
  <c r="F32" i="2"/>
  <c r="F159" i="2"/>
  <c r="F129" i="2"/>
  <c r="F199" i="2"/>
  <c r="F202" i="2"/>
  <c r="F154" i="2"/>
  <c r="F183" i="2"/>
  <c r="F180" i="2"/>
  <c r="F166" i="2"/>
  <c r="F68" i="2"/>
  <c r="F189" i="2"/>
  <c r="F41" i="2"/>
  <c r="G73" i="2"/>
  <c r="G107" i="2"/>
  <c r="G156" i="2"/>
  <c r="G37" i="2"/>
  <c r="G86" i="2"/>
  <c r="G142" i="2"/>
  <c r="G175" i="2"/>
  <c r="G189" i="2"/>
  <c r="G49" i="2"/>
  <c r="G47" i="2"/>
  <c r="G163" i="2"/>
  <c r="G129" i="2"/>
  <c r="G133" i="2"/>
  <c r="G202" i="2"/>
  <c r="G98" i="2"/>
  <c r="G176" i="2"/>
  <c r="G110" i="2"/>
  <c r="G25" i="2"/>
  <c r="G65" i="2"/>
  <c r="G74" i="2"/>
  <c r="G18" i="2"/>
  <c r="G206" i="2"/>
  <c r="G122" i="2"/>
  <c r="G51" i="2"/>
  <c r="G153" i="2"/>
  <c r="G78" i="2"/>
  <c r="G181" i="2"/>
  <c r="G209" i="2"/>
  <c r="G196" i="2"/>
  <c r="G203" i="2"/>
  <c r="G150" i="2"/>
  <c r="G135" i="2"/>
  <c r="G70" i="2"/>
  <c r="G56" i="2"/>
  <c r="G125" i="2"/>
  <c r="G137" i="2"/>
  <c r="G106" i="2"/>
  <c r="G66" i="2"/>
  <c r="G82" i="2"/>
  <c r="G179" i="2"/>
  <c r="G117" i="2"/>
  <c r="G46" i="2"/>
  <c r="G174" i="2"/>
  <c r="G217" i="2"/>
  <c r="G118" i="2"/>
  <c r="G147" i="2"/>
  <c r="G193" i="2"/>
  <c r="G21" i="2"/>
  <c r="G116" i="2"/>
  <c r="G77" i="2"/>
  <c r="G169" i="2"/>
  <c r="G213" i="2"/>
  <c r="G204" i="2"/>
  <c r="G170" i="2"/>
  <c r="G80" i="2"/>
  <c r="G28" i="2"/>
  <c r="G69" i="2"/>
  <c r="G48" i="2"/>
  <c r="G161" i="2"/>
  <c r="G184" i="2"/>
  <c r="G42" i="2"/>
  <c r="G151" i="2"/>
  <c r="G35" i="2"/>
  <c r="G190" i="2"/>
  <c r="G144" i="2"/>
  <c r="G210" i="2"/>
  <c r="G165" i="2"/>
  <c r="G96" i="2"/>
  <c r="G198" i="2"/>
  <c r="G178" i="2"/>
  <c r="G93" i="2"/>
  <c r="G195" i="2"/>
  <c r="G111" i="2"/>
  <c r="G159" i="2"/>
  <c r="G52" i="2"/>
  <c r="G34" i="2"/>
  <c r="G126" i="2"/>
  <c r="G30" i="2"/>
  <c r="G83" i="2"/>
  <c r="G108" i="2"/>
  <c r="G76" i="2"/>
  <c r="G55" i="2"/>
  <c r="G105" i="2"/>
  <c r="G128" i="2"/>
  <c r="G212" i="2"/>
  <c r="G87" i="2"/>
  <c r="G19" i="2"/>
  <c r="G216" i="2"/>
  <c r="G187" i="2"/>
  <c r="G160" i="2"/>
  <c r="G157" i="2"/>
  <c r="G112" i="2"/>
  <c r="G57" i="2"/>
  <c r="G134" i="2"/>
  <c r="G95" i="2"/>
  <c r="G162" i="2"/>
  <c r="G200" i="2"/>
  <c r="G124" i="2"/>
  <c r="G75" i="2"/>
  <c r="G88" i="2"/>
  <c r="G171" i="2"/>
  <c r="G123" i="2"/>
  <c r="G158" i="2"/>
  <c r="G43" i="2"/>
  <c r="G131" i="2"/>
  <c r="G114" i="2"/>
  <c r="G61" i="2"/>
  <c r="G62" i="2"/>
  <c r="G97" i="2"/>
  <c r="G29" i="2"/>
  <c r="G22" i="2"/>
  <c r="G58" i="2"/>
  <c r="G148" i="2"/>
  <c r="G94" i="2"/>
  <c r="G119" i="2"/>
  <c r="G199" i="2"/>
  <c r="G68" i="2"/>
  <c r="G149" i="2"/>
  <c r="G215" i="2"/>
  <c r="G71" i="2"/>
  <c r="G33" i="2"/>
  <c r="G59" i="2"/>
  <c r="G53" i="2"/>
  <c r="G120" i="2"/>
  <c r="G180" i="2"/>
  <c r="G23" i="2"/>
  <c r="G205" i="2"/>
  <c r="G26" i="2"/>
  <c r="G173" i="2"/>
  <c r="G67" i="2"/>
  <c r="G91" i="2"/>
  <c r="G85" i="2"/>
  <c r="G208" i="2"/>
  <c r="G54" i="2"/>
  <c r="G186" i="2"/>
  <c r="G38" i="2"/>
  <c r="G194" i="2"/>
  <c r="G121" i="2"/>
  <c r="G197" i="2"/>
  <c r="G40" i="2"/>
  <c r="G191" i="2"/>
  <c r="G214" i="2"/>
  <c r="G140" i="2"/>
  <c r="G211" i="2"/>
  <c r="G141" i="2"/>
  <c r="G136" i="2"/>
  <c r="G130" i="2"/>
  <c r="G20" i="2"/>
  <c r="G31" i="2"/>
  <c r="G104" i="2"/>
  <c r="G36" i="2"/>
  <c r="G81" i="2"/>
  <c r="G45" i="2"/>
  <c r="G168" i="2"/>
  <c r="G84" i="2"/>
  <c r="G63" i="2"/>
  <c r="G183" i="2"/>
  <c r="G167" i="2"/>
  <c r="G41" i="2"/>
  <c r="G146" i="2"/>
  <c r="G143" i="2"/>
  <c r="G89" i="2"/>
  <c r="G79" i="2"/>
  <c r="G64" i="2"/>
  <c r="G127" i="2"/>
  <c r="G99" i="2"/>
  <c r="G201" i="2"/>
  <c r="G139" i="2"/>
  <c r="G172" i="2"/>
  <c r="G182" i="2"/>
  <c r="G155" i="2"/>
  <c r="G113" i="2"/>
  <c r="G115" i="2"/>
  <c r="G60" i="2"/>
  <c r="G92" i="2"/>
  <c r="G44" i="2"/>
  <c r="G27" i="2"/>
  <c r="G72" i="2"/>
  <c r="G24" i="2"/>
  <c r="G188" i="2"/>
  <c r="G101" i="2"/>
  <c r="G145" i="2"/>
  <c r="G39" i="2"/>
  <c r="G109" i="2"/>
  <c r="G102" i="2"/>
  <c r="G192" i="2"/>
  <c r="G138" i="2"/>
  <c r="G164" i="2"/>
  <c r="G207" i="2"/>
  <c r="G185" i="2"/>
  <c r="G132" i="2"/>
  <c r="G166" i="2"/>
  <c r="G152" i="2"/>
  <c r="G90" i="2"/>
  <c r="G154" i="2"/>
  <c r="G103" i="2"/>
  <c r="G32" i="2"/>
  <c r="G50" i="2"/>
  <c r="G177" i="2"/>
  <c r="G100" i="2"/>
  <c r="H97" i="2" l="1"/>
  <c r="H212" i="2"/>
  <c r="H215" i="2"/>
  <c r="H70" i="2"/>
  <c r="H188" i="2"/>
  <c r="H127" i="2"/>
  <c r="H155" i="2"/>
  <c r="H194" i="2"/>
  <c r="H176" i="2"/>
  <c r="H46" i="2"/>
  <c r="H148" i="2"/>
  <c r="H117" i="2"/>
  <c r="H30" i="2"/>
  <c r="H209" i="2"/>
  <c r="H177" i="2"/>
  <c r="H113" i="2"/>
  <c r="H104" i="2"/>
  <c r="H49" i="2"/>
  <c r="H116" i="2"/>
  <c r="H26" i="2"/>
  <c r="H185" i="2"/>
  <c r="H76" i="2"/>
  <c r="H58" i="2"/>
  <c r="H77" i="2"/>
  <c r="H39" i="2"/>
  <c r="H37" i="2"/>
  <c r="H60" i="2"/>
  <c r="H65" i="2"/>
  <c r="H216" i="2"/>
  <c r="H40" i="2"/>
  <c r="H164" i="2"/>
  <c r="H151" i="2"/>
  <c r="H137" i="2"/>
  <c r="H130" i="2"/>
  <c r="H136" i="2"/>
  <c r="H121" i="2"/>
  <c r="H93" i="2"/>
  <c r="H208" i="2"/>
  <c r="H47" i="2"/>
  <c r="H41" i="2"/>
  <c r="H83" i="2"/>
  <c r="H171" i="2"/>
  <c r="H69" i="2"/>
  <c r="H35" i="2"/>
  <c r="H206" i="2"/>
  <c r="H66" i="2"/>
  <c r="H189" i="2"/>
  <c r="H183" i="2"/>
  <c r="H129" i="2"/>
  <c r="H197" i="2"/>
  <c r="H88" i="2"/>
  <c r="H38" i="2"/>
  <c r="H133" i="2"/>
  <c r="H157" i="2"/>
  <c r="H131" i="2"/>
  <c r="H80" i="2"/>
  <c r="H187" i="2"/>
  <c r="H110" i="2"/>
  <c r="H95" i="2"/>
  <c r="H167" i="2"/>
  <c r="H29" i="2"/>
  <c r="H122" i="2"/>
  <c r="H173" i="2"/>
  <c r="H92" i="2"/>
  <c r="H141" i="2"/>
  <c r="H174" i="2"/>
  <c r="H78" i="2"/>
  <c r="H146" i="2"/>
  <c r="H62" i="2"/>
  <c r="H196" i="2"/>
  <c r="H163" i="2"/>
  <c r="H111" i="2"/>
  <c r="H59" i="2"/>
  <c r="H94" i="2"/>
  <c r="H53" i="2"/>
  <c r="H156" i="2"/>
  <c r="H142" i="2"/>
  <c r="H87" i="2"/>
  <c r="H168" i="2"/>
  <c r="H182" i="2"/>
  <c r="H61" i="2"/>
  <c r="H181" i="2"/>
  <c r="H102" i="2"/>
  <c r="H28" i="2"/>
  <c r="H23" i="2"/>
  <c r="H204" i="2"/>
  <c r="H114" i="2"/>
  <c r="H109" i="2"/>
  <c r="H22" i="2"/>
  <c r="H89" i="2"/>
  <c r="H198" i="2"/>
  <c r="H44" i="2"/>
  <c r="H51" i="2"/>
  <c r="H128" i="2"/>
  <c r="H52" i="2"/>
  <c r="H20" i="2"/>
  <c r="H180" i="2"/>
  <c r="H82" i="2"/>
  <c r="H50" i="2"/>
  <c r="H159" i="2"/>
  <c r="H161" i="2"/>
  <c r="H123" i="2"/>
  <c r="H120" i="2"/>
  <c r="H147" i="2"/>
  <c r="H175" i="2"/>
  <c r="H184" i="2"/>
  <c r="H162" i="2"/>
  <c r="H91" i="2"/>
  <c r="H125" i="2"/>
  <c r="H55" i="2"/>
  <c r="H186" i="2"/>
  <c r="H217" i="2"/>
  <c r="H86" i="2"/>
  <c r="H33" i="2"/>
  <c r="H134" i="2"/>
  <c r="H172" i="2"/>
  <c r="H75" i="2"/>
  <c r="H192" i="2"/>
  <c r="H74" i="2"/>
  <c r="H191" i="2"/>
  <c r="H153" i="2"/>
  <c r="H48" i="2"/>
  <c r="H132" i="2"/>
  <c r="H31" i="2"/>
  <c r="H103" i="2"/>
  <c r="H108" i="2"/>
  <c r="H100" i="2"/>
  <c r="H158" i="2"/>
  <c r="H71" i="2"/>
  <c r="H195" i="2"/>
  <c r="H45" i="2"/>
  <c r="H193" i="2"/>
  <c r="H90" i="2"/>
  <c r="H119" i="2"/>
  <c r="H200" i="2"/>
  <c r="H73" i="2"/>
  <c r="H178" i="2"/>
  <c r="H84" i="2"/>
  <c r="H169" i="2"/>
  <c r="H118" i="2"/>
  <c r="H112" i="2"/>
  <c r="H27" i="2"/>
  <c r="H21" i="2"/>
  <c r="H199" i="2"/>
  <c r="H68" i="2"/>
  <c r="H154" i="2"/>
  <c r="H99" i="2"/>
  <c r="H214" i="2"/>
  <c r="H170" i="2"/>
  <c r="H210" i="2"/>
  <c r="H166" i="2"/>
  <c r="H202" i="2"/>
  <c r="H32" i="2"/>
  <c r="H34" i="2"/>
  <c r="H190" i="2"/>
  <c r="H43" i="2"/>
  <c r="H36" i="2"/>
  <c r="H160" i="2"/>
  <c r="H54" i="2"/>
  <c r="H56" i="2"/>
  <c r="H124" i="2"/>
  <c r="H42" i="2"/>
  <c r="H25" i="2"/>
  <c r="H107" i="2"/>
  <c r="H165" i="2"/>
  <c r="H105" i="2"/>
  <c r="H213" i="2"/>
  <c r="H101" i="2"/>
  <c r="H57" i="2"/>
  <c r="H115" i="2"/>
  <c r="H135" i="2"/>
  <c r="H79" i="2"/>
  <c r="H64" i="2"/>
  <c r="H138" i="2"/>
  <c r="H150" i="2"/>
  <c r="H24" i="2"/>
  <c r="H139" i="2"/>
  <c r="H143" i="2"/>
  <c r="H203" i="2"/>
  <c r="H98" i="2"/>
  <c r="H96" i="2"/>
  <c r="H201" i="2"/>
  <c r="H144" i="2"/>
  <c r="H126" i="2"/>
  <c r="H81" i="2"/>
  <c r="H106" i="2"/>
  <c r="H205" i="2"/>
  <c r="H149" i="2"/>
  <c r="H85" i="2"/>
  <c r="H18" i="2"/>
  <c r="H140" i="2"/>
  <c r="H207" i="2"/>
  <c r="H152" i="2"/>
  <c r="H63" i="2"/>
  <c r="H211" i="2"/>
  <c r="H145" i="2"/>
  <c r="H67" i="2"/>
  <c r="H72" i="2"/>
  <c r="H179" i="2"/>
  <c r="H19" i="2"/>
  <c r="F219" i="2"/>
  <c r="H219" i="2" l="1"/>
  <c r="B232" i="2"/>
  <c r="I138" i="2" l="1"/>
  <c r="I39" i="2"/>
  <c r="I176" i="2"/>
  <c r="I83" i="2"/>
  <c r="I29" i="2"/>
  <c r="I125" i="2"/>
  <c r="I30" i="2"/>
  <c r="I206" i="2"/>
  <c r="I61" i="2"/>
  <c r="I86" i="2"/>
  <c r="I68" i="2"/>
  <c r="I76" i="2"/>
  <c r="I97" i="2"/>
  <c r="I104" i="2"/>
  <c r="I137" i="2"/>
  <c r="I129" i="2"/>
  <c r="I62" i="2"/>
  <c r="I23" i="2"/>
  <c r="I161" i="2"/>
  <c r="I75" i="2"/>
  <c r="I90" i="2"/>
  <c r="I170" i="2"/>
  <c r="I57" i="2"/>
  <c r="I208" i="2"/>
  <c r="I142" i="2"/>
  <c r="I103" i="2"/>
  <c r="I216" i="2"/>
  <c r="I141" i="2"/>
  <c r="I180" i="2"/>
  <c r="I71" i="2"/>
  <c r="I124" i="2"/>
  <c r="I188" i="2"/>
  <c r="I185" i="2"/>
  <c r="I93" i="2"/>
  <c r="I187" i="2"/>
  <c r="I59" i="2"/>
  <c r="I22" i="2"/>
  <c r="I175" i="2"/>
  <c r="I153" i="2"/>
  <c r="I178" i="2"/>
  <c r="I32" i="2"/>
  <c r="I64" i="2"/>
  <c r="I204" i="2"/>
  <c r="I51" i="2"/>
  <c r="I112" i="2"/>
  <c r="I36" i="2"/>
  <c r="I85" i="2"/>
  <c r="I123" i="2"/>
  <c r="I157" i="2"/>
  <c r="I192" i="2"/>
  <c r="I165" i="2"/>
  <c r="I127" i="2"/>
  <c r="I196" i="2"/>
  <c r="I119" i="2"/>
  <c r="I34" i="2"/>
  <c r="I96" i="2"/>
  <c r="I67" i="2"/>
  <c r="I209" i="2"/>
  <c r="I40" i="2"/>
  <c r="I66" i="2"/>
  <c r="I122" i="2"/>
  <c r="I87" i="2"/>
  <c r="I128" i="2"/>
  <c r="I55" i="2"/>
  <c r="I108" i="2"/>
  <c r="I27" i="2"/>
  <c r="I143" i="2"/>
  <c r="I155" i="2"/>
  <c r="I58" i="2"/>
  <c r="I47" i="2"/>
  <c r="I131" i="2"/>
  <c r="I163" i="2"/>
  <c r="I114" i="2"/>
  <c r="I120" i="2"/>
  <c r="I74" i="2"/>
  <c r="I200" i="2"/>
  <c r="I166" i="2"/>
  <c r="I213" i="2"/>
  <c r="I144" i="2"/>
  <c r="I179" i="2"/>
  <c r="I147" i="2"/>
  <c r="I193" i="2"/>
  <c r="I107" i="2"/>
  <c r="I149" i="2"/>
  <c r="I115" i="2"/>
  <c r="I194" i="2"/>
  <c r="I77" i="2"/>
  <c r="I41" i="2"/>
  <c r="I80" i="2"/>
  <c r="I111" i="2"/>
  <c r="I20" i="2"/>
  <c r="I73" i="2"/>
  <c r="I79" i="2"/>
  <c r="I42" i="2"/>
  <c r="I81" i="2"/>
  <c r="I212" i="2"/>
  <c r="I49" i="2"/>
  <c r="I130" i="2"/>
  <c r="I197" i="2"/>
  <c r="I174" i="2"/>
  <c r="I181" i="2"/>
  <c r="I82" i="2"/>
  <c r="I33" i="2"/>
  <c r="I195" i="2"/>
  <c r="I154" i="2"/>
  <c r="I18" i="2"/>
  <c r="I148" i="2"/>
  <c r="I60" i="2"/>
  <c r="I69" i="2"/>
  <c r="I95" i="2"/>
  <c r="I53" i="2"/>
  <c r="I198" i="2"/>
  <c r="I162" i="2"/>
  <c r="I132" i="2"/>
  <c r="I169" i="2"/>
  <c r="I190" i="2"/>
  <c r="I135" i="2"/>
  <c r="I205" i="2"/>
  <c r="I28" i="2"/>
  <c r="I217" i="2"/>
  <c r="I118" i="2"/>
  <c r="I101" i="2"/>
  <c r="I145" i="2"/>
  <c r="I201" i="2"/>
  <c r="I117" i="2"/>
  <c r="I65" i="2"/>
  <c r="I35" i="2"/>
  <c r="I167" i="2"/>
  <c r="I156" i="2"/>
  <c r="I91" i="2"/>
  <c r="I199" i="2"/>
  <c r="I126" i="2"/>
  <c r="I133" i="2"/>
  <c r="H230" i="2"/>
  <c r="H221" i="2" s="1"/>
  <c r="H222" i="2" s="1"/>
  <c r="H223" i="2" s="1"/>
  <c r="H224" i="2" s="1"/>
  <c r="H226" i="2" s="1"/>
  <c r="C11" i="2"/>
  <c r="C2" i="19" s="1"/>
  <c r="E219" i="9"/>
  <c r="E220" i="9" s="1"/>
  <c r="I177" i="2"/>
  <c r="I164" i="2"/>
  <c r="I189" i="2"/>
  <c r="I173" i="2"/>
  <c r="I168" i="2"/>
  <c r="I52" i="2"/>
  <c r="I186" i="2"/>
  <c r="I100" i="2"/>
  <c r="I21" i="2"/>
  <c r="I54" i="2"/>
  <c r="I150" i="2"/>
  <c r="I140" i="2"/>
  <c r="I44" i="2"/>
  <c r="I191" i="2"/>
  <c r="I214" i="2"/>
  <c r="I24" i="2"/>
  <c r="I19" i="2"/>
  <c r="I63" i="2"/>
  <c r="I113" i="2"/>
  <c r="I151" i="2"/>
  <c r="I183" i="2"/>
  <c r="I92" i="2"/>
  <c r="I182" i="2"/>
  <c r="I172" i="2"/>
  <c r="I202" i="2"/>
  <c r="I207" i="2"/>
  <c r="I106" i="2"/>
  <c r="I139" i="2"/>
  <c r="I152" i="2"/>
  <c r="I46" i="2"/>
  <c r="I37" i="2"/>
  <c r="I171" i="2"/>
  <c r="I110" i="2"/>
  <c r="I94" i="2"/>
  <c r="I89" i="2"/>
  <c r="I184" i="2"/>
  <c r="I48" i="2"/>
  <c r="I84" i="2"/>
  <c r="I105" i="2"/>
  <c r="I215" i="2"/>
  <c r="I116" i="2"/>
  <c r="I136" i="2"/>
  <c r="I88" i="2"/>
  <c r="I78" i="2"/>
  <c r="I102" i="2"/>
  <c r="I50" i="2"/>
  <c r="I134" i="2"/>
  <c r="I45" i="2"/>
  <c r="I99" i="2"/>
  <c r="I25" i="2"/>
  <c r="I203" i="2"/>
  <c r="I211" i="2"/>
  <c r="I159" i="2"/>
  <c r="I158" i="2"/>
  <c r="I43" i="2"/>
  <c r="I98" i="2"/>
  <c r="I160" i="2"/>
  <c r="I70" i="2"/>
  <c r="I26" i="2"/>
  <c r="I121" i="2"/>
  <c r="I38" i="2"/>
  <c r="I146" i="2"/>
  <c r="I109" i="2"/>
  <c r="I31" i="2"/>
  <c r="I56" i="2"/>
  <c r="I210" i="2"/>
  <c r="I72" i="2"/>
  <c r="D119" i="9" l="1"/>
  <c r="D14" i="9"/>
  <c r="D16" i="9"/>
  <c r="D151" i="9"/>
  <c r="D62" i="9"/>
  <c r="D210" i="9"/>
  <c r="D71" i="9"/>
  <c r="D195" i="9"/>
  <c r="D45" i="9"/>
  <c r="D20" i="9"/>
  <c r="D73" i="9"/>
  <c r="D186" i="9"/>
  <c r="D44" i="9"/>
  <c r="D63" i="9"/>
  <c r="D132" i="9"/>
  <c r="D80" i="9"/>
  <c r="D55" i="9"/>
  <c r="D154" i="9"/>
  <c r="D57" i="9"/>
  <c r="D88" i="9"/>
  <c r="D205" i="9"/>
  <c r="D75" i="9"/>
  <c r="D100" i="9"/>
  <c r="D94" i="9"/>
  <c r="D46" i="9"/>
  <c r="D122" i="9"/>
  <c r="D61" i="9"/>
  <c r="D191" i="9"/>
  <c r="D179" i="9"/>
  <c r="D39" i="9"/>
  <c r="D92" i="9"/>
  <c r="D206" i="9"/>
  <c r="D40" i="9"/>
  <c r="D141" i="9"/>
  <c r="D184" i="9"/>
  <c r="D152" i="9"/>
  <c r="D128" i="9"/>
  <c r="D84" i="9"/>
  <c r="D117" i="9"/>
  <c r="D130" i="9"/>
  <c r="D166" i="9"/>
  <c r="D124" i="9"/>
  <c r="D95" i="9"/>
  <c r="D198" i="9"/>
  <c r="D158" i="9"/>
  <c r="D17" i="9"/>
  <c r="D153" i="9"/>
  <c r="D109" i="9"/>
  <c r="D116" i="9"/>
  <c r="D24" i="9"/>
  <c r="D189" i="9"/>
  <c r="D125" i="9"/>
  <c r="D211" i="9"/>
  <c r="D148" i="9"/>
  <c r="D25" i="9"/>
  <c r="D32" i="9"/>
  <c r="D111" i="9"/>
  <c r="D90" i="9"/>
  <c r="D144" i="9"/>
  <c r="D43" i="9"/>
  <c r="D185" i="9"/>
  <c r="D188" i="9"/>
  <c r="D163" i="9"/>
  <c r="D113" i="9"/>
  <c r="D176" i="9"/>
  <c r="D103" i="9"/>
  <c r="D164" i="9"/>
  <c r="D159" i="9"/>
  <c r="D69" i="9"/>
  <c r="D34" i="9"/>
  <c r="D85" i="9"/>
  <c r="D54" i="9"/>
  <c r="D127" i="9"/>
  <c r="D68" i="9"/>
  <c r="D149" i="9"/>
  <c r="D49" i="9"/>
  <c r="D74" i="9"/>
  <c r="D21" i="9"/>
  <c r="D60" i="9"/>
  <c r="D140" i="9"/>
  <c r="D106" i="9"/>
  <c r="D162" i="9"/>
  <c r="D31" i="9"/>
  <c r="D182" i="9"/>
  <c r="D79" i="9"/>
  <c r="D48" i="9"/>
  <c r="D135" i="9"/>
  <c r="D86" i="9"/>
  <c r="D199" i="9"/>
  <c r="D52" i="9"/>
  <c r="D123" i="9"/>
  <c r="D175" i="9"/>
  <c r="D209" i="9"/>
  <c r="D26" i="9"/>
  <c r="D64" i="9"/>
  <c r="D207" i="9"/>
  <c r="D99" i="9"/>
  <c r="D143" i="9"/>
  <c r="D28" i="9"/>
  <c r="D157" i="9"/>
  <c r="D87" i="9"/>
  <c r="D15" i="9"/>
  <c r="D53" i="9"/>
  <c r="D29" i="9"/>
  <c r="D72" i="9"/>
  <c r="D146" i="9"/>
  <c r="D51" i="9"/>
  <c r="D118" i="9"/>
  <c r="D82" i="9"/>
  <c r="D194" i="9"/>
  <c r="D101" i="9"/>
  <c r="D129" i="9"/>
  <c r="D83" i="9"/>
  <c r="D70" i="9"/>
  <c r="D208" i="9"/>
  <c r="D41" i="9"/>
  <c r="D173" i="9"/>
  <c r="D120" i="9"/>
  <c r="D200" i="9"/>
  <c r="D56" i="9"/>
  <c r="D22" i="9"/>
  <c r="D165" i="9"/>
  <c r="D27" i="9"/>
  <c r="D137" i="9"/>
  <c r="D97" i="9"/>
  <c r="D42" i="9"/>
  <c r="D77" i="9"/>
  <c r="D91" i="9"/>
  <c r="D108" i="9"/>
  <c r="D139" i="9"/>
  <c r="D161" i="9"/>
  <c r="D138" i="9"/>
  <c r="D201" i="9"/>
  <c r="D37" i="9"/>
  <c r="D36" i="9"/>
  <c r="D183" i="9"/>
  <c r="D171" i="9"/>
  <c r="D23" i="9"/>
  <c r="D131" i="9"/>
  <c r="D197" i="9"/>
  <c r="D38" i="9"/>
  <c r="D59" i="9"/>
  <c r="D212" i="9"/>
  <c r="D47" i="9"/>
  <c r="D110" i="9"/>
  <c r="D112" i="9"/>
  <c r="D33" i="9"/>
  <c r="D67" i="9"/>
  <c r="D58" i="9"/>
  <c r="D202" i="9"/>
  <c r="D187" i="9"/>
  <c r="D107" i="9"/>
  <c r="D145" i="9"/>
  <c r="D203" i="9"/>
  <c r="D18" i="9"/>
  <c r="D142" i="9"/>
  <c r="D134" i="9"/>
  <c r="D65" i="9"/>
  <c r="D66" i="9"/>
  <c r="D177" i="9"/>
  <c r="D104" i="9"/>
  <c r="D114" i="9"/>
  <c r="D136" i="9"/>
  <c r="D170" i="9"/>
  <c r="D50" i="9"/>
  <c r="D172" i="9"/>
  <c r="D147" i="9"/>
  <c r="D178" i="9"/>
  <c r="D167" i="9"/>
  <c r="D150" i="9"/>
  <c r="D76" i="9"/>
  <c r="D115" i="9"/>
  <c r="D180" i="9"/>
  <c r="D155" i="9"/>
  <c r="D204" i="9"/>
  <c r="D181" i="9"/>
  <c r="D192" i="9"/>
  <c r="D174" i="9"/>
  <c r="D30" i="9"/>
  <c r="D96" i="9"/>
  <c r="D35" i="9"/>
  <c r="D89" i="9"/>
  <c r="D126" i="9"/>
  <c r="D93" i="9"/>
  <c r="D78" i="9"/>
  <c r="D98" i="9"/>
  <c r="D190" i="9"/>
  <c r="D156" i="9"/>
  <c r="D81" i="9"/>
  <c r="D160" i="9"/>
  <c r="D102" i="9"/>
  <c r="D19" i="9"/>
  <c r="D193" i="9"/>
  <c r="D196" i="9"/>
  <c r="D133" i="9"/>
  <c r="D168" i="9"/>
  <c r="D169" i="9"/>
  <c r="D121" i="9"/>
  <c r="D105" i="9"/>
  <c r="H227" i="2"/>
  <c r="H228" i="2"/>
  <c r="D13" i="9"/>
  <c r="I219" i="2"/>
  <c r="AJ216" i="9" l="1"/>
  <c r="AJ219" i="9" s="1"/>
  <c r="AT216" i="9"/>
  <c r="AT219" i="9" s="1"/>
  <c r="J216" i="9"/>
  <c r="J219" i="9" s="1"/>
  <c r="AA216" i="9"/>
  <c r="AA219" i="9" s="1"/>
  <c r="AY216" i="9"/>
  <c r="AY219" i="9" s="1"/>
  <c r="G216" i="9"/>
  <c r="G219" i="9" s="1"/>
  <c r="BA216" i="9"/>
  <c r="BA219" i="9" s="1"/>
  <c r="N216" i="9"/>
  <c r="N219" i="9" s="1"/>
  <c r="H216" i="9"/>
  <c r="H219" i="9" s="1"/>
  <c r="AD216" i="9"/>
  <c r="AD219" i="9" s="1"/>
  <c r="Y216" i="9"/>
  <c r="Y219" i="9" s="1"/>
  <c r="AC216" i="9"/>
  <c r="AC219" i="9" s="1"/>
  <c r="AH216" i="9"/>
  <c r="AH219" i="9" s="1"/>
  <c r="U216" i="9"/>
  <c r="U219" i="9" s="1"/>
  <c r="AR216" i="9"/>
  <c r="AR219" i="9" s="1"/>
  <c r="AS216" i="9"/>
  <c r="AS219" i="9" s="1"/>
  <c r="AW216" i="9"/>
  <c r="AW219" i="9" s="1"/>
  <c r="M216" i="9"/>
  <c r="M219" i="9" s="1"/>
  <c r="P216" i="9"/>
  <c r="P219" i="9" s="1"/>
  <c r="I216" i="9"/>
  <c r="I219" i="9" s="1"/>
  <c r="W216" i="9"/>
  <c r="W219" i="9" s="1"/>
  <c r="R216" i="9"/>
  <c r="R219" i="9" s="1"/>
  <c r="K216" i="9"/>
  <c r="K219" i="9" s="1"/>
  <c r="S216" i="9"/>
  <c r="S219" i="9" s="1"/>
  <c r="AV216" i="9"/>
  <c r="AV219" i="9" s="1"/>
  <c r="AP216" i="9"/>
  <c r="AP219" i="9" s="1"/>
  <c r="D214" i="9"/>
  <c r="V216" i="9"/>
  <c r="V219" i="9" s="1"/>
  <c r="AI216" i="9"/>
  <c r="AI219" i="9" s="1"/>
  <c r="L216" i="9"/>
  <c r="L219" i="9" s="1"/>
  <c r="AX216" i="9"/>
  <c r="AX219" i="9" s="1"/>
  <c r="AQ216" i="9"/>
  <c r="AQ219" i="9" s="1"/>
  <c r="F216" i="9"/>
  <c r="F219" i="9" s="1"/>
  <c r="Z216" i="9"/>
  <c r="Z219" i="9" s="1"/>
  <c r="AN216" i="9"/>
  <c r="AN219" i="9" s="1"/>
  <c r="X216" i="9"/>
  <c r="X219" i="9" s="1"/>
  <c r="AG216" i="9"/>
  <c r="AG219" i="9" s="1"/>
  <c r="AB216" i="9"/>
  <c r="AB219" i="9" s="1"/>
  <c r="Q216" i="9"/>
  <c r="Q219" i="9" s="1"/>
  <c r="AU216" i="9"/>
  <c r="AU219" i="9" s="1"/>
  <c r="AF216" i="9"/>
  <c r="AF219" i="9" s="1"/>
  <c r="AK216" i="9"/>
  <c r="AK219" i="9" s="1"/>
  <c r="O216" i="9"/>
  <c r="O219" i="9" s="1"/>
  <c r="AM216" i="9"/>
  <c r="AM219" i="9" s="1"/>
  <c r="AZ216" i="9"/>
  <c r="AZ219" i="9" s="1"/>
  <c r="T216" i="9"/>
  <c r="T219" i="9" s="1"/>
  <c r="AL216" i="9"/>
  <c r="AL219" i="9" s="1"/>
  <c r="AO216" i="9"/>
  <c r="AO219" i="9" s="1"/>
  <c r="AE216" i="9"/>
  <c r="AE219" i="9" s="1"/>
  <c r="F217" i="9" l="1"/>
  <c r="G217" i="9" s="1"/>
  <c r="H217" i="9" s="1"/>
  <c r="I217" i="9" s="1"/>
  <c r="J217" i="9" s="1"/>
  <c r="K217" i="9" s="1"/>
  <c r="L217" i="9" s="1"/>
  <c r="M217" i="9" s="1"/>
  <c r="N217" i="9" s="1"/>
  <c r="O217" i="9" s="1"/>
  <c r="P217" i="9" s="1"/>
  <c r="Q217" i="9" s="1"/>
  <c r="R217" i="9" s="1"/>
  <c r="S217" i="9" s="1"/>
  <c r="T217" i="9" s="1"/>
  <c r="U217" i="9" s="1"/>
  <c r="V217" i="9" s="1"/>
  <c r="W217" i="9" s="1"/>
  <c r="X217" i="9" s="1"/>
  <c r="Y217" i="9" s="1"/>
  <c r="Z217" i="9" s="1"/>
  <c r="AA217" i="9" s="1"/>
  <c r="AB217" i="9" s="1"/>
  <c r="AC217" i="9" s="1"/>
  <c r="AD217" i="9" s="1"/>
  <c r="AE217" i="9" s="1"/>
  <c r="F220" i="9"/>
  <c r="G220" i="9" s="1"/>
  <c r="H220" i="9" s="1"/>
  <c r="I220" i="9" s="1"/>
  <c r="J220" i="9" s="1"/>
  <c r="K220" i="9" s="1"/>
  <c r="L220" i="9" s="1"/>
  <c r="M220" i="9" s="1"/>
  <c r="N220" i="9" s="1"/>
  <c r="O220" i="9" s="1"/>
  <c r="P220" i="9" s="1"/>
  <c r="Q220" i="9" s="1"/>
  <c r="R220" i="9" s="1"/>
  <c r="S220" i="9" s="1"/>
  <c r="T220" i="9" s="1"/>
  <c r="U220" i="9" s="1"/>
  <c r="V220" i="9" s="1"/>
  <c r="W220" i="9" s="1"/>
  <c r="X220" i="9" s="1"/>
  <c r="Y220" i="9" s="1"/>
  <c r="Z220" i="9" s="1"/>
  <c r="AA220" i="9" s="1"/>
  <c r="AB220" i="9" s="1"/>
  <c r="AC220" i="9" s="1"/>
  <c r="AD220" i="9" s="1"/>
  <c r="AE220" i="9" s="1"/>
  <c r="AF220" i="9" s="1"/>
  <c r="AG220" i="9" s="1"/>
  <c r="AH220" i="9" s="1"/>
  <c r="AI220" i="9" s="1"/>
  <c r="AJ220" i="9" s="1"/>
  <c r="AK220" i="9" s="1"/>
  <c r="AL220" i="9" s="1"/>
  <c r="AM220" i="9" s="1"/>
  <c r="AN220" i="9" s="1"/>
  <c r="AO220" i="9" s="1"/>
  <c r="AP220" i="9" s="1"/>
  <c r="AQ220" i="9" s="1"/>
  <c r="AR220" i="9" s="1"/>
  <c r="AS220" i="9" s="1"/>
  <c r="AT220" i="9" s="1"/>
  <c r="AU220" i="9" s="1"/>
  <c r="AV220" i="9" s="1"/>
  <c r="AW220" i="9" s="1"/>
  <c r="AX220" i="9" s="1"/>
  <c r="AY220" i="9" s="1"/>
  <c r="AZ220" i="9" s="1"/>
  <c r="BA220" i="9" s="1"/>
  <c r="AF217" i="9" l="1"/>
  <c r="AN217" i="9"/>
  <c r="AO217" i="9" l="1"/>
  <c r="AG217" i="9"/>
  <c r="AP217" i="9" l="1"/>
  <c r="AH217" i="9"/>
  <c r="AI217" i="9" l="1"/>
  <c r="AQ217" i="9"/>
  <c r="AJ217" i="9" l="1"/>
  <c r="AR217" i="9"/>
  <c r="AK217" i="9" l="1"/>
  <c r="AS217" i="9"/>
  <c r="AT217" i="9" l="1"/>
  <c r="AL217" i="9"/>
  <c r="AU217" i="9" l="1"/>
  <c r="AM217" i="9"/>
  <c r="AV217" i="9" s="1"/>
  <c r="AW217" i="9" s="1"/>
  <c r="AX217" i="9" s="1"/>
  <c r="AY217" i="9" s="1"/>
  <c r="AZ217" i="9" s="1"/>
  <c r="BA217"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9" authorId="0" shapeId="0" xr:uid="{00000000-0006-0000-02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<sst xmlns="http://schemas.openxmlformats.org/spreadsheetml/2006/main" count="9542" uniqueCount="1261">
  <si>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</si>
  <si>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</si>
  <si>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</si>
  <si>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</si>
  <si>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</si>
  <si>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</si>
  <si>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</si>
  <si>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</si>
  <si>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</si>
  <si>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</si>
  <si>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</si>
  <si>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</si>
  <si>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</si>
  <si>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</si>
  <si>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</si>
  <si>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</si>
  <si>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</si>
  <si>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</si>
  <si>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</si>
  <si>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</si>
  <si>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</si>
  <si>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</si>
  <si>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</si>
  <si>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</si>
  <si>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</si>
  <si>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</si>
  <si>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</si>
  <si>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</si>
  <si>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</si>
  <si>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</si>
  <si>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</si>
  <si>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</si>
  <si>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</si>
  <si>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</si>
  <si>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</si>
  <si>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</si>
  <si>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</si>
  <si>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</si>
  <si>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</si>
  <si>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</si>
  <si>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</si>
  <si>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</si>
  <si>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</si>
  <si>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</si>
  <si>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</si>
  <si>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</si>
  <si>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</si>
  <si>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</si>
  <si>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</si>
  <si>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</si>
  <si>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</si>
  <si>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</si>
  <si>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</si>
  <si>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</si>
  <si>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</si>
  <si>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</si>
  <si>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</si>
  <si>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</si>
  <si>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</si>
  <si>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</si>
  <si>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</si>
  <si>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</si>
  <si>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</si>
  <si>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</si>
  <si>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</si>
  <si>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</si>
  <si>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</si>
  <si>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</si>
  <si>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</si>
  <si>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</si>
  <si>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</si>
  <si>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</si>
  <si>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</si>
  <si>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</si>
  <si>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</si>
  <si>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</si>
  <si>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</si>
  <si>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</si>
  <si>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</si>
  <si>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</si>
  <si>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</si>
  <si>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</si>
  <si>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</si>
  <si>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</si>
  <si>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</si>
  <si>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</si>
  <si>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</si>
  <si>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</si>
  <si>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</si>
  <si>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</si>
  <si>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</si>
  <si>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</si>
  <si>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</si>
  <si>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</si>
  <si>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</si>
  <si>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</si>
  <si>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</si>
  <si>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</si>
  <si>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</si>
  <si>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</si>
  <si>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</si>
  <si>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</si>
  <si>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</si>
  <si>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</si>
  <si>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</si>
  <si>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</si>
  <si>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</si>
  <si>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</si>
  <si>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</si>
  <si>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</si>
  <si>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</si>
  <si>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</si>
  <si>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</si>
  <si>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</si>
  <si>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</si>
  <si>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</si>
  <si>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</si>
  <si>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</si>
  <si>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</si>
  <si>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</si>
  <si>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</si>
  <si>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</si>
  <si>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</si>
  <si>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</si>
  <si>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</si>
  <si>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</si>
  <si>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</si>
  <si>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</si>
  <si>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</si>
  <si>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</si>
  <si>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</si>
  <si>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</si>
  <si>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</si>
  <si>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</si>
  <si>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</si>
  <si>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</si>
  <si>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</si>
  <si>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</si>
  <si>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</si>
  <si>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</si>
  <si>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</si>
  <si>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</si>
  <si>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</si>
  <si>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</si>
  <si>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</si>
  <si>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</si>
  <si>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</si>
  <si>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</si>
  <si>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</si>
  <si>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</si>
  <si>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</si>
  <si>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</si>
  <si>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</si>
  <si>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</si>
  <si>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</si>
  <si>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</si>
  <si>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</si>
  <si>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</si>
  <si>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</si>
  <si>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</si>
  <si>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</si>
  <si>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</si>
  <si>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</si>
  <si>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</si>
  <si>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</si>
  <si>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</si>
  <si>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</si>
  <si>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</si>
  <si>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</si>
  <si>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</si>
  <si>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</si>
  <si>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</si>
  <si>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</si>
  <si>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</si>
  <si>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</si>
  <si>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</si>
  <si>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</si>
  <si>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</si>
  <si>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</si>
  <si>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</si>
  <si>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</si>
  <si>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</si>
  <si>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</si>
  <si>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</si>
  <si>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</si>
  <si>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</si>
  <si>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</si>
  <si>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</si>
  <si>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</si>
  <si>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</si>
  <si>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</si>
  <si>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</si>
  <si>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</si>
  <si>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</si>
  <si>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</si>
  <si>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</si>
  <si>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</si>
  <si>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</si>
  <si>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</si>
  <si>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</si>
  <si>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</si>
  <si>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</si>
  <si>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</si>
  <si>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</si>
  <si>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</si>
  <si>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</si>
  <si>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</si>
  <si>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</si>
  <si>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</si>
  <si>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</si>
  <si>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</si>
  <si>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</si>
  <si>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</si>
  <si>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</si>
  <si>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</si>
  <si>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</si>
  <si>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</si>
  <si>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</si>
  <si>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</si>
  <si>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</si>
  <si>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</si>
  <si>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</si>
  <si>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</si>
  <si>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</si>
  <si>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</si>
  <si>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</si>
  <si>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</si>
  <si>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</si>
  <si>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</si>
  <si>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</si>
  <si>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</si>
  <si>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</si>
  <si>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</si>
  <si>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</si>
  <si>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</si>
  <si>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</si>
  <si>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</si>
  <si>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</si>
  <si>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</si>
  <si>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</si>
  <si>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</si>
  <si>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</si>
  <si>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</si>
  <si>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</si>
  <si>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</si>
  <si>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</si>
  <si>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</si>
  <si>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</si>
  <si>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</si>
  <si>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</si>
  <si>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</si>
  <si>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</si>
  <si>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</si>
  <si>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</si>
  <si>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</si>
  <si>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</si>
  <si>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</si>
  <si>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</si>
  <si>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</si>
  <si>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</si>
  <si>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</si>
  <si>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</si>
  <si>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</si>
  <si>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</si>
  <si>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</si>
  <si>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</si>
  <si>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</si>
  <si>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</si>
  <si>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</si>
  <si>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</si>
  <si>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</si>
  <si>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</si>
  <si>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</si>
  <si>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</si>
  <si>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</si>
  <si>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</si>
  <si>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</si>
  <si>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</si>
  <si>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</si>
  <si>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</si>
  <si>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</si>
  <si>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</si>
  <si>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</si>
  <si>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</si>
  <si>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</si>
  <si>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</si>
  <si>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</si>
  <si>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</si>
  <si>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</si>
  <si>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</si>
  <si>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</si>
  <si>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</si>
  <si>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</si>
  <si>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</si>
  <si>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</si>
  <si>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</si>
  <si>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</si>
  <si>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</si>
  <si>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</si>
  <si>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</si>
  <si>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</si>
  <si>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</si>
  <si>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</si>
  <si>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</si>
  <si>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</si>
  <si>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</si>
  <si>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</si>
  <si>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</si>
  <si>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</si>
  <si>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</si>
  <si>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</si>
  <si>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</si>
  <si>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</si>
  <si>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</si>
  <si>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</si>
  <si>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</si>
  <si>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</si>
  <si>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</si>
  <si>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</si>
  <si>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</si>
  <si>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</si>
  <si>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</si>
  <si>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</si>
  <si>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</si>
  <si>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</si>
  <si>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</si>
  <si>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</si>
  <si>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</si>
  <si>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</si>
  <si>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</si>
  <si>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</si>
  <si>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</si>
  <si>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</si>
  <si>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</si>
  <si>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</si>
  <si>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</si>
  <si>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</si>
  <si>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</si>
  <si>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</si>
  <si>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</si>
  <si>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</si>
  <si>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</si>
  <si>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</si>
  <si>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</si>
  <si>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</si>
  <si>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</si>
  <si>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</si>
  <si>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</si>
  <si>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</si>
  <si>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</si>
  <si>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</si>
  <si>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</si>
  <si>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</si>
  <si>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</si>
  <si>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</si>
  <si>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</si>
  <si>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</si>
  <si>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</si>
  <si>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</si>
  <si>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</si>
  <si>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</si>
  <si>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</si>
  <si>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</si>
  <si>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</si>
  <si>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</si>
  <si>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</si>
  <si>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</si>
  <si>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</si>
  <si>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</si>
  <si>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</si>
  <si>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</si>
  <si>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</si>
  <si>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</si>
  <si>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</si>
  <si>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</si>
  <si>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</si>
  <si>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</si>
  <si>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</si>
  <si>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</si>
  <si>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</si>
  <si>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</si>
  <si>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</si>
  <si>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</si>
  <si>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</si>
  <si>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</si>
  <si>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</si>
  <si>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</si>
  <si>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</si>
  <si>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</si>
  <si>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</si>
  <si>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</si>
  <si>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</si>
  <si>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</si>
  <si>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</si>
  <si>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</si>
  <si>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</si>
  <si>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</si>
  <si>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</si>
  <si>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</si>
  <si>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</si>
  <si>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</si>
  <si>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</si>
  <si>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</si>
  <si>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</si>
  <si>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</si>
  <si>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</si>
  <si>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</si>
  <si>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</si>
  <si>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</si>
  <si>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</si>
  <si>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</si>
  <si>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</si>
  <si>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</si>
  <si>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</si>
  <si>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</si>
  <si>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</si>
  <si>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</si>
  <si>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</si>
  <si>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</si>
  <si>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</si>
  <si>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</si>
  <si>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</si>
  <si>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</si>
  <si>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</si>
  <si>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</si>
  <si>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</si>
  <si>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</si>
  <si>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</si>
  <si>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</si>
  <si>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</si>
  <si>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</si>
  <si>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</si>
  <si>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</si>
  <si>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</si>
  <si>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</si>
  <si>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</si>
  <si>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</si>
  <si>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</si>
  <si>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</si>
  <si>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</si>
  <si>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</si>
  <si>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</si>
  <si>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</si>
  <si>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</si>
  <si>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</si>
  <si>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</si>
  <si>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</si>
  <si>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</si>
  <si>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</si>
  <si>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</si>
  <si>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</si>
  <si>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</si>
  <si>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</si>
  <si>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</si>
  <si>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</si>
  <si>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</si>
  <si>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</si>
  <si>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</si>
  <si>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</si>
  <si>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</si>
  <si>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</si>
  <si>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</si>
  <si>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</si>
  <si>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</si>
  <si>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</si>
  <si>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</si>
  <si>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</si>
  <si>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</si>
  <si>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</si>
  <si>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</si>
  <si>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</si>
  <si>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</si>
  <si>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</si>
  <si>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</si>
  <si>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</si>
  <si>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</si>
  <si>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</si>
  <si>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</si>
  <si>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</si>
  <si>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</si>
  <si>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</si>
  <si>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</si>
  <si>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</si>
  <si>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</si>
  <si>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</si>
  <si>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</si>
  <si>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</si>
  <si>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</si>
  <si>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</si>
  <si>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</si>
  <si>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</si>
  <si>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</si>
  <si>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</si>
  <si>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</si>
  <si>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</si>
  <si>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</si>
  <si>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</si>
  <si>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</si>
  <si>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</si>
  <si>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</si>
  <si>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</si>
  <si>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</si>
  <si>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</si>
  <si>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</si>
  <si>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</si>
  <si>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</si>
  <si>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</si>
  <si>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</si>
  <si>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</si>
  <si>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</si>
  <si>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</si>
  <si>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</si>
  <si>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</si>
  <si>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</si>
  <si>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</si>
  <si>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</si>
  <si>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</si>
  <si>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</si>
  <si>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</si>
  <si>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</si>
  <si>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</si>
  <si>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</si>
  <si>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</si>
  <si>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</si>
  <si>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</si>
  <si>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</si>
  <si>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</si>
  <si>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</si>
  <si>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</si>
  <si>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</si>
  <si>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</si>
  <si>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</si>
  <si>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</si>
  <si>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</si>
  <si>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</si>
  <si>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</si>
  <si>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</si>
  <si>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</si>
  <si>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</si>
  <si>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</si>
  <si>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</si>
  <si>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</si>
  <si>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</si>
  <si>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</si>
  <si>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</si>
  <si>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</si>
  <si>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</si>
  <si>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</si>
  <si>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</si>
  <si>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</si>
  <si>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</si>
  <si>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</si>
  <si>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</si>
  <si>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</si>
  <si>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</si>
  <si>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</si>
  <si>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</si>
  <si>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</si>
  <si>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</si>
  <si>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</si>
  <si>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</si>
  <si>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</si>
  <si>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</si>
  <si>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</si>
  <si>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</si>
  <si>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</si>
  <si>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</si>
  <si>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</si>
  <si>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</si>
  <si>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</si>
  <si>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</si>
  <si>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</si>
  <si>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</si>
  <si>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</si>
  <si>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</si>
  <si>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</si>
  <si>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</si>
  <si>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</si>
  <si>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</si>
  <si>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</si>
  <si>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</si>
  <si>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</si>
  <si>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</si>
  <si>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</si>
  <si>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</si>
  <si>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</si>
  <si>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</si>
  <si>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</si>
  <si>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</si>
  <si>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</si>
  <si>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</si>
  <si>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</si>
  <si>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</si>
  <si>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</si>
  <si>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</si>
  <si>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</si>
  <si>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</si>
  <si>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</si>
  <si>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</si>
  <si>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</si>
  <si>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</si>
  <si>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</si>
  <si>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</si>
  <si>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</si>
  <si>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</si>
  <si>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</si>
  <si>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</si>
  <si>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</si>
  <si>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</si>
  <si>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</si>
  <si>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</si>
  <si>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</si>
  <si>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</si>
  <si>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</si>
  <si>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</si>
  <si>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</si>
  <si>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</si>
  <si>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</si>
  <si>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</si>
  <si>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</si>
  <si>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</si>
  <si>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</si>
  <si>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</si>
  <si>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</si>
  <si>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</si>
  <si>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</si>
  <si>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</si>
  <si>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</si>
  <si>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</si>
  <si>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</si>
  <si>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</si>
  <si>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</si>
  <si>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</si>
  <si>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</si>
  <si>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</si>
  <si>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</si>
  <si>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</si>
  <si>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</si>
  <si>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</si>
  <si>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</si>
  <si>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</si>
  <si>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</si>
  <si>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</si>
  <si>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</si>
  <si>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</si>
  <si>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</si>
  <si>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</si>
  <si>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</si>
  <si>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</si>
  <si>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</si>
  <si>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</si>
  <si>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</si>
  <si>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</si>
  <si>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</si>
  <si>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</si>
  <si>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</si>
  <si>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</si>
  <si>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</si>
  <si>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</si>
  <si>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</si>
  <si>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</si>
  <si>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</si>
  <si>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</si>
  <si>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</si>
  <si>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</si>
  <si>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</si>
  <si>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</si>
  <si>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</si>
  <si>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</si>
  <si>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</si>
  <si>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</si>
  <si>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</si>
  <si>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</si>
  <si>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</si>
  <si>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</si>
  <si>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</si>
  <si>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</si>
  <si>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</si>
  <si>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</si>
  <si>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</si>
  <si>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</si>
  <si>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</si>
  <si>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</si>
  <si>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</si>
  <si>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</si>
  <si>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</si>
  <si>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</si>
  <si>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</si>
  <si>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</si>
  <si>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</si>
  <si>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</si>
  <si>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</si>
  <si>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</si>
  <si>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</si>
  <si>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</si>
  <si>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</si>
  <si>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</si>
  <si>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</si>
  <si>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</si>
  <si>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</si>
  <si>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</si>
  <si>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</si>
  <si>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</si>
  <si>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</si>
  <si>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</si>
  <si>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</si>
  <si>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</si>
  <si>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</si>
  <si>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</si>
  <si>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</si>
  <si>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</si>
  <si>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</si>
  <si>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</si>
  <si>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</si>
  <si>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</si>
  <si>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</si>
  <si>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</si>
  <si>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</si>
  <si>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</si>
  <si>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</si>
  <si>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</si>
  <si>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</si>
  <si>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</si>
  <si>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</si>
  <si>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</si>
  <si>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</si>
  <si>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</si>
  <si>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</si>
  <si>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</si>
  <si>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</si>
  <si>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</si>
  <si>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</si>
  <si>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</si>
  <si>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</si>
  <si>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</si>
  <si>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</si>
  <si>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</si>
  <si>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</si>
  <si>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</si>
  <si>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</si>
  <si>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</si>
  <si>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</si>
  <si>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</si>
  <si>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</si>
  <si>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</si>
  <si>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</si>
  <si>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</si>
  <si>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</si>
  <si>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</si>
  <si>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</si>
  <si>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</si>
  <si>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</si>
  <si>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</si>
  <si>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</si>
  <si>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</si>
  <si>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</si>
  <si>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</si>
  <si>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</si>
  <si>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</si>
  <si>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</si>
  <si>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</si>
  <si>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</si>
  <si>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</si>
  <si>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</si>
  <si>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</si>
  <si>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</si>
  <si>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</si>
  <si>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</si>
  <si>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</si>
  <si>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</si>
  <si>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</si>
  <si>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</si>
  <si>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</si>
  <si>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</si>
  <si>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</si>
  <si>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</si>
  <si>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</si>
  <si>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</si>
  <si>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</si>
  <si>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</si>
  <si>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</si>
  <si>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</si>
  <si>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</si>
  <si>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</si>
  <si>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</si>
  <si>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</si>
  <si>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</si>
  <si>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</si>
  <si>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</si>
  <si>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</si>
  <si>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</si>
  <si>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</si>
  <si>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</si>
  <si>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</si>
  <si>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</si>
  <si>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</si>
  <si>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</si>
  <si>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</si>
  <si>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</si>
  <si>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</si>
  <si>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</si>
  <si>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</si>
  <si>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</si>
  <si>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</si>
  <si>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</si>
  <si>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</si>
  <si>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</si>
  <si>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</si>
  <si>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</si>
  <si>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</si>
  <si>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</si>
  <si>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</si>
  <si>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</si>
  <si>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</si>
  <si>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</si>
  <si>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</si>
  <si>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</si>
  <si>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</si>
  <si>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</si>
  <si>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</si>
  <si>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</si>
  <si>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</si>
  <si>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</si>
  <si>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</si>
  <si>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</si>
  <si>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</si>
  <si>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</si>
  <si>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</si>
  <si>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</si>
  <si>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</si>
  <si>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</si>
  <si>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</si>
  <si>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</si>
  <si>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</si>
  <si>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</si>
  <si>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</si>
  <si>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</si>
  <si>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</si>
  <si>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</si>
  <si>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</si>
  <si>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</si>
  <si>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</si>
  <si>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</si>
  <si>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</si>
  <si>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</si>
  <si>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</si>
  <si>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</si>
  <si>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</si>
  <si>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</si>
  <si>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</si>
  <si>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</si>
  <si>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</si>
  <si>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</si>
  <si>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</si>
  <si>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</si>
  <si>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</si>
  <si>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</si>
  <si>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</si>
  <si>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</si>
  <si>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</si>
  <si>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</si>
  <si>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</si>
  <si>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</si>
  <si>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</si>
  <si>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</si>
  <si>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</si>
  <si>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</si>
  <si>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</si>
  <si>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</si>
  <si>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</si>
  <si>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</si>
  <si>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</si>
  <si>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</si>
  <si>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</si>
  <si>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</si>
  <si>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</si>
  <si>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</si>
  <si>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</si>
  <si>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</si>
  <si>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</si>
  <si>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</si>
  <si>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</si>
  <si>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</si>
  <si>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</si>
  <si>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</si>
  <si>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</si>
  <si>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</si>
  <si>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</si>
  <si>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</si>
  <si>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</si>
  <si>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</si>
  <si>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</si>
  <si>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</si>
  <si>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</si>
  <si>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</si>
  <si>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</si>
  <si>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</si>
  <si>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</si>
  <si>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</si>
  <si>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</si>
  <si>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</si>
  <si>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</si>
  <si>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</si>
  <si>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</si>
  <si>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</si>
  <si>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</si>
  <si>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</si>
  <si>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</si>
  <si>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</si>
  <si>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</si>
  <si>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</si>
  <si>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</si>
  <si>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</si>
  <si>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</si>
  <si>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</si>
  <si>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</si>
  <si>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</si>
  <si>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</si>
  <si>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</si>
  <si>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</si>
  <si>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</si>
  <si>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</si>
  <si>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</si>
  <si>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</si>
  <si>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</si>
  <si>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</si>
  <si>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</si>
  <si>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</si>
  <si>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</si>
  <si>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</si>
  <si>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</si>
  <si>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</si>
  <si>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</si>
  <si>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</si>
  <si>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</si>
  <si>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</si>
  <si>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</si>
  <si>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</si>
  <si>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</si>
  <si>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</si>
  <si>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</si>
  <si>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</si>
  <si>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</si>
  <si>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</si>
  <si>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</si>
  <si>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</si>
  <si>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</si>
  <si>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</si>
  <si>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</si>
  <si>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</si>
  <si>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</si>
  <si>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</si>
  <si>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</si>
  <si>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</si>
  <si>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</si>
  <si>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</si>
  <si>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</si>
  <si>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</si>
  <si>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</si>
  <si>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</si>
  <si>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</si>
  <si>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</si>
  <si>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</si>
  <si>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</si>
  <si>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</si>
  <si>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</si>
  <si>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</si>
  <si>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</si>
  <si>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</si>
  <si>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</si>
  <si>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</si>
  <si>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</si>
  <si>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</si>
  <si>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</si>
  <si>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</si>
  <si>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</si>
  <si>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</si>
  <si>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</si>
  <si>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</si>
  <si>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</si>
  <si>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</si>
  <si>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</si>
  <si>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</si>
  <si>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</si>
  <si>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</si>
  <si>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</si>
  <si>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</si>
  <si>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</si>
  <si>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</si>
  <si>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</si>
  <si>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</si>
  <si>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</si>
  <si>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</si>
  <si>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</si>
  <si>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</si>
  <si>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</si>
  <si>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</si>
  <si>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</si>
  <si>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</si>
  <si>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</si>
  <si>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</si>
  <si>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</si>
  <si>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</si>
  <si>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</si>
  <si>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</si>
  <si>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</si>
  <si>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</si>
  <si>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</si>
  <si>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</si>
  <si>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</si>
  <si>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</si>
  <si>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</si>
  <si>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</si>
  <si>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</si>
  <si>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</si>
  <si>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</si>
  <si>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</si>
  <si>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</si>
  <si>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</si>
  <si>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</si>
  <si>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</si>
  <si>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</si>
  <si>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</si>
  <si>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</si>
  <si>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</si>
  <si>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</si>
  <si>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</si>
  <si>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</si>
  <si>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</si>
  <si>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</si>
  <si>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</si>
  <si>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</si>
  <si>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</si>
  <si>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</si>
  <si>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</si>
  <si>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</si>
  <si>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</si>
  <si>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</si>
  <si>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</si>
  <si>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</si>
  <si>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</si>
  <si>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</si>
  <si>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</si>
  <si>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</si>
  <si>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</si>
  <si>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</si>
  <si>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</si>
  <si>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</si>
  <si>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</si>
  <si>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</si>
  <si>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</si>
  <si>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</si>
  <si>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</si>
  <si>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</si>
  <si>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</si>
  <si>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</si>
  <si>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</si>
  <si>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</si>
  <si>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</si>
  <si>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</si>
  <si>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</si>
  <si>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</si>
  <si>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</si>
  <si>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</si>
  <si>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</si>
  <si>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</si>
  <si>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</si>
  <si>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</si>
  <si>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</si>
  <si>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</si>
  <si>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</si>
  <si>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</si>
  <si>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</si>
  <si>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</si>
  <si>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</si>
  <si>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</si>
  <si>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</si>
  <si>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</si>
  <si>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</si>
  <si>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</si>
  <si>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</si>
  <si>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</si>
  <si>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</si>
  <si>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</si>
  <si>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</si>
  <si>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</si>
  <si>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</si>
  <si>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</si>
  <si>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</si>
  <si>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</si>
  <si>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</si>
  <si>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</si>
  <si>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</si>
  <si>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</si>
  <si>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</si>
  <si>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</si>
  <si>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</si>
  <si>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</si>
  <si>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</si>
  <si>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</si>
  <si>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</si>
  <si>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</si>
  <si>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</si>
  <si>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</si>
  <si>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</si>
  <si>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</si>
  <si>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</si>
  <si>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</si>
  <si>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</si>
  <si>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</si>
  <si>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</si>
  <si>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</si>
  <si>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</si>
  <si>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</si>
  <si>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</si>
  <si>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</si>
  <si>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</si>
  <si>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</si>
  <si>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</si>
  <si>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</si>
  <si>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</si>
  <si>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</si>
  <si>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</si>
  <si>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</si>
  <si>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</si>
  <si>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</si>
  <si>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</si>
  <si>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</si>
  <si>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</si>
  <si>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</si>
  <si>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</si>
  <si>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</si>
  <si>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</si>
  <si>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</si>
  <si>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</si>
  <si>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</si>
  <si>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</si>
  <si>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</si>
  <si>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</si>
  <si>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</si>
  <si>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</si>
  <si>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</si>
  <si>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</si>
  <si>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</si>
  <si>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</si>
  <si>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</si>
  <si>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</si>
  <si>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</si>
  <si>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</si>
  <si>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</si>
  <si>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</si>
  <si>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</si>
  <si>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</si>
  <si>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</si>
  <si>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</si>
  <si>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</si>
  <si>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</si>
  <si>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</si>
  <si>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</si>
  <si>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</si>
  <si>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</si>
  <si>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</si>
  <si>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</si>
  <si>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</si>
  <si>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</si>
  <si>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</si>
  <si>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</si>
  <si>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</si>
  <si>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</si>
  <si>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</si>
  <si>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</si>
  <si>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</si>
  <si>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</si>
  <si>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</si>
  <si>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</si>
  <si>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</si>
  <si>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</si>
  <si>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</si>
  <si>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</si>
  <si>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</si>
  <si>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</si>
  <si>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</si>
  <si>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</si>
  <si>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</si>
  <si>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</si>
  <si>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</si>
  <si>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</si>
  <si>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</si>
  <si>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</si>
  <si>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</si>
  <si>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</si>
  <si>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</si>
  <si>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</si>
  <si>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</si>
  <si>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</si>
  <si>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</si>
  <si>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</si>
  <si>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</si>
  <si>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</si>
  <si>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</si>
  <si>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</si>
  <si>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</si>
  <si>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</si>
  <si>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</si>
  <si>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</si>
  <si>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</si>
  <si>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</si>
  <si>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</si>
  <si>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</si>
  <si>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</si>
  <si>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</si>
  <si>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</si>
  <si>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</si>
  <si>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</si>
  <si>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</si>
  <si>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</si>
  <si>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FORMULA POLINOMICA SEGÚN PLIEGO DE BASES Y CONDICIONES</t>
  </si>
  <si>
    <t>ORDEN</t>
  </si>
  <si>
    <t>INCIDENCIA</t>
  </si>
  <si>
    <t>DIRECCION PROVINCIAL DE ESPACIOS VERDES</t>
  </si>
  <si>
    <t>EXTRACCION DE MANGRULLO EXISTENTE, PROVISION DE NUEVO MANGRULLO Y REFUNCIONALIZACION DE JUEGOS DE NIÑOS EN PARQUE DE MAYO</t>
  </si>
  <si>
    <t>CAPITAL</t>
  </si>
  <si>
    <t>TRABAJOS PREPARATORIOS</t>
  </si>
  <si>
    <t>Obrador y Baño químico</t>
  </si>
  <si>
    <t>GL</t>
  </si>
  <si>
    <t>Cierre perimetral de obra</t>
  </si>
  <si>
    <t>Vigilancia de obra</t>
  </si>
  <si>
    <t>Energia de obra. Agua para la construccion</t>
  </si>
  <si>
    <t>UN</t>
  </si>
  <si>
    <t>Programa de Higiene y Seguridad</t>
  </si>
  <si>
    <t>REDUCCION, REMOCION Y TRASLADO DE MANGRULLO EXISTENTE</t>
  </si>
  <si>
    <t xml:space="preserve">PINTURA DE JUEGOS Y BARANDAS PREEXISTENTES </t>
  </si>
  <si>
    <t>PROVISION Y COLOCACION DE MANGRULLO</t>
  </si>
  <si>
    <t>Provision y colocacion de mangrullo nuevo</t>
  </si>
  <si>
    <t>Excavaciones</t>
  </si>
  <si>
    <t>Hormigon de limpieza</t>
  </si>
  <si>
    <t>Bases aisladas para colocacion de mangrullo nuevo</t>
  </si>
  <si>
    <t>PROVISION Y COLOCACION DE JUEGOS Y MOBILIARIO DE POLIPROPILENO RECICLADO</t>
  </si>
  <si>
    <t>PROVISION Y COLOCACION DE CAMPANAS DE RECICLADO</t>
  </si>
  <si>
    <t>PROVISION Y COLOCACION DE PLANTINES</t>
  </si>
  <si>
    <t>LIMPIEZA DE OBRA PERIODICA Y FINAL</t>
  </si>
  <si>
    <t>1.1</t>
  </si>
  <si>
    <t>1.2</t>
  </si>
  <si>
    <t>1.3</t>
  </si>
  <si>
    <t>1.4</t>
  </si>
  <si>
    <t>1.5</t>
  </si>
  <si>
    <t>1.6</t>
  </si>
  <si>
    <t>4.1</t>
  </si>
  <si>
    <t>4.2</t>
  </si>
  <si>
    <t>4.3</t>
  </si>
  <si>
    <t>4.4</t>
  </si>
  <si>
    <t>4.5</t>
  </si>
  <si>
    <t>INDEC-MO - 51560-12</t>
  </si>
  <si>
    <t>INDEC-PB - 36320-1</t>
  </si>
  <si>
    <t>INDEC-PB - 2413-11</t>
  </si>
  <si>
    <t>INDEC-CM - 35110-22</t>
  </si>
  <si>
    <t>INDEC-PB - 42921-2</t>
  </si>
  <si>
    <t>INDEC-GG 54400-1</t>
  </si>
  <si>
    <t>INDEC-CM - 37510-11</t>
  </si>
  <si>
    <t>CONCURSO DE PRECIOS Nº 02/2022</t>
  </si>
  <si>
    <t>500-001472-2022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</si>
</sst>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8" formatCode="&quot;$&quot;\ #,##0.00;[Red]\-&quot;$&quot;\ #,##0.00"/>
    <numFmt numFmtId="44" formatCode="_-&quot;$&quot;\ * #,##0.00_-;\-&quot;$&quot;\ * #,##0.00_-;_-&quot;$&quot;\ * &quot;-&quot;??_-;_-@_-"/>
    <numFmt numFmtId="43" formatCode="_-* #,##0.00_-;\-* #,##0.00_-;_-* &quot;-&quot;??_-;_-@_-"/>
    <numFmt numFmtId="164" formatCode="_-&quot;$&quot;* #,##0.00_-;\-&quot;$&quot;* #,##0.00_-;_-&quot;$&quot;* &quot;-&quot;??_-;_-@_-"/>
    <numFmt numFmtId="165" formatCode="_ &quot;$&quot;\ * #,##0.00_ ;_ &quot;$&quot;\ * \-#,##0.00_ ;_ &quot;$&quot;\ * &quot;-&quot;??_ ;_ @_ "/>
    <numFmt numFmtId="166" formatCode="0.0000%"/>
    <numFmt numFmtId="167" formatCode="#,"/>
    <numFmt numFmtId="168" formatCode="#,#00"/>
    <numFmt numFmtId="169" formatCode="#.##000"/>
    <numFmt numFmtId="170" formatCode="\$#,#00"/>
    <numFmt numFmtId="171" formatCode="#,#00\ &quot;dias corridos&quot;"/>
    <numFmt numFmtId="172" formatCode="0.000%"/>
    <numFmt numFmtId="173" formatCode="&quot;Mes &quot;#,#00\ "/>
    <numFmt numFmtId="174" formatCode="0.0\ &quot;km&quot;"/>
    <numFmt numFmtId="175" formatCode="_ * #,##0.00_ ;_ * \-#,##0.00_ ;_ * &quot;-&quot;??_ ;_ @_ "/>
    <numFmt numFmtId="176" formatCode="_(* #,##0.00_);_(* \(#,##0.00\);_(* &quot;-&quot;??_);_(@_)"/>
    <numFmt numFmtId="177" formatCode="0000"/>
    <numFmt numFmtId="178" formatCode="&quot;$&quot;\ #,##0.00"/>
    <numFmt numFmtId="179" formatCode="_ &quot;$&quot;\ * #,##0.00_ ;_ &quot;$&quot;\ * \-#,##0.00_ ;_ @_ "/>
    <numFmt numFmtId="180" formatCode="_-&quot;$&quot;* #,##0.00_-;\-&quot;$&quot;* #,##0.00_-;_-@_-"/>
    <numFmt numFmtId="181" formatCode="_ [$€-2]\ * #,##0.00_ ;_ [$€-2]\ * \-#,##0.00_ ;_ [$€-2]\ * &quot;-&quot;??_ "/>
    <numFmt numFmtId="182" formatCode="d\-mmmm\-yyyy"/>
    <numFmt numFmtId="183" formatCode="_-* #,##0.00\ _€_-;\-* #,##0.00\ _€_-;_-* &quot;-&quot;??\ _€_-;_-@_-"/>
    <numFmt numFmtId="184" formatCode="&quot;$&quot;#,##0_);\(&quot;$&quot;#,##0\)"/>
    <numFmt numFmtId="185" formatCode="&quot;$&quot;\ #,##0.00;&quot;$&quot;\ \-#,##0.00"/>
    <numFmt numFmtId="186" formatCode="&quot;$&quot;\ #,##0;&quot;$&quot;\ \-#,##0"/>
    <numFmt numFmtId="187" formatCode="#,##0.0"/>
  </numFmts>
  <fonts count="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b/>
      <u/>
      <sz val="10"/>
      <name val="Arial"/>
      <family val="2"/>
    </font>
  </fonts>
  <fills count="5">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s>
  <borders count="31">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s>
  <cellStyleXfs count="83">
    <xf numFmtId="0" fontId="0" fillId="0" borderId="0"/>
    <xf numFmtId="9" fontId="6" fillId="0" borderId="0" applyFont="0" applyFill="0" applyBorder="0" applyAlignment="0" applyProtection="0"/>
    <xf numFmtId="164"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7" fontId="20" fillId="0" borderId="0">
      <protection locked="0"/>
    </xf>
    <xf numFmtId="167" fontId="20" fillId="0" borderId="0">
      <protection locked="0"/>
    </xf>
    <xf numFmtId="0" fontId="7" fillId="0" borderId="0" applyFont="0" applyFill="0" applyBorder="0" applyAlignment="0" applyProtection="0"/>
    <xf numFmtId="168" fontId="19" fillId="0" borderId="0">
      <protection locked="0"/>
    </xf>
    <xf numFmtId="169" fontId="19" fillId="0" borderId="0">
      <protection locked="0"/>
    </xf>
    <xf numFmtId="170"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75" fontId="25"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175"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1"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2" fontId="7" fillId="0" borderId="0" applyFill="0" applyBorder="0" applyAlignment="0" applyProtection="0"/>
    <xf numFmtId="2" fontId="7" fillId="0" borderId="0" applyFill="0" applyBorder="0" applyAlignment="0" applyProtection="0"/>
    <xf numFmtId="175" fontId="25" fillId="0" borderId="0" applyFont="0" applyFill="0" applyBorder="0" applyAlignment="0" applyProtection="0"/>
    <xf numFmtId="183" fontId="7" fillId="0" borderId="0" applyFont="0" applyFill="0" applyBorder="0" applyAlignment="0" applyProtection="0"/>
    <xf numFmtId="175" fontId="25" fillId="0" borderId="0" applyFont="0" applyFill="0" applyBorder="0" applyAlignment="0" applyProtection="0"/>
    <xf numFmtId="43" fontId="2" fillId="0" borderId="0" applyFont="0" applyFill="0" applyBorder="0" applyAlignment="0" applyProtection="0"/>
    <xf numFmtId="165" fontId="25"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5" fontId="33" fillId="0" borderId="0" applyFont="0" applyFill="0" applyBorder="0" applyAlignment="0" applyProtection="0"/>
    <xf numFmtId="165" fontId="7" fillId="0" borderId="0" applyFont="0" applyFill="0" applyBorder="0" applyAlignment="0" applyProtection="0"/>
    <xf numFmtId="164" fontId="2" fillId="0" borderId="0" applyFont="0" applyFill="0" applyBorder="0" applyAlignment="0" applyProtection="0"/>
    <xf numFmtId="184" fontId="7" fillId="0" borderId="0" applyFill="0" applyBorder="0" applyAlignment="0" applyProtection="0"/>
    <xf numFmtId="185" fontId="7" fillId="0" borderId="0" applyFill="0" applyBorder="0" applyAlignment="0" applyProtection="0"/>
    <xf numFmtId="186"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365">
    <xf numFmtId="0" fontId="0" fillId="0" borderId="0" xfId="0"/>
    <xf numFmtId="0" fontId="5" fillId="0" borderId="0" xfId="3"/>
    <xf numFmtId="0" fontId="0" fillId="0" borderId="0" xfId="0" applyAlignment="1" applyProtection="1">
      <alignment vertical="center"/>
      <protection hidden="1"/>
    </xf>
    <xf numFmtId="0" fontId="13" fillId="0" borderId="0" xfId="0" applyFont="1" applyAlignment="1" applyProtection="1">
      <alignment vertical="center"/>
      <protection hidden="1"/>
    </xf>
    <xf numFmtId="0" fontId="9" fillId="0" borderId="0" xfId="0" applyFont="1" applyAlignment="1" applyProtection="1">
      <alignment vertical="center"/>
      <protection hidden="1"/>
    </xf>
    <xf numFmtId="0" fontId="7" fillId="0" borderId="0" xfId="7" applyAlignment="1" applyProtection="1">
      <alignment vertical="center"/>
      <protection hidden="1"/>
    </xf>
    <xf numFmtId="164" fontId="7" fillId="0" borderId="0" xfId="0" applyNumberFormat="1" applyFont="1" applyAlignment="1" applyProtection="1">
      <alignment vertical="center"/>
      <protection hidden="1"/>
    </xf>
    <xf numFmtId="0" fontId="14" fillId="0" borderId="0" xfId="0" applyFont="1" applyAlignment="1" applyProtection="1">
      <alignment vertical="center"/>
      <protection hidden="1"/>
    </xf>
    <xf numFmtId="0" fontId="12" fillId="0" borderId="0" xfId="7" applyFont="1" applyAlignment="1" applyProtection="1">
      <alignment vertical="center"/>
      <protection hidden="1"/>
    </xf>
    <xf numFmtId="164" fontId="12" fillId="0" borderId="0" xfId="7" applyNumberFormat="1" applyFont="1" applyAlignment="1" applyProtection="1">
      <alignment vertical="center"/>
      <protection hidden="1"/>
    </xf>
    <xf numFmtId="0" fontId="0" fillId="0" borderId="9" xfId="0" applyBorder="1" applyAlignment="1" applyProtection="1">
      <alignment vertical="center"/>
      <protection hidden="1"/>
    </xf>
    <xf numFmtId="0" fontId="13" fillId="0" borderId="0" xfId="7" applyFont="1" applyAlignment="1" applyProtection="1">
      <alignment vertical="center"/>
      <protection hidden="1"/>
    </xf>
    <xf numFmtId="0" fontId="18" fillId="0" borderId="0" xfId="7" applyFont="1" applyAlignment="1" applyProtection="1">
      <alignment vertical="center"/>
      <protection hidden="1"/>
    </xf>
    <xf numFmtId="166" fontId="7" fillId="0" borderId="9" xfId="1" applyNumberFormat="1" applyFont="1" applyFill="1" applyBorder="1" applyAlignment="1" applyProtection="1">
      <alignment vertical="center"/>
      <protection hidden="1"/>
    </xf>
    <xf numFmtId="166" fontId="11" fillId="0" borderId="9" xfId="1" applyNumberFormat="1" applyFont="1" applyFill="1" applyBorder="1" applyAlignment="1" applyProtection="1">
      <alignment vertical="center"/>
      <protection hidden="1"/>
    </xf>
    <xf numFmtId="0" fontId="16" fillId="0" borderId="10" xfId="7" applyFont="1" applyBorder="1" applyAlignment="1" applyProtection="1">
      <alignment horizontal="center" vertical="center"/>
      <protection hidden="1"/>
    </xf>
    <xf numFmtId="0" fontId="16" fillId="0" borderId="12" xfId="7" applyFont="1" applyBorder="1" applyAlignment="1" applyProtection="1">
      <alignment horizontal="center" vertical="center"/>
      <protection hidden="1"/>
    </xf>
    <xf numFmtId="0" fontId="12" fillId="0" borderId="12" xfId="7" applyFont="1" applyBorder="1" applyAlignment="1" applyProtection="1">
      <alignment vertical="center"/>
      <protection hidden="1"/>
    </xf>
    <xf numFmtId="9" fontId="12" fillId="0" borderId="9" xfId="7" applyNumberFormat="1" applyFont="1" applyBorder="1" applyAlignment="1" applyProtection="1">
      <alignment vertical="center"/>
      <protection hidden="1"/>
    </xf>
    <xf numFmtId="9" fontId="12" fillId="0" borderId="12" xfId="16" applyFont="1" applyFill="1" applyBorder="1" applyAlignment="1" applyProtection="1">
      <alignment vertical="center"/>
      <protection hidden="1"/>
    </xf>
    <xf numFmtId="9" fontId="12" fillId="0" borderId="0" xfId="7" applyNumberFormat="1" applyFont="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Alignment="1" applyProtection="1">
      <alignment horizontal="right" vertical="center"/>
      <protection hidden="1"/>
    </xf>
    <xf numFmtId="173" fontId="11" fillId="0" borderId="9" xfId="7" applyNumberFormat="1" applyFont="1" applyBorder="1" applyAlignment="1" applyProtection="1">
      <alignment horizontal="center" vertical="center"/>
      <protection hidden="1"/>
    </xf>
    <xf numFmtId="0" fontId="11" fillId="0" borderId="11" xfId="7" applyFont="1" applyBorder="1" applyAlignment="1" applyProtection="1">
      <alignment horizontal="center" vertical="center" wrapText="1"/>
      <protection hidden="1"/>
    </xf>
    <xf numFmtId="173" fontId="11" fillId="0" borderId="11" xfId="7" applyNumberFormat="1" applyFont="1" applyBorder="1" applyAlignment="1" applyProtection="1">
      <alignment horizontal="center" vertical="center"/>
      <protection hidden="1"/>
    </xf>
    <xf numFmtId="0" fontId="7" fillId="0" borderId="14" xfId="7" applyBorder="1" applyAlignment="1" applyProtection="1">
      <alignment horizontal="left" vertical="center" wrapText="1"/>
      <protection hidden="1"/>
    </xf>
    <xf numFmtId="165" fontId="7" fillId="0" borderId="0" xfId="7" applyNumberFormat="1" applyAlignment="1" applyProtection="1">
      <alignment vertical="center"/>
      <protection hidden="1"/>
    </xf>
    <xf numFmtId="0" fontId="7" fillId="0" borderId="9" xfId="7" applyBorder="1" applyAlignment="1" applyProtection="1">
      <alignment vertical="center"/>
      <protection hidden="1"/>
    </xf>
    <xf numFmtId="0" fontId="7" fillId="0" borderId="9" xfId="7"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Alignment="1" applyProtection="1">
      <alignment horizontal="center" vertical="center"/>
      <protection hidden="1"/>
    </xf>
    <xf numFmtId="0" fontId="7" fillId="0" borderId="0" xfId="7" applyAlignment="1" applyProtection="1">
      <alignment horizontal="right" vertical="center"/>
      <protection hidden="1"/>
    </xf>
    <xf numFmtId="164" fontId="7" fillId="0" borderId="11" xfId="7" applyNumberFormat="1" applyBorder="1" applyAlignment="1" applyProtection="1">
      <alignment vertical="center"/>
      <protection hidden="1"/>
    </xf>
    <xf numFmtId="0" fontId="12" fillId="0" borderId="0" xfId="7" applyFont="1" applyAlignment="1">
      <alignment horizontal="left" vertical="center"/>
    </xf>
    <xf numFmtId="0" fontId="26" fillId="0" borderId="0" xfId="19" applyFont="1" applyAlignment="1">
      <alignment vertical="center"/>
    </xf>
    <xf numFmtId="2" fontId="16" fillId="0" borderId="0" xfId="7" applyNumberFormat="1" applyFont="1" applyAlignment="1">
      <alignment horizontal="center" vertical="center"/>
    </xf>
    <xf numFmtId="2" fontId="16" fillId="0" borderId="0" xfId="7" applyNumberFormat="1" applyFont="1" applyAlignment="1">
      <alignment vertical="center"/>
    </xf>
    <xf numFmtId="0" fontId="12" fillId="0" borderId="0" xfId="7" applyFont="1" applyAlignment="1">
      <alignment horizontal="center" vertical="center"/>
    </xf>
    <xf numFmtId="0" fontId="27" fillId="0" borderId="0" xfId="19" applyFont="1" applyAlignment="1">
      <alignment vertical="center"/>
    </xf>
    <xf numFmtId="49" fontId="26" fillId="0" borderId="0" xfId="19" applyNumberFormat="1" applyFont="1" applyAlignment="1">
      <alignment horizontal="center" vertical="center"/>
    </xf>
    <xf numFmtId="0" fontId="16" fillId="0" borderId="0" xfId="7" applyFont="1" applyAlignment="1">
      <alignment horizontal="center" vertical="center"/>
    </xf>
    <xf numFmtId="0" fontId="16" fillId="0" borderId="0" xfId="7" applyFont="1" applyAlignment="1" applyProtection="1">
      <alignment horizontal="left" vertical="center"/>
      <protection hidden="1"/>
    </xf>
    <xf numFmtId="0" fontId="26" fillId="0" borderId="0" xfId="19" applyFont="1" applyAlignment="1">
      <alignment horizontal="center" vertical="center"/>
    </xf>
    <xf numFmtId="0" fontId="12" fillId="0" borderId="0" xfId="7" applyFont="1" applyAlignment="1">
      <alignment vertical="center"/>
    </xf>
    <xf numFmtId="0" fontId="16" fillId="0" borderId="0" xfId="7" applyFont="1" applyAlignment="1">
      <alignment vertical="center"/>
    </xf>
    <xf numFmtId="16" fontId="12" fillId="0" borderId="0" xfId="7" applyNumberFormat="1" applyFont="1" applyAlignment="1">
      <alignment horizontal="center" vertical="center"/>
    </xf>
    <xf numFmtId="0" fontId="28" fillId="0" borderId="0" xfId="7" applyFont="1" applyAlignment="1">
      <alignment horizontal="center" vertical="center"/>
    </xf>
    <xf numFmtId="0" fontId="11" fillId="0" borderId="0" xfId="7" applyFont="1" applyAlignment="1" applyProtection="1">
      <alignment horizontal="center" vertical="center" wrapText="1"/>
      <protection hidden="1"/>
    </xf>
    <xf numFmtId="166" fontId="7" fillId="0" borderId="0" xfId="16" applyNumberFormat="1" applyFont="1" applyFill="1" applyBorder="1" applyAlignment="1" applyProtection="1">
      <alignment vertical="center"/>
      <protection hidden="1"/>
    </xf>
    <xf numFmtId="166" fontId="11" fillId="0" borderId="0" xfId="16" applyNumberFormat="1" applyFont="1" applyFill="1" applyBorder="1" applyAlignment="1" applyProtection="1">
      <alignment vertical="center"/>
      <protection hidden="1"/>
    </xf>
    <xf numFmtId="0" fontId="7" fillId="0" borderId="9" xfId="7" applyBorder="1" applyAlignment="1" applyProtection="1">
      <alignment horizontal="center" vertical="center"/>
      <protection hidden="1"/>
    </xf>
    <xf numFmtId="166" fontId="11" fillId="0" borderId="9" xfId="16" applyNumberFormat="1" applyFont="1" applyFill="1" applyBorder="1" applyAlignment="1" applyProtection="1">
      <alignment vertical="center"/>
      <protection hidden="1"/>
    </xf>
    <xf numFmtId="0" fontId="11" fillId="0" borderId="14" xfId="7" applyFont="1" applyBorder="1" applyAlignment="1" applyProtection="1">
      <alignment horizontal="center" vertical="center"/>
      <protection hidden="1"/>
    </xf>
    <xf numFmtId="0" fontId="11" fillId="0" borderId="16" xfId="7" applyFont="1" applyBorder="1" applyAlignment="1" applyProtection="1">
      <alignment horizontal="center" vertical="center" wrapText="1"/>
      <protection hidden="1"/>
    </xf>
    <xf numFmtId="0" fontId="7" fillId="0" borderId="11" xfId="7" applyBorder="1" applyAlignment="1" applyProtection="1">
      <alignment horizontal="center" vertical="center"/>
      <protection hidden="1"/>
    </xf>
    <xf numFmtId="166" fontId="7" fillId="0" borderId="16" xfId="7" applyNumberFormat="1" applyBorder="1" applyAlignment="1" applyProtection="1">
      <alignment vertical="center"/>
      <protection hidden="1"/>
    </xf>
    <xf numFmtId="0" fontId="11" fillId="0" borderId="16" xfId="7" applyFont="1" applyBorder="1" applyAlignment="1" applyProtection="1">
      <alignment vertical="center"/>
      <protection hidden="1"/>
    </xf>
    <xf numFmtId="9" fontId="7" fillId="0" borderId="11" xfId="16" applyFont="1" applyFill="1" applyBorder="1" applyAlignment="1" applyProtection="1">
      <alignment vertical="center"/>
      <protection hidden="1"/>
    </xf>
    <xf numFmtId="9" fontId="7" fillId="0" borderId="14" xfId="16" applyFont="1" applyFill="1" applyBorder="1" applyAlignment="1" applyProtection="1">
      <alignment vertical="center"/>
      <protection hidden="1"/>
    </xf>
    <xf numFmtId="0" fontId="7" fillId="0" borderId="14" xfId="7" applyBorder="1" applyAlignment="1" applyProtection="1">
      <alignment vertical="center"/>
      <protection hidden="1"/>
    </xf>
    <xf numFmtId="0" fontId="7" fillId="0" borderId="16" xfId="7" applyBorder="1" applyAlignment="1" applyProtection="1">
      <alignment vertical="center"/>
      <protection hidden="1"/>
    </xf>
    <xf numFmtId="173" fontId="11" fillId="0" borderId="14" xfId="7" applyNumberFormat="1" applyFont="1" applyBorder="1" applyAlignment="1" applyProtection="1">
      <alignment horizontal="center" vertical="center"/>
      <protection hidden="1"/>
    </xf>
    <xf numFmtId="173" fontId="11" fillId="0" borderId="16" xfId="7" applyNumberFormat="1" applyFont="1" applyBorder="1" applyAlignment="1" applyProtection="1">
      <alignment horizontal="center" vertical="center"/>
      <protection hidden="1"/>
    </xf>
    <xf numFmtId="166" fontId="11" fillId="0" borderId="17" xfId="1" applyNumberFormat="1" applyFont="1" applyFill="1" applyBorder="1" applyAlignment="1" applyProtection="1">
      <alignment vertical="center"/>
      <protection hidden="1"/>
    </xf>
    <xf numFmtId="10" fontId="0" fillId="0" borderId="0" xfId="0" applyNumberFormat="1" applyAlignment="1" applyProtection="1">
      <alignment vertical="center"/>
      <protection hidden="1"/>
    </xf>
    <xf numFmtId="0" fontId="7" fillId="0" borderId="9" xfId="0" applyFont="1"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12" xfId="0" applyBorder="1" applyAlignment="1" applyProtection="1">
      <alignment vertical="center"/>
      <protection hidden="1"/>
    </xf>
    <xf numFmtId="0" fontId="0" fillId="0" borderId="22" xfId="0" applyBorder="1" applyAlignment="1" applyProtection="1">
      <alignment vertical="center"/>
      <protection hidden="1"/>
    </xf>
    <xf numFmtId="0" fontId="0" fillId="0" borderId="14" xfId="0" applyBorder="1" applyAlignment="1" applyProtection="1">
      <alignment vertical="center"/>
      <protection hidden="1"/>
    </xf>
    <xf numFmtId="172" fontId="11" fillId="0" borderId="16" xfId="1" applyNumberFormat="1" applyFont="1" applyFill="1" applyBorder="1" applyAlignment="1" applyProtection="1">
      <alignment vertical="center"/>
      <protection hidden="1"/>
    </xf>
    <xf numFmtId="177" fontId="26" fillId="0" borderId="0" xfId="19" applyNumberFormat="1" applyFont="1" applyAlignment="1">
      <alignment horizontal="center" vertical="center"/>
    </xf>
    <xf numFmtId="0" fontId="18" fillId="0" borderId="0" xfId="7" quotePrefix="1" applyFont="1" applyAlignment="1" applyProtection="1">
      <alignment horizontal="center" vertical="center"/>
      <protection hidden="1"/>
    </xf>
    <xf numFmtId="171" fontId="18" fillId="0" borderId="0" xfId="7" applyNumberFormat="1" applyFont="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2" fontId="12" fillId="0" borderId="9" xfId="0" applyNumberFormat="1" applyFont="1" applyBorder="1" applyAlignment="1">
      <alignment vertical="center"/>
    </xf>
    <xf numFmtId="0" fontId="11" fillId="0" borderId="14" xfId="0" applyFont="1" applyBorder="1" applyAlignment="1">
      <alignment horizontal="center" vertical="center" wrapText="1"/>
    </xf>
    <xf numFmtId="0" fontId="7" fillId="0" borderId="11" xfId="0" applyFont="1" applyBorder="1" applyAlignment="1">
      <alignment horizontal="left" vertical="center"/>
    </xf>
    <xf numFmtId="0" fontId="11" fillId="0" borderId="0" xfId="0" applyFont="1" applyAlignment="1">
      <alignment vertical="center"/>
    </xf>
    <xf numFmtId="0" fontId="7" fillId="0" borderId="0" xfId="0" applyFont="1" applyAlignment="1">
      <alignment vertical="center"/>
    </xf>
    <xf numFmtId="0" fontId="16" fillId="0" borderId="9" xfId="7" applyFont="1" applyBorder="1" applyAlignment="1" applyProtection="1">
      <alignment horizontal="center" vertical="center" wrapText="1"/>
      <protection hidden="1"/>
    </xf>
    <xf numFmtId="0" fontId="7" fillId="0" borderId="0" xfId="0" applyFont="1" applyAlignment="1">
      <alignment horizontal="center" vertical="center"/>
    </xf>
    <xf numFmtId="180" fontId="11" fillId="0" borderId="9" xfId="2" applyNumberFormat="1" applyFont="1" applyFill="1" applyBorder="1" applyAlignment="1" applyProtection="1">
      <alignment vertical="center"/>
      <protection hidden="1"/>
    </xf>
    <xf numFmtId="180" fontId="7" fillId="0" borderId="9" xfId="2" applyNumberFormat="1" applyFont="1" applyFill="1" applyBorder="1" applyAlignment="1" applyProtection="1">
      <alignment vertical="center"/>
      <protection hidden="1"/>
    </xf>
    <xf numFmtId="16" fontId="10" fillId="0" borderId="0" xfId="0" applyNumberFormat="1" applyFont="1" applyAlignment="1">
      <alignment vertical="center"/>
    </xf>
    <xf numFmtId="14" fontId="10" fillId="0" borderId="0" xfId="0" applyNumberFormat="1" applyFont="1" applyAlignment="1">
      <alignment vertical="center" wrapText="1"/>
    </xf>
    <xf numFmtId="0" fontId="10" fillId="0" borderId="0" xfId="0" applyFont="1" applyAlignment="1">
      <alignment vertical="center"/>
    </xf>
    <xf numFmtId="0" fontId="8" fillId="0" borderId="0" xfId="0" applyFont="1" applyAlignment="1">
      <alignment vertical="center"/>
    </xf>
    <xf numFmtId="14" fontId="10" fillId="0" borderId="0" xfId="0" applyNumberFormat="1" applyFont="1" applyAlignment="1">
      <alignment vertical="center"/>
    </xf>
    <xf numFmtId="0" fontId="10" fillId="0" borderId="0" xfId="0" applyFont="1" applyAlignment="1">
      <alignment horizontal="center" vertical="center"/>
    </xf>
    <xf numFmtId="178" fontId="10" fillId="0" borderId="0" xfId="0" applyNumberFormat="1" applyFont="1" applyAlignment="1">
      <alignment horizontal="center" vertical="center"/>
    </xf>
    <xf numFmtId="178" fontId="10" fillId="0" borderId="0" xfId="0" applyNumberFormat="1" applyFont="1" applyAlignment="1">
      <alignment vertical="center"/>
    </xf>
    <xf numFmtId="0" fontId="8" fillId="0" borderId="0" xfId="0" applyFont="1" applyAlignment="1">
      <alignment horizontal="center" vertical="center"/>
    </xf>
    <xf numFmtId="2" fontId="8" fillId="0" borderId="0" xfId="0" applyNumberFormat="1" applyFont="1" applyAlignment="1">
      <alignment horizontal="right" vertical="center"/>
    </xf>
    <xf numFmtId="178" fontId="8" fillId="0" borderId="0" xfId="0" applyNumberFormat="1" applyFont="1" applyAlignment="1">
      <alignment vertical="center"/>
    </xf>
    <xf numFmtId="0" fontId="8" fillId="0" borderId="0" xfId="7" applyFont="1" applyAlignment="1">
      <alignment horizontal="left" vertical="center"/>
    </xf>
    <xf numFmtId="0" fontId="8" fillId="0" borderId="0" xfId="0" quotePrefix="1" applyFont="1" applyAlignment="1">
      <alignment horizontal="left" vertical="center"/>
    </xf>
    <xf numFmtId="0" fontId="8" fillId="0" borderId="9"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14" xfId="0" applyFont="1" applyBorder="1" applyAlignment="1">
      <alignment horizontal="center" vertical="center"/>
    </xf>
    <xf numFmtId="2" fontId="8" fillId="0" borderId="14" xfId="0" applyNumberFormat="1" applyFont="1" applyBorder="1" applyAlignment="1">
      <alignment horizontal="center" vertical="center"/>
    </xf>
    <xf numFmtId="178" fontId="8" fillId="0" borderId="14" xfId="0" applyNumberFormat="1" applyFont="1" applyBorder="1" applyAlignment="1">
      <alignment horizontal="center" vertical="center"/>
    </xf>
    <xf numFmtId="0" fontId="11" fillId="0" borderId="0" xfId="0" applyFont="1" applyAlignment="1">
      <alignment horizontal="center" vertical="center"/>
    </xf>
    <xf numFmtId="9" fontId="7" fillId="0" borderId="11" xfId="16" applyFont="1" applyFill="1" applyBorder="1" applyAlignment="1" applyProtection="1">
      <alignment vertical="center"/>
      <protection locked="0"/>
    </xf>
    <xf numFmtId="0" fontId="7" fillId="0" borderId="9" xfId="7" applyBorder="1" applyAlignment="1" applyProtection="1">
      <alignment vertical="center"/>
      <protection locked="0"/>
    </xf>
    <xf numFmtId="0" fontId="7" fillId="0" borderId="11" xfId="7" applyBorder="1" applyAlignment="1" applyProtection="1">
      <alignment vertical="center"/>
      <protection locked="0"/>
    </xf>
    <xf numFmtId="9" fontId="7" fillId="0" borderId="9" xfId="16" applyFont="1" applyFill="1" applyBorder="1" applyAlignment="1" applyProtection="1">
      <alignment vertical="center"/>
      <protection locked="0"/>
    </xf>
    <xf numFmtId="0" fontId="0" fillId="0" borderId="0" xfId="0" applyAlignment="1" applyProtection="1">
      <alignment vertical="center"/>
      <protection locked="0"/>
    </xf>
    <xf numFmtId="0" fontId="7" fillId="0" borderId="0" xfId="7" applyAlignment="1" applyProtection="1">
      <alignment vertical="center"/>
      <protection locked="0"/>
    </xf>
    <xf numFmtId="0" fontId="12" fillId="0" borderId="0" xfId="7" applyFont="1" applyAlignment="1" applyProtection="1">
      <alignment vertical="center"/>
      <protection locked="0"/>
    </xf>
    <xf numFmtId="0" fontId="11" fillId="0" borderId="0" xfId="7" applyFont="1" applyAlignment="1">
      <alignment vertical="center"/>
    </xf>
    <xf numFmtId="0" fontId="7" fillId="0" borderId="0" xfId="7" applyAlignment="1">
      <alignment vertical="center"/>
    </xf>
    <xf numFmtId="0" fontId="11" fillId="3" borderId="0" xfId="0" applyFont="1" applyFill="1" applyAlignment="1">
      <alignment vertical="center"/>
    </xf>
    <xf numFmtId="0" fontId="11" fillId="0" borderId="0" xfId="7" applyFont="1" applyAlignment="1">
      <alignment vertical="center" shrinkToFit="1"/>
    </xf>
    <xf numFmtId="0" fontId="11" fillId="3" borderId="0" xfId="7" applyFont="1" applyFill="1" applyAlignment="1">
      <alignment vertical="center" shrinkToFit="1"/>
    </xf>
    <xf numFmtId="49" fontId="7" fillId="3" borderId="0" xfId="7" quotePrefix="1" applyNumberFormat="1" applyFill="1" applyAlignment="1">
      <alignment horizontal="center" vertical="center"/>
    </xf>
    <xf numFmtId="0" fontId="7" fillId="3" borderId="0" xfId="7" applyFill="1" applyAlignment="1">
      <alignment horizontal="center" vertical="center"/>
    </xf>
    <xf numFmtId="164" fontId="11" fillId="3" borderId="0" xfId="7" applyNumberFormat="1" applyFont="1" applyFill="1" applyAlignment="1">
      <alignment horizontal="center" vertical="center"/>
    </xf>
    <xf numFmtId="9" fontId="7" fillId="3" borderId="0" xfId="1" applyFont="1" applyFill="1" applyBorder="1" applyAlignment="1" applyProtection="1">
      <alignment horizontal="center" vertical="center"/>
    </xf>
    <xf numFmtId="14" fontId="7" fillId="3" borderId="0" xfId="7" applyNumberFormat="1" applyFill="1" applyAlignment="1">
      <alignment horizontal="center" vertical="center"/>
    </xf>
    <xf numFmtId="171" fontId="7" fillId="3" borderId="0" xfId="7" applyNumberFormat="1" applyFill="1" applyAlignment="1">
      <alignment horizontal="center" vertical="center"/>
    </xf>
    <xf numFmtId="171" fontId="7" fillId="0" borderId="0" xfId="7" applyNumberFormat="1" applyAlignment="1">
      <alignment horizontal="center" vertical="center"/>
    </xf>
    <xf numFmtId="0" fontId="7" fillId="0" borderId="11" xfId="0" applyFont="1" applyBorder="1" applyAlignment="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Alignment="1">
      <alignment vertical="center" wrapText="1"/>
    </xf>
    <xf numFmtId="0" fontId="18" fillId="0" borderId="0" xfId="0" applyFont="1" applyAlignment="1">
      <alignment horizontal="center" vertical="center" wrapText="1"/>
    </xf>
    <xf numFmtId="179" fontId="12" fillId="0" borderId="9" xfId="49" applyNumberFormat="1" applyFont="1" applyFill="1" applyBorder="1" applyAlignment="1" applyProtection="1">
      <alignment vertical="center"/>
    </xf>
    <xf numFmtId="0" fontId="7" fillId="0" borderId="11" xfId="6" applyFont="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4" fontId="7" fillId="0" borderId="9" xfId="49" applyFont="1" applyFill="1" applyBorder="1" applyAlignment="1" applyProtection="1">
      <alignment vertical="center"/>
      <protection hidden="1"/>
    </xf>
    <xf numFmtId="0" fontId="7" fillId="0" borderId="16" xfId="6" applyFont="1" applyBorder="1" applyAlignment="1" applyProtection="1">
      <alignment horizontal="left" vertical="center"/>
      <protection locked="0"/>
    </xf>
    <xf numFmtId="0" fontId="7" fillId="0" borderId="11" xfId="0" applyFont="1" applyBorder="1" applyAlignment="1" applyProtection="1">
      <alignment vertical="center"/>
      <protection locked="0"/>
    </xf>
    <xf numFmtId="0" fontId="7" fillId="0" borderId="16" xfId="0" applyFont="1" applyBorder="1" applyAlignment="1" applyProtection="1">
      <alignment vertical="center"/>
      <protection locked="0"/>
    </xf>
    <xf numFmtId="164" fontId="7" fillId="0" borderId="9" xfId="0" applyNumberFormat="1" applyFont="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Border="1" applyAlignment="1">
      <alignment horizontal="center" vertical="center"/>
    </xf>
    <xf numFmtId="0" fontId="11" fillId="0" borderId="9" xfId="0" applyFont="1" applyBorder="1" applyAlignment="1">
      <alignment horizontal="center" vertical="center" wrapText="1"/>
    </xf>
    <xf numFmtId="49" fontId="7" fillId="0" borderId="0" xfId="0" applyNumberFormat="1" applyFont="1" applyAlignment="1">
      <alignment vertical="center"/>
    </xf>
    <xf numFmtId="49" fontId="11" fillId="0" borderId="0" xfId="0" applyNumberFormat="1" applyFont="1" applyAlignment="1">
      <alignment vertical="center"/>
    </xf>
    <xf numFmtId="49" fontId="11" fillId="0" borderId="0" xfId="7" applyNumberFormat="1" applyFont="1" applyAlignment="1">
      <alignment vertical="center" shrinkToFit="1"/>
    </xf>
    <xf numFmtId="49" fontId="7" fillId="0" borderId="0" xfId="7" applyNumberFormat="1" applyAlignment="1">
      <alignment vertical="center"/>
    </xf>
    <xf numFmtId="49" fontId="11" fillId="0" borderId="0" xfId="0" applyNumberFormat="1" applyFont="1" applyAlignment="1">
      <alignment horizontal="right" vertical="center"/>
    </xf>
    <xf numFmtId="49" fontId="11" fillId="0" borderId="14" xfId="0" applyNumberFormat="1" applyFont="1" applyBorder="1" applyAlignment="1">
      <alignment horizontal="center" vertical="center" wrapText="1"/>
    </xf>
    <xf numFmtId="49" fontId="7" fillId="0" borderId="9" xfId="0" applyNumberFormat="1" applyFont="1" applyBorder="1" applyAlignment="1">
      <alignment horizontal="center" vertical="center"/>
    </xf>
    <xf numFmtId="0" fontId="11" fillId="0" borderId="0" xfId="0" applyFont="1" applyAlignment="1">
      <alignment horizontal="center" vertical="center" wrapText="1"/>
    </xf>
    <xf numFmtId="0" fontId="7" fillId="0" borderId="9" xfId="0" applyFont="1" applyBorder="1" applyAlignment="1">
      <alignment horizontal="center" vertical="center"/>
    </xf>
    <xf numFmtId="0" fontId="18" fillId="0" borderId="0" xfId="0" applyFont="1" applyAlignment="1">
      <alignment wrapText="1"/>
    </xf>
    <xf numFmtId="0" fontId="13" fillId="0" borderId="0" xfId="0" applyFont="1" applyAlignment="1">
      <alignment vertical="center"/>
    </xf>
    <xf numFmtId="0" fontId="0" fillId="0" borderId="0" xfId="0" applyAlignment="1">
      <alignment vertical="center"/>
    </xf>
    <xf numFmtId="0" fontId="9" fillId="0" borderId="0" xfId="0" applyFont="1" applyAlignment="1">
      <alignment vertical="center"/>
    </xf>
    <xf numFmtId="0" fontId="13" fillId="0" borderId="0" xfId="7" applyFont="1" applyAlignment="1">
      <alignment vertical="center"/>
    </xf>
    <xf numFmtId="0" fontId="13" fillId="0" borderId="0" xfId="7" applyFont="1" applyAlignment="1">
      <alignment vertical="center" shrinkToFit="1"/>
    </xf>
    <xf numFmtId="0" fontId="13" fillId="0" borderId="0" xfId="7" applyFont="1" applyAlignment="1">
      <alignment horizontal="left" vertical="center" shrinkToFit="1"/>
    </xf>
    <xf numFmtId="0" fontId="18" fillId="0" borderId="0" xfId="7" applyFont="1" applyAlignment="1">
      <alignment vertical="center"/>
    </xf>
    <xf numFmtId="0" fontId="18" fillId="0" borderId="0" xfId="7" quotePrefix="1" applyFont="1" applyAlignment="1">
      <alignment horizontal="center" vertical="center"/>
    </xf>
    <xf numFmtId="0" fontId="18" fillId="0" borderId="0" xfId="7" applyFont="1" applyAlignment="1">
      <alignment horizontal="left" vertical="center"/>
    </xf>
    <xf numFmtId="164" fontId="13" fillId="0" borderId="0" xfId="7" applyNumberFormat="1" applyFont="1" applyAlignment="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Alignment="1">
      <alignment horizontal="center" vertical="center"/>
    </xf>
    <xf numFmtId="171" fontId="18" fillId="0" borderId="0" xfId="7" applyNumberFormat="1" applyFont="1" applyAlignment="1">
      <alignment horizontal="center" vertical="center"/>
    </xf>
    <xf numFmtId="164" fontId="18" fillId="0" borderId="0" xfId="7" applyNumberFormat="1" applyFont="1" applyAlignment="1">
      <alignment horizontal="center" vertical="center"/>
    </xf>
    <xf numFmtId="0" fontId="14" fillId="0" borderId="11" xfId="0" applyFont="1" applyBorder="1" applyAlignment="1">
      <alignment horizontal="centerContinuous" vertical="center"/>
    </xf>
    <xf numFmtId="0" fontId="14" fillId="0" borderId="14" xfId="0" applyFont="1" applyBorder="1" applyAlignment="1">
      <alignment horizontal="centerContinuous" vertical="center"/>
    </xf>
    <xf numFmtId="0" fontId="0" fillId="0" borderId="14" xfId="0" applyBorder="1" applyAlignment="1">
      <alignment horizontal="centerContinuous" vertical="center"/>
    </xf>
    <xf numFmtId="0" fontId="14" fillId="0" borderId="16" xfId="0" applyFont="1" applyBorder="1" applyAlignment="1">
      <alignment horizontal="centerContinuous" vertical="center"/>
    </xf>
    <xf numFmtId="0" fontId="11" fillId="0" borderId="16" xfId="0" applyFont="1" applyBorder="1" applyAlignment="1">
      <alignment horizontal="center" vertical="center" wrapText="1"/>
    </xf>
    <xf numFmtId="4" fontId="7" fillId="0" borderId="9" xfId="0" applyNumberFormat="1" applyFont="1" applyBorder="1" applyAlignment="1">
      <alignment horizontal="center" vertical="center"/>
    </xf>
    <xf numFmtId="2" fontId="7" fillId="0" borderId="11" xfId="0" applyNumberFormat="1" applyFont="1" applyBorder="1" applyAlignment="1">
      <alignment horizontal="right" vertical="center" indent="1"/>
    </xf>
    <xf numFmtId="179" fontId="7" fillId="0" borderId="9" xfId="2" applyNumberFormat="1" applyFont="1" applyFill="1" applyBorder="1" applyAlignment="1" applyProtection="1">
      <alignment vertical="center"/>
    </xf>
    <xf numFmtId="166" fontId="7" fillId="0" borderId="9" xfId="1" applyNumberFormat="1" applyFont="1" applyFill="1" applyBorder="1" applyAlignment="1" applyProtection="1">
      <alignment vertical="center"/>
    </xf>
    <xf numFmtId="49" fontId="7" fillId="0" borderId="14" xfId="0" applyNumberFormat="1" applyFont="1" applyBorder="1" applyAlignment="1">
      <alignment horizontal="center" vertical="center"/>
    </xf>
    <xf numFmtId="0" fontId="7" fillId="0" borderId="14" xfId="0" applyFont="1" applyBorder="1" applyAlignment="1">
      <alignment horizontal="left" vertical="center"/>
    </xf>
    <xf numFmtId="0" fontId="7" fillId="0" borderId="14" xfId="0" applyFont="1" applyBorder="1" applyAlignment="1">
      <alignment horizontal="left" vertical="center" wrapText="1"/>
    </xf>
    <xf numFmtId="4" fontId="7" fillId="0" borderId="14" xfId="0" applyNumberFormat="1" applyFont="1" applyBorder="1" applyAlignment="1">
      <alignment horizontal="center" vertical="center"/>
    </xf>
    <xf numFmtId="4" fontId="7" fillId="0" borderId="14" xfId="0" applyNumberFormat="1" applyFont="1" applyBorder="1" applyAlignment="1">
      <alignment vertical="center"/>
    </xf>
    <xf numFmtId="164" fontId="7" fillId="0" borderId="14" xfId="0" applyNumberFormat="1" applyFont="1" applyBorder="1" applyAlignment="1">
      <alignment vertical="center"/>
    </xf>
    <xf numFmtId="166" fontId="7" fillId="0" borderId="16" xfId="1" applyNumberFormat="1" applyFont="1" applyFill="1" applyBorder="1" applyAlignment="1" applyProtection="1">
      <alignment vertical="center"/>
    </xf>
    <xf numFmtId="0" fontId="12" fillId="0" borderId="18" xfId="0" applyFont="1" applyBorder="1" applyAlignment="1">
      <alignment horizontal="center" vertical="center"/>
    </xf>
    <xf numFmtId="0" fontId="11" fillId="0" borderId="18" xfId="0" applyFont="1" applyBorder="1" applyAlignment="1">
      <alignment horizontal="center" vertical="center"/>
    </xf>
    <xf numFmtId="164" fontId="30" fillId="0" borderId="19" xfId="0" applyNumberFormat="1" applyFont="1" applyBorder="1" applyAlignment="1">
      <alignment vertical="center"/>
    </xf>
    <xf numFmtId="164" fontId="30" fillId="0" borderId="9" xfId="0" applyNumberFormat="1" applyFont="1" applyBorder="1" applyAlignment="1">
      <alignment vertical="center"/>
    </xf>
    <xf numFmtId="166" fontId="11" fillId="0" borderId="9" xfId="1" applyNumberFormat="1" applyFont="1" applyFill="1" applyBorder="1" applyAlignment="1" applyProtection="1">
      <alignment vertical="center"/>
    </xf>
    <xf numFmtId="164" fontId="0" fillId="0" borderId="0" xfId="0" applyNumberFormat="1" applyAlignment="1">
      <alignment vertical="center"/>
    </xf>
    <xf numFmtId="0" fontId="11" fillId="0" borderId="2" xfId="0" applyFont="1" applyBorder="1" applyAlignment="1">
      <alignment horizontal="center" vertical="center"/>
    </xf>
    <xf numFmtId="0" fontId="11" fillId="0" borderId="3" xfId="0" applyFont="1" applyBorder="1" applyAlignment="1">
      <alignment horizontal="left" vertical="center"/>
    </xf>
    <xf numFmtId="0" fontId="13" fillId="0" borderId="3" xfId="0" applyFont="1" applyBorder="1" applyAlignment="1">
      <alignment horizontal="left" vertical="center"/>
    </xf>
    <xf numFmtId="0" fontId="11" fillId="0" borderId="3" xfId="0" applyFont="1" applyBorder="1" applyAlignment="1">
      <alignment horizontal="right" vertical="center"/>
    </xf>
    <xf numFmtId="0" fontId="0" fillId="0" borderId="3" xfId="0" applyBorder="1" applyAlignment="1">
      <alignment vertical="center"/>
    </xf>
    <xf numFmtId="0" fontId="11" fillId="0" borderId="3" xfId="0" applyFont="1" applyBorder="1" applyAlignment="1">
      <alignment vertical="center"/>
    </xf>
    <xf numFmtId="164" fontId="11" fillId="0" borderId="4" xfId="0" applyNumberFormat="1" applyFont="1" applyBorder="1" applyAlignment="1">
      <alignment vertical="center"/>
    </xf>
    <xf numFmtId="165" fontId="11" fillId="0" borderId="0" xfId="0" applyNumberFormat="1" applyFont="1" applyAlignment="1">
      <alignment horizontal="right" vertical="center"/>
    </xf>
    <xf numFmtId="0" fontId="11" fillId="0" borderId="5" xfId="0" applyFont="1" applyBorder="1" applyAlignment="1">
      <alignment horizontal="center" vertical="center"/>
    </xf>
    <xf numFmtId="10" fontId="11" fillId="0" borderId="0" xfId="0" applyNumberFormat="1" applyFont="1" applyAlignment="1">
      <alignment horizontal="left" vertical="center"/>
    </xf>
    <xf numFmtId="10" fontId="11" fillId="0" borderId="0" xfId="0" applyNumberFormat="1" applyFont="1" applyAlignment="1">
      <alignment horizontal="right" vertical="center"/>
    </xf>
    <xf numFmtId="10" fontId="0" fillId="0" borderId="0" xfId="1" applyNumberFormat="1" applyFont="1" applyFill="1" applyBorder="1" applyAlignment="1" applyProtection="1">
      <alignment vertical="center"/>
    </xf>
    <xf numFmtId="164" fontId="11" fillId="0" borderId="1" xfId="0" applyNumberFormat="1" applyFont="1" applyBorder="1" applyAlignment="1">
      <alignment vertical="center"/>
    </xf>
    <xf numFmtId="0" fontId="11" fillId="0" borderId="0" xfId="0" applyFont="1" applyAlignment="1">
      <alignment horizontal="left" vertical="center"/>
    </xf>
    <xf numFmtId="0" fontId="13" fillId="0" borderId="0" xfId="0" applyFont="1" applyAlignment="1">
      <alignment horizontal="left" vertical="center"/>
    </xf>
    <xf numFmtId="0" fontId="11" fillId="0" borderId="6" xfId="0" applyFont="1" applyBorder="1" applyAlignment="1">
      <alignment horizontal="center" vertical="center"/>
    </xf>
    <xf numFmtId="10" fontId="11" fillId="0" borderId="7" xfId="0" applyNumberFormat="1" applyFont="1" applyBorder="1" applyAlignment="1">
      <alignment horizontal="left" vertical="center"/>
    </xf>
    <xf numFmtId="10" fontId="11" fillId="0" borderId="7" xfId="0" applyNumberFormat="1" applyFont="1" applyBorder="1" applyAlignment="1">
      <alignment horizontal="right" vertical="center"/>
    </xf>
    <xf numFmtId="10" fontId="0" fillId="0" borderId="7" xfId="1" applyNumberFormat="1" applyFont="1" applyFill="1" applyBorder="1" applyAlignment="1" applyProtection="1">
      <alignment vertical="center"/>
    </xf>
    <xf numFmtId="0" fontId="11" fillId="0" borderId="7" xfId="0" applyFont="1" applyBorder="1" applyAlignment="1">
      <alignment vertical="center"/>
    </xf>
    <xf numFmtId="0" fontId="0" fillId="0" borderId="7" xfId="0" applyBorder="1" applyAlignment="1">
      <alignment vertical="center"/>
    </xf>
    <xf numFmtId="164" fontId="11" fillId="0" borderId="8" xfId="0" applyNumberFormat="1" applyFont="1" applyBorder="1" applyAlignment="1">
      <alignment vertical="center"/>
    </xf>
    <xf numFmtId="0" fontId="13" fillId="0" borderId="0" xfId="0" applyFont="1" applyAlignment="1">
      <alignment horizontal="right" vertical="center"/>
    </xf>
    <xf numFmtId="164" fontId="11" fillId="0" borderId="0" xfId="0" applyNumberFormat="1" applyFont="1" applyAlignment="1">
      <alignment vertical="center"/>
    </xf>
    <xf numFmtId="0" fontId="9" fillId="0" borderId="0" xfId="0" applyFont="1" applyAlignment="1">
      <alignment horizontal="left" vertical="center"/>
    </xf>
    <xf numFmtId="0" fontId="0" fillId="0" borderId="0" xfId="0" applyAlignment="1">
      <alignment horizontal="right" vertical="center"/>
    </xf>
    <xf numFmtId="2" fontId="7" fillId="0" borderId="0" xfId="0" applyNumberFormat="1" applyFont="1" applyAlignment="1">
      <alignment vertical="center"/>
    </xf>
    <xf numFmtId="0" fontId="7" fillId="3" borderId="9" xfId="0" applyFont="1" applyFill="1" applyBorder="1" applyAlignment="1">
      <alignment vertical="center"/>
    </xf>
    <xf numFmtId="4" fontId="7" fillId="0" borderId="0" xfId="0" applyNumberFormat="1" applyFont="1" applyAlignment="1">
      <alignment vertical="center"/>
    </xf>
    <xf numFmtId="0" fontId="11" fillId="2" borderId="0" xfId="7" applyFont="1" applyFill="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Border="1" applyAlignment="1" applyProtection="1">
      <alignment vertical="center"/>
      <protection locked="0"/>
    </xf>
    <xf numFmtId="0" fontId="8" fillId="0" borderId="9" xfId="5" applyFont="1" applyBorder="1" applyAlignment="1" applyProtection="1">
      <alignment horizontal="left" vertical="center"/>
      <protection locked="0"/>
    </xf>
    <xf numFmtId="0" fontId="8" fillId="0" borderId="9" xfId="0" applyFont="1" applyBorder="1" applyAlignment="1" applyProtection="1">
      <alignment horizontal="center" vertical="center"/>
      <protection locked="0"/>
    </xf>
    <xf numFmtId="2" fontId="8" fillId="0" borderId="9" xfId="0" applyNumberFormat="1" applyFont="1" applyBorder="1" applyAlignment="1" applyProtection="1">
      <alignment horizontal="right" vertical="center"/>
      <protection locked="0"/>
    </xf>
    <xf numFmtId="178" fontId="8" fillId="0" borderId="9" xfId="2" applyNumberFormat="1" applyFont="1" applyFill="1" applyBorder="1" applyAlignment="1" applyProtection="1">
      <alignment horizontal="center" vertical="center"/>
      <protection locked="0"/>
    </xf>
    <xf numFmtId="178" fontId="8" fillId="0" borderId="9" xfId="0" applyNumberFormat="1" applyFont="1" applyBorder="1" applyAlignment="1" applyProtection="1">
      <alignment horizontal="center" vertical="center"/>
      <protection locked="0"/>
    </xf>
    <xf numFmtId="178" fontId="8" fillId="0" borderId="9" xfId="2" applyNumberFormat="1" applyFont="1" applyFill="1" applyBorder="1" applyAlignment="1" applyProtection="1">
      <alignment vertical="center"/>
      <protection locked="0"/>
    </xf>
    <xf numFmtId="0" fontId="8" fillId="0" borderId="0" xfId="0" applyFont="1" applyAlignment="1" applyProtection="1">
      <alignment vertical="center"/>
      <protection locked="0"/>
    </xf>
    <xf numFmtId="0" fontId="8" fillId="0" borderId="0" xfId="0" applyFont="1" applyAlignment="1" applyProtection="1">
      <alignment horizontal="center" vertical="center"/>
      <protection locked="0"/>
    </xf>
    <xf numFmtId="0" fontId="10" fillId="0" borderId="0" xfId="7" applyFont="1" applyAlignment="1">
      <alignment vertical="center"/>
    </xf>
    <xf numFmtId="0" fontId="10" fillId="0" borderId="0" xfId="7" applyFont="1" applyAlignment="1">
      <alignment horizontal="center" vertical="center"/>
    </xf>
    <xf numFmtId="0" fontId="8" fillId="0" borderId="0" xfId="7" applyFont="1" applyAlignment="1">
      <alignment vertical="center"/>
    </xf>
    <xf numFmtId="0" fontId="8" fillId="0" borderId="0" xfId="7" applyFont="1" applyAlignment="1">
      <alignment horizontal="center" vertical="center"/>
    </xf>
    <xf numFmtId="0" fontId="8" fillId="0" borderId="0" xfId="7" applyFont="1" applyAlignment="1">
      <alignment horizontal="center" vertical="center" wrapText="1"/>
    </xf>
    <xf numFmtId="0" fontId="8" fillId="0" borderId="0" xfId="7" quotePrefix="1" applyFont="1" applyAlignment="1">
      <alignment horizontal="left" vertical="center"/>
    </xf>
    <xf numFmtId="0" fontId="8" fillId="4" borderId="0" xfId="7" applyFont="1" applyFill="1" applyAlignment="1">
      <alignment horizontal="center" vertical="center"/>
    </xf>
    <xf numFmtId="0" fontId="8" fillId="4" borderId="0" xfId="7" applyFont="1" applyFill="1" applyAlignment="1">
      <alignment horizontal="left" vertical="center"/>
    </xf>
    <xf numFmtId="0" fontId="8" fillId="4" borderId="0" xfId="7" applyFont="1" applyFill="1" applyAlignment="1">
      <alignment vertical="center"/>
    </xf>
    <xf numFmtId="0" fontId="8" fillId="4" borderId="0" xfId="7" quotePrefix="1" applyFont="1" applyFill="1" applyAlignment="1">
      <alignment horizontal="left" vertical="center"/>
    </xf>
    <xf numFmtId="0" fontId="8" fillId="0" borderId="0" xfId="81" applyFont="1" applyAlignment="1">
      <alignment vertical="center"/>
    </xf>
    <xf numFmtId="0" fontId="8" fillId="0" borderId="0" xfId="81" applyFont="1" applyAlignment="1">
      <alignment horizontal="center" vertical="center"/>
    </xf>
    <xf numFmtId="0" fontId="10" fillId="0" borderId="0" xfId="81" applyFont="1" applyAlignment="1">
      <alignment horizontal="center" vertical="center"/>
    </xf>
    <xf numFmtId="49" fontId="8" fillId="0" borderId="0" xfId="81" applyNumberFormat="1" applyFont="1" applyAlignment="1">
      <alignment horizontal="center" vertical="center"/>
    </xf>
    <xf numFmtId="0" fontId="8" fillId="0" borderId="0" xfId="81" applyFont="1" applyAlignment="1">
      <alignment horizontal="left" vertical="center"/>
    </xf>
    <xf numFmtId="0" fontId="8" fillId="0" borderId="0" xfId="7" quotePrefix="1" applyFont="1" applyAlignment="1">
      <alignment horizontal="center" vertical="center"/>
    </xf>
    <xf numFmtId="0" fontId="10" fillId="0" borderId="0" xfId="7" applyFont="1" applyAlignment="1">
      <alignment horizontal="left" vertical="center"/>
    </xf>
    <xf numFmtId="0" fontId="8" fillId="0" borderId="0" xfId="81" quotePrefix="1" applyFont="1" applyAlignment="1">
      <alignment horizontal="left" vertical="center"/>
    </xf>
    <xf numFmtId="0" fontId="8" fillId="0" borderId="0" xfId="81" quotePrefix="1" applyFont="1" applyAlignment="1">
      <alignment horizontal="center" vertical="center"/>
    </xf>
    <xf numFmtId="0" fontId="10" fillId="0" borderId="0" xfId="81" applyFont="1" applyAlignment="1">
      <alignment vertical="center"/>
    </xf>
    <xf numFmtId="0" fontId="8" fillId="0" borderId="0" xfId="7" quotePrefix="1" applyFont="1" applyAlignment="1">
      <alignment vertical="center"/>
    </xf>
    <xf numFmtId="1" fontId="10" fillId="0" borderId="0" xfId="81" applyNumberFormat="1" applyFont="1" applyAlignment="1">
      <alignment vertical="center" wrapText="1"/>
    </xf>
    <xf numFmtId="1" fontId="10" fillId="0" borderId="0" xfId="81" applyNumberFormat="1" applyFont="1" applyAlignment="1">
      <alignment horizontal="center" vertical="center" wrapText="1"/>
    </xf>
    <xf numFmtId="4" fontId="8" fillId="0" borderId="0" xfId="81" applyNumberFormat="1" applyFont="1" applyAlignment="1">
      <alignment vertical="center"/>
    </xf>
    <xf numFmtId="4" fontId="8" fillId="4" borderId="0" xfId="81" applyNumberFormat="1" applyFont="1" applyFill="1" applyAlignment="1">
      <alignment vertical="center"/>
    </xf>
    <xf numFmtId="1" fontId="10" fillId="0" borderId="0" xfId="81" applyNumberFormat="1" applyFont="1" applyAlignment="1">
      <alignment horizontal="right" vertical="center"/>
    </xf>
    <xf numFmtId="4" fontId="10" fillId="0" borderId="0" xfId="81" applyNumberFormat="1" applyFont="1" applyAlignment="1">
      <alignment vertical="center"/>
    </xf>
    <xf numFmtId="1" fontId="8" fillId="0" borderId="0" xfId="81" applyNumberFormat="1" applyFont="1" applyAlignment="1">
      <alignment horizontal="right" vertical="center"/>
    </xf>
    <xf numFmtId="1" fontId="8" fillId="0" borderId="0" xfId="81" applyNumberFormat="1" applyFont="1" applyAlignment="1">
      <alignment vertical="center"/>
    </xf>
    <xf numFmtId="1" fontId="8" fillId="0" borderId="0" xfId="81" applyNumberFormat="1" applyFont="1" applyAlignment="1">
      <alignment horizontal="center" vertical="center"/>
    </xf>
    <xf numFmtId="0" fontId="8" fillId="0" borderId="0" xfId="81" applyFont="1" applyAlignment="1">
      <alignment horizontal="center" vertical="center" wrapText="1"/>
    </xf>
    <xf numFmtId="0" fontId="8" fillId="0" borderId="0" xfId="7" applyFont="1"/>
    <xf numFmtId="0" fontId="8" fillId="0" borderId="0" xfId="7" applyFont="1" applyAlignment="1">
      <alignment horizontal="center"/>
    </xf>
    <xf numFmtId="0" fontId="38" fillId="0" borderId="0" xfId="81" applyFont="1"/>
    <xf numFmtId="0" fontId="38" fillId="0" borderId="0" xfId="81" applyFont="1" applyAlignment="1">
      <alignment horizontal="center"/>
    </xf>
    <xf numFmtId="174" fontId="8" fillId="0" borderId="0" xfId="7" applyNumberFormat="1" applyFont="1" applyAlignment="1">
      <alignment horizontal="center" vertical="center"/>
    </xf>
    <xf numFmtId="0" fontId="11" fillId="0" borderId="10" xfId="0" applyFont="1" applyBorder="1" applyAlignment="1">
      <alignment horizontal="center" vertical="center"/>
    </xf>
    <xf numFmtId="0" fontId="11" fillId="0" borderId="10" xfId="0" applyFont="1" applyBorder="1" applyAlignment="1">
      <alignment horizontal="center" vertical="center" wrapText="1"/>
    </xf>
    <xf numFmtId="0" fontId="7" fillId="0" borderId="9" xfId="0" applyFont="1" applyBorder="1" applyAlignment="1">
      <alignment vertical="center"/>
    </xf>
    <xf numFmtId="49" fontId="7" fillId="3" borderId="9" xfId="0" applyNumberFormat="1" applyFont="1" applyFill="1" applyBorder="1" applyAlignment="1">
      <alignment vertical="center"/>
    </xf>
    <xf numFmtId="0" fontId="11" fillId="0" borderId="0" xfId="0" applyFont="1" applyAlignment="1">
      <alignment horizontal="right" vertical="center"/>
    </xf>
    <xf numFmtId="10" fontId="7" fillId="2" borderId="0" xfId="1" applyNumberFormat="1" applyFont="1" applyFill="1" applyBorder="1" applyAlignment="1" applyProtection="1">
      <alignment horizontal="center" vertical="center"/>
    </xf>
    <xf numFmtId="178" fontId="8" fillId="0" borderId="20" xfId="0" applyNumberFormat="1" applyFont="1" applyBorder="1" applyAlignment="1">
      <alignment horizontal="center" vertical="center"/>
    </xf>
    <xf numFmtId="0" fontId="10" fillId="0" borderId="21" xfId="0" applyFont="1" applyBorder="1" applyAlignment="1">
      <alignment horizontal="centerContinuous" vertical="center"/>
    </xf>
    <xf numFmtId="0" fontId="10" fillId="0" borderId="18" xfId="0" applyFont="1" applyBorder="1" applyAlignment="1">
      <alignment horizontal="centerContinuous" vertical="center"/>
    </xf>
    <xf numFmtId="0" fontId="10" fillId="0" borderId="19" xfId="0" applyFont="1" applyBorder="1" applyAlignment="1">
      <alignment horizontal="centerContinuous" vertical="center"/>
    </xf>
    <xf numFmtId="14" fontId="10" fillId="0" borderId="12" xfId="0" applyNumberFormat="1" applyFont="1" applyBorder="1" applyAlignment="1">
      <alignment vertical="center"/>
    </xf>
    <xf numFmtId="178" fontId="10" fillId="0" borderId="22" xfId="0" applyNumberFormat="1" applyFont="1" applyBorder="1" applyAlignment="1">
      <alignment horizontal="center" vertical="center"/>
    </xf>
    <xf numFmtId="178" fontId="10" fillId="0" borderId="22" xfId="0" applyNumberFormat="1" applyFont="1" applyBorder="1" applyAlignment="1">
      <alignment vertical="center"/>
    </xf>
    <xf numFmtId="14" fontId="10" fillId="0" borderId="22" xfId="0" applyNumberFormat="1" applyFont="1" applyBorder="1" applyAlignment="1">
      <alignment vertical="center"/>
    </xf>
    <xf numFmtId="0" fontId="10" fillId="0" borderId="12" xfId="0" applyFont="1" applyBorder="1" applyAlignment="1">
      <alignment vertical="center"/>
    </xf>
    <xf numFmtId="178" fontId="8" fillId="0" borderId="22" xfId="0" applyNumberFormat="1" applyFont="1" applyBorder="1" applyAlignment="1">
      <alignment vertical="center"/>
    </xf>
    <xf numFmtId="178" fontId="8" fillId="0" borderId="22" xfId="0" applyNumberFormat="1" applyFont="1" applyBorder="1" applyAlignment="1">
      <alignment horizontal="center" vertical="center"/>
    </xf>
    <xf numFmtId="0" fontId="8" fillId="0" borderId="11" xfId="0" applyFont="1" applyBorder="1" applyAlignment="1">
      <alignment horizontal="center" vertical="center" wrapText="1"/>
    </xf>
    <xf numFmtId="178" fontId="8" fillId="0" borderId="16" xfId="0" applyNumberFormat="1" applyFont="1" applyBorder="1" applyAlignment="1">
      <alignment horizontal="center" vertical="center"/>
    </xf>
    <xf numFmtId="178" fontId="8" fillId="0" borderId="9" xfId="2" applyNumberFormat="1" applyFont="1" applyFill="1" applyBorder="1" applyAlignment="1" applyProtection="1">
      <alignment horizontal="right" vertical="center"/>
      <protection locked="0"/>
    </xf>
    <xf numFmtId="0" fontId="8" fillId="0" borderId="12" xfId="0" applyFont="1" applyBorder="1" applyAlignment="1">
      <alignment vertical="center"/>
    </xf>
    <xf numFmtId="178" fontId="8" fillId="0" borderId="20" xfId="2" applyNumberFormat="1" applyFont="1" applyFill="1" applyBorder="1" applyAlignment="1" applyProtection="1">
      <alignment horizontal="right" vertical="center"/>
    </xf>
    <xf numFmtId="178" fontId="8" fillId="0" borderId="22" xfId="0" applyNumberFormat="1" applyFont="1" applyBorder="1" applyAlignment="1">
      <alignment horizontal="right" vertical="center"/>
    </xf>
    <xf numFmtId="0" fontId="8" fillId="0" borderId="21" xfId="0" applyFont="1" applyBorder="1" applyAlignment="1">
      <alignment horizontal="center" vertical="center"/>
    </xf>
    <xf numFmtId="0" fontId="8" fillId="0" borderId="12" xfId="0" applyFont="1" applyBorder="1" applyAlignment="1">
      <alignment horizontal="center" vertical="center"/>
    </xf>
    <xf numFmtId="49" fontId="8" fillId="0" borderId="11" xfId="0" applyNumberFormat="1" applyFont="1" applyBorder="1" applyAlignment="1">
      <alignment horizontal="center" vertical="center"/>
    </xf>
    <xf numFmtId="0" fontId="8" fillId="0" borderId="14" xfId="0" applyFont="1" applyBorder="1" applyAlignment="1">
      <alignment horizontal="left" vertical="center"/>
    </xf>
    <xf numFmtId="178" fontId="8" fillId="0" borderId="16" xfId="2" applyNumberFormat="1" applyFont="1" applyFill="1" applyBorder="1" applyAlignment="1" applyProtection="1">
      <alignment horizontal="right" vertical="center"/>
    </xf>
    <xf numFmtId="178" fontId="8" fillId="0" borderId="9" xfId="0" applyNumberFormat="1" applyFont="1" applyBorder="1" applyAlignment="1">
      <alignment horizontal="left" vertical="center"/>
    </xf>
    <xf numFmtId="16" fontId="7" fillId="0" borderId="9" xfId="0" applyNumberFormat="1" applyFont="1" applyBorder="1" applyAlignment="1">
      <alignment horizontal="center" vertical="center"/>
    </xf>
    <xf numFmtId="0" fontId="13" fillId="0" borderId="0" xfId="0" applyFont="1" applyAlignment="1">
      <alignment vertical="center" wrapText="1"/>
    </xf>
    <xf numFmtId="0" fontId="11" fillId="0" borderId="0" xfId="0" applyFont="1" applyAlignment="1">
      <alignment vertical="center" wrapText="1"/>
    </xf>
    <xf numFmtId="0" fontId="39" fillId="0" borderId="18" xfId="0" applyFont="1" applyBorder="1" applyAlignment="1">
      <alignment vertical="center"/>
    </xf>
    <xf numFmtId="0" fontId="11" fillId="2" borderId="0" xfId="0" applyFont="1" applyFill="1"/>
    <xf numFmtId="8" fontId="11" fillId="2" borderId="0" xfId="0" applyNumberFormat="1" applyFont="1" applyFill="1"/>
    <xf numFmtId="0" fontId="11" fillId="2" borderId="24" xfId="0" applyFont="1" applyFill="1" applyBorder="1"/>
    <xf numFmtId="0" fontId="11" fillId="2" borderId="25" xfId="0" applyFont="1" applyFill="1" applyBorder="1"/>
    <xf numFmtId="0" fontId="11" fillId="2" borderId="26" xfId="0" applyFont="1" applyFill="1" applyBorder="1"/>
    <xf numFmtId="0" fontId="0" fillId="0" borderId="27" xfId="0" applyBorder="1"/>
    <xf numFmtId="0" fontId="0" fillId="0" borderId="20" xfId="0" applyBorder="1"/>
    <xf numFmtId="9" fontId="0" fillId="0" borderId="28" xfId="0" applyNumberFormat="1" applyBorder="1"/>
    <xf numFmtId="0" fontId="0" fillId="0" borderId="29" xfId="0" applyBorder="1"/>
    <xf numFmtId="9" fontId="0" fillId="0" borderId="30" xfId="0" applyNumberFormat="1" applyBorder="1"/>
    <xf numFmtId="0" fontId="7" fillId="0" borderId="11" xfId="0" applyFont="1" applyBorder="1" applyAlignment="1">
      <alignment horizontal="left" vertical="center" wrapText="1"/>
    </xf>
    <xf numFmtId="0" fontId="7" fillId="3" borderId="9" xfId="0" applyFont="1" applyFill="1" applyBorder="1" applyAlignment="1">
      <alignment vertical="center" wrapText="1"/>
    </xf>
    <xf numFmtId="9" fontId="0" fillId="0" borderId="0" xfId="0" applyNumberFormat="1"/>
    <xf numFmtId="0" fontId="26" fillId="0" borderId="0" xfId="19" applyFont="1" applyAlignment="1">
      <alignment horizontal="left" vertical="center"/>
    </xf>
    <xf numFmtId="0" fontId="8" fillId="0" borderId="0" xfId="7" applyFont="1" applyAlignment="1">
      <alignment horizontal="center" vertical="center" wrapText="1"/>
    </xf>
    <xf numFmtId="0" fontId="11" fillId="0" borderId="0" xfId="0" applyFont="1" applyAlignment="1">
      <alignment horizontal="center" vertical="center"/>
    </xf>
    <xf numFmtId="0" fontId="11" fillId="0" borderId="9" xfId="0" applyFont="1" applyBorder="1" applyAlignment="1">
      <alignment horizontal="center" vertical="center"/>
    </xf>
    <xf numFmtId="0" fontId="11" fillId="0" borderId="23"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11" xfId="0" applyFont="1" applyBorder="1" applyAlignment="1">
      <alignment horizontal="center" vertical="center"/>
    </xf>
    <xf numFmtId="0" fontId="11" fillId="0" borderId="14" xfId="0" applyFont="1" applyBorder="1" applyAlignment="1">
      <alignment horizontal="center" vertical="center"/>
    </xf>
    <xf numFmtId="0" fontId="11" fillId="0" borderId="16" xfId="0" applyFont="1" applyBorder="1" applyAlignment="1">
      <alignment horizontal="center" vertical="center"/>
    </xf>
    <xf numFmtId="0" fontId="11" fillId="0" borderId="9" xfId="0" applyFont="1" applyBorder="1" applyAlignment="1">
      <alignment horizontal="center" vertical="center" wrapText="1"/>
    </xf>
    <xf numFmtId="49" fontId="11" fillId="0" borderId="9" xfId="0" applyNumberFormat="1" applyFont="1" applyBorder="1" applyAlignment="1">
      <alignment horizontal="center" vertical="center" wrapText="1"/>
    </xf>
    <xf numFmtId="0" fontId="7" fillId="0" borderId="11" xfId="0" applyFont="1" applyBorder="1" applyAlignment="1">
      <alignment horizontal="left" vertical="center" wrapText="1"/>
    </xf>
    <xf numFmtId="0" fontId="7" fillId="0" borderId="16" xfId="0" applyFont="1" applyBorder="1" applyAlignment="1">
      <alignment horizontal="left" vertical="center" wrapText="1"/>
    </xf>
    <xf numFmtId="0" fontId="13" fillId="0" borderId="0" xfId="0" applyFont="1" applyAlignment="1">
      <alignment horizontal="left" vertical="center" wrapText="1"/>
    </xf>
    <xf numFmtId="0" fontId="16" fillId="0" borderId="9"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20" xfId="0" applyFont="1" applyBorder="1" applyAlignment="1">
      <alignment horizontal="center" vertical="center" wrapText="1"/>
    </xf>
    <xf numFmtId="0" fontId="16" fillId="0" borderId="21"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13" xfId="0" applyFont="1" applyBorder="1" applyAlignment="1">
      <alignment horizontal="center" vertical="center" wrapText="1"/>
    </xf>
    <xf numFmtId="0" fontId="16" fillId="0" borderId="15"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23" xfId="0" applyFont="1" applyBorder="1" applyAlignment="1">
      <alignment horizontal="center" vertical="center"/>
    </xf>
    <xf numFmtId="0" fontId="8" fillId="0" borderId="20" xfId="0" applyFont="1" applyBorder="1" applyAlignment="1">
      <alignment horizontal="center" vertical="center"/>
    </xf>
    <xf numFmtId="2" fontId="8" fillId="0" borderId="23" xfId="0" applyNumberFormat="1" applyFont="1" applyBorder="1" applyAlignment="1">
      <alignment horizontal="center" vertical="center"/>
    </xf>
    <xf numFmtId="2" fontId="8" fillId="0" borderId="20" xfId="0" applyNumberFormat="1" applyFont="1" applyBorder="1" applyAlignment="1">
      <alignment horizontal="center" vertical="center"/>
    </xf>
    <xf numFmtId="178" fontId="8" fillId="0" borderId="23" xfId="0" applyNumberFormat="1" applyFont="1" applyBorder="1" applyAlignment="1">
      <alignment horizontal="center" vertical="center"/>
    </xf>
    <xf numFmtId="178" fontId="8" fillId="0" borderId="20" xfId="0" applyNumberFormat="1" applyFont="1" applyBorder="1" applyAlignment="1">
      <alignment horizontal="center" vertical="center"/>
    </xf>
    <xf numFmtId="0" fontId="7" fillId="0" borderId="11" xfId="7" applyBorder="1" applyAlignment="1" applyProtection="1">
      <alignment horizontal="left" vertical="center" wrapText="1"/>
      <protection hidden="1"/>
    </xf>
    <xf numFmtId="0" fontId="7" fillId="0" borderId="16" xfId="7" applyBorder="1" applyAlignment="1" applyProtection="1">
      <alignment horizontal="left" vertical="center" wrapText="1"/>
      <protection hidden="1"/>
    </xf>
    <xf numFmtId="0" fontId="14" fillId="0" borderId="11" xfId="0" applyFont="1" applyBorder="1" applyAlignment="1" applyProtection="1">
      <alignment horizontal="center" vertical="center"/>
      <protection hidden="1"/>
    </xf>
    <xf numFmtId="0" fontId="14" fillId="0" borderId="14" xfId="0" applyFont="1" applyBorder="1" applyAlignment="1" applyProtection="1">
      <alignment horizontal="center" vertical="center"/>
      <protection hidden="1"/>
    </xf>
    <xf numFmtId="0" fontId="14" fillId="0" borderId="16" xfId="0" applyFont="1" applyBorder="1" applyAlignment="1" applyProtection="1">
      <alignment horizontal="center" vertical="center"/>
      <protection hidden="1"/>
    </xf>
    <xf numFmtId="0" fontId="11" fillId="0" borderId="9" xfId="7" applyFont="1" applyBorder="1" applyAlignment="1" applyProtection="1">
      <alignment horizontal="center" vertical="center"/>
      <protection hidden="1"/>
    </xf>
    <xf numFmtId="0" fontId="16" fillId="0" borderId="9" xfId="7" applyFont="1" applyBorder="1" applyAlignment="1" applyProtection="1">
      <alignment horizontal="center" vertical="center" wrapText="1"/>
      <protection hidden="1"/>
    </xf>
    <xf numFmtId="0" fontId="11" fillId="0" borderId="9" xfId="0" applyFont="1" applyBorder="1" applyAlignment="1" applyProtection="1">
      <alignment horizontal="center" vertical="center" wrapText="1"/>
      <protection hidden="1"/>
    </xf>
    <xf numFmtId="0" fontId="11" fillId="0" borderId="9" xfId="7" applyFont="1" applyBorder="1" applyAlignment="1" applyProtection="1">
      <alignment horizontal="center" vertical="center" wrapText="1"/>
      <protection hidden="1"/>
    </xf>
    <xf numFmtId="0" fontId="40" fillId="2" borderId="0" xfId="0" applyFont="1" applyFill="1" applyAlignment="1">
      <alignment horizontal="center"/>
    </xf>
    <xf numFmtId="0" fontId="37" fillId="0" borderId="0" xfId="3" applyFont="1" applyAlignment="1">
      <alignment horizontal="center"/>
    </xf>
    <xf numFmtId="0" fontId="37" fillId="0" borderId="0" xfId="3" applyFont="1" applyAlignment="1">
      <alignment horizontal="center" wrapText="1"/>
    </xf>
    <xf numFmtId="0" fontId="13" fillId="0" borderId="21" xfId="0" applyFont="1" applyBorder="1" applyAlignment="1" applyProtection="1">
      <alignment horizontal="center" vertical="center"/>
      <protection hidden="1"/>
    </xf>
    <xf numFmtId="0" fontId="13" fillId="0" borderId="18" xfId="0" applyFont="1" applyBorder="1" applyAlignment="1" applyProtection="1">
      <alignment horizontal="center" vertical="center"/>
      <protection hidden="1"/>
    </xf>
    <xf numFmtId="0" fontId="13" fillId="0" borderId="19" xfId="0" applyFont="1" applyBorder="1" applyAlignment="1" applyProtection="1">
      <alignment horizontal="center" vertical="center"/>
      <protection hidden="1"/>
    </xf>
    <xf numFmtId="0" fontId="7" fillId="0" borderId="13" xfId="0" applyFont="1" applyBorder="1" applyAlignment="1" applyProtection="1">
      <alignment horizontal="center" vertical="center"/>
      <protection hidden="1"/>
    </xf>
    <xf numFmtId="0" fontId="7" fillId="0" borderId="17" xfId="0" applyFont="1"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0" fillId="0" borderId="15" xfId="0" applyBorder="1" applyAlignment="1" applyProtection="1">
      <alignment horizontal="center" vertical="center"/>
      <protection hidden="1"/>
    </xf>
    <xf numFmtId="0" fontId="11" fillId="0" borderId="11" xfId="0" applyFont="1" applyBorder="1" applyAlignment="1" applyProtection="1">
      <alignment horizontal="right" vertical="center" indent="2"/>
      <protection hidden="1"/>
    </xf>
    <xf numFmtId="0" fontId="11" fillId="0" borderId="16" xfId="0" applyFont="1" applyBorder="1" applyAlignment="1" applyProtection="1">
      <alignment horizontal="right" vertical="center" indent="2"/>
      <protection hidden="1"/>
    </xf>
    <xf numFmtId="0" fontId="11" fillId="0" borderId="11" xfId="0" applyFont="1" applyBorder="1" applyAlignment="1" applyProtection="1">
      <alignment horizontal="left" vertical="center"/>
      <protection hidden="1"/>
    </xf>
    <xf numFmtId="0" fontId="11" fillId="0" borderId="16" xfId="0" applyFont="1" applyBorder="1" applyAlignment="1" applyProtection="1">
      <alignment horizontal="left" vertical="center"/>
      <protection hidden="1"/>
    </xf>
  </cellXfs>
  <cellStyles count="83">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3" xfId="23" xr:uid="{00000000-0005-0000-0000-000019000000}"/>
    <cellStyle name="Millares 3 2" xfId="47" xr:uid="{00000000-0005-0000-0000-00001A000000}"/>
    <cellStyle name="Millares 4" xfId="24" xr:uid="{00000000-0005-0000-0000-00001B000000}"/>
    <cellStyle name="Millares 5" xfId="25" xr:uid="{00000000-0005-0000-0000-00001C000000}"/>
    <cellStyle name="Millares 6" xfId="29" xr:uid="{00000000-0005-0000-0000-00001D000000}"/>
    <cellStyle name="Moneda" xfId="2" builtinId="4"/>
    <cellStyle name="Moneda 2" xfId="28" xr:uid="{00000000-0005-0000-0000-00001F000000}"/>
    <cellStyle name="Moneda 2 2" xfId="48" xr:uid="{00000000-0005-0000-0000-000020000000}"/>
    <cellStyle name="Moneda 3" xfId="49" xr:uid="{00000000-0005-0000-0000-000021000000}"/>
    <cellStyle name="Moneda 3 2" xfId="50" xr:uid="{00000000-0005-0000-0000-000022000000}"/>
    <cellStyle name="Moneda 4" xfId="51" xr:uid="{00000000-0005-0000-0000-000023000000}"/>
    <cellStyle name="Moneda 5" xfId="52" xr:uid="{00000000-0005-0000-0000-000024000000}"/>
    <cellStyle name="Moneda 6" xfId="53" xr:uid="{00000000-0005-0000-0000-000025000000}"/>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2 2 2" xfId="81" xr:uid="{00000000-0005-0000-0000-00002F000000}"/>
    <cellStyle name="Normal 2 3" xfId="57" xr:uid="{00000000-0005-0000-0000-000030000000}"/>
    <cellStyle name="Normal 2 4" xfId="58" xr:uid="{00000000-0005-0000-0000-000031000000}"/>
    <cellStyle name="Normal 3" xfId="7" xr:uid="{00000000-0005-0000-0000-000032000000}"/>
    <cellStyle name="Normal 3 2" xfId="59" xr:uid="{00000000-0005-0000-0000-000033000000}"/>
    <cellStyle name="Normal 3 3" xfId="60" xr:uid="{00000000-0005-0000-0000-000034000000}"/>
    <cellStyle name="Normal 3 4" xfId="61" xr:uid="{00000000-0005-0000-0000-000035000000}"/>
    <cellStyle name="Normal 3 5" xfId="62" xr:uid="{00000000-0005-0000-0000-000036000000}"/>
    <cellStyle name="Normal 4" xfId="26" xr:uid="{00000000-0005-0000-0000-000037000000}"/>
    <cellStyle name="Normal 4 2" xfId="63" xr:uid="{00000000-0005-0000-0000-000038000000}"/>
    <cellStyle name="Normal 4 3" xfId="64" xr:uid="{00000000-0005-0000-0000-000039000000}"/>
    <cellStyle name="Normal 5" xfId="65" xr:uid="{00000000-0005-0000-0000-00003A000000}"/>
    <cellStyle name="Normal 5 2" xfId="66" xr:uid="{00000000-0005-0000-0000-00003B000000}"/>
    <cellStyle name="Normal 6" xfId="27" xr:uid="{00000000-0005-0000-0000-00003C000000}"/>
    <cellStyle name="Normal 6 2" xfId="67" xr:uid="{00000000-0005-0000-0000-00003D000000}"/>
    <cellStyle name="Normal 6 3" xfId="82" xr:uid="{00000000-0005-0000-0000-00003E000000}"/>
    <cellStyle name="Normal 7" xfId="68" xr:uid="{00000000-0005-0000-0000-00003F000000}"/>
    <cellStyle name="Normal 8" xfId="69" xr:uid="{00000000-0005-0000-0000-000040000000}"/>
    <cellStyle name="Normal 9" xfId="70" xr:uid="{00000000-0005-0000-0000-000041000000}"/>
    <cellStyle name="Normal_Analisis de precios AGOSTO 2004" xfId="6" xr:uid="{00000000-0005-0000-0000-000042000000}"/>
    <cellStyle name="Normal_LICITACION ESCUELA CAUCETE" xfId="5" xr:uid="{00000000-0005-0000-0000-000043000000}"/>
    <cellStyle name="Porcentaje" xfId="1" builtinId="5"/>
    <cellStyle name="Porcentaje 2" xfId="4" xr:uid="{00000000-0005-0000-0000-000045000000}"/>
    <cellStyle name="Porcentaje 2 2" xfId="71" xr:uid="{00000000-0005-0000-0000-000046000000}"/>
    <cellStyle name="Porcentaje 3" xfId="16" xr:uid="{00000000-0005-0000-0000-000047000000}"/>
    <cellStyle name="Porcentaje 3 2" xfId="72" xr:uid="{00000000-0005-0000-0000-000048000000}"/>
    <cellStyle name="Porcentaje 4" xfId="73" xr:uid="{00000000-0005-0000-0000-000049000000}"/>
    <cellStyle name="Porcentaje 4 2" xfId="74" xr:uid="{00000000-0005-0000-0000-00004A000000}"/>
    <cellStyle name="Porcentaje 4 3" xfId="75" xr:uid="{00000000-0005-0000-0000-00004B000000}"/>
    <cellStyle name="Porcentaje 5" xfId="76" xr:uid="{00000000-0005-0000-0000-00004C000000}"/>
    <cellStyle name="Porcentaje 5 2" xfId="77" xr:uid="{00000000-0005-0000-0000-00004D000000}"/>
    <cellStyle name="Punto" xfId="17" xr:uid="{00000000-0005-0000-0000-00004E000000}"/>
    <cellStyle name="Punto 2" xfId="78" xr:uid="{00000000-0005-0000-0000-00004F000000}"/>
    <cellStyle name="Punto0" xfId="18" xr:uid="{00000000-0005-0000-0000-000050000000}"/>
    <cellStyle name="Punto0 2" xfId="79" xr:uid="{00000000-0005-0000-0000-000051000000}"/>
    <cellStyle name="Total 2" xfId="80" xr:uid="{00000000-0005-0000-0000-000052000000}"/>
  </cellStyles>
  <dxfs count="137">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microsoft.com/office/2006/relationships/vbaProject" Target="vbaProject.bin"/></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PTyCI!$E$11:$BA$11</c:f>
              <c:numCache>
                <c:formatCode>"Mes "#,#00\ </c:formatCode>
                <c:ptCount val="4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numCache>
            </c:numRef>
          </c:cat>
          <c:val>
            <c:numRef>
              <c:f>PTyCI!$E$216:$BA$216</c:f>
              <c:numCache>
                <c:formatCode>0.00%</c:formatCode>
                <c:ptCount val="49"/>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PTyCI!$E$11:$BA$11</c:f>
              <c:numCache>
                <c:formatCode>"Mes "#,#00\ </c:formatCode>
                <c:ptCount val="4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numCache>
            </c:numRef>
          </c:cat>
          <c:val>
            <c:numRef>
              <c:f>PTyCI!$E$217:$BA$217</c:f>
              <c:numCache>
                <c:formatCode>0.00%</c:formatCode>
                <c:ptCount val="49"/>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75492096"/>
        <c:axId val="254506112"/>
      </c:lineChart>
      <c:catAx>
        <c:axId val="17549209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254506112"/>
        <c:crossesAt val="0"/>
        <c:auto val="1"/>
        <c:lblAlgn val="ctr"/>
        <c:lblOffset val="100"/>
        <c:noMultiLvlLbl val="0"/>
      </c:catAx>
      <c:valAx>
        <c:axId val="25450611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7549209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PTyCI!$E$11:$BA$11</c:f>
              <c:numCache>
                <c:formatCode>"Mes "#,#00\ </c:formatCode>
                <c:ptCount val="4"/>
                <c:pt idx="0" formatCode="General">
                  <c:v>0</c:v>
                </c:pt>
                <c:pt idx="1">
                  <c:v>1</c:v>
                </c:pt>
                <c:pt idx="2">
                  <c:v>2</c:v>
                </c:pt>
                <c:pt idx="3">
                  <c:v>3</c:v>
                </c:pt>
              </c:numCache>
            </c:numRef>
          </c:cat>
          <c:val>
            <c:numRef>
              <c:f>PTyCI!$E$219:$BA$219</c:f>
              <c:numCache>
                <c:formatCode>_-"$"* #,##0.00_-;\-"$"* #,##0.00_-;_-"$"* "-"??_-;_-@_-</c:formatCode>
                <c:ptCount val="4"/>
                <c:pt idx="0">
                  <c:v>0</c:v>
                </c:pt>
                <c:pt idx="1">
                  <c:v>0</c:v>
                </c:pt>
                <c:pt idx="2">
                  <c:v>0</c:v>
                </c:pt>
                <c:pt idx="3">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PTyCI!$E$11:$BA$11</c:f>
              <c:numCache>
                <c:formatCode>"Mes "#,#00\ </c:formatCode>
                <c:ptCount val="4"/>
                <c:pt idx="0" formatCode="General">
                  <c:v>0</c:v>
                </c:pt>
                <c:pt idx="1">
                  <c:v>1</c:v>
                </c:pt>
                <c:pt idx="2">
                  <c:v>2</c:v>
                </c:pt>
                <c:pt idx="3">
                  <c:v>3</c:v>
                </c:pt>
              </c:numCache>
            </c:numRef>
          </c:cat>
          <c:val>
            <c:numRef>
              <c:f>PTyCI!$E$220:$BA$220</c:f>
              <c:numCache>
                <c:formatCode>_-"$"* #,##0.00_-;\-"$"* #,##0.00_-;_-"$"* "-"??_-;_-@_-</c:formatCode>
                <c:ptCount val="4"/>
                <c:pt idx="0">
                  <c:v>0</c:v>
                </c:pt>
                <c:pt idx="1">
                  <c:v>0</c:v>
                </c:pt>
                <c:pt idx="2">
                  <c:v>0</c:v>
                </c:pt>
                <c:pt idx="3">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75511040"/>
        <c:axId val="175512960"/>
      </c:lineChart>
      <c:catAx>
        <c:axId val="175511040"/>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75512960"/>
        <c:crosses val="autoZero"/>
        <c:auto val="1"/>
        <c:lblAlgn val="ctr"/>
        <c:lblOffset val="100"/>
        <c:noMultiLvlLbl val="0"/>
      </c:catAx>
      <c:valAx>
        <c:axId val="17551296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7551104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Otros/Desktop/SIGOP/Planillas%20finales%20-%20Marzo%202019/IPV%20-%20Planillas%20Oferta%20-%20Obra%20-%20Ubicaci&#243;n%20-%20Con%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IGOP/DA%20-%20Planillas%20Oferta%20-%20Obra%20-%20Ubicaci&#243;n%20-%20con%20planilla%20de%20medicion%20y%20polinomica.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Otros/Deskt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CyP"/>
      <sheetName val="AP"/>
      <sheetName val="PTyCI"/>
      <sheetName val="Polinomica"/>
      <sheetName val="Grafico Avance Obra"/>
      <sheetName val="Gráfico Curva Inversiones"/>
      <sheetName val="Insumos"/>
      <sheetName val="Indices"/>
      <sheetName val="Códigos Items"/>
      <sheetName val="Gastos Generales"/>
    </sheetNames>
    <sheetDataSet>
      <sheetData sheetId="0">
        <row r="4">
          <cell r="C4"/>
        </row>
        <row r="5">
          <cell r="C5"/>
        </row>
        <row r="6">
          <cell r="C6"/>
        </row>
        <row r="8">
          <cell r="C8"/>
        </row>
        <row r="14">
          <cell r="C14"/>
        </row>
        <row r="17">
          <cell r="C17"/>
        </row>
        <row r="18">
          <cell r="C18"/>
        </row>
        <row r="19">
          <cell r="C19">
            <v>1</v>
          </cell>
        </row>
        <row r="20">
          <cell r="C20">
            <v>1</v>
          </cell>
        </row>
        <row r="21">
          <cell r="C21"/>
        </row>
      </sheetData>
      <sheetData sheetId="1">
        <row r="1">
          <cell r="A1" t="str">
            <v>DATOS PROTOTIPO P1</v>
          </cell>
          <cell r="B1"/>
          <cell r="C1"/>
          <cell r="D1"/>
        </row>
        <row r="2">
          <cell r="A2" t="str">
            <v>OBRA</v>
          </cell>
          <cell r="B2">
            <v>0</v>
          </cell>
          <cell r="C2"/>
          <cell r="D2"/>
        </row>
        <row r="3">
          <cell r="A3" t="str">
            <v>UBICACIÓN</v>
          </cell>
          <cell r="B3">
            <v>0</v>
          </cell>
          <cell r="C3"/>
          <cell r="D3"/>
        </row>
        <row r="4">
          <cell r="A4" t="str">
            <v>PROTOTIPO:</v>
          </cell>
          <cell r="B4" t="str">
            <v>aba</v>
          </cell>
          <cell r="D4"/>
        </row>
        <row r="5">
          <cell r="A5" t="str">
            <v>CANTIDAD:</v>
          </cell>
          <cell r="B5">
            <v>30</v>
          </cell>
          <cell r="D5"/>
        </row>
        <row r="6">
          <cell r="A6"/>
          <cell r="B6"/>
          <cell r="C6"/>
          <cell r="D6"/>
        </row>
        <row r="7">
          <cell r="A7" t="str">
            <v>RUBRO ITEM</v>
          </cell>
          <cell r="B7" t="str">
            <v>DESIGNACION</v>
          </cell>
          <cell r="C7" t="str">
            <v>UN.</v>
          </cell>
          <cell r="D7" t="str">
            <v>CANT.</v>
          </cell>
        </row>
        <row r="8">
          <cell r="A8"/>
          <cell r="B8"/>
          <cell r="C8"/>
          <cell r="D8"/>
        </row>
        <row r="9">
          <cell r="A9"/>
          <cell r="B9"/>
          <cell r="C9"/>
          <cell r="D9"/>
        </row>
        <row r="10">
          <cell r="A10">
            <v>1</v>
          </cell>
          <cell r="B10">
            <v>0</v>
          </cell>
          <cell r="C10">
            <v>0</v>
          </cell>
          <cell r="D10"/>
        </row>
        <row r="11">
          <cell r="A11">
            <v>2</v>
          </cell>
          <cell r="B11">
            <v>0</v>
          </cell>
          <cell r="C11">
            <v>0</v>
          </cell>
          <cell r="D11"/>
        </row>
        <row r="12">
          <cell r="A12">
            <v>3</v>
          </cell>
          <cell r="B12">
            <v>0</v>
          </cell>
          <cell r="C12">
            <v>0</v>
          </cell>
          <cell r="D12"/>
        </row>
        <row r="13">
          <cell r="A13">
            <v>4</v>
          </cell>
          <cell r="B13">
            <v>0</v>
          </cell>
          <cell r="C13">
            <v>0</v>
          </cell>
          <cell r="D13"/>
        </row>
        <row r="14">
          <cell r="A14">
            <v>5</v>
          </cell>
          <cell r="B14">
            <v>0</v>
          </cell>
          <cell r="C14">
            <v>0</v>
          </cell>
          <cell r="D14"/>
        </row>
        <row r="15">
          <cell r="A15">
            <v>6</v>
          </cell>
          <cell r="B15">
            <v>0</v>
          </cell>
          <cell r="C15">
            <v>0</v>
          </cell>
          <cell r="D15"/>
        </row>
        <row r="16">
          <cell r="A16"/>
          <cell r="B16">
            <v>0</v>
          </cell>
          <cell r="C16">
            <v>0</v>
          </cell>
          <cell r="D16"/>
        </row>
        <row r="17">
          <cell r="A17"/>
          <cell r="B17">
            <v>0</v>
          </cell>
          <cell r="C17">
            <v>0</v>
          </cell>
          <cell r="D17"/>
        </row>
        <row r="18">
          <cell r="A18"/>
          <cell r="B18">
            <v>0</v>
          </cell>
          <cell r="C18">
            <v>0</v>
          </cell>
          <cell r="D18"/>
        </row>
        <row r="19">
          <cell r="A19"/>
          <cell r="B19">
            <v>0</v>
          </cell>
          <cell r="C19">
            <v>0</v>
          </cell>
          <cell r="D19"/>
        </row>
        <row r="20">
          <cell r="A20"/>
          <cell r="B20">
            <v>0</v>
          </cell>
          <cell r="C20">
            <v>0</v>
          </cell>
          <cell r="D20"/>
        </row>
        <row r="21">
          <cell r="A21"/>
          <cell r="B21">
            <v>0</v>
          </cell>
          <cell r="C21">
            <v>0</v>
          </cell>
          <cell r="D21"/>
        </row>
        <row r="22">
          <cell r="A22"/>
          <cell r="B22">
            <v>0</v>
          </cell>
          <cell r="C22">
            <v>0</v>
          </cell>
          <cell r="D22"/>
        </row>
        <row r="23">
          <cell r="A23"/>
          <cell r="B23">
            <v>0</v>
          </cell>
          <cell r="C23">
            <v>0</v>
          </cell>
          <cell r="D23"/>
        </row>
        <row r="24">
          <cell r="A24"/>
          <cell r="B24">
            <v>0</v>
          </cell>
          <cell r="C24">
            <v>0</v>
          </cell>
          <cell r="D24"/>
        </row>
        <row r="25">
          <cell r="A25"/>
          <cell r="B25">
            <v>0</v>
          </cell>
          <cell r="C25">
            <v>0</v>
          </cell>
          <cell r="D25"/>
        </row>
        <row r="26">
          <cell r="A26"/>
          <cell r="B26">
            <v>0</v>
          </cell>
          <cell r="C26">
            <v>0</v>
          </cell>
          <cell r="D26"/>
        </row>
        <row r="27">
          <cell r="A27"/>
          <cell r="B27">
            <v>0</v>
          </cell>
          <cell r="C27">
            <v>0</v>
          </cell>
          <cell r="D27"/>
        </row>
        <row r="28">
          <cell r="A28"/>
          <cell r="B28">
            <v>0</v>
          </cell>
          <cell r="C28">
            <v>0</v>
          </cell>
          <cell r="D28"/>
        </row>
        <row r="29">
          <cell r="A29"/>
          <cell r="B29">
            <v>0</v>
          </cell>
          <cell r="C29">
            <v>0</v>
          </cell>
          <cell r="D29"/>
        </row>
        <row r="30">
          <cell r="A30"/>
          <cell r="B30">
            <v>0</v>
          </cell>
          <cell r="C30">
            <v>0</v>
          </cell>
          <cell r="D30"/>
        </row>
        <row r="31">
          <cell r="A31"/>
          <cell r="B31">
            <v>0</v>
          </cell>
          <cell r="C31">
            <v>0</v>
          </cell>
          <cell r="D31"/>
        </row>
        <row r="32">
          <cell r="A32"/>
          <cell r="B32">
            <v>0</v>
          </cell>
          <cell r="C32">
            <v>0</v>
          </cell>
          <cell r="D32"/>
        </row>
        <row r="33">
          <cell r="A33"/>
          <cell r="B33">
            <v>0</v>
          </cell>
          <cell r="C33">
            <v>0</v>
          </cell>
          <cell r="D33"/>
        </row>
        <row r="34">
          <cell r="A34"/>
          <cell r="B34">
            <v>0</v>
          </cell>
          <cell r="C34">
            <v>0</v>
          </cell>
          <cell r="D34"/>
        </row>
        <row r="35">
          <cell r="A35"/>
          <cell r="B35">
            <v>0</v>
          </cell>
          <cell r="C35">
            <v>0</v>
          </cell>
          <cell r="D35"/>
        </row>
        <row r="36">
          <cell r="A36"/>
          <cell r="B36">
            <v>0</v>
          </cell>
          <cell r="C36">
            <v>0</v>
          </cell>
          <cell r="D36"/>
        </row>
        <row r="37">
          <cell r="A37"/>
          <cell r="B37">
            <v>0</v>
          </cell>
          <cell r="C37">
            <v>0</v>
          </cell>
          <cell r="D37"/>
        </row>
        <row r="38">
          <cell r="A38"/>
          <cell r="B38">
            <v>0</v>
          </cell>
          <cell r="C38">
            <v>0</v>
          </cell>
          <cell r="D38"/>
        </row>
        <row r="39">
          <cell r="A39"/>
          <cell r="B39">
            <v>0</v>
          </cell>
          <cell r="C39">
            <v>0</v>
          </cell>
          <cell r="D39"/>
        </row>
        <row r="40">
          <cell r="A40"/>
          <cell r="B40">
            <v>0</v>
          </cell>
          <cell r="C40">
            <v>0</v>
          </cell>
          <cell r="D40"/>
        </row>
        <row r="41">
          <cell r="A41"/>
          <cell r="B41">
            <v>0</v>
          </cell>
          <cell r="C41">
            <v>0</v>
          </cell>
          <cell r="D41"/>
        </row>
        <row r="42">
          <cell r="A42"/>
          <cell r="B42">
            <v>0</v>
          </cell>
          <cell r="C42">
            <v>0</v>
          </cell>
          <cell r="D42"/>
        </row>
        <row r="43">
          <cell r="A43"/>
          <cell r="B43">
            <v>0</v>
          </cell>
          <cell r="C43">
            <v>0</v>
          </cell>
          <cell r="D43"/>
        </row>
        <row r="44">
          <cell r="A44"/>
          <cell r="B44">
            <v>0</v>
          </cell>
          <cell r="C44">
            <v>0</v>
          </cell>
          <cell r="D44"/>
        </row>
        <row r="45">
          <cell r="A45"/>
          <cell r="B45">
            <v>0</v>
          </cell>
          <cell r="C45">
            <v>0</v>
          </cell>
          <cell r="D45"/>
        </row>
        <row r="46">
          <cell r="A46"/>
          <cell r="B46">
            <v>0</v>
          </cell>
          <cell r="C46">
            <v>0</v>
          </cell>
          <cell r="D46"/>
        </row>
        <row r="47">
          <cell r="A47"/>
          <cell r="B47">
            <v>0</v>
          </cell>
          <cell r="C47">
            <v>0</v>
          </cell>
          <cell r="D47"/>
        </row>
        <row r="48">
          <cell r="A48"/>
          <cell r="B48">
            <v>0</v>
          </cell>
          <cell r="C48">
            <v>0</v>
          </cell>
          <cell r="D48"/>
        </row>
        <row r="49">
          <cell r="A49"/>
          <cell r="B49">
            <v>0</v>
          </cell>
          <cell r="C49">
            <v>0</v>
          </cell>
          <cell r="D49"/>
        </row>
        <row r="50">
          <cell r="A50"/>
          <cell r="B50">
            <v>0</v>
          </cell>
          <cell r="C50">
            <v>0</v>
          </cell>
          <cell r="D50"/>
        </row>
        <row r="51">
          <cell r="A51"/>
          <cell r="B51">
            <v>0</v>
          </cell>
          <cell r="C51">
            <v>0</v>
          </cell>
          <cell r="D51"/>
        </row>
        <row r="52">
          <cell r="A52"/>
          <cell r="B52">
            <v>0</v>
          </cell>
          <cell r="C52">
            <v>0</v>
          </cell>
          <cell r="D52"/>
        </row>
        <row r="53">
          <cell r="A53"/>
          <cell r="B53">
            <v>0</v>
          </cell>
          <cell r="C53">
            <v>0</v>
          </cell>
          <cell r="D53"/>
        </row>
        <row r="54">
          <cell r="A54"/>
          <cell r="B54">
            <v>0</v>
          </cell>
          <cell r="C54">
            <v>0</v>
          </cell>
          <cell r="D54"/>
        </row>
        <row r="55">
          <cell r="A55"/>
          <cell r="B55">
            <v>0</v>
          </cell>
          <cell r="C55">
            <v>0</v>
          </cell>
          <cell r="D55"/>
        </row>
        <row r="56">
          <cell r="A56"/>
          <cell r="B56">
            <v>0</v>
          </cell>
          <cell r="C56">
            <v>0</v>
          </cell>
          <cell r="D56"/>
        </row>
        <row r="57">
          <cell r="A57"/>
          <cell r="B57">
            <v>0</v>
          </cell>
          <cell r="C57">
            <v>0</v>
          </cell>
          <cell r="D57"/>
        </row>
        <row r="58">
          <cell r="A58"/>
          <cell r="B58">
            <v>0</v>
          </cell>
          <cell r="C58">
            <v>0</v>
          </cell>
          <cell r="D58"/>
        </row>
        <row r="59">
          <cell r="A59"/>
          <cell r="B59">
            <v>0</v>
          </cell>
          <cell r="C59">
            <v>0</v>
          </cell>
          <cell r="D59"/>
        </row>
        <row r="60">
          <cell r="A60"/>
          <cell r="B60">
            <v>0</v>
          </cell>
          <cell r="C60">
            <v>0</v>
          </cell>
          <cell r="D60"/>
        </row>
        <row r="61">
          <cell r="A61"/>
          <cell r="B61">
            <v>0</v>
          </cell>
          <cell r="C61">
            <v>0</v>
          </cell>
          <cell r="D61"/>
        </row>
        <row r="62">
          <cell r="A62"/>
          <cell r="B62">
            <v>0</v>
          </cell>
          <cell r="C62">
            <v>0</v>
          </cell>
          <cell r="D62"/>
        </row>
        <row r="63">
          <cell r="A63"/>
          <cell r="B63">
            <v>0</v>
          </cell>
          <cell r="C63">
            <v>0</v>
          </cell>
          <cell r="D63"/>
        </row>
        <row r="64">
          <cell r="A64"/>
          <cell r="B64">
            <v>0</v>
          </cell>
          <cell r="C64">
            <v>0</v>
          </cell>
          <cell r="D64"/>
        </row>
        <row r="65">
          <cell r="A65"/>
          <cell r="B65">
            <v>0</v>
          </cell>
          <cell r="C65">
            <v>0</v>
          </cell>
          <cell r="D65"/>
        </row>
        <row r="66">
          <cell r="A66"/>
          <cell r="B66">
            <v>0</v>
          </cell>
          <cell r="C66">
            <v>0</v>
          </cell>
          <cell r="D66"/>
        </row>
        <row r="67">
          <cell r="A67"/>
          <cell r="B67">
            <v>0</v>
          </cell>
          <cell r="C67">
            <v>0</v>
          </cell>
          <cell r="D67"/>
        </row>
        <row r="68">
          <cell r="A68"/>
          <cell r="B68">
            <v>0</v>
          </cell>
          <cell r="C68">
            <v>0</v>
          </cell>
          <cell r="D68"/>
        </row>
        <row r="69">
          <cell r="A69"/>
          <cell r="B69">
            <v>0</v>
          </cell>
          <cell r="C69">
            <v>0</v>
          </cell>
          <cell r="D69"/>
        </row>
        <row r="70">
          <cell r="A70"/>
          <cell r="B70">
            <v>0</v>
          </cell>
          <cell r="C70">
            <v>0</v>
          </cell>
          <cell r="D70"/>
        </row>
        <row r="71">
          <cell r="A71"/>
          <cell r="B71">
            <v>0</v>
          </cell>
          <cell r="C71">
            <v>0</v>
          </cell>
          <cell r="D71"/>
        </row>
        <row r="72">
          <cell r="A72"/>
          <cell r="B72">
            <v>0</v>
          </cell>
          <cell r="C72">
            <v>0</v>
          </cell>
          <cell r="D72"/>
        </row>
        <row r="73">
          <cell r="A73"/>
          <cell r="B73">
            <v>0</v>
          </cell>
          <cell r="C73">
            <v>0</v>
          </cell>
          <cell r="D73"/>
        </row>
        <row r="74">
          <cell r="A74"/>
          <cell r="B74">
            <v>0</v>
          </cell>
          <cell r="C74">
            <v>0</v>
          </cell>
          <cell r="D74"/>
        </row>
        <row r="75">
          <cell r="A75"/>
          <cell r="B75">
            <v>0</v>
          </cell>
          <cell r="C75">
            <v>0</v>
          </cell>
          <cell r="D75"/>
        </row>
        <row r="76">
          <cell r="A76"/>
          <cell r="B76">
            <v>0</v>
          </cell>
          <cell r="C76">
            <v>0</v>
          </cell>
          <cell r="D76"/>
        </row>
        <row r="77">
          <cell r="A77"/>
          <cell r="B77">
            <v>0</v>
          </cell>
          <cell r="C77">
            <v>0</v>
          </cell>
          <cell r="D77"/>
        </row>
        <row r="78">
          <cell r="A78"/>
          <cell r="B78">
            <v>0</v>
          </cell>
          <cell r="C78">
            <v>0</v>
          </cell>
          <cell r="D78"/>
        </row>
        <row r="79">
          <cell r="A79"/>
          <cell r="B79">
            <v>0</v>
          </cell>
          <cell r="C79">
            <v>0</v>
          </cell>
          <cell r="D79"/>
        </row>
        <row r="80">
          <cell r="A80"/>
          <cell r="B80">
            <v>0</v>
          </cell>
          <cell r="C80">
            <v>0</v>
          </cell>
          <cell r="D80"/>
        </row>
        <row r="81">
          <cell r="A81"/>
          <cell r="B81">
            <v>0</v>
          </cell>
          <cell r="C81">
            <v>0</v>
          </cell>
          <cell r="D81"/>
        </row>
        <row r="82">
          <cell r="A82"/>
          <cell r="B82">
            <v>0</v>
          </cell>
          <cell r="C82">
            <v>0</v>
          </cell>
          <cell r="D82"/>
        </row>
        <row r="83">
          <cell r="A83"/>
          <cell r="B83">
            <v>0</v>
          </cell>
          <cell r="C83">
            <v>0</v>
          </cell>
          <cell r="D83"/>
        </row>
        <row r="84">
          <cell r="A84"/>
          <cell r="B84">
            <v>0</v>
          </cell>
          <cell r="C84">
            <v>0</v>
          </cell>
          <cell r="D84"/>
        </row>
        <row r="85">
          <cell r="A85"/>
          <cell r="B85">
            <v>0</v>
          </cell>
          <cell r="C85">
            <v>0</v>
          </cell>
          <cell r="D85"/>
        </row>
        <row r="86">
          <cell r="A86"/>
          <cell r="B86">
            <v>0</v>
          </cell>
          <cell r="C86">
            <v>0</v>
          </cell>
          <cell r="D86"/>
        </row>
        <row r="87">
          <cell r="A87"/>
          <cell r="B87">
            <v>0</v>
          </cell>
          <cell r="C87">
            <v>0</v>
          </cell>
          <cell r="D87"/>
        </row>
        <row r="88">
          <cell r="A88"/>
          <cell r="B88">
            <v>0</v>
          </cell>
          <cell r="C88">
            <v>0</v>
          </cell>
          <cell r="D88"/>
        </row>
        <row r="89">
          <cell r="A89"/>
          <cell r="B89">
            <v>0</v>
          </cell>
          <cell r="C89">
            <v>0</v>
          </cell>
          <cell r="D89"/>
        </row>
        <row r="90">
          <cell r="A90"/>
          <cell r="B90">
            <v>0</v>
          </cell>
          <cell r="C90">
            <v>0</v>
          </cell>
          <cell r="D90"/>
        </row>
        <row r="91">
          <cell r="A91"/>
          <cell r="B91">
            <v>0</v>
          </cell>
          <cell r="C91">
            <v>0</v>
          </cell>
          <cell r="D91"/>
        </row>
        <row r="92">
          <cell r="A92" t="str">
            <v>1-</v>
          </cell>
          <cell r="B92" t="str">
            <v>COSTO OFERTA</v>
          </cell>
          <cell r="C92"/>
          <cell r="D92"/>
        </row>
        <row r="93">
          <cell r="A93" t="str">
            <v>2-</v>
          </cell>
          <cell r="B93" t="str">
            <v>COSTO FINANCIERO  0 % de ( 1 )</v>
          </cell>
          <cell r="C93">
            <v>0</v>
          </cell>
          <cell r="D93"/>
        </row>
        <row r="94">
          <cell r="A94" t="str">
            <v>3-</v>
          </cell>
          <cell r="B94" t="str">
            <v>COSTO COSTO ( 1 + 2 )</v>
          </cell>
          <cell r="C94"/>
          <cell r="D94"/>
        </row>
        <row r="95">
          <cell r="A95" t="str">
            <v>4-</v>
          </cell>
          <cell r="B95" t="str">
            <v>GASTOS GENERALES  0 % de ( 3 )</v>
          </cell>
          <cell r="C95">
            <v>0</v>
          </cell>
          <cell r="D95"/>
        </row>
        <row r="96">
          <cell r="A96" t="str">
            <v>5-</v>
          </cell>
          <cell r="B96" t="str">
            <v>BENEFICIOS  0 % de ( 3 )</v>
          </cell>
          <cell r="C96">
            <v>0</v>
          </cell>
          <cell r="D96"/>
        </row>
        <row r="97">
          <cell r="A97">
            <v>6</v>
          </cell>
          <cell r="B97" t="str">
            <v>SUB TOTAL ( 3 + 4 + 5 )</v>
          </cell>
          <cell r="D97"/>
        </row>
        <row r="98">
          <cell r="A98" t="str">
            <v>7-</v>
          </cell>
          <cell r="B98" t="str">
            <v>INGRESOS BRUTOS Y LOTE HOGAR  0 % de ( 6 )</v>
          </cell>
          <cell r="C98">
            <v>0</v>
          </cell>
          <cell r="D98"/>
        </row>
        <row r="99">
          <cell r="A99" t="str">
            <v>8-</v>
          </cell>
          <cell r="B99" t="str">
            <v>IMPUESTO AL VALOR AGREGADO 0 % de ( 6 )</v>
          </cell>
          <cell r="C99">
            <v>0</v>
          </cell>
          <cell r="D99"/>
        </row>
        <row r="100">
          <cell r="A100"/>
          <cell r="B100"/>
          <cell r="C100"/>
          <cell r="D100"/>
        </row>
        <row r="101">
          <cell r="B101" t="str">
            <v>PRECIO TOTAL VIVENDA</v>
          </cell>
          <cell r="C101"/>
          <cell r="D101"/>
          <cell r="F101">
            <v>0</v>
          </cell>
        </row>
      </sheetData>
      <sheetData sheetId="2">
        <row r="1">
          <cell r="A1" t="str">
            <v>DATOS PROTOTIPO P2</v>
          </cell>
          <cell r="B1"/>
          <cell r="C1"/>
          <cell r="D1"/>
        </row>
        <row r="2">
          <cell r="A2" t="str">
            <v>OBRA</v>
          </cell>
          <cell r="B2">
            <v>0</v>
          </cell>
          <cell r="C2"/>
          <cell r="D2"/>
        </row>
        <row r="3">
          <cell r="A3" t="str">
            <v xml:space="preserve">UBICACION:      </v>
          </cell>
          <cell r="B3">
            <v>0</v>
          </cell>
          <cell r="C3"/>
          <cell r="D3"/>
        </row>
        <row r="4">
          <cell r="A4" t="str">
            <v>PROTOTIPO:</v>
          </cell>
          <cell r="B4" t="str">
            <v>abd</v>
          </cell>
          <cell r="D4"/>
        </row>
        <row r="5">
          <cell r="A5" t="str">
            <v>CANTIDAD:</v>
          </cell>
          <cell r="B5">
            <v>4</v>
          </cell>
          <cell r="D5"/>
        </row>
        <row r="6">
          <cell r="A6"/>
          <cell r="B6"/>
          <cell r="C6"/>
          <cell r="D6"/>
        </row>
        <row r="7">
          <cell r="A7" t="str">
            <v>RUBRO ITEM</v>
          </cell>
          <cell r="B7" t="str">
            <v>DESIGNACION</v>
          </cell>
          <cell r="C7" t="str">
            <v>UN.</v>
          </cell>
          <cell r="D7" t="str">
            <v>CANT.</v>
          </cell>
        </row>
        <row r="8">
          <cell r="A8"/>
          <cell r="B8"/>
          <cell r="C8"/>
          <cell r="D8"/>
        </row>
        <row r="9">
          <cell r="A9"/>
          <cell r="B9"/>
          <cell r="C9"/>
          <cell r="D9"/>
        </row>
        <row r="10">
          <cell r="A10">
            <v>1</v>
          </cell>
          <cell r="B10">
            <v>0</v>
          </cell>
          <cell r="C10">
            <v>0</v>
          </cell>
          <cell r="D10"/>
        </row>
        <row r="11">
          <cell r="A11">
            <v>2</v>
          </cell>
          <cell r="B11">
            <v>0</v>
          </cell>
          <cell r="C11">
            <v>0</v>
          </cell>
          <cell r="D11"/>
        </row>
        <row r="12">
          <cell r="A12">
            <v>3</v>
          </cell>
          <cell r="B12">
            <v>0</v>
          </cell>
          <cell r="C12">
            <v>0</v>
          </cell>
          <cell r="D12"/>
        </row>
        <row r="13">
          <cell r="A13">
            <v>4</v>
          </cell>
          <cell r="B13">
            <v>0</v>
          </cell>
          <cell r="C13">
            <v>0</v>
          </cell>
          <cell r="D13"/>
        </row>
        <row r="14">
          <cell r="A14">
            <v>5</v>
          </cell>
          <cell r="B14">
            <v>0</v>
          </cell>
          <cell r="C14">
            <v>0</v>
          </cell>
          <cell r="D14"/>
        </row>
        <row r="15">
          <cell r="A15">
            <v>6</v>
          </cell>
          <cell r="B15">
            <v>0</v>
          </cell>
          <cell r="C15">
            <v>0</v>
          </cell>
          <cell r="D15"/>
        </row>
        <row r="16">
          <cell r="A16"/>
          <cell r="B16">
            <v>0</v>
          </cell>
          <cell r="C16">
            <v>0</v>
          </cell>
          <cell r="D16"/>
        </row>
        <row r="17">
          <cell r="A17"/>
          <cell r="B17">
            <v>0</v>
          </cell>
          <cell r="C17">
            <v>0</v>
          </cell>
          <cell r="D17"/>
        </row>
        <row r="18">
          <cell r="A18"/>
          <cell r="B18">
            <v>0</v>
          </cell>
          <cell r="C18">
            <v>0</v>
          </cell>
          <cell r="D18"/>
        </row>
        <row r="19">
          <cell r="A19"/>
          <cell r="B19">
            <v>0</v>
          </cell>
          <cell r="C19">
            <v>0</v>
          </cell>
          <cell r="D19"/>
        </row>
        <row r="20">
          <cell r="A20"/>
          <cell r="B20">
            <v>0</v>
          </cell>
          <cell r="C20">
            <v>0</v>
          </cell>
          <cell r="D20"/>
        </row>
        <row r="21">
          <cell r="A21"/>
          <cell r="B21">
            <v>0</v>
          </cell>
          <cell r="C21">
            <v>0</v>
          </cell>
          <cell r="D21"/>
        </row>
        <row r="22">
          <cell r="A22"/>
          <cell r="B22">
            <v>0</v>
          </cell>
          <cell r="C22">
            <v>0</v>
          </cell>
          <cell r="D22"/>
        </row>
        <row r="23">
          <cell r="A23"/>
          <cell r="B23">
            <v>0</v>
          </cell>
          <cell r="C23">
            <v>0</v>
          </cell>
          <cell r="D23"/>
        </row>
        <row r="24">
          <cell r="A24"/>
          <cell r="B24">
            <v>0</v>
          </cell>
          <cell r="C24">
            <v>0</v>
          </cell>
          <cell r="D24"/>
        </row>
        <row r="25">
          <cell r="A25"/>
          <cell r="B25">
            <v>0</v>
          </cell>
          <cell r="C25">
            <v>0</v>
          </cell>
          <cell r="D25"/>
        </row>
        <row r="26">
          <cell r="A26"/>
          <cell r="B26">
            <v>0</v>
          </cell>
          <cell r="C26">
            <v>0</v>
          </cell>
          <cell r="D26"/>
        </row>
        <row r="27">
          <cell r="A27"/>
          <cell r="B27">
            <v>0</v>
          </cell>
          <cell r="C27">
            <v>0</v>
          </cell>
          <cell r="D27"/>
        </row>
        <row r="28">
          <cell r="A28"/>
          <cell r="B28">
            <v>0</v>
          </cell>
          <cell r="C28">
            <v>0</v>
          </cell>
          <cell r="D28"/>
        </row>
        <row r="29">
          <cell r="A29"/>
          <cell r="B29">
            <v>0</v>
          </cell>
          <cell r="C29">
            <v>0</v>
          </cell>
          <cell r="D29"/>
        </row>
        <row r="30">
          <cell r="A30"/>
          <cell r="B30">
            <v>0</v>
          </cell>
          <cell r="C30">
            <v>0</v>
          </cell>
          <cell r="D30"/>
        </row>
        <row r="31">
          <cell r="A31"/>
          <cell r="B31">
            <v>0</v>
          </cell>
          <cell r="C31">
            <v>0</v>
          </cell>
          <cell r="D31"/>
        </row>
        <row r="32">
          <cell r="A32"/>
          <cell r="B32">
            <v>0</v>
          </cell>
          <cell r="C32">
            <v>0</v>
          </cell>
          <cell r="D32"/>
        </row>
        <row r="33">
          <cell r="A33"/>
          <cell r="B33">
            <v>0</v>
          </cell>
          <cell r="C33">
            <v>0</v>
          </cell>
          <cell r="D33"/>
        </row>
        <row r="34">
          <cell r="A34"/>
          <cell r="B34">
            <v>0</v>
          </cell>
          <cell r="C34">
            <v>0</v>
          </cell>
          <cell r="D34"/>
        </row>
        <row r="35">
          <cell r="A35"/>
          <cell r="B35">
            <v>0</v>
          </cell>
          <cell r="C35">
            <v>0</v>
          </cell>
          <cell r="D35"/>
        </row>
        <row r="36">
          <cell r="A36"/>
          <cell r="B36">
            <v>0</v>
          </cell>
          <cell r="C36">
            <v>0</v>
          </cell>
          <cell r="D36"/>
        </row>
        <row r="37">
          <cell r="A37"/>
          <cell r="B37">
            <v>0</v>
          </cell>
          <cell r="C37">
            <v>0</v>
          </cell>
          <cell r="D37"/>
        </row>
        <row r="38">
          <cell r="A38"/>
          <cell r="B38">
            <v>0</v>
          </cell>
          <cell r="C38">
            <v>0</v>
          </cell>
          <cell r="D38"/>
        </row>
        <row r="39">
          <cell r="A39"/>
          <cell r="B39">
            <v>0</v>
          </cell>
          <cell r="C39">
            <v>0</v>
          </cell>
          <cell r="D39"/>
        </row>
        <row r="40">
          <cell r="A40"/>
          <cell r="B40">
            <v>0</v>
          </cell>
          <cell r="C40">
            <v>0</v>
          </cell>
          <cell r="D40"/>
        </row>
        <row r="41">
          <cell r="A41"/>
          <cell r="B41">
            <v>0</v>
          </cell>
          <cell r="C41">
            <v>0</v>
          </cell>
          <cell r="D41"/>
        </row>
        <row r="42">
          <cell r="A42"/>
          <cell r="B42">
            <v>0</v>
          </cell>
          <cell r="C42">
            <v>0</v>
          </cell>
          <cell r="D42"/>
        </row>
        <row r="43">
          <cell r="A43"/>
          <cell r="B43">
            <v>0</v>
          </cell>
          <cell r="C43">
            <v>0</v>
          </cell>
          <cell r="D43"/>
        </row>
        <row r="44">
          <cell r="A44"/>
          <cell r="B44">
            <v>0</v>
          </cell>
          <cell r="C44">
            <v>0</v>
          </cell>
          <cell r="D44"/>
        </row>
        <row r="45">
          <cell r="A45"/>
          <cell r="B45">
            <v>0</v>
          </cell>
          <cell r="C45">
            <v>0</v>
          </cell>
          <cell r="D45"/>
        </row>
        <row r="46">
          <cell r="A46"/>
          <cell r="B46">
            <v>0</v>
          </cell>
          <cell r="C46">
            <v>0</v>
          </cell>
          <cell r="D46"/>
        </row>
        <row r="47">
          <cell r="A47"/>
          <cell r="B47">
            <v>0</v>
          </cell>
          <cell r="C47">
            <v>0</v>
          </cell>
          <cell r="D47"/>
        </row>
        <row r="48">
          <cell r="A48"/>
          <cell r="B48">
            <v>0</v>
          </cell>
          <cell r="C48">
            <v>0</v>
          </cell>
          <cell r="D48"/>
        </row>
        <row r="49">
          <cell r="A49"/>
          <cell r="B49">
            <v>0</v>
          </cell>
          <cell r="C49">
            <v>0</v>
          </cell>
          <cell r="D49"/>
        </row>
        <row r="50">
          <cell r="A50"/>
          <cell r="B50">
            <v>0</v>
          </cell>
          <cell r="C50">
            <v>0</v>
          </cell>
          <cell r="D50"/>
        </row>
        <row r="51">
          <cell r="A51"/>
          <cell r="B51">
            <v>0</v>
          </cell>
          <cell r="C51">
            <v>0</v>
          </cell>
          <cell r="D51"/>
        </row>
        <row r="52">
          <cell r="A52"/>
          <cell r="B52">
            <v>0</v>
          </cell>
          <cell r="C52">
            <v>0</v>
          </cell>
          <cell r="D52"/>
        </row>
        <row r="53">
          <cell r="A53"/>
          <cell r="B53">
            <v>0</v>
          </cell>
          <cell r="C53">
            <v>0</v>
          </cell>
          <cell r="D53"/>
        </row>
        <row r="54">
          <cell r="A54"/>
          <cell r="B54">
            <v>0</v>
          </cell>
          <cell r="C54">
            <v>0</v>
          </cell>
          <cell r="D54"/>
        </row>
        <row r="55">
          <cell r="A55"/>
          <cell r="B55">
            <v>0</v>
          </cell>
          <cell r="C55">
            <v>0</v>
          </cell>
          <cell r="D55"/>
        </row>
        <row r="56">
          <cell r="A56"/>
          <cell r="B56">
            <v>0</v>
          </cell>
          <cell r="C56">
            <v>0</v>
          </cell>
          <cell r="D56"/>
        </row>
        <row r="57">
          <cell r="A57"/>
          <cell r="B57">
            <v>0</v>
          </cell>
          <cell r="C57">
            <v>0</v>
          </cell>
          <cell r="D57"/>
        </row>
        <row r="58">
          <cell r="A58"/>
          <cell r="B58">
            <v>0</v>
          </cell>
          <cell r="C58">
            <v>0</v>
          </cell>
          <cell r="D58"/>
        </row>
        <row r="59">
          <cell r="A59"/>
          <cell r="B59">
            <v>0</v>
          </cell>
          <cell r="C59">
            <v>0</v>
          </cell>
          <cell r="D59"/>
        </row>
        <row r="60">
          <cell r="A60"/>
          <cell r="B60">
            <v>0</v>
          </cell>
          <cell r="C60">
            <v>0</v>
          </cell>
          <cell r="D60"/>
        </row>
        <row r="61">
          <cell r="A61"/>
          <cell r="B61">
            <v>0</v>
          </cell>
          <cell r="C61">
            <v>0</v>
          </cell>
          <cell r="D61"/>
        </row>
        <row r="62">
          <cell r="A62"/>
          <cell r="B62">
            <v>0</v>
          </cell>
          <cell r="C62">
            <v>0</v>
          </cell>
          <cell r="D62"/>
        </row>
        <row r="63">
          <cell r="A63"/>
          <cell r="B63">
            <v>0</v>
          </cell>
          <cell r="C63">
            <v>0</v>
          </cell>
          <cell r="D63"/>
        </row>
        <row r="64">
          <cell r="A64"/>
          <cell r="B64">
            <v>0</v>
          </cell>
          <cell r="C64">
            <v>0</v>
          </cell>
          <cell r="D64"/>
        </row>
        <row r="65">
          <cell r="A65"/>
          <cell r="B65">
            <v>0</v>
          </cell>
          <cell r="C65">
            <v>0</v>
          </cell>
          <cell r="D65"/>
        </row>
        <row r="66">
          <cell r="A66"/>
          <cell r="B66">
            <v>0</v>
          </cell>
          <cell r="C66">
            <v>0</v>
          </cell>
          <cell r="D66"/>
        </row>
        <row r="67">
          <cell r="A67"/>
          <cell r="B67">
            <v>0</v>
          </cell>
          <cell r="C67">
            <v>0</v>
          </cell>
          <cell r="D67"/>
        </row>
        <row r="68">
          <cell r="A68"/>
          <cell r="B68">
            <v>0</v>
          </cell>
          <cell r="C68">
            <v>0</v>
          </cell>
          <cell r="D68"/>
        </row>
        <row r="69">
          <cell r="A69"/>
          <cell r="B69">
            <v>0</v>
          </cell>
          <cell r="C69">
            <v>0</v>
          </cell>
          <cell r="D69"/>
        </row>
        <row r="70">
          <cell r="A70"/>
          <cell r="B70">
            <v>0</v>
          </cell>
          <cell r="C70">
            <v>0</v>
          </cell>
          <cell r="D70"/>
        </row>
        <row r="71">
          <cell r="A71"/>
          <cell r="B71">
            <v>0</v>
          </cell>
          <cell r="C71">
            <v>0</v>
          </cell>
          <cell r="D71"/>
        </row>
        <row r="72">
          <cell r="A72"/>
          <cell r="B72">
            <v>0</v>
          </cell>
          <cell r="C72">
            <v>0</v>
          </cell>
          <cell r="D72"/>
        </row>
        <row r="73">
          <cell r="A73"/>
          <cell r="B73">
            <v>0</v>
          </cell>
          <cell r="C73">
            <v>0</v>
          </cell>
          <cell r="D73"/>
        </row>
        <row r="74">
          <cell r="A74"/>
          <cell r="B74">
            <v>0</v>
          </cell>
          <cell r="C74">
            <v>0</v>
          </cell>
          <cell r="D74"/>
        </row>
        <row r="75">
          <cell r="A75"/>
          <cell r="B75">
            <v>0</v>
          </cell>
          <cell r="C75">
            <v>0</v>
          </cell>
          <cell r="D75"/>
        </row>
        <row r="76">
          <cell r="A76"/>
          <cell r="B76">
            <v>0</v>
          </cell>
          <cell r="C76">
            <v>0</v>
          </cell>
          <cell r="D76"/>
        </row>
        <row r="77">
          <cell r="A77"/>
          <cell r="B77">
            <v>0</v>
          </cell>
          <cell r="C77">
            <v>0</v>
          </cell>
          <cell r="D77"/>
        </row>
        <row r="78">
          <cell r="A78"/>
          <cell r="B78">
            <v>0</v>
          </cell>
          <cell r="C78">
            <v>0</v>
          </cell>
          <cell r="D78"/>
        </row>
        <row r="79">
          <cell r="A79"/>
          <cell r="B79">
            <v>0</v>
          </cell>
          <cell r="C79">
            <v>0</v>
          </cell>
          <cell r="D79"/>
        </row>
        <row r="80">
          <cell r="A80"/>
          <cell r="B80">
            <v>0</v>
          </cell>
          <cell r="C80">
            <v>0</v>
          </cell>
          <cell r="D80"/>
        </row>
        <row r="81">
          <cell r="A81"/>
          <cell r="B81">
            <v>0</v>
          </cell>
          <cell r="C81">
            <v>0</v>
          </cell>
          <cell r="D81"/>
        </row>
        <row r="82">
          <cell r="A82"/>
          <cell r="B82">
            <v>0</v>
          </cell>
          <cell r="C82">
            <v>0</v>
          </cell>
          <cell r="D82"/>
        </row>
        <row r="83">
          <cell r="A83"/>
          <cell r="B83">
            <v>0</v>
          </cell>
          <cell r="C83">
            <v>0</v>
          </cell>
          <cell r="D83"/>
        </row>
        <row r="84">
          <cell r="A84"/>
          <cell r="B84">
            <v>0</v>
          </cell>
          <cell r="C84">
            <v>0</v>
          </cell>
          <cell r="D84"/>
        </row>
        <row r="85">
          <cell r="A85"/>
          <cell r="B85">
            <v>0</v>
          </cell>
          <cell r="C85">
            <v>0</v>
          </cell>
          <cell r="D85"/>
        </row>
        <row r="86">
          <cell r="A86"/>
          <cell r="B86">
            <v>0</v>
          </cell>
          <cell r="C86">
            <v>0</v>
          </cell>
          <cell r="D86"/>
        </row>
        <row r="87">
          <cell r="A87"/>
          <cell r="B87">
            <v>0</v>
          </cell>
          <cell r="C87">
            <v>0</v>
          </cell>
          <cell r="D87"/>
        </row>
        <row r="88">
          <cell r="A88"/>
          <cell r="B88">
            <v>0</v>
          </cell>
          <cell r="C88">
            <v>0</v>
          </cell>
          <cell r="D88"/>
        </row>
        <row r="89">
          <cell r="A89"/>
          <cell r="B89">
            <v>0</v>
          </cell>
          <cell r="C89">
            <v>0</v>
          </cell>
          <cell r="D89"/>
        </row>
        <row r="90">
          <cell r="A90"/>
          <cell r="B90">
            <v>0</v>
          </cell>
          <cell r="C90">
            <v>0</v>
          </cell>
          <cell r="D90"/>
        </row>
        <row r="91">
          <cell r="A91"/>
          <cell r="B91">
            <v>0</v>
          </cell>
          <cell r="C91">
            <v>0</v>
          </cell>
          <cell r="D91"/>
        </row>
        <row r="92">
          <cell r="A92" t="str">
            <v>1-</v>
          </cell>
          <cell r="B92" t="str">
            <v>COSTO OFERTA</v>
          </cell>
          <cell r="C92"/>
          <cell r="D92"/>
        </row>
        <row r="93">
          <cell r="A93" t="str">
            <v>2-</v>
          </cell>
          <cell r="B93" t="str">
            <v>COSTO FINANCIERO  0 % de ( 1 )</v>
          </cell>
          <cell r="C93">
            <v>0</v>
          </cell>
          <cell r="D93"/>
        </row>
        <row r="94">
          <cell r="A94" t="str">
            <v>3-</v>
          </cell>
          <cell r="B94" t="str">
            <v>COSTO COSTO ( 1 + 2 )</v>
          </cell>
          <cell r="C94"/>
          <cell r="D94"/>
        </row>
        <row r="95">
          <cell r="A95" t="str">
            <v>4-</v>
          </cell>
          <cell r="B95" t="str">
            <v>GASTOS GENERALES  0 % de ( 3 )</v>
          </cell>
          <cell r="C95">
            <v>0</v>
          </cell>
          <cell r="D95"/>
        </row>
        <row r="96">
          <cell r="A96" t="str">
            <v>5-</v>
          </cell>
          <cell r="B96" t="str">
            <v>BENEFICIOS  0 % de ( 3 )</v>
          </cell>
          <cell r="C96">
            <v>0</v>
          </cell>
          <cell r="D96"/>
        </row>
        <row r="97">
          <cell r="A97">
            <v>6</v>
          </cell>
          <cell r="B97" t="str">
            <v>SUB TOTAL ( 3 + 4 + 5 )</v>
          </cell>
          <cell r="C97"/>
          <cell r="D97"/>
        </row>
        <row r="98">
          <cell r="A98" t="str">
            <v>7-</v>
          </cell>
          <cell r="B98" t="str">
            <v>INGRESOS BRUTOS Y LOTE HOGAR  0 % de ( 6 )</v>
          </cell>
          <cell r="C98">
            <v>0</v>
          </cell>
          <cell r="D98"/>
        </row>
        <row r="99">
          <cell r="A99" t="str">
            <v>8-</v>
          </cell>
          <cell r="B99" t="str">
            <v>IMPUESTO AL VALOR AGREGADO 0 % de ( 6 )</v>
          </cell>
          <cell r="C99">
            <v>0</v>
          </cell>
          <cell r="D99"/>
        </row>
        <row r="100">
          <cell r="A100"/>
          <cell r="B100"/>
          <cell r="C100"/>
          <cell r="D100"/>
        </row>
        <row r="101">
          <cell r="A101"/>
          <cell r="B101" t="str">
            <v>PRECIO TOTAL VIVENDA</v>
          </cell>
          <cell r="C101"/>
          <cell r="D101"/>
          <cell r="F101">
            <v>0</v>
          </cell>
        </row>
      </sheetData>
      <sheetData sheetId="3">
        <row r="1">
          <cell r="A1" t="str">
            <v>DATOS PROTOTIPO P3</v>
          </cell>
          <cell r="B1"/>
          <cell r="C1"/>
          <cell r="D1"/>
        </row>
        <row r="2">
          <cell r="A2" t="str">
            <v>OBRA</v>
          </cell>
          <cell r="B2">
            <v>0</v>
          </cell>
          <cell r="C2"/>
          <cell r="D2"/>
        </row>
        <row r="3">
          <cell r="A3" t="str">
            <v xml:space="preserve">UBICACION:      </v>
          </cell>
          <cell r="B3">
            <v>0</v>
          </cell>
          <cell r="C3"/>
          <cell r="D3"/>
        </row>
        <row r="4">
          <cell r="A4" t="str">
            <v>PROTOTIPO:</v>
          </cell>
          <cell r="B4" t="str">
            <v>abc</v>
          </cell>
          <cell r="D4"/>
        </row>
        <row r="5">
          <cell r="A5" t="str">
            <v>CANTIDAD:</v>
          </cell>
          <cell r="B5">
            <v>2</v>
          </cell>
          <cell r="D5"/>
        </row>
        <row r="6">
          <cell r="A6"/>
          <cell r="B6"/>
          <cell r="C6"/>
          <cell r="D6"/>
        </row>
        <row r="7">
          <cell r="A7" t="str">
            <v>RUBRO ITEM</v>
          </cell>
          <cell r="B7" t="str">
            <v>DESIGNACION</v>
          </cell>
          <cell r="C7" t="str">
            <v>UN.</v>
          </cell>
          <cell r="D7" t="str">
            <v>CANT.</v>
          </cell>
        </row>
        <row r="8">
          <cell r="A8"/>
          <cell r="B8"/>
          <cell r="C8"/>
          <cell r="D8"/>
        </row>
        <row r="9">
          <cell r="A9"/>
          <cell r="B9"/>
          <cell r="C9"/>
          <cell r="D9"/>
        </row>
        <row r="10">
          <cell r="A10">
            <v>1</v>
          </cell>
          <cell r="B10">
            <v>0</v>
          </cell>
          <cell r="C10">
            <v>0</v>
          </cell>
          <cell r="D10"/>
        </row>
        <row r="11">
          <cell r="A11">
            <v>2</v>
          </cell>
          <cell r="B11">
            <v>0</v>
          </cell>
          <cell r="C11">
            <v>0</v>
          </cell>
          <cell r="D11"/>
        </row>
        <row r="12">
          <cell r="A12">
            <v>3</v>
          </cell>
          <cell r="B12">
            <v>0</v>
          </cell>
          <cell r="C12">
            <v>0</v>
          </cell>
          <cell r="D12"/>
        </row>
        <row r="13">
          <cell r="A13"/>
          <cell r="B13">
            <v>0</v>
          </cell>
          <cell r="C13">
            <v>0</v>
          </cell>
          <cell r="D13"/>
        </row>
        <row r="14">
          <cell r="A14"/>
          <cell r="B14">
            <v>0</v>
          </cell>
          <cell r="C14">
            <v>0</v>
          </cell>
          <cell r="D14"/>
        </row>
        <row r="15">
          <cell r="A15"/>
          <cell r="B15">
            <v>0</v>
          </cell>
          <cell r="C15">
            <v>0</v>
          </cell>
          <cell r="D15"/>
        </row>
        <row r="16">
          <cell r="A16"/>
          <cell r="B16">
            <v>0</v>
          </cell>
          <cell r="C16">
            <v>0</v>
          </cell>
          <cell r="D16"/>
        </row>
        <row r="17">
          <cell r="A17"/>
          <cell r="B17">
            <v>0</v>
          </cell>
          <cell r="C17">
            <v>0</v>
          </cell>
          <cell r="D17"/>
        </row>
        <row r="18">
          <cell r="A18"/>
          <cell r="B18">
            <v>0</v>
          </cell>
          <cell r="C18">
            <v>0</v>
          </cell>
          <cell r="D18"/>
        </row>
        <row r="19">
          <cell r="A19"/>
          <cell r="B19">
            <v>0</v>
          </cell>
          <cell r="C19">
            <v>0</v>
          </cell>
          <cell r="D19"/>
        </row>
        <row r="20">
          <cell r="A20"/>
          <cell r="B20">
            <v>0</v>
          </cell>
          <cell r="C20">
            <v>0</v>
          </cell>
          <cell r="D20"/>
        </row>
        <row r="21">
          <cell r="A21"/>
          <cell r="B21">
            <v>0</v>
          </cell>
          <cell r="C21">
            <v>0</v>
          </cell>
          <cell r="D21"/>
        </row>
        <row r="22">
          <cell r="A22"/>
          <cell r="B22">
            <v>0</v>
          </cell>
          <cell r="C22">
            <v>0</v>
          </cell>
          <cell r="D22"/>
        </row>
        <row r="23">
          <cell r="A23"/>
          <cell r="B23">
            <v>0</v>
          </cell>
          <cell r="C23">
            <v>0</v>
          </cell>
          <cell r="D23"/>
        </row>
        <row r="24">
          <cell r="A24"/>
          <cell r="B24">
            <v>0</v>
          </cell>
          <cell r="C24">
            <v>0</v>
          </cell>
          <cell r="D24"/>
        </row>
        <row r="25">
          <cell r="A25"/>
          <cell r="B25">
            <v>0</v>
          </cell>
          <cell r="C25">
            <v>0</v>
          </cell>
          <cell r="D25"/>
        </row>
        <row r="26">
          <cell r="A26"/>
          <cell r="B26">
            <v>0</v>
          </cell>
          <cell r="C26">
            <v>0</v>
          </cell>
          <cell r="D26"/>
        </row>
        <row r="27">
          <cell r="A27"/>
          <cell r="B27">
            <v>0</v>
          </cell>
          <cell r="C27">
            <v>0</v>
          </cell>
          <cell r="D27"/>
        </row>
        <row r="28">
          <cell r="A28"/>
          <cell r="B28">
            <v>0</v>
          </cell>
          <cell r="C28">
            <v>0</v>
          </cell>
          <cell r="D28"/>
        </row>
        <row r="29">
          <cell r="A29"/>
          <cell r="B29">
            <v>0</v>
          </cell>
          <cell r="C29">
            <v>0</v>
          </cell>
          <cell r="D29"/>
        </row>
        <row r="30">
          <cell r="A30"/>
          <cell r="B30">
            <v>0</v>
          </cell>
          <cell r="C30">
            <v>0</v>
          </cell>
          <cell r="D30"/>
        </row>
        <row r="31">
          <cell r="A31"/>
          <cell r="B31">
            <v>0</v>
          </cell>
          <cell r="C31">
            <v>0</v>
          </cell>
          <cell r="D31"/>
        </row>
        <row r="32">
          <cell r="A32"/>
          <cell r="B32">
            <v>0</v>
          </cell>
          <cell r="C32">
            <v>0</v>
          </cell>
          <cell r="D32"/>
        </row>
        <row r="33">
          <cell r="A33"/>
          <cell r="B33">
            <v>0</v>
          </cell>
          <cell r="C33">
            <v>0</v>
          </cell>
          <cell r="D33"/>
        </row>
        <row r="34">
          <cell r="A34"/>
          <cell r="B34">
            <v>0</v>
          </cell>
          <cell r="C34">
            <v>0</v>
          </cell>
          <cell r="D34"/>
        </row>
        <row r="35">
          <cell r="A35"/>
          <cell r="B35">
            <v>0</v>
          </cell>
          <cell r="C35">
            <v>0</v>
          </cell>
          <cell r="D35"/>
        </row>
        <row r="36">
          <cell r="A36"/>
          <cell r="B36">
            <v>0</v>
          </cell>
          <cell r="C36">
            <v>0</v>
          </cell>
          <cell r="D36"/>
        </row>
        <row r="37">
          <cell r="A37"/>
          <cell r="B37">
            <v>0</v>
          </cell>
          <cell r="C37">
            <v>0</v>
          </cell>
          <cell r="D37"/>
        </row>
        <row r="38">
          <cell r="A38"/>
          <cell r="B38">
            <v>0</v>
          </cell>
          <cell r="C38">
            <v>0</v>
          </cell>
          <cell r="D38"/>
        </row>
        <row r="39">
          <cell r="A39"/>
          <cell r="B39">
            <v>0</v>
          </cell>
          <cell r="C39">
            <v>0</v>
          </cell>
          <cell r="D39"/>
        </row>
        <row r="40">
          <cell r="A40"/>
          <cell r="B40">
            <v>0</v>
          </cell>
          <cell r="C40">
            <v>0</v>
          </cell>
          <cell r="D40"/>
        </row>
        <row r="41">
          <cell r="A41"/>
          <cell r="B41">
            <v>0</v>
          </cell>
          <cell r="C41">
            <v>0</v>
          </cell>
          <cell r="D41"/>
        </row>
        <row r="42">
          <cell r="A42"/>
          <cell r="B42">
            <v>0</v>
          </cell>
          <cell r="C42">
            <v>0</v>
          </cell>
          <cell r="D42"/>
        </row>
        <row r="43">
          <cell r="A43"/>
          <cell r="B43">
            <v>0</v>
          </cell>
          <cell r="C43">
            <v>0</v>
          </cell>
          <cell r="D43"/>
        </row>
        <row r="44">
          <cell r="A44"/>
          <cell r="B44">
            <v>0</v>
          </cell>
          <cell r="C44">
            <v>0</v>
          </cell>
          <cell r="D44"/>
        </row>
        <row r="45">
          <cell r="A45"/>
          <cell r="B45">
            <v>0</v>
          </cell>
          <cell r="C45">
            <v>0</v>
          </cell>
          <cell r="D45"/>
        </row>
        <row r="46">
          <cell r="A46"/>
          <cell r="B46">
            <v>0</v>
          </cell>
          <cell r="C46">
            <v>0</v>
          </cell>
          <cell r="D46"/>
        </row>
        <row r="47">
          <cell r="A47"/>
          <cell r="B47">
            <v>0</v>
          </cell>
          <cell r="C47">
            <v>0</v>
          </cell>
          <cell r="D47"/>
        </row>
        <row r="48">
          <cell r="A48"/>
          <cell r="B48">
            <v>0</v>
          </cell>
          <cell r="C48">
            <v>0</v>
          </cell>
          <cell r="D48"/>
        </row>
        <row r="49">
          <cell r="A49"/>
          <cell r="B49">
            <v>0</v>
          </cell>
          <cell r="C49">
            <v>0</v>
          </cell>
          <cell r="D49"/>
        </row>
        <row r="50">
          <cell r="A50"/>
          <cell r="B50">
            <v>0</v>
          </cell>
          <cell r="C50">
            <v>0</v>
          </cell>
          <cell r="D50"/>
        </row>
        <row r="51">
          <cell r="A51"/>
          <cell r="B51">
            <v>0</v>
          </cell>
          <cell r="C51">
            <v>0</v>
          </cell>
          <cell r="D51"/>
        </row>
        <row r="52">
          <cell r="A52"/>
          <cell r="B52">
            <v>0</v>
          </cell>
          <cell r="C52">
            <v>0</v>
          </cell>
          <cell r="D52"/>
        </row>
        <row r="53">
          <cell r="A53"/>
          <cell r="B53">
            <v>0</v>
          </cell>
          <cell r="C53">
            <v>0</v>
          </cell>
          <cell r="D53"/>
        </row>
        <row r="54">
          <cell r="A54"/>
          <cell r="B54">
            <v>0</v>
          </cell>
          <cell r="C54">
            <v>0</v>
          </cell>
          <cell r="D54"/>
        </row>
        <row r="55">
          <cell r="A55"/>
          <cell r="B55">
            <v>0</v>
          </cell>
          <cell r="C55">
            <v>0</v>
          </cell>
          <cell r="D55"/>
        </row>
        <row r="56">
          <cell r="A56"/>
          <cell r="B56">
            <v>0</v>
          </cell>
          <cell r="C56">
            <v>0</v>
          </cell>
          <cell r="D56"/>
        </row>
        <row r="57">
          <cell r="A57"/>
          <cell r="B57">
            <v>0</v>
          </cell>
          <cell r="C57">
            <v>0</v>
          </cell>
          <cell r="D57"/>
        </row>
        <row r="58">
          <cell r="A58"/>
          <cell r="B58">
            <v>0</v>
          </cell>
          <cell r="C58">
            <v>0</v>
          </cell>
          <cell r="D58"/>
        </row>
        <row r="59">
          <cell r="A59"/>
          <cell r="B59">
            <v>0</v>
          </cell>
          <cell r="C59">
            <v>0</v>
          </cell>
          <cell r="D59"/>
        </row>
        <row r="60">
          <cell r="A60"/>
          <cell r="B60">
            <v>0</v>
          </cell>
          <cell r="C60">
            <v>0</v>
          </cell>
          <cell r="D60"/>
        </row>
        <row r="61">
          <cell r="A61"/>
          <cell r="B61">
            <v>0</v>
          </cell>
          <cell r="C61">
            <v>0</v>
          </cell>
          <cell r="D61"/>
        </row>
        <row r="62">
          <cell r="A62"/>
          <cell r="B62">
            <v>0</v>
          </cell>
          <cell r="C62">
            <v>0</v>
          </cell>
          <cell r="D62"/>
        </row>
        <row r="63">
          <cell r="A63"/>
          <cell r="B63">
            <v>0</v>
          </cell>
          <cell r="C63">
            <v>0</v>
          </cell>
          <cell r="D63"/>
        </row>
        <row r="64">
          <cell r="A64"/>
          <cell r="B64">
            <v>0</v>
          </cell>
          <cell r="C64">
            <v>0</v>
          </cell>
          <cell r="D64"/>
        </row>
        <row r="65">
          <cell r="A65"/>
          <cell r="B65">
            <v>0</v>
          </cell>
          <cell r="C65">
            <v>0</v>
          </cell>
          <cell r="D65"/>
        </row>
        <row r="66">
          <cell r="A66"/>
          <cell r="B66">
            <v>0</v>
          </cell>
          <cell r="C66">
            <v>0</v>
          </cell>
          <cell r="D66"/>
        </row>
        <row r="67">
          <cell r="A67"/>
          <cell r="B67">
            <v>0</v>
          </cell>
          <cell r="C67">
            <v>0</v>
          </cell>
          <cell r="D67"/>
        </row>
        <row r="68">
          <cell r="A68"/>
          <cell r="B68">
            <v>0</v>
          </cell>
          <cell r="C68">
            <v>0</v>
          </cell>
          <cell r="D68"/>
        </row>
        <row r="69">
          <cell r="A69"/>
          <cell r="B69">
            <v>0</v>
          </cell>
          <cell r="C69">
            <v>0</v>
          </cell>
          <cell r="D69"/>
        </row>
        <row r="70">
          <cell r="A70"/>
          <cell r="B70">
            <v>0</v>
          </cell>
          <cell r="C70">
            <v>0</v>
          </cell>
          <cell r="D70"/>
        </row>
        <row r="71">
          <cell r="A71"/>
          <cell r="B71">
            <v>0</v>
          </cell>
          <cell r="C71">
            <v>0</v>
          </cell>
          <cell r="D71"/>
        </row>
        <row r="72">
          <cell r="A72"/>
          <cell r="B72">
            <v>0</v>
          </cell>
          <cell r="C72">
            <v>0</v>
          </cell>
          <cell r="D72"/>
        </row>
        <row r="73">
          <cell r="A73"/>
          <cell r="B73">
            <v>0</v>
          </cell>
          <cell r="C73">
            <v>0</v>
          </cell>
          <cell r="D73"/>
        </row>
        <row r="74">
          <cell r="A74"/>
          <cell r="B74">
            <v>0</v>
          </cell>
          <cell r="C74">
            <v>0</v>
          </cell>
          <cell r="D74"/>
        </row>
        <row r="75">
          <cell r="A75"/>
          <cell r="B75">
            <v>0</v>
          </cell>
          <cell r="C75">
            <v>0</v>
          </cell>
          <cell r="D75"/>
        </row>
        <row r="76">
          <cell r="A76"/>
          <cell r="B76">
            <v>0</v>
          </cell>
          <cell r="C76">
            <v>0</v>
          </cell>
          <cell r="D76"/>
        </row>
        <row r="77">
          <cell r="A77"/>
          <cell r="B77">
            <v>0</v>
          </cell>
          <cell r="C77">
            <v>0</v>
          </cell>
          <cell r="D77"/>
        </row>
        <row r="78">
          <cell r="A78"/>
          <cell r="B78">
            <v>0</v>
          </cell>
          <cell r="C78">
            <v>0</v>
          </cell>
          <cell r="D78"/>
        </row>
        <row r="79">
          <cell r="A79"/>
          <cell r="B79">
            <v>0</v>
          </cell>
          <cell r="C79">
            <v>0</v>
          </cell>
          <cell r="D79"/>
        </row>
        <row r="80">
          <cell r="A80"/>
          <cell r="B80">
            <v>0</v>
          </cell>
          <cell r="C80">
            <v>0</v>
          </cell>
          <cell r="D80"/>
        </row>
        <row r="81">
          <cell r="A81"/>
          <cell r="B81">
            <v>0</v>
          </cell>
          <cell r="C81">
            <v>0</v>
          </cell>
          <cell r="D81"/>
        </row>
        <row r="82">
          <cell r="A82"/>
          <cell r="B82">
            <v>0</v>
          </cell>
          <cell r="C82">
            <v>0</v>
          </cell>
          <cell r="D82"/>
        </row>
        <row r="83">
          <cell r="A83"/>
          <cell r="B83">
            <v>0</v>
          </cell>
          <cell r="C83">
            <v>0</v>
          </cell>
          <cell r="D83"/>
        </row>
        <row r="84">
          <cell r="A84"/>
          <cell r="B84">
            <v>0</v>
          </cell>
          <cell r="C84">
            <v>0</v>
          </cell>
          <cell r="D84"/>
        </row>
        <row r="85">
          <cell r="A85"/>
          <cell r="B85">
            <v>0</v>
          </cell>
          <cell r="C85">
            <v>0</v>
          </cell>
          <cell r="D85"/>
        </row>
        <row r="86">
          <cell r="A86"/>
          <cell r="B86">
            <v>0</v>
          </cell>
          <cell r="C86">
            <v>0</v>
          </cell>
          <cell r="D86"/>
        </row>
        <row r="87">
          <cell r="A87"/>
          <cell r="B87">
            <v>0</v>
          </cell>
          <cell r="C87">
            <v>0</v>
          </cell>
          <cell r="D87"/>
        </row>
        <row r="88">
          <cell r="A88"/>
          <cell r="B88">
            <v>0</v>
          </cell>
          <cell r="C88">
            <v>0</v>
          </cell>
          <cell r="D88"/>
        </row>
        <row r="89">
          <cell r="A89"/>
          <cell r="B89">
            <v>0</v>
          </cell>
          <cell r="C89">
            <v>0</v>
          </cell>
          <cell r="D89"/>
        </row>
        <row r="90">
          <cell r="A90"/>
          <cell r="B90">
            <v>0</v>
          </cell>
          <cell r="C90">
            <v>0</v>
          </cell>
          <cell r="D90"/>
        </row>
        <row r="91">
          <cell r="A91"/>
          <cell r="B91">
            <v>0</v>
          </cell>
          <cell r="C91">
            <v>0</v>
          </cell>
          <cell r="D91"/>
        </row>
        <row r="92">
          <cell r="A92" t="str">
            <v>1-</v>
          </cell>
          <cell r="B92" t="str">
            <v>COSTO OFERTA</v>
          </cell>
          <cell r="C92"/>
          <cell r="D92"/>
        </row>
        <row r="93">
          <cell r="A93" t="str">
            <v>2-</v>
          </cell>
          <cell r="B93" t="str">
            <v>COSTO FINANCIERO  0 % de ( 1 )</v>
          </cell>
          <cell r="C93">
            <v>0</v>
          </cell>
          <cell r="D93"/>
        </row>
        <row r="94">
          <cell r="A94" t="str">
            <v>3-</v>
          </cell>
          <cell r="B94" t="str">
            <v>COSTO COSTO ( 1 + 2 )</v>
          </cell>
          <cell r="C94"/>
          <cell r="D94"/>
        </row>
        <row r="95">
          <cell r="A95" t="str">
            <v>4-</v>
          </cell>
          <cell r="B95" t="str">
            <v>GASTOS GENERALES  0 % de ( 3 )</v>
          </cell>
          <cell r="C95">
            <v>0</v>
          </cell>
          <cell r="D95"/>
        </row>
        <row r="96">
          <cell r="A96" t="str">
            <v>5-</v>
          </cell>
          <cell r="B96" t="str">
            <v>BENEFICIOS  0 % de ( 3 )</v>
          </cell>
          <cell r="C96">
            <v>0</v>
          </cell>
          <cell r="D96"/>
        </row>
        <row r="97">
          <cell r="A97">
            <v>6</v>
          </cell>
          <cell r="B97" t="str">
            <v>SUB TOTAL ( 3 + 4 + 5 )</v>
          </cell>
          <cell r="C97"/>
          <cell r="D97"/>
        </row>
        <row r="98">
          <cell r="A98" t="str">
            <v>7-</v>
          </cell>
          <cell r="B98" t="str">
            <v>INGRESOS BRUTOS Y LOTE HOGAR  0 % de ( 6 )</v>
          </cell>
          <cell r="C98">
            <v>0</v>
          </cell>
          <cell r="D98"/>
        </row>
        <row r="99">
          <cell r="A99" t="str">
            <v>8-</v>
          </cell>
          <cell r="B99" t="str">
            <v>IMPUESTO AL VALOR AGREGADO 0 % de ( 6 )</v>
          </cell>
          <cell r="C99">
            <v>0</v>
          </cell>
          <cell r="D99"/>
        </row>
        <row r="100">
          <cell r="A100"/>
          <cell r="B100"/>
          <cell r="C100"/>
          <cell r="D100"/>
        </row>
        <row r="101">
          <cell r="A101"/>
          <cell r="B101" t="str">
            <v>PRECIO TOTAL VIVENDA</v>
          </cell>
          <cell r="C101"/>
          <cell r="D101"/>
          <cell r="F101">
            <v>0</v>
          </cell>
        </row>
      </sheetData>
      <sheetData sheetId="4"/>
      <sheetData sheetId="5">
        <row r="1">
          <cell r="A1" t="str">
            <v xml:space="preserve">COMITENTE : </v>
          </cell>
          <cell r="C1" t="str">
            <v>INSTITUTO PROVINCIAL DE LA VIVIENDA</v>
          </cell>
        </row>
        <row r="2">
          <cell r="A2" t="str">
            <v>OBRA :</v>
          </cell>
          <cell r="C2">
            <v>0</v>
          </cell>
        </row>
        <row r="3">
          <cell r="A3" t="str">
            <v>UBICACION:</v>
          </cell>
          <cell r="C3">
            <v>0</v>
          </cell>
        </row>
        <row r="4">
          <cell r="A4" t="str">
            <v>LICITACIÓN N°:</v>
          </cell>
          <cell r="C4">
            <v>0</v>
          </cell>
        </row>
        <row r="5">
          <cell r="A5" t="str">
            <v>EXPEDIENTE N°:</v>
          </cell>
          <cell r="C5">
            <v>0</v>
          </cell>
        </row>
        <row r="6">
          <cell r="A6" t="str">
            <v>PRESUPUESTO OFICIAL:</v>
          </cell>
          <cell r="C6">
            <v>0</v>
          </cell>
          <cell r="D6"/>
        </row>
        <row r="7">
          <cell r="A7" t="str">
            <v>ANTICIPO FINANCIERO/ACOPIO:</v>
          </cell>
          <cell r="C7">
            <v>0</v>
          </cell>
        </row>
        <row r="8">
          <cell r="A8" t="str">
            <v>FECHA APERTURA LICITACIÓN:</v>
          </cell>
          <cell r="C8">
            <v>0</v>
          </cell>
        </row>
        <row r="9">
          <cell r="A9" t="str">
            <v>PLAZO DE OBRA:</v>
          </cell>
          <cell r="C9">
            <v>0</v>
          </cell>
        </row>
        <row r="10">
          <cell r="A10" t="str">
            <v xml:space="preserve">EMPRESA CONSTRUCTORA:  </v>
          </cell>
          <cell r="C10">
            <v>0</v>
          </cell>
        </row>
        <row r="11">
          <cell r="A11" t="str">
            <v>MONTO DE LA OFERTA:</v>
          </cell>
          <cell r="C11">
            <v>0</v>
          </cell>
        </row>
        <row r="12">
          <cell r="A12" t="str">
            <v>MONTO TERRENO</v>
          </cell>
          <cell r="C12">
            <v>0</v>
          </cell>
        </row>
        <row r="13">
          <cell r="A13"/>
          <cell r="C13"/>
        </row>
        <row r="14">
          <cell r="A14" t="str">
            <v xml:space="preserve">COMPUTO Y PRESUPUESTO </v>
          </cell>
          <cell r="B14"/>
          <cell r="C14"/>
          <cell r="D14"/>
          <cell r="E14"/>
          <cell r="F14"/>
          <cell r="G14"/>
          <cell r="H14"/>
          <cell r="I14"/>
        </row>
        <row r="16">
          <cell r="A16" t="str">
            <v>PROTOTIPO 1 - TIPO aba</v>
          </cell>
          <cell r="B16"/>
          <cell r="C16" t="str">
            <v>CANTIDAD VIVIENDAS</v>
          </cell>
          <cell r="D16">
            <v>30</v>
          </cell>
          <cell r="E16"/>
          <cell r="F16"/>
          <cell r="G16" t="str">
            <v>PRECIO UNIT. PROTOTIPO 1 - TIPO aba</v>
          </cell>
          <cell r="H16">
            <v>0</v>
          </cell>
          <cell r="I16"/>
        </row>
        <row r="17">
          <cell r="A17" t="str">
            <v>PROTOTIPO 2 - TIPO abd</v>
          </cell>
          <cell r="B17"/>
          <cell r="C17" t="str">
            <v>CANTIDAD VIVIENDAS</v>
          </cell>
          <cell r="D17">
            <v>4</v>
          </cell>
          <cell r="E17"/>
          <cell r="F17"/>
          <cell r="G17" t="str">
            <v>PRECIO UNIT. PROTOTIPO 2 - TIPO abd</v>
          </cell>
          <cell r="H17">
            <v>0</v>
          </cell>
          <cell r="I17"/>
        </row>
        <row r="18">
          <cell r="A18" t="str">
            <v>PROTOTIPO 3 - TIPO abc</v>
          </cell>
          <cell r="B18"/>
          <cell r="C18" t="str">
            <v>CANTIDAD VIVIENDAS</v>
          </cell>
          <cell r="D18">
            <v>2</v>
          </cell>
          <cell r="E18"/>
          <cell r="F18"/>
          <cell r="G18" t="str">
            <v>PRECIO UNIT. PROTOTIPO 3 - TIPO abc</v>
          </cell>
          <cell r="H18">
            <v>0</v>
          </cell>
          <cell r="I18"/>
        </row>
        <row r="19">
          <cell r="A19" t="str">
            <v>CANTIDAD DE VIVIENDAS</v>
          </cell>
          <cell r="B19"/>
          <cell r="C19">
            <v>1</v>
          </cell>
          <cell r="D19"/>
          <cell r="E19"/>
          <cell r="F19"/>
          <cell r="G19"/>
          <cell r="H19"/>
          <cell r="I19"/>
        </row>
        <row r="20">
          <cell r="A20" t="str">
            <v>RUBRO ITEM</v>
          </cell>
          <cell r="B20" t="str">
            <v>DESIGNACION</v>
          </cell>
          <cell r="C20"/>
          <cell r="D20" t="str">
            <v>UN.</v>
          </cell>
          <cell r="E20" t="str">
            <v>CANT.</v>
          </cell>
          <cell r="F20" t="str">
            <v>COSTO UNITARIO</v>
          </cell>
          <cell r="G20" t="str">
            <v>PRECIO UNITARIO</v>
          </cell>
          <cell r="H20" t="str">
            <v>PRECIO TOTAL DEL ITEM</v>
          </cell>
          <cell r="I20" t="str">
            <v>PORCENTAJE INCIDENCIA DEL ITEM</v>
          </cell>
        </row>
        <row r="21">
          <cell r="A21"/>
          <cell r="B21"/>
          <cell r="C21"/>
          <cell r="D21"/>
          <cell r="E21"/>
          <cell r="F21"/>
          <cell r="G21"/>
          <cell r="H21"/>
          <cell r="I21"/>
        </row>
        <row r="22">
          <cell r="A22">
            <v>0</v>
          </cell>
          <cell r="B22">
            <v>0</v>
          </cell>
          <cell r="C22"/>
          <cell r="D22">
            <v>0</v>
          </cell>
          <cell r="E22">
            <v>0</v>
          </cell>
          <cell r="F22">
            <v>0</v>
          </cell>
          <cell r="G22">
            <v>0</v>
          </cell>
          <cell r="H22">
            <v>0</v>
          </cell>
          <cell r="I22">
            <v>0</v>
          </cell>
        </row>
        <row r="23">
          <cell r="A23">
            <v>0</v>
          </cell>
          <cell r="B23">
            <v>0</v>
          </cell>
          <cell r="C23"/>
          <cell r="D23">
            <v>0</v>
          </cell>
          <cell r="E23">
            <v>0</v>
          </cell>
          <cell r="F23">
            <v>0</v>
          </cell>
          <cell r="G23">
            <v>0</v>
          </cell>
          <cell r="H23">
            <v>0</v>
          </cell>
          <cell r="I23">
            <v>0</v>
          </cell>
        </row>
        <row r="24">
          <cell r="A24">
            <v>0</v>
          </cell>
          <cell r="B24">
            <v>0</v>
          </cell>
          <cell r="C24"/>
          <cell r="D24">
            <v>0</v>
          </cell>
          <cell r="E24">
            <v>0</v>
          </cell>
          <cell r="F24">
            <v>0</v>
          </cell>
          <cell r="G24">
            <v>0</v>
          </cell>
          <cell r="H24">
            <v>0</v>
          </cell>
          <cell r="I24">
            <v>0</v>
          </cell>
        </row>
        <row r="25">
          <cell r="A25">
            <v>0</v>
          </cell>
          <cell r="B25">
            <v>0</v>
          </cell>
          <cell r="C25"/>
          <cell r="D25">
            <v>0</v>
          </cell>
          <cell r="E25">
            <v>0</v>
          </cell>
          <cell r="F25">
            <v>0</v>
          </cell>
          <cell r="G25">
            <v>0</v>
          </cell>
          <cell r="H25">
            <v>0</v>
          </cell>
          <cell r="I25">
            <v>0</v>
          </cell>
        </row>
        <row r="26">
          <cell r="A26">
            <v>0</v>
          </cell>
          <cell r="B26">
            <v>0</v>
          </cell>
          <cell r="C26"/>
          <cell r="D26">
            <v>0</v>
          </cell>
          <cell r="E26">
            <v>0</v>
          </cell>
          <cell r="F26">
            <v>0</v>
          </cell>
          <cell r="G26">
            <v>0</v>
          </cell>
          <cell r="H26">
            <v>0</v>
          </cell>
          <cell r="I26">
            <v>0</v>
          </cell>
        </row>
        <row r="27">
          <cell r="A27">
            <v>0</v>
          </cell>
          <cell r="B27">
            <v>0</v>
          </cell>
          <cell r="C27"/>
          <cell r="D27">
            <v>0</v>
          </cell>
          <cell r="E27">
            <v>0</v>
          </cell>
          <cell r="F27">
            <v>0</v>
          </cell>
          <cell r="G27">
            <v>0</v>
          </cell>
          <cell r="H27">
            <v>0</v>
          </cell>
          <cell r="I27">
            <v>0</v>
          </cell>
        </row>
        <row r="28">
          <cell r="A28">
            <v>0</v>
          </cell>
          <cell r="B28">
            <v>0</v>
          </cell>
          <cell r="C28"/>
          <cell r="D28">
            <v>0</v>
          </cell>
          <cell r="E28">
            <v>0</v>
          </cell>
          <cell r="F28">
            <v>0</v>
          </cell>
          <cell r="G28">
            <v>0</v>
          </cell>
          <cell r="H28">
            <v>0</v>
          </cell>
          <cell r="I28">
            <v>0</v>
          </cell>
        </row>
        <row r="29">
          <cell r="A29">
            <v>0</v>
          </cell>
          <cell r="B29">
            <v>0</v>
          </cell>
          <cell r="C29"/>
          <cell r="D29">
            <v>0</v>
          </cell>
          <cell r="E29">
            <v>0</v>
          </cell>
          <cell r="F29">
            <v>0</v>
          </cell>
          <cell r="G29">
            <v>0</v>
          </cell>
          <cell r="H29">
            <v>0</v>
          </cell>
          <cell r="I29">
            <v>0</v>
          </cell>
        </row>
        <row r="30">
          <cell r="A30">
            <v>0</v>
          </cell>
          <cell r="B30">
            <v>0</v>
          </cell>
          <cell r="C30"/>
          <cell r="D30">
            <v>0</v>
          </cell>
          <cell r="E30">
            <v>0</v>
          </cell>
          <cell r="F30">
            <v>0</v>
          </cell>
          <cell r="G30">
            <v>0</v>
          </cell>
          <cell r="H30">
            <v>0</v>
          </cell>
          <cell r="I30">
            <v>0</v>
          </cell>
        </row>
        <row r="31">
          <cell r="A31">
            <v>0</v>
          </cell>
          <cell r="B31">
            <v>0</v>
          </cell>
          <cell r="C31"/>
          <cell r="D31">
            <v>0</v>
          </cell>
          <cell r="E31">
            <v>0</v>
          </cell>
          <cell r="F31">
            <v>0</v>
          </cell>
          <cell r="G31">
            <v>0</v>
          </cell>
          <cell r="H31">
            <v>0</v>
          </cell>
          <cell r="I31">
            <v>0</v>
          </cell>
        </row>
        <row r="32">
          <cell r="A32">
            <v>0</v>
          </cell>
          <cell r="B32">
            <v>0</v>
          </cell>
          <cell r="C32"/>
          <cell r="D32">
            <v>0</v>
          </cell>
          <cell r="E32">
            <v>0</v>
          </cell>
          <cell r="F32">
            <v>0</v>
          </cell>
          <cell r="G32">
            <v>0</v>
          </cell>
          <cell r="H32">
            <v>0</v>
          </cell>
          <cell r="I32">
            <v>0</v>
          </cell>
        </row>
        <row r="33">
          <cell r="A33">
            <v>0</v>
          </cell>
          <cell r="B33">
            <v>0</v>
          </cell>
          <cell r="C33"/>
          <cell r="D33">
            <v>0</v>
          </cell>
          <cell r="E33">
            <v>0</v>
          </cell>
          <cell r="F33">
            <v>0</v>
          </cell>
          <cell r="G33">
            <v>0</v>
          </cell>
          <cell r="H33">
            <v>0</v>
          </cell>
          <cell r="I33">
            <v>0</v>
          </cell>
        </row>
        <row r="34">
          <cell r="A34">
            <v>0</v>
          </cell>
          <cell r="B34">
            <v>0</v>
          </cell>
          <cell r="C34"/>
          <cell r="D34">
            <v>0</v>
          </cell>
          <cell r="E34">
            <v>0</v>
          </cell>
          <cell r="F34">
            <v>0</v>
          </cell>
          <cell r="G34">
            <v>0</v>
          </cell>
          <cell r="H34">
            <v>0</v>
          </cell>
          <cell r="I34">
            <v>0</v>
          </cell>
        </row>
        <row r="35">
          <cell r="A35">
            <v>0</v>
          </cell>
          <cell r="B35">
            <v>0</v>
          </cell>
          <cell r="C35"/>
          <cell r="D35">
            <v>0</v>
          </cell>
          <cell r="E35">
            <v>0</v>
          </cell>
          <cell r="F35">
            <v>0</v>
          </cell>
          <cell r="G35">
            <v>0</v>
          </cell>
          <cell r="H35">
            <v>0</v>
          </cell>
          <cell r="I35">
            <v>0</v>
          </cell>
        </row>
        <row r="36">
          <cell r="A36">
            <v>0</v>
          </cell>
          <cell r="B36">
            <v>0</v>
          </cell>
          <cell r="C36"/>
          <cell r="D36">
            <v>0</v>
          </cell>
          <cell r="E36">
            <v>0</v>
          </cell>
          <cell r="F36">
            <v>0</v>
          </cell>
          <cell r="G36">
            <v>0</v>
          </cell>
          <cell r="H36">
            <v>0</v>
          </cell>
          <cell r="I36">
            <v>0</v>
          </cell>
        </row>
        <row r="37">
          <cell r="A37">
            <v>0</v>
          </cell>
          <cell r="B37">
            <v>0</v>
          </cell>
          <cell r="C37"/>
          <cell r="D37">
            <v>0</v>
          </cell>
          <cell r="E37">
            <v>0</v>
          </cell>
          <cell r="F37">
            <v>0</v>
          </cell>
          <cell r="G37">
            <v>0</v>
          </cell>
          <cell r="H37">
            <v>0</v>
          </cell>
          <cell r="I37">
            <v>0</v>
          </cell>
        </row>
        <row r="38">
          <cell r="A38">
            <v>0</v>
          </cell>
          <cell r="B38">
            <v>0</v>
          </cell>
          <cell r="C38"/>
          <cell r="D38">
            <v>0</v>
          </cell>
          <cell r="E38">
            <v>0</v>
          </cell>
          <cell r="F38">
            <v>0</v>
          </cell>
          <cell r="G38">
            <v>0</v>
          </cell>
          <cell r="H38">
            <v>0</v>
          </cell>
          <cell r="I38">
            <v>0</v>
          </cell>
        </row>
        <row r="39">
          <cell r="A39">
            <v>0</v>
          </cell>
          <cell r="B39">
            <v>0</v>
          </cell>
          <cell r="C39"/>
          <cell r="D39">
            <v>0</v>
          </cell>
          <cell r="E39">
            <v>0</v>
          </cell>
          <cell r="F39">
            <v>0</v>
          </cell>
          <cell r="G39">
            <v>0</v>
          </cell>
          <cell r="H39">
            <v>0</v>
          </cell>
          <cell r="I39">
            <v>0</v>
          </cell>
        </row>
        <row r="40">
          <cell r="A40">
            <v>0</v>
          </cell>
          <cell r="B40">
            <v>0</v>
          </cell>
          <cell r="C40"/>
          <cell r="D40">
            <v>0</v>
          </cell>
          <cell r="E40">
            <v>0</v>
          </cell>
          <cell r="F40">
            <v>0</v>
          </cell>
          <cell r="G40">
            <v>0</v>
          </cell>
          <cell r="H40">
            <v>0</v>
          </cell>
          <cell r="I40">
            <v>0</v>
          </cell>
        </row>
        <row r="41">
          <cell r="A41">
            <v>0</v>
          </cell>
          <cell r="B41">
            <v>0</v>
          </cell>
          <cell r="C41"/>
          <cell r="D41">
            <v>0</v>
          </cell>
          <cell r="E41">
            <v>0</v>
          </cell>
          <cell r="F41">
            <v>0</v>
          </cell>
          <cell r="G41">
            <v>0</v>
          </cell>
          <cell r="H41">
            <v>0</v>
          </cell>
          <cell r="I41">
            <v>0</v>
          </cell>
        </row>
        <row r="42">
          <cell r="A42">
            <v>0</v>
          </cell>
          <cell r="B42">
            <v>0</v>
          </cell>
          <cell r="C42"/>
          <cell r="D42">
            <v>0</v>
          </cell>
          <cell r="E42">
            <v>0</v>
          </cell>
          <cell r="F42">
            <v>0</v>
          </cell>
          <cell r="G42">
            <v>0</v>
          </cell>
          <cell r="H42">
            <v>0</v>
          </cell>
          <cell r="I42">
            <v>0</v>
          </cell>
        </row>
        <row r="43">
          <cell r="A43">
            <v>0</v>
          </cell>
          <cell r="B43">
            <v>0</v>
          </cell>
          <cell r="C43"/>
          <cell r="D43">
            <v>0</v>
          </cell>
          <cell r="E43">
            <v>0</v>
          </cell>
          <cell r="F43">
            <v>0</v>
          </cell>
          <cell r="G43">
            <v>0</v>
          </cell>
          <cell r="H43">
            <v>0</v>
          </cell>
          <cell r="I43">
            <v>0</v>
          </cell>
        </row>
        <row r="44">
          <cell r="A44">
            <v>0</v>
          </cell>
          <cell r="B44">
            <v>0</v>
          </cell>
          <cell r="C44"/>
          <cell r="D44">
            <v>0</v>
          </cell>
          <cell r="E44">
            <v>0</v>
          </cell>
          <cell r="F44">
            <v>0</v>
          </cell>
          <cell r="G44">
            <v>0</v>
          </cell>
          <cell r="H44">
            <v>0</v>
          </cell>
          <cell r="I44">
            <v>0</v>
          </cell>
        </row>
        <row r="45">
          <cell r="A45">
            <v>0</v>
          </cell>
          <cell r="B45">
            <v>0</v>
          </cell>
          <cell r="C45"/>
          <cell r="D45">
            <v>0</v>
          </cell>
          <cell r="E45">
            <v>0</v>
          </cell>
          <cell r="F45">
            <v>0</v>
          </cell>
          <cell r="G45">
            <v>0</v>
          </cell>
          <cell r="H45">
            <v>0</v>
          </cell>
          <cell r="I45">
            <v>0</v>
          </cell>
        </row>
        <row r="46">
          <cell r="A46">
            <v>0</v>
          </cell>
          <cell r="B46">
            <v>0</v>
          </cell>
          <cell r="C46"/>
          <cell r="D46">
            <v>0</v>
          </cell>
          <cell r="E46">
            <v>0</v>
          </cell>
          <cell r="F46">
            <v>0</v>
          </cell>
          <cell r="G46">
            <v>0</v>
          </cell>
          <cell r="H46">
            <v>0</v>
          </cell>
          <cell r="I46">
            <v>0</v>
          </cell>
        </row>
        <row r="47">
          <cell r="A47">
            <v>0</v>
          </cell>
          <cell r="B47">
            <v>0</v>
          </cell>
          <cell r="C47"/>
          <cell r="D47">
            <v>0</v>
          </cell>
          <cell r="E47">
            <v>0</v>
          </cell>
          <cell r="F47">
            <v>0</v>
          </cell>
          <cell r="G47">
            <v>0</v>
          </cell>
          <cell r="H47">
            <v>0</v>
          </cell>
          <cell r="I47">
            <v>0</v>
          </cell>
        </row>
        <row r="48">
          <cell r="A48">
            <v>0</v>
          </cell>
          <cell r="B48">
            <v>0</v>
          </cell>
          <cell r="C48"/>
          <cell r="D48">
            <v>0</v>
          </cell>
          <cell r="E48">
            <v>0</v>
          </cell>
          <cell r="F48">
            <v>0</v>
          </cell>
          <cell r="G48">
            <v>0</v>
          </cell>
          <cell r="H48">
            <v>0</v>
          </cell>
          <cell r="I48">
            <v>0</v>
          </cell>
        </row>
        <row r="49">
          <cell r="A49">
            <v>0</v>
          </cell>
          <cell r="B49">
            <v>0</v>
          </cell>
          <cell r="C49"/>
          <cell r="D49">
            <v>0</v>
          </cell>
          <cell r="E49">
            <v>0</v>
          </cell>
          <cell r="F49">
            <v>0</v>
          </cell>
          <cell r="G49">
            <v>0</v>
          </cell>
          <cell r="H49">
            <v>0</v>
          </cell>
          <cell r="I49">
            <v>0</v>
          </cell>
        </row>
        <row r="50">
          <cell r="A50">
            <v>0</v>
          </cell>
          <cell r="B50">
            <v>0</v>
          </cell>
          <cell r="C50"/>
          <cell r="D50">
            <v>0</v>
          </cell>
          <cell r="E50">
            <v>0</v>
          </cell>
          <cell r="F50">
            <v>0</v>
          </cell>
          <cell r="G50">
            <v>0</v>
          </cell>
          <cell r="H50">
            <v>0</v>
          </cell>
          <cell r="I50">
            <v>0</v>
          </cell>
        </row>
        <row r="51">
          <cell r="A51">
            <v>0</v>
          </cell>
          <cell r="B51">
            <v>0</v>
          </cell>
          <cell r="C51"/>
          <cell r="D51">
            <v>0</v>
          </cell>
          <cell r="E51">
            <v>0</v>
          </cell>
          <cell r="F51">
            <v>0</v>
          </cell>
          <cell r="G51">
            <v>0</v>
          </cell>
          <cell r="H51">
            <v>0</v>
          </cell>
          <cell r="I51">
            <v>0</v>
          </cell>
        </row>
        <row r="52">
          <cell r="A52">
            <v>0</v>
          </cell>
          <cell r="B52">
            <v>0</v>
          </cell>
          <cell r="C52"/>
          <cell r="D52">
            <v>0</v>
          </cell>
          <cell r="E52">
            <v>0</v>
          </cell>
          <cell r="F52">
            <v>0</v>
          </cell>
          <cell r="G52">
            <v>0</v>
          </cell>
          <cell r="H52">
            <v>0</v>
          </cell>
          <cell r="I52">
            <v>0</v>
          </cell>
        </row>
        <row r="53">
          <cell r="A53">
            <v>0</v>
          </cell>
          <cell r="B53">
            <v>0</v>
          </cell>
          <cell r="C53"/>
          <cell r="D53">
            <v>0</v>
          </cell>
          <cell r="E53">
            <v>0</v>
          </cell>
          <cell r="F53">
            <v>0</v>
          </cell>
          <cell r="G53">
            <v>0</v>
          </cell>
          <cell r="H53">
            <v>0</v>
          </cell>
          <cell r="I53">
            <v>0</v>
          </cell>
        </row>
        <row r="54">
          <cell r="A54">
            <v>0</v>
          </cell>
          <cell r="B54">
            <v>0</v>
          </cell>
          <cell r="C54"/>
          <cell r="D54">
            <v>0</v>
          </cell>
          <cell r="E54">
            <v>0</v>
          </cell>
          <cell r="F54">
            <v>0</v>
          </cell>
          <cell r="G54">
            <v>0</v>
          </cell>
          <cell r="H54">
            <v>0</v>
          </cell>
          <cell r="I54">
            <v>0</v>
          </cell>
        </row>
        <row r="55">
          <cell r="A55">
            <v>0</v>
          </cell>
          <cell r="B55">
            <v>0</v>
          </cell>
          <cell r="C55"/>
          <cell r="D55">
            <v>0</v>
          </cell>
          <cell r="E55">
            <v>0</v>
          </cell>
          <cell r="F55">
            <v>0</v>
          </cell>
          <cell r="G55">
            <v>0</v>
          </cell>
          <cell r="H55">
            <v>0</v>
          </cell>
          <cell r="I55">
            <v>0</v>
          </cell>
        </row>
        <row r="56">
          <cell r="A56">
            <v>0</v>
          </cell>
          <cell r="B56">
            <v>0</v>
          </cell>
          <cell r="C56"/>
          <cell r="D56">
            <v>0</v>
          </cell>
          <cell r="E56">
            <v>0</v>
          </cell>
          <cell r="F56">
            <v>0</v>
          </cell>
          <cell r="G56">
            <v>0</v>
          </cell>
          <cell r="H56">
            <v>0</v>
          </cell>
          <cell r="I56">
            <v>0</v>
          </cell>
        </row>
        <row r="57">
          <cell r="A57">
            <v>0</v>
          </cell>
          <cell r="B57">
            <v>0</v>
          </cell>
          <cell r="C57"/>
          <cell r="D57">
            <v>0</v>
          </cell>
          <cell r="E57">
            <v>0</v>
          </cell>
          <cell r="F57">
            <v>0</v>
          </cell>
          <cell r="G57">
            <v>0</v>
          </cell>
          <cell r="H57">
            <v>0</v>
          </cell>
          <cell r="I57">
            <v>0</v>
          </cell>
        </row>
        <row r="58">
          <cell r="A58">
            <v>0</v>
          </cell>
          <cell r="B58">
            <v>0</v>
          </cell>
          <cell r="C58"/>
          <cell r="D58">
            <v>0</v>
          </cell>
          <cell r="E58">
            <v>0</v>
          </cell>
          <cell r="F58">
            <v>0</v>
          </cell>
          <cell r="G58">
            <v>0</v>
          </cell>
          <cell r="H58">
            <v>0</v>
          </cell>
          <cell r="I58">
            <v>0</v>
          </cell>
        </row>
        <row r="59">
          <cell r="A59">
            <v>0</v>
          </cell>
          <cell r="B59">
            <v>0</v>
          </cell>
          <cell r="C59"/>
          <cell r="D59">
            <v>0</v>
          </cell>
          <cell r="E59">
            <v>0</v>
          </cell>
          <cell r="F59">
            <v>0</v>
          </cell>
          <cell r="G59">
            <v>0</v>
          </cell>
          <cell r="H59">
            <v>0</v>
          </cell>
          <cell r="I59">
            <v>0</v>
          </cell>
        </row>
        <row r="60">
          <cell r="A60">
            <v>0</v>
          </cell>
          <cell r="B60">
            <v>0</v>
          </cell>
          <cell r="C60"/>
          <cell r="D60">
            <v>0</v>
          </cell>
          <cell r="E60">
            <v>0</v>
          </cell>
          <cell r="F60">
            <v>0</v>
          </cell>
          <cell r="G60">
            <v>0</v>
          </cell>
          <cell r="H60">
            <v>0</v>
          </cell>
          <cell r="I60">
            <v>0</v>
          </cell>
        </row>
        <row r="61">
          <cell r="A61">
            <v>0</v>
          </cell>
          <cell r="B61">
            <v>0</v>
          </cell>
          <cell r="C61"/>
          <cell r="D61">
            <v>0</v>
          </cell>
          <cell r="E61">
            <v>0</v>
          </cell>
          <cell r="F61">
            <v>0</v>
          </cell>
          <cell r="G61">
            <v>0</v>
          </cell>
          <cell r="H61">
            <v>0</v>
          </cell>
          <cell r="I61">
            <v>0</v>
          </cell>
        </row>
        <row r="62">
          <cell r="A62">
            <v>0</v>
          </cell>
          <cell r="B62">
            <v>0</v>
          </cell>
          <cell r="C62"/>
          <cell r="D62">
            <v>0</v>
          </cell>
          <cell r="E62">
            <v>0</v>
          </cell>
          <cell r="F62">
            <v>0</v>
          </cell>
          <cell r="G62">
            <v>0</v>
          </cell>
          <cell r="H62">
            <v>0</v>
          </cell>
          <cell r="I62">
            <v>0</v>
          </cell>
        </row>
        <row r="63">
          <cell r="A63">
            <v>0</v>
          </cell>
          <cell r="B63">
            <v>0</v>
          </cell>
          <cell r="C63"/>
          <cell r="D63">
            <v>0</v>
          </cell>
          <cell r="E63">
            <v>0</v>
          </cell>
          <cell r="F63">
            <v>0</v>
          </cell>
          <cell r="G63">
            <v>0</v>
          </cell>
          <cell r="H63">
            <v>0</v>
          </cell>
          <cell r="I63">
            <v>0</v>
          </cell>
        </row>
        <row r="64">
          <cell r="A64">
            <v>0</v>
          </cell>
          <cell r="B64">
            <v>0</v>
          </cell>
          <cell r="C64"/>
          <cell r="D64">
            <v>0</v>
          </cell>
          <cell r="E64">
            <v>0</v>
          </cell>
          <cell r="F64">
            <v>0</v>
          </cell>
          <cell r="G64">
            <v>0</v>
          </cell>
          <cell r="H64">
            <v>0</v>
          </cell>
          <cell r="I64">
            <v>0</v>
          </cell>
        </row>
        <row r="65">
          <cell r="A65">
            <v>0</v>
          </cell>
          <cell r="B65">
            <v>0</v>
          </cell>
          <cell r="C65"/>
          <cell r="D65">
            <v>0</v>
          </cell>
          <cell r="E65">
            <v>0</v>
          </cell>
          <cell r="F65">
            <v>0</v>
          </cell>
          <cell r="G65">
            <v>0</v>
          </cell>
          <cell r="H65">
            <v>0</v>
          </cell>
          <cell r="I65">
            <v>0</v>
          </cell>
        </row>
        <row r="66">
          <cell r="A66">
            <v>0</v>
          </cell>
          <cell r="B66">
            <v>0</v>
          </cell>
          <cell r="C66"/>
          <cell r="D66">
            <v>0</v>
          </cell>
          <cell r="E66">
            <v>0</v>
          </cell>
          <cell r="F66">
            <v>0</v>
          </cell>
          <cell r="G66">
            <v>0</v>
          </cell>
          <cell r="H66">
            <v>0</v>
          </cell>
          <cell r="I66">
            <v>0</v>
          </cell>
        </row>
        <row r="67">
          <cell r="A67">
            <v>0</v>
          </cell>
          <cell r="B67">
            <v>0</v>
          </cell>
          <cell r="C67"/>
          <cell r="D67">
            <v>0</v>
          </cell>
          <cell r="E67">
            <v>0</v>
          </cell>
          <cell r="F67">
            <v>0</v>
          </cell>
          <cell r="G67">
            <v>0</v>
          </cell>
          <cell r="H67">
            <v>0</v>
          </cell>
          <cell r="I67">
            <v>0</v>
          </cell>
        </row>
        <row r="68">
          <cell r="A68">
            <v>0</v>
          </cell>
          <cell r="B68">
            <v>0</v>
          </cell>
          <cell r="C68"/>
          <cell r="D68">
            <v>0</v>
          </cell>
          <cell r="E68">
            <v>0</v>
          </cell>
          <cell r="F68">
            <v>0</v>
          </cell>
          <cell r="G68">
            <v>0</v>
          </cell>
          <cell r="H68">
            <v>0</v>
          </cell>
          <cell r="I68">
            <v>0</v>
          </cell>
        </row>
        <row r="69">
          <cell r="A69">
            <v>0</v>
          </cell>
          <cell r="B69">
            <v>0</v>
          </cell>
          <cell r="C69"/>
          <cell r="D69">
            <v>0</v>
          </cell>
          <cell r="E69">
            <v>0</v>
          </cell>
          <cell r="F69">
            <v>0</v>
          </cell>
          <cell r="G69">
            <v>0</v>
          </cell>
          <cell r="H69">
            <v>0</v>
          </cell>
          <cell r="I69">
            <v>0</v>
          </cell>
        </row>
        <row r="70">
          <cell r="A70">
            <v>0</v>
          </cell>
          <cell r="B70">
            <v>0</v>
          </cell>
          <cell r="C70"/>
          <cell r="D70">
            <v>0</v>
          </cell>
          <cell r="E70">
            <v>0</v>
          </cell>
          <cell r="F70">
            <v>0</v>
          </cell>
          <cell r="G70">
            <v>0</v>
          </cell>
          <cell r="H70">
            <v>0</v>
          </cell>
          <cell r="I70">
            <v>0</v>
          </cell>
        </row>
        <row r="71">
          <cell r="A71">
            <v>0</v>
          </cell>
          <cell r="B71">
            <v>0</v>
          </cell>
          <cell r="C71"/>
          <cell r="D71">
            <v>0</v>
          </cell>
          <cell r="E71">
            <v>0</v>
          </cell>
          <cell r="F71">
            <v>0</v>
          </cell>
          <cell r="G71">
            <v>0</v>
          </cell>
          <cell r="H71">
            <v>0</v>
          </cell>
          <cell r="I71">
            <v>0</v>
          </cell>
        </row>
        <row r="72">
          <cell r="A72">
            <v>0</v>
          </cell>
          <cell r="B72">
            <v>0</v>
          </cell>
          <cell r="C72"/>
          <cell r="D72">
            <v>0</v>
          </cell>
          <cell r="E72">
            <v>0</v>
          </cell>
          <cell r="F72">
            <v>0</v>
          </cell>
          <cell r="G72">
            <v>0</v>
          </cell>
          <cell r="H72">
            <v>0</v>
          </cell>
          <cell r="I72">
            <v>0</v>
          </cell>
        </row>
        <row r="73">
          <cell r="A73">
            <v>0</v>
          </cell>
          <cell r="B73">
            <v>0</v>
          </cell>
          <cell r="C73"/>
          <cell r="D73">
            <v>0</v>
          </cell>
          <cell r="E73">
            <v>0</v>
          </cell>
          <cell r="F73">
            <v>0</v>
          </cell>
          <cell r="G73">
            <v>0</v>
          </cell>
          <cell r="H73">
            <v>0</v>
          </cell>
          <cell r="I73">
            <v>0</v>
          </cell>
        </row>
        <row r="74">
          <cell r="A74">
            <v>0</v>
          </cell>
          <cell r="B74">
            <v>0</v>
          </cell>
          <cell r="C74"/>
          <cell r="D74">
            <v>0</v>
          </cell>
          <cell r="E74">
            <v>0</v>
          </cell>
          <cell r="F74">
            <v>0</v>
          </cell>
          <cell r="G74">
            <v>0</v>
          </cell>
          <cell r="H74">
            <v>0</v>
          </cell>
          <cell r="I74">
            <v>0</v>
          </cell>
        </row>
        <row r="75">
          <cell r="A75">
            <v>0</v>
          </cell>
          <cell r="B75">
            <v>0</v>
          </cell>
          <cell r="C75"/>
          <cell r="D75">
            <v>0</v>
          </cell>
          <cell r="E75">
            <v>0</v>
          </cell>
          <cell r="F75">
            <v>0</v>
          </cell>
          <cell r="G75">
            <v>0</v>
          </cell>
          <cell r="H75">
            <v>0</v>
          </cell>
          <cell r="I75">
            <v>0</v>
          </cell>
        </row>
        <row r="76">
          <cell r="A76"/>
          <cell r="B76"/>
          <cell r="C76"/>
          <cell r="D76"/>
          <cell r="E76"/>
          <cell r="F76"/>
          <cell r="I76"/>
        </row>
        <row r="77">
          <cell r="A77"/>
          <cell r="B77" t="str">
            <v xml:space="preserve">TOTAL COSTO </v>
          </cell>
          <cell r="C77"/>
          <cell r="D77"/>
          <cell r="E77"/>
          <cell r="F77">
            <v>0</v>
          </cell>
          <cell r="G77"/>
          <cell r="H77">
            <v>0</v>
          </cell>
          <cell r="I77">
            <v>0</v>
          </cell>
        </row>
        <row r="78">
          <cell r="G78"/>
        </row>
        <row r="79">
          <cell r="A79" t="str">
            <v>1-</v>
          </cell>
          <cell r="B79" t="str">
            <v>COSTO OFERTA</v>
          </cell>
          <cell r="C79"/>
          <cell r="D79"/>
          <cell r="E79"/>
          <cell r="F79"/>
          <cell r="G79"/>
          <cell r="H79">
            <v>0</v>
          </cell>
          <cell r="I79"/>
        </row>
        <row r="80">
          <cell r="A80" t="str">
            <v>2-</v>
          </cell>
          <cell r="B80" t="str">
            <v>COSTO FINANCIERO  0 % de ( 1 )</v>
          </cell>
          <cell r="C80"/>
          <cell r="D80"/>
          <cell r="E80">
            <v>0</v>
          </cell>
          <cell r="F80"/>
          <cell r="H80">
            <v>0</v>
          </cell>
          <cell r="I80"/>
        </row>
        <row r="81">
          <cell r="A81" t="str">
            <v>3-</v>
          </cell>
          <cell r="B81" t="str">
            <v>COSTO COSTO ( 1 + 2 )</v>
          </cell>
          <cell r="C81"/>
          <cell r="D81"/>
          <cell r="F81"/>
          <cell r="H81">
            <v>0</v>
          </cell>
          <cell r="I81"/>
        </row>
        <row r="82">
          <cell r="A82" t="str">
            <v>4-</v>
          </cell>
          <cell r="B82" t="str">
            <v>GASTOS GENERALES  0 % de ( 3 )</v>
          </cell>
          <cell r="C82"/>
          <cell r="D82"/>
          <cell r="E82">
            <v>0</v>
          </cell>
          <cell r="F82"/>
          <cell r="H82">
            <v>0</v>
          </cell>
          <cell r="I82"/>
        </row>
        <row r="83">
          <cell r="A83" t="str">
            <v>5-</v>
          </cell>
          <cell r="B83" t="str">
            <v>BENEFICIOS  0 % de ( 3 )</v>
          </cell>
          <cell r="C83"/>
          <cell r="D83"/>
          <cell r="E83">
            <v>0</v>
          </cell>
          <cell r="F83"/>
          <cell r="H83">
            <v>0</v>
          </cell>
          <cell r="I83"/>
        </row>
        <row r="84">
          <cell r="A84">
            <v>6</v>
          </cell>
          <cell r="B84" t="str">
            <v>SUB TOTAL ( 3 + 4 + 5 )</v>
          </cell>
          <cell r="C84"/>
          <cell r="D84"/>
          <cell r="F84"/>
          <cell r="H84">
            <v>0</v>
          </cell>
          <cell r="I84"/>
        </row>
        <row r="85">
          <cell r="A85" t="str">
            <v>7-</v>
          </cell>
          <cell r="B85" t="str">
            <v>INGRESOS BRUTOS Y LOTE HOGAR  0 % de ( 6 )</v>
          </cell>
          <cell r="C85"/>
          <cell r="D85"/>
          <cell r="E85">
            <v>0</v>
          </cell>
          <cell r="F85"/>
          <cell r="H85">
            <v>0</v>
          </cell>
          <cell r="I85"/>
        </row>
        <row r="86">
          <cell r="A86" t="str">
            <v>8-</v>
          </cell>
          <cell r="B86" t="str">
            <v>IMPUESTO AL VALOR AGREGADO 0 % de ( 6 )</v>
          </cell>
          <cell r="C86"/>
          <cell r="D86"/>
          <cell r="E86">
            <v>0</v>
          </cell>
          <cell r="F86"/>
          <cell r="G86"/>
          <cell r="H86">
            <v>0</v>
          </cell>
          <cell r="I86"/>
        </row>
        <row r="87">
          <cell r="A87"/>
          <cell r="B87"/>
          <cell r="C87"/>
          <cell r="D87"/>
          <cell r="E87"/>
          <cell r="F87"/>
          <cell r="G87"/>
          <cell r="I87"/>
        </row>
        <row r="88">
          <cell r="B88" t="str">
            <v>PRECIO TOTAL VIVENDAS</v>
          </cell>
          <cell r="C88"/>
          <cell r="D88"/>
          <cell r="F88"/>
          <cell r="G88"/>
          <cell r="H88">
            <v>0</v>
          </cell>
          <cell r="I88"/>
        </row>
        <row r="89">
          <cell r="A89"/>
          <cell r="B89"/>
          <cell r="C89"/>
          <cell r="D89"/>
          <cell r="E89"/>
          <cell r="F89"/>
          <cell r="G89"/>
          <cell r="H89"/>
          <cell r="I89"/>
        </row>
        <row r="90">
          <cell r="A90"/>
          <cell r="B90"/>
          <cell r="C90"/>
          <cell r="D90"/>
          <cell r="E90"/>
          <cell r="F90"/>
          <cell r="G90"/>
          <cell r="H90"/>
          <cell r="I90"/>
        </row>
        <row r="91">
          <cell r="A91" t="str">
            <v>INFRAESTRUCTURA - URBANIZACIÓN - DOCUMENTACIÓN FINAL DE OBRA</v>
          </cell>
          <cell r="B91"/>
          <cell r="C91"/>
          <cell r="D91"/>
          <cell r="E91"/>
          <cell r="F91"/>
          <cell r="G91"/>
          <cell r="H91"/>
          <cell r="I91"/>
        </row>
        <row r="92">
          <cell r="A92" t="str">
            <v>RUBRO ITEM</v>
          </cell>
          <cell r="B92" t="str">
            <v>DESIGNACION</v>
          </cell>
          <cell r="C92"/>
          <cell r="D92" t="str">
            <v>UN.</v>
          </cell>
          <cell r="E92" t="str">
            <v>CANT.</v>
          </cell>
          <cell r="F92" t="str">
            <v>COSTO UNITARIO</v>
          </cell>
          <cell r="G92" t="str">
            <v>PRECIO UNITARIO</v>
          </cell>
          <cell r="H92" t="str">
            <v>PRECIO TOTAL DEL ITEM</v>
          </cell>
          <cell r="I92" t="str">
            <v>PORCENTAJE INCIDENCIA DEL ITEM</v>
          </cell>
        </row>
        <row r="93">
          <cell r="A93">
            <v>0</v>
          </cell>
          <cell r="B93">
            <v>0</v>
          </cell>
          <cell r="C93"/>
          <cell r="D93">
            <v>0</v>
          </cell>
          <cell r="E93">
            <v>0</v>
          </cell>
          <cell r="F93"/>
          <cell r="G93">
            <v>0</v>
          </cell>
          <cell r="H93"/>
          <cell r="I93">
            <v>0</v>
          </cell>
        </row>
        <row r="94">
          <cell r="A94">
            <v>0</v>
          </cell>
          <cell r="B94">
            <v>0</v>
          </cell>
          <cell r="C94"/>
          <cell r="D94">
            <v>0</v>
          </cell>
          <cell r="E94">
            <v>0</v>
          </cell>
          <cell r="F94">
            <v>0</v>
          </cell>
          <cell r="G94">
            <v>0</v>
          </cell>
          <cell r="H94">
            <v>0</v>
          </cell>
          <cell r="I94">
            <v>0</v>
          </cell>
        </row>
        <row r="95">
          <cell r="A95">
            <v>0</v>
          </cell>
          <cell r="B95">
            <v>0</v>
          </cell>
          <cell r="C95"/>
          <cell r="D95">
            <v>0</v>
          </cell>
          <cell r="E95">
            <v>0</v>
          </cell>
          <cell r="F95">
            <v>0</v>
          </cell>
          <cell r="G95">
            <v>0</v>
          </cell>
          <cell r="H95">
            <v>0</v>
          </cell>
          <cell r="I95">
            <v>0</v>
          </cell>
        </row>
        <row r="96">
          <cell r="A96">
            <v>0</v>
          </cell>
          <cell r="B96">
            <v>0</v>
          </cell>
          <cell r="C96"/>
          <cell r="D96">
            <v>0</v>
          </cell>
          <cell r="E96">
            <v>0</v>
          </cell>
          <cell r="F96">
            <v>0</v>
          </cell>
          <cell r="G96">
            <v>0</v>
          </cell>
          <cell r="H96">
            <v>0</v>
          </cell>
          <cell r="I96">
            <v>0</v>
          </cell>
        </row>
        <row r="97">
          <cell r="A97">
            <v>0</v>
          </cell>
          <cell r="B97">
            <v>0</v>
          </cell>
          <cell r="C97"/>
          <cell r="D97">
            <v>0</v>
          </cell>
          <cell r="E97">
            <v>0</v>
          </cell>
          <cell r="F97">
            <v>0</v>
          </cell>
          <cell r="G97">
            <v>0</v>
          </cell>
          <cell r="H97">
            <v>0</v>
          </cell>
          <cell r="I97">
            <v>0</v>
          </cell>
        </row>
        <row r="98">
          <cell r="A98">
            <v>0</v>
          </cell>
          <cell r="B98">
            <v>0</v>
          </cell>
          <cell r="C98"/>
          <cell r="D98">
            <v>0</v>
          </cell>
          <cell r="E98">
            <v>0</v>
          </cell>
          <cell r="F98">
            <v>0</v>
          </cell>
          <cell r="G98">
            <v>0</v>
          </cell>
          <cell r="H98">
            <v>0</v>
          </cell>
          <cell r="I98">
            <v>0</v>
          </cell>
        </row>
        <row r="99">
          <cell r="A99">
            <v>0</v>
          </cell>
          <cell r="B99">
            <v>0</v>
          </cell>
          <cell r="C99"/>
          <cell r="D99">
            <v>0</v>
          </cell>
          <cell r="E99">
            <v>0</v>
          </cell>
          <cell r="F99">
            <v>0</v>
          </cell>
          <cell r="G99">
            <v>0</v>
          </cell>
          <cell r="H99">
            <v>0</v>
          </cell>
          <cell r="I99">
            <v>0</v>
          </cell>
        </row>
        <row r="100">
          <cell r="A100">
            <v>0</v>
          </cell>
          <cell r="B100">
            <v>0</v>
          </cell>
          <cell r="C100"/>
          <cell r="D100">
            <v>0</v>
          </cell>
          <cell r="E100">
            <v>0</v>
          </cell>
          <cell r="F100">
            <v>0</v>
          </cell>
          <cell r="G100">
            <v>0</v>
          </cell>
          <cell r="H100">
            <v>0</v>
          </cell>
          <cell r="I100">
            <v>0</v>
          </cell>
        </row>
        <row r="101">
          <cell r="A101">
            <v>0</v>
          </cell>
          <cell r="B101">
            <v>0</v>
          </cell>
          <cell r="C101"/>
          <cell r="D101">
            <v>0</v>
          </cell>
          <cell r="E101">
            <v>0</v>
          </cell>
          <cell r="F101">
            <v>0</v>
          </cell>
          <cell r="G101">
            <v>0</v>
          </cell>
          <cell r="H101">
            <v>0</v>
          </cell>
          <cell r="I101">
            <v>0</v>
          </cell>
        </row>
        <row r="102">
          <cell r="A102">
            <v>0</v>
          </cell>
          <cell r="B102">
            <v>0</v>
          </cell>
          <cell r="C102"/>
          <cell r="D102">
            <v>0</v>
          </cell>
          <cell r="E102">
            <v>0</v>
          </cell>
          <cell r="F102">
            <v>0</v>
          </cell>
          <cell r="G102">
            <v>0</v>
          </cell>
          <cell r="H102">
            <v>0</v>
          </cell>
          <cell r="I102">
            <v>0</v>
          </cell>
        </row>
        <row r="103">
          <cell r="A103">
            <v>0</v>
          </cell>
          <cell r="B103">
            <v>0</v>
          </cell>
          <cell r="C103"/>
          <cell r="D103">
            <v>0</v>
          </cell>
          <cell r="E103">
            <v>0</v>
          </cell>
          <cell r="F103">
            <v>0</v>
          </cell>
          <cell r="G103">
            <v>0</v>
          </cell>
          <cell r="H103">
            <v>0</v>
          </cell>
          <cell r="I103">
            <v>0</v>
          </cell>
        </row>
        <row r="104">
          <cell r="A104">
            <v>0</v>
          </cell>
          <cell r="B104">
            <v>0</v>
          </cell>
          <cell r="C104"/>
          <cell r="D104">
            <v>0</v>
          </cell>
          <cell r="E104">
            <v>0</v>
          </cell>
          <cell r="F104">
            <v>0</v>
          </cell>
          <cell r="G104">
            <v>0</v>
          </cell>
          <cell r="H104">
            <v>0</v>
          </cell>
          <cell r="I104">
            <v>0</v>
          </cell>
        </row>
        <row r="105">
          <cell r="A105">
            <v>0</v>
          </cell>
          <cell r="B105">
            <v>0</v>
          </cell>
          <cell r="C105"/>
          <cell r="D105">
            <v>0</v>
          </cell>
          <cell r="E105">
            <v>0</v>
          </cell>
          <cell r="F105">
            <v>0</v>
          </cell>
          <cell r="G105">
            <v>0</v>
          </cell>
          <cell r="H105">
            <v>0</v>
          </cell>
          <cell r="I105">
            <v>0</v>
          </cell>
        </row>
        <row r="106">
          <cell r="A106">
            <v>0</v>
          </cell>
          <cell r="B106">
            <v>0</v>
          </cell>
          <cell r="C106"/>
          <cell r="D106">
            <v>0</v>
          </cell>
          <cell r="E106">
            <v>0</v>
          </cell>
          <cell r="F106">
            <v>0</v>
          </cell>
          <cell r="G106">
            <v>0</v>
          </cell>
          <cell r="H106">
            <v>0</v>
          </cell>
          <cell r="I106">
            <v>0</v>
          </cell>
        </row>
        <row r="107">
          <cell r="A107">
            <v>0</v>
          </cell>
          <cell r="B107">
            <v>0</v>
          </cell>
          <cell r="C107"/>
          <cell r="D107">
            <v>0</v>
          </cell>
          <cell r="E107">
            <v>0</v>
          </cell>
          <cell r="F107">
            <v>0</v>
          </cell>
          <cell r="G107">
            <v>0</v>
          </cell>
          <cell r="H107">
            <v>0</v>
          </cell>
          <cell r="I107">
            <v>0</v>
          </cell>
        </row>
        <row r="108">
          <cell r="A108">
            <v>0</v>
          </cell>
          <cell r="B108">
            <v>0</v>
          </cell>
          <cell r="C108"/>
          <cell r="D108">
            <v>0</v>
          </cell>
          <cell r="E108">
            <v>0</v>
          </cell>
          <cell r="F108">
            <v>0</v>
          </cell>
          <cell r="G108">
            <v>0</v>
          </cell>
          <cell r="H108">
            <v>0</v>
          </cell>
          <cell r="I108">
            <v>0</v>
          </cell>
        </row>
        <row r="109">
          <cell r="A109">
            <v>0</v>
          </cell>
          <cell r="B109">
            <v>0</v>
          </cell>
          <cell r="C109"/>
          <cell r="D109">
            <v>0</v>
          </cell>
          <cell r="E109">
            <v>0</v>
          </cell>
          <cell r="F109">
            <v>0</v>
          </cell>
          <cell r="G109">
            <v>0</v>
          </cell>
          <cell r="H109">
            <v>0</v>
          </cell>
          <cell r="I109">
            <v>0</v>
          </cell>
        </row>
        <row r="110">
          <cell r="A110">
            <v>0</v>
          </cell>
          <cell r="B110">
            <v>0</v>
          </cell>
          <cell r="C110"/>
          <cell r="D110">
            <v>0</v>
          </cell>
          <cell r="E110">
            <v>0</v>
          </cell>
          <cell r="F110">
            <v>0</v>
          </cell>
          <cell r="G110">
            <v>0</v>
          </cell>
          <cell r="H110">
            <v>0</v>
          </cell>
          <cell r="I110">
            <v>0</v>
          </cell>
        </row>
        <row r="111">
          <cell r="A111">
            <v>0</v>
          </cell>
          <cell r="B111">
            <v>0</v>
          </cell>
          <cell r="C111"/>
          <cell r="D111">
            <v>0</v>
          </cell>
          <cell r="E111">
            <v>0</v>
          </cell>
          <cell r="F111">
            <v>0</v>
          </cell>
          <cell r="G111">
            <v>0</v>
          </cell>
          <cell r="H111">
            <v>0</v>
          </cell>
          <cell r="I111">
            <v>0</v>
          </cell>
        </row>
        <row r="112">
          <cell r="A112">
            <v>0</v>
          </cell>
          <cell r="B112">
            <v>0</v>
          </cell>
          <cell r="C112"/>
          <cell r="D112">
            <v>0</v>
          </cell>
          <cell r="E112">
            <v>0</v>
          </cell>
          <cell r="F112">
            <v>0</v>
          </cell>
          <cell r="G112">
            <v>0</v>
          </cell>
          <cell r="H112">
            <v>0</v>
          </cell>
          <cell r="I112">
            <v>0</v>
          </cell>
        </row>
        <row r="113">
          <cell r="A113">
            <v>0</v>
          </cell>
          <cell r="B113">
            <v>0</v>
          </cell>
          <cell r="C113"/>
          <cell r="D113">
            <v>0</v>
          </cell>
          <cell r="E113">
            <v>0</v>
          </cell>
          <cell r="F113">
            <v>0</v>
          </cell>
          <cell r="G113">
            <v>0</v>
          </cell>
          <cell r="H113">
            <v>0</v>
          </cell>
          <cell r="I113">
            <v>0</v>
          </cell>
        </row>
        <row r="114">
          <cell r="A114">
            <v>0</v>
          </cell>
          <cell r="B114">
            <v>0</v>
          </cell>
          <cell r="C114"/>
          <cell r="D114">
            <v>0</v>
          </cell>
          <cell r="E114">
            <v>0</v>
          </cell>
          <cell r="F114">
            <v>0</v>
          </cell>
          <cell r="G114">
            <v>0</v>
          </cell>
          <cell r="H114">
            <v>0</v>
          </cell>
          <cell r="I114">
            <v>0</v>
          </cell>
        </row>
        <row r="115">
          <cell r="A115">
            <v>0</v>
          </cell>
          <cell r="B115">
            <v>0</v>
          </cell>
          <cell r="C115"/>
          <cell r="D115">
            <v>0</v>
          </cell>
          <cell r="E115">
            <v>0</v>
          </cell>
          <cell r="F115">
            <v>0</v>
          </cell>
          <cell r="G115">
            <v>0</v>
          </cell>
          <cell r="H115">
            <v>0</v>
          </cell>
          <cell r="I115">
            <v>0</v>
          </cell>
        </row>
        <row r="116">
          <cell r="A116">
            <v>0</v>
          </cell>
          <cell r="B116">
            <v>0</v>
          </cell>
          <cell r="C116"/>
          <cell r="D116">
            <v>0</v>
          </cell>
          <cell r="E116">
            <v>0</v>
          </cell>
          <cell r="F116">
            <v>0</v>
          </cell>
          <cell r="G116">
            <v>0</v>
          </cell>
          <cell r="H116">
            <v>0</v>
          </cell>
          <cell r="I116">
            <v>0</v>
          </cell>
        </row>
        <row r="117">
          <cell r="A117">
            <v>0</v>
          </cell>
          <cell r="B117">
            <v>0</v>
          </cell>
          <cell r="C117"/>
          <cell r="D117">
            <v>0</v>
          </cell>
          <cell r="E117">
            <v>0</v>
          </cell>
          <cell r="F117">
            <v>0</v>
          </cell>
          <cell r="G117">
            <v>0</v>
          </cell>
          <cell r="H117">
            <v>0</v>
          </cell>
          <cell r="I117">
            <v>0</v>
          </cell>
        </row>
        <row r="118">
          <cell r="A118">
            <v>0</v>
          </cell>
          <cell r="B118">
            <v>0</v>
          </cell>
          <cell r="C118"/>
          <cell r="D118">
            <v>0</v>
          </cell>
          <cell r="E118">
            <v>0</v>
          </cell>
          <cell r="F118">
            <v>0</v>
          </cell>
          <cell r="G118">
            <v>0</v>
          </cell>
          <cell r="H118">
            <v>0</v>
          </cell>
          <cell r="I118">
            <v>0</v>
          </cell>
        </row>
        <row r="119">
          <cell r="A119">
            <v>0</v>
          </cell>
          <cell r="B119">
            <v>0</v>
          </cell>
          <cell r="C119"/>
          <cell r="D119">
            <v>0</v>
          </cell>
          <cell r="E119">
            <v>0</v>
          </cell>
          <cell r="F119">
            <v>0</v>
          </cell>
          <cell r="G119">
            <v>0</v>
          </cell>
          <cell r="H119">
            <v>0</v>
          </cell>
          <cell r="I119">
            <v>0</v>
          </cell>
        </row>
        <row r="120">
          <cell r="A120">
            <v>0</v>
          </cell>
          <cell r="B120">
            <v>0</v>
          </cell>
          <cell r="C120"/>
          <cell r="D120">
            <v>0</v>
          </cell>
          <cell r="E120">
            <v>0</v>
          </cell>
          <cell r="F120">
            <v>0</v>
          </cell>
          <cell r="G120">
            <v>0</v>
          </cell>
          <cell r="H120">
            <v>0</v>
          </cell>
          <cell r="I120">
            <v>0</v>
          </cell>
        </row>
        <row r="121">
          <cell r="A121">
            <v>0</v>
          </cell>
          <cell r="B121">
            <v>0</v>
          </cell>
          <cell r="C121"/>
          <cell r="D121">
            <v>0</v>
          </cell>
          <cell r="E121">
            <v>0</v>
          </cell>
          <cell r="F121">
            <v>0</v>
          </cell>
          <cell r="G121">
            <v>0</v>
          </cell>
          <cell r="H121">
            <v>0</v>
          </cell>
          <cell r="I121">
            <v>0</v>
          </cell>
        </row>
        <row r="122">
          <cell r="A122">
            <v>0</v>
          </cell>
          <cell r="B122">
            <v>0</v>
          </cell>
          <cell r="C122"/>
          <cell r="D122">
            <v>0</v>
          </cell>
          <cell r="E122">
            <v>0</v>
          </cell>
          <cell r="F122">
            <v>0</v>
          </cell>
          <cell r="G122">
            <v>0</v>
          </cell>
          <cell r="H122">
            <v>0</v>
          </cell>
          <cell r="I122">
            <v>0</v>
          </cell>
        </row>
        <row r="123">
          <cell r="A123">
            <v>0</v>
          </cell>
          <cell r="B123">
            <v>0</v>
          </cell>
          <cell r="C123"/>
          <cell r="D123">
            <v>0</v>
          </cell>
          <cell r="E123">
            <v>0</v>
          </cell>
          <cell r="F123">
            <v>0</v>
          </cell>
          <cell r="G123">
            <v>0</v>
          </cell>
          <cell r="H123">
            <v>0</v>
          </cell>
          <cell r="I123">
            <v>0</v>
          </cell>
        </row>
        <row r="124">
          <cell r="A124">
            <v>0</v>
          </cell>
          <cell r="B124">
            <v>0</v>
          </cell>
          <cell r="C124"/>
          <cell r="D124">
            <v>0</v>
          </cell>
          <cell r="E124">
            <v>0</v>
          </cell>
          <cell r="F124">
            <v>0</v>
          </cell>
          <cell r="G124">
            <v>0</v>
          </cell>
          <cell r="H124">
            <v>0</v>
          </cell>
          <cell r="I124">
            <v>0</v>
          </cell>
        </row>
        <row r="125">
          <cell r="A125">
            <v>0</v>
          </cell>
          <cell r="B125">
            <v>0</v>
          </cell>
          <cell r="C125"/>
          <cell r="D125">
            <v>0</v>
          </cell>
          <cell r="E125">
            <v>0</v>
          </cell>
          <cell r="F125">
            <v>0</v>
          </cell>
          <cell r="G125">
            <v>0</v>
          </cell>
          <cell r="H125">
            <v>0</v>
          </cell>
          <cell r="I125">
            <v>0</v>
          </cell>
        </row>
        <row r="126">
          <cell r="A126">
            <v>0</v>
          </cell>
          <cell r="B126">
            <v>0</v>
          </cell>
          <cell r="C126"/>
          <cell r="D126">
            <v>0</v>
          </cell>
          <cell r="E126">
            <v>0</v>
          </cell>
          <cell r="F126">
            <v>0</v>
          </cell>
          <cell r="G126">
            <v>0</v>
          </cell>
          <cell r="H126">
            <v>0</v>
          </cell>
          <cell r="I126">
            <v>0</v>
          </cell>
        </row>
        <row r="127">
          <cell r="A127">
            <v>0</v>
          </cell>
          <cell r="B127">
            <v>0</v>
          </cell>
          <cell r="C127"/>
          <cell r="D127">
            <v>0</v>
          </cell>
          <cell r="E127">
            <v>0</v>
          </cell>
          <cell r="F127">
            <v>0</v>
          </cell>
          <cell r="G127">
            <v>0</v>
          </cell>
          <cell r="H127">
            <v>0</v>
          </cell>
          <cell r="I127">
            <v>0</v>
          </cell>
        </row>
        <row r="128">
          <cell r="A128">
            <v>0</v>
          </cell>
          <cell r="B128">
            <v>0</v>
          </cell>
          <cell r="C128"/>
          <cell r="D128">
            <v>0</v>
          </cell>
          <cell r="E128">
            <v>0</v>
          </cell>
          <cell r="F128">
            <v>0</v>
          </cell>
          <cell r="G128">
            <v>0</v>
          </cell>
          <cell r="H128">
            <v>0</v>
          </cell>
          <cell r="I128">
            <v>0</v>
          </cell>
        </row>
        <row r="129">
          <cell r="A129">
            <v>0</v>
          </cell>
          <cell r="B129">
            <v>0</v>
          </cell>
          <cell r="C129"/>
          <cell r="D129">
            <v>0</v>
          </cell>
          <cell r="E129">
            <v>0</v>
          </cell>
          <cell r="F129">
            <v>0</v>
          </cell>
          <cell r="G129">
            <v>0</v>
          </cell>
          <cell r="H129">
            <v>0</v>
          </cell>
          <cell r="I129">
            <v>0</v>
          </cell>
        </row>
        <row r="130">
          <cell r="A130">
            <v>0</v>
          </cell>
          <cell r="B130">
            <v>0</v>
          </cell>
          <cell r="C130"/>
          <cell r="D130">
            <v>0</v>
          </cell>
          <cell r="E130">
            <v>0</v>
          </cell>
          <cell r="F130">
            <v>0</v>
          </cell>
          <cell r="G130">
            <v>0</v>
          </cell>
          <cell r="H130">
            <v>0</v>
          </cell>
          <cell r="I130">
            <v>0</v>
          </cell>
        </row>
        <row r="131">
          <cell r="A131">
            <v>0</v>
          </cell>
          <cell r="B131">
            <v>0</v>
          </cell>
          <cell r="C131"/>
          <cell r="D131">
            <v>0</v>
          </cell>
          <cell r="E131">
            <v>0</v>
          </cell>
          <cell r="F131">
            <v>0</v>
          </cell>
          <cell r="G131">
            <v>0</v>
          </cell>
          <cell r="H131">
            <v>0</v>
          </cell>
          <cell r="I131">
            <v>0</v>
          </cell>
        </row>
        <row r="132">
          <cell r="A132">
            <v>0</v>
          </cell>
          <cell r="B132">
            <v>0</v>
          </cell>
          <cell r="C132"/>
          <cell r="D132">
            <v>0</v>
          </cell>
          <cell r="E132">
            <v>0</v>
          </cell>
          <cell r="F132">
            <v>0</v>
          </cell>
          <cell r="G132">
            <v>0</v>
          </cell>
          <cell r="H132">
            <v>0</v>
          </cell>
          <cell r="I132">
            <v>0</v>
          </cell>
        </row>
        <row r="133">
          <cell r="A133">
            <v>0</v>
          </cell>
          <cell r="B133">
            <v>0</v>
          </cell>
          <cell r="C133"/>
          <cell r="D133">
            <v>0</v>
          </cell>
          <cell r="E133">
            <v>0</v>
          </cell>
          <cell r="F133">
            <v>0</v>
          </cell>
          <cell r="G133">
            <v>0</v>
          </cell>
          <cell r="H133">
            <v>0</v>
          </cell>
          <cell r="I133">
            <v>0</v>
          </cell>
        </row>
        <row r="134">
          <cell r="A134">
            <v>0</v>
          </cell>
          <cell r="B134">
            <v>0</v>
          </cell>
          <cell r="C134"/>
          <cell r="D134">
            <v>0</v>
          </cell>
          <cell r="E134">
            <v>0</v>
          </cell>
          <cell r="F134">
            <v>0</v>
          </cell>
          <cell r="G134">
            <v>0</v>
          </cell>
          <cell r="H134">
            <v>0</v>
          </cell>
          <cell r="I134">
            <v>0</v>
          </cell>
        </row>
        <row r="135">
          <cell r="A135">
            <v>0</v>
          </cell>
          <cell r="B135">
            <v>0</v>
          </cell>
          <cell r="C135"/>
          <cell r="D135">
            <v>0</v>
          </cell>
          <cell r="E135">
            <v>0</v>
          </cell>
          <cell r="F135">
            <v>0</v>
          </cell>
          <cell r="G135">
            <v>0</v>
          </cell>
          <cell r="H135">
            <v>0</v>
          </cell>
          <cell r="I135">
            <v>0</v>
          </cell>
        </row>
        <row r="136">
          <cell r="A136">
            <v>0</v>
          </cell>
          <cell r="B136">
            <v>0</v>
          </cell>
          <cell r="C136"/>
          <cell r="D136">
            <v>0</v>
          </cell>
          <cell r="E136">
            <v>0</v>
          </cell>
          <cell r="F136">
            <v>0</v>
          </cell>
          <cell r="G136">
            <v>0</v>
          </cell>
          <cell r="H136">
            <v>0</v>
          </cell>
          <cell r="I136">
            <v>0</v>
          </cell>
        </row>
        <row r="137">
          <cell r="A137">
            <v>0</v>
          </cell>
          <cell r="B137">
            <v>0</v>
          </cell>
          <cell r="C137"/>
          <cell r="D137">
            <v>0</v>
          </cell>
          <cell r="E137">
            <v>0</v>
          </cell>
          <cell r="F137">
            <v>0</v>
          </cell>
          <cell r="G137">
            <v>0</v>
          </cell>
          <cell r="H137">
            <v>0</v>
          </cell>
          <cell r="I137">
            <v>0</v>
          </cell>
        </row>
        <row r="138">
          <cell r="A138">
            <v>0</v>
          </cell>
          <cell r="B138">
            <v>0</v>
          </cell>
          <cell r="C138"/>
          <cell r="D138">
            <v>0</v>
          </cell>
          <cell r="E138">
            <v>0</v>
          </cell>
          <cell r="F138">
            <v>0</v>
          </cell>
          <cell r="G138">
            <v>0</v>
          </cell>
          <cell r="H138">
            <v>0</v>
          </cell>
          <cell r="I138">
            <v>0</v>
          </cell>
        </row>
        <row r="139">
          <cell r="A139">
            <v>0</v>
          </cell>
          <cell r="B139">
            <v>0</v>
          </cell>
          <cell r="C139"/>
          <cell r="D139">
            <v>0</v>
          </cell>
          <cell r="E139">
            <v>0</v>
          </cell>
          <cell r="F139">
            <v>0</v>
          </cell>
          <cell r="G139">
            <v>0</v>
          </cell>
          <cell r="H139">
            <v>0</v>
          </cell>
          <cell r="I139">
            <v>0</v>
          </cell>
        </row>
        <row r="140">
          <cell r="A140">
            <v>0</v>
          </cell>
          <cell r="B140">
            <v>0</v>
          </cell>
          <cell r="C140"/>
          <cell r="D140">
            <v>0</v>
          </cell>
          <cell r="E140">
            <v>0</v>
          </cell>
          <cell r="F140">
            <v>0</v>
          </cell>
          <cell r="G140">
            <v>0</v>
          </cell>
          <cell r="H140">
            <v>0</v>
          </cell>
          <cell r="I140">
            <v>0</v>
          </cell>
        </row>
        <row r="141">
          <cell r="A141">
            <v>0</v>
          </cell>
          <cell r="B141">
            <v>0</v>
          </cell>
          <cell r="C141"/>
          <cell r="D141">
            <v>0</v>
          </cell>
          <cell r="E141">
            <v>0</v>
          </cell>
          <cell r="F141">
            <v>0</v>
          </cell>
          <cell r="G141">
            <v>0</v>
          </cell>
          <cell r="H141">
            <v>0</v>
          </cell>
          <cell r="I141">
            <v>0</v>
          </cell>
        </row>
        <row r="142">
          <cell r="A142">
            <v>0</v>
          </cell>
          <cell r="B142">
            <v>0</v>
          </cell>
          <cell r="C142"/>
          <cell r="D142">
            <v>0</v>
          </cell>
          <cell r="E142">
            <v>0</v>
          </cell>
          <cell r="F142">
            <v>0</v>
          </cell>
          <cell r="G142">
            <v>0</v>
          </cell>
          <cell r="H142">
            <v>0</v>
          </cell>
          <cell r="I142">
            <v>0</v>
          </cell>
        </row>
        <row r="143">
          <cell r="A143">
            <v>0</v>
          </cell>
          <cell r="B143">
            <v>0</v>
          </cell>
          <cell r="C143"/>
          <cell r="D143">
            <v>0</v>
          </cell>
          <cell r="E143">
            <v>0</v>
          </cell>
          <cell r="F143">
            <v>0</v>
          </cell>
          <cell r="G143">
            <v>0</v>
          </cell>
          <cell r="H143">
            <v>0</v>
          </cell>
          <cell r="I143">
            <v>0</v>
          </cell>
        </row>
        <row r="144">
          <cell r="A144">
            <v>0</v>
          </cell>
          <cell r="B144">
            <v>0</v>
          </cell>
          <cell r="C144"/>
          <cell r="D144">
            <v>0</v>
          </cell>
          <cell r="E144">
            <v>0</v>
          </cell>
          <cell r="F144">
            <v>0</v>
          </cell>
          <cell r="G144">
            <v>0</v>
          </cell>
          <cell r="H144">
            <v>0</v>
          </cell>
          <cell r="I144">
            <v>0</v>
          </cell>
        </row>
        <row r="145">
          <cell r="A145">
            <v>0</v>
          </cell>
          <cell r="B145">
            <v>0</v>
          </cell>
          <cell r="C145"/>
          <cell r="D145">
            <v>0</v>
          </cell>
          <cell r="E145">
            <v>0</v>
          </cell>
          <cell r="F145">
            <v>0</v>
          </cell>
          <cell r="G145">
            <v>0</v>
          </cell>
          <cell r="H145">
            <v>0</v>
          </cell>
          <cell r="I145">
            <v>0</v>
          </cell>
        </row>
        <row r="146">
          <cell r="A146">
            <v>0</v>
          </cell>
          <cell r="B146">
            <v>0</v>
          </cell>
          <cell r="C146"/>
          <cell r="D146">
            <v>0</v>
          </cell>
          <cell r="E146">
            <v>0</v>
          </cell>
          <cell r="F146">
            <v>0</v>
          </cell>
          <cell r="G146">
            <v>0</v>
          </cell>
          <cell r="H146">
            <v>0</v>
          </cell>
          <cell r="I146">
            <v>0</v>
          </cell>
        </row>
        <row r="147">
          <cell r="A147">
            <v>0</v>
          </cell>
          <cell r="B147">
            <v>0</v>
          </cell>
          <cell r="C147"/>
          <cell r="D147">
            <v>0</v>
          </cell>
          <cell r="E147">
            <v>0</v>
          </cell>
          <cell r="F147">
            <v>0</v>
          </cell>
          <cell r="G147">
            <v>0</v>
          </cell>
          <cell r="H147">
            <v>0</v>
          </cell>
          <cell r="I147">
            <v>0</v>
          </cell>
        </row>
        <row r="148">
          <cell r="A148">
            <v>0</v>
          </cell>
          <cell r="B148">
            <v>0</v>
          </cell>
          <cell r="C148"/>
          <cell r="D148">
            <v>0</v>
          </cell>
          <cell r="E148">
            <v>0</v>
          </cell>
          <cell r="F148">
            <v>0</v>
          </cell>
          <cell r="G148">
            <v>0</v>
          </cell>
          <cell r="H148">
            <v>0</v>
          </cell>
          <cell r="I148">
            <v>0</v>
          </cell>
        </row>
        <row r="149">
          <cell r="A149">
            <v>0</v>
          </cell>
          <cell r="B149">
            <v>0</v>
          </cell>
          <cell r="C149"/>
          <cell r="D149">
            <v>0</v>
          </cell>
          <cell r="E149">
            <v>0</v>
          </cell>
          <cell r="F149">
            <v>0</v>
          </cell>
          <cell r="G149">
            <v>0</v>
          </cell>
          <cell r="H149">
            <v>0</v>
          </cell>
          <cell r="I149">
            <v>0</v>
          </cell>
        </row>
        <row r="150">
          <cell r="A150">
            <v>0</v>
          </cell>
          <cell r="B150">
            <v>0</v>
          </cell>
          <cell r="C150"/>
          <cell r="D150">
            <v>0</v>
          </cell>
          <cell r="E150">
            <v>0</v>
          </cell>
          <cell r="F150">
            <v>0</v>
          </cell>
          <cell r="G150">
            <v>0</v>
          </cell>
          <cell r="H150">
            <v>0</v>
          </cell>
          <cell r="I150">
            <v>0</v>
          </cell>
        </row>
        <row r="151">
          <cell r="A151">
            <v>0</v>
          </cell>
          <cell r="B151">
            <v>0</v>
          </cell>
          <cell r="C151"/>
          <cell r="D151">
            <v>0</v>
          </cell>
          <cell r="E151">
            <v>0</v>
          </cell>
          <cell r="F151">
            <v>0</v>
          </cell>
          <cell r="G151">
            <v>0</v>
          </cell>
          <cell r="H151">
            <v>0</v>
          </cell>
          <cell r="I151">
            <v>0</v>
          </cell>
        </row>
        <row r="152">
          <cell r="A152">
            <v>0</v>
          </cell>
          <cell r="B152">
            <v>0</v>
          </cell>
          <cell r="C152"/>
          <cell r="D152">
            <v>0</v>
          </cell>
          <cell r="E152">
            <v>0</v>
          </cell>
          <cell r="F152">
            <v>0</v>
          </cell>
          <cell r="G152">
            <v>0</v>
          </cell>
          <cell r="H152">
            <v>0</v>
          </cell>
          <cell r="I152">
            <v>0</v>
          </cell>
        </row>
        <row r="153">
          <cell r="A153">
            <v>0</v>
          </cell>
          <cell r="B153">
            <v>0</v>
          </cell>
          <cell r="C153"/>
          <cell r="D153">
            <v>0</v>
          </cell>
          <cell r="E153">
            <v>0</v>
          </cell>
          <cell r="F153">
            <v>0</v>
          </cell>
          <cell r="G153">
            <v>0</v>
          </cell>
          <cell r="H153">
            <v>0</v>
          </cell>
          <cell r="I153">
            <v>0</v>
          </cell>
        </row>
        <row r="154">
          <cell r="A154">
            <v>0</v>
          </cell>
          <cell r="B154">
            <v>0</v>
          </cell>
          <cell r="C154"/>
          <cell r="D154">
            <v>0</v>
          </cell>
          <cell r="E154">
            <v>0</v>
          </cell>
          <cell r="F154">
            <v>0</v>
          </cell>
          <cell r="G154">
            <v>0</v>
          </cell>
          <cell r="H154">
            <v>0</v>
          </cell>
          <cell r="I154">
            <v>0</v>
          </cell>
        </row>
        <row r="155">
          <cell r="A155">
            <v>0</v>
          </cell>
          <cell r="B155">
            <v>0</v>
          </cell>
          <cell r="C155"/>
          <cell r="D155">
            <v>0</v>
          </cell>
          <cell r="E155">
            <v>0</v>
          </cell>
          <cell r="F155">
            <v>0</v>
          </cell>
          <cell r="G155">
            <v>0</v>
          </cell>
          <cell r="H155">
            <v>0</v>
          </cell>
          <cell r="I155">
            <v>0</v>
          </cell>
        </row>
        <row r="156">
          <cell r="A156">
            <v>0</v>
          </cell>
          <cell r="B156">
            <v>0</v>
          </cell>
          <cell r="C156"/>
          <cell r="D156">
            <v>0</v>
          </cell>
          <cell r="E156">
            <v>0</v>
          </cell>
          <cell r="F156">
            <v>0</v>
          </cell>
          <cell r="G156">
            <v>0</v>
          </cell>
          <cell r="H156">
            <v>0</v>
          </cell>
          <cell r="I156">
            <v>0</v>
          </cell>
        </row>
        <row r="157">
          <cell r="A157"/>
          <cell r="B157"/>
          <cell r="C157"/>
          <cell r="D157"/>
          <cell r="E157"/>
          <cell r="F157"/>
          <cell r="G157">
            <v>0</v>
          </cell>
          <cell r="I157"/>
        </row>
        <row r="158">
          <cell r="A158"/>
          <cell r="B158" t="str">
            <v xml:space="preserve">TOTAL COSTO </v>
          </cell>
          <cell r="C158"/>
          <cell r="D158"/>
          <cell r="E158"/>
          <cell r="F158">
            <v>0</v>
          </cell>
          <cell r="G158"/>
          <cell r="H158">
            <v>0</v>
          </cell>
          <cell r="I158">
            <v>0</v>
          </cell>
        </row>
        <row r="159">
          <cell r="G159"/>
        </row>
        <row r="160">
          <cell r="A160" t="str">
            <v>1-</v>
          </cell>
          <cell r="B160" t="str">
            <v>COSTO OFERTA</v>
          </cell>
          <cell r="C160"/>
          <cell r="D160"/>
          <cell r="E160"/>
          <cell r="F160"/>
          <cell r="G160"/>
          <cell r="H160">
            <v>0</v>
          </cell>
          <cell r="I160"/>
        </row>
        <row r="161">
          <cell r="A161" t="str">
            <v>2-</v>
          </cell>
          <cell r="B161" t="str">
            <v>COSTO FINANCIERO  0 % de ( 1 )</v>
          </cell>
          <cell r="C161"/>
          <cell r="D161"/>
          <cell r="E161">
            <v>0</v>
          </cell>
          <cell r="F161"/>
          <cell r="H161">
            <v>0</v>
          </cell>
          <cell r="I161"/>
        </row>
        <row r="162">
          <cell r="A162" t="str">
            <v>3-</v>
          </cell>
          <cell r="B162" t="str">
            <v>COSTO COSTO ( 1 + 2 )</v>
          </cell>
          <cell r="C162"/>
          <cell r="D162"/>
          <cell r="F162"/>
          <cell r="H162">
            <v>0</v>
          </cell>
          <cell r="I162"/>
        </row>
        <row r="163">
          <cell r="A163" t="str">
            <v>4-</v>
          </cell>
          <cell r="B163" t="str">
            <v>GASTOS GENERALES  0 % de ( 3 )</v>
          </cell>
          <cell r="C163"/>
          <cell r="D163"/>
          <cell r="E163">
            <v>0</v>
          </cell>
          <cell r="F163"/>
          <cell r="H163">
            <v>0</v>
          </cell>
          <cell r="I163"/>
        </row>
        <row r="164">
          <cell r="A164" t="str">
            <v>5-</v>
          </cell>
          <cell r="B164" t="str">
            <v>BENEFICIOS  0 % de ( 3 )</v>
          </cell>
          <cell r="C164"/>
          <cell r="D164"/>
          <cell r="E164">
            <v>0</v>
          </cell>
          <cell r="F164"/>
          <cell r="H164">
            <v>0</v>
          </cell>
          <cell r="I164"/>
        </row>
        <row r="165">
          <cell r="A165">
            <v>6</v>
          </cell>
          <cell r="B165" t="str">
            <v>SUB TOTAL ( 3 + 4 + 5 )</v>
          </cell>
          <cell r="C165"/>
          <cell r="D165"/>
          <cell r="F165"/>
          <cell r="H165">
            <v>0</v>
          </cell>
          <cell r="I165"/>
        </row>
        <row r="166">
          <cell r="A166" t="str">
            <v>7-</v>
          </cell>
          <cell r="B166" t="str">
            <v>INGRESOS BRUTOS Y LOTE HOGAR  0 % de ( 6 )</v>
          </cell>
          <cell r="C166"/>
          <cell r="D166"/>
          <cell r="E166">
            <v>0</v>
          </cell>
          <cell r="F166"/>
          <cell r="H166">
            <v>0</v>
          </cell>
          <cell r="I166"/>
        </row>
        <row r="167">
          <cell r="A167" t="str">
            <v>8-</v>
          </cell>
          <cell r="B167" t="str">
            <v>IMPUESTO AL VALOR AGREGADO 0 % de ( 6 )</v>
          </cell>
          <cell r="C167"/>
          <cell r="D167"/>
          <cell r="E167">
            <v>0</v>
          </cell>
          <cell r="F167"/>
          <cell r="G167"/>
          <cell r="H167">
            <v>0</v>
          </cell>
          <cell r="I167"/>
        </row>
        <row r="168">
          <cell r="A168"/>
          <cell r="B168"/>
          <cell r="C168"/>
          <cell r="D168"/>
          <cell r="E168"/>
          <cell r="F168"/>
          <cell r="G168"/>
          <cell r="I168"/>
        </row>
        <row r="169">
          <cell r="B169" t="str">
            <v>PRECIO TOTAL INFRAESTRUCTURA - URBANIZACIÓN - DOCUMENTACIÓN FINAL DE OBRA</v>
          </cell>
          <cell r="C169"/>
          <cell r="D169"/>
          <cell r="F169"/>
          <cell r="G169"/>
          <cell r="H169">
            <v>0</v>
          </cell>
          <cell r="I169"/>
        </row>
        <row r="170">
          <cell r="A170"/>
          <cell r="B170"/>
          <cell r="C170"/>
          <cell r="D170"/>
          <cell r="E170"/>
          <cell r="F170"/>
          <cell r="G170"/>
          <cell r="I170"/>
        </row>
        <row r="171">
          <cell r="B171" t="str">
            <v>MONTO TOTAL DE OBRA</v>
          </cell>
          <cell r="H171">
            <v>0</v>
          </cell>
          <cell r="I171">
            <v>0</v>
          </cell>
        </row>
        <row r="172">
          <cell r="B172"/>
          <cell r="G172"/>
          <cell r="H172"/>
        </row>
        <row r="173">
          <cell r="A173" t="e">
            <v>#N/A</v>
          </cell>
          <cell r="B173"/>
          <cell r="C173"/>
          <cell r="D173"/>
          <cell r="E173"/>
          <cell r="F173"/>
          <cell r="G173"/>
          <cell r="H173"/>
          <cell r="I173"/>
        </row>
        <row r="174">
          <cell r="A174" t="str">
            <v>FIN</v>
          </cell>
        </row>
      </sheetData>
      <sheetData sheetId="6">
        <row r="1">
          <cell r="A1" t="str">
            <v>ANALISIS DE PRECIOS</v>
          </cell>
          <cell r="B1"/>
          <cell r="C1"/>
          <cell r="D1"/>
          <cell r="E1"/>
          <cell r="F1"/>
          <cell r="G1"/>
        </row>
        <row r="2">
          <cell r="A2" t="str">
            <v>COMITENTE:</v>
          </cell>
          <cell r="B2" t="str">
            <v>INSTITUTO PROVINCIAL DE LA VIVIENDA</v>
          </cell>
          <cell r="C2"/>
          <cell r="D2"/>
          <cell r="E2"/>
          <cell r="F2"/>
          <cell r="G2"/>
        </row>
        <row r="3">
          <cell r="A3" t="str">
            <v>CONTRATISTA:</v>
          </cell>
          <cell r="B3">
            <v>0</v>
          </cell>
          <cell r="C3"/>
          <cell r="D3"/>
          <cell r="E3"/>
          <cell r="F3"/>
          <cell r="G3"/>
        </row>
        <row r="4">
          <cell r="A4" t="str">
            <v>OBRA:</v>
          </cell>
          <cell r="B4">
            <v>0</v>
          </cell>
          <cell r="C4"/>
          <cell r="D4"/>
          <cell r="E4"/>
          <cell r="F4" t="str">
            <v>PRECIOS A:</v>
          </cell>
          <cell r="G4">
            <v>0</v>
          </cell>
        </row>
        <row r="5">
          <cell r="A5" t="str">
            <v>UBICACIÓN:</v>
          </cell>
          <cell r="B5">
            <v>0</v>
          </cell>
          <cell r="C5"/>
          <cell r="E5"/>
          <cell r="G5"/>
        </row>
        <row r="6">
          <cell r="A6" t="str">
            <v>RUBRO:</v>
          </cell>
          <cell r="B6"/>
          <cell r="C6">
            <v>0</v>
          </cell>
          <cell r="E6"/>
          <cell r="G6"/>
        </row>
        <row r="7">
          <cell r="A7" t="str">
            <v>ITEM:</v>
          </cell>
          <cell r="B7" t="str">
            <v/>
          </cell>
          <cell r="C7" t="str">
            <v/>
          </cell>
          <cell r="E7"/>
          <cell r="F7" t="str">
            <v>UNIDAD:</v>
          </cell>
          <cell r="G7" t="str">
            <v/>
          </cell>
        </row>
        <row r="8">
          <cell r="A8"/>
          <cell r="B8"/>
          <cell r="E8"/>
          <cell r="G8"/>
        </row>
        <row r="9">
          <cell r="A9" t="str">
            <v>DATOS REDETERMINACION</v>
          </cell>
          <cell r="B9"/>
          <cell r="C9" t="str">
            <v>DESIGNACION</v>
          </cell>
          <cell r="D9" t="str">
            <v>U</v>
          </cell>
          <cell r="E9" t="str">
            <v>Cantidad</v>
          </cell>
          <cell r="F9" t="str">
            <v>$ Unitarios</v>
          </cell>
          <cell r="G9" t="str">
            <v>$ Parcial</v>
          </cell>
        </row>
        <row r="10">
          <cell r="A10" t="str">
            <v>CÓDIGO</v>
          </cell>
          <cell r="B10" t="str">
            <v>DESCRIPCIÓN</v>
          </cell>
          <cell r="C10"/>
          <cell r="D10"/>
          <cell r="E10"/>
          <cell r="F10"/>
          <cell r="G10"/>
        </row>
        <row r="11">
          <cell r="A11" t="str">
            <v>A - MATERIALES</v>
          </cell>
          <cell r="B11"/>
          <cell r="C11"/>
          <cell r="D11"/>
          <cell r="E11"/>
          <cell r="F11"/>
          <cell r="G11"/>
        </row>
        <row r="12">
          <cell r="A12" t="str">
            <v/>
          </cell>
          <cell r="B12" t="str">
            <v/>
          </cell>
          <cell r="C12"/>
          <cell r="D12" t="str">
            <v/>
          </cell>
          <cell r="E12"/>
          <cell r="F12">
            <v>0</v>
          </cell>
          <cell r="G12">
            <v>0</v>
          </cell>
        </row>
        <row r="13">
          <cell r="A13" t="str">
            <v/>
          </cell>
          <cell r="B13" t="str">
            <v/>
          </cell>
          <cell r="C13"/>
          <cell r="D13" t="str">
            <v/>
          </cell>
          <cell r="E13"/>
          <cell r="F13">
            <v>0</v>
          </cell>
          <cell r="G13">
            <v>0</v>
          </cell>
        </row>
        <row r="14">
          <cell r="A14" t="str">
            <v/>
          </cell>
          <cell r="B14" t="str">
            <v/>
          </cell>
          <cell r="C14"/>
          <cell r="D14" t="str">
            <v/>
          </cell>
          <cell r="E14"/>
          <cell r="F14">
            <v>0</v>
          </cell>
          <cell r="G14">
            <v>0</v>
          </cell>
        </row>
        <row r="15">
          <cell r="A15" t="str">
            <v/>
          </cell>
          <cell r="B15" t="str">
            <v/>
          </cell>
          <cell r="C15"/>
          <cell r="D15" t="str">
            <v/>
          </cell>
          <cell r="E15"/>
          <cell r="F15">
            <v>0</v>
          </cell>
          <cell r="G15">
            <v>0</v>
          </cell>
        </row>
        <row r="16">
          <cell r="A16" t="str">
            <v/>
          </cell>
          <cell r="B16" t="str">
            <v/>
          </cell>
          <cell r="C16"/>
          <cell r="D16" t="str">
            <v/>
          </cell>
          <cell r="E16"/>
          <cell r="F16">
            <v>0</v>
          </cell>
          <cell r="G16">
            <v>0</v>
          </cell>
        </row>
        <row r="17">
          <cell r="A17" t="str">
            <v/>
          </cell>
          <cell r="B17" t="str">
            <v/>
          </cell>
          <cell r="C17"/>
          <cell r="D17" t="str">
            <v/>
          </cell>
          <cell r="E17"/>
          <cell r="F17">
            <v>0</v>
          </cell>
          <cell r="G17">
            <v>0</v>
          </cell>
        </row>
        <row r="18">
          <cell r="A18" t="str">
            <v/>
          </cell>
          <cell r="B18" t="str">
            <v/>
          </cell>
          <cell r="C18"/>
          <cell r="D18" t="str">
            <v/>
          </cell>
          <cell r="E18"/>
          <cell r="F18">
            <v>0</v>
          </cell>
          <cell r="G18">
            <v>0</v>
          </cell>
        </row>
        <row r="19">
          <cell r="A19" t="str">
            <v/>
          </cell>
          <cell r="B19" t="str">
            <v/>
          </cell>
          <cell r="C19"/>
          <cell r="D19" t="str">
            <v/>
          </cell>
          <cell r="E19"/>
          <cell r="F19">
            <v>0</v>
          </cell>
          <cell r="G19">
            <v>0</v>
          </cell>
        </row>
        <row r="20">
          <cell r="A20" t="str">
            <v/>
          </cell>
          <cell r="B20" t="str">
            <v/>
          </cell>
          <cell r="C20"/>
          <cell r="D20" t="str">
            <v/>
          </cell>
          <cell r="E20"/>
          <cell r="F20">
            <v>0</v>
          </cell>
          <cell r="G20">
            <v>0</v>
          </cell>
        </row>
        <row r="21">
          <cell r="A21" t="str">
            <v/>
          </cell>
          <cell r="B21" t="str">
            <v/>
          </cell>
          <cell r="C21"/>
          <cell r="D21" t="str">
            <v/>
          </cell>
          <cell r="E21"/>
          <cell r="F21">
            <v>0</v>
          </cell>
          <cell r="G21">
            <v>0</v>
          </cell>
        </row>
        <row r="22">
          <cell r="A22" t="str">
            <v/>
          </cell>
          <cell r="B22" t="str">
            <v/>
          </cell>
          <cell r="C22"/>
          <cell r="D22" t="str">
            <v/>
          </cell>
          <cell r="E22"/>
          <cell r="F22">
            <v>0</v>
          </cell>
          <cell r="G22">
            <v>0</v>
          </cell>
        </row>
        <row r="23">
          <cell r="A23" t="str">
            <v/>
          </cell>
          <cell r="B23" t="str">
            <v/>
          </cell>
          <cell r="C23"/>
          <cell r="D23" t="str">
            <v/>
          </cell>
          <cell r="E23"/>
          <cell r="F23">
            <v>0</v>
          </cell>
          <cell r="G23">
            <v>0</v>
          </cell>
        </row>
        <row r="24">
          <cell r="A24" t="str">
            <v/>
          </cell>
          <cell r="B24" t="str">
            <v/>
          </cell>
          <cell r="C24"/>
          <cell r="D24" t="str">
            <v/>
          </cell>
          <cell r="E24"/>
          <cell r="F24">
            <v>0</v>
          </cell>
          <cell r="G24">
            <v>0</v>
          </cell>
        </row>
        <row r="25">
          <cell r="A25" t="str">
            <v/>
          </cell>
          <cell r="B25" t="str">
            <v/>
          </cell>
          <cell r="C25"/>
          <cell r="D25" t="str">
            <v/>
          </cell>
          <cell r="E25"/>
          <cell r="F25">
            <v>0</v>
          </cell>
          <cell r="G25">
            <v>0</v>
          </cell>
        </row>
        <row r="26">
          <cell r="A26" t="str">
            <v/>
          </cell>
          <cell r="B26" t="str">
            <v/>
          </cell>
          <cell r="C26"/>
          <cell r="D26" t="str">
            <v/>
          </cell>
          <cell r="E26"/>
          <cell r="F26">
            <v>0</v>
          </cell>
          <cell r="G26">
            <v>0</v>
          </cell>
        </row>
        <row r="27">
          <cell r="A27" t="str">
            <v/>
          </cell>
          <cell r="B27" t="str">
            <v/>
          </cell>
          <cell r="C27"/>
          <cell r="D27" t="str">
            <v/>
          </cell>
          <cell r="E27"/>
          <cell r="F27">
            <v>0</v>
          </cell>
          <cell r="G27">
            <v>0</v>
          </cell>
        </row>
        <row r="28">
          <cell r="A28" t="str">
            <v/>
          </cell>
          <cell r="B28" t="str">
            <v/>
          </cell>
          <cell r="C28"/>
          <cell r="D28" t="str">
            <v/>
          </cell>
          <cell r="E28"/>
          <cell r="F28">
            <v>0</v>
          </cell>
          <cell r="G28">
            <v>0</v>
          </cell>
        </row>
        <row r="29">
          <cell r="A29" t="str">
            <v/>
          </cell>
          <cell r="B29" t="str">
            <v/>
          </cell>
          <cell r="C29"/>
          <cell r="D29" t="str">
            <v/>
          </cell>
          <cell r="E29"/>
          <cell r="F29">
            <v>0</v>
          </cell>
          <cell r="G29">
            <v>0</v>
          </cell>
        </row>
        <row r="30">
          <cell r="A30" t="str">
            <v/>
          </cell>
          <cell r="B30" t="str">
            <v/>
          </cell>
          <cell r="C30"/>
          <cell r="D30" t="str">
            <v/>
          </cell>
          <cell r="E30"/>
          <cell r="F30">
            <v>0</v>
          </cell>
          <cell r="G30">
            <v>0</v>
          </cell>
        </row>
        <row r="31">
          <cell r="A31" t="str">
            <v/>
          </cell>
          <cell r="B31" t="str">
            <v/>
          </cell>
          <cell r="C31"/>
          <cell r="D31" t="str">
            <v/>
          </cell>
          <cell r="E31"/>
          <cell r="F31">
            <v>0</v>
          </cell>
          <cell r="G31">
            <v>0</v>
          </cell>
        </row>
        <row r="32">
          <cell r="A32"/>
          <cell r="B32"/>
          <cell r="C32"/>
          <cell r="D32"/>
          <cell r="E32"/>
          <cell r="F32" t="str">
            <v>Total A</v>
          </cell>
          <cell r="G32">
            <v>0</v>
          </cell>
        </row>
        <row r="33">
          <cell r="A33" t="str">
            <v>B - MANO DE OBRA</v>
          </cell>
          <cell r="B33"/>
          <cell r="C33"/>
          <cell r="D33"/>
          <cell r="E33"/>
          <cell r="F33"/>
          <cell r="G33"/>
        </row>
        <row r="34">
          <cell r="A34" t="str">
            <v/>
          </cell>
          <cell r="B34" t="str">
            <v/>
          </cell>
          <cell r="C34"/>
          <cell r="D34" t="str">
            <v/>
          </cell>
          <cell r="E34"/>
          <cell r="F34">
            <v>0</v>
          </cell>
          <cell r="G34">
            <v>0</v>
          </cell>
        </row>
        <row r="35">
          <cell r="A35" t="str">
            <v/>
          </cell>
          <cell r="B35" t="str">
            <v/>
          </cell>
          <cell r="C35"/>
          <cell r="D35" t="str">
            <v/>
          </cell>
          <cell r="E35"/>
          <cell r="F35">
            <v>0</v>
          </cell>
          <cell r="G35">
            <v>0</v>
          </cell>
        </row>
        <row r="36">
          <cell r="A36" t="str">
            <v/>
          </cell>
          <cell r="B36" t="str">
            <v/>
          </cell>
          <cell r="C36"/>
          <cell r="D36" t="str">
            <v/>
          </cell>
          <cell r="E36"/>
          <cell r="F36">
            <v>0</v>
          </cell>
          <cell r="G36">
            <v>0</v>
          </cell>
        </row>
        <row r="37">
          <cell r="A37" t="str">
            <v/>
          </cell>
          <cell r="B37" t="str">
            <v/>
          </cell>
          <cell r="C37"/>
          <cell r="D37" t="str">
            <v/>
          </cell>
          <cell r="E37"/>
          <cell r="F37">
            <v>0</v>
          </cell>
          <cell r="G37">
            <v>0</v>
          </cell>
        </row>
        <row r="38">
          <cell r="A38" t="str">
            <v/>
          </cell>
          <cell r="B38" t="str">
            <v/>
          </cell>
          <cell r="C38"/>
          <cell r="D38" t="str">
            <v/>
          </cell>
          <cell r="E38"/>
          <cell r="F38">
            <v>0</v>
          </cell>
          <cell r="G38">
            <v>0</v>
          </cell>
        </row>
        <row r="39">
          <cell r="A39" t="str">
            <v/>
          </cell>
          <cell r="B39" t="str">
            <v/>
          </cell>
          <cell r="C39"/>
          <cell r="D39" t="str">
            <v/>
          </cell>
          <cell r="E39"/>
          <cell r="F39">
            <v>0</v>
          </cell>
          <cell r="G39">
            <v>0</v>
          </cell>
        </row>
        <row r="40">
          <cell r="A40" t="str">
            <v/>
          </cell>
          <cell r="B40" t="str">
            <v/>
          </cell>
          <cell r="C40"/>
          <cell r="D40" t="str">
            <v/>
          </cell>
          <cell r="E40"/>
          <cell r="F40">
            <v>0</v>
          </cell>
          <cell r="G40">
            <v>0</v>
          </cell>
        </row>
        <row r="41">
          <cell r="A41" t="str">
            <v/>
          </cell>
          <cell r="B41" t="str">
            <v/>
          </cell>
          <cell r="C41"/>
          <cell r="D41" t="str">
            <v/>
          </cell>
          <cell r="E41"/>
          <cell r="F41">
            <v>0</v>
          </cell>
          <cell r="G41">
            <v>0</v>
          </cell>
        </row>
        <row r="42">
          <cell r="A42"/>
          <cell r="B42"/>
          <cell r="C42"/>
          <cell r="D42"/>
          <cell r="E42"/>
          <cell r="F42" t="str">
            <v>Total B</v>
          </cell>
          <cell r="G42">
            <v>0</v>
          </cell>
        </row>
        <row r="43">
          <cell r="A43" t="str">
            <v>C - EQUIPOS</v>
          </cell>
          <cell r="B43"/>
          <cell r="C43"/>
          <cell r="D43"/>
          <cell r="E43"/>
          <cell r="F43"/>
          <cell r="G43"/>
        </row>
        <row r="44">
          <cell r="A44" t="str">
            <v/>
          </cell>
          <cell r="B44" t="str">
            <v/>
          </cell>
          <cell r="C44"/>
          <cell r="D44" t="str">
            <v/>
          </cell>
          <cell r="E44"/>
          <cell r="F44">
            <v>0</v>
          </cell>
          <cell r="G44">
            <v>0</v>
          </cell>
        </row>
        <row r="45">
          <cell r="A45" t="str">
            <v/>
          </cell>
          <cell r="B45" t="str">
            <v/>
          </cell>
          <cell r="C45"/>
          <cell r="D45" t="str">
            <v/>
          </cell>
          <cell r="E45"/>
          <cell r="F45">
            <v>0</v>
          </cell>
          <cell r="G45">
            <v>0</v>
          </cell>
        </row>
        <row r="46">
          <cell r="A46" t="str">
            <v/>
          </cell>
          <cell r="B46" t="str">
            <v/>
          </cell>
          <cell r="C46"/>
          <cell r="D46" t="str">
            <v/>
          </cell>
          <cell r="E46"/>
          <cell r="F46">
            <v>0</v>
          </cell>
          <cell r="G46">
            <v>0</v>
          </cell>
        </row>
        <row r="47">
          <cell r="A47" t="str">
            <v/>
          </cell>
          <cell r="B47" t="str">
            <v/>
          </cell>
          <cell r="C47"/>
          <cell r="D47" t="str">
            <v/>
          </cell>
          <cell r="E47"/>
          <cell r="F47">
            <v>0</v>
          </cell>
          <cell r="G47">
            <v>0</v>
          </cell>
        </row>
        <row r="48">
          <cell r="A48" t="str">
            <v/>
          </cell>
          <cell r="B48" t="str">
            <v/>
          </cell>
          <cell r="C48"/>
          <cell r="D48" t="str">
            <v/>
          </cell>
          <cell r="E48"/>
          <cell r="F48">
            <v>0</v>
          </cell>
          <cell r="G48">
            <v>0</v>
          </cell>
        </row>
        <row r="49">
          <cell r="A49" t="str">
            <v/>
          </cell>
          <cell r="B49" t="str">
            <v/>
          </cell>
          <cell r="C49"/>
          <cell r="D49" t="str">
            <v/>
          </cell>
          <cell r="E49"/>
          <cell r="F49">
            <v>0</v>
          </cell>
          <cell r="G49">
            <v>0</v>
          </cell>
        </row>
        <row r="50">
          <cell r="A50" t="str">
            <v/>
          </cell>
          <cell r="B50" t="str">
            <v/>
          </cell>
          <cell r="C50"/>
          <cell r="D50" t="str">
            <v/>
          </cell>
          <cell r="E50"/>
          <cell r="F50">
            <v>0</v>
          </cell>
          <cell r="G50">
            <v>0</v>
          </cell>
        </row>
        <row r="51">
          <cell r="A51" t="str">
            <v/>
          </cell>
          <cell r="B51" t="str">
            <v/>
          </cell>
          <cell r="C51"/>
          <cell r="D51" t="str">
            <v/>
          </cell>
          <cell r="E51"/>
          <cell r="F51">
            <v>0</v>
          </cell>
          <cell r="G51">
            <v>0</v>
          </cell>
        </row>
        <row r="52">
          <cell r="A52" t="str">
            <v/>
          </cell>
          <cell r="B52" t="str">
            <v/>
          </cell>
          <cell r="C52"/>
          <cell r="D52" t="str">
            <v/>
          </cell>
          <cell r="E52"/>
          <cell r="F52">
            <v>0</v>
          </cell>
          <cell r="G52">
            <v>0</v>
          </cell>
        </row>
        <row r="53">
          <cell r="A53" t="str">
            <v/>
          </cell>
          <cell r="B53" t="str">
            <v/>
          </cell>
          <cell r="C53"/>
          <cell r="D53" t="str">
            <v/>
          </cell>
          <cell r="E53"/>
          <cell r="F53">
            <v>0</v>
          </cell>
          <cell r="G53">
            <v>0</v>
          </cell>
        </row>
        <row r="54">
          <cell r="A54"/>
          <cell r="E54"/>
          <cell r="F54" t="str">
            <v>Total C</v>
          </cell>
          <cell r="G54">
            <v>0</v>
          </cell>
        </row>
        <row r="55">
          <cell r="A55"/>
          <cell r="E55"/>
          <cell r="G55"/>
        </row>
        <row r="56">
          <cell r="A56" t="str">
            <v/>
          </cell>
          <cell r="B56" t="str">
            <v/>
          </cell>
          <cell r="C56"/>
          <cell r="D56" t="str">
            <v>COSTO NETO</v>
          </cell>
          <cell r="E56"/>
          <cell r="F56" t="str">
            <v>Total D=A+B+C</v>
          </cell>
          <cell r="G56">
            <v>0</v>
          </cell>
        </row>
        <row r="57">
          <cell r="A57"/>
          <cell r="B57"/>
          <cell r="C57"/>
          <cell r="D57"/>
          <cell r="E57"/>
          <cell r="F57"/>
          <cell r="G57"/>
        </row>
        <row r="58">
          <cell r="A58" t="str">
            <v>ANALISIS DE PRECIOS</v>
          </cell>
          <cell r="B58"/>
          <cell r="C58"/>
          <cell r="D58"/>
          <cell r="E58"/>
          <cell r="F58"/>
          <cell r="G58"/>
        </row>
        <row r="59">
          <cell r="A59" t="str">
            <v>COMITENTE:</v>
          </cell>
          <cell r="B59" t="str">
            <v>INSTITUTO PROVINCIAL DE LA VIVIENDA</v>
          </cell>
          <cell r="C59"/>
          <cell r="D59"/>
          <cell r="E59"/>
          <cell r="F59"/>
          <cell r="G59"/>
        </row>
        <row r="60">
          <cell r="A60" t="str">
            <v>CONTRATISTA:</v>
          </cell>
          <cell r="B60">
            <v>0</v>
          </cell>
          <cell r="C60"/>
          <cell r="D60"/>
          <cell r="E60"/>
          <cell r="F60"/>
          <cell r="G60"/>
        </row>
        <row r="61">
          <cell r="A61" t="str">
            <v>OBRA:</v>
          </cell>
          <cell r="B61">
            <v>0</v>
          </cell>
          <cell r="C61"/>
          <cell r="D61"/>
          <cell r="E61"/>
          <cell r="F61" t="str">
            <v>PRECIOS A:</v>
          </cell>
          <cell r="G61">
            <v>0</v>
          </cell>
        </row>
        <row r="62">
          <cell r="A62" t="str">
            <v>UBICACIÓN:</v>
          </cell>
          <cell r="B62">
            <v>0</v>
          </cell>
          <cell r="C62"/>
          <cell r="E62"/>
          <cell r="G62"/>
        </row>
        <row r="63">
          <cell r="A63" t="str">
            <v>RUBRO:</v>
          </cell>
          <cell r="B63"/>
          <cell r="C63">
            <v>0</v>
          </cell>
          <cell r="E63"/>
          <cell r="G63"/>
        </row>
        <row r="64">
          <cell r="A64" t="str">
            <v>ITEM:</v>
          </cell>
          <cell r="B64" t="str">
            <v/>
          </cell>
          <cell r="C64" t="str">
            <v/>
          </cell>
          <cell r="E64"/>
          <cell r="F64" t="str">
            <v>UNIDAD:</v>
          </cell>
          <cell r="G64" t="str">
            <v/>
          </cell>
        </row>
        <row r="65">
          <cell r="A65"/>
          <cell r="B65"/>
          <cell r="E65"/>
          <cell r="G65"/>
        </row>
        <row r="66">
          <cell r="A66" t="str">
            <v>DATOS REDETERMINACION</v>
          </cell>
          <cell r="B66"/>
          <cell r="C66" t="str">
            <v>DESIGNACION</v>
          </cell>
          <cell r="D66" t="str">
            <v>U</v>
          </cell>
          <cell r="E66" t="str">
            <v>Cantidad</v>
          </cell>
          <cell r="F66" t="str">
            <v>$ Unitarios</v>
          </cell>
          <cell r="G66" t="str">
            <v>$ Parcial</v>
          </cell>
        </row>
        <row r="67">
          <cell r="A67" t="str">
            <v>CÓDIGO</v>
          </cell>
          <cell r="B67" t="str">
            <v>DESCRIPCIÓN</v>
          </cell>
          <cell r="C67"/>
          <cell r="D67"/>
          <cell r="E67"/>
          <cell r="F67"/>
          <cell r="G67"/>
        </row>
        <row r="68">
          <cell r="A68" t="str">
            <v>A - MATERIALES</v>
          </cell>
          <cell r="B68"/>
          <cell r="C68"/>
          <cell r="D68"/>
          <cell r="E68"/>
          <cell r="F68"/>
          <cell r="G68"/>
        </row>
        <row r="69">
          <cell r="A69" t="str">
            <v/>
          </cell>
          <cell r="B69" t="str">
            <v/>
          </cell>
          <cell r="C69"/>
          <cell r="D69" t="str">
            <v/>
          </cell>
          <cell r="E69"/>
          <cell r="F69">
            <v>0</v>
          </cell>
          <cell r="G69">
            <v>0</v>
          </cell>
        </row>
        <row r="70">
          <cell r="A70" t="str">
            <v/>
          </cell>
          <cell r="B70" t="str">
            <v/>
          </cell>
          <cell r="C70"/>
          <cell r="D70" t="str">
            <v/>
          </cell>
          <cell r="E70"/>
          <cell r="F70">
            <v>0</v>
          </cell>
          <cell r="G70">
            <v>0</v>
          </cell>
        </row>
        <row r="71">
          <cell r="A71" t="str">
            <v/>
          </cell>
          <cell r="B71" t="str">
            <v/>
          </cell>
          <cell r="C71"/>
          <cell r="D71" t="str">
            <v/>
          </cell>
          <cell r="E71"/>
          <cell r="F71">
            <v>0</v>
          </cell>
          <cell r="G71">
            <v>0</v>
          </cell>
        </row>
        <row r="72">
          <cell r="A72" t="str">
            <v/>
          </cell>
          <cell r="B72" t="str">
            <v/>
          </cell>
          <cell r="C72"/>
          <cell r="D72" t="str">
            <v/>
          </cell>
          <cell r="E72"/>
          <cell r="F72">
            <v>0</v>
          </cell>
          <cell r="G72">
            <v>0</v>
          </cell>
        </row>
        <row r="73">
          <cell r="A73" t="str">
            <v/>
          </cell>
          <cell r="B73" t="str">
            <v/>
          </cell>
          <cell r="C73"/>
          <cell r="D73" t="str">
            <v/>
          </cell>
          <cell r="E73"/>
          <cell r="F73">
            <v>0</v>
          </cell>
          <cell r="G73">
            <v>0</v>
          </cell>
        </row>
        <row r="74">
          <cell r="A74" t="str">
            <v/>
          </cell>
          <cell r="B74" t="str">
            <v/>
          </cell>
          <cell r="C74"/>
          <cell r="D74" t="str">
            <v/>
          </cell>
          <cell r="E74"/>
          <cell r="F74">
            <v>0</v>
          </cell>
          <cell r="G74">
            <v>0</v>
          </cell>
        </row>
        <row r="75">
          <cell r="A75" t="str">
            <v/>
          </cell>
          <cell r="B75" t="str">
            <v/>
          </cell>
          <cell r="C75"/>
          <cell r="D75" t="str">
            <v/>
          </cell>
          <cell r="E75"/>
          <cell r="F75">
            <v>0</v>
          </cell>
          <cell r="G75">
            <v>0</v>
          </cell>
        </row>
        <row r="76">
          <cell r="A76" t="str">
            <v/>
          </cell>
          <cell r="B76" t="str">
            <v/>
          </cell>
          <cell r="C76"/>
          <cell r="D76" t="str">
            <v/>
          </cell>
          <cell r="E76"/>
          <cell r="F76">
            <v>0</v>
          </cell>
          <cell r="G76">
            <v>0</v>
          </cell>
        </row>
        <row r="77">
          <cell r="A77" t="str">
            <v/>
          </cell>
          <cell r="B77" t="str">
            <v/>
          </cell>
          <cell r="C77"/>
          <cell r="D77" t="str">
            <v/>
          </cell>
          <cell r="E77"/>
          <cell r="F77">
            <v>0</v>
          </cell>
          <cell r="G77">
            <v>0</v>
          </cell>
        </row>
        <row r="78">
          <cell r="A78" t="str">
            <v/>
          </cell>
          <cell r="B78" t="str">
            <v/>
          </cell>
          <cell r="C78"/>
          <cell r="D78" t="str">
            <v/>
          </cell>
          <cell r="E78"/>
          <cell r="F78">
            <v>0</v>
          </cell>
          <cell r="G78">
            <v>0</v>
          </cell>
        </row>
        <row r="79">
          <cell r="A79" t="str">
            <v/>
          </cell>
          <cell r="B79" t="str">
            <v/>
          </cell>
          <cell r="C79"/>
          <cell r="D79" t="str">
            <v/>
          </cell>
          <cell r="E79"/>
          <cell r="F79">
            <v>0</v>
          </cell>
          <cell r="G79">
            <v>0</v>
          </cell>
        </row>
        <row r="80">
          <cell r="A80" t="str">
            <v/>
          </cell>
          <cell r="B80" t="str">
            <v/>
          </cell>
          <cell r="C80"/>
          <cell r="D80" t="str">
            <v/>
          </cell>
          <cell r="E80"/>
          <cell r="F80">
            <v>0</v>
          </cell>
          <cell r="G80">
            <v>0</v>
          </cell>
        </row>
        <row r="81">
          <cell r="A81" t="str">
            <v/>
          </cell>
          <cell r="B81" t="str">
            <v/>
          </cell>
          <cell r="C81"/>
          <cell r="D81" t="str">
            <v/>
          </cell>
          <cell r="E81"/>
          <cell r="F81">
            <v>0</v>
          </cell>
          <cell r="G81">
            <v>0</v>
          </cell>
        </row>
        <row r="82">
          <cell r="A82" t="str">
            <v/>
          </cell>
          <cell r="B82" t="str">
            <v/>
          </cell>
          <cell r="C82"/>
          <cell r="D82" t="str">
            <v/>
          </cell>
          <cell r="E82"/>
          <cell r="F82">
            <v>0</v>
          </cell>
          <cell r="G82">
            <v>0</v>
          </cell>
        </row>
        <row r="83">
          <cell r="A83" t="str">
            <v/>
          </cell>
          <cell r="B83" t="str">
            <v/>
          </cell>
          <cell r="C83"/>
          <cell r="D83" t="str">
            <v/>
          </cell>
          <cell r="E83"/>
          <cell r="F83">
            <v>0</v>
          </cell>
          <cell r="G83">
            <v>0</v>
          </cell>
        </row>
        <row r="84">
          <cell r="A84" t="str">
            <v/>
          </cell>
          <cell r="B84" t="str">
            <v/>
          </cell>
          <cell r="C84"/>
          <cell r="D84" t="str">
            <v/>
          </cell>
          <cell r="E84"/>
          <cell r="F84">
            <v>0</v>
          </cell>
          <cell r="G84">
            <v>0</v>
          </cell>
        </row>
        <row r="85">
          <cell r="A85" t="str">
            <v/>
          </cell>
          <cell r="B85" t="str">
            <v/>
          </cell>
          <cell r="C85"/>
          <cell r="D85" t="str">
            <v/>
          </cell>
          <cell r="E85"/>
          <cell r="F85">
            <v>0</v>
          </cell>
          <cell r="G85">
            <v>0</v>
          </cell>
        </row>
        <row r="86">
          <cell r="A86" t="str">
            <v/>
          </cell>
          <cell r="B86" t="str">
            <v/>
          </cell>
          <cell r="C86"/>
          <cell r="D86" t="str">
            <v/>
          </cell>
          <cell r="E86"/>
          <cell r="F86">
            <v>0</v>
          </cell>
          <cell r="G86">
            <v>0</v>
          </cell>
        </row>
        <row r="87">
          <cell r="A87" t="str">
            <v/>
          </cell>
          <cell r="B87" t="str">
            <v/>
          </cell>
          <cell r="C87"/>
          <cell r="D87" t="str">
            <v/>
          </cell>
          <cell r="E87"/>
          <cell r="F87">
            <v>0</v>
          </cell>
          <cell r="G87">
            <v>0</v>
          </cell>
        </row>
        <row r="88">
          <cell r="A88" t="str">
            <v/>
          </cell>
          <cell r="B88" t="str">
            <v/>
          </cell>
          <cell r="C88"/>
          <cell r="D88" t="str">
            <v/>
          </cell>
          <cell r="E88"/>
          <cell r="F88">
            <v>0</v>
          </cell>
          <cell r="G88">
            <v>0</v>
          </cell>
        </row>
        <row r="89">
          <cell r="A89"/>
          <cell r="B89"/>
          <cell r="C89"/>
          <cell r="D89"/>
          <cell r="E89"/>
          <cell r="F89" t="str">
            <v>Total A</v>
          </cell>
          <cell r="G89">
            <v>0</v>
          </cell>
        </row>
        <row r="90">
          <cell r="A90" t="str">
            <v>B - MANO DE OBRA</v>
          </cell>
          <cell r="B90"/>
          <cell r="C90"/>
          <cell r="D90"/>
          <cell r="E90"/>
          <cell r="F90"/>
          <cell r="G90"/>
        </row>
        <row r="91">
          <cell r="A91" t="str">
            <v/>
          </cell>
          <cell r="B91" t="str">
            <v/>
          </cell>
          <cell r="C91"/>
          <cell r="D91" t="str">
            <v/>
          </cell>
          <cell r="E91"/>
          <cell r="F91">
            <v>0</v>
          </cell>
          <cell r="G91">
            <v>0</v>
          </cell>
        </row>
        <row r="92">
          <cell r="A92" t="str">
            <v/>
          </cell>
          <cell r="B92" t="str">
            <v/>
          </cell>
          <cell r="C92"/>
          <cell r="D92" t="str">
            <v/>
          </cell>
          <cell r="E92"/>
          <cell r="F92">
            <v>0</v>
          </cell>
          <cell r="G92">
            <v>0</v>
          </cell>
        </row>
        <row r="93">
          <cell r="A93" t="str">
            <v/>
          </cell>
          <cell r="B93" t="str">
            <v/>
          </cell>
          <cell r="C93"/>
          <cell r="D93" t="str">
            <v/>
          </cell>
          <cell r="E93"/>
          <cell r="F93">
            <v>0</v>
          </cell>
          <cell r="G93">
            <v>0</v>
          </cell>
        </row>
        <row r="94">
          <cell r="A94" t="str">
            <v/>
          </cell>
          <cell r="B94" t="str">
            <v/>
          </cell>
          <cell r="C94"/>
          <cell r="D94" t="str">
            <v/>
          </cell>
          <cell r="E94"/>
          <cell r="F94">
            <v>0</v>
          </cell>
          <cell r="G94">
            <v>0</v>
          </cell>
        </row>
        <row r="95">
          <cell r="A95" t="str">
            <v/>
          </cell>
          <cell r="B95" t="str">
            <v/>
          </cell>
          <cell r="C95"/>
          <cell r="D95" t="str">
            <v/>
          </cell>
          <cell r="E95"/>
          <cell r="F95">
            <v>0</v>
          </cell>
          <cell r="G95">
            <v>0</v>
          </cell>
        </row>
        <row r="96">
          <cell r="A96" t="str">
            <v/>
          </cell>
          <cell r="B96" t="str">
            <v/>
          </cell>
          <cell r="C96"/>
          <cell r="D96" t="str">
            <v/>
          </cell>
          <cell r="E96"/>
          <cell r="F96">
            <v>0</v>
          </cell>
          <cell r="G96">
            <v>0</v>
          </cell>
        </row>
        <row r="97">
          <cell r="A97" t="str">
            <v/>
          </cell>
          <cell r="B97" t="str">
            <v/>
          </cell>
          <cell r="C97"/>
          <cell r="D97" t="str">
            <v/>
          </cell>
          <cell r="E97"/>
          <cell r="F97">
            <v>0</v>
          </cell>
          <cell r="G97">
            <v>0</v>
          </cell>
        </row>
        <row r="98">
          <cell r="A98" t="str">
            <v/>
          </cell>
          <cell r="B98" t="str">
            <v/>
          </cell>
          <cell r="C98"/>
          <cell r="D98" t="str">
            <v/>
          </cell>
          <cell r="E98"/>
          <cell r="F98">
            <v>0</v>
          </cell>
          <cell r="G98">
            <v>0</v>
          </cell>
        </row>
        <row r="99">
          <cell r="A99"/>
          <cell r="B99"/>
          <cell r="C99"/>
          <cell r="D99"/>
          <cell r="E99"/>
          <cell r="F99" t="str">
            <v>Total B</v>
          </cell>
          <cell r="G99">
            <v>0</v>
          </cell>
        </row>
        <row r="100">
          <cell r="A100" t="str">
            <v>C - EQUIPOS</v>
          </cell>
          <cell r="B100"/>
          <cell r="C100"/>
          <cell r="D100"/>
          <cell r="E100"/>
          <cell r="F100"/>
          <cell r="G100"/>
        </row>
        <row r="101">
          <cell r="A101" t="str">
            <v/>
          </cell>
          <cell r="B101" t="str">
            <v/>
          </cell>
          <cell r="C101"/>
          <cell r="D101" t="str">
            <v/>
          </cell>
          <cell r="E101"/>
          <cell r="F101">
            <v>0</v>
          </cell>
          <cell r="G101">
            <v>0</v>
          </cell>
        </row>
        <row r="102">
          <cell r="A102" t="str">
            <v/>
          </cell>
          <cell r="B102" t="str">
            <v/>
          </cell>
          <cell r="C102"/>
          <cell r="D102" t="str">
            <v/>
          </cell>
          <cell r="E102"/>
          <cell r="F102">
            <v>0</v>
          </cell>
          <cell r="G102">
            <v>0</v>
          </cell>
        </row>
        <row r="103">
          <cell r="A103" t="str">
            <v/>
          </cell>
          <cell r="B103" t="str">
            <v/>
          </cell>
          <cell r="C103"/>
          <cell r="D103" t="str">
            <v/>
          </cell>
          <cell r="E103"/>
          <cell r="F103">
            <v>0</v>
          </cell>
          <cell r="G103">
            <v>0</v>
          </cell>
        </row>
        <row r="104">
          <cell r="A104" t="str">
            <v/>
          </cell>
          <cell r="B104" t="str">
            <v/>
          </cell>
          <cell r="C104"/>
          <cell r="D104" t="str">
            <v/>
          </cell>
          <cell r="E104"/>
          <cell r="F104">
            <v>0</v>
          </cell>
          <cell r="G104">
            <v>0</v>
          </cell>
        </row>
        <row r="105">
          <cell r="A105" t="str">
            <v/>
          </cell>
          <cell r="B105" t="str">
            <v/>
          </cell>
          <cell r="C105"/>
          <cell r="D105" t="str">
            <v/>
          </cell>
          <cell r="E105"/>
          <cell r="F105">
            <v>0</v>
          </cell>
          <cell r="G105">
            <v>0</v>
          </cell>
        </row>
        <row r="106">
          <cell r="A106" t="str">
            <v/>
          </cell>
          <cell r="B106" t="str">
            <v/>
          </cell>
          <cell r="C106"/>
          <cell r="D106" t="str">
            <v/>
          </cell>
          <cell r="E106"/>
          <cell r="F106">
            <v>0</v>
          </cell>
          <cell r="G106">
            <v>0</v>
          </cell>
        </row>
        <row r="107">
          <cell r="A107" t="str">
            <v/>
          </cell>
          <cell r="B107" t="str">
            <v/>
          </cell>
          <cell r="C107"/>
          <cell r="D107" t="str">
            <v/>
          </cell>
          <cell r="E107"/>
          <cell r="F107">
            <v>0</v>
          </cell>
          <cell r="G107">
            <v>0</v>
          </cell>
        </row>
        <row r="108">
          <cell r="A108" t="str">
            <v/>
          </cell>
          <cell r="B108" t="str">
            <v/>
          </cell>
          <cell r="C108"/>
          <cell r="D108" t="str">
            <v/>
          </cell>
          <cell r="E108"/>
          <cell r="F108">
            <v>0</v>
          </cell>
          <cell r="G108">
            <v>0</v>
          </cell>
        </row>
        <row r="109">
          <cell r="A109" t="str">
            <v/>
          </cell>
          <cell r="B109" t="str">
            <v/>
          </cell>
          <cell r="C109"/>
          <cell r="D109" t="str">
            <v/>
          </cell>
          <cell r="E109"/>
          <cell r="F109">
            <v>0</v>
          </cell>
          <cell r="G109">
            <v>0</v>
          </cell>
        </row>
        <row r="110">
          <cell r="A110" t="str">
            <v/>
          </cell>
          <cell r="B110" t="str">
            <v/>
          </cell>
          <cell r="C110"/>
          <cell r="D110" t="str">
            <v/>
          </cell>
          <cell r="E110"/>
          <cell r="F110">
            <v>0</v>
          </cell>
          <cell r="G110">
            <v>0</v>
          </cell>
        </row>
        <row r="111">
          <cell r="A111"/>
          <cell r="E111"/>
          <cell r="F111" t="str">
            <v>Total C</v>
          </cell>
          <cell r="G111">
            <v>0</v>
          </cell>
        </row>
        <row r="112">
          <cell r="A112"/>
          <cell r="E112"/>
          <cell r="G112"/>
        </row>
        <row r="113">
          <cell r="A113" t="str">
            <v/>
          </cell>
          <cell r="B113" t="str">
            <v/>
          </cell>
          <cell r="C113"/>
          <cell r="D113" t="str">
            <v>COSTO NETO</v>
          </cell>
          <cell r="E113"/>
          <cell r="F113" t="str">
            <v>Total D=A+B+C</v>
          </cell>
          <cell r="G113">
            <v>0</v>
          </cell>
        </row>
        <row r="114">
          <cell r="A114"/>
          <cell r="B114"/>
          <cell r="C114"/>
          <cell r="D114"/>
          <cell r="E114"/>
          <cell r="F114"/>
          <cell r="G114"/>
        </row>
        <row r="115">
          <cell r="A115" t="str">
            <v>ANALISIS DE PRECIOS</v>
          </cell>
          <cell r="B115"/>
          <cell r="C115"/>
          <cell r="D115"/>
          <cell r="E115"/>
          <cell r="F115"/>
          <cell r="G115"/>
        </row>
        <row r="116">
          <cell r="A116" t="str">
            <v>COMITENTE:</v>
          </cell>
          <cell r="B116" t="str">
            <v>INSTITUTO PROVINCIAL DE LA VIVIENDA</v>
          </cell>
          <cell r="C116"/>
          <cell r="D116"/>
          <cell r="E116"/>
          <cell r="F116"/>
          <cell r="G116"/>
        </row>
        <row r="117">
          <cell r="A117" t="str">
            <v>CONTRATISTA:</v>
          </cell>
          <cell r="B117">
            <v>0</v>
          </cell>
          <cell r="C117"/>
          <cell r="D117"/>
          <cell r="E117"/>
          <cell r="F117"/>
          <cell r="G117"/>
        </row>
        <row r="118">
          <cell r="A118" t="str">
            <v>OBRA:</v>
          </cell>
          <cell r="B118">
            <v>0</v>
          </cell>
          <cell r="C118"/>
          <cell r="D118"/>
          <cell r="E118"/>
          <cell r="F118" t="str">
            <v>PRECIOS A:</v>
          </cell>
          <cell r="G118">
            <v>0</v>
          </cell>
        </row>
        <row r="119">
          <cell r="A119" t="str">
            <v>UBICACIÓN:</v>
          </cell>
          <cell r="B119">
            <v>0</v>
          </cell>
          <cell r="C119"/>
          <cell r="E119"/>
          <cell r="G119"/>
        </row>
        <row r="120">
          <cell r="A120" t="str">
            <v>RUBRO:</v>
          </cell>
          <cell r="B120"/>
          <cell r="C120">
            <v>0</v>
          </cell>
          <cell r="E120"/>
          <cell r="G120"/>
        </row>
        <row r="121">
          <cell r="A121" t="str">
            <v>ITEM:</v>
          </cell>
          <cell r="B121" t="str">
            <v/>
          </cell>
          <cell r="C121" t="str">
            <v/>
          </cell>
          <cell r="E121"/>
          <cell r="F121" t="str">
            <v>UNIDAD:</v>
          </cell>
          <cell r="G121" t="str">
            <v/>
          </cell>
        </row>
        <row r="122">
          <cell r="A122"/>
          <cell r="B122"/>
          <cell r="E122"/>
          <cell r="G122"/>
        </row>
        <row r="123">
          <cell r="A123" t="str">
            <v>DATOS REDETERMINACION</v>
          </cell>
          <cell r="B123"/>
          <cell r="C123" t="str">
            <v>DESIGNACION</v>
          </cell>
          <cell r="D123" t="str">
            <v>U</v>
          </cell>
          <cell r="E123" t="str">
            <v>Cantidad</v>
          </cell>
          <cell r="F123" t="str">
            <v>$ Unitarios</v>
          </cell>
          <cell r="G123" t="str">
            <v>$ Parcial</v>
          </cell>
        </row>
        <row r="124">
          <cell r="A124" t="str">
            <v>CÓDIGO</v>
          </cell>
          <cell r="B124" t="str">
            <v>DESCRIPCIÓN</v>
          </cell>
          <cell r="C124"/>
          <cell r="D124"/>
          <cell r="E124"/>
          <cell r="F124"/>
          <cell r="G124"/>
        </row>
        <row r="125">
          <cell r="A125" t="str">
            <v>A - MATERIALES</v>
          </cell>
          <cell r="B125"/>
          <cell r="C125"/>
          <cell r="D125"/>
          <cell r="E125"/>
          <cell r="F125"/>
          <cell r="G125"/>
        </row>
        <row r="126">
          <cell r="A126" t="str">
            <v/>
          </cell>
          <cell r="B126" t="str">
            <v/>
          </cell>
          <cell r="C126"/>
          <cell r="D126" t="str">
            <v/>
          </cell>
          <cell r="E126"/>
          <cell r="F126">
            <v>0</v>
          </cell>
          <cell r="G126">
            <v>0</v>
          </cell>
        </row>
        <row r="127">
          <cell r="A127" t="str">
            <v/>
          </cell>
          <cell r="B127" t="str">
            <v/>
          </cell>
          <cell r="C127"/>
          <cell r="D127" t="str">
            <v/>
          </cell>
          <cell r="E127"/>
          <cell r="F127">
            <v>0</v>
          </cell>
          <cell r="G127">
            <v>0</v>
          </cell>
        </row>
        <row r="128">
          <cell r="A128" t="str">
            <v/>
          </cell>
          <cell r="B128" t="str">
            <v/>
          </cell>
          <cell r="C128"/>
          <cell r="D128" t="str">
            <v/>
          </cell>
          <cell r="E128"/>
          <cell r="F128">
            <v>0</v>
          </cell>
          <cell r="G128">
            <v>0</v>
          </cell>
        </row>
        <row r="129">
          <cell r="A129" t="str">
            <v/>
          </cell>
          <cell r="B129" t="str">
            <v/>
          </cell>
          <cell r="C129"/>
          <cell r="D129" t="str">
            <v/>
          </cell>
          <cell r="E129"/>
          <cell r="F129">
            <v>0</v>
          </cell>
          <cell r="G129">
            <v>0</v>
          </cell>
        </row>
        <row r="130">
          <cell r="A130" t="str">
            <v/>
          </cell>
          <cell r="B130" t="str">
            <v/>
          </cell>
          <cell r="C130"/>
          <cell r="D130" t="str">
            <v/>
          </cell>
          <cell r="E130"/>
          <cell r="F130">
            <v>0</v>
          </cell>
          <cell r="G130">
            <v>0</v>
          </cell>
        </row>
        <row r="131">
          <cell r="A131" t="str">
            <v/>
          </cell>
          <cell r="B131" t="str">
            <v/>
          </cell>
          <cell r="C131"/>
          <cell r="D131" t="str">
            <v/>
          </cell>
          <cell r="E131"/>
          <cell r="F131">
            <v>0</v>
          </cell>
          <cell r="G131">
            <v>0</v>
          </cell>
        </row>
        <row r="132">
          <cell r="A132" t="str">
            <v/>
          </cell>
          <cell r="B132" t="str">
            <v/>
          </cell>
          <cell r="C132"/>
          <cell r="D132" t="str">
            <v/>
          </cell>
          <cell r="E132"/>
          <cell r="F132">
            <v>0</v>
          </cell>
          <cell r="G132">
            <v>0</v>
          </cell>
        </row>
        <row r="133">
          <cell r="A133" t="str">
            <v/>
          </cell>
          <cell r="B133" t="str">
            <v/>
          </cell>
          <cell r="C133"/>
          <cell r="D133" t="str">
            <v/>
          </cell>
          <cell r="E133"/>
          <cell r="F133">
            <v>0</v>
          </cell>
          <cell r="G133">
            <v>0</v>
          </cell>
        </row>
        <row r="134">
          <cell r="A134" t="str">
            <v/>
          </cell>
          <cell r="B134" t="str">
            <v/>
          </cell>
          <cell r="C134"/>
          <cell r="D134" t="str">
            <v/>
          </cell>
          <cell r="E134"/>
          <cell r="F134">
            <v>0</v>
          </cell>
          <cell r="G134">
            <v>0</v>
          </cell>
        </row>
        <row r="135">
          <cell r="A135" t="str">
            <v/>
          </cell>
          <cell r="B135" t="str">
            <v/>
          </cell>
          <cell r="C135"/>
          <cell r="D135" t="str">
            <v/>
          </cell>
          <cell r="E135"/>
          <cell r="F135">
            <v>0</v>
          </cell>
          <cell r="G135">
            <v>0</v>
          </cell>
        </row>
        <row r="136">
          <cell r="A136" t="str">
            <v/>
          </cell>
          <cell r="B136" t="str">
            <v/>
          </cell>
          <cell r="C136"/>
          <cell r="D136" t="str">
            <v/>
          </cell>
          <cell r="E136"/>
          <cell r="F136">
            <v>0</v>
          </cell>
          <cell r="G136">
            <v>0</v>
          </cell>
        </row>
        <row r="137">
          <cell r="A137" t="str">
            <v/>
          </cell>
          <cell r="B137" t="str">
            <v/>
          </cell>
          <cell r="C137"/>
          <cell r="D137" t="str">
            <v/>
          </cell>
          <cell r="E137"/>
          <cell r="F137">
            <v>0</v>
          </cell>
          <cell r="G137">
            <v>0</v>
          </cell>
        </row>
        <row r="138">
          <cell r="A138" t="str">
            <v/>
          </cell>
          <cell r="B138" t="str">
            <v/>
          </cell>
          <cell r="C138"/>
          <cell r="D138" t="str">
            <v/>
          </cell>
          <cell r="E138"/>
          <cell r="F138">
            <v>0</v>
          </cell>
          <cell r="G138">
            <v>0</v>
          </cell>
        </row>
        <row r="139">
          <cell r="A139" t="str">
            <v/>
          </cell>
          <cell r="B139" t="str">
            <v/>
          </cell>
          <cell r="C139"/>
          <cell r="D139" t="str">
            <v/>
          </cell>
          <cell r="E139"/>
          <cell r="F139">
            <v>0</v>
          </cell>
          <cell r="G139">
            <v>0</v>
          </cell>
        </row>
        <row r="140">
          <cell r="A140" t="str">
            <v/>
          </cell>
          <cell r="B140" t="str">
            <v/>
          </cell>
          <cell r="C140"/>
          <cell r="D140" t="str">
            <v/>
          </cell>
          <cell r="E140"/>
          <cell r="F140">
            <v>0</v>
          </cell>
          <cell r="G140">
            <v>0</v>
          </cell>
        </row>
        <row r="141">
          <cell r="A141" t="str">
            <v/>
          </cell>
          <cell r="B141" t="str">
            <v/>
          </cell>
          <cell r="C141"/>
          <cell r="D141" t="str">
            <v/>
          </cell>
          <cell r="E141"/>
          <cell r="F141">
            <v>0</v>
          </cell>
          <cell r="G141">
            <v>0</v>
          </cell>
        </row>
        <row r="142">
          <cell r="A142" t="str">
            <v/>
          </cell>
          <cell r="B142" t="str">
            <v/>
          </cell>
          <cell r="C142"/>
          <cell r="D142" t="str">
            <v/>
          </cell>
          <cell r="E142"/>
          <cell r="F142">
            <v>0</v>
          </cell>
          <cell r="G142">
            <v>0</v>
          </cell>
        </row>
        <row r="143">
          <cell r="A143" t="str">
            <v/>
          </cell>
          <cell r="B143" t="str">
            <v/>
          </cell>
          <cell r="C143"/>
          <cell r="D143" t="str">
            <v/>
          </cell>
          <cell r="E143"/>
          <cell r="F143">
            <v>0</v>
          </cell>
          <cell r="G143">
            <v>0</v>
          </cell>
        </row>
        <row r="144">
          <cell r="A144" t="str">
            <v/>
          </cell>
          <cell r="B144" t="str">
            <v/>
          </cell>
          <cell r="C144"/>
          <cell r="D144" t="str">
            <v/>
          </cell>
          <cell r="E144"/>
          <cell r="F144">
            <v>0</v>
          </cell>
          <cell r="G144">
            <v>0</v>
          </cell>
        </row>
        <row r="145">
          <cell r="A145" t="str">
            <v/>
          </cell>
          <cell r="B145" t="str">
            <v/>
          </cell>
          <cell r="C145"/>
          <cell r="D145" t="str">
            <v/>
          </cell>
          <cell r="E145"/>
          <cell r="F145">
            <v>0</v>
          </cell>
          <cell r="G145">
            <v>0</v>
          </cell>
        </row>
        <row r="146">
          <cell r="A146"/>
          <cell r="B146"/>
          <cell r="C146"/>
          <cell r="D146"/>
          <cell r="E146"/>
          <cell r="F146" t="str">
            <v>Total A</v>
          </cell>
          <cell r="G146">
            <v>0</v>
          </cell>
        </row>
        <row r="147">
          <cell r="A147" t="str">
            <v>B - MANO DE OBRA</v>
          </cell>
          <cell r="B147"/>
          <cell r="C147"/>
          <cell r="D147"/>
          <cell r="E147"/>
          <cell r="F147"/>
          <cell r="G147"/>
        </row>
        <row r="148">
          <cell r="A148" t="str">
            <v/>
          </cell>
          <cell r="B148" t="str">
            <v/>
          </cell>
          <cell r="C148"/>
          <cell r="D148" t="str">
            <v/>
          </cell>
          <cell r="E148"/>
          <cell r="F148">
            <v>0</v>
          </cell>
          <cell r="G148">
            <v>0</v>
          </cell>
        </row>
        <row r="149">
          <cell r="A149" t="str">
            <v/>
          </cell>
          <cell r="B149" t="str">
            <v/>
          </cell>
          <cell r="C149"/>
          <cell r="D149" t="str">
            <v/>
          </cell>
          <cell r="E149"/>
          <cell r="F149">
            <v>0</v>
          </cell>
          <cell r="G149">
            <v>0</v>
          </cell>
        </row>
        <row r="150">
          <cell r="A150" t="str">
            <v/>
          </cell>
          <cell r="B150" t="str">
            <v/>
          </cell>
          <cell r="C150"/>
          <cell r="D150" t="str">
            <v/>
          </cell>
          <cell r="E150"/>
          <cell r="F150">
            <v>0</v>
          </cell>
          <cell r="G150">
            <v>0</v>
          </cell>
        </row>
        <row r="151">
          <cell r="A151" t="str">
            <v/>
          </cell>
          <cell r="B151" t="str">
            <v/>
          </cell>
          <cell r="C151"/>
          <cell r="D151" t="str">
            <v/>
          </cell>
          <cell r="E151"/>
          <cell r="F151">
            <v>0</v>
          </cell>
          <cell r="G151">
            <v>0</v>
          </cell>
        </row>
        <row r="152">
          <cell r="A152" t="str">
            <v/>
          </cell>
          <cell r="B152" t="str">
            <v/>
          </cell>
          <cell r="C152"/>
          <cell r="D152" t="str">
            <v/>
          </cell>
          <cell r="E152"/>
          <cell r="F152">
            <v>0</v>
          </cell>
          <cell r="G152">
            <v>0</v>
          </cell>
        </row>
        <row r="153">
          <cell r="A153" t="str">
            <v/>
          </cell>
          <cell r="B153" t="str">
            <v/>
          </cell>
          <cell r="C153"/>
          <cell r="D153" t="str">
            <v/>
          </cell>
          <cell r="E153"/>
          <cell r="F153">
            <v>0</v>
          </cell>
          <cell r="G153">
            <v>0</v>
          </cell>
        </row>
        <row r="154">
          <cell r="A154" t="str">
            <v/>
          </cell>
          <cell r="B154" t="str">
            <v/>
          </cell>
          <cell r="C154"/>
          <cell r="D154" t="str">
            <v/>
          </cell>
          <cell r="E154"/>
          <cell r="F154">
            <v>0</v>
          </cell>
          <cell r="G154">
            <v>0</v>
          </cell>
        </row>
        <row r="155">
          <cell r="A155" t="str">
            <v/>
          </cell>
          <cell r="B155" t="str">
            <v/>
          </cell>
          <cell r="C155"/>
          <cell r="D155" t="str">
            <v/>
          </cell>
          <cell r="E155"/>
          <cell r="F155">
            <v>0</v>
          </cell>
          <cell r="G155">
            <v>0</v>
          </cell>
        </row>
        <row r="156">
          <cell r="A156"/>
          <cell r="B156"/>
          <cell r="C156"/>
          <cell r="D156"/>
          <cell r="E156"/>
          <cell r="F156" t="str">
            <v>Total B</v>
          </cell>
          <cell r="G156">
            <v>0</v>
          </cell>
        </row>
        <row r="157">
          <cell r="A157" t="str">
            <v>C - EQUIPOS</v>
          </cell>
          <cell r="B157"/>
          <cell r="C157"/>
          <cell r="D157"/>
          <cell r="E157"/>
          <cell r="F157"/>
          <cell r="G157"/>
        </row>
        <row r="158">
          <cell r="A158" t="str">
            <v/>
          </cell>
          <cell r="B158" t="str">
            <v/>
          </cell>
          <cell r="C158"/>
          <cell r="D158" t="str">
            <v/>
          </cell>
          <cell r="E158"/>
          <cell r="F158">
            <v>0</v>
          </cell>
          <cell r="G158">
            <v>0</v>
          </cell>
        </row>
        <row r="159">
          <cell r="A159" t="str">
            <v/>
          </cell>
          <cell r="B159" t="str">
            <v/>
          </cell>
          <cell r="C159"/>
          <cell r="D159" t="str">
            <v/>
          </cell>
          <cell r="E159"/>
          <cell r="F159">
            <v>0</v>
          </cell>
          <cell r="G159">
            <v>0</v>
          </cell>
        </row>
        <row r="160">
          <cell r="A160" t="str">
            <v/>
          </cell>
          <cell r="B160" t="str">
            <v/>
          </cell>
          <cell r="C160"/>
          <cell r="D160" t="str">
            <v/>
          </cell>
          <cell r="E160"/>
          <cell r="F160">
            <v>0</v>
          </cell>
          <cell r="G160">
            <v>0</v>
          </cell>
        </row>
        <row r="161">
          <cell r="A161" t="str">
            <v/>
          </cell>
          <cell r="B161" t="str">
            <v/>
          </cell>
          <cell r="C161"/>
          <cell r="D161" t="str">
            <v/>
          </cell>
          <cell r="E161"/>
          <cell r="F161">
            <v>0</v>
          </cell>
          <cell r="G161">
            <v>0</v>
          </cell>
        </row>
        <row r="162">
          <cell r="A162" t="str">
            <v/>
          </cell>
          <cell r="B162" t="str">
            <v/>
          </cell>
          <cell r="C162"/>
          <cell r="D162" t="str">
            <v/>
          </cell>
          <cell r="E162"/>
          <cell r="F162">
            <v>0</v>
          </cell>
          <cell r="G162">
            <v>0</v>
          </cell>
        </row>
        <row r="163">
          <cell r="A163" t="str">
            <v/>
          </cell>
          <cell r="B163" t="str">
            <v/>
          </cell>
          <cell r="C163"/>
          <cell r="D163" t="str">
            <v/>
          </cell>
          <cell r="E163"/>
          <cell r="F163">
            <v>0</v>
          </cell>
          <cell r="G163">
            <v>0</v>
          </cell>
        </row>
        <row r="164">
          <cell r="A164" t="str">
            <v/>
          </cell>
          <cell r="B164" t="str">
            <v/>
          </cell>
          <cell r="C164"/>
          <cell r="D164" t="str">
            <v/>
          </cell>
          <cell r="E164"/>
          <cell r="F164">
            <v>0</v>
          </cell>
          <cell r="G164">
            <v>0</v>
          </cell>
        </row>
        <row r="165">
          <cell r="A165" t="str">
            <v/>
          </cell>
          <cell r="B165" t="str">
            <v/>
          </cell>
          <cell r="C165"/>
          <cell r="D165" t="str">
            <v/>
          </cell>
          <cell r="E165"/>
          <cell r="F165">
            <v>0</v>
          </cell>
          <cell r="G165">
            <v>0</v>
          </cell>
        </row>
        <row r="166">
          <cell r="A166" t="str">
            <v/>
          </cell>
          <cell r="B166" t="str">
            <v/>
          </cell>
          <cell r="C166"/>
          <cell r="D166" t="str">
            <v/>
          </cell>
          <cell r="E166"/>
          <cell r="F166">
            <v>0</v>
          </cell>
          <cell r="G166">
            <v>0</v>
          </cell>
        </row>
        <row r="167">
          <cell r="A167" t="str">
            <v/>
          </cell>
          <cell r="B167" t="str">
            <v/>
          </cell>
          <cell r="C167"/>
          <cell r="D167" t="str">
            <v/>
          </cell>
          <cell r="E167"/>
          <cell r="F167">
            <v>0</v>
          </cell>
          <cell r="G167">
            <v>0</v>
          </cell>
        </row>
        <row r="168">
          <cell r="A168"/>
          <cell r="E168"/>
          <cell r="F168" t="str">
            <v>Total C</v>
          </cell>
          <cell r="G168">
            <v>0</v>
          </cell>
        </row>
        <row r="169">
          <cell r="A169"/>
          <cell r="E169"/>
          <cell r="G169"/>
        </row>
        <row r="170">
          <cell r="A170" t="str">
            <v/>
          </cell>
          <cell r="B170" t="str">
            <v/>
          </cell>
          <cell r="C170"/>
          <cell r="D170" t="str">
            <v>COSTO NETO</v>
          </cell>
          <cell r="E170"/>
          <cell r="F170" t="str">
            <v>Total D=A+B+C</v>
          </cell>
          <cell r="G170">
            <v>0</v>
          </cell>
        </row>
        <row r="171">
          <cell r="A171"/>
          <cell r="B171"/>
          <cell r="C171"/>
          <cell r="D171"/>
          <cell r="E171"/>
          <cell r="F171"/>
          <cell r="G171"/>
        </row>
        <row r="172">
          <cell r="A172" t="str">
            <v>ANALISIS DE PRECIOS</v>
          </cell>
          <cell r="B172"/>
          <cell r="C172"/>
          <cell r="D172"/>
          <cell r="E172"/>
          <cell r="F172"/>
          <cell r="G172"/>
        </row>
        <row r="173">
          <cell r="A173" t="str">
            <v>COMITENTE:</v>
          </cell>
          <cell r="B173" t="str">
            <v>INSTITUTO PROVINCIAL DE LA VIVIENDA</v>
          </cell>
          <cell r="C173"/>
          <cell r="D173"/>
          <cell r="E173"/>
          <cell r="F173"/>
          <cell r="G173"/>
        </row>
        <row r="174">
          <cell r="A174" t="str">
            <v>CONTRATISTA:</v>
          </cell>
          <cell r="B174">
            <v>0</v>
          </cell>
          <cell r="C174"/>
          <cell r="D174"/>
          <cell r="E174"/>
          <cell r="F174"/>
          <cell r="G174"/>
        </row>
        <row r="175">
          <cell r="A175" t="str">
            <v>OBRA:</v>
          </cell>
          <cell r="B175">
            <v>0</v>
          </cell>
          <cell r="C175"/>
          <cell r="D175"/>
          <cell r="E175"/>
          <cell r="F175" t="str">
            <v>PRECIOS A:</v>
          </cell>
          <cell r="G175">
            <v>0</v>
          </cell>
        </row>
        <row r="176">
          <cell r="A176" t="str">
            <v>UBICACIÓN:</v>
          </cell>
          <cell r="B176">
            <v>0</v>
          </cell>
          <cell r="C176"/>
          <cell r="E176"/>
          <cell r="G176"/>
        </row>
        <row r="177">
          <cell r="A177" t="str">
            <v>RUBRO:</v>
          </cell>
          <cell r="B177"/>
          <cell r="C177">
            <v>0</v>
          </cell>
          <cell r="E177"/>
          <cell r="G177"/>
        </row>
        <row r="178">
          <cell r="A178" t="str">
            <v>ITEM:</v>
          </cell>
          <cell r="B178" t="str">
            <v/>
          </cell>
          <cell r="C178" t="str">
            <v/>
          </cell>
          <cell r="E178"/>
          <cell r="F178" t="str">
            <v>UNIDAD:</v>
          </cell>
          <cell r="G178" t="str">
            <v/>
          </cell>
        </row>
        <row r="179">
          <cell r="A179"/>
          <cell r="B179"/>
          <cell r="E179"/>
          <cell r="G179"/>
        </row>
        <row r="180">
          <cell r="A180" t="str">
            <v>DATOS REDETERMINACION</v>
          </cell>
          <cell r="B180"/>
          <cell r="C180" t="str">
            <v>DESIGNACION</v>
          </cell>
          <cell r="D180" t="str">
            <v>U</v>
          </cell>
          <cell r="E180" t="str">
            <v>Cantidad</v>
          </cell>
          <cell r="F180" t="str">
            <v>$ Unitarios</v>
          </cell>
          <cell r="G180" t="str">
            <v>$ Parcial</v>
          </cell>
        </row>
        <row r="181">
          <cell r="A181" t="str">
            <v>CÓDIGO</v>
          </cell>
          <cell r="B181" t="str">
            <v>DESCRIPCIÓN</v>
          </cell>
          <cell r="C181"/>
          <cell r="D181"/>
          <cell r="E181"/>
          <cell r="F181"/>
          <cell r="G181"/>
        </row>
        <row r="182">
          <cell r="A182" t="str">
            <v>A - MATERIALES</v>
          </cell>
          <cell r="B182"/>
          <cell r="C182"/>
          <cell r="D182"/>
          <cell r="E182"/>
          <cell r="F182"/>
          <cell r="G182"/>
        </row>
        <row r="183">
          <cell r="A183" t="str">
            <v/>
          </cell>
          <cell r="B183" t="str">
            <v/>
          </cell>
          <cell r="C183"/>
          <cell r="D183" t="str">
            <v/>
          </cell>
          <cell r="E183"/>
          <cell r="F183">
            <v>0</v>
          </cell>
          <cell r="G183">
            <v>0</v>
          </cell>
        </row>
        <row r="184">
          <cell r="A184" t="str">
            <v/>
          </cell>
          <cell r="B184" t="str">
            <v/>
          </cell>
          <cell r="C184"/>
          <cell r="D184" t="str">
            <v/>
          </cell>
          <cell r="E184"/>
          <cell r="F184">
            <v>0</v>
          </cell>
          <cell r="G184">
            <v>0</v>
          </cell>
        </row>
        <row r="185">
          <cell r="A185" t="str">
            <v/>
          </cell>
          <cell r="B185" t="str">
            <v/>
          </cell>
          <cell r="C185"/>
          <cell r="D185" t="str">
            <v/>
          </cell>
          <cell r="E185"/>
          <cell r="F185">
            <v>0</v>
          </cell>
          <cell r="G185">
            <v>0</v>
          </cell>
        </row>
        <row r="186">
          <cell r="A186" t="str">
            <v/>
          </cell>
          <cell r="B186" t="str">
            <v/>
          </cell>
          <cell r="C186"/>
          <cell r="D186" t="str">
            <v/>
          </cell>
          <cell r="E186"/>
          <cell r="F186">
            <v>0</v>
          </cell>
          <cell r="G186">
            <v>0</v>
          </cell>
        </row>
        <row r="187">
          <cell r="A187" t="str">
            <v/>
          </cell>
          <cell r="B187" t="str">
            <v/>
          </cell>
          <cell r="C187"/>
          <cell r="D187" t="str">
            <v/>
          </cell>
          <cell r="E187"/>
          <cell r="F187">
            <v>0</v>
          </cell>
          <cell r="G187">
            <v>0</v>
          </cell>
        </row>
        <row r="188">
          <cell r="A188" t="str">
            <v/>
          </cell>
          <cell r="B188" t="str">
            <v/>
          </cell>
          <cell r="C188"/>
          <cell r="D188" t="str">
            <v/>
          </cell>
          <cell r="E188"/>
          <cell r="F188">
            <v>0</v>
          </cell>
          <cell r="G188">
            <v>0</v>
          </cell>
        </row>
        <row r="189">
          <cell r="A189" t="str">
            <v/>
          </cell>
          <cell r="B189" t="str">
            <v/>
          </cell>
          <cell r="C189"/>
          <cell r="D189" t="str">
            <v/>
          </cell>
          <cell r="E189"/>
          <cell r="F189">
            <v>0</v>
          </cell>
          <cell r="G189">
            <v>0</v>
          </cell>
        </row>
        <row r="190">
          <cell r="A190" t="str">
            <v/>
          </cell>
          <cell r="B190" t="str">
            <v/>
          </cell>
          <cell r="C190"/>
          <cell r="D190" t="str">
            <v/>
          </cell>
          <cell r="E190"/>
          <cell r="F190">
            <v>0</v>
          </cell>
          <cell r="G190">
            <v>0</v>
          </cell>
        </row>
        <row r="191">
          <cell r="A191" t="str">
            <v/>
          </cell>
          <cell r="B191" t="str">
            <v/>
          </cell>
          <cell r="C191"/>
          <cell r="D191" t="str">
            <v/>
          </cell>
          <cell r="E191"/>
          <cell r="F191">
            <v>0</v>
          </cell>
          <cell r="G191">
            <v>0</v>
          </cell>
        </row>
        <row r="192">
          <cell r="A192" t="str">
            <v/>
          </cell>
          <cell r="B192" t="str">
            <v/>
          </cell>
          <cell r="C192"/>
          <cell r="D192" t="str">
            <v/>
          </cell>
          <cell r="E192"/>
          <cell r="F192">
            <v>0</v>
          </cell>
          <cell r="G192">
            <v>0</v>
          </cell>
        </row>
        <row r="193">
          <cell r="A193" t="str">
            <v/>
          </cell>
          <cell r="B193" t="str">
            <v/>
          </cell>
          <cell r="C193"/>
          <cell r="D193" t="str">
            <v/>
          </cell>
          <cell r="E193"/>
          <cell r="F193">
            <v>0</v>
          </cell>
          <cell r="G193">
            <v>0</v>
          </cell>
        </row>
        <row r="194">
          <cell r="A194" t="str">
            <v/>
          </cell>
          <cell r="B194" t="str">
            <v/>
          </cell>
          <cell r="C194"/>
          <cell r="D194" t="str">
            <v/>
          </cell>
          <cell r="E194"/>
          <cell r="F194">
            <v>0</v>
          </cell>
          <cell r="G194">
            <v>0</v>
          </cell>
        </row>
        <row r="195">
          <cell r="A195" t="str">
            <v/>
          </cell>
          <cell r="B195" t="str">
            <v/>
          </cell>
          <cell r="C195"/>
          <cell r="D195" t="str">
            <v/>
          </cell>
          <cell r="E195"/>
          <cell r="F195">
            <v>0</v>
          </cell>
          <cell r="G195">
            <v>0</v>
          </cell>
        </row>
        <row r="196">
          <cell r="A196" t="str">
            <v/>
          </cell>
          <cell r="B196" t="str">
            <v/>
          </cell>
          <cell r="C196"/>
          <cell r="D196" t="str">
            <v/>
          </cell>
          <cell r="E196"/>
          <cell r="F196">
            <v>0</v>
          </cell>
          <cell r="G196">
            <v>0</v>
          </cell>
        </row>
        <row r="197">
          <cell r="A197" t="str">
            <v/>
          </cell>
          <cell r="B197" t="str">
            <v/>
          </cell>
          <cell r="C197"/>
          <cell r="D197" t="str">
            <v/>
          </cell>
          <cell r="E197"/>
          <cell r="F197">
            <v>0</v>
          </cell>
          <cell r="G197">
            <v>0</v>
          </cell>
        </row>
        <row r="198">
          <cell r="A198" t="str">
            <v/>
          </cell>
          <cell r="B198" t="str">
            <v/>
          </cell>
          <cell r="C198"/>
          <cell r="D198" t="str">
            <v/>
          </cell>
          <cell r="E198"/>
          <cell r="F198">
            <v>0</v>
          </cell>
          <cell r="G198">
            <v>0</v>
          </cell>
        </row>
        <row r="199">
          <cell r="A199" t="str">
            <v/>
          </cell>
          <cell r="B199" t="str">
            <v/>
          </cell>
          <cell r="C199"/>
          <cell r="D199" t="str">
            <v/>
          </cell>
          <cell r="E199"/>
          <cell r="F199">
            <v>0</v>
          </cell>
          <cell r="G199">
            <v>0</v>
          </cell>
        </row>
        <row r="200">
          <cell r="A200" t="str">
            <v/>
          </cell>
          <cell r="B200" t="str">
            <v/>
          </cell>
          <cell r="C200"/>
          <cell r="D200" t="str">
            <v/>
          </cell>
          <cell r="E200"/>
          <cell r="F200">
            <v>0</v>
          </cell>
          <cell r="G200">
            <v>0</v>
          </cell>
        </row>
        <row r="201">
          <cell r="A201" t="str">
            <v/>
          </cell>
          <cell r="B201" t="str">
            <v/>
          </cell>
          <cell r="C201"/>
          <cell r="D201" t="str">
            <v/>
          </cell>
          <cell r="E201"/>
          <cell r="F201">
            <v>0</v>
          </cell>
          <cell r="G201">
            <v>0</v>
          </cell>
        </row>
        <row r="202">
          <cell r="A202" t="str">
            <v/>
          </cell>
          <cell r="B202" t="str">
            <v/>
          </cell>
          <cell r="C202"/>
          <cell r="D202" t="str">
            <v/>
          </cell>
          <cell r="E202"/>
          <cell r="F202">
            <v>0</v>
          </cell>
          <cell r="G202">
            <v>0</v>
          </cell>
        </row>
        <row r="203">
          <cell r="A203"/>
          <cell r="B203"/>
          <cell r="C203"/>
          <cell r="D203"/>
          <cell r="E203"/>
          <cell r="F203" t="str">
            <v>Total A</v>
          </cell>
          <cell r="G203">
            <v>0</v>
          </cell>
        </row>
        <row r="204">
          <cell r="A204" t="str">
            <v>B - MANO DE OBRA</v>
          </cell>
          <cell r="B204"/>
          <cell r="C204"/>
          <cell r="D204"/>
          <cell r="E204"/>
          <cell r="F204"/>
          <cell r="G204"/>
        </row>
        <row r="205">
          <cell r="A205" t="str">
            <v/>
          </cell>
          <cell r="B205" t="str">
            <v/>
          </cell>
          <cell r="C205"/>
          <cell r="D205" t="str">
            <v/>
          </cell>
          <cell r="E205"/>
          <cell r="F205">
            <v>0</v>
          </cell>
          <cell r="G205">
            <v>0</v>
          </cell>
        </row>
        <row r="206">
          <cell r="A206" t="str">
            <v/>
          </cell>
          <cell r="B206" t="str">
            <v/>
          </cell>
          <cell r="C206"/>
          <cell r="D206" t="str">
            <v/>
          </cell>
          <cell r="E206"/>
          <cell r="F206">
            <v>0</v>
          </cell>
          <cell r="G206">
            <v>0</v>
          </cell>
        </row>
        <row r="207">
          <cell r="A207" t="str">
            <v/>
          </cell>
          <cell r="B207" t="str">
            <v/>
          </cell>
          <cell r="C207"/>
          <cell r="D207" t="str">
            <v/>
          </cell>
          <cell r="E207"/>
          <cell r="F207">
            <v>0</v>
          </cell>
          <cell r="G207">
            <v>0</v>
          </cell>
        </row>
        <row r="208">
          <cell r="A208" t="str">
            <v/>
          </cell>
          <cell r="B208" t="str">
            <v/>
          </cell>
          <cell r="C208"/>
          <cell r="D208" t="str">
            <v/>
          </cell>
          <cell r="E208"/>
          <cell r="F208">
            <v>0</v>
          </cell>
          <cell r="G208">
            <v>0</v>
          </cell>
        </row>
        <row r="209">
          <cell r="A209" t="str">
            <v/>
          </cell>
          <cell r="B209" t="str">
            <v/>
          </cell>
          <cell r="C209"/>
          <cell r="D209" t="str">
            <v/>
          </cell>
          <cell r="E209"/>
          <cell r="F209">
            <v>0</v>
          </cell>
          <cell r="G209">
            <v>0</v>
          </cell>
        </row>
        <row r="210">
          <cell r="A210" t="str">
            <v/>
          </cell>
          <cell r="B210" t="str">
            <v/>
          </cell>
          <cell r="C210"/>
          <cell r="D210" t="str">
            <v/>
          </cell>
          <cell r="E210"/>
          <cell r="F210">
            <v>0</v>
          </cell>
          <cell r="G210">
            <v>0</v>
          </cell>
        </row>
        <row r="211">
          <cell r="A211" t="str">
            <v/>
          </cell>
          <cell r="B211" t="str">
            <v/>
          </cell>
          <cell r="C211"/>
          <cell r="D211" t="str">
            <v/>
          </cell>
          <cell r="E211"/>
          <cell r="F211">
            <v>0</v>
          </cell>
          <cell r="G211">
            <v>0</v>
          </cell>
        </row>
        <row r="212">
          <cell r="A212" t="str">
            <v/>
          </cell>
          <cell r="B212" t="str">
            <v/>
          </cell>
          <cell r="C212"/>
          <cell r="D212" t="str">
            <v/>
          </cell>
          <cell r="E212"/>
          <cell r="F212">
            <v>0</v>
          </cell>
          <cell r="G212">
            <v>0</v>
          </cell>
        </row>
        <row r="213">
          <cell r="A213"/>
          <cell r="B213"/>
          <cell r="C213"/>
          <cell r="D213"/>
          <cell r="E213"/>
          <cell r="F213" t="str">
            <v>Total B</v>
          </cell>
          <cell r="G213">
            <v>0</v>
          </cell>
        </row>
        <row r="214">
          <cell r="A214" t="str">
            <v>C - EQUIPOS</v>
          </cell>
          <cell r="B214"/>
          <cell r="C214"/>
          <cell r="D214"/>
          <cell r="E214"/>
          <cell r="F214"/>
          <cell r="G214"/>
        </row>
        <row r="215">
          <cell r="A215" t="str">
            <v/>
          </cell>
          <cell r="B215" t="str">
            <v/>
          </cell>
          <cell r="C215"/>
          <cell r="D215" t="str">
            <v/>
          </cell>
          <cell r="E215"/>
          <cell r="F215">
            <v>0</v>
          </cell>
          <cell r="G215">
            <v>0</v>
          </cell>
        </row>
        <row r="216">
          <cell r="A216" t="str">
            <v/>
          </cell>
          <cell r="B216" t="str">
            <v/>
          </cell>
          <cell r="C216"/>
          <cell r="D216" t="str">
            <v/>
          </cell>
          <cell r="E216"/>
          <cell r="F216">
            <v>0</v>
          </cell>
          <cell r="G216">
            <v>0</v>
          </cell>
        </row>
        <row r="217">
          <cell r="A217" t="str">
            <v/>
          </cell>
          <cell r="B217" t="str">
            <v/>
          </cell>
          <cell r="C217"/>
          <cell r="D217" t="str">
            <v/>
          </cell>
          <cell r="E217"/>
          <cell r="F217">
            <v>0</v>
          </cell>
          <cell r="G217">
            <v>0</v>
          </cell>
        </row>
        <row r="218">
          <cell r="A218" t="str">
            <v/>
          </cell>
          <cell r="B218" t="str">
            <v/>
          </cell>
          <cell r="C218"/>
          <cell r="D218" t="str">
            <v/>
          </cell>
          <cell r="E218"/>
          <cell r="F218">
            <v>0</v>
          </cell>
          <cell r="G218">
            <v>0</v>
          </cell>
        </row>
        <row r="219">
          <cell r="A219" t="str">
            <v/>
          </cell>
          <cell r="B219" t="str">
            <v/>
          </cell>
          <cell r="C219"/>
          <cell r="D219" t="str">
            <v/>
          </cell>
          <cell r="E219"/>
          <cell r="F219">
            <v>0</v>
          </cell>
          <cell r="G219">
            <v>0</v>
          </cell>
        </row>
        <row r="220">
          <cell r="A220" t="str">
            <v/>
          </cell>
          <cell r="B220" t="str">
            <v/>
          </cell>
          <cell r="C220"/>
          <cell r="D220" t="str">
            <v/>
          </cell>
          <cell r="E220"/>
          <cell r="F220">
            <v>0</v>
          </cell>
          <cell r="G220">
            <v>0</v>
          </cell>
        </row>
        <row r="221">
          <cell r="A221" t="str">
            <v/>
          </cell>
          <cell r="B221" t="str">
            <v/>
          </cell>
          <cell r="C221"/>
          <cell r="D221" t="str">
            <v/>
          </cell>
          <cell r="E221"/>
          <cell r="F221">
            <v>0</v>
          </cell>
          <cell r="G221">
            <v>0</v>
          </cell>
        </row>
        <row r="222">
          <cell r="A222" t="str">
            <v/>
          </cell>
          <cell r="B222" t="str">
            <v/>
          </cell>
          <cell r="C222"/>
          <cell r="D222" t="str">
            <v/>
          </cell>
          <cell r="E222"/>
          <cell r="F222">
            <v>0</v>
          </cell>
          <cell r="G222">
            <v>0</v>
          </cell>
        </row>
        <row r="223">
          <cell r="A223" t="str">
            <v/>
          </cell>
          <cell r="B223" t="str">
            <v/>
          </cell>
          <cell r="C223"/>
          <cell r="D223" t="str">
            <v/>
          </cell>
          <cell r="E223"/>
          <cell r="F223">
            <v>0</v>
          </cell>
          <cell r="G223">
            <v>0</v>
          </cell>
        </row>
        <row r="224">
          <cell r="A224" t="str">
            <v/>
          </cell>
          <cell r="B224" t="str">
            <v/>
          </cell>
          <cell r="C224"/>
          <cell r="D224" t="str">
            <v/>
          </cell>
          <cell r="E224"/>
          <cell r="F224">
            <v>0</v>
          </cell>
          <cell r="G224">
            <v>0</v>
          </cell>
        </row>
        <row r="225">
          <cell r="A225"/>
          <cell r="E225"/>
          <cell r="F225" t="str">
            <v>Total C</v>
          </cell>
          <cell r="G225">
            <v>0</v>
          </cell>
        </row>
        <row r="226">
          <cell r="A226"/>
          <cell r="E226"/>
          <cell r="G226"/>
        </row>
        <row r="227">
          <cell r="A227" t="str">
            <v/>
          </cell>
          <cell r="B227" t="str">
            <v/>
          </cell>
          <cell r="C227"/>
          <cell r="D227" t="str">
            <v>COSTO NETO</v>
          </cell>
          <cell r="E227"/>
          <cell r="F227" t="str">
            <v>Total D=A+B+C</v>
          </cell>
          <cell r="G227">
            <v>0</v>
          </cell>
        </row>
        <row r="229">
          <cell r="A229" t="str">
            <v>ANALISIS DE PRECIOS</v>
          </cell>
          <cell r="B229"/>
          <cell r="C229"/>
          <cell r="D229"/>
          <cell r="E229"/>
          <cell r="F229"/>
          <cell r="G229"/>
        </row>
        <row r="230">
          <cell r="A230" t="str">
            <v>COMITENTE:</v>
          </cell>
          <cell r="B230" t="str">
            <v>INSTITUTO PROVINCIAL DE LA VIVIENDA</v>
          </cell>
          <cell r="C230"/>
          <cell r="D230"/>
          <cell r="E230"/>
          <cell r="F230"/>
          <cell r="G230"/>
        </row>
        <row r="231">
          <cell r="A231" t="str">
            <v>CONTRATISTA:</v>
          </cell>
          <cell r="B231">
            <v>0</v>
          </cell>
          <cell r="C231"/>
          <cell r="D231"/>
          <cell r="E231"/>
          <cell r="F231"/>
          <cell r="G231"/>
        </row>
        <row r="232">
          <cell r="A232" t="str">
            <v>OBRA:</v>
          </cell>
          <cell r="B232">
            <v>0</v>
          </cell>
          <cell r="C232"/>
          <cell r="D232"/>
          <cell r="E232"/>
          <cell r="F232" t="str">
            <v>PRECIOS A:</v>
          </cell>
          <cell r="G232">
            <v>0</v>
          </cell>
        </row>
        <row r="233">
          <cell r="A233" t="str">
            <v>UBICACIÓN:</v>
          </cell>
          <cell r="B233">
            <v>0</v>
          </cell>
          <cell r="C233"/>
          <cell r="E233"/>
          <cell r="G233"/>
        </row>
        <row r="234">
          <cell r="A234" t="str">
            <v>RUBRO:</v>
          </cell>
          <cell r="B234"/>
          <cell r="C234">
            <v>0</v>
          </cell>
          <cell r="E234"/>
          <cell r="G234"/>
        </row>
        <row r="235">
          <cell r="A235" t="str">
            <v>ITEM:</v>
          </cell>
          <cell r="B235" t="str">
            <v/>
          </cell>
          <cell r="C235" t="str">
            <v/>
          </cell>
          <cell r="E235"/>
          <cell r="F235" t="str">
            <v>UNIDAD:</v>
          </cell>
          <cell r="G235" t="str">
            <v/>
          </cell>
        </row>
        <row r="236">
          <cell r="A236"/>
          <cell r="B236"/>
          <cell r="E236"/>
          <cell r="G236"/>
        </row>
        <row r="237">
          <cell r="A237" t="str">
            <v>DATOS REDETERMINACION</v>
          </cell>
          <cell r="B237"/>
          <cell r="C237" t="str">
            <v>DESIGNACION</v>
          </cell>
          <cell r="D237" t="str">
            <v>U</v>
          </cell>
          <cell r="E237" t="str">
            <v>Cantidad</v>
          </cell>
          <cell r="F237" t="str">
            <v>$ Unitarios</v>
          </cell>
          <cell r="G237" t="str">
            <v>$ Parcial</v>
          </cell>
        </row>
        <row r="238">
          <cell r="A238" t="str">
            <v>CÓDIGO</v>
          </cell>
          <cell r="B238" t="str">
            <v>DESCRIPCIÓN</v>
          </cell>
          <cell r="C238"/>
          <cell r="D238"/>
          <cell r="E238"/>
          <cell r="F238"/>
          <cell r="G238"/>
        </row>
        <row r="239">
          <cell r="A239" t="str">
            <v>A - MATERIALES</v>
          </cell>
          <cell r="B239"/>
          <cell r="C239"/>
          <cell r="D239"/>
          <cell r="E239"/>
          <cell r="F239"/>
          <cell r="G239"/>
        </row>
        <row r="240">
          <cell r="A240" t="str">
            <v/>
          </cell>
          <cell r="B240" t="str">
            <v/>
          </cell>
          <cell r="C240"/>
          <cell r="D240" t="str">
            <v/>
          </cell>
          <cell r="E240"/>
          <cell r="F240">
            <v>0</v>
          </cell>
          <cell r="G240">
            <v>0</v>
          </cell>
        </row>
        <row r="241">
          <cell r="A241" t="str">
            <v/>
          </cell>
          <cell r="B241" t="str">
            <v/>
          </cell>
          <cell r="C241"/>
          <cell r="D241" t="str">
            <v/>
          </cell>
          <cell r="E241"/>
          <cell r="F241">
            <v>0</v>
          </cell>
          <cell r="G241">
            <v>0</v>
          </cell>
        </row>
        <row r="242">
          <cell r="A242" t="str">
            <v/>
          </cell>
          <cell r="B242" t="str">
            <v/>
          </cell>
          <cell r="C242"/>
          <cell r="D242" t="str">
            <v/>
          </cell>
          <cell r="E242"/>
          <cell r="F242">
            <v>0</v>
          </cell>
          <cell r="G242">
            <v>0</v>
          </cell>
        </row>
        <row r="243">
          <cell r="A243" t="str">
            <v/>
          </cell>
          <cell r="B243" t="str">
            <v/>
          </cell>
          <cell r="C243"/>
          <cell r="D243" t="str">
            <v/>
          </cell>
          <cell r="E243"/>
          <cell r="F243">
            <v>0</v>
          </cell>
          <cell r="G243">
            <v>0</v>
          </cell>
        </row>
        <row r="244">
          <cell r="A244" t="str">
            <v/>
          </cell>
          <cell r="B244" t="str">
            <v/>
          </cell>
          <cell r="C244"/>
          <cell r="D244" t="str">
            <v/>
          </cell>
          <cell r="E244"/>
          <cell r="F244">
            <v>0</v>
          </cell>
          <cell r="G244">
            <v>0</v>
          </cell>
        </row>
        <row r="245">
          <cell r="A245" t="str">
            <v/>
          </cell>
          <cell r="B245" t="str">
            <v/>
          </cell>
          <cell r="C245"/>
          <cell r="D245" t="str">
            <v/>
          </cell>
          <cell r="E245"/>
          <cell r="F245">
            <v>0</v>
          </cell>
          <cell r="G245">
            <v>0</v>
          </cell>
        </row>
        <row r="246">
          <cell r="A246" t="str">
            <v/>
          </cell>
          <cell r="B246" t="str">
            <v/>
          </cell>
          <cell r="C246"/>
          <cell r="D246" t="str">
            <v/>
          </cell>
          <cell r="E246"/>
          <cell r="F246">
            <v>0</v>
          </cell>
          <cell r="G246">
            <v>0</v>
          </cell>
        </row>
        <row r="247">
          <cell r="A247" t="str">
            <v/>
          </cell>
          <cell r="B247" t="str">
            <v/>
          </cell>
          <cell r="C247"/>
          <cell r="D247" t="str">
            <v/>
          </cell>
          <cell r="E247"/>
          <cell r="F247">
            <v>0</v>
          </cell>
          <cell r="G247">
            <v>0</v>
          </cell>
        </row>
        <row r="248">
          <cell r="A248" t="str">
            <v/>
          </cell>
          <cell r="B248" t="str">
            <v/>
          </cell>
          <cell r="C248"/>
          <cell r="D248" t="str">
            <v/>
          </cell>
          <cell r="E248"/>
          <cell r="F248">
            <v>0</v>
          </cell>
          <cell r="G248">
            <v>0</v>
          </cell>
        </row>
        <row r="249">
          <cell r="A249" t="str">
            <v/>
          </cell>
          <cell r="B249" t="str">
            <v/>
          </cell>
          <cell r="C249"/>
          <cell r="D249" t="str">
            <v/>
          </cell>
          <cell r="E249"/>
          <cell r="F249">
            <v>0</v>
          </cell>
          <cell r="G249">
            <v>0</v>
          </cell>
        </row>
        <row r="250">
          <cell r="A250" t="str">
            <v/>
          </cell>
          <cell r="B250" t="str">
            <v/>
          </cell>
          <cell r="C250"/>
          <cell r="D250" t="str">
            <v/>
          </cell>
          <cell r="E250"/>
          <cell r="F250">
            <v>0</v>
          </cell>
          <cell r="G250">
            <v>0</v>
          </cell>
        </row>
        <row r="251">
          <cell r="A251" t="str">
            <v/>
          </cell>
          <cell r="B251" t="str">
            <v/>
          </cell>
          <cell r="C251"/>
          <cell r="D251" t="str">
            <v/>
          </cell>
          <cell r="E251"/>
          <cell r="F251">
            <v>0</v>
          </cell>
          <cell r="G251">
            <v>0</v>
          </cell>
        </row>
        <row r="252">
          <cell r="A252" t="str">
            <v/>
          </cell>
          <cell r="B252" t="str">
            <v/>
          </cell>
          <cell r="C252"/>
          <cell r="D252" t="str">
            <v/>
          </cell>
          <cell r="E252"/>
          <cell r="F252">
            <v>0</v>
          </cell>
          <cell r="G252">
            <v>0</v>
          </cell>
        </row>
        <row r="253">
          <cell r="A253" t="str">
            <v/>
          </cell>
          <cell r="B253" t="str">
            <v/>
          </cell>
          <cell r="C253"/>
          <cell r="D253" t="str">
            <v/>
          </cell>
          <cell r="E253"/>
          <cell r="F253">
            <v>0</v>
          </cell>
          <cell r="G253">
            <v>0</v>
          </cell>
        </row>
        <row r="254">
          <cell r="A254" t="str">
            <v/>
          </cell>
          <cell r="B254" t="str">
            <v/>
          </cell>
          <cell r="C254"/>
          <cell r="D254" t="str">
            <v/>
          </cell>
          <cell r="E254"/>
          <cell r="F254">
            <v>0</v>
          </cell>
          <cell r="G254">
            <v>0</v>
          </cell>
        </row>
        <row r="255">
          <cell r="A255" t="str">
            <v/>
          </cell>
          <cell r="B255" t="str">
            <v/>
          </cell>
          <cell r="C255"/>
          <cell r="D255" t="str">
            <v/>
          </cell>
          <cell r="E255"/>
          <cell r="F255">
            <v>0</v>
          </cell>
          <cell r="G255">
            <v>0</v>
          </cell>
        </row>
        <row r="256">
          <cell r="A256" t="str">
            <v/>
          </cell>
          <cell r="B256" t="str">
            <v/>
          </cell>
          <cell r="C256"/>
          <cell r="D256" t="str">
            <v/>
          </cell>
          <cell r="E256"/>
          <cell r="F256">
            <v>0</v>
          </cell>
          <cell r="G256">
            <v>0</v>
          </cell>
        </row>
        <row r="257">
          <cell r="A257" t="str">
            <v/>
          </cell>
          <cell r="B257" t="str">
            <v/>
          </cell>
          <cell r="C257"/>
          <cell r="D257" t="str">
            <v/>
          </cell>
          <cell r="E257"/>
          <cell r="F257">
            <v>0</v>
          </cell>
          <cell r="G257">
            <v>0</v>
          </cell>
        </row>
        <row r="258">
          <cell r="A258" t="str">
            <v/>
          </cell>
          <cell r="B258" t="str">
            <v/>
          </cell>
          <cell r="C258"/>
          <cell r="D258" t="str">
            <v/>
          </cell>
          <cell r="E258"/>
          <cell r="F258">
            <v>0</v>
          </cell>
          <cell r="G258">
            <v>0</v>
          </cell>
        </row>
        <row r="259">
          <cell r="A259" t="str">
            <v/>
          </cell>
          <cell r="B259" t="str">
            <v/>
          </cell>
          <cell r="C259"/>
          <cell r="D259" t="str">
            <v/>
          </cell>
          <cell r="E259"/>
          <cell r="F259">
            <v>0</v>
          </cell>
          <cell r="G259">
            <v>0</v>
          </cell>
        </row>
        <row r="260">
          <cell r="A260"/>
          <cell r="B260"/>
          <cell r="C260"/>
          <cell r="D260"/>
          <cell r="E260"/>
          <cell r="F260" t="str">
            <v>Total A</v>
          </cell>
          <cell r="G260">
            <v>0</v>
          </cell>
        </row>
        <row r="261">
          <cell r="A261" t="str">
            <v>B - MANO DE OBRA</v>
          </cell>
          <cell r="B261"/>
          <cell r="C261"/>
          <cell r="D261"/>
          <cell r="E261"/>
          <cell r="F261"/>
          <cell r="G261"/>
        </row>
        <row r="262">
          <cell r="A262" t="str">
            <v/>
          </cell>
          <cell r="B262" t="str">
            <v/>
          </cell>
          <cell r="C262"/>
          <cell r="D262" t="str">
            <v/>
          </cell>
          <cell r="E262"/>
          <cell r="F262">
            <v>0</v>
          </cell>
          <cell r="G262">
            <v>0</v>
          </cell>
        </row>
        <row r="263">
          <cell r="A263" t="str">
            <v/>
          </cell>
          <cell r="B263" t="str">
            <v/>
          </cell>
          <cell r="C263"/>
          <cell r="D263" t="str">
            <v/>
          </cell>
          <cell r="E263"/>
          <cell r="F263">
            <v>0</v>
          </cell>
          <cell r="G263">
            <v>0</v>
          </cell>
        </row>
        <row r="264">
          <cell r="A264" t="str">
            <v/>
          </cell>
          <cell r="B264" t="str">
            <v/>
          </cell>
          <cell r="C264"/>
          <cell r="D264" t="str">
            <v/>
          </cell>
          <cell r="E264"/>
          <cell r="F264">
            <v>0</v>
          </cell>
          <cell r="G264">
            <v>0</v>
          </cell>
        </row>
        <row r="265">
          <cell r="A265" t="str">
            <v/>
          </cell>
          <cell r="B265" t="str">
            <v/>
          </cell>
          <cell r="C265"/>
          <cell r="D265" t="str">
            <v/>
          </cell>
          <cell r="E265"/>
          <cell r="F265">
            <v>0</v>
          </cell>
          <cell r="G265">
            <v>0</v>
          </cell>
        </row>
        <row r="266">
          <cell r="A266" t="str">
            <v/>
          </cell>
          <cell r="B266" t="str">
            <v/>
          </cell>
          <cell r="C266"/>
          <cell r="D266" t="str">
            <v/>
          </cell>
          <cell r="E266"/>
          <cell r="F266">
            <v>0</v>
          </cell>
          <cell r="G266">
            <v>0</v>
          </cell>
        </row>
        <row r="267">
          <cell r="A267" t="str">
            <v/>
          </cell>
          <cell r="B267" t="str">
            <v/>
          </cell>
          <cell r="C267"/>
          <cell r="D267" t="str">
            <v/>
          </cell>
          <cell r="E267"/>
          <cell r="F267">
            <v>0</v>
          </cell>
          <cell r="G267">
            <v>0</v>
          </cell>
        </row>
        <row r="268">
          <cell r="A268" t="str">
            <v/>
          </cell>
          <cell r="B268" t="str">
            <v/>
          </cell>
          <cell r="C268"/>
          <cell r="D268" t="str">
            <v/>
          </cell>
          <cell r="E268"/>
          <cell r="F268">
            <v>0</v>
          </cell>
          <cell r="G268">
            <v>0</v>
          </cell>
        </row>
        <row r="269">
          <cell r="A269" t="str">
            <v/>
          </cell>
          <cell r="B269" t="str">
            <v/>
          </cell>
          <cell r="C269"/>
          <cell r="D269" t="str">
            <v/>
          </cell>
          <cell r="E269"/>
          <cell r="F269">
            <v>0</v>
          </cell>
          <cell r="G269">
            <v>0</v>
          </cell>
        </row>
        <row r="270">
          <cell r="A270"/>
          <cell r="B270"/>
          <cell r="C270"/>
          <cell r="D270"/>
          <cell r="E270"/>
          <cell r="F270" t="str">
            <v>Total B</v>
          </cell>
          <cell r="G270">
            <v>0</v>
          </cell>
        </row>
        <row r="271">
          <cell r="A271" t="str">
            <v>C - EQUIPOS</v>
          </cell>
          <cell r="B271"/>
          <cell r="C271"/>
          <cell r="D271"/>
          <cell r="E271"/>
          <cell r="F271"/>
          <cell r="G271"/>
        </row>
        <row r="272">
          <cell r="A272" t="str">
            <v/>
          </cell>
          <cell r="B272" t="str">
            <v/>
          </cell>
          <cell r="C272"/>
          <cell r="D272" t="str">
            <v/>
          </cell>
          <cell r="E272"/>
          <cell r="F272">
            <v>0</v>
          </cell>
          <cell r="G272">
            <v>0</v>
          </cell>
        </row>
        <row r="273">
          <cell r="A273" t="str">
            <v/>
          </cell>
          <cell r="B273" t="str">
            <v/>
          </cell>
          <cell r="C273"/>
          <cell r="D273" t="str">
            <v/>
          </cell>
          <cell r="E273"/>
          <cell r="F273">
            <v>0</v>
          </cell>
          <cell r="G273">
            <v>0</v>
          </cell>
        </row>
        <row r="274">
          <cell r="A274" t="str">
            <v/>
          </cell>
          <cell r="B274" t="str">
            <v/>
          </cell>
          <cell r="C274"/>
          <cell r="D274" t="str">
            <v/>
          </cell>
          <cell r="E274"/>
          <cell r="F274">
            <v>0</v>
          </cell>
          <cell r="G274">
            <v>0</v>
          </cell>
        </row>
        <row r="275">
          <cell r="A275" t="str">
            <v/>
          </cell>
          <cell r="B275" t="str">
            <v/>
          </cell>
          <cell r="C275"/>
          <cell r="D275" t="str">
            <v/>
          </cell>
          <cell r="E275"/>
          <cell r="F275">
            <v>0</v>
          </cell>
          <cell r="G275">
            <v>0</v>
          </cell>
        </row>
        <row r="276">
          <cell r="A276" t="str">
            <v/>
          </cell>
          <cell r="B276" t="str">
            <v/>
          </cell>
          <cell r="C276"/>
          <cell r="D276" t="str">
            <v/>
          </cell>
          <cell r="E276"/>
          <cell r="F276">
            <v>0</v>
          </cell>
          <cell r="G276">
            <v>0</v>
          </cell>
        </row>
        <row r="277">
          <cell r="A277" t="str">
            <v/>
          </cell>
          <cell r="B277" t="str">
            <v/>
          </cell>
          <cell r="C277"/>
          <cell r="D277" t="str">
            <v/>
          </cell>
          <cell r="E277"/>
          <cell r="F277">
            <v>0</v>
          </cell>
          <cell r="G277">
            <v>0</v>
          </cell>
        </row>
        <row r="278">
          <cell r="A278" t="str">
            <v/>
          </cell>
          <cell r="B278" t="str">
            <v/>
          </cell>
          <cell r="C278"/>
          <cell r="D278" t="str">
            <v/>
          </cell>
          <cell r="E278"/>
          <cell r="F278">
            <v>0</v>
          </cell>
          <cell r="G278">
            <v>0</v>
          </cell>
        </row>
        <row r="279">
          <cell r="A279" t="str">
            <v/>
          </cell>
          <cell r="B279" t="str">
            <v/>
          </cell>
          <cell r="C279"/>
          <cell r="D279" t="str">
            <v/>
          </cell>
          <cell r="E279"/>
          <cell r="F279">
            <v>0</v>
          </cell>
          <cell r="G279">
            <v>0</v>
          </cell>
        </row>
        <row r="280">
          <cell r="A280" t="str">
            <v/>
          </cell>
          <cell r="B280" t="str">
            <v/>
          </cell>
          <cell r="C280"/>
          <cell r="D280" t="str">
            <v/>
          </cell>
          <cell r="E280"/>
          <cell r="F280">
            <v>0</v>
          </cell>
          <cell r="G280">
            <v>0</v>
          </cell>
        </row>
        <row r="281">
          <cell r="A281" t="str">
            <v/>
          </cell>
          <cell r="B281" t="str">
            <v/>
          </cell>
          <cell r="C281"/>
          <cell r="D281" t="str">
            <v/>
          </cell>
          <cell r="E281"/>
          <cell r="F281">
            <v>0</v>
          </cell>
          <cell r="G281">
            <v>0</v>
          </cell>
        </row>
        <row r="282">
          <cell r="A282"/>
          <cell r="E282"/>
          <cell r="F282" t="str">
            <v>Total C</v>
          </cell>
          <cell r="G282">
            <v>0</v>
          </cell>
        </row>
        <row r="283">
          <cell r="A283"/>
          <cell r="E283"/>
          <cell r="G283"/>
        </row>
        <row r="284">
          <cell r="A284" t="str">
            <v/>
          </cell>
          <cell r="B284" t="str">
            <v/>
          </cell>
          <cell r="C284"/>
          <cell r="D284" t="str">
            <v>COSTO NETO</v>
          </cell>
          <cell r="E284"/>
          <cell r="F284" t="str">
            <v>Total D=A+B+C</v>
          </cell>
          <cell r="G284">
            <v>0</v>
          </cell>
        </row>
        <row r="285">
          <cell r="A285"/>
          <cell r="B285"/>
          <cell r="C285"/>
          <cell r="D285"/>
          <cell r="E285"/>
          <cell r="F285"/>
          <cell r="G285"/>
        </row>
        <row r="286">
          <cell r="A286" t="str">
            <v>ANALISIS DE PRECIOS</v>
          </cell>
          <cell r="B286"/>
          <cell r="C286"/>
          <cell r="D286"/>
          <cell r="E286"/>
          <cell r="F286"/>
          <cell r="G286"/>
        </row>
        <row r="287">
          <cell r="A287" t="str">
            <v>COMITENTE:</v>
          </cell>
          <cell r="B287" t="str">
            <v>INSTITUTO PROVINCIAL DE LA VIVIENDA</v>
          </cell>
          <cell r="C287"/>
          <cell r="D287"/>
          <cell r="E287"/>
          <cell r="F287"/>
          <cell r="G287"/>
        </row>
        <row r="288">
          <cell r="A288" t="str">
            <v>CONTRATISTA:</v>
          </cell>
          <cell r="B288">
            <v>0</v>
          </cell>
          <cell r="C288"/>
          <cell r="D288"/>
          <cell r="E288"/>
          <cell r="F288"/>
          <cell r="G288"/>
        </row>
        <row r="289">
          <cell r="A289" t="str">
            <v>OBRA:</v>
          </cell>
          <cell r="B289">
            <v>0</v>
          </cell>
          <cell r="C289"/>
          <cell r="D289"/>
          <cell r="E289"/>
          <cell r="F289" t="str">
            <v>PRECIOS A:</v>
          </cell>
          <cell r="G289">
            <v>0</v>
          </cell>
        </row>
        <row r="290">
          <cell r="A290" t="str">
            <v>UBICACIÓN:</v>
          </cell>
          <cell r="B290">
            <v>0</v>
          </cell>
          <cell r="C290"/>
          <cell r="E290"/>
          <cell r="G290"/>
        </row>
        <row r="291">
          <cell r="A291" t="str">
            <v>RUBRO:</v>
          </cell>
          <cell r="B291"/>
          <cell r="C291">
            <v>0</v>
          </cell>
          <cell r="E291"/>
          <cell r="G291"/>
        </row>
        <row r="292">
          <cell r="A292" t="str">
            <v>ITEM:</v>
          </cell>
          <cell r="B292" t="str">
            <v/>
          </cell>
          <cell r="C292" t="str">
            <v/>
          </cell>
          <cell r="E292"/>
          <cell r="F292" t="str">
            <v>UNIDAD:</v>
          </cell>
          <cell r="G292" t="str">
            <v/>
          </cell>
        </row>
        <row r="293">
          <cell r="A293"/>
          <cell r="B293"/>
          <cell r="E293"/>
          <cell r="G293"/>
        </row>
        <row r="294">
          <cell r="A294" t="str">
            <v>DATOS REDETERMINACION</v>
          </cell>
          <cell r="B294"/>
          <cell r="C294" t="str">
            <v>DESIGNACION</v>
          </cell>
          <cell r="D294" t="str">
            <v>U</v>
          </cell>
          <cell r="E294" t="str">
            <v>Cantidad</v>
          </cell>
          <cell r="F294" t="str">
            <v>$ Unitarios</v>
          </cell>
          <cell r="G294" t="str">
            <v>$ Parcial</v>
          </cell>
        </row>
        <row r="295">
          <cell r="A295" t="str">
            <v>CÓDIGO</v>
          </cell>
          <cell r="B295" t="str">
            <v>DESCRIPCIÓN</v>
          </cell>
          <cell r="C295"/>
          <cell r="D295"/>
          <cell r="E295"/>
          <cell r="F295"/>
          <cell r="G295"/>
        </row>
        <row r="296">
          <cell r="A296" t="str">
            <v>A - MATERIALES</v>
          </cell>
          <cell r="B296"/>
          <cell r="C296"/>
          <cell r="D296"/>
          <cell r="E296"/>
          <cell r="F296"/>
          <cell r="G296"/>
        </row>
        <row r="297">
          <cell r="A297" t="str">
            <v/>
          </cell>
          <cell r="B297" t="str">
            <v/>
          </cell>
          <cell r="C297"/>
          <cell r="D297" t="str">
            <v/>
          </cell>
          <cell r="E297"/>
          <cell r="F297">
            <v>0</v>
          </cell>
          <cell r="G297">
            <v>0</v>
          </cell>
        </row>
        <row r="298">
          <cell r="A298" t="str">
            <v/>
          </cell>
          <cell r="B298" t="str">
            <v/>
          </cell>
          <cell r="C298"/>
          <cell r="D298" t="str">
            <v/>
          </cell>
          <cell r="E298"/>
          <cell r="F298">
            <v>0</v>
          </cell>
          <cell r="G298">
            <v>0</v>
          </cell>
        </row>
        <row r="299">
          <cell r="A299" t="str">
            <v/>
          </cell>
          <cell r="B299" t="str">
            <v/>
          </cell>
          <cell r="C299"/>
          <cell r="D299" t="str">
            <v/>
          </cell>
          <cell r="E299"/>
          <cell r="F299">
            <v>0</v>
          </cell>
          <cell r="G299">
            <v>0</v>
          </cell>
        </row>
        <row r="300">
          <cell r="A300" t="str">
            <v/>
          </cell>
          <cell r="B300" t="str">
            <v/>
          </cell>
          <cell r="C300"/>
          <cell r="D300" t="str">
            <v/>
          </cell>
          <cell r="E300"/>
          <cell r="F300">
            <v>0</v>
          </cell>
          <cell r="G300">
            <v>0</v>
          </cell>
        </row>
        <row r="301">
          <cell r="A301" t="str">
            <v/>
          </cell>
          <cell r="B301" t="str">
            <v/>
          </cell>
          <cell r="C301"/>
          <cell r="D301" t="str">
            <v/>
          </cell>
          <cell r="E301"/>
          <cell r="F301">
            <v>0</v>
          </cell>
          <cell r="G301">
            <v>0</v>
          </cell>
        </row>
        <row r="302">
          <cell r="A302" t="str">
            <v/>
          </cell>
          <cell r="B302" t="str">
            <v/>
          </cell>
          <cell r="C302"/>
          <cell r="D302" t="str">
            <v/>
          </cell>
          <cell r="E302"/>
          <cell r="F302">
            <v>0</v>
          </cell>
          <cell r="G302">
            <v>0</v>
          </cell>
        </row>
        <row r="303">
          <cell r="A303" t="str">
            <v/>
          </cell>
          <cell r="B303" t="str">
            <v/>
          </cell>
          <cell r="C303"/>
          <cell r="D303" t="str">
            <v/>
          </cell>
          <cell r="E303"/>
          <cell r="F303">
            <v>0</v>
          </cell>
          <cell r="G303">
            <v>0</v>
          </cell>
        </row>
        <row r="304">
          <cell r="A304" t="str">
            <v/>
          </cell>
          <cell r="B304" t="str">
            <v/>
          </cell>
          <cell r="C304"/>
          <cell r="D304" t="str">
            <v/>
          </cell>
          <cell r="E304"/>
          <cell r="F304">
            <v>0</v>
          </cell>
          <cell r="G304">
            <v>0</v>
          </cell>
        </row>
        <row r="305">
          <cell r="A305" t="str">
            <v/>
          </cell>
          <cell r="B305" t="str">
            <v/>
          </cell>
          <cell r="C305"/>
          <cell r="D305" t="str">
            <v/>
          </cell>
          <cell r="E305"/>
          <cell r="F305">
            <v>0</v>
          </cell>
          <cell r="G305">
            <v>0</v>
          </cell>
        </row>
        <row r="306">
          <cell r="A306" t="str">
            <v/>
          </cell>
          <cell r="B306" t="str">
            <v/>
          </cell>
          <cell r="C306"/>
          <cell r="D306" t="str">
            <v/>
          </cell>
          <cell r="E306"/>
          <cell r="F306">
            <v>0</v>
          </cell>
          <cell r="G306">
            <v>0</v>
          </cell>
        </row>
        <row r="307">
          <cell r="A307" t="str">
            <v/>
          </cell>
          <cell r="B307" t="str">
            <v/>
          </cell>
          <cell r="C307"/>
          <cell r="D307" t="str">
            <v/>
          </cell>
          <cell r="E307"/>
          <cell r="F307">
            <v>0</v>
          </cell>
          <cell r="G307">
            <v>0</v>
          </cell>
        </row>
        <row r="308">
          <cell r="A308" t="str">
            <v/>
          </cell>
          <cell r="B308" t="str">
            <v/>
          </cell>
          <cell r="C308"/>
          <cell r="D308" t="str">
            <v/>
          </cell>
          <cell r="E308"/>
          <cell r="F308">
            <v>0</v>
          </cell>
          <cell r="G308">
            <v>0</v>
          </cell>
        </row>
        <row r="309">
          <cell r="A309" t="str">
            <v/>
          </cell>
          <cell r="B309" t="str">
            <v/>
          </cell>
          <cell r="C309"/>
          <cell r="D309" t="str">
            <v/>
          </cell>
          <cell r="E309"/>
          <cell r="F309">
            <v>0</v>
          </cell>
          <cell r="G309">
            <v>0</v>
          </cell>
        </row>
        <row r="310">
          <cell r="A310" t="str">
            <v/>
          </cell>
          <cell r="B310" t="str">
            <v/>
          </cell>
          <cell r="C310"/>
          <cell r="D310" t="str">
            <v/>
          </cell>
          <cell r="E310"/>
          <cell r="F310">
            <v>0</v>
          </cell>
          <cell r="G310">
            <v>0</v>
          </cell>
        </row>
        <row r="311">
          <cell r="A311" t="str">
            <v/>
          </cell>
          <cell r="B311" t="str">
            <v/>
          </cell>
          <cell r="C311"/>
          <cell r="D311" t="str">
            <v/>
          </cell>
          <cell r="E311"/>
          <cell r="F311">
            <v>0</v>
          </cell>
          <cell r="G311">
            <v>0</v>
          </cell>
        </row>
        <row r="312">
          <cell r="A312" t="str">
            <v/>
          </cell>
          <cell r="B312" t="str">
            <v/>
          </cell>
          <cell r="C312"/>
          <cell r="D312" t="str">
            <v/>
          </cell>
          <cell r="E312"/>
          <cell r="F312">
            <v>0</v>
          </cell>
          <cell r="G312">
            <v>0</v>
          </cell>
        </row>
        <row r="313">
          <cell r="A313" t="str">
            <v/>
          </cell>
          <cell r="B313" t="str">
            <v/>
          </cell>
          <cell r="C313"/>
          <cell r="D313" t="str">
            <v/>
          </cell>
          <cell r="E313"/>
          <cell r="F313">
            <v>0</v>
          </cell>
          <cell r="G313">
            <v>0</v>
          </cell>
        </row>
        <row r="314">
          <cell r="A314" t="str">
            <v/>
          </cell>
          <cell r="B314" t="str">
            <v/>
          </cell>
          <cell r="C314"/>
          <cell r="D314" t="str">
            <v/>
          </cell>
          <cell r="E314"/>
          <cell r="F314">
            <v>0</v>
          </cell>
          <cell r="G314">
            <v>0</v>
          </cell>
        </row>
        <row r="315">
          <cell r="A315" t="str">
            <v/>
          </cell>
          <cell r="B315" t="str">
            <v/>
          </cell>
          <cell r="C315"/>
          <cell r="D315" t="str">
            <v/>
          </cell>
          <cell r="E315"/>
          <cell r="F315">
            <v>0</v>
          </cell>
          <cell r="G315">
            <v>0</v>
          </cell>
        </row>
        <row r="316">
          <cell r="A316" t="str">
            <v/>
          </cell>
          <cell r="B316" t="str">
            <v/>
          </cell>
          <cell r="C316"/>
          <cell r="D316" t="str">
            <v/>
          </cell>
          <cell r="E316"/>
          <cell r="F316">
            <v>0</v>
          </cell>
          <cell r="G316">
            <v>0</v>
          </cell>
        </row>
        <row r="317">
          <cell r="A317"/>
          <cell r="B317"/>
          <cell r="C317"/>
          <cell r="D317"/>
          <cell r="E317"/>
          <cell r="F317" t="str">
            <v>Total A</v>
          </cell>
          <cell r="G317">
            <v>0</v>
          </cell>
        </row>
        <row r="318">
          <cell r="A318" t="str">
            <v>B - MANO DE OBRA</v>
          </cell>
          <cell r="B318"/>
          <cell r="C318"/>
          <cell r="D318"/>
          <cell r="E318"/>
          <cell r="F318"/>
          <cell r="G318"/>
        </row>
        <row r="319">
          <cell r="A319" t="str">
            <v/>
          </cell>
          <cell r="B319" t="str">
            <v/>
          </cell>
          <cell r="C319"/>
          <cell r="D319" t="str">
            <v/>
          </cell>
          <cell r="E319"/>
          <cell r="F319">
            <v>0</v>
          </cell>
          <cell r="G319">
            <v>0</v>
          </cell>
        </row>
        <row r="320">
          <cell r="A320" t="str">
            <v/>
          </cell>
          <cell r="B320" t="str">
            <v/>
          </cell>
          <cell r="C320"/>
          <cell r="D320" t="str">
            <v/>
          </cell>
          <cell r="E320"/>
          <cell r="F320">
            <v>0</v>
          </cell>
          <cell r="G320">
            <v>0</v>
          </cell>
        </row>
        <row r="321">
          <cell r="A321" t="str">
            <v/>
          </cell>
          <cell r="B321" t="str">
            <v/>
          </cell>
          <cell r="C321"/>
          <cell r="D321" t="str">
            <v/>
          </cell>
          <cell r="E321"/>
          <cell r="F321">
            <v>0</v>
          </cell>
          <cell r="G321">
            <v>0</v>
          </cell>
        </row>
        <row r="322">
          <cell r="A322" t="str">
            <v/>
          </cell>
          <cell r="B322" t="str">
            <v/>
          </cell>
          <cell r="C322"/>
          <cell r="D322" t="str">
            <v/>
          </cell>
          <cell r="E322"/>
          <cell r="F322">
            <v>0</v>
          </cell>
          <cell r="G322">
            <v>0</v>
          </cell>
        </row>
        <row r="323">
          <cell r="A323" t="str">
            <v/>
          </cell>
          <cell r="B323" t="str">
            <v/>
          </cell>
          <cell r="C323"/>
          <cell r="D323" t="str">
            <v/>
          </cell>
          <cell r="E323"/>
          <cell r="F323">
            <v>0</v>
          </cell>
          <cell r="G323">
            <v>0</v>
          </cell>
        </row>
        <row r="324">
          <cell r="A324" t="str">
            <v/>
          </cell>
          <cell r="B324" t="str">
            <v/>
          </cell>
          <cell r="C324"/>
          <cell r="D324" t="str">
            <v/>
          </cell>
          <cell r="E324"/>
          <cell r="F324">
            <v>0</v>
          </cell>
          <cell r="G324">
            <v>0</v>
          </cell>
        </row>
        <row r="325">
          <cell r="A325" t="str">
            <v/>
          </cell>
          <cell r="B325" t="str">
            <v/>
          </cell>
          <cell r="C325"/>
          <cell r="D325" t="str">
            <v/>
          </cell>
          <cell r="E325"/>
          <cell r="F325">
            <v>0</v>
          </cell>
          <cell r="G325">
            <v>0</v>
          </cell>
        </row>
        <row r="326">
          <cell r="A326" t="str">
            <v/>
          </cell>
          <cell r="B326" t="str">
            <v/>
          </cell>
          <cell r="C326"/>
          <cell r="D326" t="str">
            <v/>
          </cell>
          <cell r="E326"/>
          <cell r="F326">
            <v>0</v>
          </cell>
          <cell r="G326">
            <v>0</v>
          </cell>
        </row>
        <row r="327">
          <cell r="A327"/>
          <cell r="B327"/>
          <cell r="C327"/>
          <cell r="D327"/>
          <cell r="E327"/>
          <cell r="F327" t="str">
            <v>Total B</v>
          </cell>
          <cell r="G327">
            <v>0</v>
          </cell>
        </row>
        <row r="328">
          <cell r="A328" t="str">
            <v>C - EQUIPOS</v>
          </cell>
          <cell r="B328"/>
          <cell r="C328"/>
          <cell r="D328"/>
          <cell r="E328"/>
          <cell r="F328"/>
          <cell r="G328"/>
        </row>
        <row r="329">
          <cell r="A329" t="str">
            <v/>
          </cell>
          <cell r="B329" t="str">
            <v/>
          </cell>
          <cell r="C329"/>
          <cell r="D329" t="str">
            <v/>
          </cell>
          <cell r="E329"/>
          <cell r="F329">
            <v>0</v>
          </cell>
          <cell r="G329">
            <v>0</v>
          </cell>
        </row>
        <row r="330">
          <cell r="A330" t="str">
            <v/>
          </cell>
          <cell r="B330" t="str">
            <v/>
          </cell>
          <cell r="C330"/>
          <cell r="D330" t="str">
            <v/>
          </cell>
          <cell r="E330"/>
          <cell r="F330">
            <v>0</v>
          </cell>
          <cell r="G330">
            <v>0</v>
          </cell>
        </row>
        <row r="331">
          <cell r="A331" t="str">
            <v/>
          </cell>
          <cell r="B331" t="str">
            <v/>
          </cell>
          <cell r="C331"/>
          <cell r="D331" t="str">
            <v/>
          </cell>
          <cell r="E331"/>
          <cell r="F331">
            <v>0</v>
          </cell>
          <cell r="G331">
            <v>0</v>
          </cell>
        </row>
        <row r="332">
          <cell r="A332" t="str">
            <v/>
          </cell>
          <cell r="B332" t="str">
            <v/>
          </cell>
          <cell r="C332"/>
          <cell r="D332" t="str">
            <v/>
          </cell>
          <cell r="E332"/>
          <cell r="F332">
            <v>0</v>
          </cell>
          <cell r="G332">
            <v>0</v>
          </cell>
        </row>
        <row r="333">
          <cell r="A333" t="str">
            <v/>
          </cell>
          <cell r="B333" t="str">
            <v/>
          </cell>
          <cell r="C333"/>
          <cell r="D333" t="str">
            <v/>
          </cell>
          <cell r="E333"/>
          <cell r="F333">
            <v>0</v>
          </cell>
          <cell r="G333">
            <v>0</v>
          </cell>
        </row>
        <row r="334">
          <cell r="A334" t="str">
            <v/>
          </cell>
          <cell r="B334" t="str">
            <v/>
          </cell>
          <cell r="C334"/>
          <cell r="D334" t="str">
            <v/>
          </cell>
          <cell r="E334"/>
          <cell r="F334">
            <v>0</v>
          </cell>
          <cell r="G334">
            <v>0</v>
          </cell>
        </row>
        <row r="335">
          <cell r="A335" t="str">
            <v/>
          </cell>
          <cell r="B335" t="str">
            <v/>
          </cell>
          <cell r="C335"/>
          <cell r="D335" t="str">
            <v/>
          </cell>
          <cell r="E335"/>
          <cell r="F335">
            <v>0</v>
          </cell>
          <cell r="G335">
            <v>0</v>
          </cell>
        </row>
        <row r="336">
          <cell r="A336" t="str">
            <v/>
          </cell>
          <cell r="B336" t="str">
            <v/>
          </cell>
          <cell r="C336"/>
          <cell r="D336" t="str">
            <v/>
          </cell>
          <cell r="E336"/>
          <cell r="F336">
            <v>0</v>
          </cell>
          <cell r="G336">
            <v>0</v>
          </cell>
        </row>
        <row r="337">
          <cell r="A337" t="str">
            <v/>
          </cell>
          <cell r="B337" t="str">
            <v/>
          </cell>
          <cell r="C337"/>
          <cell r="D337" t="str">
            <v/>
          </cell>
          <cell r="E337"/>
          <cell r="F337">
            <v>0</v>
          </cell>
          <cell r="G337">
            <v>0</v>
          </cell>
        </row>
        <row r="338">
          <cell r="A338" t="str">
            <v/>
          </cell>
          <cell r="B338" t="str">
            <v/>
          </cell>
          <cell r="C338"/>
          <cell r="D338" t="str">
            <v/>
          </cell>
          <cell r="E338"/>
          <cell r="F338">
            <v>0</v>
          </cell>
          <cell r="G338">
            <v>0</v>
          </cell>
        </row>
        <row r="339">
          <cell r="A339"/>
          <cell r="E339"/>
          <cell r="F339" t="str">
            <v>Total C</v>
          </cell>
          <cell r="G339">
            <v>0</v>
          </cell>
        </row>
        <row r="340">
          <cell r="A340"/>
          <cell r="E340"/>
          <cell r="G340"/>
        </row>
        <row r="341">
          <cell r="A341" t="str">
            <v/>
          </cell>
          <cell r="B341" t="str">
            <v/>
          </cell>
          <cell r="C341"/>
          <cell r="D341" t="str">
            <v>COSTO NETO</v>
          </cell>
          <cell r="E341"/>
          <cell r="F341" t="str">
            <v>Total D=A+B+C</v>
          </cell>
          <cell r="G341">
            <v>0</v>
          </cell>
        </row>
        <row r="343">
          <cell r="A343" t="str">
            <v>ANALISIS DE PRECIOS</v>
          </cell>
          <cell r="B343"/>
          <cell r="C343"/>
          <cell r="D343"/>
          <cell r="E343"/>
          <cell r="F343"/>
          <cell r="G343"/>
        </row>
        <row r="344">
          <cell r="A344" t="str">
            <v>COMITENTE:</v>
          </cell>
          <cell r="B344" t="str">
            <v>INSTITUTO PROVINCIAL DE LA VIVIENDA</v>
          </cell>
          <cell r="C344"/>
          <cell r="D344"/>
          <cell r="E344"/>
          <cell r="F344"/>
          <cell r="G344"/>
        </row>
        <row r="345">
          <cell r="A345" t="str">
            <v>CONTRATISTA:</v>
          </cell>
          <cell r="B345">
            <v>0</v>
          </cell>
          <cell r="C345"/>
          <cell r="D345"/>
          <cell r="E345"/>
          <cell r="F345"/>
          <cell r="G345"/>
        </row>
        <row r="346">
          <cell r="A346" t="str">
            <v>OBRA:</v>
          </cell>
          <cell r="B346">
            <v>0</v>
          </cell>
          <cell r="C346"/>
          <cell r="D346"/>
          <cell r="E346"/>
          <cell r="F346" t="str">
            <v>PRECIOS A:</v>
          </cell>
          <cell r="G346">
            <v>0</v>
          </cell>
        </row>
        <row r="347">
          <cell r="A347" t="str">
            <v>UBICACIÓN:</v>
          </cell>
          <cell r="B347">
            <v>0</v>
          </cell>
          <cell r="C347"/>
          <cell r="E347"/>
          <cell r="G347"/>
        </row>
        <row r="348">
          <cell r="A348" t="str">
            <v>RUBRO:</v>
          </cell>
          <cell r="B348"/>
          <cell r="C348">
            <v>0</v>
          </cell>
          <cell r="E348"/>
          <cell r="G348"/>
        </row>
        <row r="349">
          <cell r="A349" t="str">
            <v>ITEM:</v>
          </cell>
          <cell r="B349" t="str">
            <v/>
          </cell>
          <cell r="C349" t="str">
            <v/>
          </cell>
          <cell r="E349"/>
          <cell r="F349" t="str">
            <v>UNIDAD:</v>
          </cell>
          <cell r="G349" t="str">
            <v/>
          </cell>
        </row>
        <row r="350">
          <cell r="A350"/>
          <cell r="B350"/>
          <cell r="E350"/>
          <cell r="G350"/>
        </row>
        <row r="351">
          <cell r="A351" t="str">
            <v>DATOS REDETERMINACION</v>
          </cell>
          <cell r="B351"/>
          <cell r="C351" t="str">
            <v>DESIGNACION</v>
          </cell>
          <cell r="D351" t="str">
            <v>U</v>
          </cell>
          <cell r="E351" t="str">
            <v>Cantidad</v>
          </cell>
          <cell r="F351" t="str">
            <v>$ Unitarios</v>
          </cell>
          <cell r="G351" t="str">
            <v>$ Parcial</v>
          </cell>
        </row>
        <row r="352">
          <cell r="A352" t="str">
            <v>CÓDIGO</v>
          </cell>
          <cell r="B352" t="str">
            <v>DESCRIPCIÓN</v>
          </cell>
          <cell r="C352"/>
          <cell r="D352"/>
          <cell r="E352"/>
          <cell r="F352"/>
          <cell r="G352"/>
        </row>
        <row r="353">
          <cell r="A353" t="str">
            <v>A - MATERIALES</v>
          </cell>
          <cell r="B353"/>
          <cell r="C353"/>
          <cell r="D353"/>
          <cell r="E353"/>
          <cell r="F353"/>
          <cell r="G353"/>
        </row>
        <row r="354">
          <cell r="A354" t="str">
            <v/>
          </cell>
          <cell r="B354" t="str">
            <v/>
          </cell>
          <cell r="C354"/>
          <cell r="D354" t="str">
            <v/>
          </cell>
          <cell r="E354"/>
          <cell r="F354">
            <v>0</v>
          </cell>
          <cell r="G354">
            <v>0</v>
          </cell>
        </row>
        <row r="355">
          <cell r="A355" t="str">
            <v/>
          </cell>
          <cell r="B355" t="str">
            <v/>
          </cell>
          <cell r="C355"/>
          <cell r="D355" t="str">
            <v/>
          </cell>
          <cell r="E355"/>
          <cell r="F355">
            <v>0</v>
          </cell>
          <cell r="G355">
            <v>0</v>
          </cell>
        </row>
        <row r="356">
          <cell r="A356" t="str">
            <v/>
          </cell>
          <cell r="B356" t="str">
            <v/>
          </cell>
          <cell r="C356"/>
          <cell r="D356" t="str">
            <v/>
          </cell>
          <cell r="E356"/>
          <cell r="F356">
            <v>0</v>
          </cell>
          <cell r="G356">
            <v>0</v>
          </cell>
        </row>
        <row r="357">
          <cell r="A357" t="str">
            <v/>
          </cell>
          <cell r="B357" t="str">
            <v/>
          </cell>
          <cell r="C357"/>
          <cell r="D357" t="str">
            <v/>
          </cell>
          <cell r="E357"/>
          <cell r="F357">
            <v>0</v>
          </cell>
          <cell r="G357">
            <v>0</v>
          </cell>
        </row>
        <row r="358">
          <cell r="A358" t="str">
            <v/>
          </cell>
          <cell r="B358" t="str">
            <v/>
          </cell>
          <cell r="C358"/>
          <cell r="D358" t="str">
            <v/>
          </cell>
          <cell r="E358"/>
          <cell r="F358">
            <v>0</v>
          </cell>
          <cell r="G358">
            <v>0</v>
          </cell>
        </row>
        <row r="359">
          <cell r="A359" t="str">
            <v/>
          </cell>
          <cell r="B359" t="str">
            <v/>
          </cell>
          <cell r="C359"/>
          <cell r="D359" t="str">
            <v/>
          </cell>
          <cell r="E359"/>
          <cell r="F359">
            <v>0</v>
          </cell>
          <cell r="G359">
            <v>0</v>
          </cell>
        </row>
        <row r="360">
          <cell r="A360" t="str">
            <v/>
          </cell>
          <cell r="B360" t="str">
            <v/>
          </cell>
          <cell r="C360"/>
          <cell r="D360" t="str">
            <v/>
          </cell>
          <cell r="E360"/>
          <cell r="F360">
            <v>0</v>
          </cell>
          <cell r="G360">
            <v>0</v>
          </cell>
        </row>
        <row r="361">
          <cell r="A361" t="str">
            <v/>
          </cell>
          <cell r="B361" t="str">
            <v/>
          </cell>
          <cell r="C361"/>
          <cell r="D361" t="str">
            <v/>
          </cell>
          <cell r="E361"/>
          <cell r="F361">
            <v>0</v>
          </cell>
          <cell r="G361">
            <v>0</v>
          </cell>
        </row>
        <row r="362">
          <cell r="A362" t="str">
            <v/>
          </cell>
          <cell r="B362" t="str">
            <v/>
          </cell>
          <cell r="C362"/>
          <cell r="D362" t="str">
            <v/>
          </cell>
          <cell r="E362"/>
          <cell r="F362">
            <v>0</v>
          </cell>
          <cell r="G362">
            <v>0</v>
          </cell>
        </row>
        <row r="363">
          <cell r="A363" t="str">
            <v/>
          </cell>
          <cell r="B363" t="str">
            <v/>
          </cell>
          <cell r="C363"/>
          <cell r="D363" t="str">
            <v/>
          </cell>
          <cell r="E363"/>
          <cell r="F363">
            <v>0</v>
          </cell>
          <cell r="G363">
            <v>0</v>
          </cell>
        </row>
        <row r="364">
          <cell r="A364" t="str">
            <v/>
          </cell>
          <cell r="B364" t="str">
            <v/>
          </cell>
          <cell r="C364"/>
          <cell r="D364" t="str">
            <v/>
          </cell>
          <cell r="E364"/>
          <cell r="F364">
            <v>0</v>
          </cell>
          <cell r="G364">
            <v>0</v>
          </cell>
        </row>
        <row r="365">
          <cell r="A365" t="str">
            <v/>
          </cell>
          <cell r="B365" t="str">
            <v/>
          </cell>
          <cell r="C365"/>
          <cell r="D365" t="str">
            <v/>
          </cell>
          <cell r="E365"/>
          <cell r="F365">
            <v>0</v>
          </cell>
          <cell r="G365">
            <v>0</v>
          </cell>
        </row>
        <row r="366">
          <cell r="A366" t="str">
            <v/>
          </cell>
          <cell r="B366" t="str">
            <v/>
          </cell>
          <cell r="C366"/>
          <cell r="D366" t="str">
            <v/>
          </cell>
          <cell r="E366"/>
          <cell r="F366">
            <v>0</v>
          </cell>
          <cell r="G366">
            <v>0</v>
          </cell>
        </row>
        <row r="367">
          <cell r="A367" t="str">
            <v/>
          </cell>
          <cell r="B367" t="str">
            <v/>
          </cell>
          <cell r="C367"/>
          <cell r="D367" t="str">
            <v/>
          </cell>
          <cell r="E367"/>
          <cell r="F367">
            <v>0</v>
          </cell>
          <cell r="G367">
            <v>0</v>
          </cell>
        </row>
        <row r="368">
          <cell r="A368" t="str">
            <v/>
          </cell>
          <cell r="B368" t="str">
            <v/>
          </cell>
          <cell r="C368"/>
          <cell r="D368" t="str">
            <v/>
          </cell>
          <cell r="E368"/>
          <cell r="F368">
            <v>0</v>
          </cell>
          <cell r="G368">
            <v>0</v>
          </cell>
        </row>
        <row r="369">
          <cell r="A369" t="str">
            <v/>
          </cell>
          <cell r="B369" t="str">
            <v/>
          </cell>
          <cell r="C369"/>
          <cell r="D369" t="str">
            <v/>
          </cell>
          <cell r="E369"/>
          <cell r="F369">
            <v>0</v>
          </cell>
          <cell r="G369">
            <v>0</v>
          </cell>
        </row>
        <row r="370">
          <cell r="A370" t="str">
            <v/>
          </cell>
          <cell r="B370" t="str">
            <v/>
          </cell>
          <cell r="C370"/>
          <cell r="D370" t="str">
            <v/>
          </cell>
          <cell r="E370"/>
          <cell r="F370">
            <v>0</v>
          </cell>
          <cell r="G370">
            <v>0</v>
          </cell>
        </row>
        <row r="371">
          <cell r="A371" t="str">
            <v/>
          </cell>
          <cell r="B371" t="str">
            <v/>
          </cell>
          <cell r="C371"/>
          <cell r="D371" t="str">
            <v/>
          </cell>
          <cell r="E371"/>
          <cell r="F371">
            <v>0</v>
          </cell>
          <cell r="G371">
            <v>0</v>
          </cell>
        </row>
        <row r="372">
          <cell r="A372" t="str">
            <v/>
          </cell>
          <cell r="B372" t="str">
            <v/>
          </cell>
          <cell r="C372"/>
          <cell r="D372" t="str">
            <v/>
          </cell>
          <cell r="E372"/>
          <cell r="F372">
            <v>0</v>
          </cell>
          <cell r="G372">
            <v>0</v>
          </cell>
        </row>
        <row r="373">
          <cell r="A373" t="str">
            <v/>
          </cell>
          <cell r="B373" t="str">
            <v/>
          </cell>
          <cell r="C373"/>
          <cell r="D373" t="str">
            <v/>
          </cell>
          <cell r="E373"/>
          <cell r="F373">
            <v>0</v>
          </cell>
          <cell r="G373">
            <v>0</v>
          </cell>
        </row>
        <row r="374">
          <cell r="A374"/>
          <cell r="B374"/>
          <cell r="C374"/>
          <cell r="D374"/>
          <cell r="E374"/>
          <cell r="F374" t="str">
            <v>Total A</v>
          </cell>
          <cell r="G374">
            <v>0</v>
          </cell>
        </row>
        <row r="375">
          <cell r="A375" t="str">
            <v>B - MANO DE OBRA</v>
          </cell>
          <cell r="B375"/>
          <cell r="C375"/>
          <cell r="D375"/>
          <cell r="E375"/>
          <cell r="F375"/>
          <cell r="G375"/>
        </row>
        <row r="376">
          <cell r="A376" t="str">
            <v/>
          </cell>
          <cell r="B376" t="str">
            <v/>
          </cell>
          <cell r="C376"/>
          <cell r="D376" t="str">
            <v/>
          </cell>
          <cell r="E376"/>
          <cell r="F376">
            <v>0</v>
          </cell>
          <cell r="G376">
            <v>0</v>
          </cell>
        </row>
        <row r="377">
          <cell r="A377" t="str">
            <v/>
          </cell>
          <cell r="B377" t="str">
            <v/>
          </cell>
          <cell r="C377"/>
          <cell r="D377" t="str">
            <v/>
          </cell>
          <cell r="E377"/>
          <cell r="F377">
            <v>0</v>
          </cell>
          <cell r="G377">
            <v>0</v>
          </cell>
        </row>
        <row r="378">
          <cell r="A378" t="str">
            <v/>
          </cell>
          <cell r="B378" t="str">
            <v/>
          </cell>
          <cell r="C378"/>
          <cell r="D378" t="str">
            <v/>
          </cell>
          <cell r="E378"/>
          <cell r="F378">
            <v>0</v>
          </cell>
          <cell r="G378">
            <v>0</v>
          </cell>
        </row>
        <row r="379">
          <cell r="A379" t="str">
            <v/>
          </cell>
          <cell r="B379" t="str">
            <v/>
          </cell>
          <cell r="C379"/>
          <cell r="D379" t="str">
            <v/>
          </cell>
          <cell r="E379"/>
          <cell r="F379">
            <v>0</v>
          </cell>
          <cell r="G379">
            <v>0</v>
          </cell>
        </row>
        <row r="380">
          <cell r="A380" t="str">
            <v/>
          </cell>
          <cell r="B380" t="str">
            <v/>
          </cell>
          <cell r="C380"/>
          <cell r="D380" t="str">
            <v/>
          </cell>
          <cell r="E380"/>
          <cell r="F380">
            <v>0</v>
          </cell>
          <cell r="G380">
            <v>0</v>
          </cell>
        </row>
        <row r="381">
          <cell r="A381" t="str">
            <v/>
          </cell>
          <cell r="B381" t="str">
            <v/>
          </cell>
          <cell r="C381"/>
          <cell r="D381" t="str">
            <v/>
          </cell>
          <cell r="E381"/>
          <cell r="F381">
            <v>0</v>
          </cell>
          <cell r="G381">
            <v>0</v>
          </cell>
        </row>
        <row r="382">
          <cell r="A382" t="str">
            <v/>
          </cell>
          <cell r="B382" t="str">
            <v/>
          </cell>
          <cell r="C382"/>
          <cell r="D382" t="str">
            <v/>
          </cell>
          <cell r="E382"/>
          <cell r="F382">
            <v>0</v>
          </cell>
          <cell r="G382">
            <v>0</v>
          </cell>
        </row>
        <row r="383">
          <cell r="A383" t="str">
            <v/>
          </cell>
          <cell r="B383" t="str">
            <v/>
          </cell>
          <cell r="C383"/>
          <cell r="D383" t="str">
            <v/>
          </cell>
          <cell r="E383"/>
          <cell r="F383">
            <v>0</v>
          </cell>
          <cell r="G383">
            <v>0</v>
          </cell>
        </row>
        <row r="384">
          <cell r="A384"/>
          <cell r="B384"/>
          <cell r="C384"/>
          <cell r="D384"/>
          <cell r="E384"/>
          <cell r="F384" t="str">
            <v>Total B</v>
          </cell>
          <cell r="G384">
            <v>0</v>
          </cell>
        </row>
        <row r="385">
          <cell r="A385" t="str">
            <v>C - EQUIPOS</v>
          </cell>
          <cell r="B385"/>
          <cell r="C385"/>
          <cell r="D385"/>
          <cell r="E385"/>
          <cell r="F385"/>
          <cell r="G385"/>
        </row>
        <row r="386">
          <cell r="A386" t="str">
            <v/>
          </cell>
          <cell r="B386" t="str">
            <v/>
          </cell>
          <cell r="C386"/>
          <cell r="D386" t="str">
            <v/>
          </cell>
          <cell r="E386"/>
          <cell r="F386">
            <v>0</v>
          </cell>
          <cell r="G386">
            <v>0</v>
          </cell>
        </row>
        <row r="387">
          <cell r="A387" t="str">
            <v/>
          </cell>
          <cell r="B387" t="str">
            <v/>
          </cell>
          <cell r="C387"/>
          <cell r="D387" t="str">
            <v/>
          </cell>
          <cell r="E387"/>
          <cell r="F387">
            <v>0</v>
          </cell>
          <cell r="G387">
            <v>0</v>
          </cell>
        </row>
        <row r="388">
          <cell r="A388" t="str">
            <v/>
          </cell>
          <cell r="B388" t="str">
            <v/>
          </cell>
          <cell r="C388"/>
          <cell r="D388" t="str">
            <v/>
          </cell>
          <cell r="E388"/>
          <cell r="F388">
            <v>0</v>
          </cell>
          <cell r="G388">
            <v>0</v>
          </cell>
        </row>
        <row r="389">
          <cell r="A389" t="str">
            <v/>
          </cell>
          <cell r="B389" t="str">
            <v/>
          </cell>
          <cell r="C389"/>
          <cell r="D389" t="str">
            <v/>
          </cell>
          <cell r="E389"/>
          <cell r="F389">
            <v>0</v>
          </cell>
          <cell r="G389">
            <v>0</v>
          </cell>
        </row>
        <row r="390">
          <cell r="A390" t="str">
            <v/>
          </cell>
          <cell r="B390" t="str">
            <v/>
          </cell>
          <cell r="C390"/>
          <cell r="D390" t="str">
            <v/>
          </cell>
          <cell r="E390"/>
          <cell r="F390">
            <v>0</v>
          </cell>
          <cell r="G390">
            <v>0</v>
          </cell>
        </row>
        <row r="391">
          <cell r="A391" t="str">
            <v/>
          </cell>
          <cell r="B391" t="str">
            <v/>
          </cell>
          <cell r="C391"/>
          <cell r="D391" t="str">
            <v/>
          </cell>
          <cell r="E391"/>
          <cell r="F391">
            <v>0</v>
          </cell>
          <cell r="G391">
            <v>0</v>
          </cell>
        </row>
        <row r="392">
          <cell r="A392" t="str">
            <v/>
          </cell>
          <cell r="B392" t="str">
            <v/>
          </cell>
          <cell r="C392"/>
          <cell r="D392" t="str">
            <v/>
          </cell>
          <cell r="E392"/>
          <cell r="F392">
            <v>0</v>
          </cell>
          <cell r="G392">
            <v>0</v>
          </cell>
        </row>
        <row r="393">
          <cell r="A393" t="str">
            <v/>
          </cell>
          <cell r="B393" t="str">
            <v/>
          </cell>
          <cell r="C393"/>
          <cell r="D393" t="str">
            <v/>
          </cell>
          <cell r="E393"/>
          <cell r="F393">
            <v>0</v>
          </cell>
          <cell r="G393">
            <v>0</v>
          </cell>
        </row>
        <row r="394">
          <cell r="A394" t="str">
            <v/>
          </cell>
          <cell r="B394" t="str">
            <v/>
          </cell>
          <cell r="C394"/>
          <cell r="D394" t="str">
            <v/>
          </cell>
          <cell r="E394"/>
          <cell r="F394">
            <v>0</v>
          </cell>
          <cell r="G394">
            <v>0</v>
          </cell>
        </row>
        <row r="395">
          <cell r="A395" t="str">
            <v/>
          </cell>
          <cell r="B395" t="str">
            <v/>
          </cell>
          <cell r="C395"/>
          <cell r="D395" t="str">
            <v/>
          </cell>
          <cell r="E395"/>
          <cell r="F395">
            <v>0</v>
          </cell>
          <cell r="G395">
            <v>0</v>
          </cell>
        </row>
        <row r="396">
          <cell r="A396"/>
          <cell r="E396"/>
          <cell r="F396" t="str">
            <v>Total C</v>
          </cell>
          <cell r="G396">
            <v>0</v>
          </cell>
        </row>
        <row r="397">
          <cell r="A397"/>
          <cell r="E397"/>
          <cell r="G397"/>
        </row>
        <row r="398">
          <cell r="A398" t="str">
            <v/>
          </cell>
          <cell r="B398" t="str">
            <v/>
          </cell>
          <cell r="C398"/>
          <cell r="D398" t="str">
            <v>COSTO NETO</v>
          </cell>
          <cell r="E398"/>
          <cell r="F398" t="str">
            <v>Total D=A+B+C</v>
          </cell>
          <cell r="G398">
            <v>0</v>
          </cell>
        </row>
        <row r="399">
          <cell r="A399"/>
          <cell r="B399"/>
          <cell r="C399"/>
          <cell r="D399"/>
          <cell r="E399"/>
          <cell r="F399"/>
          <cell r="G399"/>
        </row>
        <row r="400">
          <cell r="A400" t="str">
            <v>ANALISIS DE PRECIOS</v>
          </cell>
          <cell r="B400"/>
          <cell r="C400"/>
          <cell r="D400"/>
          <cell r="E400"/>
          <cell r="F400"/>
          <cell r="G400"/>
        </row>
        <row r="401">
          <cell r="A401" t="str">
            <v>COMITENTE:</v>
          </cell>
          <cell r="B401" t="str">
            <v>INSTITUTO PROVINCIAL DE LA VIVIENDA</v>
          </cell>
          <cell r="C401"/>
          <cell r="D401"/>
          <cell r="E401"/>
          <cell r="F401"/>
          <cell r="G401"/>
        </row>
        <row r="402">
          <cell r="A402" t="str">
            <v>CONTRATISTA:</v>
          </cell>
          <cell r="B402">
            <v>0</v>
          </cell>
          <cell r="C402"/>
          <cell r="D402"/>
          <cell r="E402"/>
          <cell r="F402"/>
          <cell r="G402"/>
        </row>
        <row r="403">
          <cell r="A403" t="str">
            <v>OBRA:</v>
          </cell>
          <cell r="B403">
            <v>0</v>
          </cell>
          <cell r="C403"/>
          <cell r="D403"/>
          <cell r="E403"/>
          <cell r="F403" t="str">
            <v>PRECIOS A:</v>
          </cell>
          <cell r="G403">
            <v>0</v>
          </cell>
        </row>
        <row r="404">
          <cell r="A404" t="str">
            <v>UBICACIÓN:</v>
          </cell>
          <cell r="B404">
            <v>0</v>
          </cell>
          <cell r="C404"/>
          <cell r="E404"/>
          <cell r="G404"/>
        </row>
        <row r="405">
          <cell r="A405" t="str">
            <v>RUBRO:</v>
          </cell>
          <cell r="B405"/>
          <cell r="C405">
            <v>0</v>
          </cell>
          <cell r="E405"/>
          <cell r="G405"/>
        </row>
        <row r="406">
          <cell r="A406" t="str">
            <v>ITEM:</v>
          </cell>
          <cell r="B406" t="str">
            <v/>
          </cell>
          <cell r="C406" t="str">
            <v/>
          </cell>
          <cell r="E406"/>
          <cell r="F406" t="str">
            <v>UNIDAD:</v>
          </cell>
          <cell r="G406" t="str">
            <v/>
          </cell>
        </row>
        <row r="407">
          <cell r="A407"/>
          <cell r="B407"/>
          <cell r="E407"/>
          <cell r="G407"/>
        </row>
        <row r="408">
          <cell r="A408" t="str">
            <v>DATOS REDETERMINACION</v>
          </cell>
          <cell r="B408"/>
          <cell r="C408" t="str">
            <v>DESIGNACION</v>
          </cell>
          <cell r="D408" t="str">
            <v>U</v>
          </cell>
          <cell r="E408" t="str">
            <v>Cantidad</v>
          </cell>
          <cell r="F408" t="str">
            <v>$ Unitarios</v>
          </cell>
          <cell r="G408" t="str">
            <v>$ Parcial</v>
          </cell>
        </row>
        <row r="409">
          <cell r="A409" t="str">
            <v>CÓDIGO</v>
          </cell>
          <cell r="B409" t="str">
            <v>DESCRIPCIÓN</v>
          </cell>
          <cell r="C409"/>
          <cell r="D409"/>
          <cell r="E409"/>
          <cell r="F409"/>
          <cell r="G409"/>
        </row>
        <row r="410">
          <cell r="A410" t="str">
            <v>A - MATERIALES</v>
          </cell>
          <cell r="B410"/>
          <cell r="C410"/>
          <cell r="D410"/>
          <cell r="E410"/>
          <cell r="F410"/>
          <cell r="G410"/>
        </row>
        <row r="411">
          <cell r="A411" t="str">
            <v/>
          </cell>
          <cell r="B411" t="str">
            <v/>
          </cell>
          <cell r="C411"/>
          <cell r="D411" t="str">
            <v/>
          </cell>
          <cell r="E411"/>
          <cell r="F411">
            <v>0</v>
          </cell>
          <cell r="G411">
            <v>0</v>
          </cell>
        </row>
        <row r="412">
          <cell r="A412" t="str">
            <v/>
          </cell>
          <cell r="B412" t="str">
            <v/>
          </cell>
          <cell r="C412"/>
          <cell r="D412" t="str">
            <v/>
          </cell>
          <cell r="E412"/>
          <cell r="F412">
            <v>0</v>
          </cell>
          <cell r="G412">
            <v>0</v>
          </cell>
        </row>
        <row r="413">
          <cell r="A413" t="str">
            <v/>
          </cell>
          <cell r="B413" t="str">
            <v/>
          </cell>
          <cell r="C413"/>
          <cell r="D413" t="str">
            <v/>
          </cell>
          <cell r="E413"/>
          <cell r="F413">
            <v>0</v>
          </cell>
          <cell r="G413">
            <v>0</v>
          </cell>
        </row>
        <row r="414">
          <cell r="A414" t="str">
            <v/>
          </cell>
          <cell r="B414" t="str">
            <v/>
          </cell>
          <cell r="C414"/>
          <cell r="D414" t="str">
            <v/>
          </cell>
          <cell r="E414"/>
          <cell r="F414">
            <v>0</v>
          </cell>
          <cell r="G414">
            <v>0</v>
          </cell>
        </row>
        <row r="415">
          <cell r="A415" t="str">
            <v/>
          </cell>
          <cell r="B415" t="str">
            <v/>
          </cell>
          <cell r="C415"/>
          <cell r="D415" t="str">
            <v/>
          </cell>
          <cell r="E415"/>
          <cell r="F415">
            <v>0</v>
          </cell>
          <cell r="G415">
            <v>0</v>
          </cell>
        </row>
        <row r="416">
          <cell r="A416" t="str">
            <v/>
          </cell>
          <cell r="B416" t="str">
            <v/>
          </cell>
          <cell r="C416"/>
          <cell r="D416" t="str">
            <v/>
          </cell>
          <cell r="E416"/>
          <cell r="F416">
            <v>0</v>
          </cell>
          <cell r="G416">
            <v>0</v>
          </cell>
        </row>
        <row r="417">
          <cell r="A417" t="str">
            <v/>
          </cell>
          <cell r="B417" t="str">
            <v/>
          </cell>
          <cell r="C417"/>
          <cell r="D417" t="str">
            <v/>
          </cell>
          <cell r="E417"/>
          <cell r="F417">
            <v>0</v>
          </cell>
          <cell r="G417">
            <v>0</v>
          </cell>
        </row>
        <row r="418">
          <cell r="A418" t="str">
            <v/>
          </cell>
          <cell r="B418" t="str">
            <v/>
          </cell>
          <cell r="C418"/>
          <cell r="D418" t="str">
            <v/>
          </cell>
          <cell r="E418"/>
          <cell r="F418">
            <v>0</v>
          </cell>
          <cell r="G418">
            <v>0</v>
          </cell>
        </row>
        <row r="419">
          <cell r="A419" t="str">
            <v/>
          </cell>
          <cell r="B419" t="str">
            <v/>
          </cell>
          <cell r="C419"/>
          <cell r="D419" t="str">
            <v/>
          </cell>
          <cell r="E419"/>
          <cell r="F419">
            <v>0</v>
          </cell>
          <cell r="G419">
            <v>0</v>
          </cell>
        </row>
        <row r="420">
          <cell r="A420" t="str">
            <v/>
          </cell>
          <cell r="B420" t="str">
            <v/>
          </cell>
          <cell r="C420"/>
          <cell r="D420" t="str">
            <v/>
          </cell>
          <cell r="E420"/>
          <cell r="F420">
            <v>0</v>
          </cell>
          <cell r="G420">
            <v>0</v>
          </cell>
        </row>
        <row r="421">
          <cell r="A421" t="str">
            <v/>
          </cell>
          <cell r="B421" t="str">
            <v/>
          </cell>
          <cell r="C421"/>
          <cell r="D421" t="str">
            <v/>
          </cell>
          <cell r="E421"/>
          <cell r="F421">
            <v>0</v>
          </cell>
          <cell r="G421">
            <v>0</v>
          </cell>
        </row>
        <row r="422">
          <cell r="A422" t="str">
            <v/>
          </cell>
          <cell r="B422" t="str">
            <v/>
          </cell>
          <cell r="C422"/>
          <cell r="D422" t="str">
            <v/>
          </cell>
          <cell r="E422"/>
          <cell r="F422">
            <v>0</v>
          </cell>
          <cell r="G422">
            <v>0</v>
          </cell>
        </row>
        <row r="423">
          <cell r="A423" t="str">
            <v/>
          </cell>
          <cell r="B423" t="str">
            <v/>
          </cell>
          <cell r="C423"/>
          <cell r="D423" t="str">
            <v/>
          </cell>
          <cell r="E423"/>
          <cell r="F423">
            <v>0</v>
          </cell>
          <cell r="G423">
            <v>0</v>
          </cell>
        </row>
        <row r="424">
          <cell r="A424" t="str">
            <v/>
          </cell>
          <cell r="B424" t="str">
            <v/>
          </cell>
          <cell r="C424"/>
          <cell r="D424" t="str">
            <v/>
          </cell>
          <cell r="E424"/>
          <cell r="F424">
            <v>0</v>
          </cell>
          <cell r="G424">
            <v>0</v>
          </cell>
        </row>
        <row r="425">
          <cell r="A425" t="str">
            <v/>
          </cell>
          <cell r="B425" t="str">
            <v/>
          </cell>
          <cell r="C425"/>
          <cell r="D425" t="str">
            <v/>
          </cell>
          <cell r="E425"/>
          <cell r="F425">
            <v>0</v>
          </cell>
          <cell r="G425">
            <v>0</v>
          </cell>
        </row>
        <row r="426">
          <cell r="A426" t="str">
            <v/>
          </cell>
          <cell r="B426" t="str">
            <v/>
          </cell>
          <cell r="C426"/>
          <cell r="D426" t="str">
            <v/>
          </cell>
          <cell r="E426"/>
          <cell r="F426">
            <v>0</v>
          </cell>
          <cell r="G426">
            <v>0</v>
          </cell>
        </row>
        <row r="427">
          <cell r="A427" t="str">
            <v/>
          </cell>
          <cell r="B427" t="str">
            <v/>
          </cell>
          <cell r="C427"/>
          <cell r="D427" t="str">
            <v/>
          </cell>
          <cell r="E427"/>
          <cell r="F427">
            <v>0</v>
          </cell>
          <cell r="G427">
            <v>0</v>
          </cell>
        </row>
        <row r="428">
          <cell r="A428" t="str">
            <v/>
          </cell>
          <cell r="B428" t="str">
            <v/>
          </cell>
          <cell r="C428"/>
          <cell r="D428" t="str">
            <v/>
          </cell>
          <cell r="E428"/>
          <cell r="F428">
            <v>0</v>
          </cell>
          <cell r="G428">
            <v>0</v>
          </cell>
        </row>
        <row r="429">
          <cell r="A429" t="str">
            <v/>
          </cell>
          <cell r="B429" t="str">
            <v/>
          </cell>
          <cell r="C429"/>
          <cell r="D429" t="str">
            <v/>
          </cell>
          <cell r="E429"/>
          <cell r="F429">
            <v>0</v>
          </cell>
          <cell r="G429">
            <v>0</v>
          </cell>
        </row>
        <row r="430">
          <cell r="A430" t="str">
            <v/>
          </cell>
          <cell r="B430" t="str">
            <v/>
          </cell>
          <cell r="C430"/>
          <cell r="D430" t="str">
            <v/>
          </cell>
          <cell r="E430"/>
          <cell r="F430">
            <v>0</v>
          </cell>
          <cell r="G430">
            <v>0</v>
          </cell>
        </row>
        <row r="431">
          <cell r="A431"/>
          <cell r="B431"/>
          <cell r="C431"/>
          <cell r="D431"/>
          <cell r="E431"/>
          <cell r="F431" t="str">
            <v>Total A</v>
          </cell>
          <cell r="G431">
            <v>0</v>
          </cell>
        </row>
        <row r="432">
          <cell r="A432" t="str">
            <v>B - MANO DE OBRA</v>
          </cell>
          <cell r="B432"/>
          <cell r="C432"/>
          <cell r="D432"/>
          <cell r="E432"/>
          <cell r="F432"/>
          <cell r="G432"/>
        </row>
        <row r="433">
          <cell r="A433" t="str">
            <v/>
          </cell>
          <cell r="B433" t="str">
            <v/>
          </cell>
          <cell r="C433"/>
          <cell r="D433" t="str">
            <v/>
          </cell>
          <cell r="E433"/>
          <cell r="F433">
            <v>0</v>
          </cell>
          <cell r="G433">
            <v>0</v>
          </cell>
        </row>
        <row r="434">
          <cell r="A434" t="str">
            <v/>
          </cell>
          <cell r="B434" t="str">
            <v/>
          </cell>
          <cell r="C434"/>
          <cell r="D434" t="str">
            <v/>
          </cell>
          <cell r="E434"/>
          <cell r="F434">
            <v>0</v>
          </cell>
          <cell r="G434">
            <v>0</v>
          </cell>
        </row>
        <row r="435">
          <cell r="A435" t="str">
            <v/>
          </cell>
          <cell r="B435" t="str">
            <v/>
          </cell>
          <cell r="C435"/>
          <cell r="D435" t="str">
            <v/>
          </cell>
          <cell r="E435"/>
          <cell r="F435">
            <v>0</v>
          </cell>
          <cell r="G435">
            <v>0</v>
          </cell>
        </row>
        <row r="436">
          <cell r="A436" t="str">
            <v/>
          </cell>
          <cell r="B436" t="str">
            <v/>
          </cell>
          <cell r="C436"/>
          <cell r="D436" t="str">
            <v/>
          </cell>
          <cell r="E436"/>
          <cell r="F436">
            <v>0</v>
          </cell>
          <cell r="G436">
            <v>0</v>
          </cell>
        </row>
        <row r="437">
          <cell r="A437" t="str">
            <v/>
          </cell>
          <cell r="B437" t="str">
            <v/>
          </cell>
          <cell r="C437"/>
          <cell r="D437" t="str">
            <v/>
          </cell>
          <cell r="E437"/>
          <cell r="F437">
            <v>0</v>
          </cell>
          <cell r="G437">
            <v>0</v>
          </cell>
        </row>
        <row r="438">
          <cell r="A438" t="str">
            <v/>
          </cell>
          <cell r="B438" t="str">
            <v/>
          </cell>
          <cell r="C438"/>
          <cell r="D438" t="str">
            <v/>
          </cell>
          <cell r="E438"/>
          <cell r="F438">
            <v>0</v>
          </cell>
          <cell r="G438">
            <v>0</v>
          </cell>
        </row>
        <row r="439">
          <cell r="A439" t="str">
            <v/>
          </cell>
          <cell r="B439" t="str">
            <v/>
          </cell>
          <cell r="C439"/>
          <cell r="D439" t="str">
            <v/>
          </cell>
          <cell r="E439"/>
          <cell r="F439">
            <v>0</v>
          </cell>
          <cell r="G439">
            <v>0</v>
          </cell>
        </row>
        <row r="440">
          <cell r="A440" t="str">
            <v/>
          </cell>
          <cell r="B440" t="str">
            <v/>
          </cell>
          <cell r="C440"/>
          <cell r="D440" t="str">
            <v/>
          </cell>
          <cell r="E440"/>
          <cell r="F440">
            <v>0</v>
          </cell>
          <cell r="G440">
            <v>0</v>
          </cell>
        </row>
        <row r="441">
          <cell r="A441"/>
          <cell r="B441"/>
          <cell r="C441"/>
          <cell r="D441"/>
          <cell r="E441"/>
          <cell r="F441" t="str">
            <v>Total B</v>
          </cell>
          <cell r="G441">
            <v>0</v>
          </cell>
        </row>
        <row r="442">
          <cell r="A442" t="str">
            <v>C - EQUIPOS</v>
          </cell>
          <cell r="B442"/>
          <cell r="C442"/>
          <cell r="D442"/>
          <cell r="E442"/>
          <cell r="F442"/>
          <cell r="G442"/>
        </row>
        <row r="443">
          <cell r="A443" t="str">
            <v/>
          </cell>
          <cell r="B443" t="str">
            <v/>
          </cell>
          <cell r="C443"/>
          <cell r="D443" t="str">
            <v/>
          </cell>
          <cell r="E443"/>
          <cell r="F443">
            <v>0</v>
          </cell>
          <cell r="G443">
            <v>0</v>
          </cell>
        </row>
        <row r="444">
          <cell r="A444" t="str">
            <v/>
          </cell>
          <cell r="B444" t="str">
            <v/>
          </cell>
          <cell r="C444"/>
          <cell r="D444" t="str">
            <v/>
          </cell>
          <cell r="E444"/>
          <cell r="F444">
            <v>0</v>
          </cell>
          <cell r="G444">
            <v>0</v>
          </cell>
        </row>
        <row r="445">
          <cell r="A445" t="str">
            <v/>
          </cell>
          <cell r="B445" t="str">
            <v/>
          </cell>
          <cell r="C445"/>
          <cell r="D445" t="str">
            <v/>
          </cell>
          <cell r="E445"/>
          <cell r="F445">
            <v>0</v>
          </cell>
          <cell r="G445">
            <v>0</v>
          </cell>
        </row>
        <row r="446">
          <cell r="A446" t="str">
            <v/>
          </cell>
          <cell r="B446" t="str">
            <v/>
          </cell>
          <cell r="C446"/>
          <cell r="D446" t="str">
            <v/>
          </cell>
          <cell r="E446"/>
          <cell r="F446">
            <v>0</v>
          </cell>
          <cell r="G446">
            <v>0</v>
          </cell>
        </row>
        <row r="447">
          <cell r="A447" t="str">
            <v/>
          </cell>
          <cell r="B447" t="str">
            <v/>
          </cell>
          <cell r="C447"/>
          <cell r="D447" t="str">
            <v/>
          </cell>
          <cell r="E447"/>
          <cell r="F447">
            <v>0</v>
          </cell>
          <cell r="G447">
            <v>0</v>
          </cell>
        </row>
        <row r="448">
          <cell r="A448" t="str">
            <v/>
          </cell>
          <cell r="B448" t="str">
            <v/>
          </cell>
          <cell r="C448"/>
          <cell r="D448" t="str">
            <v/>
          </cell>
          <cell r="E448"/>
          <cell r="F448">
            <v>0</v>
          </cell>
          <cell r="G448">
            <v>0</v>
          </cell>
        </row>
        <row r="449">
          <cell r="A449" t="str">
            <v/>
          </cell>
          <cell r="B449" t="str">
            <v/>
          </cell>
          <cell r="C449"/>
          <cell r="D449" t="str">
            <v/>
          </cell>
          <cell r="E449"/>
          <cell r="F449">
            <v>0</v>
          </cell>
          <cell r="G449">
            <v>0</v>
          </cell>
        </row>
        <row r="450">
          <cell r="A450" t="str">
            <v/>
          </cell>
          <cell r="B450" t="str">
            <v/>
          </cell>
          <cell r="C450"/>
          <cell r="D450" t="str">
            <v/>
          </cell>
          <cell r="E450"/>
          <cell r="F450">
            <v>0</v>
          </cell>
          <cell r="G450">
            <v>0</v>
          </cell>
        </row>
        <row r="451">
          <cell r="A451" t="str">
            <v/>
          </cell>
          <cell r="B451" t="str">
            <v/>
          </cell>
          <cell r="C451"/>
          <cell r="D451" t="str">
            <v/>
          </cell>
          <cell r="E451"/>
          <cell r="F451">
            <v>0</v>
          </cell>
          <cell r="G451">
            <v>0</v>
          </cell>
        </row>
        <row r="452">
          <cell r="A452" t="str">
            <v/>
          </cell>
          <cell r="B452" t="str">
            <v/>
          </cell>
          <cell r="C452"/>
          <cell r="D452" t="str">
            <v/>
          </cell>
          <cell r="E452"/>
          <cell r="F452">
            <v>0</v>
          </cell>
          <cell r="G452">
            <v>0</v>
          </cell>
        </row>
        <row r="453">
          <cell r="A453"/>
          <cell r="E453"/>
          <cell r="F453" t="str">
            <v>Total C</v>
          </cell>
          <cell r="G453">
            <v>0</v>
          </cell>
        </row>
        <row r="454">
          <cell r="A454"/>
          <cell r="E454"/>
          <cell r="G454"/>
        </row>
        <row r="455">
          <cell r="A455" t="str">
            <v/>
          </cell>
          <cell r="B455" t="str">
            <v/>
          </cell>
          <cell r="C455"/>
          <cell r="D455" t="str">
            <v>COSTO NETO</v>
          </cell>
          <cell r="E455"/>
          <cell r="F455" t="str">
            <v>Total D=A+B+C</v>
          </cell>
          <cell r="G455">
            <v>0</v>
          </cell>
        </row>
        <row r="457">
          <cell r="A457" t="str">
            <v>ANALISIS DE PRECIOS</v>
          </cell>
          <cell r="B457"/>
          <cell r="C457"/>
          <cell r="D457"/>
          <cell r="E457"/>
          <cell r="F457"/>
          <cell r="G457"/>
        </row>
        <row r="458">
          <cell r="A458" t="str">
            <v>COMITENTE:</v>
          </cell>
          <cell r="B458" t="str">
            <v>INSTITUTO PROVINCIAL DE LA VIVIENDA</v>
          </cell>
          <cell r="C458"/>
          <cell r="D458"/>
          <cell r="E458"/>
          <cell r="F458"/>
          <cell r="G458"/>
        </row>
        <row r="459">
          <cell r="A459" t="str">
            <v>CONTRATISTA:</v>
          </cell>
          <cell r="B459">
            <v>0</v>
          </cell>
          <cell r="C459"/>
          <cell r="D459"/>
          <cell r="E459"/>
          <cell r="F459"/>
          <cell r="G459"/>
        </row>
        <row r="460">
          <cell r="A460" t="str">
            <v>OBRA:</v>
          </cell>
          <cell r="B460">
            <v>0</v>
          </cell>
          <cell r="C460"/>
          <cell r="D460"/>
          <cell r="E460"/>
          <cell r="F460" t="str">
            <v>PRECIOS A:</v>
          </cell>
          <cell r="G460">
            <v>0</v>
          </cell>
        </row>
        <row r="461">
          <cell r="A461" t="str">
            <v>UBICACIÓN:</v>
          </cell>
          <cell r="B461">
            <v>0</v>
          </cell>
          <cell r="C461"/>
          <cell r="E461"/>
          <cell r="G461"/>
        </row>
        <row r="462">
          <cell r="A462" t="str">
            <v>RUBRO:</v>
          </cell>
          <cell r="B462"/>
          <cell r="C462">
            <v>0</v>
          </cell>
          <cell r="E462"/>
          <cell r="G462"/>
        </row>
        <row r="463">
          <cell r="A463" t="str">
            <v>ITEM:</v>
          </cell>
          <cell r="B463" t="str">
            <v/>
          </cell>
          <cell r="C463" t="str">
            <v/>
          </cell>
          <cell r="E463"/>
          <cell r="F463" t="str">
            <v>UNIDAD:</v>
          </cell>
          <cell r="G463" t="str">
            <v/>
          </cell>
        </row>
        <row r="464">
          <cell r="A464"/>
          <cell r="B464"/>
          <cell r="E464"/>
          <cell r="G464"/>
        </row>
        <row r="465">
          <cell r="A465" t="str">
            <v>DATOS REDETERMINACION</v>
          </cell>
          <cell r="B465"/>
          <cell r="C465" t="str">
            <v>DESIGNACION</v>
          </cell>
          <cell r="D465" t="str">
            <v>U</v>
          </cell>
          <cell r="E465" t="str">
            <v>Cantidad</v>
          </cell>
          <cell r="F465" t="str">
            <v>$ Unitarios</v>
          </cell>
          <cell r="G465" t="str">
            <v>$ Parcial</v>
          </cell>
        </row>
        <row r="466">
          <cell r="A466" t="str">
            <v>CÓDIGO</v>
          </cell>
          <cell r="B466" t="str">
            <v>DESCRIPCIÓN</v>
          </cell>
          <cell r="C466"/>
          <cell r="D466"/>
          <cell r="E466"/>
          <cell r="F466"/>
          <cell r="G466"/>
        </row>
        <row r="467">
          <cell r="A467" t="str">
            <v>A - MATERIALES</v>
          </cell>
          <cell r="B467"/>
          <cell r="C467"/>
          <cell r="D467"/>
          <cell r="E467"/>
          <cell r="F467"/>
          <cell r="G467"/>
        </row>
        <row r="468">
          <cell r="A468" t="str">
            <v/>
          </cell>
          <cell r="B468" t="str">
            <v/>
          </cell>
          <cell r="C468"/>
          <cell r="D468" t="str">
            <v/>
          </cell>
          <cell r="E468"/>
          <cell r="F468">
            <v>0</v>
          </cell>
          <cell r="G468">
            <v>0</v>
          </cell>
        </row>
        <row r="469">
          <cell r="A469" t="str">
            <v/>
          </cell>
          <cell r="B469" t="str">
            <v/>
          </cell>
          <cell r="C469"/>
          <cell r="D469" t="str">
            <v/>
          </cell>
          <cell r="E469"/>
          <cell r="F469">
            <v>0</v>
          </cell>
          <cell r="G469">
            <v>0</v>
          </cell>
        </row>
        <row r="470">
          <cell r="A470" t="str">
            <v/>
          </cell>
          <cell r="B470" t="str">
            <v/>
          </cell>
          <cell r="C470"/>
          <cell r="D470" t="str">
            <v/>
          </cell>
          <cell r="E470"/>
          <cell r="F470">
            <v>0</v>
          </cell>
          <cell r="G470">
            <v>0</v>
          </cell>
        </row>
        <row r="471">
          <cell r="A471" t="str">
            <v/>
          </cell>
          <cell r="B471" t="str">
            <v/>
          </cell>
          <cell r="C471"/>
          <cell r="D471" t="str">
            <v/>
          </cell>
          <cell r="E471"/>
          <cell r="F471">
            <v>0</v>
          </cell>
          <cell r="G471">
            <v>0</v>
          </cell>
        </row>
        <row r="472">
          <cell r="A472" t="str">
            <v/>
          </cell>
          <cell r="B472" t="str">
            <v/>
          </cell>
          <cell r="C472"/>
          <cell r="D472" t="str">
            <v/>
          </cell>
          <cell r="E472"/>
          <cell r="F472">
            <v>0</v>
          </cell>
          <cell r="G472">
            <v>0</v>
          </cell>
        </row>
        <row r="473">
          <cell r="A473" t="str">
            <v/>
          </cell>
          <cell r="B473" t="str">
            <v/>
          </cell>
          <cell r="C473"/>
          <cell r="D473" t="str">
            <v/>
          </cell>
          <cell r="E473"/>
          <cell r="F473">
            <v>0</v>
          </cell>
          <cell r="G473">
            <v>0</v>
          </cell>
        </row>
        <row r="474">
          <cell r="A474" t="str">
            <v/>
          </cell>
          <cell r="B474" t="str">
            <v/>
          </cell>
          <cell r="C474"/>
          <cell r="D474" t="str">
            <v/>
          </cell>
          <cell r="E474"/>
          <cell r="F474">
            <v>0</v>
          </cell>
          <cell r="G474">
            <v>0</v>
          </cell>
        </row>
        <row r="475">
          <cell r="A475" t="str">
            <v/>
          </cell>
          <cell r="B475" t="str">
            <v/>
          </cell>
          <cell r="C475"/>
          <cell r="D475" t="str">
            <v/>
          </cell>
          <cell r="E475"/>
          <cell r="F475">
            <v>0</v>
          </cell>
          <cell r="G475">
            <v>0</v>
          </cell>
        </row>
        <row r="476">
          <cell r="A476" t="str">
            <v/>
          </cell>
          <cell r="B476" t="str">
            <v/>
          </cell>
          <cell r="C476"/>
          <cell r="D476" t="str">
            <v/>
          </cell>
          <cell r="E476"/>
          <cell r="F476">
            <v>0</v>
          </cell>
          <cell r="G476">
            <v>0</v>
          </cell>
        </row>
        <row r="477">
          <cell r="A477" t="str">
            <v/>
          </cell>
          <cell r="B477" t="str">
            <v/>
          </cell>
          <cell r="C477"/>
          <cell r="D477" t="str">
            <v/>
          </cell>
          <cell r="E477"/>
          <cell r="F477">
            <v>0</v>
          </cell>
          <cell r="G477">
            <v>0</v>
          </cell>
        </row>
        <row r="478">
          <cell r="A478" t="str">
            <v/>
          </cell>
          <cell r="B478" t="str">
            <v/>
          </cell>
          <cell r="C478"/>
          <cell r="D478" t="str">
            <v/>
          </cell>
          <cell r="E478"/>
          <cell r="F478">
            <v>0</v>
          </cell>
          <cell r="G478">
            <v>0</v>
          </cell>
        </row>
        <row r="479">
          <cell r="A479" t="str">
            <v/>
          </cell>
          <cell r="B479" t="str">
            <v/>
          </cell>
          <cell r="C479"/>
          <cell r="D479" t="str">
            <v/>
          </cell>
          <cell r="E479"/>
          <cell r="F479">
            <v>0</v>
          </cell>
          <cell r="G479">
            <v>0</v>
          </cell>
        </row>
        <row r="480">
          <cell r="A480" t="str">
            <v/>
          </cell>
          <cell r="B480" t="str">
            <v/>
          </cell>
          <cell r="C480"/>
          <cell r="D480" t="str">
            <v/>
          </cell>
          <cell r="E480"/>
          <cell r="F480">
            <v>0</v>
          </cell>
          <cell r="G480">
            <v>0</v>
          </cell>
        </row>
        <row r="481">
          <cell r="A481" t="str">
            <v/>
          </cell>
          <cell r="B481" t="str">
            <v/>
          </cell>
          <cell r="C481"/>
          <cell r="D481" t="str">
            <v/>
          </cell>
          <cell r="E481"/>
          <cell r="F481">
            <v>0</v>
          </cell>
          <cell r="G481">
            <v>0</v>
          </cell>
        </row>
        <row r="482">
          <cell r="A482" t="str">
            <v/>
          </cell>
          <cell r="B482" t="str">
            <v/>
          </cell>
          <cell r="C482"/>
          <cell r="D482" t="str">
            <v/>
          </cell>
          <cell r="E482"/>
          <cell r="F482">
            <v>0</v>
          </cell>
          <cell r="G482">
            <v>0</v>
          </cell>
        </row>
        <row r="483">
          <cell r="A483" t="str">
            <v/>
          </cell>
          <cell r="B483" t="str">
            <v/>
          </cell>
          <cell r="C483"/>
          <cell r="D483" t="str">
            <v/>
          </cell>
          <cell r="E483"/>
          <cell r="F483">
            <v>0</v>
          </cell>
          <cell r="G483">
            <v>0</v>
          </cell>
        </row>
        <row r="484">
          <cell r="A484" t="str">
            <v/>
          </cell>
          <cell r="B484" t="str">
            <v/>
          </cell>
          <cell r="C484"/>
          <cell r="D484" t="str">
            <v/>
          </cell>
          <cell r="E484"/>
          <cell r="F484">
            <v>0</v>
          </cell>
          <cell r="G484">
            <v>0</v>
          </cell>
        </row>
        <row r="485">
          <cell r="A485" t="str">
            <v/>
          </cell>
          <cell r="B485" t="str">
            <v/>
          </cell>
          <cell r="C485"/>
          <cell r="D485" t="str">
            <v/>
          </cell>
          <cell r="E485"/>
          <cell r="F485">
            <v>0</v>
          </cell>
          <cell r="G485">
            <v>0</v>
          </cell>
        </row>
        <row r="486">
          <cell r="A486" t="str">
            <v/>
          </cell>
          <cell r="B486" t="str">
            <v/>
          </cell>
          <cell r="C486"/>
          <cell r="D486" t="str">
            <v/>
          </cell>
          <cell r="E486"/>
          <cell r="F486">
            <v>0</v>
          </cell>
          <cell r="G486">
            <v>0</v>
          </cell>
        </row>
        <row r="487">
          <cell r="A487" t="str">
            <v/>
          </cell>
          <cell r="B487" t="str">
            <v/>
          </cell>
          <cell r="C487"/>
          <cell r="D487" t="str">
            <v/>
          </cell>
          <cell r="E487"/>
          <cell r="F487">
            <v>0</v>
          </cell>
          <cell r="G487">
            <v>0</v>
          </cell>
        </row>
        <row r="488">
          <cell r="A488"/>
          <cell r="B488"/>
          <cell r="C488"/>
          <cell r="D488"/>
          <cell r="E488"/>
          <cell r="F488" t="str">
            <v>Total A</v>
          </cell>
          <cell r="G488">
            <v>0</v>
          </cell>
        </row>
        <row r="489">
          <cell r="A489" t="str">
            <v>B - MANO DE OBRA</v>
          </cell>
          <cell r="B489"/>
          <cell r="C489"/>
          <cell r="D489"/>
          <cell r="E489"/>
          <cell r="F489"/>
          <cell r="G489"/>
        </row>
        <row r="490">
          <cell r="A490" t="str">
            <v/>
          </cell>
          <cell r="B490" t="str">
            <v/>
          </cell>
          <cell r="C490"/>
          <cell r="D490" t="str">
            <v/>
          </cell>
          <cell r="E490"/>
          <cell r="F490">
            <v>0</v>
          </cell>
          <cell r="G490">
            <v>0</v>
          </cell>
        </row>
        <row r="491">
          <cell r="A491" t="str">
            <v/>
          </cell>
          <cell r="B491" t="str">
            <v/>
          </cell>
          <cell r="C491"/>
          <cell r="D491" t="str">
            <v/>
          </cell>
          <cell r="E491"/>
          <cell r="F491">
            <v>0</v>
          </cell>
          <cell r="G491">
            <v>0</v>
          </cell>
        </row>
        <row r="492">
          <cell r="A492" t="str">
            <v/>
          </cell>
          <cell r="B492" t="str">
            <v/>
          </cell>
          <cell r="C492"/>
          <cell r="D492" t="str">
            <v/>
          </cell>
          <cell r="E492"/>
          <cell r="F492">
            <v>0</v>
          </cell>
          <cell r="G492">
            <v>0</v>
          </cell>
        </row>
        <row r="493">
          <cell r="A493" t="str">
            <v/>
          </cell>
          <cell r="B493" t="str">
            <v/>
          </cell>
          <cell r="C493"/>
          <cell r="D493" t="str">
            <v/>
          </cell>
          <cell r="E493"/>
          <cell r="F493">
            <v>0</v>
          </cell>
          <cell r="G493">
            <v>0</v>
          </cell>
        </row>
        <row r="494">
          <cell r="A494" t="str">
            <v/>
          </cell>
          <cell r="B494" t="str">
            <v/>
          </cell>
          <cell r="C494"/>
          <cell r="D494" t="str">
            <v/>
          </cell>
          <cell r="E494"/>
          <cell r="F494">
            <v>0</v>
          </cell>
          <cell r="G494">
            <v>0</v>
          </cell>
        </row>
        <row r="495">
          <cell r="A495" t="str">
            <v/>
          </cell>
          <cell r="B495" t="str">
            <v/>
          </cell>
          <cell r="C495"/>
          <cell r="D495" t="str">
            <v/>
          </cell>
          <cell r="E495"/>
          <cell r="F495">
            <v>0</v>
          </cell>
          <cell r="G495">
            <v>0</v>
          </cell>
        </row>
        <row r="496">
          <cell r="A496" t="str">
            <v/>
          </cell>
          <cell r="B496" t="str">
            <v/>
          </cell>
          <cell r="C496"/>
          <cell r="D496" t="str">
            <v/>
          </cell>
          <cell r="E496"/>
          <cell r="F496">
            <v>0</v>
          </cell>
          <cell r="G496">
            <v>0</v>
          </cell>
        </row>
        <row r="497">
          <cell r="A497" t="str">
            <v/>
          </cell>
          <cell r="B497" t="str">
            <v/>
          </cell>
          <cell r="C497"/>
          <cell r="D497" t="str">
            <v/>
          </cell>
          <cell r="E497"/>
          <cell r="F497">
            <v>0</v>
          </cell>
          <cell r="G497">
            <v>0</v>
          </cell>
        </row>
        <row r="498">
          <cell r="A498"/>
          <cell r="B498"/>
          <cell r="C498"/>
          <cell r="D498"/>
          <cell r="E498"/>
          <cell r="F498" t="str">
            <v>Total B</v>
          </cell>
          <cell r="G498">
            <v>0</v>
          </cell>
        </row>
        <row r="499">
          <cell r="A499" t="str">
            <v>C - EQUIPOS</v>
          </cell>
          <cell r="B499"/>
          <cell r="C499"/>
          <cell r="D499"/>
          <cell r="E499"/>
          <cell r="F499"/>
          <cell r="G499"/>
        </row>
        <row r="500">
          <cell r="A500" t="str">
            <v/>
          </cell>
          <cell r="B500" t="str">
            <v/>
          </cell>
          <cell r="C500"/>
          <cell r="D500" t="str">
            <v/>
          </cell>
          <cell r="E500"/>
          <cell r="F500">
            <v>0</v>
          </cell>
          <cell r="G500">
            <v>0</v>
          </cell>
        </row>
        <row r="501">
          <cell r="A501" t="str">
            <v/>
          </cell>
          <cell r="B501" t="str">
            <v/>
          </cell>
          <cell r="C501"/>
          <cell r="D501" t="str">
            <v/>
          </cell>
          <cell r="E501"/>
          <cell r="F501">
            <v>0</v>
          </cell>
          <cell r="G501">
            <v>0</v>
          </cell>
        </row>
        <row r="502">
          <cell r="A502" t="str">
            <v/>
          </cell>
          <cell r="B502" t="str">
            <v/>
          </cell>
          <cell r="C502"/>
          <cell r="D502" t="str">
            <v/>
          </cell>
          <cell r="E502"/>
          <cell r="F502">
            <v>0</v>
          </cell>
          <cell r="G502">
            <v>0</v>
          </cell>
        </row>
        <row r="503">
          <cell r="A503" t="str">
            <v/>
          </cell>
          <cell r="B503" t="str">
            <v/>
          </cell>
          <cell r="C503"/>
          <cell r="D503" t="str">
            <v/>
          </cell>
          <cell r="E503"/>
          <cell r="F503">
            <v>0</v>
          </cell>
          <cell r="G503">
            <v>0</v>
          </cell>
        </row>
        <row r="504">
          <cell r="A504" t="str">
            <v/>
          </cell>
          <cell r="B504" t="str">
            <v/>
          </cell>
          <cell r="C504"/>
          <cell r="D504" t="str">
            <v/>
          </cell>
          <cell r="E504"/>
          <cell r="F504">
            <v>0</v>
          </cell>
          <cell r="G504">
            <v>0</v>
          </cell>
        </row>
        <row r="505">
          <cell r="A505" t="str">
            <v/>
          </cell>
          <cell r="B505" t="str">
            <v/>
          </cell>
          <cell r="C505"/>
          <cell r="D505" t="str">
            <v/>
          </cell>
          <cell r="E505"/>
          <cell r="F505">
            <v>0</v>
          </cell>
          <cell r="G505">
            <v>0</v>
          </cell>
        </row>
        <row r="506">
          <cell r="A506" t="str">
            <v/>
          </cell>
          <cell r="B506" t="str">
            <v/>
          </cell>
          <cell r="C506"/>
          <cell r="D506" t="str">
            <v/>
          </cell>
          <cell r="E506"/>
          <cell r="F506">
            <v>0</v>
          </cell>
          <cell r="G506">
            <v>0</v>
          </cell>
        </row>
        <row r="507">
          <cell r="A507" t="str">
            <v/>
          </cell>
          <cell r="B507" t="str">
            <v/>
          </cell>
          <cell r="C507"/>
          <cell r="D507" t="str">
            <v/>
          </cell>
          <cell r="E507"/>
          <cell r="F507">
            <v>0</v>
          </cell>
          <cell r="G507">
            <v>0</v>
          </cell>
        </row>
        <row r="508">
          <cell r="A508" t="str">
            <v/>
          </cell>
          <cell r="B508" t="str">
            <v/>
          </cell>
          <cell r="C508"/>
          <cell r="D508" t="str">
            <v/>
          </cell>
          <cell r="E508"/>
          <cell r="F508">
            <v>0</v>
          </cell>
          <cell r="G508">
            <v>0</v>
          </cell>
        </row>
        <row r="509">
          <cell r="A509" t="str">
            <v/>
          </cell>
          <cell r="B509" t="str">
            <v/>
          </cell>
          <cell r="C509"/>
          <cell r="D509" t="str">
            <v/>
          </cell>
          <cell r="E509"/>
          <cell r="F509">
            <v>0</v>
          </cell>
          <cell r="G509">
            <v>0</v>
          </cell>
        </row>
        <row r="510">
          <cell r="A510"/>
          <cell r="E510"/>
          <cell r="F510" t="str">
            <v>Total C</v>
          </cell>
          <cell r="G510">
            <v>0</v>
          </cell>
        </row>
        <row r="511">
          <cell r="A511"/>
          <cell r="E511"/>
          <cell r="G511"/>
        </row>
        <row r="512">
          <cell r="A512" t="str">
            <v/>
          </cell>
          <cell r="B512" t="str">
            <v/>
          </cell>
          <cell r="C512"/>
          <cell r="D512" t="str">
            <v>COSTO NETO</v>
          </cell>
          <cell r="E512"/>
          <cell r="F512" t="str">
            <v>Total D=A+B+C</v>
          </cell>
          <cell r="G512">
            <v>0</v>
          </cell>
        </row>
        <row r="513">
          <cell r="A513"/>
          <cell r="B513"/>
          <cell r="C513"/>
          <cell r="D513"/>
          <cell r="E513"/>
          <cell r="F513"/>
          <cell r="G513"/>
        </row>
        <row r="514">
          <cell r="A514" t="str">
            <v>ANALISIS DE PRECIOS</v>
          </cell>
          <cell r="B514"/>
          <cell r="C514"/>
          <cell r="D514"/>
          <cell r="E514"/>
          <cell r="F514"/>
          <cell r="G514"/>
        </row>
        <row r="515">
          <cell r="A515" t="str">
            <v>COMITENTE:</v>
          </cell>
          <cell r="B515" t="str">
            <v>INSTITUTO PROVINCIAL DE LA VIVIENDA</v>
          </cell>
          <cell r="C515"/>
          <cell r="D515"/>
          <cell r="E515"/>
          <cell r="F515"/>
          <cell r="G515"/>
        </row>
        <row r="516">
          <cell r="A516" t="str">
            <v>CONTRATISTA:</v>
          </cell>
          <cell r="B516">
            <v>0</v>
          </cell>
          <cell r="C516"/>
          <cell r="D516"/>
          <cell r="E516"/>
          <cell r="F516"/>
          <cell r="G516"/>
        </row>
        <row r="517">
          <cell r="A517" t="str">
            <v>OBRA:</v>
          </cell>
          <cell r="B517">
            <v>0</v>
          </cell>
          <cell r="C517"/>
          <cell r="D517"/>
          <cell r="E517"/>
          <cell r="F517" t="str">
            <v>PRECIOS A:</v>
          </cell>
          <cell r="G517">
            <v>0</v>
          </cell>
        </row>
        <row r="518">
          <cell r="A518" t="str">
            <v>UBICACIÓN:</v>
          </cell>
          <cell r="B518">
            <v>0</v>
          </cell>
          <cell r="C518"/>
          <cell r="E518"/>
          <cell r="G518"/>
        </row>
        <row r="519">
          <cell r="A519" t="str">
            <v>RUBRO:</v>
          </cell>
          <cell r="B519"/>
          <cell r="C519">
            <v>0</v>
          </cell>
          <cell r="E519"/>
          <cell r="G519"/>
        </row>
        <row r="520">
          <cell r="A520" t="str">
            <v>ITEM:</v>
          </cell>
          <cell r="B520" t="str">
            <v/>
          </cell>
          <cell r="C520" t="str">
            <v/>
          </cell>
          <cell r="E520"/>
          <cell r="F520" t="str">
            <v>UNIDAD:</v>
          </cell>
          <cell r="G520" t="str">
            <v/>
          </cell>
        </row>
        <row r="521">
          <cell r="A521"/>
          <cell r="B521"/>
          <cell r="E521"/>
          <cell r="G521"/>
        </row>
        <row r="522">
          <cell r="A522" t="str">
            <v>DATOS REDETERMINACION</v>
          </cell>
          <cell r="B522"/>
          <cell r="C522" t="str">
            <v>DESIGNACION</v>
          </cell>
          <cell r="D522" t="str">
            <v>U</v>
          </cell>
          <cell r="E522" t="str">
            <v>Cantidad</v>
          </cell>
          <cell r="F522" t="str">
            <v>$ Unitarios</v>
          </cell>
          <cell r="G522" t="str">
            <v>$ Parcial</v>
          </cell>
        </row>
        <row r="523">
          <cell r="A523" t="str">
            <v>CÓDIGO</v>
          </cell>
          <cell r="B523" t="str">
            <v>DESCRIPCIÓN</v>
          </cell>
          <cell r="C523"/>
          <cell r="D523"/>
          <cell r="E523"/>
          <cell r="F523"/>
          <cell r="G523"/>
        </row>
        <row r="524">
          <cell r="A524" t="str">
            <v>A - MATERIALES</v>
          </cell>
          <cell r="B524"/>
          <cell r="C524"/>
          <cell r="D524"/>
          <cell r="E524"/>
          <cell r="F524"/>
          <cell r="G524"/>
        </row>
        <row r="525">
          <cell r="A525" t="str">
            <v/>
          </cell>
          <cell r="B525" t="str">
            <v/>
          </cell>
          <cell r="C525"/>
          <cell r="D525" t="str">
            <v/>
          </cell>
          <cell r="E525"/>
          <cell r="F525">
            <v>0</v>
          </cell>
          <cell r="G525">
            <v>0</v>
          </cell>
        </row>
        <row r="526">
          <cell r="A526" t="str">
            <v/>
          </cell>
          <cell r="B526" t="str">
            <v/>
          </cell>
          <cell r="C526"/>
          <cell r="D526" t="str">
            <v/>
          </cell>
          <cell r="E526"/>
          <cell r="F526">
            <v>0</v>
          </cell>
          <cell r="G526">
            <v>0</v>
          </cell>
        </row>
        <row r="527">
          <cell r="A527" t="str">
            <v/>
          </cell>
          <cell r="B527" t="str">
            <v/>
          </cell>
          <cell r="C527"/>
          <cell r="D527" t="str">
            <v/>
          </cell>
          <cell r="E527"/>
          <cell r="F527">
            <v>0</v>
          </cell>
          <cell r="G527">
            <v>0</v>
          </cell>
        </row>
        <row r="528">
          <cell r="A528" t="str">
            <v/>
          </cell>
          <cell r="B528" t="str">
            <v/>
          </cell>
          <cell r="C528"/>
          <cell r="D528" t="str">
            <v/>
          </cell>
          <cell r="E528"/>
          <cell r="F528">
            <v>0</v>
          </cell>
          <cell r="G528">
            <v>0</v>
          </cell>
        </row>
        <row r="529">
          <cell r="A529" t="str">
            <v/>
          </cell>
          <cell r="B529" t="str">
            <v/>
          </cell>
          <cell r="C529"/>
          <cell r="D529" t="str">
            <v/>
          </cell>
          <cell r="E529"/>
          <cell r="F529">
            <v>0</v>
          </cell>
          <cell r="G529">
            <v>0</v>
          </cell>
        </row>
        <row r="530">
          <cell r="A530" t="str">
            <v/>
          </cell>
          <cell r="B530" t="str">
            <v/>
          </cell>
          <cell r="C530"/>
          <cell r="D530" t="str">
            <v/>
          </cell>
          <cell r="E530"/>
          <cell r="F530">
            <v>0</v>
          </cell>
          <cell r="G530">
            <v>0</v>
          </cell>
        </row>
        <row r="531">
          <cell r="A531" t="str">
            <v/>
          </cell>
          <cell r="B531" t="str">
            <v/>
          </cell>
          <cell r="C531"/>
          <cell r="D531" t="str">
            <v/>
          </cell>
          <cell r="E531"/>
          <cell r="F531">
            <v>0</v>
          </cell>
          <cell r="G531">
            <v>0</v>
          </cell>
        </row>
        <row r="532">
          <cell r="A532" t="str">
            <v/>
          </cell>
          <cell r="B532" t="str">
            <v/>
          </cell>
          <cell r="C532"/>
          <cell r="D532" t="str">
            <v/>
          </cell>
          <cell r="E532"/>
          <cell r="F532">
            <v>0</v>
          </cell>
          <cell r="G532">
            <v>0</v>
          </cell>
        </row>
        <row r="533">
          <cell r="A533" t="str">
            <v/>
          </cell>
          <cell r="B533" t="str">
            <v/>
          </cell>
          <cell r="C533"/>
          <cell r="D533" t="str">
            <v/>
          </cell>
          <cell r="E533"/>
          <cell r="F533">
            <v>0</v>
          </cell>
          <cell r="G533">
            <v>0</v>
          </cell>
        </row>
        <row r="534">
          <cell r="A534" t="str">
            <v/>
          </cell>
          <cell r="B534" t="str">
            <v/>
          </cell>
          <cell r="C534"/>
          <cell r="D534" t="str">
            <v/>
          </cell>
          <cell r="E534"/>
          <cell r="F534">
            <v>0</v>
          </cell>
          <cell r="G534">
            <v>0</v>
          </cell>
        </row>
        <row r="535">
          <cell r="A535" t="str">
            <v/>
          </cell>
          <cell r="B535" t="str">
            <v/>
          </cell>
          <cell r="C535"/>
          <cell r="D535" t="str">
            <v/>
          </cell>
          <cell r="E535"/>
          <cell r="F535">
            <v>0</v>
          </cell>
          <cell r="G535">
            <v>0</v>
          </cell>
        </row>
        <row r="536">
          <cell r="A536" t="str">
            <v/>
          </cell>
          <cell r="B536" t="str">
            <v/>
          </cell>
          <cell r="C536"/>
          <cell r="D536" t="str">
            <v/>
          </cell>
          <cell r="E536"/>
          <cell r="F536">
            <v>0</v>
          </cell>
          <cell r="G536">
            <v>0</v>
          </cell>
        </row>
        <row r="537">
          <cell r="A537" t="str">
            <v/>
          </cell>
          <cell r="B537" t="str">
            <v/>
          </cell>
          <cell r="C537"/>
          <cell r="D537" t="str">
            <v/>
          </cell>
          <cell r="E537"/>
          <cell r="F537">
            <v>0</v>
          </cell>
          <cell r="G537">
            <v>0</v>
          </cell>
        </row>
        <row r="538">
          <cell r="A538" t="str">
            <v/>
          </cell>
          <cell r="B538" t="str">
            <v/>
          </cell>
          <cell r="C538"/>
          <cell r="D538" t="str">
            <v/>
          </cell>
          <cell r="E538"/>
          <cell r="F538">
            <v>0</v>
          </cell>
          <cell r="G538">
            <v>0</v>
          </cell>
        </row>
        <row r="539">
          <cell r="A539" t="str">
            <v/>
          </cell>
          <cell r="B539" t="str">
            <v/>
          </cell>
          <cell r="C539"/>
          <cell r="D539" t="str">
            <v/>
          </cell>
          <cell r="E539"/>
          <cell r="F539">
            <v>0</v>
          </cell>
          <cell r="G539">
            <v>0</v>
          </cell>
        </row>
        <row r="540">
          <cell r="A540" t="str">
            <v/>
          </cell>
          <cell r="B540" t="str">
            <v/>
          </cell>
          <cell r="C540"/>
          <cell r="D540" t="str">
            <v/>
          </cell>
          <cell r="E540"/>
          <cell r="F540">
            <v>0</v>
          </cell>
          <cell r="G540">
            <v>0</v>
          </cell>
        </row>
        <row r="541">
          <cell r="A541" t="str">
            <v/>
          </cell>
          <cell r="B541" t="str">
            <v/>
          </cell>
          <cell r="C541"/>
          <cell r="D541" t="str">
            <v/>
          </cell>
          <cell r="E541"/>
          <cell r="F541">
            <v>0</v>
          </cell>
          <cell r="G541">
            <v>0</v>
          </cell>
        </row>
        <row r="542">
          <cell r="A542" t="str">
            <v/>
          </cell>
          <cell r="B542" t="str">
            <v/>
          </cell>
          <cell r="C542"/>
          <cell r="D542" t="str">
            <v/>
          </cell>
          <cell r="E542"/>
          <cell r="F542">
            <v>0</v>
          </cell>
          <cell r="G542">
            <v>0</v>
          </cell>
        </row>
        <row r="543">
          <cell r="A543" t="str">
            <v/>
          </cell>
          <cell r="B543" t="str">
            <v/>
          </cell>
          <cell r="C543"/>
          <cell r="D543" t="str">
            <v/>
          </cell>
          <cell r="E543"/>
          <cell r="F543">
            <v>0</v>
          </cell>
          <cell r="G543">
            <v>0</v>
          </cell>
        </row>
        <row r="544">
          <cell r="A544" t="str">
            <v/>
          </cell>
          <cell r="B544" t="str">
            <v/>
          </cell>
          <cell r="C544"/>
          <cell r="D544" t="str">
            <v/>
          </cell>
          <cell r="E544"/>
          <cell r="F544">
            <v>0</v>
          </cell>
          <cell r="G544">
            <v>0</v>
          </cell>
        </row>
        <row r="545">
          <cell r="A545"/>
          <cell r="B545"/>
          <cell r="C545"/>
          <cell r="D545"/>
          <cell r="E545"/>
          <cell r="F545" t="str">
            <v>Total A</v>
          </cell>
          <cell r="G545">
            <v>0</v>
          </cell>
        </row>
        <row r="546">
          <cell r="A546" t="str">
            <v>B - MANO DE OBRA</v>
          </cell>
          <cell r="B546"/>
          <cell r="C546"/>
          <cell r="D546"/>
          <cell r="E546"/>
          <cell r="F546"/>
          <cell r="G546"/>
        </row>
        <row r="547">
          <cell r="A547" t="str">
            <v/>
          </cell>
          <cell r="B547" t="str">
            <v/>
          </cell>
          <cell r="C547"/>
          <cell r="D547" t="str">
            <v/>
          </cell>
          <cell r="E547"/>
          <cell r="F547">
            <v>0</v>
          </cell>
          <cell r="G547">
            <v>0</v>
          </cell>
        </row>
        <row r="548">
          <cell r="A548" t="str">
            <v/>
          </cell>
          <cell r="B548" t="str">
            <v/>
          </cell>
          <cell r="C548"/>
          <cell r="D548" t="str">
            <v/>
          </cell>
          <cell r="E548"/>
          <cell r="F548">
            <v>0</v>
          </cell>
          <cell r="G548">
            <v>0</v>
          </cell>
        </row>
        <row r="549">
          <cell r="A549" t="str">
            <v/>
          </cell>
          <cell r="B549" t="str">
            <v/>
          </cell>
          <cell r="C549"/>
          <cell r="D549" t="str">
            <v/>
          </cell>
          <cell r="E549"/>
          <cell r="F549">
            <v>0</v>
          </cell>
          <cell r="G549">
            <v>0</v>
          </cell>
        </row>
        <row r="550">
          <cell r="A550" t="str">
            <v/>
          </cell>
          <cell r="B550" t="str">
            <v/>
          </cell>
          <cell r="C550"/>
          <cell r="D550" t="str">
            <v/>
          </cell>
          <cell r="E550"/>
          <cell r="F550">
            <v>0</v>
          </cell>
          <cell r="G550">
            <v>0</v>
          </cell>
        </row>
        <row r="551">
          <cell r="A551" t="str">
            <v/>
          </cell>
          <cell r="B551" t="str">
            <v/>
          </cell>
          <cell r="C551"/>
          <cell r="D551" t="str">
            <v/>
          </cell>
          <cell r="E551"/>
          <cell r="F551">
            <v>0</v>
          </cell>
          <cell r="G551">
            <v>0</v>
          </cell>
        </row>
        <row r="552">
          <cell r="A552" t="str">
            <v/>
          </cell>
          <cell r="B552" t="str">
            <v/>
          </cell>
          <cell r="C552"/>
          <cell r="D552" t="str">
            <v/>
          </cell>
          <cell r="E552"/>
          <cell r="F552">
            <v>0</v>
          </cell>
          <cell r="G552">
            <v>0</v>
          </cell>
        </row>
        <row r="553">
          <cell r="A553" t="str">
            <v/>
          </cell>
          <cell r="B553" t="str">
            <v/>
          </cell>
          <cell r="C553"/>
          <cell r="D553" t="str">
            <v/>
          </cell>
          <cell r="E553"/>
          <cell r="F553">
            <v>0</v>
          </cell>
          <cell r="G553">
            <v>0</v>
          </cell>
        </row>
        <row r="554">
          <cell r="A554" t="str">
            <v/>
          </cell>
          <cell r="B554" t="str">
            <v/>
          </cell>
          <cell r="C554"/>
          <cell r="D554" t="str">
            <v/>
          </cell>
          <cell r="E554"/>
          <cell r="F554">
            <v>0</v>
          </cell>
          <cell r="G554">
            <v>0</v>
          </cell>
        </row>
        <row r="555">
          <cell r="A555"/>
          <cell r="B555"/>
          <cell r="C555"/>
          <cell r="D555"/>
          <cell r="E555"/>
          <cell r="F555" t="str">
            <v>Total B</v>
          </cell>
          <cell r="G555">
            <v>0</v>
          </cell>
        </row>
        <row r="556">
          <cell r="A556" t="str">
            <v>C - EQUIPOS</v>
          </cell>
          <cell r="B556"/>
          <cell r="C556"/>
          <cell r="D556"/>
          <cell r="E556"/>
          <cell r="F556"/>
          <cell r="G556"/>
        </row>
        <row r="557">
          <cell r="A557" t="str">
            <v/>
          </cell>
          <cell r="B557" t="str">
            <v/>
          </cell>
          <cell r="C557"/>
          <cell r="D557" t="str">
            <v/>
          </cell>
          <cell r="E557"/>
          <cell r="F557">
            <v>0</v>
          </cell>
          <cell r="G557">
            <v>0</v>
          </cell>
        </row>
        <row r="558">
          <cell r="A558" t="str">
            <v/>
          </cell>
          <cell r="B558" t="str">
            <v/>
          </cell>
          <cell r="C558"/>
          <cell r="D558" t="str">
            <v/>
          </cell>
          <cell r="E558"/>
          <cell r="F558">
            <v>0</v>
          </cell>
          <cell r="G558">
            <v>0</v>
          </cell>
        </row>
        <row r="559">
          <cell r="A559" t="str">
            <v/>
          </cell>
          <cell r="B559" t="str">
            <v/>
          </cell>
          <cell r="C559"/>
          <cell r="D559" t="str">
            <v/>
          </cell>
          <cell r="E559"/>
          <cell r="F559">
            <v>0</v>
          </cell>
          <cell r="G559">
            <v>0</v>
          </cell>
        </row>
        <row r="560">
          <cell r="A560" t="str">
            <v/>
          </cell>
          <cell r="B560" t="str">
            <v/>
          </cell>
          <cell r="C560"/>
          <cell r="D560" t="str">
            <v/>
          </cell>
          <cell r="E560"/>
          <cell r="F560">
            <v>0</v>
          </cell>
          <cell r="G560">
            <v>0</v>
          </cell>
        </row>
        <row r="561">
          <cell r="A561" t="str">
            <v/>
          </cell>
          <cell r="B561" t="str">
            <v/>
          </cell>
          <cell r="C561"/>
          <cell r="D561" t="str">
            <v/>
          </cell>
          <cell r="E561"/>
          <cell r="F561">
            <v>0</v>
          </cell>
          <cell r="G561">
            <v>0</v>
          </cell>
        </row>
        <row r="562">
          <cell r="A562" t="str">
            <v/>
          </cell>
          <cell r="B562" t="str">
            <v/>
          </cell>
          <cell r="C562"/>
          <cell r="D562" t="str">
            <v/>
          </cell>
          <cell r="E562"/>
          <cell r="F562">
            <v>0</v>
          </cell>
          <cell r="G562">
            <v>0</v>
          </cell>
        </row>
        <row r="563">
          <cell r="A563" t="str">
            <v/>
          </cell>
          <cell r="B563" t="str">
            <v/>
          </cell>
          <cell r="C563"/>
          <cell r="D563" t="str">
            <v/>
          </cell>
          <cell r="E563"/>
          <cell r="F563">
            <v>0</v>
          </cell>
          <cell r="G563">
            <v>0</v>
          </cell>
        </row>
        <row r="564">
          <cell r="A564" t="str">
            <v/>
          </cell>
          <cell r="B564" t="str">
            <v/>
          </cell>
          <cell r="C564"/>
          <cell r="D564" t="str">
            <v/>
          </cell>
          <cell r="E564"/>
          <cell r="F564">
            <v>0</v>
          </cell>
          <cell r="G564">
            <v>0</v>
          </cell>
        </row>
        <row r="565">
          <cell r="A565" t="str">
            <v/>
          </cell>
          <cell r="B565" t="str">
            <v/>
          </cell>
          <cell r="C565"/>
          <cell r="D565" t="str">
            <v/>
          </cell>
          <cell r="E565"/>
          <cell r="F565">
            <v>0</v>
          </cell>
          <cell r="G565">
            <v>0</v>
          </cell>
        </row>
        <row r="566">
          <cell r="A566" t="str">
            <v/>
          </cell>
          <cell r="B566" t="str">
            <v/>
          </cell>
          <cell r="C566"/>
          <cell r="D566" t="str">
            <v/>
          </cell>
          <cell r="E566"/>
          <cell r="F566">
            <v>0</v>
          </cell>
          <cell r="G566">
            <v>0</v>
          </cell>
        </row>
        <row r="567">
          <cell r="A567"/>
          <cell r="E567"/>
          <cell r="F567" t="str">
            <v>Total C</v>
          </cell>
          <cell r="G567">
            <v>0</v>
          </cell>
        </row>
        <row r="568">
          <cell r="A568"/>
          <cell r="E568"/>
          <cell r="G568"/>
        </row>
        <row r="569">
          <cell r="A569" t="str">
            <v/>
          </cell>
          <cell r="B569" t="str">
            <v/>
          </cell>
          <cell r="C569"/>
          <cell r="D569" t="str">
            <v>COSTO NETO</v>
          </cell>
          <cell r="E569"/>
          <cell r="F569" t="str">
            <v>Total D=A+B+C</v>
          </cell>
          <cell r="G569">
            <v>0</v>
          </cell>
        </row>
        <row r="571">
          <cell r="A571" t="str">
            <v>ANALISIS DE PRECIOS</v>
          </cell>
          <cell r="B571"/>
          <cell r="C571"/>
          <cell r="D571"/>
          <cell r="E571"/>
          <cell r="F571"/>
          <cell r="G571"/>
        </row>
        <row r="572">
          <cell r="A572" t="str">
            <v>COMITENTE:</v>
          </cell>
          <cell r="B572" t="str">
            <v>INSTITUTO PROVINCIAL DE LA VIVIENDA</v>
          </cell>
          <cell r="C572"/>
          <cell r="D572"/>
          <cell r="E572"/>
          <cell r="F572"/>
          <cell r="G572"/>
        </row>
        <row r="573">
          <cell r="A573" t="str">
            <v>CONTRATISTA:</v>
          </cell>
          <cell r="B573">
            <v>0</v>
          </cell>
          <cell r="C573"/>
          <cell r="D573"/>
          <cell r="E573"/>
          <cell r="F573"/>
          <cell r="G573"/>
        </row>
        <row r="574">
          <cell r="A574" t="str">
            <v>OBRA:</v>
          </cell>
          <cell r="B574">
            <v>0</v>
          </cell>
          <cell r="C574"/>
          <cell r="D574"/>
          <cell r="E574"/>
          <cell r="F574" t="str">
            <v>PRECIOS A:</v>
          </cell>
          <cell r="G574">
            <v>0</v>
          </cell>
        </row>
        <row r="575">
          <cell r="A575" t="str">
            <v>UBICACIÓN:</v>
          </cell>
          <cell r="B575">
            <v>0</v>
          </cell>
          <cell r="C575"/>
          <cell r="E575"/>
          <cell r="G575"/>
        </row>
        <row r="576">
          <cell r="A576" t="str">
            <v>RUBRO:</v>
          </cell>
          <cell r="B576"/>
          <cell r="C576">
            <v>0</v>
          </cell>
          <cell r="E576"/>
          <cell r="G576"/>
        </row>
        <row r="577">
          <cell r="A577" t="str">
            <v>ITEM:</v>
          </cell>
          <cell r="B577" t="str">
            <v/>
          </cell>
          <cell r="C577" t="str">
            <v/>
          </cell>
          <cell r="E577"/>
          <cell r="F577" t="str">
            <v>UNIDAD:</v>
          </cell>
          <cell r="G577" t="str">
            <v/>
          </cell>
        </row>
        <row r="578">
          <cell r="A578"/>
          <cell r="B578"/>
          <cell r="E578"/>
          <cell r="G578"/>
        </row>
        <row r="579">
          <cell r="A579" t="str">
            <v>DATOS REDETERMINACION</v>
          </cell>
          <cell r="B579"/>
          <cell r="C579" t="str">
            <v>DESIGNACION</v>
          </cell>
          <cell r="D579" t="str">
            <v>U</v>
          </cell>
          <cell r="E579" t="str">
            <v>Cantidad</v>
          </cell>
          <cell r="F579" t="str">
            <v>$ Unitarios</v>
          </cell>
          <cell r="G579" t="str">
            <v>$ Parcial</v>
          </cell>
        </row>
        <row r="580">
          <cell r="A580" t="str">
            <v>CÓDIGO</v>
          </cell>
          <cell r="B580" t="str">
            <v>DESCRIPCIÓN</v>
          </cell>
          <cell r="C580"/>
          <cell r="D580"/>
          <cell r="E580"/>
          <cell r="F580"/>
          <cell r="G580"/>
        </row>
        <row r="581">
          <cell r="A581" t="str">
            <v>A - MATERIALES</v>
          </cell>
          <cell r="B581"/>
          <cell r="C581"/>
          <cell r="D581"/>
          <cell r="E581"/>
          <cell r="F581"/>
          <cell r="G581"/>
        </row>
        <row r="582">
          <cell r="A582" t="str">
            <v/>
          </cell>
          <cell r="B582" t="str">
            <v/>
          </cell>
          <cell r="C582"/>
          <cell r="D582" t="str">
            <v/>
          </cell>
          <cell r="E582"/>
          <cell r="F582">
            <v>0</v>
          </cell>
          <cell r="G582">
            <v>0</v>
          </cell>
        </row>
        <row r="583">
          <cell r="A583" t="str">
            <v/>
          </cell>
          <cell r="B583" t="str">
            <v/>
          </cell>
          <cell r="C583"/>
          <cell r="D583" t="str">
            <v/>
          </cell>
          <cell r="E583"/>
          <cell r="F583">
            <v>0</v>
          </cell>
          <cell r="G583">
            <v>0</v>
          </cell>
        </row>
        <row r="584">
          <cell r="A584" t="str">
            <v/>
          </cell>
          <cell r="B584" t="str">
            <v/>
          </cell>
          <cell r="C584"/>
          <cell r="D584" t="str">
            <v/>
          </cell>
          <cell r="E584"/>
          <cell r="F584">
            <v>0</v>
          </cell>
          <cell r="G584">
            <v>0</v>
          </cell>
        </row>
        <row r="585">
          <cell r="A585" t="str">
            <v/>
          </cell>
          <cell r="B585" t="str">
            <v/>
          </cell>
          <cell r="C585"/>
          <cell r="D585" t="str">
            <v/>
          </cell>
          <cell r="E585"/>
          <cell r="F585">
            <v>0</v>
          </cell>
          <cell r="G585">
            <v>0</v>
          </cell>
        </row>
        <row r="586">
          <cell r="A586" t="str">
            <v/>
          </cell>
          <cell r="B586" t="str">
            <v/>
          </cell>
          <cell r="C586"/>
          <cell r="D586" t="str">
            <v/>
          </cell>
          <cell r="E586"/>
          <cell r="F586">
            <v>0</v>
          </cell>
          <cell r="G586">
            <v>0</v>
          </cell>
        </row>
        <row r="587">
          <cell r="A587" t="str">
            <v/>
          </cell>
          <cell r="B587" t="str">
            <v/>
          </cell>
          <cell r="C587"/>
          <cell r="D587" t="str">
            <v/>
          </cell>
          <cell r="E587"/>
          <cell r="F587">
            <v>0</v>
          </cell>
          <cell r="G587">
            <v>0</v>
          </cell>
        </row>
        <row r="588">
          <cell r="A588" t="str">
            <v/>
          </cell>
          <cell r="B588" t="str">
            <v/>
          </cell>
          <cell r="C588"/>
          <cell r="D588" t="str">
            <v/>
          </cell>
          <cell r="E588"/>
          <cell r="F588">
            <v>0</v>
          </cell>
          <cell r="G588">
            <v>0</v>
          </cell>
        </row>
        <row r="589">
          <cell r="A589" t="str">
            <v/>
          </cell>
          <cell r="B589" t="str">
            <v/>
          </cell>
          <cell r="C589"/>
          <cell r="D589" t="str">
            <v/>
          </cell>
          <cell r="E589"/>
          <cell r="F589">
            <v>0</v>
          </cell>
          <cell r="G589">
            <v>0</v>
          </cell>
        </row>
        <row r="590">
          <cell r="A590" t="str">
            <v/>
          </cell>
          <cell r="B590" t="str">
            <v/>
          </cell>
          <cell r="C590"/>
          <cell r="D590" t="str">
            <v/>
          </cell>
          <cell r="E590"/>
          <cell r="F590">
            <v>0</v>
          </cell>
          <cell r="G590">
            <v>0</v>
          </cell>
        </row>
        <row r="591">
          <cell r="A591" t="str">
            <v/>
          </cell>
          <cell r="B591" t="str">
            <v/>
          </cell>
          <cell r="C591"/>
          <cell r="D591" t="str">
            <v/>
          </cell>
          <cell r="E591"/>
          <cell r="F591">
            <v>0</v>
          </cell>
          <cell r="G591">
            <v>0</v>
          </cell>
        </row>
        <row r="592">
          <cell r="A592" t="str">
            <v/>
          </cell>
          <cell r="B592" t="str">
            <v/>
          </cell>
          <cell r="C592"/>
          <cell r="D592" t="str">
            <v/>
          </cell>
          <cell r="E592"/>
          <cell r="F592">
            <v>0</v>
          </cell>
          <cell r="G592">
            <v>0</v>
          </cell>
        </row>
        <row r="593">
          <cell r="A593" t="str">
            <v/>
          </cell>
          <cell r="B593" t="str">
            <v/>
          </cell>
          <cell r="C593"/>
          <cell r="D593" t="str">
            <v/>
          </cell>
          <cell r="E593"/>
          <cell r="F593">
            <v>0</v>
          </cell>
          <cell r="G593">
            <v>0</v>
          </cell>
        </row>
        <row r="594">
          <cell r="A594" t="str">
            <v/>
          </cell>
          <cell r="B594" t="str">
            <v/>
          </cell>
          <cell r="C594"/>
          <cell r="D594" t="str">
            <v/>
          </cell>
          <cell r="E594"/>
          <cell r="F594">
            <v>0</v>
          </cell>
          <cell r="G594">
            <v>0</v>
          </cell>
        </row>
        <row r="595">
          <cell r="A595" t="str">
            <v/>
          </cell>
          <cell r="B595" t="str">
            <v/>
          </cell>
          <cell r="C595"/>
          <cell r="D595" t="str">
            <v/>
          </cell>
          <cell r="E595"/>
          <cell r="F595">
            <v>0</v>
          </cell>
          <cell r="G595">
            <v>0</v>
          </cell>
        </row>
        <row r="596">
          <cell r="A596" t="str">
            <v/>
          </cell>
          <cell r="B596" t="str">
            <v/>
          </cell>
          <cell r="C596"/>
          <cell r="D596" t="str">
            <v/>
          </cell>
          <cell r="E596"/>
          <cell r="F596">
            <v>0</v>
          </cell>
          <cell r="G596">
            <v>0</v>
          </cell>
        </row>
        <row r="597">
          <cell r="A597" t="str">
            <v/>
          </cell>
          <cell r="B597" t="str">
            <v/>
          </cell>
          <cell r="C597"/>
          <cell r="D597" t="str">
            <v/>
          </cell>
          <cell r="E597"/>
          <cell r="F597">
            <v>0</v>
          </cell>
          <cell r="G597">
            <v>0</v>
          </cell>
        </row>
        <row r="598">
          <cell r="A598" t="str">
            <v/>
          </cell>
          <cell r="B598" t="str">
            <v/>
          </cell>
          <cell r="C598"/>
          <cell r="D598" t="str">
            <v/>
          </cell>
          <cell r="E598"/>
          <cell r="F598">
            <v>0</v>
          </cell>
          <cell r="G598">
            <v>0</v>
          </cell>
        </row>
        <row r="599">
          <cell r="A599" t="str">
            <v/>
          </cell>
          <cell r="B599" t="str">
            <v/>
          </cell>
          <cell r="C599"/>
          <cell r="D599" t="str">
            <v/>
          </cell>
          <cell r="E599"/>
          <cell r="F599">
            <v>0</v>
          </cell>
          <cell r="G599">
            <v>0</v>
          </cell>
        </row>
        <row r="600">
          <cell r="A600" t="str">
            <v/>
          </cell>
          <cell r="B600" t="str">
            <v/>
          </cell>
          <cell r="C600"/>
          <cell r="D600" t="str">
            <v/>
          </cell>
          <cell r="E600"/>
          <cell r="F600">
            <v>0</v>
          </cell>
          <cell r="G600">
            <v>0</v>
          </cell>
        </row>
        <row r="601">
          <cell r="A601" t="str">
            <v/>
          </cell>
          <cell r="B601" t="str">
            <v/>
          </cell>
          <cell r="C601"/>
          <cell r="D601" t="str">
            <v/>
          </cell>
          <cell r="E601"/>
          <cell r="F601">
            <v>0</v>
          </cell>
          <cell r="G601">
            <v>0</v>
          </cell>
        </row>
        <row r="602">
          <cell r="A602"/>
          <cell r="B602"/>
          <cell r="C602"/>
          <cell r="D602"/>
          <cell r="E602"/>
          <cell r="F602" t="str">
            <v>Total A</v>
          </cell>
          <cell r="G602">
            <v>0</v>
          </cell>
        </row>
        <row r="603">
          <cell r="A603" t="str">
            <v>B - MANO DE OBRA</v>
          </cell>
          <cell r="B603"/>
          <cell r="C603"/>
          <cell r="D603"/>
          <cell r="E603"/>
          <cell r="F603"/>
          <cell r="G603"/>
        </row>
        <row r="604">
          <cell r="A604" t="str">
            <v/>
          </cell>
          <cell r="B604" t="str">
            <v/>
          </cell>
          <cell r="C604"/>
          <cell r="D604" t="str">
            <v/>
          </cell>
          <cell r="E604"/>
          <cell r="F604">
            <v>0</v>
          </cell>
          <cell r="G604">
            <v>0</v>
          </cell>
        </row>
        <row r="605">
          <cell r="A605" t="str">
            <v/>
          </cell>
          <cell r="B605" t="str">
            <v/>
          </cell>
          <cell r="C605"/>
          <cell r="D605" t="str">
            <v/>
          </cell>
          <cell r="E605"/>
          <cell r="F605">
            <v>0</v>
          </cell>
          <cell r="G605">
            <v>0</v>
          </cell>
        </row>
        <row r="606">
          <cell r="A606" t="str">
            <v/>
          </cell>
          <cell r="B606" t="str">
            <v/>
          </cell>
          <cell r="C606"/>
          <cell r="D606" t="str">
            <v/>
          </cell>
          <cell r="E606"/>
          <cell r="F606">
            <v>0</v>
          </cell>
          <cell r="G606">
            <v>0</v>
          </cell>
        </row>
        <row r="607">
          <cell r="A607" t="str">
            <v/>
          </cell>
          <cell r="B607" t="str">
            <v/>
          </cell>
          <cell r="C607"/>
          <cell r="D607" t="str">
            <v/>
          </cell>
          <cell r="E607"/>
          <cell r="F607">
            <v>0</v>
          </cell>
          <cell r="G607">
            <v>0</v>
          </cell>
        </row>
        <row r="608">
          <cell r="A608" t="str">
            <v/>
          </cell>
          <cell r="B608" t="str">
            <v/>
          </cell>
          <cell r="C608"/>
          <cell r="D608" t="str">
            <v/>
          </cell>
          <cell r="E608"/>
          <cell r="F608">
            <v>0</v>
          </cell>
          <cell r="G608">
            <v>0</v>
          </cell>
        </row>
        <row r="609">
          <cell r="A609" t="str">
            <v/>
          </cell>
          <cell r="B609" t="str">
            <v/>
          </cell>
          <cell r="C609"/>
          <cell r="D609" t="str">
            <v/>
          </cell>
          <cell r="E609"/>
          <cell r="F609">
            <v>0</v>
          </cell>
          <cell r="G609">
            <v>0</v>
          </cell>
        </row>
        <row r="610">
          <cell r="A610" t="str">
            <v/>
          </cell>
          <cell r="B610" t="str">
            <v/>
          </cell>
          <cell r="C610"/>
          <cell r="D610" t="str">
            <v/>
          </cell>
          <cell r="E610"/>
          <cell r="F610">
            <v>0</v>
          </cell>
          <cell r="G610">
            <v>0</v>
          </cell>
        </row>
        <row r="611">
          <cell r="A611" t="str">
            <v/>
          </cell>
          <cell r="B611" t="str">
            <v/>
          </cell>
          <cell r="C611"/>
          <cell r="D611" t="str">
            <v/>
          </cell>
          <cell r="E611"/>
          <cell r="F611">
            <v>0</v>
          </cell>
          <cell r="G611">
            <v>0</v>
          </cell>
        </row>
        <row r="612">
          <cell r="A612"/>
          <cell r="B612"/>
          <cell r="C612"/>
          <cell r="D612"/>
          <cell r="E612"/>
          <cell r="F612" t="str">
            <v>Total B</v>
          </cell>
          <cell r="G612">
            <v>0</v>
          </cell>
        </row>
        <row r="613">
          <cell r="A613" t="str">
            <v>C - EQUIPOS</v>
          </cell>
          <cell r="B613"/>
          <cell r="C613"/>
          <cell r="D613"/>
          <cell r="E613"/>
          <cell r="F613"/>
          <cell r="G613"/>
        </row>
        <row r="614">
          <cell r="A614" t="str">
            <v/>
          </cell>
          <cell r="B614" t="str">
            <v/>
          </cell>
          <cell r="C614"/>
          <cell r="D614" t="str">
            <v/>
          </cell>
          <cell r="E614"/>
          <cell r="F614">
            <v>0</v>
          </cell>
          <cell r="G614">
            <v>0</v>
          </cell>
        </row>
        <row r="615">
          <cell r="A615" t="str">
            <v/>
          </cell>
          <cell r="B615" t="str">
            <v/>
          </cell>
          <cell r="C615"/>
          <cell r="D615" t="str">
            <v/>
          </cell>
          <cell r="E615"/>
          <cell r="F615">
            <v>0</v>
          </cell>
          <cell r="G615">
            <v>0</v>
          </cell>
        </row>
        <row r="616">
          <cell r="A616" t="str">
            <v/>
          </cell>
          <cell r="B616" t="str">
            <v/>
          </cell>
          <cell r="C616"/>
          <cell r="D616" t="str">
            <v/>
          </cell>
          <cell r="E616"/>
          <cell r="F616">
            <v>0</v>
          </cell>
          <cell r="G616">
            <v>0</v>
          </cell>
        </row>
        <row r="617">
          <cell r="A617" t="str">
            <v/>
          </cell>
          <cell r="B617" t="str">
            <v/>
          </cell>
          <cell r="C617"/>
          <cell r="D617" t="str">
            <v/>
          </cell>
          <cell r="E617"/>
          <cell r="F617">
            <v>0</v>
          </cell>
          <cell r="G617">
            <v>0</v>
          </cell>
        </row>
        <row r="618">
          <cell r="A618" t="str">
            <v/>
          </cell>
          <cell r="B618" t="str">
            <v/>
          </cell>
          <cell r="C618"/>
          <cell r="D618" t="str">
            <v/>
          </cell>
          <cell r="E618"/>
          <cell r="F618">
            <v>0</v>
          </cell>
          <cell r="G618">
            <v>0</v>
          </cell>
        </row>
        <row r="619">
          <cell r="A619" t="str">
            <v/>
          </cell>
          <cell r="B619" t="str">
            <v/>
          </cell>
          <cell r="C619"/>
          <cell r="D619" t="str">
            <v/>
          </cell>
          <cell r="E619"/>
          <cell r="F619">
            <v>0</v>
          </cell>
          <cell r="G619">
            <v>0</v>
          </cell>
        </row>
        <row r="620">
          <cell r="A620" t="str">
            <v/>
          </cell>
          <cell r="B620" t="str">
            <v/>
          </cell>
          <cell r="C620"/>
          <cell r="D620" t="str">
            <v/>
          </cell>
          <cell r="E620"/>
          <cell r="F620">
            <v>0</v>
          </cell>
          <cell r="G620">
            <v>0</v>
          </cell>
        </row>
        <row r="621">
          <cell r="A621" t="str">
            <v/>
          </cell>
          <cell r="B621" t="str">
            <v/>
          </cell>
          <cell r="C621"/>
          <cell r="D621" t="str">
            <v/>
          </cell>
          <cell r="E621"/>
          <cell r="F621">
            <v>0</v>
          </cell>
          <cell r="G621">
            <v>0</v>
          </cell>
        </row>
        <row r="622">
          <cell r="A622" t="str">
            <v/>
          </cell>
          <cell r="B622" t="str">
            <v/>
          </cell>
          <cell r="C622"/>
          <cell r="D622" t="str">
            <v/>
          </cell>
          <cell r="E622"/>
          <cell r="F622">
            <v>0</v>
          </cell>
          <cell r="G622">
            <v>0</v>
          </cell>
        </row>
        <row r="623">
          <cell r="A623" t="str">
            <v/>
          </cell>
          <cell r="B623" t="str">
            <v/>
          </cell>
          <cell r="C623"/>
          <cell r="D623" t="str">
            <v/>
          </cell>
          <cell r="E623"/>
          <cell r="F623">
            <v>0</v>
          </cell>
          <cell r="G623">
            <v>0</v>
          </cell>
        </row>
        <row r="624">
          <cell r="A624"/>
          <cell r="E624"/>
          <cell r="F624" t="str">
            <v>Total C</v>
          </cell>
          <cell r="G624">
            <v>0</v>
          </cell>
        </row>
        <row r="625">
          <cell r="A625"/>
          <cell r="E625"/>
          <cell r="G625"/>
        </row>
        <row r="626">
          <cell r="A626" t="str">
            <v/>
          </cell>
          <cell r="B626" t="str">
            <v/>
          </cell>
          <cell r="C626"/>
          <cell r="D626" t="str">
            <v>COSTO NETO</v>
          </cell>
          <cell r="E626"/>
          <cell r="F626" t="str">
            <v>Total D=A+B+C</v>
          </cell>
          <cell r="G626">
            <v>0</v>
          </cell>
        </row>
        <row r="627">
          <cell r="A627"/>
          <cell r="B627"/>
          <cell r="C627"/>
          <cell r="D627"/>
          <cell r="E627"/>
          <cell r="F627"/>
          <cell r="G627"/>
        </row>
        <row r="628">
          <cell r="A628" t="str">
            <v>ANALISIS DE PRECIOS</v>
          </cell>
          <cell r="B628"/>
          <cell r="C628"/>
          <cell r="D628"/>
          <cell r="E628"/>
          <cell r="F628"/>
          <cell r="G628"/>
        </row>
        <row r="629">
          <cell r="A629" t="str">
            <v>COMITENTE:</v>
          </cell>
          <cell r="B629" t="str">
            <v>INSTITUTO PROVINCIAL DE LA VIVIENDA</v>
          </cell>
          <cell r="C629"/>
          <cell r="D629"/>
          <cell r="E629"/>
          <cell r="F629"/>
          <cell r="G629"/>
        </row>
        <row r="630">
          <cell r="A630" t="str">
            <v>CONTRATISTA:</v>
          </cell>
          <cell r="B630">
            <v>0</v>
          </cell>
          <cell r="C630"/>
          <cell r="D630"/>
          <cell r="E630"/>
          <cell r="F630"/>
          <cell r="G630"/>
        </row>
        <row r="631">
          <cell r="A631" t="str">
            <v>OBRA:</v>
          </cell>
          <cell r="B631">
            <v>0</v>
          </cell>
          <cell r="C631"/>
          <cell r="D631"/>
          <cell r="E631"/>
          <cell r="F631" t="str">
            <v>PRECIOS A:</v>
          </cell>
          <cell r="G631">
            <v>0</v>
          </cell>
        </row>
        <row r="632">
          <cell r="A632" t="str">
            <v>UBICACIÓN:</v>
          </cell>
          <cell r="B632">
            <v>0</v>
          </cell>
          <cell r="C632"/>
          <cell r="E632"/>
          <cell r="G632"/>
        </row>
        <row r="633">
          <cell r="A633" t="str">
            <v>RUBRO:</v>
          </cell>
          <cell r="B633"/>
          <cell r="C633">
            <v>0</v>
          </cell>
          <cell r="E633"/>
          <cell r="G633"/>
        </row>
        <row r="634">
          <cell r="A634" t="str">
            <v>ITEM:</v>
          </cell>
          <cell r="B634" t="str">
            <v/>
          </cell>
          <cell r="C634" t="str">
            <v/>
          </cell>
          <cell r="E634"/>
          <cell r="F634" t="str">
            <v>UNIDAD:</v>
          </cell>
          <cell r="G634" t="str">
            <v/>
          </cell>
        </row>
        <row r="635">
          <cell r="A635"/>
          <cell r="B635"/>
          <cell r="E635"/>
          <cell r="G635"/>
        </row>
        <row r="636">
          <cell r="A636" t="str">
            <v>DATOS REDETERMINACION</v>
          </cell>
          <cell r="B636"/>
          <cell r="C636" t="str">
            <v>DESIGNACION</v>
          </cell>
          <cell r="D636" t="str">
            <v>U</v>
          </cell>
          <cell r="E636" t="str">
            <v>Cantidad</v>
          </cell>
          <cell r="F636" t="str">
            <v>$ Unitarios</v>
          </cell>
          <cell r="G636" t="str">
            <v>$ Parcial</v>
          </cell>
        </row>
        <row r="637">
          <cell r="A637" t="str">
            <v>CÓDIGO</v>
          </cell>
          <cell r="B637" t="str">
            <v>DESCRIPCIÓN</v>
          </cell>
          <cell r="C637"/>
          <cell r="D637"/>
          <cell r="E637"/>
          <cell r="F637"/>
          <cell r="G637"/>
        </row>
        <row r="638">
          <cell r="A638" t="str">
            <v>A - MATERIALES</v>
          </cell>
          <cell r="B638"/>
          <cell r="C638"/>
          <cell r="D638"/>
          <cell r="E638"/>
          <cell r="F638"/>
          <cell r="G638"/>
        </row>
        <row r="639">
          <cell r="A639" t="str">
            <v/>
          </cell>
          <cell r="B639" t="str">
            <v/>
          </cell>
          <cell r="C639"/>
          <cell r="D639" t="str">
            <v/>
          </cell>
          <cell r="E639"/>
          <cell r="F639">
            <v>0</v>
          </cell>
          <cell r="G639">
            <v>0</v>
          </cell>
        </row>
        <row r="640">
          <cell r="A640" t="str">
            <v/>
          </cell>
          <cell r="B640" t="str">
            <v/>
          </cell>
          <cell r="C640"/>
          <cell r="D640" t="str">
            <v/>
          </cell>
          <cell r="E640"/>
          <cell r="F640">
            <v>0</v>
          </cell>
          <cell r="G640">
            <v>0</v>
          </cell>
        </row>
        <row r="641">
          <cell r="A641" t="str">
            <v/>
          </cell>
          <cell r="B641" t="str">
            <v/>
          </cell>
          <cell r="C641"/>
          <cell r="D641" t="str">
            <v/>
          </cell>
          <cell r="E641"/>
          <cell r="F641">
            <v>0</v>
          </cell>
          <cell r="G641">
            <v>0</v>
          </cell>
        </row>
        <row r="642">
          <cell r="A642" t="str">
            <v/>
          </cell>
          <cell r="B642" t="str">
            <v/>
          </cell>
          <cell r="C642"/>
          <cell r="D642" t="str">
            <v/>
          </cell>
          <cell r="E642"/>
          <cell r="F642">
            <v>0</v>
          </cell>
          <cell r="G642">
            <v>0</v>
          </cell>
        </row>
        <row r="643">
          <cell r="A643" t="str">
            <v/>
          </cell>
          <cell r="B643" t="str">
            <v/>
          </cell>
          <cell r="C643"/>
          <cell r="D643" t="str">
            <v/>
          </cell>
          <cell r="E643"/>
          <cell r="F643">
            <v>0</v>
          </cell>
          <cell r="G643">
            <v>0</v>
          </cell>
        </row>
        <row r="644">
          <cell r="A644" t="str">
            <v/>
          </cell>
          <cell r="B644" t="str">
            <v/>
          </cell>
          <cell r="C644"/>
          <cell r="D644" t="str">
            <v/>
          </cell>
          <cell r="E644"/>
          <cell r="F644">
            <v>0</v>
          </cell>
          <cell r="G644">
            <v>0</v>
          </cell>
        </row>
        <row r="645">
          <cell r="A645" t="str">
            <v/>
          </cell>
          <cell r="B645" t="str">
            <v/>
          </cell>
          <cell r="C645"/>
          <cell r="D645" t="str">
            <v/>
          </cell>
          <cell r="E645"/>
          <cell r="F645">
            <v>0</v>
          </cell>
          <cell r="G645">
            <v>0</v>
          </cell>
        </row>
        <row r="646">
          <cell r="A646" t="str">
            <v/>
          </cell>
          <cell r="B646" t="str">
            <v/>
          </cell>
          <cell r="C646"/>
          <cell r="D646" t="str">
            <v/>
          </cell>
          <cell r="E646"/>
          <cell r="F646">
            <v>0</v>
          </cell>
          <cell r="G646">
            <v>0</v>
          </cell>
        </row>
        <row r="647">
          <cell r="A647" t="str">
            <v/>
          </cell>
          <cell r="B647" t="str">
            <v/>
          </cell>
          <cell r="C647"/>
          <cell r="D647" t="str">
            <v/>
          </cell>
          <cell r="E647"/>
          <cell r="F647">
            <v>0</v>
          </cell>
          <cell r="G647">
            <v>0</v>
          </cell>
        </row>
        <row r="648">
          <cell r="A648" t="str">
            <v/>
          </cell>
          <cell r="B648" t="str">
            <v/>
          </cell>
          <cell r="C648"/>
          <cell r="D648" t="str">
            <v/>
          </cell>
          <cell r="E648"/>
          <cell r="F648">
            <v>0</v>
          </cell>
          <cell r="G648">
            <v>0</v>
          </cell>
        </row>
        <row r="649">
          <cell r="A649" t="str">
            <v/>
          </cell>
          <cell r="B649" t="str">
            <v/>
          </cell>
          <cell r="C649"/>
          <cell r="D649" t="str">
            <v/>
          </cell>
          <cell r="E649"/>
          <cell r="F649">
            <v>0</v>
          </cell>
          <cell r="G649">
            <v>0</v>
          </cell>
        </row>
        <row r="650">
          <cell r="A650" t="str">
            <v/>
          </cell>
          <cell r="B650" t="str">
            <v/>
          </cell>
          <cell r="C650"/>
          <cell r="D650" t="str">
            <v/>
          </cell>
          <cell r="E650"/>
          <cell r="F650">
            <v>0</v>
          </cell>
          <cell r="G650">
            <v>0</v>
          </cell>
        </row>
        <row r="651">
          <cell r="A651" t="str">
            <v/>
          </cell>
          <cell r="B651" t="str">
            <v/>
          </cell>
          <cell r="C651"/>
          <cell r="D651" t="str">
            <v/>
          </cell>
          <cell r="E651"/>
          <cell r="F651">
            <v>0</v>
          </cell>
          <cell r="G651">
            <v>0</v>
          </cell>
        </row>
        <row r="652">
          <cell r="A652" t="str">
            <v/>
          </cell>
          <cell r="B652" t="str">
            <v/>
          </cell>
          <cell r="C652"/>
          <cell r="D652" t="str">
            <v/>
          </cell>
          <cell r="E652"/>
          <cell r="F652">
            <v>0</v>
          </cell>
          <cell r="G652">
            <v>0</v>
          </cell>
        </row>
        <row r="653">
          <cell r="A653" t="str">
            <v/>
          </cell>
          <cell r="B653" t="str">
            <v/>
          </cell>
          <cell r="C653"/>
          <cell r="D653" t="str">
            <v/>
          </cell>
          <cell r="E653"/>
          <cell r="F653">
            <v>0</v>
          </cell>
          <cell r="G653">
            <v>0</v>
          </cell>
        </row>
        <row r="654">
          <cell r="A654" t="str">
            <v/>
          </cell>
          <cell r="B654" t="str">
            <v/>
          </cell>
          <cell r="C654"/>
          <cell r="D654" t="str">
            <v/>
          </cell>
          <cell r="E654"/>
          <cell r="F654">
            <v>0</v>
          </cell>
          <cell r="G654">
            <v>0</v>
          </cell>
        </row>
        <row r="655">
          <cell r="A655" t="str">
            <v/>
          </cell>
          <cell r="B655" t="str">
            <v/>
          </cell>
          <cell r="C655"/>
          <cell r="D655" t="str">
            <v/>
          </cell>
          <cell r="E655"/>
          <cell r="F655">
            <v>0</v>
          </cell>
          <cell r="G655">
            <v>0</v>
          </cell>
        </row>
        <row r="656">
          <cell r="A656" t="str">
            <v/>
          </cell>
          <cell r="B656" t="str">
            <v/>
          </cell>
          <cell r="C656"/>
          <cell r="D656" t="str">
            <v/>
          </cell>
          <cell r="E656"/>
          <cell r="F656">
            <v>0</v>
          </cell>
          <cell r="G656">
            <v>0</v>
          </cell>
        </row>
        <row r="657">
          <cell r="A657" t="str">
            <v/>
          </cell>
          <cell r="B657" t="str">
            <v/>
          </cell>
          <cell r="C657"/>
          <cell r="D657" t="str">
            <v/>
          </cell>
          <cell r="E657"/>
          <cell r="F657">
            <v>0</v>
          </cell>
          <cell r="G657">
            <v>0</v>
          </cell>
        </row>
        <row r="658">
          <cell r="A658" t="str">
            <v/>
          </cell>
          <cell r="B658" t="str">
            <v/>
          </cell>
          <cell r="C658"/>
          <cell r="D658" t="str">
            <v/>
          </cell>
          <cell r="E658"/>
          <cell r="F658">
            <v>0</v>
          </cell>
          <cell r="G658">
            <v>0</v>
          </cell>
        </row>
        <row r="659">
          <cell r="A659"/>
          <cell r="B659"/>
          <cell r="C659"/>
          <cell r="D659"/>
          <cell r="E659"/>
          <cell r="F659" t="str">
            <v>Total A</v>
          </cell>
          <cell r="G659">
            <v>0</v>
          </cell>
        </row>
        <row r="660">
          <cell r="A660" t="str">
            <v>B - MANO DE OBRA</v>
          </cell>
          <cell r="B660"/>
          <cell r="C660"/>
          <cell r="D660"/>
          <cell r="E660"/>
          <cell r="F660"/>
          <cell r="G660"/>
        </row>
        <row r="661">
          <cell r="A661" t="str">
            <v/>
          </cell>
          <cell r="B661" t="str">
            <v/>
          </cell>
          <cell r="C661"/>
          <cell r="D661" t="str">
            <v/>
          </cell>
          <cell r="E661"/>
          <cell r="F661">
            <v>0</v>
          </cell>
          <cell r="G661">
            <v>0</v>
          </cell>
        </row>
        <row r="662">
          <cell r="A662" t="str">
            <v/>
          </cell>
          <cell r="B662" t="str">
            <v/>
          </cell>
          <cell r="C662"/>
          <cell r="D662" t="str">
            <v/>
          </cell>
          <cell r="E662"/>
          <cell r="F662">
            <v>0</v>
          </cell>
          <cell r="G662">
            <v>0</v>
          </cell>
        </row>
        <row r="663">
          <cell r="A663" t="str">
            <v/>
          </cell>
          <cell r="B663" t="str">
            <v/>
          </cell>
          <cell r="C663"/>
          <cell r="D663" t="str">
            <v/>
          </cell>
          <cell r="E663"/>
          <cell r="F663">
            <v>0</v>
          </cell>
          <cell r="G663">
            <v>0</v>
          </cell>
        </row>
        <row r="664">
          <cell r="A664" t="str">
            <v/>
          </cell>
          <cell r="B664" t="str">
            <v/>
          </cell>
          <cell r="C664"/>
          <cell r="D664" t="str">
            <v/>
          </cell>
          <cell r="E664"/>
          <cell r="F664">
            <v>0</v>
          </cell>
          <cell r="G664">
            <v>0</v>
          </cell>
        </row>
        <row r="665">
          <cell r="A665" t="str">
            <v/>
          </cell>
          <cell r="B665" t="str">
            <v/>
          </cell>
          <cell r="C665"/>
          <cell r="D665" t="str">
            <v/>
          </cell>
          <cell r="E665"/>
          <cell r="F665">
            <v>0</v>
          </cell>
          <cell r="G665">
            <v>0</v>
          </cell>
        </row>
        <row r="666">
          <cell r="A666" t="str">
            <v/>
          </cell>
          <cell r="B666" t="str">
            <v/>
          </cell>
          <cell r="C666"/>
          <cell r="D666" t="str">
            <v/>
          </cell>
          <cell r="E666"/>
          <cell r="F666">
            <v>0</v>
          </cell>
          <cell r="G666">
            <v>0</v>
          </cell>
        </row>
        <row r="667">
          <cell r="A667" t="str">
            <v/>
          </cell>
          <cell r="B667" t="str">
            <v/>
          </cell>
          <cell r="C667"/>
          <cell r="D667" t="str">
            <v/>
          </cell>
          <cell r="E667"/>
          <cell r="F667">
            <v>0</v>
          </cell>
          <cell r="G667">
            <v>0</v>
          </cell>
        </row>
        <row r="668">
          <cell r="A668" t="str">
            <v/>
          </cell>
          <cell r="B668" t="str">
            <v/>
          </cell>
          <cell r="C668"/>
          <cell r="D668" t="str">
            <v/>
          </cell>
          <cell r="E668"/>
          <cell r="F668">
            <v>0</v>
          </cell>
          <cell r="G668">
            <v>0</v>
          </cell>
        </row>
        <row r="669">
          <cell r="A669"/>
          <cell r="B669"/>
          <cell r="C669"/>
          <cell r="D669"/>
          <cell r="E669"/>
          <cell r="F669" t="str">
            <v>Total B</v>
          </cell>
          <cell r="G669">
            <v>0</v>
          </cell>
        </row>
        <row r="670">
          <cell r="A670" t="str">
            <v>C - EQUIPOS</v>
          </cell>
          <cell r="B670"/>
          <cell r="C670"/>
          <cell r="D670"/>
          <cell r="E670"/>
          <cell r="F670"/>
          <cell r="G670"/>
        </row>
        <row r="671">
          <cell r="A671" t="str">
            <v/>
          </cell>
          <cell r="B671" t="str">
            <v/>
          </cell>
          <cell r="C671"/>
          <cell r="D671" t="str">
            <v/>
          </cell>
          <cell r="E671"/>
          <cell r="F671">
            <v>0</v>
          </cell>
          <cell r="G671">
            <v>0</v>
          </cell>
        </row>
        <row r="672">
          <cell r="A672" t="str">
            <v/>
          </cell>
          <cell r="B672" t="str">
            <v/>
          </cell>
          <cell r="C672"/>
          <cell r="D672" t="str">
            <v/>
          </cell>
          <cell r="E672"/>
          <cell r="F672">
            <v>0</v>
          </cell>
          <cell r="G672">
            <v>0</v>
          </cell>
        </row>
        <row r="673">
          <cell r="A673" t="str">
            <v/>
          </cell>
          <cell r="B673" t="str">
            <v/>
          </cell>
          <cell r="C673"/>
          <cell r="D673" t="str">
            <v/>
          </cell>
          <cell r="E673"/>
          <cell r="F673">
            <v>0</v>
          </cell>
          <cell r="G673">
            <v>0</v>
          </cell>
        </row>
        <row r="674">
          <cell r="A674" t="str">
            <v/>
          </cell>
          <cell r="B674" t="str">
            <v/>
          </cell>
          <cell r="C674"/>
          <cell r="D674" t="str">
            <v/>
          </cell>
          <cell r="E674"/>
          <cell r="F674">
            <v>0</v>
          </cell>
          <cell r="G674">
            <v>0</v>
          </cell>
        </row>
        <row r="675">
          <cell r="A675" t="str">
            <v/>
          </cell>
          <cell r="B675" t="str">
            <v/>
          </cell>
          <cell r="C675"/>
          <cell r="D675" t="str">
            <v/>
          </cell>
          <cell r="E675"/>
          <cell r="F675">
            <v>0</v>
          </cell>
          <cell r="G675">
            <v>0</v>
          </cell>
        </row>
        <row r="676">
          <cell r="A676" t="str">
            <v/>
          </cell>
          <cell r="B676" t="str">
            <v/>
          </cell>
          <cell r="C676"/>
          <cell r="D676" t="str">
            <v/>
          </cell>
          <cell r="E676"/>
          <cell r="F676">
            <v>0</v>
          </cell>
          <cell r="G676">
            <v>0</v>
          </cell>
        </row>
        <row r="677">
          <cell r="A677" t="str">
            <v/>
          </cell>
          <cell r="B677" t="str">
            <v/>
          </cell>
          <cell r="C677"/>
          <cell r="D677" t="str">
            <v/>
          </cell>
          <cell r="E677"/>
          <cell r="F677">
            <v>0</v>
          </cell>
          <cell r="G677">
            <v>0</v>
          </cell>
        </row>
        <row r="678">
          <cell r="A678" t="str">
            <v/>
          </cell>
          <cell r="B678" t="str">
            <v/>
          </cell>
          <cell r="C678"/>
          <cell r="D678" t="str">
            <v/>
          </cell>
          <cell r="E678"/>
          <cell r="F678">
            <v>0</v>
          </cell>
          <cell r="G678">
            <v>0</v>
          </cell>
        </row>
        <row r="679">
          <cell r="A679" t="str">
            <v/>
          </cell>
          <cell r="B679" t="str">
            <v/>
          </cell>
          <cell r="C679"/>
          <cell r="D679" t="str">
            <v/>
          </cell>
          <cell r="E679"/>
          <cell r="F679">
            <v>0</v>
          </cell>
          <cell r="G679">
            <v>0</v>
          </cell>
        </row>
        <row r="680">
          <cell r="A680" t="str">
            <v/>
          </cell>
          <cell r="B680" t="str">
            <v/>
          </cell>
          <cell r="C680"/>
          <cell r="D680" t="str">
            <v/>
          </cell>
          <cell r="E680"/>
          <cell r="F680">
            <v>0</v>
          </cell>
          <cell r="G680">
            <v>0</v>
          </cell>
        </row>
        <row r="681">
          <cell r="A681"/>
          <cell r="E681"/>
          <cell r="F681" t="str">
            <v>Total C</v>
          </cell>
          <cell r="G681">
            <v>0</v>
          </cell>
        </row>
        <row r="682">
          <cell r="A682"/>
          <cell r="E682"/>
          <cell r="G682"/>
        </row>
        <row r="683">
          <cell r="A683" t="str">
            <v/>
          </cell>
          <cell r="B683" t="str">
            <v/>
          </cell>
          <cell r="C683"/>
          <cell r="D683" t="str">
            <v>COSTO NETO</v>
          </cell>
          <cell r="E683"/>
          <cell r="F683" t="str">
            <v>Total D=A+B+C</v>
          </cell>
          <cell r="G683">
            <v>0</v>
          </cell>
        </row>
        <row r="684">
          <cell r="A684"/>
          <cell r="B684"/>
          <cell r="C684"/>
          <cell r="D684"/>
          <cell r="E684"/>
          <cell r="F684"/>
          <cell r="G684"/>
        </row>
        <row r="685">
          <cell r="A685" t="str">
            <v>ANALISIS DE PRECIOS</v>
          </cell>
          <cell r="B685"/>
          <cell r="C685"/>
          <cell r="D685"/>
          <cell r="E685"/>
          <cell r="F685"/>
          <cell r="G685"/>
        </row>
        <row r="686">
          <cell r="A686" t="str">
            <v>COMITENTE:</v>
          </cell>
          <cell r="B686" t="str">
            <v>INSTITUTO PROVINCIAL DE LA VIVIENDA</v>
          </cell>
          <cell r="C686"/>
          <cell r="D686"/>
          <cell r="E686"/>
          <cell r="F686"/>
          <cell r="G686"/>
        </row>
        <row r="687">
          <cell r="A687" t="str">
            <v>CONTRATISTA:</v>
          </cell>
          <cell r="B687">
            <v>0</v>
          </cell>
          <cell r="C687"/>
          <cell r="D687"/>
          <cell r="E687"/>
          <cell r="F687"/>
          <cell r="G687"/>
        </row>
        <row r="688">
          <cell r="A688" t="str">
            <v>OBRA:</v>
          </cell>
          <cell r="B688">
            <v>0</v>
          </cell>
          <cell r="C688"/>
          <cell r="D688"/>
          <cell r="E688"/>
          <cell r="F688" t="str">
            <v>PRECIOS A:</v>
          </cell>
          <cell r="G688">
            <v>0</v>
          </cell>
        </row>
        <row r="689">
          <cell r="A689" t="str">
            <v>UBICACIÓN:</v>
          </cell>
          <cell r="B689">
            <v>0</v>
          </cell>
          <cell r="C689"/>
          <cell r="E689"/>
          <cell r="G689"/>
        </row>
        <row r="690">
          <cell r="A690" t="str">
            <v>RUBRO:</v>
          </cell>
          <cell r="B690"/>
          <cell r="C690">
            <v>0</v>
          </cell>
          <cell r="E690"/>
          <cell r="G690"/>
        </row>
        <row r="691">
          <cell r="A691" t="str">
            <v>ITEM:</v>
          </cell>
          <cell r="B691" t="str">
            <v/>
          </cell>
          <cell r="C691" t="str">
            <v/>
          </cell>
          <cell r="E691"/>
          <cell r="F691" t="str">
            <v>UNIDAD:</v>
          </cell>
          <cell r="G691" t="str">
            <v/>
          </cell>
        </row>
        <row r="692">
          <cell r="A692"/>
          <cell r="B692"/>
          <cell r="E692"/>
          <cell r="G692"/>
        </row>
        <row r="693">
          <cell r="A693" t="str">
            <v>DATOS REDETERMINACION</v>
          </cell>
          <cell r="B693"/>
          <cell r="C693" t="str">
            <v>DESIGNACION</v>
          </cell>
          <cell r="D693" t="str">
            <v>U</v>
          </cell>
          <cell r="E693" t="str">
            <v>Cantidad</v>
          </cell>
          <cell r="F693" t="str">
            <v>$ Unitarios</v>
          </cell>
          <cell r="G693" t="str">
            <v>$ Parcial</v>
          </cell>
        </row>
        <row r="694">
          <cell r="A694" t="str">
            <v>CÓDIGO</v>
          </cell>
          <cell r="B694" t="str">
            <v>DESCRIPCIÓN</v>
          </cell>
          <cell r="C694"/>
          <cell r="D694"/>
          <cell r="E694"/>
          <cell r="F694"/>
          <cell r="G694"/>
        </row>
        <row r="695">
          <cell r="A695" t="str">
            <v>A - MATERIALES</v>
          </cell>
          <cell r="B695"/>
          <cell r="C695"/>
          <cell r="D695"/>
          <cell r="E695"/>
          <cell r="F695"/>
          <cell r="G695"/>
        </row>
        <row r="696">
          <cell r="A696" t="str">
            <v/>
          </cell>
          <cell r="B696" t="str">
            <v/>
          </cell>
          <cell r="C696"/>
          <cell r="D696" t="str">
            <v/>
          </cell>
          <cell r="E696"/>
          <cell r="F696">
            <v>0</v>
          </cell>
          <cell r="G696">
            <v>0</v>
          </cell>
        </row>
        <row r="697">
          <cell r="A697" t="str">
            <v/>
          </cell>
          <cell r="B697" t="str">
            <v/>
          </cell>
          <cell r="C697"/>
          <cell r="D697" t="str">
            <v/>
          </cell>
          <cell r="E697"/>
          <cell r="F697">
            <v>0</v>
          </cell>
          <cell r="G697">
            <v>0</v>
          </cell>
        </row>
        <row r="698">
          <cell r="A698" t="str">
            <v/>
          </cell>
          <cell r="B698" t="str">
            <v/>
          </cell>
          <cell r="C698"/>
          <cell r="D698" t="str">
            <v/>
          </cell>
          <cell r="E698"/>
          <cell r="F698">
            <v>0</v>
          </cell>
          <cell r="G698">
            <v>0</v>
          </cell>
        </row>
        <row r="699">
          <cell r="A699" t="str">
            <v/>
          </cell>
          <cell r="B699" t="str">
            <v/>
          </cell>
          <cell r="C699"/>
          <cell r="D699" t="str">
            <v/>
          </cell>
          <cell r="E699"/>
          <cell r="F699">
            <v>0</v>
          </cell>
          <cell r="G699">
            <v>0</v>
          </cell>
        </row>
        <row r="700">
          <cell r="A700" t="str">
            <v/>
          </cell>
          <cell r="B700" t="str">
            <v/>
          </cell>
          <cell r="C700"/>
          <cell r="D700" t="str">
            <v/>
          </cell>
          <cell r="E700"/>
          <cell r="F700">
            <v>0</v>
          </cell>
          <cell r="G700">
            <v>0</v>
          </cell>
        </row>
        <row r="701">
          <cell r="A701" t="str">
            <v/>
          </cell>
          <cell r="B701" t="str">
            <v/>
          </cell>
          <cell r="C701"/>
          <cell r="D701" t="str">
            <v/>
          </cell>
          <cell r="E701"/>
          <cell r="F701">
            <v>0</v>
          </cell>
          <cell r="G701">
            <v>0</v>
          </cell>
        </row>
        <row r="702">
          <cell r="A702" t="str">
            <v/>
          </cell>
          <cell r="B702" t="str">
            <v/>
          </cell>
          <cell r="C702"/>
          <cell r="D702" t="str">
            <v/>
          </cell>
          <cell r="E702"/>
          <cell r="F702">
            <v>0</v>
          </cell>
          <cell r="G702">
            <v>0</v>
          </cell>
        </row>
        <row r="703">
          <cell r="A703" t="str">
            <v/>
          </cell>
          <cell r="B703" t="str">
            <v/>
          </cell>
          <cell r="C703"/>
          <cell r="D703" t="str">
            <v/>
          </cell>
          <cell r="E703"/>
          <cell r="F703">
            <v>0</v>
          </cell>
          <cell r="G703">
            <v>0</v>
          </cell>
        </row>
        <row r="704">
          <cell r="A704" t="str">
            <v/>
          </cell>
          <cell r="B704" t="str">
            <v/>
          </cell>
          <cell r="C704"/>
          <cell r="D704" t="str">
            <v/>
          </cell>
          <cell r="E704"/>
          <cell r="F704">
            <v>0</v>
          </cell>
          <cell r="G704">
            <v>0</v>
          </cell>
        </row>
        <row r="705">
          <cell r="A705" t="str">
            <v/>
          </cell>
          <cell r="B705" t="str">
            <v/>
          </cell>
          <cell r="C705"/>
          <cell r="D705" t="str">
            <v/>
          </cell>
          <cell r="E705"/>
          <cell r="F705">
            <v>0</v>
          </cell>
          <cell r="G705">
            <v>0</v>
          </cell>
        </row>
        <row r="706">
          <cell r="A706" t="str">
            <v/>
          </cell>
          <cell r="B706" t="str">
            <v/>
          </cell>
          <cell r="C706"/>
          <cell r="D706" t="str">
            <v/>
          </cell>
          <cell r="E706"/>
          <cell r="F706">
            <v>0</v>
          </cell>
          <cell r="G706">
            <v>0</v>
          </cell>
        </row>
        <row r="707">
          <cell r="A707" t="str">
            <v/>
          </cell>
          <cell r="B707" t="str">
            <v/>
          </cell>
          <cell r="C707"/>
          <cell r="D707" t="str">
            <v/>
          </cell>
          <cell r="E707"/>
          <cell r="F707">
            <v>0</v>
          </cell>
          <cell r="G707">
            <v>0</v>
          </cell>
        </row>
        <row r="708">
          <cell r="A708" t="str">
            <v/>
          </cell>
          <cell r="B708" t="str">
            <v/>
          </cell>
          <cell r="C708"/>
          <cell r="D708" t="str">
            <v/>
          </cell>
          <cell r="E708"/>
          <cell r="F708">
            <v>0</v>
          </cell>
          <cell r="G708">
            <v>0</v>
          </cell>
        </row>
        <row r="709">
          <cell r="A709" t="str">
            <v/>
          </cell>
          <cell r="B709" t="str">
            <v/>
          </cell>
          <cell r="C709"/>
          <cell r="D709" t="str">
            <v/>
          </cell>
          <cell r="E709"/>
          <cell r="F709">
            <v>0</v>
          </cell>
          <cell r="G709">
            <v>0</v>
          </cell>
        </row>
        <row r="710">
          <cell r="A710" t="str">
            <v/>
          </cell>
          <cell r="B710" t="str">
            <v/>
          </cell>
          <cell r="C710"/>
          <cell r="D710" t="str">
            <v/>
          </cell>
          <cell r="E710"/>
          <cell r="F710">
            <v>0</v>
          </cell>
          <cell r="G710">
            <v>0</v>
          </cell>
        </row>
        <row r="711">
          <cell r="A711" t="str">
            <v/>
          </cell>
          <cell r="B711" t="str">
            <v/>
          </cell>
          <cell r="C711"/>
          <cell r="D711" t="str">
            <v/>
          </cell>
          <cell r="E711"/>
          <cell r="F711">
            <v>0</v>
          </cell>
          <cell r="G711">
            <v>0</v>
          </cell>
        </row>
        <row r="712">
          <cell r="A712" t="str">
            <v/>
          </cell>
          <cell r="B712" t="str">
            <v/>
          </cell>
          <cell r="C712"/>
          <cell r="D712" t="str">
            <v/>
          </cell>
          <cell r="E712"/>
          <cell r="F712">
            <v>0</v>
          </cell>
          <cell r="G712">
            <v>0</v>
          </cell>
        </row>
        <row r="713">
          <cell r="A713" t="str">
            <v/>
          </cell>
          <cell r="B713" t="str">
            <v/>
          </cell>
          <cell r="C713"/>
          <cell r="D713" t="str">
            <v/>
          </cell>
          <cell r="E713"/>
          <cell r="F713">
            <v>0</v>
          </cell>
          <cell r="G713">
            <v>0</v>
          </cell>
        </row>
        <row r="714">
          <cell r="A714" t="str">
            <v/>
          </cell>
          <cell r="B714" t="str">
            <v/>
          </cell>
          <cell r="C714"/>
          <cell r="D714" t="str">
            <v/>
          </cell>
          <cell r="E714"/>
          <cell r="F714">
            <v>0</v>
          </cell>
          <cell r="G714">
            <v>0</v>
          </cell>
        </row>
        <row r="715">
          <cell r="A715" t="str">
            <v/>
          </cell>
          <cell r="B715" t="str">
            <v/>
          </cell>
          <cell r="C715"/>
          <cell r="D715" t="str">
            <v/>
          </cell>
          <cell r="E715"/>
          <cell r="F715">
            <v>0</v>
          </cell>
          <cell r="G715">
            <v>0</v>
          </cell>
        </row>
        <row r="716">
          <cell r="A716"/>
          <cell r="B716"/>
          <cell r="C716"/>
          <cell r="D716"/>
          <cell r="E716"/>
          <cell r="F716" t="str">
            <v>Total A</v>
          </cell>
          <cell r="G716">
            <v>0</v>
          </cell>
        </row>
        <row r="717">
          <cell r="A717" t="str">
            <v>B - MANO DE OBRA</v>
          </cell>
          <cell r="B717"/>
          <cell r="C717"/>
          <cell r="D717"/>
          <cell r="E717"/>
          <cell r="F717"/>
          <cell r="G717"/>
        </row>
        <row r="718">
          <cell r="A718" t="str">
            <v/>
          </cell>
          <cell r="B718" t="str">
            <v/>
          </cell>
          <cell r="C718"/>
          <cell r="D718" t="str">
            <v/>
          </cell>
          <cell r="E718"/>
          <cell r="F718">
            <v>0</v>
          </cell>
          <cell r="G718">
            <v>0</v>
          </cell>
        </row>
        <row r="719">
          <cell r="A719" t="str">
            <v/>
          </cell>
          <cell r="B719" t="str">
            <v/>
          </cell>
          <cell r="C719"/>
          <cell r="D719" t="str">
            <v/>
          </cell>
          <cell r="E719"/>
          <cell r="F719">
            <v>0</v>
          </cell>
          <cell r="G719">
            <v>0</v>
          </cell>
        </row>
        <row r="720">
          <cell r="A720" t="str">
            <v/>
          </cell>
          <cell r="B720" t="str">
            <v/>
          </cell>
          <cell r="C720"/>
          <cell r="D720" t="str">
            <v/>
          </cell>
          <cell r="E720"/>
          <cell r="F720">
            <v>0</v>
          </cell>
          <cell r="G720">
            <v>0</v>
          </cell>
        </row>
        <row r="721">
          <cell r="A721" t="str">
            <v/>
          </cell>
          <cell r="B721" t="str">
            <v/>
          </cell>
          <cell r="C721"/>
          <cell r="D721" t="str">
            <v/>
          </cell>
          <cell r="E721"/>
          <cell r="F721">
            <v>0</v>
          </cell>
          <cell r="G721">
            <v>0</v>
          </cell>
        </row>
        <row r="722">
          <cell r="A722" t="str">
            <v/>
          </cell>
          <cell r="B722" t="str">
            <v/>
          </cell>
          <cell r="C722"/>
          <cell r="D722" t="str">
            <v/>
          </cell>
          <cell r="E722"/>
          <cell r="F722">
            <v>0</v>
          </cell>
          <cell r="G722">
            <v>0</v>
          </cell>
        </row>
        <row r="723">
          <cell r="A723" t="str">
            <v/>
          </cell>
          <cell r="B723" t="str">
            <v/>
          </cell>
          <cell r="C723"/>
          <cell r="D723" t="str">
            <v/>
          </cell>
          <cell r="E723"/>
          <cell r="F723">
            <v>0</v>
          </cell>
          <cell r="G723">
            <v>0</v>
          </cell>
        </row>
        <row r="724">
          <cell r="A724" t="str">
            <v/>
          </cell>
          <cell r="B724" t="str">
            <v/>
          </cell>
          <cell r="C724"/>
          <cell r="D724" t="str">
            <v/>
          </cell>
          <cell r="E724"/>
          <cell r="F724">
            <v>0</v>
          </cell>
          <cell r="G724">
            <v>0</v>
          </cell>
        </row>
        <row r="725">
          <cell r="A725" t="str">
            <v/>
          </cell>
          <cell r="B725" t="str">
            <v/>
          </cell>
          <cell r="C725"/>
          <cell r="D725" t="str">
            <v/>
          </cell>
          <cell r="E725"/>
          <cell r="F725">
            <v>0</v>
          </cell>
          <cell r="G725">
            <v>0</v>
          </cell>
        </row>
        <row r="726">
          <cell r="A726"/>
          <cell r="B726"/>
          <cell r="C726"/>
          <cell r="D726"/>
          <cell r="E726"/>
          <cell r="F726" t="str">
            <v>Total B</v>
          </cell>
          <cell r="G726">
            <v>0</v>
          </cell>
        </row>
        <row r="727">
          <cell r="A727" t="str">
            <v>C - EQUIPOS</v>
          </cell>
          <cell r="B727"/>
          <cell r="C727"/>
          <cell r="D727"/>
          <cell r="E727"/>
          <cell r="F727"/>
          <cell r="G727"/>
        </row>
        <row r="728">
          <cell r="A728" t="str">
            <v/>
          </cell>
          <cell r="B728" t="str">
            <v/>
          </cell>
          <cell r="C728"/>
          <cell r="D728" t="str">
            <v/>
          </cell>
          <cell r="E728"/>
          <cell r="F728">
            <v>0</v>
          </cell>
          <cell r="G728">
            <v>0</v>
          </cell>
        </row>
        <row r="729">
          <cell r="A729" t="str">
            <v/>
          </cell>
          <cell r="B729" t="str">
            <v/>
          </cell>
          <cell r="C729"/>
          <cell r="D729" t="str">
            <v/>
          </cell>
          <cell r="E729"/>
          <cell r="F729">
            <v>0</v>
          </cell>
          <cell r="G729">
            <v>0</v>
          </cell>
        </row>
        <row r="730">
          <cell r="A730" t="str">
            <v/>
          </cell>
          <cell r="B730" t="str">
            <v/>
          </cell>
          <cell r="C730"/>
          <cell r="D730" t="str">
            <v/>
          </cell>
          <cell r="E730"/>
          <cell r="F730">
            <v>0</v>
          </cell>
          <cell r="G730">
            <v>0</v>
          </cell>
        </row>
        <row r="731">
          <cell r="A731" t="str">
            <v/>
          </cell>
          <cell r="B731" t="str">
            <v/>
          </cell>
          <cell r="C731"/>
          <cell r="D731" t="str">
            <v/>
          </cell>
          <cell r="E731"/>
          <cell r="F731">
            <v>0</v>
          </cell>
          <cell r="G731">
            <v>0</v>
          </cell>
        </row>
        <row r="732">
          <cell r="A732" t="str">
            <v/>
          </cell>
          <cell r="B732" t="str">
            <v/>
          </cell>
          <cell r="C732"/>
          <cell r="D732" t="str">
            <v/>
          </cell>
          <cell r="E732"/>
          <cell r="F732">
            <v>0</v>
          </cell>
          <cell r="G732">
            <v>0</v>
          </cell>
        </row>
        <row r="733">
          <cell r="A733" t="str">
            <v/>
          </cell>
          <cell r="B733" t="str">
            <v/>
          </cell>
          <cell r="C733"/>
          <cell r="D733" t="str">
            <v/>
          </cell>
          <cell r="E733"/>
          <cell r="F733">
            <v>0</v>
          </cell>
          <cell r="G733">
            <v>0</v>
          </cell>
        </row>
        <row r="734">
          <cell r="A734" t="str">
            <v/>
          </cell>
          <cell r="B734" t="str">
            <v/>
          </cell>
          <cell r="C734"/>
          <cell r="D734" t="str">
            <v/>
          </cell>
          <cell r="E734"/>
          <cell r="F734">
            <v>0</v>
          </cell>
          <cell r="G734">
            <v>0</v>
          </cell>
        </row>
        <row r="735">
          <cell r="A735" t="str">
            <v/>
          </cell>
          <cell r="B735" t="str">
            <v/>
          </cell>
          <cell r="C735"/>
          <cell r="D735" t="str">
            <v/>
          </cell>
          <cell r="E735"/>
          <cell r="F735">
            <v>0</v>
          </cell>
          <cell r="G735">
            <v>0</v>
          </cell>
        </row>
        <row r="736">
          <cell r="A736" t="str">
            <v/>
          </cell>
          <cell r="B736" t="str">
            <v/>
          </cell>
          <cell r="C736"/>
          <cell r="D736" t="str">
            <v/>
          </cell>
          <cell r="E736"/>
          <cell r="F736">
            <v>0</v>
          </cell>
          <cell r="G736">
            <v>0</v>
          </cell>
        </row>
        <row r="737">
          <cell r="A737" t="str">
            <v/>
          </cell>
          <cell r="B737" t="str">
            <v/>
          </cell>
          <cell r="C737"/>
          <cell r="D737" t="str">
            <v/>
          </cell>
          <cell r="E737"/>
          <cell r="F737">
            <v>0</v>
          </cell>
          <cell r="G737">
            <v>0</v>
          </cell>
        </row>
        <row r="738">
          <cell r="A738"/>
          <cell r="E738"/>
          <cell r="F738" t="str">
            <v>Total C</v>
          </cell>
          <cell r="G738">
            <v>0</v>
          </cell>
        </row>
        <row r="739">
          <cell r="A739"/>
          <cell r="E739"/>
          <cell r="G739"/>
        </row>
        <row r="740">
          <cell r="A740" t="str">
            <v/>
          </cell>
          <cell r="B740" t="str">
            <v/>
          </cell>
          <cell r="C740"/>
          <cell r="D740" t="str">
            <v>COSTO NETO</v>
          </cell>
          <cell r="E740"/>
          <cell r="F740" t="str">
            <v>Total D=A+B+C</v>
          </cell>
          <cell r="G740">
            <v>0</v>
          </cell>
        </row>
        <row r="741">
          <cell r="A741"/>
          <cell r="B741"/>
          <cell r="C741"/>
          <cell r="D741"/>
          <cell r="E741"/>
          <cell r="F741"/>
          <cell r="G741"/>
        </row>
        <row r="742">
          <cell r="A742" t="str">
            <v>ANALISIS DE PRECIOS</v>
          </cell>
          <cell r="B742"/>
          <cell r="C742"/>
          <cell r="D742"/>
          <cell r="E742"/>
          <cell r="F742"/>
          <cell r="G742"/>
        </row>
        <row r="743">
          <cell r="A743" t="str">
            <v>COMITENTE:</v>
          </cell>
          <cell r="B743" t="str">
            <v>INSTITUTO PROVINCIAL DE LA VIVIENDA</v>
          </cell>
          <cell r="C743"/>
          <cell r="D743"/>
          <cell r="E743"/>
          <cell r="F743"/>
          <cell r="G743"/>
        </row>
        <row r="744">
          <cell r="A744" t="str">
            <v>CONTRATISTA:</v>
          </cell>
          <cell r="B744">
            <v>0</v>
          </cell>
          <cell r="C744"/>
          <cell r="D744"/>
          <cell r="E744"/>
          <cell r="F744"/>
          <cell r="G744"/>
        </row>
        <row r="745">
          <cell r="A745" t="str">
            <v>OBRA:</v>
          </cell>
          <cell r="B745">
            <v>0</v>
          </cell>
          <cell r="C745"/>
          <cell r="D745"/>
          <cell r="E745"/>
          <cell r="F745" t="str">
            <v>PRECIOS A:</v>
          </cell>
          <cell r="G745">
            <v>0</v>
          </cell>
        </row>
        <row r="746">
          <cell r="A746" t="str">
            <v>UBICACIÓN:</v>
          </cell>
          <cell r="B746">
            <v>0</v>
          </cell>
          <cell r="C746"/>
          <cell r="E746"/>
          <cell r="G746"/>
        </row>
        <row r="747">
          <cell r="A747" t="str">
            <v>RUBRO:</v>
          </cell>
          <cell r="B747"/>
          <cell r="C747">
            <v>0</v>
          </cell>
          <cell r="E747"/>
          <cell r="G747"/>
        </row>
        <row r="748">
          <cell r="A748" t="str">
            <v>ITEM:</v>
          </cell>
          <cell r="B748" t="str">
            <v/>
          </cell>
          <cell r="C748" t="str">
            <v/>
          </cell>
          <cell r="E748"/>
          <cell r="F748" t="str">
            <v>UNIDAD:</v>
          </cell>
          <cell r="G748" t="str">
            <v/>
          </cell>
        </row>
        <row r="749">
          <cell r="A749"/>
          <cell r="B749"/>
          <cell r="E749"/>
          <cell r="G749"/>
        </row>
        <row r="750">
          <cell r="A750" t="str">
            <v>DATOS REDETERMINACION</v>
          </cell>
          <cell r="B750"/>
          <cell r="C750" t="str">
            <v>DESIGNACION</v>
          </cell>
          <cell r="D750" t="str">
            <v>U</v>
          </cell>
          <cell r="E750" t="str">
            <v>Cantidad</v>
          </cell>
          <cell r="F750" t="str">
            <v>$ Unitarios</v>
          </cell>
          <cell r="G750" t="str">
            <v>$ Parcial</v>
          </cell>
        </row>
        <row r="751">
          <cell r="A751" t="str">
            <v>CÓDIGO</v>
          </cell>
          <cell r="B751" t="str">
            <v>DESCRIPCIÓN</v>
          </cell>
          <cell r="C751"/>
          <cell r="D751"/>
          <cell r="E751"/>
          <cell r="F751"/>
          <cell r="G751"/>
        </row>
        <row r="752">
          <cell r="A752" t="str">
            <v>A - MATERIALES</v>
          </cell>
          <cell r="B752"/>
          <cell r="C752"/>
          <cell r="D752"/>
          <cell r="E752"/>
          <cell r="F752"/>
          <cell r="G752"/>
        </row>
        <row r="753">
          <cell r="A753" t="str">
            <v/>
          </cell>
          <cell r="B753" t="str">
            <v/>
          </cell>
          <cell r="C753"/>
          <cell r="D753" t="str">
            <v/>
          </cell>
          <cell r="E753"/>
          <cell r="F753">
            <v>0</v>
          </cell>
          <cell r="G753">
            <v>0</v>
          </cell>
        </row>
        <row r="754">
          <cell r="A754" t="str">
            <v/>
          </cell>
          <cell r="B754" t="str">
            <v/>
          </cell>
          <cell r="C754"/>
          <cell r="D754" t="str">
            <v/>
          </cell>
          <cell r="E754"/>
          <cell r="F754">
            <v>0</v>
          </cell>
          <cell r="G754">
            <v>0</v>
          </cell>
        </row>
        <row r="755">
          <cell r="A755" t="str">
            <v/>
          </cell>
          <cell r="B755" t="str">
            <v/>
          </cell>
          <cell r="C755"/>
          <cell r="D755" t="str">
            <v/>
          </cell>
          <cell r="E755"/>
          <cell r="F755">
            <v>0</v>
          </cell>
          <cell r="G755">
            <v>0</v>
          </cell>
        </row>
        <row r="756">
          <cell r="A756" t="str">
            <v/>
          </cell>
          <cell r="B756" t="str">
            <v/>
          </cell>
          <cell r="C756"/>
          <cell r="D756" t="str">
            <v/>
          </cell>
          <cell r="E756"/>
          <cell r="F756">
            <v>0</v>
          </cell>
          <cell r="G756">
            <v>0</v>
          </cell>
        </row>
        <row r="757">
          <cell r="A757" t="str">
            <v/>
          </cell>
          <cell r="B757" t="str">
            <v/>
          </cell>
          <cell r="C757"/>
          <cell r="D757" t="str">
            <v/>
          </cell>
          <cell r="E757"/>
          <cell r="F757">
            <v>0</v>
          </cell>
          <cell r="G757">
            <v>0</v>
          </cell>
        </row>
        <row r="758">
          <cell r="A758" t="str">
            <v/>
          </cell>
          <cell r="B758" t="str">
            <v/>
          </cell>
          <cell r="C758"/>
          <cell r="D758" t="str">
            <v/>
          </cell>
          <cell r="E758"/>
          <cell r="F758">
            <v>0</v>
          </cell>
          <cell r="G758">
            <v>0</v>
          </cell>
        </row>
        <row r="759">
          <cell r="A759" t="str">
            <v/>
          </cell>
          <cell r="B759" t="str">
            <v/>
          </cell>
          <cell r="C759"/>
          <cell r="D759" t="str">
            <v/>
          </cell>
          <cell r="E759"/>
          <cell r="F759">
            <v>0</v>
          </cell>
          <cell r="G759">
            <v>0</v>
          </cell>
        </row>
        <row r="760">
          <cell r="A760" t="str">
            <v/>
          </cell>
          <cell r="B760" t="str">
            <v/>
          </cell>
          <cell r="C760"/>
          <cell r="D760" t="str">
            <v/>
          </cell>
          <cell r="E760"/>
          <cell r="F760">
            <v>0</v>
          </cell>
          <cell r="G760">
            <v>0</v>
          </cell>
        </row>
        <row r="761">
          <cell r="A761" t="str">
            <v/>
          </cell>
          <cell r="B761" t="str">
            <v/>
          </cell>
          <cell r="C761"/>
          <cell r="D761" t="str">
            <v/>
          </cell>
          <cell r="E761"/>
          <cell r="F761">
            <v>0</v>
          </cell>
          <cell r="G761">
            <v>0</v>
          </cell>
        </row>
        <row r="762">
          <cell r="A762" t="str">
            <v/>
          </cell>
          <cell r="B762" t="str">
            <v/>
          </cell>
          <cell r="C762"/>
          <cell r="D762" t="str">
            <v/>
          </cell>
          <cell r="E762"/>
          <cell r="F762">
            <v>0</v>
          </cell>
          <cell r="G762">
            <v>0</v>
          </cell>
        </row>
        <row r="763">
          <cell r="A763" t="str">
            <v/>
          </cell>
          <cell r="B763" t="str">
            <v/>
          </cell>
          <cell r="C763"/>
          <cell r="D763" t="str">
            <v/>
          </cell>
          <cell r="E763"/>
          <cell r="F763">
            <v>0</v>
          </cell>
          <cell r="G763">
            <v>0</v>
          </cell>
        </row>
        <row r="764">
          <cell r="A764" t="str">
            <v/>
          </cell>
          <cell r="B764" t="str">
            <v/>
          </cell>
          <cell r="C764"/>
          <cell r="D764" t="str">
            <v/>
          </cell>
          <cell r="E764"/>
          <cell r="F764">
            <v>0</v>
          </cell>
          <cell r="G764">
            <v>0</v>
          </cell>
        </row>
        <row r="765">
          <cell r="A765" t="str">
            <v/>
          </cell>
          <cell r="B765" t="str">
            <v/>
          </cell>
          <cell r="C765"/>
          <cell r="D765" t="str">
            <v/>
          </cell>
          <cell r="E765"/>
          <cell r="F765">
            <v>0</v>
          </cell>
          <cell r="G765">
            <v>0</v>
          </cell>
        </row>
        <row r="766">
          <cell r="A766" t="str">
            <v/>
          </cell>
          <cell r="B766" t="str">
            <v/>
          </cell>
          <cell r="C766"/>
          <cell r="D766" t="str">
            <v/>
          </cell>
          <cell r="E766"/>
          <cell r="F766">
            <v>0</v>
          </cell>
          <cell r="G766">
            <v>0</v>
          </cell>
        </row>
        <row r="767">
          <cell r="A767" t="str">
            <v/>
          </cell>
          <cell r="B767" t="str">
            <v/>
          </cell>
          <cell r="C767"/>
          <cell r="D767" t="str">
            <v/>
          </cell>
          <cell r="E767"/>
          <cell r="F767">
            <v>0</v>
          </cell>
          <cell r="G767">
            <v>0</v>
          </cell>
        </row>
        <row r="768">
          <cell r="A768" t="str">
            <v/>
          </cell>
          <cell r="B768" t="str">
            <v/>
          </cell>
          <cell r="C768"/>
          <cell r="D768" t="str">
            <v/>
          </cell>
          <cell r="E768"/>
          <cell r="F768">
            <v>0</v>
          </cell>
          <cell r="G768">
            <v>0</v>
          </cell>
        </row>
        <row r="769">
          <cell r="A769" t="str">
            <v/>
          </cell>
          <cell r="B769" t="str">
            <v/>
          </cell>
          <cell r="C769"/>
          <cell r="D769" t="str">
            <v/>
          </cell>
          <cell r="E769"/>
          <cell r="F769">
            <v>0</v>
          </cell>
          <cell r="G769">
            <v>0</v>
          </cell>
        </row>
        <row r="770">
          <cell r="A770" t="str">
            <v/>
          </cell>
          <cell r="B770" t="str">
            <v/>
          </cell>
          <cell r="C770"/>
          <cell r="D770" t="str">
            <v/>
          </cell>
          <cell r="E770"/>
          <cell r="F770">
            <v>0</v>
          </cell>
          <cell r="G770">
            <v>0</v>
          </cell>
        </row>
        <row r="771">
          <cell r="A771" t="str">
            <v/>
          </cell>
          <cell r="B771" t="str">
            <v/>
          </cell>
          <cell r="C771"/>
          <cell r="D771" t="str">
            <v/>
          </cell>
          <cell r="E771"/>
          <cell r="F771">
            <v>0</v>
          </cell>
          <cell r="G771">
            <v>0</v>
          </cell>
        </row>
        <row r="772">
          <cell r="A772" t="str">
            <v/>
          </cell>
          <cell r="B772" t="str">
            <v/>
          </cell>
          <cell r="C772"/>
          <cell r="D772" t="str">
            <v/>
          </cell>
          <cell r="E772"/>
          <cell r="F772">
            <v>0</v>
          </cell>
          <cell r="G772">
            <v>0</v>
          </cell>
        </row>
        <row r="773">
          <cell r="A773"/>
          <cell r="B773"/>
          <cell r="C773"/>
          <cell r="D773"/>
          <cell r="E773"/>
          <cell r="F773" t="str">
            <v>Total A</v>
          </cell>
          <cell r="G773">
            <v>0</v>
          </cell>
        </row>
        <row r="774">
          <cell r="A774" t="str">
            <v>B - MANO DE OBRA</v>
          </cell>
          <cell r="B774"/>
          <cell r="C774"/>
          <cell r="D774"/>
          <cell r="E774"/>
          <cell r="F774"/>
          <cell r="G774"/>
        </row>
        <row r="775">
          <cell r="A775" t="str">
            <v/>
          </cell>
          <cell r="B775" t="str">
            <v/>
          </cell>
          <cell r="C775"/>
          <cell r="D775" t="str">
            <v/>
          </cell>
          <cell r="E775"/>
          <cell r="F775">
            <v>0</v>
          </cell>
          <cell r="G775">
            <v>0</v>
          </cell>
        </row>
        <row r="776">
          <cell r="A776" t="str">
            <v/>
          </cell>
          <cell r="B776" t="str">
            <v/>
          </cell>
          <cell r="C776"/>
          <cell r="D776" t="str">
            <v/>
          </cell>
          <cell r="E776"/>
          <cell r="F776">
            <v>0</v>
          </cell>
          <cell r="G776">
            <v>0</v>
          </cell>
        </row>
        <row r="777">
          <cell r="A777" t="str">
            <v/>
          </cell>
          <cell r="B777" t="str">
            <v/>
          </cell>
          <cell r="C777"/>
          <cell r="D777" t="str">
            <v/>
          </cell>
          <cell r="E777"/>
          <cell r="F777">
            <v>0</v>
          </cell>
          <cell r="G777">
            <v>0</v>
          </cell>
        </row>
        <row r="778">
          <cell r="A778" t="str">
            <v/>
          </cell>
          <cell r="B778" t="str">
            <v/>
          </cell>
          <cell r="C778"/>
          <cell r="D778" t="str">
            <v/>
          </cell>
          <cell r="E778"/>
          <cell r="F778">
            <v>0</v>
          </cell>
          <cell r="G778">
            <v>0</v>
          </cell>
        </row>
        <row r="779">
          <cell r="A779" t="str">
            <v/>
          </cell>
          <cell r="B779" t="str">
            <v/>
          </cell>
          <cell r="C779"/>
          <cell r="D779" t="str">
            <v/>
          </cell>
          <cell r="E779"/>
          <cell r="F779">
            <v>0</v>
          </cell>
          <cell r="G779">
            <v>0</v>
          </cell>
        </row>
        <row r="780">
          <cell r="A780" t="str">
            <v/>
          </cell>
          <cell r="B780" t="str">
            <v/>
          </cell>
          <cell r="C780"/>
          <cell r="D780" t="str">
            <v/>
          </cell>
          <cell r="E780"/>
          <cell r="F780">
            <v>0</v>
          </cell>
          <cell r="G780">
            <v>0</v>
          </cell>
        </row>
        <row r="781">
          <cell r="A781" t="str">
            <v/>
          </cell>
          <cell r="B781" t="str">
            <v/>
          </cell>
          <cell r="C781"/>
          <cell r="D781" t="str">
            <v/>
          </cell>
          <cell r="E781"/>
          <cell r="F781">
            <v>0</v>
          </cell>
          <cell r="G781">
            <v>0</v>
          </cell>
        </row>
        <row r="782">
          <cell r="A782" t="str">
            <v/>
          </cell>
          <cell r="B782" t="str">
            <v/>
          </cell>
          <cell r="C782"/>
          <cell r="D782" t="str">
            <v/>
          </cell>
          <cell r="E782"/>
          <cell r="F782">
            <v>0</v>
          </cell>
          <cell r="G782">
            <v>0</v>
          </cell>
        </row>
        <row r="783">
          <cell r="A783"/>
          <cell r="B783"/>
          <cell r="C783"/>
          <cell r="D783"/>
          <cell r="E783"/>
          <cell r="F783" t="str">
            <v>Total B</v>
          </cell>
          <cell r="G783">
            <v>0</v>
          </cell>
        </row>
        <row r="784">
          <cell r="A784" t="str">
            <v>C - EQUIPOS</v>
          </cell>
          <cell r="B784"/>
          <cell r="C784"/>
          <cell r="D784"/>
          <cell r="E784"/>
          <cell r="F784"/>
          <cell r="G784"/>
        </row>
        <row r="785">
          <cell r="A785" t="str">
            <v/>
          </cell>
          <cell r="B785" t="str">
            <v/>
          </cell>
          <cell r="C785"/>
          <cell r="D785" t="str">
            <v/>
          </cell>
          <cell r="E785"/>
          <cell r="F785">
            <v>0</v>
          </cell>
          <cell r="G785">
            <v>0</v>
          </cell>
        </row>
        <row r="786">
          <cell r="A786" t="str">
            <v/>
          </cell>
          <cell r="B786" t="str">
            <v/>
          </cell>
          <cell r="C786"/>
          <cell r="D786" t="str">
            <v/>
          </cell>
          <cell r="E786"/>
          <cell r="F786">
            <v>0</v>
          </cell>
          <cell r="G786">
            <v>0</v>
          </cell>
        </row>
        <row r="787">
          <cell r="A787" t="str">
            <v/>
          </cell>
          <cell r="B787" t="str">
            <v/>
          </cell>
          <cell r="C787"/>
          <cell r="D787" t="str">
            <v/>
          </cell>
          <cell r="E787"/>
          <cell r="F787">
            <v>0</v>
          </cell>
          <cell r="G787">
            <v>0</v>
          </cell>
        </row>
        <row r="788">
          <cell r="A788" t="str">
            <v/>
          </cell>
          <cell r="B788" t="str">
            <v/>
          </cell>
          <cell r="C788"/>
          <cell r="D788" t="str">
            <v/>
          </cell>
          <cell r="E788"/>
          <cell r="F788">
            <v>0</v>
          </cell>
          <cell r="G788">
            <v>0</v>
          </cell>
        </row>
        <row r="789">
          <cell r="A789" t="str">
            <v/>
          </cell>
          <cell r="B789" t="str">
            <v/>
          </cell>
          <cell r="C789"/>
          <cell r="D789" t="str">
            <v/>
          </cell>
          <cell r="E789"/>
          <cell r="F789">
            <v>0</v>
          </cell>
          <cell r="G789">
            <v>0</v>
          </cell>
        </row>
        <row r="790">
          <cell r="A790" t="str">
            <v/>
          </cell>
          <cell r="B790" t="str">
            <v/>
          </cell>
          <cell r="C790"/>
          <cell r="D790" t="str">
            <v/>
          </cell>
          <cell r="E790"/>
          <cell r="F790">
            <v>0</v>
          </cell>
          <cell r="G790">
            <v>0</v>
          </cell>
        </row>
        <row r="791">
          <cell r="A791" t="str">
            <v/>
          </cell>
          <cell r="B791" t="str">
            <v/>
          </cell>
          <cell r="C791"/>
          <cell r="D791" t="str">
            <v/>
          </cell>
          <cell r="E791"/>
          <cell r="F791">
            <v>0</v>
          </cell>
          <cell r="G791">
            <v>0</v>
          </cell>
        </row>
        <row r="792">
          <cell r="A792" t="str">
            <v/>
          </cell>
          <cell r="B792" t="str">
            <v/>
          </cell>
          <cell r="C792"/>
          <cell r="D792" t="str">
            <v/>
          </cell>
          <cell r="E792"/>
          <cell r="F792">
            <v>0</v>
          </cell>
          <cell r="G792">
            <v>0</v>
          </cell>
        </row>
        <row r="793">
          <cell r="A793" t="str">
            <v/>
          </cell>
          <cell r="B793" t="str">
            <v/>
          </cell>
          <cell r="C793"/>
          <cell r="D793" t="str">
            <v/>
          </cell>
          <cell r="E793"/>
          <cell r="F793">
            <v>0</v>
          </cell>
          <cell r="G793">
            <v>0</v>
          </cell>
        </row>
        <row r="794">
          <cell r="A794" t="str">
            <v/>
          </cell>
          <cell r="B794" t="str">
            <v/>
          </cell>
          <cell r="C794"/>
          <cell r="D794" t="str">
            <v/>
          </cell>
          <cell r="E794"/>
          <cell r="F794">
            <v>0</v>
          </cell>
          <cell r="G794">
            <v>0</v>
          </cell>
        </row>
        <row r="795">
          <cell r="A795"/>
          <cell r="E795"/>
          <cell r="F795" t="str">
            <v>Total C</v>
          </cell>
          <cell r="G795">
            <v>0</v>
          </cell>
        </row>
        <row r="796">
          <cell r="A796"/>
          <cell r="E796"/>
          <cell r="G796"/>
        </row>
        <row r="797">
          <cell r="A797" t="str">
            <v/>
          </cell>
          <cell r="B797" t="str">
            <v/>
          </cell>
          <cell r="C797"/>
          <cell r="D797" t="str">
            <v>COSTO NETO</v>
          </cell>
          <cell r="E797"/>
          <cell r="F797" t="str">
            <v>Total D=A+B+C</v>
          </cell>
          <cell r="G797">
            <v>0</v>
          </cell>
        </row>
        <row r="799">
          <cell r="A799" t="str">
            <v>ANALISIS DE PRECIOS</v>
          </cell>
          <cell r="B799"/>
          <cell r="C799"/>
          <cell r="D799"/>
          <cell r="E799"/>
          <cell r="F799"/>
          <cell r="G799"/>
        </row>
        <row r="800">
          <cell r="A800" t="str">
            <v>COMITENTE:</v>
          </cell>
          <cell r="B800" t="str">
            <v>INSTITUTO PROVINCIAL DE LA VIVIENDA</v>
          </cell>
          <cell r="C800"/>
          <cell r="D800"/>
          <cell r="E800"/>
          <cell r="F800"/>
          <cell r="G800"/>
        </row>
        <row r="801">
          <cell r="A801" t="str">
            <v>CONTRATISTA:</v>
          </cell>
          <cell r="B801">
            <v>0</v>
          </cell>
          <cell r="C801"/>
          <cell r="D801"/>
          <cell r="E801"/>
          <cell r="F801"/>
          <cell r="G801"/>
        </row>
        <row r="802">
          <cell r="A802" t="str">
            <v>OBRA:</v>
          </cell>
          <cell r="B802">
            <v>0</v>
          </cell>
          <cell r="C802"/>
          <cell r="D802"/>
          <cell r="E802"/>
          <cell r="F802" t="str">
            <v>PRECIOS A:</v>
          </cell>
          <cell r="G802">
            <v>0</v>
          </cell>
        </row>
        <row r="803">
          <cell r="A803" t="str">
            <v>UBICACIÓN:</v>
          </cell>
          <cell r="B803">
            <v>0</v>
          </cell>
          <cell r="C803"/>
          <cell r="E803"/>
          <cell r="G803"/>
        </row>
        <row r="804">
          <cell r="A804" t="str">
            <v>RUBRO:</v>
          </cell>
          <cell r="B804"/>
          <cell r="C804">
            <v>0</v>
          </cell>
          <cell r="E804"/>
          <cell r="G804"/>
        </row>
        <row r="805">
          <cell r="A805" t="str">
            <v>ITEM:</v>
          </cell>
          <cell r="B805" t="str">
            <v/>
          </cell>
          <cell r="C805" t="str">
            <v/>
          </cell>
          <cell r="E805"/>
          <cell r="F805" t="str">
            <v>UNIDAD:</v>
          </cell>
          <cell r="G805" t="str">
            <v/>
          </cell>
        </row>
        <row r="806">
          <cell r="A806"/>
          <cell r="B806"/>
          <cell r="E806"/>
          <cell r="G806"/>
        </row>
        <row r="807">
          <cell r="A807" t="str">
            <v>DATOS REDETERMINACION</v>
          </cell>
          <cell r="B807"/>
          <cell r="C807" t="str">
            <v>DESIGNACION</v>
          </cell>
          <cell r="D807" t="str">
            <v>U</v>
          </cell>
          <cell r="E807" t="str">
            <v>Cantidad</v>
          </cell>
          <cell r="F807" t="str">
            <v>$ Unitarios</v>
          </cell>
          <cell r="G807" t="str">
            <v>$ Parcial</v>
          </cell>
        </row>
        <row r="808">
          <cell r="A808" t="str">
            <v>CÓDIGO</v>
          </cell>
          <cell r="B808" t="str">
            <v>DESCRIPCIÓN</v>
          </cell>
          <cell r="C808"/>
          <cell r="D808"/>
          <cell r="E808"/>
          <cell r="F808"/>
          <cell r="G808"/>
        </row>
        <row r="809">
          <cell r="A809" t="str">
            <v>A - MATERIALES</v>
          </cell>
          <cell r="B809"/>
          <cell r="C809"/>
          <cell r="D809"/>
          <cell r="E809"/>
          <cell r="F809"/>
          <cell r="G809"/>
        </row>
        <row r="810">
          <cell r="A810" t="str">
            <v/>
          </cell>
          <cell r="B810" t="str">
            <v/>
          </cell>
          <cell r="C810"/>
          <cell r="D810" t="str">
            <v/>
          </cell>
          <cell r="E810"/>
          <cell r="F810">
            <v>0</v>
          </cell>
          <cell r="G810">
            <v>0</v>
          </cell>
        </row>
        <row r="811">
          <cell r="A811" t="str">
            <v/>
          </cell>
          <cell r="B811" t="str">
            <v/>
          </cell>
          <cell r="C811"/>
          <cell r="D811" t="str">
            <v/>
          </cell>
          <cell r="E811"/>
          <cell r="F811">
            <v>0</v>
          </cell>
          <cell r="G811">
            <v>0</v>
          </cell>
        </row>
        <row r="812">
          <cell r="A812" t="str">
            <v/>
          </cell>
          <cell r="B812" t="str">
            <v/>
          </cell>
          <cell r="C812"/>
          <cell r="D812" t="str">
            <v/>
          </cell>
          <cell r="E812"/>
          <cell r="F812">
            <v>0</v>
          </cell>
          <cell r="G812">
            <v>0</v>
          </cell>
        </row>
        <row r="813">
          <cell r="A813" t="str">
            <v/>
          </cell>
          <cell r="B813" t="str">
            <v/>
          </cell>
          <cell r="C813"/>
          <cell r="D813" t="str">
            <v/>
          </cell>
          <cell r="E813"/>
          <cell r="F813">
            <v>0</v>
          </cell>
          <cell r="G813">
            <v>0</v>
          </cell>
        </row>
        <row r="814">
          <cell r="A814" t="str">
            <v/>
          </cell>
          <cell r="B814" t="str">
            <v/>
          </cell>
          <cell r="C814"/>
          <cell r="D814" t="str">
            <v/>
          </cell>
          <cell r="E814"/>
          <cell r="F814">
            <v>0</v>
          </cell>
          <cell r="G814">
            <v>0</v>
          </cell>
        </row>
        <row r="815">
          <cell r="A815" t="str">
            <v/>
          </cell>
          <cell r="B815" t="str">
            <v/>
          </cell>
          <cell r="C815"/>
          <cell r="D815" t="str">
            <v/>
          </cell>
          <cell r="E815"/>
          <cell r="F815">
            <v>0</v>
          </cell>
          <cell r="G815">
            <v>0</v>
          </cell>
        </row>
        <row r="816">
          <cell r="A816" t="str">
            <v/>
          </cell>
          <cell r="B816" t="str">
            <v/>
          </cell>
          <cell r="C816"/>
          <cell r="D816" t="str">
            <v/>
          </cell>
          <cell r="E816"/>
          <cell r="F816">
            <v>0</v>
          </cell>
          <cell r="G816">
            <v>0</v>
          </cell>
        </row>
        <row r="817">
          <cell r="A817" t="str">
            <v/>
          </cell>
          <cell r="B817" t="str">
            <v/>
          </cell>
          <cell r="C817"/>
          <cell r="D817" t="str">
            <v/>
          </cell>
          <cell r="E817"/>
          <cell r="F817">
            <v>0</v>
          </cell>
          <cell r="G817">
            <v>0</v>
          </cell>
        </row>
        <row r="818">
          <cell r="A818" t="str">
            <v/>
          </cell>
          <cell r="B818" t="str">
            <v/>
          </cell>
          <cell r="C818"/>
          <cell r="D818" t="str">
            <v/>
          </cell>
          <cell r="E818"/>
          <cell r="F818">
            <v>0</v>
          </cell>
          <cell r="G818">
            <v>0</v>
          </cell>
        </row>
        <row r="819">
          <cell r="A819" t="str">
            <v/>
          </cell>
          <cell r="B819" t="str">
            <v/>
          </cell>
          <cell r="C819"/>
          <cell r="D819" t="str">
            <v/>
          </cell>
          <cell r="E819"/>
          <cell r="F819">
            <v>0</v>
          </cell>
          <cell r="G819">
            <v>0</v>
          </cell>
        </row>
        <row r="820">
          <cell r="A820" t="str">
            <v/>
          </cell>
          <cell r="B820" t="str">
            <v/>
          </cell>
          <cell r="C820"/>
          <cell r="D820" t="str">
            <v/>
          </cell>
          <cell r="E820"/>
          <cell r="F820">
            <v>0</v>
          </cell>
          <cell r="G820">
            <v>0</v>
          </cell>
        </row>
        <row r="821">
          <cell r="A821" t="str">
            <v/>
          </cell>
          <cell r="B821" t="str">
            <v/>
          </cell>
          <cell r="C821"/>
          <cell r="D821" t="str">
            <v/>
          </cell>
          <cell r="E821"/>
          <cell r="F821">
            <v>0</v>
          </cell>
          <cell r="G821">
            <v>0</v>
          </cell>
        </row>
        <row r="822">
          <cell r="A822" t="str">
            <v/>
          </cell>
          <cell r="B822" t="str">
            <v/>
          </cell>
          <cell r="C822"/>
          <cell r="D822" t="str">
            <v/>
          </cell>
          <cell r="E822"/>
          <cell r="F822">
            <v>0</v>
          </cell>
          <cell r="G822">
            <v>0</v>
          </cell>
        </row>
        <row r="823">
          <cell r="A823" t="str">
            <v/>
          </cell>
          <cell r="B823" t="str">
            <v/>
          </cell>
          <cell r="C823"/>
          <cell r="D823" t="str">
            <v/>
          </cell>
          <cell r="E823"/>
          <cell r="F823">
            <v>0</v>
          </cell>
          <cell r="G823">
            <v>0</v>
          </cell>
        </row>
        <row r="824">
          <cell r="A824" t="str">
            <v/>
          </cell>
          <cell r="B824" t="str">
            <v/>
          </cell>
          <cell r="C824"/>
          <cell r="D824" t="str">
            <v/>
          </cell>
          <cell r="E824"/>
          <cell r="F824">
            <v>0</v>
          </cell>
          <cell r="G824">
            <v>0</v>
          </cell>
        </row>
        <row r="825">
          <cell r="A825" t="str">
            <v/>
          </cell>
          <cell r="B825" t="str">
            <v/>
          </cell>
          <cell r="C825"/>
          <cell r="D825" t="str">
            <v/>
          </cell>
          <cell r="E825"/>
          <cell r="F825">
            <v>0</v>
          </cell>
          <cell r="G825">
            <v>0</v>
          </cell>
        </row>
        <row r="826">
          <cell r="A826" t="str">
            <v/>
          </cell>
          <cell r="B826" t="str">
            <v/>
          </cell>
          <cell r="C826"/>
          <cell r="D826" t="str">
            <v/>
          </cell>
          <cell r="E826"/>
          <cell r="F826">
            <v>0</v>
          </cell>
          <cell r="G826">
            <v>0</v>
          </cell>
        </row>
        <row r="827">
          <cell r="A827" t="str">
            <v/>
          </cell>
          <cell r="B827" t="str">
            <v/>
          </cell>
          <cell r="C827"/>
          <cell r="D827" t="str">
            <v/>
          </cell>
          <cell r="E827"/>
          <cell r="F827">
            <v>0</v>
          </cell>
          <cell r="G827">
            <v>0</v>
          </cell>
        </row>
        <row r="828">
          <cell r="A828" t="str">
            <v/>
          </cell>
          <cell r="B828" t="str">
            <v/>
          </cell>
          <cell r="C828"/>
          <cell r="D828" t="str">
            <v/>
          </cell>
          <cell r="E828"/>
          <cell r="F828">
            <v>0</v>
          </cell>
          <cell r="G828">
            <v>0</v>
          </cell>
        </row>
        <row r="829">
          <cell r="A829" t="str">
            <v/>
          </cell>
          <cell r="B829" t="str">
            <v/>
          </cell>
          <cell r="C829"/>
          <cell r="D829" t="str">
            <v/>
          </cell>
          <cell r="E829"/>
          <cell r="F829">
            <v>0</v>
          </cell>
          <cell r="G829">
            <v>0</v>
          </cell>
        </row>
        <row r="830">
          <cell r="A830"/>
          <cell r="B830"/>
          <cell r="C830"/>
          <cell r="D830"/>
          <cell r="E830"/>
          <cell r="F830" t="str">
            <v>Total A</v>
          </cell>
          <cell r="G830">
            <v>0</v>
          </cell>
        </row>
        <row r="831">
          <cell r="A831" t="str">
            <v>B - MANO DE OBRA</v>
          </cell>
          <cell r="B831"/>
          <cell r="C831"/>
          <cell r="D831"/>
          <cell r="E831"/>
          <cell r="F831"/>
          <cell r="G831"/>
        </row>
        <row r="832">
          <cell r="A832" t="str">
            <v/>
          </cell>
          <cell r="B832" t="str">
            <v/>
          </cell>
          <cell r="C832"/>
          <cell r="D832" t="str">
            <v/>
          </cell>
          <cell r="E832"/>
          <cell r="F832">
            <v>0</v>
          </cell>
          <cell r="G832">
            <v>0</v>
          </cell>
        </row>
        <row r="833">
          <cell r="A833" t="str">
            <v/>
          </cell>
          <cell r="B833" t="str">
            <v/>
          </cell>
          <cell r="C833"/>
          <cell r="D833" t="str">
            <v/>
          </cell>
          <cell r="E833"/>
          <cell r="F833">
            <v>0</v>
          </cell>
          <cell r="G833">
            <v>0</v>
          </cell>
        </row>
        <row r="834">
          <cell r="A834" t="str">
            <v/>
          </cell>
          <cell r="B834" t="str">
            <v/>
          </cell>
          <cell r="C834"/>
          <cell r="D834" t="str">
            <v/>
          </cell>
          <cell r="E834"/>
          <cell r="F834">
            <v>0</v>
          </cell>
          <cell r="G834">
            <v>0</v>
          </cell>
        </row>
        <row r="835">
          <cell r="A835" t="str">
            <v/>
          </cell>
          <cell r="B835" t="str">
            <v/>
          </cell>
          <cell r="C835"/>
          <cell r="D835" t="str">
            <v/>
          </cell>
          <cell r="E835"/>
          <cell r="F835">
            <v>0</v>
          </cell>
          <cell r="G835">
            <v>0</v>
          </cell>
        </row>
        <row r="836">
          <cell r="A836" t="str">
            <v/>
          </cell>
          <cell r="B836" t="str">
            <v/>
          </cell>
          <cell r="C836"/>
          <cell r="D836" t="str">
            <v/>
          </cell>
          <cell r="E836"/>
          <cell r="F836">
            <v>0</v>
          </cell>
          <cell r="G836">
            <v>0</v>
          </cell>
        </row>
        <row r="837">
          <cell r="A837" t="str">
            <v/>
          </cell>
          <cell r="B837" t="str">
            <v/>
          </cell>
          <cell r="C837"/>
          <cell r="D837" t="str">
            <v/>
          </cell>
          <cell r="E837"/>
          <cell r="F837">
            <v>0</v>
          </cell>
          <cell r="G837">
            <v>0</v>
          </cell>
        </row>
        <row r="838">
          <cell r="A838" t="str">
            <v/>
          </cell>
          <cell r="B838" t="str">
            <v/>
          </cell>
          <cell r="C838"/>
          <cell r="D838" t="str">
            <v/>
          </cell>
          <cell r="E838"/>
          <cell r="F838">
            <v>0</v>
          </cell>
          <cell r="G838">
            <v>0</v>
          </cell>
        </row>
        <row r="839">
          <cell r="A839" t="str">
            <v/>
          </cell>
          <cell r="B839" t="str">
            <v/>
          </cell>
          <cell r="C839"/>
          <cell r="D839" t="str">
            <v/>
          </cell>
          <cell r="E839"/>
          <cell r="F839">
            <v>0</v>
          </cell>
          <cell r="G839">
            <v>0</v>
          </cell>
        </row>
        <row r="840">
          <cell r="A840"/>
          <cell r="B840"/>
          <cell r="C840"/>
          <cell r="D840"/>
          <cell r="E840"/>
          <cell r="F840" t="str">
            <v>Total B</v>
          </cell>
          <cell r="G840">
            <v>0</v>
          </cell>
        </row>
        <row r="841">
          <cell r="A841" t="str">
            <v>C - EQUIPOS</v>
          </cell>
          <cell r="B841"/>
          <cell r="C841"/>
          <cell r="D841"/>
          <cell r="E841"/>
          <cell r="F841"/>
          <cell r="G841"/>
        </row>
        <row r="842">
          <cell r="A842" t="str">
            <v/>
          </cell>
          <cell r="B842" t="str">
            <v/>
          </cell>
          <cell r="C842"/>
          <cell r="D842" t="str">
            <v/>
          </cell>
          <cell r="E842"/>
          <cell r="F842">
            <v>0</v>
          </cell>
          <cell r="G842">
            <v>0</v>
          </cell>
        </row>
        <row r="843">
          <cell r="A843" t="str">
            <v/>
          </cell>
          <cell r="B843" t="str">
            <v/>
          </cell>
          <cell r="C843"/>
          <cell r="D843" t="str">
            <v/>
          </cell>
          <cell r="E843"/>
          <cell r="F843">
            <v>0</v>
          </cell>
          <cell r="G843">
            <v>0</v>
          </cell>
        </row>
        <row r="844">
          <cell r="A844" t="str">
            <v/>
          </cell>
          <cell r="B844" t="str">
            <v/>
          </cell>
          <cell r="C844"/>
          <cell r="D844" t="str">
            <v/>
          </cell>
          <cell r="E844"/>
          <cell r="F844">
            <v>0</v>
          </cell>
          <cell r="G844">
            <v>0</v>
          </cell>
        </row>
        <row r="845">
          <cell r="A845" t="str">
            <v/>
          </cell>
          <cell r="B845" t="str">
            <v/>
          </cell>
          <cell r="C845"/>
          <cell r="D845" t="str">
            <v/>
          </cell>
          <cell r="E845"/>
          <cell r="F845">
            <v>0</v>
          </cell>
          <cell r="G845">
            <v>0</v>
          </cell>
        </row>
        <row r="846">
          <cell r="A846" t="str">
            <v/>
          </cell>
          <cell r="B846" t="str">
            <v/>
          </cell>
          <cell r="C846"/>
          <cell r="D846" t="str">
            <v/>
          </cell>
          <cell r="E846"/>
          <cell r="F846">
            <v>0</v>
          </cell>
          <cell r="G846">
            <v>0</v>
          </cell>
        </row>
        <row r="847">
          <cell r="A847" t="str">
            <v/>
          </cell>
          <cell r="B847" t="str">
            <v/>
          </cell>
          <cell r="C847"/>
          <cell r="D847" t="str">
            <v/>
          </cell>
          <cell r="E847"/>
          <cell r="F847">
            <v>0</v>
          </cell>
          <cell r="G847">
            <v>0</v>
          </cell>
        </row>
        <row r="848">
          <cell r="A848" t="str">
            <v/>
          </cell>
          <cell r="B848" t="str">
            <v/>
          </cell>
          <cell r="C848"/>
          <cell r="D848" t="str">
            <v/>
          </cell>
          <cell r="E848"/>
          <cell r="F848">
            <v>0</v>
          </cell>
          <cell r="G848">
            <v>0</v>
          </cell>
        </row>
        <row r="849">
          <cell r="A849" t="str">
            <v/>
          </cell>
          <cell r="B849" t="str">
            <v/>
          </cell>
          <cell r="C849"/>
          <cell r="D849" t="str">
            <v/>
          </cell>
          <cell r="E849"/>
          <cell r="F849">
            <v>0</v>
          </cell>
          <cell r="G849">
            <v>0</v>
          </cell>
        </row>
        <row r="850">
          <cell r="A850" t="str">
            <v/>
          </cell>
          <cell r="B850" t="str">
            <v/>
          </cell>
          <cell r="C850"/>
          <cell r="D850" t="str">
            <v/>
          </cell>
          <cell r="E850"/>
          <cell r="F850">
            <v>0</v>
          </cell>
          <cell r="G850">
            <v>0</v>
          </cell>
        </row>
        <row r="851">
          <cell r="A851" t="str">
            <v/>
          </cell>
          <cell r="B851" t="str">
            <v/>
          </cell>
          <cell r="C851"/>
          <cell r="D851" t="str">
            <v/>
          </cell>
          <cell r="E851"/>
          <cell r="F851">
            <v>0</v>
          </cell>
          <cell r="G851">
            <v>0</v>
          </cell>
        </row>
        <row r="852">
          <cell r="A852"/>
          <cell r="E852"/>
          <cell r="F852" t="str">
            <v>Total C</v>
          </cell>
          <cell r="G852">
            <v>0</v>
          </cell>
        </row>
        <row r="853">
          <cell r="A853"/>
          <cell r="E853"/>
          <cell r="G853"/>
        </row>
        <row r="854">
          <cell r="A854" t="str">
            <v/>
          </cell>
          <cell r="B854" t="str">
            <v/>
          </cell>
          <cell r="C854"/>
          <cell r="D854" t="str">
            <v>COSTO NETO</v>
          </cell>
          <cell r="E854"/>
          <cell r="F854" t="str">
            <v>Total D=A+B+C</v>
          </cell>
          <cell r="G854">
            <v>0</v>
          </cell>
        </row>
        <row r="855">
          <cell r="A855"/>
          <cell r="B855"/>
          <cell r="C855"/>
          <cell r="D855"/>
          <cell r="E855"/>
          <cell r="F855"/>
          <cell r="G855"/>
        </row>
        <row r="856">
          <cell r="A856" t="str">
            <v>ANALISIS DE PRECIOS</v>
          </cell>
          <cell r="B856"/>
          <cell r="C856"/>
          <cell r="D856"/>
          <cell r="E856"/>
          <cell r="F856"/>
          <cell r="G856"/>
        </row>
        <row r="857">
          <cell r="A857" t="str">
            <v>COMITENTE:</v>
          </cell>
          <cell r="B857" t="str">
            <v>INSTITUTO PROVINCIAL DE LA VIVIENDA</v>
          </cell>
          <cell r="C857"/>
          <cell r="D857"/>
          <cell r="E857"/>
          <cell r="F857"/>
          <cell r="G857"/>
        </row>
        <row r="858">
          <cell r="A858" t="str">
            <v>CONTRATISTA:</v>
          </cell>
          <cell r="B858">
            <v>0</v>
          </cell>
          <cell r="C858"/>
          <cell r="D858"/>
          <cell r="E858"/>
          <cell r="F858"/>
          <cell r="G858"/>
        </row>
        <row r="859">
          <cell r="A859" t="str">
            <v>OBRA:</v>
          </cell>
          <cell r="B859">
            <v>0</v>
          </cell>
          <cell r="C859"/>
          <cell r="D859"/>
          <cell r="E859"/>
          <cell r="F859" t="str">
            <v>PRECIOS A:</v>
          </cell>
          <cell r="G859">
            <v>0</v>
          </cell>
        </row>
        <row r="860">
          <cell r="A860" t="str">
            <v>UBICACIÓN:</v>
          </cell>
          <cell r="B860">
            <v>0</v>
          </cell>
          <cell r="C860"/>
          <cell r="E860"/>
          <cell r="G860"/>
        </row>
        <row r="861">
          <cell r="A861" t="str">
            <v>RUBRO:</v>
          </cell>
          <cell r="B861"/>
          <cell r="C861">
            <v>0</v>
          </cell>
          <cell r="E861"/>
          <cell r="G861"/>
        </row>
        <row r="862">
          <cell r="A862" t="str">
            <v>ITEM:</v>
          </cell>
          <cell r="B862" t="str">
            <v/>
          </cell>
          <cell r="C862" t="str">
            <v/>
          </cell>
          <cell r="E862"/>
          <cell r="F862" t="str">
            <v>UNIDAD:</v>
          </cell>
          <cell r="G862" t="str">
            <v/>
          </cell>
        </row>
        <row r="863">
          <cell r="A863"/>
          <cell r="B863"/>
          <cell r="E863"/>
          <cell r="G863"/>
        </row>
        <row r="864">
          <cell r="A864" t="str">
            <v>DATOS REDETERMINACION</v>
          </cell>
          <cell r="B864"/>
          <cell r="C864" t="str">
            <v>DESIGNACION</v>
          </cell>
          <cell r="D864" t="str">
            <v>U</v>
          </cell>
          <cell r="E864" t="str">
            <v>Cantidad</v>
          </cell>
          <cell r="F864" t="str">
            <v>$ Unitarios</v>
          </cell>
          <cell r="G864" t="str">
            <v>$ Parcial</v>
          </cell>
        </row>
        <row r="865">
          <cell r="A865" t="str">
            <v>CÓDIGO</v>
          </cell>
          <cell r="B865" t="str">
            <v>DESCRIPCIÓN</v>
          </cell>
          <cell r="C865"/>
          <cell r="D865"/>
          <cell r="E865"/>
          <cell r="F865"/>
          <cell r="G865"/>
        </row>
        <row r="866">
          <cell r="A866" t="str">
            <v>A - MATERIALES</v>
          </cell>
          <cell r="B866"/>
          <cell r="C866"/>
          <cell r="D866"/>
          <cell r="E866"/>
          <cell r="F866"/>
          <cell r="G866"/>
        </row>
        <row r="867">
          <cell r="A867" t="str">
            <v/>
          </cell>
          <cell r="B867" t="str">
            <v/>
          </cell>
          <cell r="C867"/>
          <cell r="D867" t="str">
            <v/>
          </cell>
          <cell r="E867"/>
          <cell r="F867">
            <v>0</v>
          </cell>
          <cell r="G867">
            <v>0</v>
          </cell>
        </row>
        <row r="868">
          <cell r="A868" t="str">
            <v/>
          </cell>
          <cell r="B868" t="str">
            <v/>
          </cell>
          <cell r="C868"/>
          <cell r="D868" t="str">
            <v/>
          </cell>
          <cell r="E868"/>
          <cell r="F868">
            <v>0</v>
          </cell>
          <cell r="G868">
            <v>0</v>
          </cell>
        </row>
        <row r="869">
          <cell r="A869" t="str">
            <v/>
          </cell>
          <cell r="B869" t="str">
            <v/>
          </cell>
          <cell r="C869"/>
          <cell r="D869" t="str">
            <v/>
          </cell>
          <cell r="E869"/>
          <cell r="F869">
            <v>0</v>
          </cell>
          <cell r="G869">
            <v>0</v>
          </cell>
        </row>
        <row r="870">
          <cell r="A870" t="str">
            <v/>
          </cell>
          <cell r="B870" t="str">
            <v/>
          </cell>
          <cell r="C870"/>
          <cell r="D870" t="str">
            <v/>
          </cell>
          <cell r="E870"/>
          <cell r="F870">
            <v>0</v>
          </cell>
          <cell r="G870">
            <v>0</v>
          </cell>
        </row>
        <row r="871">
          <cell r="A871" t="str">
            <v/>
          </cell>
          <cell r="B871" t="str">
            <v/>
          </cell>
          <cell r="C871"/>
          <cell r="D871" t="str">
            <v/>
          </cell>
          <cell r="E871"/>
          <cell r="F871">
            <v>0</v>
          </cell>
          <cell r="G871">
            <v>0</v>
          </cell>
        </row>
        <row r="872">
          <cell r="A872" t="str">
            <v/>
          </cell>
          <cell r="B872" t="str">
            <v/>
          </cell>
          <cell r="C872"/>
          <cell r="D872" t="str">
            <v/>
          </cell>
          <cell r="E872"/>
          <cell r="F872">
            <v>0</v>
          </cell>
          <cell r="G872">
            <v>0</v>
          </cell>
        </row>
        <row r="873">
          <cell r="A873" t="str">
            <v/>
          </cell>
          <cell r="B873" t="str">
            <v/>
          </cell>
          <cell r="C873"/>
          <cell r="D873" t="str">
            <v/>
          </cell>
          <cell r="E873"/>
          <cell r="F873">
            <v>0</v>
          </cell>
          <cell r="G873">
            <v>0</v>
          </cell>
        </row>
        <row r="874">
          <cell r="A874" t="str">
            <v/>
          </cell>
          <cell r="B874" t="str">
            <v/>
          </cell>
          <cell r="C874"/>
          <cell r="D874" t="str">
            <v/>
          </cell>
          <cell r="E874"/>
          <cell r="F874">
            <v>0</v>
          </cell>
          <cell r="G874">
            <v>0</v>
          </cell>
        </row>
        <row r="875">
          <cell r="A875" t="str">
            <v/>
          </cell>
          <cell r="B875" t="str">
            <v/>
          </cell>
          <cell r="C875"/>
          <cell r="D875" t="str">
            <v/>
          </cell>
          <cell r="E875"/>
          <cell r="F875">
            <v>0</v>
          </cell>
          <cell r="G875">
            <v>0</v>
          </cell>
        </row>
        <row r="876">
          <cell r="A876" t="str">
            <v/>
          </cell>
          <cell r="B876" t="str">
            <v/>
          </cell>
          <cell r="C876"/>
          <cell r="D876" t="str">
            <v/>
          </cell>
          <cell r="E876"/>
          <cell r="F876">
            <v>0</v>
          </cell>
          <cell r="G876">
            <v>0</v>
          </cell>
        </row>
        <row r="877">
          <cell r="A877" t="str">
            <v/>
          </cell>
          <cell r="B877" t="str">
            <v/>
          </cell>
          <cell r="C877"/>
          <cell r="D877" t="str">
            <v/>
          </cell>
          <cell r="E877"/>
          <cell r="F877">
            <v>0</v>
          </cell>
          <cell r="G877">
            <v>0</v>
          </cell>
        </row>
        <row r="878">
          <cell r="A878" t="str">
            <v/>
          </cell>
          <cell r="B878" t="str">
            <v/>
          </cell>
          <cell r="C878"/>
          <cell r="D878" t="str">
            <v/>
          </cell>
          <cell r="E878"/>
          <cell r="F878">
            <v>0</v>
          </cell>
          <cell r="G878">
            <v>0</v>
          </cell>
        </row>
        <row r="879">
          <cell r="A879" t="str">
            <v/>
          </cell>
          <cell r="B879" t="str">
            <v/>
          </cell>
          <cell r="C879"/>
          <cell r="D879" t="str">
            <v/>
          </cell>
          <cell r="E879"/>
          <cell r="F879">
            <v>0</v>
          </cell>
          <cell r="G879">
            <v>0</v>
          </cell>
        </row>
        <row r="880">
          <cell r="A880" t="str">
            <v/>
          </cell>
          <cell r="B880" t="str">
            <v/>
          </cell>
          <cell r="C880"/>
          <cell r="D880" t="str">
            <v/>
          </cell>
          <cell r="E880"/>
          <cell r="F880">
            <v>0</v>
          </cell>
          <cell r="G880">
            <v>0</v>
          </cell>
        </row>
        <row r="881">
          <cell r="A881" t="str">
            <v/>
          </cell>
          <cell r="B881" t="str">
            <v/>
          </cell>
          <cell r="C881"/>
          <cell r="D881" t="str">
            <v/>
          </cell>
          <cell r="E881"/>
          <cell r="F881">
            <v>0</v>
          </cell>
          <cell r="G881">
            <v>0</v>
          </cell>
        </row>
        <row r="882">
          <cell r="A882" t="str">
            <v/>
          </cell>
          <cell r="B882" t="str">
            <v/>
          </cell>
          <cell r="C882"/>
          <cell r="D882" t="str">
            <v/>
          </cell>
          <cell r="E882"/>
          <cell r="F882">
            <v>0</v>
          </cell>
          <cell r="G882">
            <v>0</v>
          </cell>
        </row>
        <row r="883">
          <cell r="A883" t="str">
            <v/>
          </cell>
          <cell r="B883" t="str">
            <v/>
          </cell>
          <cell r="C883"/>
          <cell r="D883" t="str">
            <v/>
          </cell>
          <cell r="E883"/>
          <cell r="F883">
            <v>0</v>
          </cell>
          <cell r="G883">
            <v>0</v>
          </cell>
        </row>
        <row r="884">
          <cell r="A884" t="str">
            <v/>
          </cell>
          <cell r="B884" t="str">
            <v/>
          </cell>
          <cell r="C884"/>
          <cell r="D884" t="str">
            <v/>
          </cell>
          <cell r="E884"/>
          <cell r="F884">
            <v>0</v>
          </cell>
          <cell r="G884">
            <v>0</v>
          </cell>
        </row>
        <row r="885">
          <cell r="A885" t="str">
            <v/>
          </cell>
          <cell r="B885" t="str">
            <v/>
          </cell>
          <cell r="C885"/>
          <cell r="D885" t="str">
            <v/>
          </cell>
          <cell r="E885"/>
          <cell r="F885">
            <v>0</v>
          </cell>
          <cell r="G885">
            <v>0</v>
          </cell>
        </row>
        <row r="886">
          <cell r="A886" t="str">
            <v/>
          </cell>
          <cell r="B886" t="str">
            <v/>
          </cell>
          <cell r="C886"/>
          <cell r="D886" t="str">
            <v/>
          </cell>
          <cell r="E886"/>
          <cell r="F886">
            <v>0</v>
          </cell>
          <cell r="G886">
            <v>0</v>
          </cell>
        </row>
        <row r="887">
          <cell r="A887"/>
          <cell r="B887"/>
          <cell r="C887"/>
          <cell r="D887"/>
          <cell r="E887"/>
          <cell r="F887" t="str">
            <v>Total A</v>
          </cell>
          <cell r="G887">
            <v>0</v>
          </cell>
        </row>
        <row r="888">
          <cell r="A888" t="str">
            <v>B - MANO DE OBRA</v>
          </cell>
          <cell r="B888"/>
          <cell r="C888"/>
          <cell r="D888"/>
          <cell r="E888"/>
          <cell r="F888"/>
          <cell r="G888"/>
        </row>
        <row r="889">
          <cell r="A889" t="str">
            <v/>
          </cell>
          <cell r="B889" t="str">
            <v/>
          </cell>
          <cell r="C889"/>
          <cell r="D889" t="str">
            <v/>
          </cell>
          <cell r="E889"/>
          <cell r="F889">
            <v>0</v>
          </cell>
          <cell r="G889">
            <v>0</v>
          </cell>
        </row>
        <row r="890">
          <cell r="A890" t="str">
            <v/>
          </cell>
          <cell r="B890" t="str">
            <v/>
          </cell>
          <cell r="C890"/>
          <cell r="D890" t="str">
            <v/>
          </cell>
          <cell r="E890"/>
          <cell r="F890">
            <v>0</v>
          </cell>
          <cell r="G890">
            <v>0</v>
          </cell>
        </row>
        <row r="891">
          <cell r="A891" t="str">
            <v/>
          </cell>
          <cell r="B891" t="str">
            <v/>
          </cell>
          <cell r="C891"/>
          <cell r="D891" t="str">
            <v/>
          </cell>
          <cell r="E891"/>
          <cell r="F891">
            <v>0</v>
          </cell>
          <cell r="G891">
            <v>0</v>
          </cell>
        </row>
        <row r="892">
          <cell r="A892" t="str">
            <v/>
          </cell>
          <cell r="B892" t="str">
            <v/>
          </cell>
          <cell r="C892"/>
          <cell r="D892" t="str">
            <v/>
          </cell>
          <cell r="E892"/>
          <cell r="F892">
            <v>0</v>
          </cell>
          <cell r="G892">
            <v>0</v>
          </cell>
        </row>
        <row r="893">
          <cell r="A893" t="str">
            <v/>
          </cell>
          <cell r="B893" t="str">
            <v/>
          </cell>
          <cell r="C893"/>
          <cell r="D893" t="str">
            <v/>
          </cell>
          <cell r="E893"/>
          <cell r="F893">
            <v>0</v>
          </cell>
          <cell r="G893">
            <v>0</v>
          </cell>
        </row>
        <row r="894">
          <cell r="A894" t="str">
            <v/>
          </cell>
          <cell r="B894" t="str">
            <v/>
          </cell>
          <cell r="C894"/>
          <cell r="D894" t="str">
            <v/>
          </cell>
          <cell r="E894"/>
          <cell r="F894">
            <v>0</v>
          </cell>
          <cell r="G894">
            <v>0</v>
          </cell>
        </row>
        <row r="895">
          <cell r="A895" t="str">
            <v/>
          </cell>
          <cell r="B895" t="str">
            <v/>
          </cell>
          <cell r="C895"/>
          <cell r="D895" t="str">
            <v/>
          </cell>
          <cell r="E895"/>
          <cell r="F895">
            <v>0</v>
          </cell>
          <cell r="G895">
            <v>0</v>
          </cell>
        </row>
        <row r="896">
          <cell r="A896" t="str">
            <v/>
          </cell>
          <cell r="B896" t="str">
            <v/>
          </cell>
          <cell r="C896"/>
          <cell r="D896" t="str">
            <v/>
          </cell>
          <cell r="E896"/>
          <cell r="F896">
            <v>0</v>
          </cell>
          <cell r="G896">
            <v>0</v>
          </cell>
        </row>
        <row r="897">
          <cell r="A897"/>
          <cell r="B897"/>
          <cell r="C897"/>
          <cell r="D897"/>
          <cell r="E897"/>
          <cell r="F897" t="str">
            <v>Total B</v>
          </cell>
          <cell r="G897">
            <v>0</v>
          </cell>
        </row>
        <row r="898">
          <cell r="A898" t="str">
            <v>C - EQUIPOS</v>
          </cell>
          <cell r="B898"/>
          <cell r="C898"/>
          <cell r="D898"/>
          <cell r="E898"/>
          <cell r="F898"/>
          <cell r="G898"/>
        </row>
        <row r="899">
          <cell r="A899" t="str">
            <v/>
          </cell>
          <cell r="B899" t="str">
            <v/>
          </cell>
          <cell r="C899"/>
          <cell r="D899" t="str">
            <v/>
          </cell>
          <cell r="E899"/>
          <cell r="F899">
            <v>0</v>
          </cell>
          <cell r="G899">
            <v>0</v>
          </cell>
        </row>
        <row r="900">
          <cell r="A900" t="str">
            <v/>
          </cell>
          <cell r="B900" t="str">
            <v/>
          </cell>
          <cell r="C900"/>
          <cell r="D900" t="str">
            <v/>
          </cell>
          <cell r="E900"/>
          <cell r="F900">
            <v>0</v>
          </cell>
          <cell r="G900">
            <v>0</v>
          </cell>
        </row>
        <row r="901">
          <cell r="A901" t="str">
            <v/>
          </cell>
          <cell r="B901" t="str">
            <v/>
          </cell>
          <cell r="C901"/>
          <cell r="D901" t="str">
            <v/>
          </cell>
          <cell r="E901"/>
          <cell r="F901">
            <v>0</v>
          </cell>
          <cell r="G901">
            <v>0</v>
          </cell>
        </row>
        <row r="902">
          <cell r="A902" t="str">
            <v/>
          </cell>
          <cell r="B902" t="str">
            <v/>
          </cell>
          <cell r="C902"/>
          <cell r="D902" t="str">
            <v/>
          </cell>
          <cell r="E902"/>
          <cell r="F902">
            <v>0</v>
          </cell>
          <cell r="G902">
            <v>0</v>
          </cell>
        </row>
        <row r="903">
          <cell r="A903" t="str">
            <v/>
          </cell>
          <cell r="B903" t="str">
            <v/>
          </cell>
          <cell r="C903"/>
          <cell r="D903" t="str">
            <v/>
          </cell>
          <cell r="E903"/>
          <cell r="F903">
            <v>0</v>
          </cell>
          <cell r="G903">
            <v>0</v>
          </cell>
        </row>
        <row r="904">
          <cell r="A904" t="str">
            <v/>
          </cell>
          <cell r="B904" t="str">
            <v/>
          </cell>
          <cell r="C904"/>
          <cell r="D904" t="str">
            <v/>
          </cell>
          <cell r="E904"/>
          <cell r="F904">
            <v>0</v>
          </cell>
          <cell r="G904">
            <v>0</v>
          </cell>
        </row>
        <row r="905">
          <cell r="A905" t="str">
            <v/>
          </cell>
          <cell r="B905" t="str">
            <v/>
          </cell>
          <cell r="C905"/>
          <cell r="D905" t="str">
            <v/>
          </cell>
          <cell r="E905"/>
          <cell r="F905">
            <v>0</v>
          </cell>
          <cell r="G905">
            <v>0</v>
          </cell>
        </row>
        <row r="906">
          <cell r="A906" t="str">
            <v/>
          </cell>
          <cell r="B906" t="str">
            <v/>
          </cell>
          <cell r="C906"/>
          <cell r="D906" t="str">
            <v/>
          </cell>
          <cell r="E906"/>
          <cell r="F906">
            <v>0</v>
          </cell>
          <cell r="G906">
            <v>0</v>
          </cell>
        </row>
        <row r="907">
          <cell r="A907" t="str">
            <v/>
          </cell>
          <cell r="B907" t="str">
            <v/>
          </cell>
          <cell r="C907"/>
          <cell r="D907" t="str">
            <v/>
          </cell>
          <cell r="E907"/>
          <cell r="F907">
            <v>0</v>
          </cell>
          <cell r="G907">
            <v>0</v>
          </cell>
        </row>
        <row r="908">
          <cell r="A908" t="str">
            <v/>
          </cell>
          <cell r="B908" t="str">
            <v/>
          </cell>
          <cell r="C908"/>
          <cell r="D908" t="str">
            <v/>
          </cell>
          <cell r="E908"/>
          <cell r="F908">
            <v>0</v>
          </cell>
          <cell r="G908">
            <v>0</v>
          </cell>
        </row>
        <row r="909">
          <cell r="A909"/>
          <cell r="E909"/>
          <cell r="F909" t="str">
            <v>Total C</v>
          </cell>
          <cell r="G909">
            <v>0</v>
          </cell>
        </row>
        <row r="910">
          <cell r="A910"/>
          <cell r="E910"/>
          <cell r="G910"/>
        </row>
        <row r="911">
          <cell r="A911" t="str">
            <v/>
          </cell>
          <cell r="B911" t="str">
            <v/>
          </cell>
          <cell r="C911"/>
          <cell r="D911" t="str">
            <v>COSTO NETO</v>
          </cell>
          <cell r="E911"/>
          <cell r="F911" t="str">
            <v>Total D=A+B+C</v>
          </cell>
          <cell r="G911">
            <v>0</v>
          </cell>
        </row>
        <row r="913">
          <cell r="A913" t="str">
            <v>ANALISIS DE PRECIOS</v>
          </cell>
          <cell r="B913"/>
          <cell r="C913"/>
          <cell r="D913"/>
          <cell r="E913"/>
          <cell r="F913"/>
          <cell r="G913"/>
        </row>
        <row r="914">
          <cell r="A914" t="str">
            <v>COMITENTE:</v>
          </cell>
          <cell r="B914" t="str">
            <v>INSTITUTO PROVINCIAL DE LA VIVIENDA</v>
          </cell>
          <cell r="C914"/>
          <cell r="D914"/>
          <cell r="E914"/>
          <cell r="F914"/>
          <cell r="G914"/>
        </row>
        <row r="915">
          <cell r="A915" t="str">
            <v>CONTRATISTA:</v>
          </cell>
          <cell r="B915">
            <v>0</v>
          </cell>
          <cell r="C915"/>
          <cell r="D915"/>
          <cell r="E915"/>
          <cell r="F915"/>
          <cell r="G915"/>
        </row>
        <row r="916">
          <cell r="A916" t="str">
            <v>OBRA:</v>
          </cell>
          <cell r="B916">
            <v>0</v>
          </cell>
          <cell r="C916"/>
          <cell r="D916"/>
          <cell r="E916"/>
          <cell r="F916" t="str">
            <v>PRECIOS A:</v>
          </cell>
          <cell r="G916">
            <v>0</v>
          </cell>
        </row>
        <row r="917">
          <cell r="A917" t="str">
            <v>UBICACIÓN:</v>
          </cell>
          <cell r="B917">
            <v>0</v>
          </cell>
          <cell r="C917"/>
          <cell r="E917"/>
          <cell r="G917"/>
        </row>
        <row r="918">
          <cell r="A918" t="str">
            <v>RUBRO:</v>
          </cell>
          <cell r="B918"/>
          <cell r="C918">
            <v>0</v>
          </cell>
          <cell r="E918"/>
          <cell r="G918"/>
        </row>
        <row r="919">
          <cell r="A919" t="str">
            <v>ITEM:</v>
          </cell>
          <cell r="B919" t="str">
            <v/>
          </cell>
          <cell r="C919" t="str">
            <v/>
          </cell>
          <cell r="E919"/>
          <cell r="F919" t="str">
            <v>UNIDAD:</v>
          </cell>
          <cell r="G919" t="str">
            <v/>
          </cell>
        </row>
        <row r="920">
          <cell r="A920"/>
          <cell r="B920"/>
          <cell r="E920"/>
          <cell r="G920"/>
        </row>
        <row r="921">
          <cell r="A921" t="str">
            <v>DATOS REDETERMINACION</v>
          </cell>
          <cell r="B921"/>
          <cell r="C921" t="str">
            <v>DESIGNACION</v>
          </cell>
          <cell r="D921" t="str">
            <v>U</v>
          </cell>
          <cell r="E921" t="str">
            <v>Cantidad</v>
          </cell>
          <cell r="F921" t="str">
            <v>$ Unitarios</v>
          </cell>
          <cell r="G921" t="str">
            <v>$ Parcial</v>
          </cell>
        </row>
        <row r="922">
          <cell r="A922" t="str">
            <v>CÓDIGO</v>
          </cell>
          <cell r="B922" t="str">
            <v>DESCRIPCIÓN</v>
          </cell>
          <cell r="C922"/>
          <cell r="D922"/>
          <cell r="E922"/>
          <cell r="F922"/>
          <cell r="G922"/>
        </row>
        <row r="923">
          <cell r="A923" t="str">
            <v>A - MATERIALES</v>
          </cell>
          <cell r="B923"/>
          <cell r="C923"/>
          <cell r="D923"/>
          <cell r="E923"/>
          <cell r="F923"/>
          <cell r="G923"/>
        </row>
        <row r="924">
          <cell r="A924" t="str">
            <v/>
          </cell>
          <cell r="B924" t="str">
            <v/>
          </cell>
          <cell r="C924"/>
          <cell r="D924" t="str">
            <v/>
          </cell>
          <cell r="E924"/>
          <cell r="F924">
            <v>0</v>
          </cell>
          <cell r="G924">
            <v>0</v>
          </cell>
        </row>
        <row r="925">
          <cell r="A925" t="str">
            <v/>
          </cell>
          <cell r="B925" t="str">
            <v/>
          </cell>
          <cell r="C925"/>
          <cell r="D925" t="str">
            <v/>
          </cell>
          <cell r="E925"/>
          <cell r="F925">
            <v>0</v>
          </cell>
          <cell r="G925">
            <v>0</v>
          </cell>
        </row>
        <row r="926">
          <cell r="A926" t="str">
            <v/>
          </cell>
          <cell r="B926" t="str">
            <v/>
          </cell>
          <cell r="C926"/>
          <cell r="D926" t="str">
            <v/>
          </cell>
          <cell r="E926"/>
          <cell r="F926">
            <v>0</v>
          </cell>
          <cell r="G926">
            <v>0</v>
          </cell>
        </row>
        <row r="927">
          <cell r="A927" t="str">
            <v/>
          </cell>
          <cell r="B927" t="str">
            <v/>
          </cell>
          <cell r="C927"/>
          <cell r="D927" t="str">
            <v/>
          </cell>
          <cell r="E927"/>
          <cell r="F927">
            <v>0</v>
          </cell>
          <cell r="G927">
            <v>0</v>
          </cell>
        </row>
        <row r="928">
          <cell r="A928" t="str">
            <v/>
          </cell>
          <cell r="B928" t="str">
            <v/>
          </cell>
          <cell r="C928"/>
          <cell r="D928" t="str">
            <v/>
          </cell>
          <cell r="E928"/>
          <cell r="F928">
            <v>0</v>
          </cell>
          <cell r="G928">
            <v>0</v>
          </cell>
        </row>
        <row r="929">
          <cell r="A929" t="str">
            <v/>
          </cell>
          <cell r="B929" t="str">
            <v/>
          </cell>
          <cell r="C929"/>
          <cell r="D929" t="str">
            <v/>
          </cell>
          <cell r="E929"/>
          <cell r="F929">
            <v>0</v>
          </cell>
          <cell r="G929">
            <v>0</v>
          </cell>
        </row>
        <row r="930">
          <cell r="A930" t="str">
            <v/>
          </cell>
          <cell r="B930" t="str">
            <v/>
          </cell>
          <cell r="C930"/>
          <cell r="D930" t="str">
            <v/>
          </cell>
          <cell r="E930"/>
          <cell r="F930">
            <v>0</v>
          </cell>
          <cell r="G930">
            <v>0</v>
          </cell>
        </row>
        <row r="931">
          <cell r="A931" t="str">
            <v/>
          </cell>
          <cell r="B931" t="str">
            <v/>
          </cell>
          <cell r="C931"/>
          <cell r="D931" t="str">
            <v/>
          </cell>
          <cell r="E931"/>
          <cell r="F931">
            <v>0</v>
          </cell>
          <cell r="G931">
            <v>0</v>
          </cell>
        </row>
        <row r="932">
          <cell r="A932" t="str">
            <v/>
          </cell>
          <cell r="B932" t="str">
            <v/>
          </cell>
          <cell r="C932"/>
          <cell r="D932" t="str">
            <v/>
          </cell>
          <cell r="E932"/>
          <cell r="F932">
            <v>0</v>
          </cell>
          <cell r="G932">
            <v>0</v>
          </cell>
        </row>
        <row r="933">
          <cell r="A933" t="str">
            <v/>
          </cell>
          <cell r="B933" t="str">
            <v/>
          </cell>
          <cell r="C933"/>
          <cell r="D933" t="str">
            <v/>
          </cell>
          <cell r="E933"/>
          <cell r="F933">
            <v>0</v>
          </cell>
          <cell r="G933">
            <v>0</v>
          </cell>
        </row>
        <row r="934">
          <cell r="A934" t="str">
            <v/>
          </cell>
          <cell r="B934" t="str">
            <v/>
          </cell>
          <cell r="C934"/>
          <cell r="D934" t="str">
            <v/>
          </cell>
          <cell r="E934"/>
          <cell r="F934">
            <v>0</v>
          </cell>
          <cell r="G934">
            <v>0</v>
          </cell>
        </row>
        <row r="935">
          <cell r="A935" t="str">
            <v/>
          </cell>
          <cell r="B935" t="str">
            <v/>
          </cell>
          <cell r="C935"/>
          <cell r="D935" t="str">
            <v/>
          </cell>
          <cell r="E935"/>
          <cell r="F935">
            <v>0</v>
          </cell>
          <cell r="G935">
            <v>0</v>
          </cell>
        </row>
        <row r="936">
          <cell r="A936" t="str">
            <v/>
          </cell>
          <cell r="B936" t="str">
            <v/>
          </cell>
          <cell r="C936"/>
          <cell r="D936" t="str">
            <v/>
          </cell>
          <cell r="E936"/>
          <cell r="F936">
            <v>0</v>
          </cell>
          <cell r="G936">
            <v>0</v>
          </cell>
        </row>
        <row r="937">
          <cell r="A937" t="str">
            <v/>
          </cell>
          <cell r="B937" t="str">
            <v/>
          </cell>
          <cell r="C937"/>
          <cell r="D937" t="str">
            <v/>
          </cell>
          <cell r="E937"/>
          <cell r="F937">
            <v>0</v>
          </cell>
          <cell r="G937">
            <v>0</v>
          </cell>
        </row>
        <row r="938">
          <cell r="A938" t="str">
            <v/>
          </cell>
          <cell r="B938" t="str">
            <v/>
          </cell>
          <cell r="C938"/>
          <cell r="D938" t="str">
            <v/>
          </cell>
          <cell r="E938"/>
          <cell r="F938">
            <v>0</v>
          </cell>
          <cell r="G938">
            <v>0</v>
          </cell>
        </row>
        <row r="939">
          <cell r="A939" t="str">
            <v/>
          </cell>
          <cell r="B939" t="str">
            <v/>
          </cell>
          <cell r="C939"/>
          <cell r="D939" t="str">
            <v/>
          </cell>
          <cell r="E939"/>
          <cell r="F939">
            <v>0</v>
          </cell>
          <cell r="G939">
            <v>0</v>
          </cell>
        </row>
        <row r="940">
          <cell r="A940" t="str">
            <v/>
          </cell>
          <cell r="B940" t="str">
            <v/>
          </cell>
          <cell r="C940"/>
          <cell r="D940" t="str">
            <v/>
          </cell>
          <cell r="E940"/>
          <cell r="F940">
            <v>0</v>
          </cell>
          <cell r="G940">
            <v>0</v>
          </cell>
        </row>
        <row r="941">
          <cell r="A941" t="str">
            <v/>
          </cell>
          <cell r="B941" t="str">
            <v/>
          </cell>
          <cell r="C941"/>
          <cell r="D941" t="str">
            <v/>
          </cell>
          <cell r="E941"/>
          <cell r="F941">
            <v>0</v>
          </cell>
          <cell r="G941">
            <v>0</v>
          </cell>
        </row>
        <row r="942">
          <cell r="A942" t="str">
            <v/>
          </cell>
          <cell r="B942" t="str">
            <v/>
          </cell>
          <cell r="C942"/>
          <cell r="D942" t="str">
            <v/>
          </cell>
          <cell r="E942"/>
          <cell r="F942">
            <v>0</v>
          </cell>
          <cell r="G942">
            <v>0</v>
          </cell>
        </row>
        <row r="943">
          <cell r="A943" t="str">
            <v/>
          </cell>
          <cell r="B943" t="str">
            <v/>
          </cell>
          <cell r="C943"/>
          <cell r="D943" t="str">
            <v/>
          </cell>
          <cell r="E943"/>
          <cell r="F943">
            <v>0</v>
          </cell>
          <cell r="G943">
            <v>0</v>
          </cell>
        </row>
        <row r="944">
          <cell r="A944"/>
          <cell r="B944"/>
          <cell r="C944"/>
          <cell r="D944"/>
          <cell r="E944"/>
          <cell r="F944" t="str">
            <v>Total A</v>
          </cell>
          <cell r="G944">
            <v>0</v>
          </cell>
        </row>
        <row r="945">
          <cell r="A945" t="str">
            <v>B - MANO DE OBRA</v>
          </cell>
          <cell r="B945"/>
          <cell r="C945"/>
          <cell r="D945"/>
          <cell r="E945"/>
          <cell r="F945"/>
          <cell r="G945"/>
        </row>
        <row r="946">
          <cell r="A946" t="str">
            <v/>
          </cell>
          <cell r="B946" t="str">
            <v/>
          </cell>
          <cell r="C946"/>
          <cell r="D946" t="str">
            <v/>
          </cell>
          <cell r="E946"/>
          <cell r="F946">
            <v>0</v>
          </cell>
          <cell r="G946">
            <v>0</v>
          </cell>
        </row>
        <row r="947">
          <cell r="A947" t="str">
            <v/>
          </cell>
          <cell r="B947" t="str">
            <v/>
          </cell>
          <cell r="C947"/>
          <cell r="D947" t="str">
            <v/>
          </cell>
          <cell r="E947"/>
          <cell r="F947">
            <v>0</v>
          </cell>
          <cell r="G947">
            <v>0</v>
          </cell>
        </row>
        <row r="948">
          <cell r="A948" t="str">
            <v/>
          </cell>
          <cell r="B948" t="str">
            <v/>
          </cell>
          <cell r="C948"/>
          <cell r="D948" t="str">
            <v/>
          </cell>
          <cell r="E948"/>
          <cell r="F948">
            <v>0</v>
          </cell>
          <cell r="G948">
            <v>0</v>
          </cell>
        </row>
        <row r="949">
          <cell r="A949" t="str">
            <v/>
          </cell>
          <cell r="B949" t="str">
            <v/>
          </cell>
          <cell r="C949"/>
          <cell r="D949" t="str">
            <v/>
          </cell>
          <cell r="E949"/>
          <cell r="F949">
            <v>0</v>
          </cell>
          <cell r="G949">
            <v>0</v>
          </cell>
        </row>
        <row r="950">
          <cell r="A950" t="str">
            <v/>
          </cell>
          <cell r="B950" t="str">
            <v/>
          </cell>
          <cell r="C950"/>
          <cell r="D950" t="str">
            <v/>
          </cell>
          <cell r="E950"/>
          <cell r="F950">
            <v>0</v>
          </cell>
          <cell r="G950">
            <v>0</v>
          </cell>
        </row>
        <row r="951">
          <cell r="A951" t="str">
            <v/>
          </cell>
          <cell r="B951" t="str">
            <v/>
          </cell>
          <cell r="C951"/>
          <cell r="D951" t="str">
            <v/>
          </cell>
          <cell r="E951"/>
          <cell r="F951">
            <v>0</v>
          </cell>
          <cell r="G951">
            <v>0</v>
          </cell>
        </row>
        <row r="952">
          <cell r="A952" t="str">
            <v/>
          </cell>
          <cell r="B952" t="str">
            <v/>
          </cell>
          <cell r="C952"/>
          <cell r="D952" t="str">
            <v/>
          </cell>
          <cell r="E952"/>
          <cell r="F952">
            <v>0</v>
          </cell>
          <cell r="G952">
            <v>0</v>
          </cell>
        </row>
        <row r="953">
          <cell r="A953" t="str">
            <v/>
          </cell>
          <cell r="B953" t="str">
            <v/>
          </cell>
          <cell r="C953"/>
          <cell r="D953" t="str">
            <v/>
          </cell>
          <cell r="E953"/>
          <cell r="F953">
            <v>0</v>
          </cell>
          <cell r="G953">
            <v>0</v>
          </cell>
        </row>
        <row r="954">
          <cell r="A954"/>
          <cell r="B954"/>
          <cell r="C954"/>
          <cell r="D954"/>
          <cell r="E954"/>
          <cell r="F954" t="str">
            <v>Total B</v>
          </cell>
          <cell r="G954">
            <v>0</v>
          </cell>
        </row>
        <row r="955">
          <cell r="A955" t="str">
            <v>C - EQUIPOS</v>
          </cell>
          <cell r="B955"/>
          <cell r="C955"/>
          <cell r="D955"/>
          <cell r="E955"/>
          <cell r="F955"/>
          <cell r="G955"/>
        </row>
        <row r="956">
          <cell r="A956" t="str">
            <v/>
          </cell>
          <cell r="B956" t="str">
            <v/>
          </cell>
          <cell r="C956"/>
          <cell r="D956" t="str">
            <v/>
          </cell>
          <cell r="E956"/>
          <cell r="F956">
            <v>0</v>
          </cell>
          <cell r="G956">
            <v>0</v>
          </cell>
        </row>
        <row r="957">
          <cell r="A957" t="str">
            <v/>
          </cell>
          <cell r="B957" t="str">
            <v/>
          </cell>
          <cell r="C957"/>
          <cell r="D957" t="str">
            <v/>
          </cell>
          <cell r="E957"/>
          <cell r="F957">
            <v>0</v>
          </cell>
          <cell r="G957">
            <v>0</v>
          </cell>
        </row>
        <row r="958">
          <cell r="A958" t="str">
            <v/>
          </cell>
          <cell r="B958" t="str">
            <v/>
          </cell>
          <cell r="C958"/>
          <cell r="D958" t="str">
            <v/>
          </cell>
          <cell r="E958"/>
          <cell r="F958">
            <v>0</v>
          </cell>
          <cell r="G958">
            <v>0</v>
          </cell>
        </row>
        <row r="959">
          <cell r="A959" t="str">
            <v/>
          </cell>
          <cell r="B959" t="str">
            <v/>
          </cell>
          <cell r="C959"/>
          <cell r="D959" t="str">
            <v/>
          </cell>
          <cell r="E959"/>
          <cell r="F959">
            <v>0</v>
          </cell>
          <cell r="G959">
            <v>0</v>
          </cell>
        </row>
        <row r="960">
          <cell r="A960" t="str">
            <v/>
          </cell>
          <cell r="B960" t="str">
            <v/>
          </cell>
          <cell r="C960"/>
          <cell r="D960" t="str">
            <v/>
          </cell>
          <cell r="E960"/>
          <cell r="F960">
            <v>0</v>
          </cell>
          <cell r="G960">
            <v>0</v>
          </cell>
        </row>
        <row r="961">
          <cell r="A961" t="str">
            <v/>
          </cell>
          <cell r="B961" t="str">
            <v/>
          </cell>
          <cell r="C961"/>
          <cell r="D961" t="str">
            <v/>
          </cell>
          <cell r="E961"/>
          <cell r="F961">
            <v>0</v>
          </cell>
          <cell r="G961">
            <v>0</v>
          </cell>
        </row>
        <row r="962">
          <cell r="A962" t="str">
            <v/>
          </cell>
          <cell r="B962" t="str">
            <v/>
          </cell>
          <cell r="C962"/>
          <cell r="D962" t="str">
            <v/>
          </cell>
          <cell r="E962"/>
          <cell r="F962">
            <v>0</v>
          </cell>
          <cell r="G962">
            <v>0</v>
          </cell>
        </row>
        <row r="963">
          <cell r="A963" t="str">
            <v/>
          </cell>
          <cell r="B963" t="str">
            <v/>
          </cell>
          <cell r="C963"/>
          <cell r="D963" t="str">
            <v/>
          </cell>
          <cell r="E963"/>
          <cell r="F963">
            <v>0</v>
          </cell>
          <cell r="G963">
            <v>0</v>
          </cell>
        </row>
        <row r="964">
          <cell r="A964" t="str">
            <v/>
          </cell>
          <cell r="B964" t="str">
            <v/>
          </cell>
          <cell r="C964"/>
          <cell r="D964" t="str">
            <v/>
          </cell>
          <cell r="E964"/>
          <cell r="F964">
            <v>0</v>
          </cell>
          <cell r="G964">
            <v>0</v>
          </cell>
        </row>
        <row r="965">
          <cell r="A965" t="str">
            <v/>
          </cell>
          <cell r="B965" t="str">
            <v/>
          </cell>
          <cell r="C965"/>
          <cell r="D965" t="str">
            <v/>
          </cell>
          <cell r="E965"/>
          <cell r="F965">
            <v>0</v>
          </cell>
          <cell r="G965">
            <v>0</v>
          </cell>
        </row>
        <row r="966">
          <cell r="A966"/>
          <cell r="E966"/>
          <cell r="F966" t="str">
            <v>Total C</v>
          </cell>
          <cell r="G966">
            <v>0</v>
          </cell>
        </row>
        <row r="967">
          <cell r="A967"/>
          <cell r="E967"/>
          <cell r="G967"/>
        </row>
        <row r="968">
          <cell r="A968" t="str">
            <v/>
          </cell>
          <cell r="B968" t="str">
            <v/>
          </cell>
          <cell r="C968"/>
          <cell r="D968" t="str">
            <v>COSTO NETO</v>
          </cell>
          <cell r="E968"/>
          <cell r="F968" t="str">
            <v>Total D=A+B+C</v>
          </cell>
          <cell r="G968">
            <v>0</v>
          </cell>
        </row>
        <row r="969">
          <cell r="A969"/>
          <cell r="B969"/>
          <cell r="C969"/>
          <cell r="D969"/>
          <cell r="E969"/>
          <cell r="F969"/>
          <cell r="G969"/>
        </row>
        <row r="970">
          <cell r="A970" t="str">
            <v>ANALISIS DE PRECIOS</v>
          </cell>
          <cell r="B970"/>
          <cell r="C970"/>
          <cell r="D970"/>
          <cell r="E970"/>
          <cell r="F970"/>
          <cell r="G970"/>
        </row>
        <row r="971">
          <cell r="A971" t="str">
            <v>COMITENTE:</v>
          </cell>
          <cell r="B971" t="str">
            <v>INSTITUTO PROVINCIAL DE LA VIVIENDA</v>
          </cell>
          <cell r="C971"/>
          <cell r="D971"/>
          <cell r="E971"/>
          <cell r="F971"/>
          <cell r="G971"/>
        </row>
        <row r="972">
          <cell r="A972" t="str">
            <v>CONTRATISTA:</v>
          </cell>
          <cell r="B972">
            <v>0</v>
          </cell>
          <cell r="C972"/>
          <cell r="D972"/>
          <cell r="E972"/>
          <cell r="F972"/>
          <cell r="G972"/>
        </row>
        <row r="973">
          <cell r="A973" t="str">
            <v>OBRA:</v>
          </cell>
          <cell r="B973">
            <v>0</v>
          </cell>
          <cell r="C973"/>
          <cell r="D973"/>
          <cell r="E973"/>
          <cell r="F973" t="str">
            <v>PRECIOS A:</v>
          </cell>
          <cell r="G973">
            <v>0</v>
          </cell>
        </row>
        <row r="974">
          <cell r="A974" t="str">
            <v>UBICACIÓN:</v>
          </cell>
          <cell r="B974">
            <v>0</v>
          </cell>
          <cell r="C974"/>
          <cell r="E974"/>
          <cell r="G974"/>
        </row>
        <row r="975">
          <cell r="A975" t="str">
            <v>RUBRO:</v>
          </cell>
          <cell r="B975"/>
          <cell r="C975">
            <v>0</v>
          </cell>
          <cell r="E975"/>
          <cell r="G975"/>
        </row>
        <row r="976">
          <cell r="A976" t="str">
            <v>ITEM:</v>
          </cell>
          <cell r="B976" t="str">
            <v/>
          </cell>
          <cell r="C976" t="str">
            <v/>
          </cell>
          <cell r="E976"/>
          <cell r="F976" t="str">
            <v>UNIDAD:</v>
          </cell>
          <cell r="G976" t="str">
            <v/>
          </cell>
        </row>
        <row r="977">
          <cell r="A977"/>
          <cell r="B977"/>
          <cell r="E977"/>
          <cell r="G977"/>
        </row>
        <row r="978">
          <cell r="A978" t="str">
            <v>DATOS REDETERMINACION</v>
          </cell>
          <cell r="B978"/>
          <cell r="C978" t="str">
            <v>DESIGNACION</v>
          </cell>
          <cell r="D978" t="str">
            <v>U</v>
          </cell>
          <cell r="E978" t="str">
            <v>Cantidad</v>
          </cell>
          <cell r="F978" t="str">
            <v>$ Unitarios</v>
          </cell>
          <cell r="G978" t="str">
            <v>$ Parcial</v>
          </cell>
        </row>
        <row r="979">
          <cell r="A979" t="str">
            <v>CÓDIGO</v>
          </cell>
          <cell r="B979" t="str">
            <v>DESCRIPCIÓN</v>
          </cell>
          <cell r="C979"/>
          <cell r="D979"/>
          <cell r="E979"/>
          <cell r="F979"/>
          <cell r="G979"/>
        </row>
        <row r="980">
          <cell r="A980" t="str">
            <v>A - MATERIALES</v>
          </cell>
          <cell r="B980"/>
          <cell r="C980"/>
          <cell r="D980"/>
          <cell r="E980"/>
          <cell r="F980"/>
          <cell r="G980"/>
        </row>
        <row r="981">
          <cell r="A981" t="str">
            <v/>
          </cell>
          <cell r="B981" t="str">
            <v/>
          </cell>
          <cell r="C981"/>
          <cell r="D981" t="str">
            <v/>
          </cell>
          <cell r="E981"/>
          <cell r="F981">
            <v>0</v>
          </cell>
          <cell r="G981">
            <v>0</v>
          </cell>
        </row>
        <row r="982">
          <cell r="A982" t="str">
            <v/>
          </cell>
          <cell r="B982" t="str">
            <v/>
          </cell>
          <cell r="C982"/>
          <cell r="D982" t="str">
            <v/>
          </cell>
          <cell r="E982"/>
          <cell r="F982">
            <v>0</v>
          </cell>
          <cell r="G982">
            <v>0</v>
          </cell>
        </row>
        <row r="983">
          <cell r="A983" t="str">
            <v/>
          </cell>
          <cell r="B983" t="str">
            <v/>
          </cell>
          <cell r="C983"/>
          <cell r="D983" t="str">
            <v/>
          </cell>
          <cell r="E983"/>
          <cell r="F983">
            <v>0</v>
          </cell>
          <cell r="G983">
            <v>0</v>
          </cell>
        </row>
        <row r="984">
          <cell r="A984" t="str">
            <v/>
          </cell>
          <cell r="B984" t="str">
            <v/>
          </cell>
          <cell r="C984"/>
          <cell r="D984" t="str">
            <v/>
          </cell>
          <cell r="E984"/>
          <cell r="F984">
            <v>0</v>
          </cell>
          <cell r="G984">
            <v>0</v>
          </cell>
        </row>
        <row r="985">
          <cell r="A985" t="str">
            <v/>
          </cell>
          <cell r="B985" t="str">
            <v/>
          </cell>
          <cell r="C985"/>
          <cell r="D985" t="str">
            <v/>
          </cell>
          <cell r="E985"/>
          <cell r="F985">
            <v>0</v>
          </cell>
          <cell r="G985">
            <v>0</v>
          </cell>
        </row>
        <row r="986">
          <cell r="A986" t="str">
            <v/>
          </cell>
          <cell r="B986" t="str">
            <v/>
          </cell>
          <cell r="C986"/>
          <cell r="D986" t="str">
            <v/>
          </cell>
          <cell r="E986"/>
          <cell r="F986">
            <v>0</v>
          </cell>
          <cell r="G986">
            <v>0</v>
          </cell>
        </row>
        <row r="987">
          <cell r="A987" t="str">
            <v/>
          </cell>
          <cell r="B987" t="str">
            <v/>
          </cell>
          <cell r="C987"/>
          <cell r="D987" t="str">
            <v/>
          </cell>
          <cell r="E987"/>
          <cell r="F987">
            <v>0</v>
          </cell>
          <cell r="G987">
            <v>0</v>
          </cell>
        </row>
        <row r="988">
          <cell r="A988" t="str">
            <v/>
          </cell>
          <cell r="B988" t="str">
            <v/>
          </cell>
          <cell r="C988"/>
          <cell r="D988" t="str">
            <v/>
          </cell>
          <cell r="E988"/>
          <cell r="F988">
            <v>0</v>
          </cell>
          <cell r="G988">
            <v>0</v>
          </cell>
        </row>
        <row r="989">
          <cell r="A989" t="str">
            <v/>
          </cell>
          <cell r="B989" t="str">
            <v/>
          </cell>
          <cell r="C989"/>
          <cell r="D989" t="str">
            <v/>
          </cell>
          <cell r="E989"/>
          <cell r="F989">
            <v>0</v>
          </cell>
          <cell r="G989">
            <v>0</v>
          </cell>
        </row>
        <row r="990">
          <cell r="A990" t="str">
            <v/>
          </cell>
          <cell r="B990" t="str">
            <v/>
          </cell>
          <cell r="C990"/>
          <cell r="D990" t="str">
            <v/>
          </cell>
          <cell r="E990"/>
          <cell r="F990">
            <v>0</v>
          </cell>
          <cell r="G990">
            <v>0</v>
          </cell>
        </row>
        <row r="991">
          <cell r="A991" t="str">
            <v/>
          </cell>
          <cell r="B991" t="str">
            <v/>
          </cell>
          <cell r="C991"/>
          <cell r="D991" t="str">
            <v/>
          </cell>
          <cell r="E991"/>
          <cell r="F991">
            <v>0</v>
          </cell>
          <cell r="G991">
            <v>0</v>
          </cell>
        </row>
        <row r="992">
          <cell r="A992" t="str">
            <v/>
          </cell>
          <cell r="B992" t="str">
            <v/>
          </cell>
          <cell r="C992"/>
          <cell r="D992" t="str">
            <v/>
          </cell>
          <cell r="E992"/>
          <cell r="F992">
            <v>0</v>
          </cell>
          <cell r="G992">
            <v>0</v>
          </cell>
        </row>
        <row r="993">
          <cell r="A993" t="str">
            <v/>
          </cell>
          <cell r="B993" t="str">
            <v/>
          </cell>
          <cell r="C993"/>
          <cell r="D993" t="str">
            <v/>
          </cell>
          <cell r="E993"/>
          <cell r="F993">
            <v>0</v>
          </cell>
          <cell r="G993">
            <v>0</v>
          </cell>
        </row>
        <row r="994">
          <cell r="A994" t="str">
            <v/>
          </cell>
          <cell r="B994" t="str">
            <v/>
          </cell>
          <cell r="C994"/>
          <cell r="D994" t="str">
            <v/>
          </cell>
          <cell r="E994"/>
          <cell r="F994">
            <v>0</v>
          </cell>
          <cell r="G994">
            <v>0</v>
          </cell>
        </row>
        <row r="995">
          <cell r="A995" t="str">
            <v/>
          </cell>
          <cell r="B995" t="str">
            <v/>
          </cell>
          <cell r="C995"/>
          <cell r="D995" t="str">
            <v/>
          </cell>
          <cell r="E995"/>
          <cell r="F995">
            <v>0</v>
          </cell>
          <cell r="G995">
            <v>0</v>
          </cell>
        </row>
        <row r="996">
          <cell r="A996" t="str">
            <v/>
          </cell>
          <cell r="B996" t="str">
            <v/>
          </cell>
          <cell r="C996"/>
          <cell r="D996" t="str">
            <v/>
          </cell>
          <cell r="E996"/>
          <cell r="F996">
            <v>0</v>
          </cell>
          <cell r="G996">
            <v>0</v>
          </cell>
        </row>
        <row r="997">
          <cell r="A997" t="str">
            <v/>
          </cell>
          <cell r="B997" t="str">
            <v/>
          </cell>
          <cell r="C997"/>
          <cell r="D997" t="str">
            <v/>
          </cell>
          <cell r="E997"/>
          <cell r="F997">
            <v>0</v>
          </cell>
          <cell r="G997">
            <v>0</v>
          </cell>
        </row>
        <row r="998">
          <cell r="A998" t="str">
            <v/>
          </cell>
          <cell r="B998" t="str">
            <v/>
          </cell>
          <cell r="C998"/>
          <cell r="D998" t="str">
            <v/>
          </cell>
          <cell r="E998"/>
          <cell r="F998">
            <v>0</v>
          </cell>
          <cell r="G998">
            <v>0</v>
          </cell>
        </row>
        <row r="999">
          <cell r="A999" t="str">
            <v/>
          </cell>
          <cell r="B999" t="str">
            <v/>
          </cell>
          <cell r="C999"/>
          <cell r="D999" t="str">
            <v/>
          </cell>
          <cell r="E999"/>
          <cell r="F999">
            <v>0</v>
          </cell>
          <cell r="G999">
            <v>0</v>
          </cell>
        </row>
        <row r="1000">
          <cell r="A1000" t="str">
            <v/>
          </cell>
          <cell r="B1000" t="str">
            <v/>
          </cell>
          <cell r="C1000"/>
          <cell r="D1000" t="str">
            <v/>
          </cell>
          <cell r="E1000"/>
          <cell r="F1000">
            <v>0</v>
          </cell>
          <cell r="G1000">
            <v>0</v>
          </cell>
        </row>
        <row r="1001">
          <cell r="A1001"/>
          <cell r="B1001"/>
          <cell r="C1001"/>
          <cell r="D1001"/>
          <cell r="E1001"/>
          <cell r="F1001" t="str">
            <v>Total A</v>
          </cell>
          <cell r="G1001">
            <v>0</v>
          </cell>
        </row>
        <row r="1002">
          <cell r="A1002" t="str">
            <v>B - MANO DE OBRA</v>
          </cell>
          <cell r="B1002"/>
          <cell r="C1002"/>
          <cell r="D1002"/>
          <cell r="E1002"/>
          <cell r="F1002"/>
          <cell r="G1002"/>
        </row>
        <row r="1003">
          <cell r="A1003" t="str">
            <v/>
          </cell>
          <cell r="B1003" t="str">
            <v/>
          </cell>
          <cell r="C1003"/>
          <cell r="D1003" t="str">
            <v/>
          </cell>
          <cell r="E1003"/>
          <cell r="F1003">
            <v>0</v>
          </cell>
          <cell r="G1003">
            <v>0</v>
          </cell>
        </row>
        <row r="1004">
          <cell r="A1004" t="str">
            <v/>
          </cell>
          <cell r="B1004" t="str">
            <v/>
          </cell>
          <cell r="C1004"/>
          <cell r="D1004" t="str">
            <v/>
          </cell>
          <cell r="E1004"/>
          <cell r="F1004">
            <v>0</v>
          </cell>
          <cell r="G1004">
            <v>0</v>
          </cell>
        </row>
        <row r="1005">
          <cell r="A1005" t="str">
            <v/>
          </cell>
          <cell r="B1005" t="str">
            <v/>
          </cell>
          <cell r="C1005"/>
          <cell r="D1005" t="str">
            <v/>
          </cell>
          <cell r="E1005"/>
          <cell r="F1005">
            <v>0</v>
          </cell>
          <cell r="G1005">
            <v>0</v>
          </cell>
        </row>
        <row r="1006">
          <cell r="A1006" t="str">
            <v/>
          </cell>
          <cell r="B1006" t="str">
            <v/>
          </cell>
          <cell r="C1006"/>
          <cell r="D1006" t="str">
            <v/>
          </cell>
          <cell r="E1006"/>
          <cell r="F1006">
            <v>0</v>
          </cell>
          <cell r="G1006">
            <v>0</v>
          </cell>
        </row>
        <row r="1007">
          <cell r="A1007" t="str">
            <v/>
          </cell>
          <cell r="B1007" t="str">
            <v/>
          </cell>
          <cell r="C1007"/>
          <cell r="D1007" t="str">
            <v/>
          </cell>
          <cell r="E1007"/>
          <cell r="F1007">
            <v>0</v>
          </cell>
          <cell r="G1007">
            <v>0</v>
          </cell>
        </row>
        <row r="1008">
          <cell r="A1008" t="str">
            <v/>
          </cell>
          <cell r="B1008" t="str">
            <v/>
          </cell>
          <cell r="C1008"/>
          <cell r="D1008" t="str">
            <v/>
          </cell>
          <cell r="E1008"/>
          <cell r="F1008">
            <v>0</v>
          </cell>
          <cell r="G1008">
            <v>0</v>
          </cell>
        </row>
        <row r="1009">
          <cell r="A1009" t="str">
            <v/>
          </cell>
          <cell r="B1009" t="str">
            <v/>
          </cell>
          <cell r="C1009"/>
          <cell r="D1009" t="str">
            <v/>
          </cell>
          <cell r="E1009"/>
          <cell r="F1009">
            <v>0</v>
          </cell>
          <cell r="G1009">
            <v>0</v>
          </cell>
        </row>
        <row r="1010">
          <cell r="A1010" t="str">
            <v/>
          </cell>
          <cell r="B1010" t="str">
            <v/>
          </cell>
          <cell r="C1010"/>
          <cell r="D1010" t="str">
            <v/>
          </cell>
          <cell r="E1010"/>
          <cell r="F1010">
            <v>0</v>
          </cell>
          <cell r="G1010">
            <v>0</v>
          </cell>
        </row>
        <row r="1011">
          <cell r="A1011"/>
          <cell r="B1011"/>
          <cell r="C1011"/>
          <cell r="D1011"/>
          <cell r="E1011"/>
          <cell r="F1011" t="str">
            <v>Total B</v>
          </cell>
          <cell r="G1011">
            <v>0</v>
          </cell>
        </row>
        <row r="1012">
          <cell r="A1012" t="str">
            <v>C - EQUIPOS</v>
          </cell>
          <cell r="B1012"/>
          <cell r="C1012"/>
          <cell r="D1012"/>
          <cell r="E1012"/>
          <cell r="F1012"/>
          <cell r="G1012"/>
        </row>
        <row r="1013">
          <cell r="A1013" t="str">
            <v/>
          </cell>
          <cell r="B1013" t="str">
            <v/>
          </cell>
          <cell r="C1013"/>
          <cell r="D1013" t="str">
            <v/>
          </cell>
          <cell r="E1013"/>
          <cell r="F1013">
            <v>0</v>
          </cell>
          <cell r="G1013">
            <v>0</v>
          </cell>
        </row>
        <row r="1014">
          <cell r="A1014" t="str">
            <v/>
          </cell>
          <cell r="B1014" t="str">
            <v/>
          </cell>
          <cell r="C1014"/>
          <cell r="D1014" t="str">
            <v/>
          </cell>
          <cell r="E1014"/>
          <cell r="F1014">
            <v>0</v>
          </cell>
          <cell r="G1014">
            <v>0</v>
          </cell>
        </row>
        <row r="1015">
          <cell r="A1015" t="str">
            <v/>
          </cell>
          <cell r="B1015" t="str">
            <v/>
          </cell>
          <cell r="C1015"/>
          <cell r="D1015" t="str">
            <v/>
          </cell>
          <cell r="E1015"/>
          <cell r="F1015">
            <v>0</v>
          </cell>
          <cell r="G1015">
            <v>0</v>
          </cell>
        </row>
        <row r="1016">
          <cell r="A1016" t="str">
            <v/>
          </cell>
          <cell r="B1016" t="str">
            <v/>
          </cell>
          <cell r="C1016"/>
          <cell r="D1016" t="str">
            <v/>
          </cell>
          <cell r="E1016"/>
          <cell r="F1016">
            <v>0</v>
          </cell>
          <cell r="G1016">
            <v>0</v>
          </cell>
        </row>
        <row r="1017">
          <cell r="A1017" t="str">
            <v/>
          </cell>
          <cell r="B1017" t="str">
            <v/>
          </cell>
          <cell r="C1017"/>
          <cell r="D1017" t="str">
            <v/>
          </cell>
          <cell r="E1017"/>
          <cell r="F1017">
            <v>0</v>
          </cell>
          <cell r="G1017">
            <v>0</v>
          </cell>
        </row>
        <row r="1018">
          <cell r="A1018" t="str">
            <v/>
          </cell>
          <cell r="B1018" t="str">
            <v/>
          </cell>
          <cell r="C1018"/>
          <cell r="D1018" t="str">
            <v/>
          </cell>
          <cell r="E1018"/>
          <cell r="F1018">
            <v>0</v>
          </cell>
          <cell r="G1018">
            <v>0</v>
          </cell>
        </row>
        <row r="1019">
          <cell r="A1019" t="str">
            <v/>
          </cell>
          <cell r="B1019" t="str">
            <v/>
          </cell>
          <cell r="C1019"/>
          <cell r="D1019" t="str">
            <v/>
          </cell>
          <cell r="E1019"/>
          <cell r="F1019">
            <v>0</v>
          </cell>
          <cell r="G1019">
            <v>0</v>
          </cell>
        </row>
        <row r="1020">
          <cell r="A1020" t="str">
            <v/>
          </cell>
          <cell r="B1020" t="str">
            <v/>
          </cell>
          <cell r="C1020"/>
          <cell r="D1020" t="str">
            <v/>
          </cell>
          <cell r="E1020"/>
          <cell r="F1020">
            <v>0</v>
          </cell>
          <cell r="G1020">
            <v>0</v>
          </cell>
        </row>
        <row r="1021">
          <cell r="A1021" t="str">
            <v/>
          </cell>
          <cell r="B1021" t="str">
            <v/>
          </cell>
          <cell r="C1021"/>
          <cell r="D1021" t="str">
            <v/>
          </cell>
          <cell r="E1021"/>
          <cell r="F1021">
            <v>0</v>
          </cell>
          <cell r="G1021">
            <v>0</v>
          </cell>
        </row>
        <row r="1022">
          <cell r="A1022" t="str">
            <v/>
          </cell>
          <cell r="B1022" t="str">
            <v/>
          </cell>
          <cell r="C1022"/>
          <cell r="D1022" t="str">
            <v/>
          </cell>
          <cell r="E1022"/>
          <cell r="F1022">
            <v>0</v>
          </cell>
          <cell r="G1022">
            <v>0</v>
          </cell>
        </row>
        <row r="1023">
          <cell r="A1023"/>
          <cell r="E1023"/>
          <cell r="F1023" t="str">
            <v>Total C</v>
          </cell>
          <cell r="G1023">
            <v>0</v>
          </cell>
        </row>
        <row r="1024">
          <cell r="A1024"/>
          <cell r="E1024"/>
          <cell r="G1024"/>
        </row>
        <row r="1025">
          <cell r="A1025" t="str">
            <v/>
          </cell>
          <cell r="B1025" t="str">
            <v/>
          </cell>
          <cell r="C1025"/>
          <cell r="D1025" t="str">
            <v>COSTO NETO</v>
          </cell>
          <cell r="E1025"/>
          <cell r="F1025" t="str">
            <v>Total D=A+B+C</v>
          </cell>
          <cell r="G1025">
            <v>0</v>
          </cell>
        </row>
        <row r="1027">
          <cell r="A1027" t="str">
            <v>ANALISIS DE PRECIOS</v>
          </cell>
          <cell r="B1027"/>
          <cell r="C1027"/>
          <cell r="D1027"/>
          <cell r="E1027"/>
          <cell r="F1027"/>
          <cell r="G1027"/>
        </row>
        <row r="1028">
          <cell r="A1028" t="str">
            <v>COMITENTE:</v>
          </cell>
          <cell r="B1028" t="str">
            <v>INSTITUTO PROVINCIAL DE LA VIVIENDA</v>
          </cell>
          <cell r="C1028"/>
          <cell r="D1028"/>
          <cell r="E1028"/>
          <cell r="F1028"/>
          <cell r="G1028"/>
        </row>
        <row r="1029">
          <cell r="A1029" t="str">
            <v>CONTRATISTA:</v>
          </cell>
          <cell r="B1029">
            <v>0</v>
          </cell>
          <cell r="C1029"/>
          <cell r="D1029"/>
          <cell r="E1029"/>
          <cell r="F1029"/>
          <cell r="G1029"/>
        </row>
        <row r="1030">
          <cell r="A1030" t="str">
            <v>OBRA:</v>
          </cell>
          <cell r="B1030">
            <v>0</v>
          </cell>
          <cell r="C1030"/>
          <cell r="D1030"/>
          <cell r="E1030"/>
          <cell r="F1030" t="str">
            <v>PRECIOS A:</v>
          </cell>
          <cell r="G1030">
            <v>0</v>
          </cell>
        </row>
        <row r="1031">
          <cell r="A1031" t="str">
            <v>UBICACIÓN:</v>
          </cell>
          <cell r="B1031">
            <v>0</v>
          </cell>
          <cell r="C1031"/>
          <cell r="E1031"/>
          <cell r="G1031"/>
        </row>
        <row r="1032">
          <cell r="A1032" t="str">
            <v>RUBRO:</v>
          </cell>
          <cell r="B1032"/>
          <cell r="C1032">
            <v>0</v>
          </cell>
          <cell r="E1032"/>
          <cell r="G1032"/>
        </row>
        <row r="1033">
          <cell r="A1033" t="str">
            <v>ITEM:</v>
          </cell>
          <cell r="B1033" t="str">
            <v/>
          </cell>
          <cell r="C1033" t="str">
            <v/>
          </cell>
          <cell r="E1033"/>
          <cell r="F1033" t="str">
            <v>UNIDAD:</v>
          </cell>
          <cell r="G1033" t="str">
            <v/>
          </cell>
        </row>
        <row r="1034">
          <cell r="A1034"/>
          <cell r="B1034"/>
          <cell r="E1034"/>
          <cell r="G1034"/>
        </row>
        <row r="1035">
          <cell r="A1035" t="str">
            <v>DATOS REDETERMINACION</v>
          </cell>
          <cell r="B1035"/>
          <cell r="C1035" t="str">
            <v>DESIGNACION</v>
          </cell>
          <cell r="D1035" t="str">
            <v>U</v>
          </cell>
          <cell r="E1035" t="str">
            <v>Cantidad</v>
          </cell>
          <cell r="F1035" t="str">
            <v>$ Unitarios</v>
          </cell>
          <cell r="G1035" t="str">
            <v>$ Parcial</v>
          </cell>
        </row>
        <row r="1036">
          <cell r="A1036" t="str">
            <v>CÓDIGO</v>
          </cell>
          <cell r="B1036" t="str">
            <v>DESCRIPCIÓN</v>
          </cell>
          <cell r="C1036"/>
          <cell r="D1036"/>
          <cell r="E1036"/>
          <cell r="F1036"/>
          <cell r="G1036"/>
        </row>
        <row r="1037">
          <cell r="A1037" t="str">
            <v>A - MATERIALES</v>
          </cell>
          <cell r="B1037"/>
          <cell r="C1037"/>
          <cell r="D1037"/>
          <cell r="E1037"/>
          <cell r="F1037"/>
          <cell r="G1037"/>
        </row>
        <row r="1038">
          <cell r="A1038" t="str">
            <v/>
          </cell>
          <cell r="B1038" t="str">
            <v/>
          </cell>
          <cell r="C1038"/>
          <cell r="D1038" t="str">
            <v/>
          </cell>
          <cell r="E1038"/>
          <cell r="F1038">
            <v>0</v>
          </cell>
          <cell r="G1038">
            <v>0</v>
          </cell>
        </row>
        <row r="1039">
          <cell r="A1039" t="str">
            <v/>
          </cell>
          <cell r="B1039" t="str">
            <v/>
          </cell>
          <cell r="C1039"/>
          <cell r="D1039" t="str">
            <v/>
          </cell>
          <cell r="E1039"/>
          <cell r="F1039">
            <v>0</v>
          </cell>
          <cell r="G1039">
            <v>0</v>
          </cell>
        </row>
        <row r="1040">
          <cell r="A1040" t="str">
            <v/>
          </cell>
          <cell r="B1040" t="str">
            <v/>
          </cell>
          <cell r="C1040"/>
          <cell r="D1040" t="str">
            <v/>
          </cell>
          <cell r="E1040"/>
          <cell r="F1040">
            <v>0</v>
          </cell>
          <cell r="G1040">
            <v>0</v>
          </cell>
        </row>
        <row r="1041">
          <cell r="A1041" t="str">
            <v/>
          </cell>
          <cell r="B1041" t="str">
            <v/>
          </cell>
          <cell r="C1041"/>
          <cell r="D1041" t="str">
            <v/>
          </cell>
          <cell r="E1041"/>
          <cell r="F1041">
            <v>0</v>
          </cell>
          <cell r="G1041">
            <v>0</v>
          </cell>
        </row>
        <row r="1042">
          <cell r="A1042" t="str">
            <v/>
          </cell>
          <cell r="B1042" t="str">
            <v/>
          </cell>
          <cell r="C1042"/>
          <cell r="D1042" t="str">
            <v/>
          </cell>
          <cell r="E1042"/>
          <cell r="F1042">
            <v>0</v>
          </cell>
          <cell r="G1042">
            <v>0</v>
          </cell>
        </row>
        <row r="1043">
          <cell r="A1043" t="str">
            <v/>
          </cell>
          <cell r="B1043" t="str">
            <v/>
          </cell>
          <cell r="C1043"/>
          <cell r="D1043" t="str">
            <v/>
          </cell>
          <cell r="E1043"/>
          <cell r="F1043">
            <v>0</v>
          </cell>
          <cell r="G1043">
            <v>0</v>
          </cell>
        </row>
        <row r="1044">
          <cell r="A1044" t="str">
            <v/>
          </cell>
          <cell r="B1044" t="str">
            <v/>
          </cell>
          <cell r="C1044"/>
          <cell r="D1044" t="str">
            <v/>
          </cell>
          <cell r="E1044"/>
          <cell r="F1044">
            <v>0</v>
          </cell>
          <cell r="G1044">
            <v>0</v>
          </cell>
        </row>
        <row r="1045">
          <cell r="A1045" t="str">
            <v/>
          </cell>
          <cell r="B1045" t="str">
            <v/>
          </cell>
          <cell r="C1045"/>
          <cell r="D1045" t="str">
            <v/>
          </cell>
          <cell r="E1045"/>
          <cell r="F1045">
            <v>0</v>
          </cell>
          <cell r="G1045">
            <v>0</v>
          </cell>
        </row>
        <row r="1046">
          <cell r="A1046" t="str">
            <v/>
          </cell>
          <cell r="B1046" t="str">
            <v/>
          </cell>
          <cell r="C1046"/>
          <cell r="D1046" t="str">
            <v/>
          </cell>
          <cell r="E1046"/>
          <cell r="F1046">
            <v>0</v>
          </cell>
          <cell r="G1046">
            <v>0</v>
          </cell>
        </row>
        <row r="1047">
          <cell r="A1047" t="str">
            <v/>
          </cell>
          <cell r="B1047" t="str">
            <v/>
          </cell>
          <cell r="C1047"/>
          <cell r="D1047" t="str">
            <v/>
          </cell>
          <cell r="E1047"/>
          <cell r="F1047">
            <v>0</v>
          </cell>
          <cell r="G1047">
            <v>0</v>
          </cell>
        </row>
        <row r="1048">
          <cell r="A1048" t="str">
            <v/>
          </cell>
          <cell r="B1048" t="str">
            <v/>
          </cell>
          <cell r="C1048"/>
          <cell r="D1048" t="str">
            <v/>
          </cell>
          <cell r="E1048"/>
          <cell r="F1048">
            <v>0</v>
          </cell>
          <cell r="G1048">
            <v>0</v>
          </cell>
        </row>
        <row r="1049">
          <cell r="A1049" t="str">
            <v/>
          </cell>
          <cell r="B1049" t="str">
            <v/>
          </cell>
          <cell r="C1049"/>
          <cell r="D1049" t="str">
            <v/>
          </cell>
          <cell r="E1049"/>
          <cell r="F1049">
            <v>0</v>
          </cell>
          <cell r="G1049">
            <v>0</v>
          </cell>
        </row>
        <row r="1050">
          <cell r="A1050" t="str">
            <v/>
          </cell>
          <cell r="B1050" t="str">
            <v/>
          </cell>
          <cell r="C1050"/>
          <cell r="D1050" t="str">
            <v/>
          </cell>
          <cell r="E1050"/>
          <cell r="F1050">
            <v>0</v>
          </cell>
          <cell r="G1050">
            <v>0</v>
          </cell>
        </row>
        <row r="1051">
          <cell r="A1051" t="str">
            <v/>
          </cell>
          <cell r="B1051" t="str">
            <v/>
          </cell>
          <cell r="C1051"/>
          <cell r="D1051" t="str">
            <v/>
          </cell>
          <cell r="E1051"/>
          <cell r="F1051">
            <v>0</v>
          </cell>
          <cell r="G1051">
            <v>0</v>
          </cell>
        </row>
        <row r="1052">
          <cell r="A1052" t="str">
            <v/>
          </cell>
          <cell r="B1052" t="str">
            <v/>
          </cell>
          <cell r="C1052"/>
          <cell r="D1052" t="str">
            <v/>
          </cell>
          <cell r="E1052"/>
          <cell r="F1052">
            <v>0</v>
          </cell>
          <cell r="G1052">
            <v>0</v>
          </cell>
        </row>
        <row r="1053">
          <cell r="A1053" t="str">
            <v/>
          </cell>
          <cell r="B1053" t="str">
            <v/>
          </cell>
          <cell r="C1053"/>
          <cell r="D1053" t="str">
            <v/>
          </cell>
          <cell r="E1053"/>
          <cell r="F1053">
            <v>0</v>
          </cell>
          <cell r="G1053">
            <v>0</v>
          </cell>
        </row>
        <row r="1054">
          <cell r="A1054" t="str">
            <v/>
          </cell>
          <cell r="B1054" t="str">
            <v/>
          </cell>
          <cell r="C1054"/>
          <cell r="D1054" t="str">
            <v/>
          </cell>
          <cell r="E1054"/>
          <cell r="F1054">
            <v>0</v>
          </cell>
          <cell r="G1054">
            <v>0</v>
          </cell>
        </row>
        <row r="1055">
          <cell r="A1055" t="str">
            <v/>
          </cell>
          <cell r="B1055" t="str">
            <v/>
          </cell>
          <cell r="C1055"/>
          <cell r="D1055" t="str">
            <v/>
          </cell>
          <cell r="E1055"/>
          <cell r="F1055">
            <v>0</v>
          </cell>
          <cell r="G1055">
            <v>0</v>
          </cell>
        </row>
        <row r="1056">
          <cell r="A1056" t="str">
            <v/>
          </cell>
          <cell r="B1056" t="str">
            <v/>
          </cell>
          <cell r="C1056"/>
          <cell r="D1056" t="str">
            <v/>
          </cell>
          <cell r="E1056"/>
          <cell r="F1056">
            <v>0</v>
          </cell>
          <cell r="G1056">
            <v>0</v>
          </cell>
        </row>
        <row r="1057">
          <cell r="A1057" t="str">
            <v/>
          </cell>
          <cell r="B1057" t="str">
            <v/>
          </cell>
          <cell r="C1057"/>
          <cell r="D1057" t="str">
            <v/>
          </cell>
          <cell r="E1057"/>
          <cell r="F1057">
            <v>0</v>
          </cell>
          <cell r="G1057">
            <v>0</v>
          </cell>
        </row>
        <row r="1058">
          <cell r="A1058"/>
          <cell r="B1058"/>
          <cell r="C1058"/>
          <cell r="D1058"/>
          <cell r="E1058"/>
          <cell r="F1058" t="str">
            <v>Total A</v>
          </cell>
          <cell r="G1058">
            <v>0</v>
          </cell>
        </row>
        <row r="1059">
          <cell r="A1059" t="str">
            <v>B - MANO DE OBRA</v>
          </cell>
          <cell r="B1059"/>
          <cell r="C1059"/>
          <cell r="D1059"/>
          <cell r="E1059"/>
          <cell r="F1059"/>
          <cell r="G1059"/>
        </row>
        <row r="1060">
          <cell r="A1060" t="str">
            <v/>
          </cell>
          <cell r="B1060" t="str">
            <v/>
          </cell>
          <cell r="C1060"/>
          <cell r="D1060" t="str">
            <v/>
          </cell>
          <cell r="E1060"/>
          <cell r="F1060">
            <v>0</v>
          </cell>
          <cell r="G1060">
            <v>0</v>
          </cell>
        </row>
        <row r="1061">
          <cell r="A1061" t="str">
            <v/>
          </cell>
          <cell r="B1061" t="str">
            <v/>
          </cell>
          <cell r="C1061"/>
          <cell r="D1061" t="str">
            <v/>
          </cell>
          <cell r="E1061"/>
          <cell r="F1061">
            <v>0</v>
          </cell>
          <cell r="G1061">
            <v>0</v>
          </cell>
        </row>
        <row r="1062">
          <cell r="A1062" t="str">
            <v/>
          </cell>
          <cell r="B1062" t="str">
            <v/>
          </cell>
          <cell r="C1062"/>
          <cell r="D1062" t="str">
            <v/>
          </cell>
          <cell r="E1062"/>
          <cell r="F1062">
            <v>0</v>
          </cell>
          <cell r="G1062">
            <v>0</v>
          </cell>
        </row>
        <row r="1063">
          <cell r="A1063" t="str">
            <v/>
          </cell>
          <cell r="B1063" t="str">
            <v/>
          </cell>
          <cell r="C1063"/>
          <cell r="D1063" t="str">
            <v/>
          </cell>
          <cell r="E1063"/>
          <cell r="F1063">
            <v>0</v>
          </cell>
          <cell r="G1063">
            <v>0</v>
          </cell>
        </row>
        <row r="1064">
          <cell r="A1064" t="str">
            <v/>
          </cell>
          <cell r="B1064" t="str">
            <v/>
          </cell>
          <cell r="C1064"/>
          <cell r="D1064" t="str">
            <v/>
          </cell>
          <cell r="E1064"/>
          <cell r="F1064">
            <v>0</v>
          </cell>
          <cell r="G1064">
            <v>0</v>
          </cell>
        </row>
        <row r="1065">
          <cell r="A1065" t="str">
            <v/>
          </cell>
          <cell r="B1065" t="str">
            <v/>
          </cell>
          <cell r="C1065"/>
          <cell r="D1065" t="str">
            <v/>
          </cell>
          <cell r="E1065"/>
          <cell r="F1065">
            <v>0</v>
          </cell>
          <cell r="G1065">
            <v>0</v>
          </cell>
        </row>
        <row r="1066">
          <cell r="A1066" t="str">
            <v/>
          </cell>
          <cell r="B1066" t="str">
            <v/>
          </cell>
          <cell r="C1066"/>
          <cell r="D1066" t="str">
            <v/>
          </cell>
          <cell r="E1066"/>
          <cell r="F1066">
            <v>0</v>
          </cell>
          <cell r="G1066">
            <v>0</v>
          </cell>
        </row>
        <row r="1067">
          <cell r="A1067" t="str">
            <v/>
          </cell>
          <cell r="B1067" t="str">
            <v/>
          </cell>
          <cell r="C1067"/>
          <cell r="D1067" t="str">
            <v/>
          </cell>
          <cell r="E1067"/>
          <cell r="F1067">
            <v>0</v>
          </cell>
          <cell r="G1067">
            <v>0</v>
          </cell>
        </row>
        <row r="1068">
          <cell r="A1068"/>
          <cell r="B1068"/>
          <cell r="C1068"/>
          <cell r="D1068"/>
          <cell r="E1068"/>
          <cell r="F1068" t="str">
            <v>Total B</v>
          </cell>
          <cell r="G1068">
            <v>0</v>
          </cell>
        </row>
        <row r="1069">
          <cell r="A1069" t="str">
            <v>C - EQUIPOS</v>
          </cell>
          <cell r="B1069"/>
          <cell r="C1069"/>
          <cell r="D1069"/>
          <cell r="E1069"/>
          <cell r="F1069"/>
          <cell r="G1069"/>
        </row>
        <row r="1070">
          <cell r="A1070" t="str">
            <v/>
          </cell>
          <cell r="B1070" t="str">
            <v/>
          </cell>
          <cell r="C1070"/>
          <cell r="D1070" t="str">
            <v/>
          </cell>
          <cell r="E1070"/>
          <cell r="F1070">
            <v>0</v>
          </cell>
          <cell r="G1070">
            <v>0</v>
          </cell>
        </row>
        <row r="1071">
          <cell r="A1071" t="str">
            <v/>
          </cell>
          <cell r="B1071" t="str">
            <v/>
          </cell>
          <cell r="C1071"/>
          <cell r="D1071" t="str">
            <v/>
          </cell>
          <cell r="E1071"/>
          <cell r="F1071">
            <v>0</v>
          </cell>
          <cell r="G1071">
            <v>0</v>
          </cell>
        </row>
        <row r="1072">
          <cell r="A1072" t="str">
            <v/>
          </cell>
          <cell r="B1072" t="str">
            <v/>
          </cell>
          <cell r="C1072"/>
          <cell r="D1072" t="str">
            <v/>
          </cell>
          <cell r="E1072"/>
          <cell r="F1072">
            <v>0</v>
          </cell>
          <cell r="G1072">
            <v>0</v>
          </cell>
        </row>
        <row r="1073">
          <cell r="A1073" t="str">
            <v/>
          </cell>
          <cell r="B1073" t="str">
            <v/>
          </cell>
          <cell r="C1073"/>
          <cell r="D1073" t="str">
            <v/>
          </cell>
          <cell r="E1073"/>
          <cell r="F1073">
            <v>0</v>
          </cell>
          <cell r="G1073">
            <v>0</v>
          </cell>
        </row>
        <row r="1074">
          <cell r="A1074" t="str">
            <v/>
          </cell>
          <cell r="B1074" t="str">
            <v/>
          </cell>
          <cell r="C1074"/>
          <cell r="D1074" t="str">
            <v/>
          </cell>
          <cell r="E1074"/>
          <cell r="F1074">
            <v>0</v>
          </cell>
          <cell r="G1074">
            <v>0</v>
          </cell>
        </row>
        <row r="1075">
          <cell r="A1075" t="str">
            <v/>
          </cell>
          <cell r="B1075" t="str">
            <v/>
          </cell>
          <cell r="C1075"/>
          <cell r="D1075" t="str">
            <v/>
          </cell>
          <cell r="E1075"/>
          <cell r="F1075">
            <v>0</v>
          </cell>
          <cell r="G1075">
            <v>0</v>
          </cell>
        </row>
        <row r="1076">
          <cell r="A1076" t="str">
            <v/>
          </cell>
          <cell r="B1076" t="str">
            <v/>
          </cell>
          <cell r="C1076"/>
          <cell r="D1076" t="str">
            <v/>
          </cell>
          <cell r="E1076"/>
          <cell r="F1076">
            <v>0</v>
          </cell>
          <cell r="G1076">
            <v>0</v>
          </cell>
        </row>
        <row r="1077">
          <cell r="A1077" t="str">
            <v/>
          </cell>
          <cell r="B1077" t="str">
            <v/>
          </cell>
          <cell r="C1077"/>
          <cell r="D1077" t="str">
            <v/>
          </cell>
          <cell r="E1077"/>
          <cell r="F1077">
            <v>0</v>
          </cell>
          <cell r="G1077">
            <v>0</v>
          </cell>
        </row>
        <row r="1078">
          <cell r="A1078" t="str">
            <v/>
          </cell>
          <cell r="B1078" t="str">
            <v/>
          </cell>
          <cell r="C1078"/>
          <cell r="D1078" t="str">
            <v/>
          </cell>
          <cell r="E1078"/>
          <cell r="F1078">
            <v>0</v>
          </cell>
          <cell r="G1078">
            <v>0</v>
          </cell>
        </row>
        <row r="1079">
          <cell r="A1079" t="str">
            <v/>
          </cell>
          <cell r="B1079" t="str">
            <v/>
          </cell>
          <cell r="C1079"/>
          <cell r="D1079" t="str">
            <v/>
          </cell>
          <cell r="E1079"/>
          <cell r="F1079">
            <v>0</v>
          </cell>
          <cell r="G1079">
            <v>0</v>
          </cell>
        </row>
        <row r="1080">
          <cell r="A1080"/>
          <cell r="E1080"/>
          <cell r="F1080" t="str">
            <v>Total C</v>
          </cell>
          <cell r="G1080">
            <v>0</v>
          </cell>
        </row>
        <row r="1081">
          <cell r="A1081"/>
          <cell r="E1081"/>
          <cell r="G1081"/>
        </row>
        <row r="1082">
          <cell r="A1082" t="str">
            <v/>
          </cell>
          <cell r="B1082" t="str">
            <v/>
          </cell>
          <cell r="C1082"/>
          <cell r="D1082" t="str">
            <v>COSTO NETO</v>
          </cell>
          <cell r="E1082"/>
          <cell r="F1082" t="str">
            <v>Total D=A+B+C</v>
          </cell>
          <cell r="G1082">
            <v>0</v>
          </cell>
        </row>
        <row r="1083">
          <cell r="A1083"/>
          <cell r="B1083"/>
          <cell r="C1083"/>
          <cell r="D1083"/>
          <cell r="E1083"/>
          <cell r="F1083"/>
          <cell r="G1083"/>
        </row>
        <row r="1084">
          <cell r="A1084" t="str">
            <v>ANALISIS DE PRECIOS</v>
          </cell>
          <cell r="B1084"/>
          <cell r="C1084"/>
          <cell r="D1084"/>
          <cell r="E1084"/>
          <cell r="F1084"/>
          <cell r="G1084"/>
        </row>
        <row r="1085">
          <cell r="A1085" t="str">
            <v>COMITENTE:</v>
          </cell>
          <cell r="B1085" t="str">
            <v>INSTITUTO PROVINCIAL DE LA VIVIENDA</v>
          </cell>
          <cell r="C1085"/>
          <cell r="D1085"/>
          <cell r="E1085"/>
          <cell r="F1085"/>
          <cell r="G1085"/>
        </row>
        <row r="1086">
          <cell r="A1086" t="str">
            <v>CONTRATISTA:</v>
          </cell>
          <cell r="B1086">
            <v>0</v>
          </cell>
          <cell r="C1086"/>
          <cell r="D1086"/>
          <cell r="E1086"/>
          <cell r="F1086"/>
          <cell r="G1086"/>
        </row>
        <row r="1087">
          <cell r="A1087" t="str">
            <v>OBRA:</v>
          </cell>
          <cell r="B1087">
            <v>0</v>
          </cell>
          <cell r="C1087"/>
          <cell r="D1087"/>
          <cell r="E1087"/>
          <cell r="F1087" t="str">
            <v>PRECIOS A:</v>
          </cell>
          <cell r="G1087">
            <v>0</v>
          </cell>
        </row>
        <row r="1088">
          <cell r="A1088" t="str">
            <v>UBICACIÓN:</v>
          </cell>
          <cell r="B1088">
            <v>0</v>
          </cell>
          <cell r="C1088"/>
          <cell r="E1088"/>
          <cell r="G1088"/>
        </row>
        <row r="1089">
          <cell r="A1089" t="str">
            <v>RUBRO:</v>
          </cell>
          <cell r="B1089"/>
          <cell r="C1089">
            <v>0</v>
          </cell>
          <cell r="E1089"/>
          <cell r="G1089"/>
        </row>
        <row r="1090">
          <cell r="A1090" t="str">
            <v>ITEM:</v>
          </cell>
          <cell r="B1090" t="str">
            <v/>
          </cell>
          <cell r="C1090" t="str">
            <v/>
          </cell>
          <cell r="E1090"/>
          <cell r="F1090" t="str">
            <v>UNIDAD:</v>
          </cell>
          <cell r="G1090" t="str">
            <v/>
          </cell>
        </row>
        <row r="1091">
          <cell r="A1091"/>
          <cell r="B1091"/>
          <cell r="E1091"/>
          <cell r="G1091"/>
        </row>
        <row r="1092">
          <cell r="A1092" t="str">
            <v>DATOS REDETERMINACION</v>
          </cell>
          <cell r="B1092"/>
          <cell r="C1092" t="str">
            <v>DESIGNACION</v>
          </cell>
          <cell r="D1092" t="str">
            <v>U</v>
          </cell>
          <cell r="E1092" t="str">
            <v>Cantidad</v>
          </cell>
          <cell r="F1092" t="str">
            <v>$ Unitarios</v>
          </cell>
          <cell r="G1092" t="str">
            <v>$ Parcial</v>
          </cell>
        </row>
        <row r="1093">
          <cell r="A1093" t="str">
            <v>CÓDIGO</v>
          </cell>
          <cell r="B1093" t="str">
            <v>DESCRIPCIÓN</v>
          </cell>
          <cell r="C1093"/>
          <cell r="D1093"/>
          <cell r="E1093"/>
          <cell r="F1093"/>
          <cell r="G1093"/>
        </row>
        <row r="1094">
          <cell r="A1094" t="str">
            <v>A - MATERIALES</v>
          </cell>
          <cell r="B1094"/>
          <cell r="C1094"/>
          <cell r="D1094"/>
          <cell r="E1094"/>
          <cell r="F1094"/>
          <cell r="G1094"/>
        </row>
        <row r="1095">
          <cell r="A1095" t="str">
            <v/>
          </cell>
          <cell r="B1095" t="str">
            <v/>
          </cell>
          <cell r="C1095"/>
          <cell r="D1095" t="str">
            <v/>
          </cell>
          <cell r="E1095"/>
          <cell r="F1095">
            <v>0</v>
          </cell>
          <cell r="G1095">
            <v>0</v>
          </cell>
        </row>
        <row r="1096">
          <cell r="A1096" t="str">
            <v/>
          </cell>
          <cell r="B1096" t="str">
            <v/>
          </cell>
          <cell r="C1096"/>
          <cell r="D1096" t="str">
            <v/>
          </cell>
          <cell r="E1096"/>
          <cell r="F1096">
            <v>0</v>
          </cell>
          <cell r="G1096">
            <v>0</v>
          </cell>
        </row>
        <row r="1097">
          <cell r="A1097" t="str">
            <v/>
          </cell>
          <cell r="B1097" t="str">
            <v/>
          </cell>
          <cell r="C1097"/>
          <cell r="D1097" t="str">
            <v/>
          </cell>
          <cell r="E1097"/>
          <cell r="F1097">
            <v>0</v>
          </cell>
          <cell r="G1097">
            <v>0</v>
          </cell>
        </row>
        <row r="1098">
          <cell r="A1098" t="str">
            <v/>
          </cell>
          <cell r="B1098" t="str">
            <v/>
          </cell>
          <cell r="C1098"/>
          <cell r="D1098" t="str">
            <v/>
          </cell>
          <cell r="E1098"/>
          <cell r="F1098">
            <v>0</v>
          </cell>
          <cell r="G1098">
            <v>0</v>
          </cell>
        </row>
        <row r="1099">
          <cell r="A1099" t="str">
            <v/>
          </cell>
          <cell r="B1099" t="str">
            <v/>
          </cell>
          <cell r="C1099"/>
          <cell r="D1099" t="str">
            <v/>
          </cell>
          <cell r="E1099"/>
          <cell r="F1099">
            <v>0</v>
          </cell>
          <cell r="G1099">
            <v>0</v>
          </cell>
        </row>
        <row r="1100">
          <cell r="A1100" t="str">
            <v/>
          </cell>
          <cell r="B1100" t="str">
            <v/>
          </cell>
          <cell r="C1100"/>
          <cell r="D1100" t="str">
            <v/>
          </cell>
          <cell r="E1100"/>
          <cell r="F1100">
            <v>0</v>
          </cell>
          <cell r="G1100">
            <v>0</v>
          </cell>
        </row>
        <row r="1101">
          <cell r="A1101" t="str">
            <v/>
          </cell>
          <cell r="B1101" t="str">
            <v/>
          </cell>
          <cell r="C1101"/>
          <cell r="D1101" t="str">
            <v/>
          </cell>
          <cell r="E1101"/>
          <cell r="F1101">
            <v>0</v>
          </cell>
          <cell r="G1101">
            <v>0</v>
          </cell>
        </row>
        <row r="1102">
          <cell r="A1102" t="str">
            <v/>
          </cell>
          <cell r="B1102" t="str">
            <v/>
          </cell>
          <cell r="C1102"/>
          <cell r="D1102" t="str">
            <v/>
          </cell>
          <cell r="E1102"/>
          <cell r="F1102">
            <v>0</v>
          </cell>
          <cell r="G1102">
            <v>0</v>
          </cell>
        </row>
        <row r="1103">
          <cell r="A1103" t="str">
            <v/>
          </cell>
          <cell r="B1103" t="str">
            <v/>
          </cell>
          <cell r="C1103"/>
          <cell r="D1103" t="str">
            <v/>
          </cell>
          <cell r="E1103"/>
          <cell r="F1103">
            <v>0</v>
          </cell>
          <cell r="G1103">
            <v>0</v>
          </cell>
        </row>
        <row r="1104">
          <cell r="A1104" t="str">
            <v/>
          </cell>
          <cell r="B1104" t="str">
            <v/>
          </cell>
          <cell r="C1104"/>
          <cell r="D1104" t="str">
            <v/>
          </cell>
          <cell r="E1104"/>
          <cell r="F1104">
            <v>0</v>
          </cell>
          <cell r="G1104">
            <v>0</v>
          </cell>
        </row>
        <row r="1105">
          <cell r="A1105" t="str">
            <v/>
          </cell>
          <cell r="B1105" t="str">
            <v/>
          </cell>
          <cell r="C1105"/>
          <cell r="D1105" t="str">
            <v/>
          </cell>
          <cell r="E1105"/>
          <cell r="F1105">
            <v>0</v>
          </cell>
          <cell r="G1105">
            <v>0</v>
          </cell>
        </row>
        <row r="1106">
          <cell r="A1106" t="str">
            <v/>
          </cell>
          <cell r="B1106" t="str">
            <v/>
          </cell>
          <cell r="C1106"/>
          <cell r="D1106" t="str">
            <v/>
          </cell>
          <cell r="E1106"/>
          <cell r="F1106">
            <v>0</v>
          </cell>
          <cell r="G1106">
            <v>0</v>
          </cell>
        </row>
        <row r="1107">
          <cell r="A1107" t="str">
            <v/>
          </cell>
          <cell r="B1107" t="str">
            <v/>
          </cell>
          <cell r="C1107"/>
          <cell r="D1107" t="str">
            <v/>
          </cell>
          <cell r="E1107"/>
          <cell r="F1107">
            <v>0</v>
          </cell>
          <cell r="G1107">
            <v>0</v>
          </cell>
        </row>
        <row r="1108">
          <cell r="A1108" t="str">
            <v/>
          </cell>
          <cell r="B1108" t="str">
            <v/>
          </cell>
          <cell r="C1108"/>
          <cell r="D1108" t="str">
            <v/>
          </cell>
          <cell r="E1108"/>
          <cell r="F1108">
            <v>0</v>
          </cell>
          <cell r="G1108">
            <v>0</v>
          </cell>
        </row>
        <row r="1109">
          <cell r="A1109" t="str">
            <v/>
          </cell>
          <cell r="B1109" t="str">
            <v/>
          </cell>
          <cell r="C1109"/>
          <cell r="D1109" t="str">
            <v/>
          </cell>
          <cell r="E1109"/>
          <cell r="F1109">
            <v>0</v>
          </cell>
          <cell r="G1109">
            <v>0</v>
          </cell>
        </row>
        <row r="1110">
          <cell r="A1110" t="str">
            <v/>
          </cell>
          <cell r="B1110" t="str">
            <v/>
          </cell>
          <cell r="C1110"/>
          <cell r="D1110" t="str">
            <v/>
          </cell>
          <cell r="E1110"/>
          <cell r="F1110">
            <v>0</v>
          </cell>
          <cell r="G1110">
            <v>0</v>
          </cell>
        </row>
        <row r="1111">
          <cell r="A1111" t="str">
            <v/>
          </cell>
          <cell r="B1111" t="str">
            <v/>
          </cell>
          <cell r="C1111"/>
          <cell r="D1111" t="str">
            <v/>
          </cell>
          <cell r="E1111"/>
          <cell r="F1111">
            <v>0</v>
          </cell>
          <cell r="G1111">
            <v>0</v>
          </cell>
        </row>
        <row r="1112">
          <cell r="A1112" t="str">
            <v/>
          </cell>
          <cell r="B1112" t="str">
            <v/>
          </cell>
          <cell r="C1112"/>
          <cell r="D1112" t="str">
            <v/>
          </cell>
          <cell r="E1112"/>
          <cell r="F1112">
            <v>0</v>
          </cell>
          <cell r="G1112">
            <v>0</v>
          </cell>
        </row>
        <row r="1113">
          <cell r="A1113" t="str">
            <v/>
          </cell>
          <cell r="B1113" t="str">
            <v/>
          </cell>
          <cell r="C1113"/>
          <cell r="D1113" t="str">
            <v/>
          </cell>
          <cell r="E1113"/>
          <cell r="F1113">
            <v>0</v>
          </cell>
          <cell r="G1113">
            <v>0</v>
          </cell>
        </row>
        <row r="1114">
          <cell r="A1114" t="str">
            <v/>
          </cell>
          <cell r="B1114" t="str">
            <v/>
          </cell>
          <cell r="C1114"/>
          <cell r="D1114" t="str">
            <v/>
          </cell>
          <cell r="E1114"/>
          <cell r="F1114">
            <v>0</v>
          </cell>
          <cell r="G1114">
            <v>0</v>
          </cell>
        </row>
        <row r="1115">
          <cell r="A1115"/>
          <cell r="B1115"/>
          <cell r="C1115"/>
          <cell r="D1115"/>
          <cell r="E1115"/>
          <cell r="F1115" t="str">
            <v>Total A</v>
          </cell>
          <cell r="G1115">
            <v>0</v>
          </cell>
        </row>
        <row r="1116">
          <cell r="A1116" t="str">
            <v>B - MANO DE OBRA</v>
          </cell>
          <cell r="B1116"/>
          <cell r="C1116"/>
          <cell r="D1116"/>
          <cell r="E1116"/>
          <cell r="F1116"/>
          <cell r="G1116"/>
        </row>
        <row r="1117">
          <cell r="A1117" t="str">
            <v/>
          </cell>
          <cell r="B1117" t="str">
            <v/>
          </cell>
          <cell r="C1117"/>
          <cell r="D1117" t="str">
            <v/>
          </cell>
          <cell r="E1117"/>
          <cell r="F1117">
            <v>0</v>
          </cell>
          <cell r="G1117">
            <v>0</v>
          </cell>
        </row>
        <row r="1118">
          <cell r="A1118" t="str">
            <v/>
          </cell>
          <cell r="B1118" t="str">
            <v/>
          </cell>
          <cell r="C1118"/>
          <cell r="D1118" t="str">
            <v/>
          </cell>
          <cell r="E1118"/>
          <cell r="F1118">
            <v>0</v>
          </cell>
          <cell r="G1118">
            <v>0</v>
          </cell>
        </row>
        <row r="1119">
          <cell r="A1119" t="str">
            <v/>
          </cell>
          <cell r="B1119" t="str">
            <v/>
          </cell>
          <cell r="C1119"/>
          <cell r="D1119" t="str">
            <v/>
          </cell>
          <cell r="E1119"/>
          <cell r="F1119">
            <v>0</v>
          </cell>
          <cell r="G1119">
            <v>0</v>
          </cell>
        </row>
        <row r="1120">
          <cell r="A1120" t="str">
            <v/>
          </cell>
          <cell r="B1120" t="str">
            <v/>
          </cell>
          <cell r="C1120"/>
          <cell r="D1120" t="str">
            <v/>
          </cell>
          <cell r="E1120"/>
          <cell r="F1120">
            <v>0</v>
          </cell>
          <cell r="G1120">
            <v>0</v>
          </cell>
        </row>
        <row r="1121">
          <cell r="A1121" t="str">
            <v/>
          </cell>
          <cell r="B1121" t="str">
            <v/>
          </cell>
          <cell r="C1121"/>
          <cell r="D1121" t="str">
            <v/>
          </cell>
          <cell r="E1121"/>
          <cell r="F1121">
            <v>0</v>
          </cell>
          <cell r="G1121">
            <v>0</v>
          </cell>
        </row>
        <row r="1122">
          <cell r="A1122" t="str">
            <v/>
          </cell>
          <cell r="B1122" t="str">
            <v/>
          </cell>
          <cell r="C1122"/>
          <cell r="D1122" t="str">
            <v/>
          </cell>
          <cell r="E1122"/>
          <cell r="F1122">
            <v>0</v>
          </cell>
          <cell r="G1122">
            <v>0</v>
          </cell>
        </row>
        <row r="1123">
          <cell r="A1123" t="str">
            <v/>
          </cell>
          <cell r="B1123" t="str">
            <v/>
          </cell>
          <cell r="C1123"/>
          <cell r="D1123" t="str">
            <v/>
          </cell>
          <cell r="E1123"/>
          <cell r="F1123">
            <v>0</v>
          </cell>
          <cell r="G1123">
            <v>0</v>
          </cell>
        </row>
        <row r="1124">
          <cell r="A1124" t="str">
            <v/>
          </cell>
          <cell r="B1124" t="str">
            <v/>
          </cell>
          <cell r="C1124"/>
          <cell r="D1124" t="str">
            <v/>
          </cell>
          <cell r="E1124"/>
          <cell r="F1124">
            <v>0</v>
          </cell>
          <cell r="G1124">
            <v>0</v>
          </cell>
        </row>
        <row r="1125">
          <cell r="A1125"/>
          <cell r="B1125"/>
          <cell r="C1125"/>
          <cell r="D1125"/>
          <cell r="E1125"/>
          <cell r="F1125" t="str">
            <v>Total B</v>
          </cell>
          <cell r="G1125">
            <v>0</v>
          </cell>
        </row>
        <row r="1126">
          <cell r="A1126" t="str">
            <v>C - EQUIPOS</v>
          </cell>
          <cell r="B1126"/>
          <cell r="C1126"/>
          <cell r="D1126"/>
          <cell r="E1126"/>
          <cell r="F1126"/>
          <cell r="G1126"/>
        </row>
        <row r="1127">
          <cell r="A1127" t="str">
            <v/>
          </cell>
          <cell r="B1127" t="str">
            <v/>
          </cell>
          <cell r="C1127"/>
          <cell r="D1127" t="str">
            <v/>
          </cell>
          <cell r="E1127"/>
          <cell r="F1127">
            <v>0</v>
          </cell>
          <cell r="G1127">
            <v>0</v>
          </cell>
        </row>
        <row r="1128">
          <cell r="A1128" t="str">
            <v/>
          </cell>
          <cell r="B1128" t="str">
            <v/>
          </cell>
          <cell r="C1128"/>
          <cell r="D1128" t="str">
            <v/>
          </cell>
          <cell r="E1128"/>
          <cell r="F1128">
            <v>0</v>
          </cell>
          <cell r="G1128">
            <v>0</v>
          </cell>
        </row>
        <row r="1129">
          <cell r="A1129" t="str">
            <v/>
          </cell>
          <cell r="B1129" t="str">
            <v/>
          </cell>
          <cell r="C1129"/>
          <cell r="D1129" t="str">
            <v/>
          </cell>
          <cell r="E1129"/>
          <cell r="F1129">
            <v>0</v>
          </cell>
          <cell r="G1129">
            <v>0</v>
          </cell>
        </row>
        <row r="1130">
          <cell r="A1130" t="str">
            <v/>
          </cell>
          <cell r="B1130" t="str">
            <v/>
          </cell>
          <cell r="C1130"/>
          <cell r="D1130" t="str">
            <v/>
          </cell>
          <cell r="E1130"/>
          <cell r="F1130">
            <v>0</v>
          </cell>
          <cell r="G1130">
            <v>0</v>
          </cell>
        </row>
        <row r="1131">
          <cell r="A1131" t="str">
            <v/>
          </cell>
          <cell r="B1131" t="str">
            <v/>
          </cell>
          <cell r="C1131"/>
          <cell r="D1131" t="str">
            <v/>
          </cell>
          <cell r="E1131"/>
          <cell r="F1131">
            <v>0</v>
          </cell>
          <cell r="G1131">
            <v>0</v>
          </cell>
        </row>
        <row r="1132">
          <cell r="A1132" t="str">
            <v/>
          </cell>
          <cell r="B1132" t="str">
            <v/>
          </cell>
          <cell r="C1132"/>
          <cell r="D1132" t="str">
            <v/>
          </cell>
          <cell r="E1132"/>
          <cell r="F1132">
            <v>0</v>
          </cell>
          <cell r="G1132">
            <v>0</v>
          </cell>
        </row>
        <row r="1133">
          <cell r="A1133" t="str">
            <v/>
          </cell>
          <cell r="B1133" t="str">
            <v/>
          </cell>
          <cell r="C1133"/>
          <cell r="D1133" t="str">
            <v/>
          </cell>
          <cell r="E1133"/>
          <cell r="F1133">
            <v>0</v>
          </cell>
          <cell r="G1133">
            <v>0</v>
          </cell>
        </row>
        <row r="1134">
          <cell r="A1134" t="str">
            <v/>
          </cell>
          <cell r="B1134" t="str">
            <v/>
          </cell>
          <cell r="C1134"/>
          <cell r="D1134" t="str">
            <v/>
          </cell>
          <cell r="E1134"/>
          <cell r="F1134">
            <v>0</v>
          </cell>
          <cell r="G1134">
            <v>0</v>
          </cell>
        </row>
        <row r="1135">
          <cell r="A1135" t="str">
            <v/>
          </cell>
          <cell r="B1135" t="str">
            <v/>
          </cell>
          <cell r="C1135"/>
          <cell r="D1135" t="str">
            <v/>
          </cell>
          <cell r="E1135"/>
          <cell r="F1135">
            <v>0</v>
          </cell>
          <cell r="G1135">
            <v>0</v>
          </cell>
        </row>
        <row r="1136">
          <cell r="A1136" t="str">
            <v/>
          </cell>
          <cell r="B1136" t="str">
            <v/>
          </cell>
          <cell r="C1136"/>
          <cell r="D1136" t="str">
            <v/>
          </cell>
          <cell r="E1136"/>
          <cell r="F1136">
            <v>0</v>
          </cell>
          <cell r="G1136">
            <v>0</v>
          </cell>
        </row>
        <row r="1137">
          <cell r="A1137"/>
          <cell r="E1137"/>
          <cell r="F1137" t="str">
            <v>Total C</v>
          </cell>
          <cell r="G1137">
            <v>0</v>
          </cell>
        </row>
        <row r="1138">
          <cell r="A1138"/>
          <cell r="E1138"/>
          <cell r="G1138"/>
        </row>
        <row r="1139">
          <cell r="A1139" t="str">
            <v/>
          </cell>
          <cell r="B1139" t="str">
            <v/>
          </cell>
          <cell r="C1139"/>
          <cell r="D1139" t="str">
            <v>COSTO NETO</v>
          </cell>
          <cell r="E1139"/>
          <cell r="F1139" t="str">
            <v>Total D=A+B+C</v>
          </cell>
          <cell r="G1139">
            <v>0</v>
          </cell>
        </row>
        <row r="1141">
          <cell r="A1141" t="str">
            <v>ANALISIS DE PRECIOS</v>
          </cell>
          <cell r="B1141"/>
          <cell r="C1141"/>
          <cell r="D1141"/>
          <cell r="E1141"/>
          <cell r="F1141"/>
          <cell r="G1141"/>
        </row>
        <row r="1142">
          <cell r="A1142" t="str">
            <v>COMITENTE:</v>
          </cell>
          <cell r="B1142" t="str">
            <v>INSTITUTO PROVINCIAL DE LA VIVIENDA</v>
          </cell>
          <cell r="C1142"/>
          <cell r="D1142"/>
          <cell r="E1142"/>
          <cell r="F1142"/>
          <cell r="G1142"/>
        </row>
        <row r="1143">
          <cell r="A1143" t="str">
            <v>CONTRATISTA:</v>
          </cell>
          <cell r="B1143">
            <v>0</v>
          </cell>
          <cell r="C1143"/>
          <cell r="D1143"/>
          <cell r="E1143"/>
          <cell r="F1143"/>
          <cell r="G1143"/>
        </row>
        <row r="1144">
          <cell r="A1144" t="str">
            <v>OBRA:</v>
          </cell>
          <cell r="B1144">
            <v>0</v>
          </cell>
          <cell r="C1144"/>
          <cell r="D1144"/>
          <cell r="E1144"/>
          <cell r="F1144" t="str">
            <v>PRECIOS A:</v>
          </cell>
          <cell r="G1144">
            <v>0</v>
          </cell>
        </row>
        <row r="1145">
          <cell r="A1145" t="str">
            <v>UBICACIÓN:</v>
          </cell>
          <cell r="B1145">
            <v>0</v>
          </cell>
          <cell r="C1145"/>
          <cell r="E1145"/>
          <cell r="G1145"/>
        </row>
        <row r="1146">
          <cell r="A1146" t="str">
            <v>RUBRO:</v>
          </cell>
          <cell r="B1146"/>
          <cell r="C1146">
            <v>0</v>
          </cell>
          <cell r="E1146"/>
          <cell r="G1146"/>
        </row>
        <row r="1147">
          <cell r="A1147" t="str">
            <v>ITEM:</v>
          </cell>
          <cell r="B1147" t="str">
            <v/>
          </cell>
          <cell r="C1147" t="str">
            <v/>
          </cell>
          <cell r="E1147"/>
          <cell r="F1147" t="str">
            <v>UNIDAD:</v>
          </cell>
          <cell r="G1147" t="str">
            <v/>
          </cell>
        </row>
        <row r="1148">
          <cell r="A1148"/>
          <cell r="B1148"/>
          <cell r="E1148"/>
          <cell r="G1148"/>
        </row>
        <row r="1149">
          <cell r="A1149" t="str">
            <v>DATOS REDETERMINACION</v>
          </cell>
          <cell r="B1149"/>
          <cell r="C1149" t="str">
            <v>DESIGNACION</v>
          </cell>
          <cell r="D1149" t="str">
            <v>U</v>
          </cell>
          <cell r="E1149" t="str">
            <v>Cantidad</v>
          </cell>
          <cell r="F1149" t="str">
            <v>$ Unitarios</v>
          </cell>
          <cell r="G1149" t="str">
            <v>$ Parcial</v>
          </cell>
        </row>
        <row r="1150">
          <cell r="A1150" t="str">
            <v>CÓDIGO</v>
          </cell>
          <cell r="B1150" t="str">
            <v>DESCRIPCIÓN</v>
          </cell>
          <cell r="C1150"/>
          <cell r="D1150"/>
          <cell r="E1150"/>
          <cell r="F1150"/>
          <cell r="G1150"/>
        </row>
        <row r="1151">
          <cell r="A1151" t="str">
            <v>A - MATERIALES</v>
          </cell>
          <cell r="B1151"/>
          <cell r="C1151"/>
          <cell r="D1151"/>
          <cell r="E1151"/>
          <cell r="F1151"/>
          <cell r="G1151"/>
        </row>
        <row r="1152">
          <cell r="A1152" t="str">
            <v/>
          </cell>
          <cell r="B1152" t="str">
            <v/>
          </cell>
          <cell r="C1152"/>
          <cell r="D1152" t="str">
            <v/>
          </cell>
          <cell r="E1152"/>
          <cell r="F1152">
            <v>0</v>
          </cell>
          <cell r="G1152">
            <v>0</v>
          </cell>
        </row>
        <row r="1153">
          <cell r="A1153" t="str">
            <v/>
          </cell>
          <cell r="B1153" t="str">
            <v/>
          </cell>
          <cell r="C1153"/>
          <cell r="D1153" t="str">
            <v/>
          </cell>
          <cell r="E1153"/>
          <cell r="F1153">
            <v>0</v>
          </cell>
          <cell r="G1153">
            <v>0</v>
          </cell>
        </row>
        <row r="1154">
          <cell r="A1154" t="str">
            <v/>
          </cell>
          <cell r="B1154" t="str">
            <v/>
          </cell>
          <cell r="C1154"/>
          <cell r="D1154" t="str">
            <v/>
          </cell>
          <cell r="E1154"/>
          <cell r="F1154">
            <v>0</v>
          </cell>
          <cell r="G1154">
            <v>0</v>
          </cell>
        </row>
        <row r="1155">
          <cell r="A1155" t="str">
            <v/>
          </cell>
          <cell r="B1155" t="str">
            <v/>
          </cell>
          <cell r="C1155"/>
          <cell r="D1155" t="str">
            <v/>
          </cell>
          <cell r="E1155"/>
          <cell r="F1155">
            <v>0</v>
          </cell>
          <cell r="G1155">
            <v>0</v>
          </cell>
        </row>
        <row r="1156">
          <cell r="A1156" t="str">
            <v/>
          </cell>
          <cell r="B1156" t="str">
            <v/>
          </cell>
          <cell r="C1156"/>
          <cell r="D1156" t="str">
            <v/>
          </cell>
          <cell r="E1156"/>
          <cell r="F1156">
            <v>0</v>
          </cell>
          <cell r="G1156">
            <v>0</v>
          </cell>
        </row>
        <row r="1157">
          <cell r="A1157" t="str">
            <v/>
          </cell>
          <cell r="B1157" t="str">
            <v/>
          </cell>
          <cell r="C1157"/>
          <cell r="D1157" t="str">
            <v/>
          </cell>
          <cell r="E1157"/>
          <cell r="F1157">
            <v>0</v>
          </cell>
          <cell r="G1157">
            <v>0</v>
          </cell>
        </row>
        <row r="1158">
          <cell r="A1158" t="str">
            <v/>
          </cell>
          <cell r="B1158" t="str">
            <v/>
          </cell>
          <cell r="C1158"/>
          <cell r="D1158" t="str">
            <v/>
          </cell>
          <cell r="E1158"/>
          <cell r="F1158">
            <v>0</v>
          </cell>
          <cell r="G1158">
            <v>0</v>
          </cell>
        </row>
        <row r="1159">
          <cell r="A1159" t="str">
            <v/>
          </cell>
          <cell r="B1159" t="str">
            <v/>
          </cell>
          <cell r="C1159"/>
          <cell r="D1159" t="str">
            <v/>
          </cell>
          <cell r="E1159"/>
          <cell r="F1159">
            <v>0</v>
          </cell>
          <cell r="G1159">
            <v>0</v>
          </cell>
        </row>
        <row r="1160">
          <cell r="A1160" t="str">
            <v/>
          </cell>
          <cell r="B1160" t="str">
            <v/>
          </cell>
          <cell r="C1160"/>
          <cell r="D1160" t="str">
            <v/>
          </cell>
          <cell r="E1160"/>
          <cell r="F1160">
            <v>0</v>
          </cell>
          <cell r="G1160">
            <v>0</v>
          </cell>
        </row>
        <row r="1161">
          <cell r="A1161" t="str">
            <v/>
          </cell>
          <cell r="B1161" t="str">
            <v/>
          </cell>
          <cell r="C1161"/>
          <cell r="D1161" t="str">
            <v/>
          </cell>
          <cell r="E1161"/>
          <cell r="F1161">
            <v>0</v>
          </cell>
          <cell r="G1161">
            <v>0</v>
          </cell>
        </row>
        <row r="1162">
          <cell r="A1162" t="str">
            <v/>
          </cell>
          <cell r="B1162" t="str">
            <v/>
          </cell>
          <cell r="C1162"/>
          <cell r="D1162" t="str">
            <v/>
          </cell>
          <cell r="E1162"/>
          <cell r="F1162">
            <v>0</v>
          </cell>
          <cell r="G1162">
            <v>0</v>
          </cell>
        </row>
        <row r="1163">
          <cell r="A1163" t="str">
            <v/>
          </cell>
          <cell r="B1163" t="str">
            <v/>
          </cell>
          <cell r="C1163"/>
          <cell r="D1163" t="str">
            <v/>
          </cell>
          <cell r="E1163"/>
          <cell r="F1163">
            <v>0</v>
          </cell>
          <cell r="G1163">
            <v>0</v>
          </cell>
        </row>
        <row r="1164">
          <cell r="A1164" t="str">
            <v/>
          </cell>
          <cell r="B1164" t="str">
            <v/>
          </cell>
          <cell r="C1164"/>
          <cell r="D1164" t="str">
            <v/>
          </cell>
          <cell r="E1164"/>
          <cell r="F1164">
            <v>0</v>
          </cell>
          <cell r="G1164">
            <v>0</v>
          </cell>
        </row>
        <row r="1165">
          <cell r="A1165" t="str">
            <v/>
          </cell>
          <cell r="B1165" t="str">
            <v/>
          </cell>
          <cell r="C1165"/>
          <cell r="D1165" t="str">
            <v/>
          </cell>
          <cell r="E1165"/>
          <cell r="F1165">
            <v>0</v>
          </cell>
          <cell r="G1165">
            <v>0</v>
          </cell>
        </row>
        <row r="1166">
          <cell r="A1166" t="str">
            <v/>
          </cell>
          <cell r="B1166" t="str">
            <v/>
          </cell>
          <cell r="C1166"/>
          <cell r="D1166" t="str">
            <v/>
          </cell>
          <cell r="E1166"/>
          <cell r="F1166">
            <v>0</v>
          </cell>
          <cell r="G1166">
            <v>0</v>
          </cell>
        </row>
        <row r="1167">
          <cell r="A1167" t="str">
            <v/>
          </cell>
          <cell r="B1167" t="str">
            <v/>
          </cell>
          <cell r="C1167"/>
          <cell r="D1167" t="str">
            <v/>
          </cell>
          <cell r="E1167"/>
          <cell r="F1167">
            <v>0</v>
          </cell>
          <cell r="G1167">
            <v>0</v>
          </cell>
        </row>
        <row r="1168">
          <cell r="A1168" t="str">
            <v/>
          </cell>
          <cell r="B1168" t="str">
            <v/>
          </cell>
          <cell r="C1168"/>
          <cell r="D1168" t="str">
            <v/>
          </cell>
          <cell r="E1168"/>
          <cell r="F1168">
            <v>0</v>
          </cell>
          <cell r="G1168">
            <v>0</v>
          </cell>
        </row>
        <row r="1169">
          <cell r="A1169" t="str">
            <v/>
          </cell>
          <cell r="B1169" t="str">
            <v/>
          </cell>
          <cell r="C1169"/>
          <cell r="D1169" t="str">
            <v/>
          </cell>
          <cell r="E1169"/>
          <cell r="F1169">
            <v>0</v>
          </cell>
          <cell r="G1169">
            <v>0</v>
          </cell>
        </row>
        <row r="1170">
          <cell r="A1170" t="str">
            <v/>
          </cell>
          <cell r="B1170" t="str">
            <v/>
          </cell>
          <cell r="C1170"/>
          <cell r="D1170" t="str">
            <v/>
          </cell>
          <cell r="E1170"/>
          <cell r="F1170">
            <v>0</v>
          </cell>
          <cell r="G1170">
            <v>0</v>
          </cell>
        </row>
        <row r="1171">
          <cell r="A1171" t="str">
            <v/>
          </cell>
          <cell r="B1171" t="str">
            <v/>
          </cell>
          <cell r="C1171"/>
          <cell r="D1171" t="str">
            <v/>
          </cell>
          <cell r="E1171"/>
          <cell r="F1171">
            <v>0</v>
          </cell>
          <cell r="G1171">
            <v>0</v>
          </cell>
        </row>
        <row r="1172">
          <cell r="A1172"/>
          <cell r="B1172"/>
          <cell r="C1172"/>
          <cell r="D1172"/>
          <cell r="E1172"/>
          <cell r="F1172" t="str">
            <v>Total A</v>
          </cell>
          <cell r="G1172">
            <v>0</v>
          </cell>
        </row>
        <row r="1173">
          <cell r="A1173" t="str">
            <v>B - MANO DE OBRA</v>
          </cell>
          <cell r="B1173"/>
          <cell r="C1173"/>
          <cell r="D1173"/>
          <cell r="E1173"/>
          <cell r="F1173"/>
          <cell r="G1173"/>
        </row>
        <row r="1174">
          <cell r="A1174" t="str">
            <v/>
          </cell>
          <cell r="B1174" t="str">
            <v/>
          </cell>
          <cell r="C1174"/>
          <cell r="D1174" t="str">
            <v/>
          </cell>
          <cell r="E1174"/>
          <cell r="F1174">
            <v>0</v>
          </cell>
          <cell r="G1174">
            <v>0</v>
          </cell>
        </row>
        <row r="1175">
          <cell r="A1175" t="str">
            <v/>
          </cell>
          <cell r="B1175" t="str">
            <v/>
          </cell>
          <cell r="C1175"/>
          <cell r="D1175" t="str">
            <v/>
          </cell>
          <cell r="E1175"/>
          <cell r="F1175">
            <v>0</v>
          </cell>
          <cell r="G1175">
            <v>0</v>
          </cell>
        </row>
        <row r="1176">
          <cell r="A1176" t="str">
            <v/>
          </cell>
          <cell r="B1176" t="str">
            <v/>
          </cell>
          <cell r="C1176"/>
          <cell r="D1176" t="str">
            <v/>
          </cell>
          <cell r="E1176"/>
          <cell r="F1176">
            <v>0</v>
          </cell>
          <cell r="G1176">
            <v>0</v>
          </cell>
        </row>
        <row r="1177">
          <cell r="A1177" t="str">
            <v/>
          </cell>
          <cell r="B1177" t="str">
            <v/>
          </cell>
          <cell r="C1177"/>
          <cell r="D1177" t="str">
            <v/>
          </cell>
          <cell r="E1177"/>
          <cell r="F1177">
            <v>0</v>
          </cell>
          <cell r="G1177">
            <v>0</v>
          </cell>
        </row>
        <row r="1178">
          <cell r="A1178" t="str">
            <v/>
          </cell>
          <cell r="B1178" t="str">
            <v/>
          </cell>
          <cell r="C1178"/>
          <cell r="D1178" t="str">
            <v/>
          </cell>
          <cell r="E1178"/>
          <cell r="F1178">
            <v>0</v>
          </cell>
          <cell r="G1178">
            <v>0</v>
          </cell>
        </row>
        <row r="1179">
          <cell r="A1179" t="str">
            <v/>
          </cell>
          <cell r="B1179" t="str">
            <v/>
          </cell>
          <cell r="C1179"/>
          <cell r="D1179" t="str">
            <v/>
          </cell>
          <cell r="E1179"/>
          <cell r="F1179">
            <v>0</v>
          </cell>
          <cell r="G1179">
            <v>0</v>
          </cell>
        </row>
        <row r="1180">
          <cell r="A1180" t="str">
            <v/>
          </cell>
          <cell r="B1180" t="str">
            <v/>
          </cell>
          <cell r="C1180"/>
          <cell r="D1180" t="str">
            <v/>
          </cell>
          <cell r="E1180"/>
          <cell r="F1180">
            <v>0</v>
          </cell>
          <cell r="G1180">
            <v>0</v>
          </cell>
        </row>
        <row r="1181">
          <cell r="A1181" t="str">
            <v/>
          </cell>
          <cell r="B1181" t="str">
            <v/>
          </cell>
          <cell r="C1181"/>
          <cell r="D1181" t="str">
            <v/>
          </cell>
          <cell r="E1181"/>
          <cell r="F1181">
            <v>0</v>
          </cell>
          <cell r="G1181">
            <v>0</v>
          </cell>
        </row>
        <row r="1182">
          <cell r="A1182"/>
          <cell r="B1182"/>
          <cell r="C1182"/>
          <cell r="D1182"/>
          <cell r="E1182"/>
          <cell r="F1182" t="str">
            <v>Total B</v>
          </cell>
          <cell r="G1182">
            <v>0</v>
          </cell>
        </row>
        <row r="1183">
          <cell r="A1183" t="str">
            <v>C - EQUIPOS</v>
          </cell>
          <cell r="B1183"/>
          <cell r="C1183"/>
          <cell r="D1183"/>
          <cell r="E1183"/>
          <cell r="F1183"/>
          <cell r="G1183"/>
        </row>
        <row r="1184">
          <cell r="A1184" t="str">
            <v/>
          </cell>
          <cell r="B1184" t="str">
            <v/>
          </cell>
          <cell r="C1184"/>
          <cell r="D1184" t="str">
            <v/>
          </cell>
          <cell r="E1184"/>
          <cell r="F1184">
            <v>0</v>
          </cell>
          <cell r="G1184">
            <v>0</v>
          </cell>
        </row>
        <row r="1185">
          <cell r="A1185" t="str">
            <v/>
          </cell>
          <cell r="B1185" t="str">
            <v/>
          </cell>
          <cell r="C1185"/>
          <cell r="D1185" t="str">
            <v/>
          </cell>
          <cell r="E1185"/>
          <cell r="F1185">
            <v>0</v>
          </cell>
          <cell r="G1185">
            <v>0</v>
          </cell>
        </row>
        <row r="1186">
          <cell r="A1186" t="str">
            <v/>
          </cell>
          <cell r="B1186" t="str">
            <v/>
          </cell>
          <cell r="C1186"/>
          <cell r="D1186" t="str">
            <v/>
          </cell>
          <cell r="E1186"/>
          <cell r="F1186">
            <v>0</v>
          </cell>
          <cell r="G1186">
            <v>0</v>
          </cell>
        </row>
        <row r="1187">
          <cell r="A1187" t="str">
            <v/>
          </cell>
          <cell r="B1187" t="str">
            <v/>
          </cell>
          <cell r="C1187"/>
          <cell r="D1187" t="str">
            <v/>
          </cell>
          <cell r="E1187"/>
          <cell r="F1187">
            <v>0</v>
          </cell>
          <cell r="G1187">
            <v>0</v>
          </cell>
        </row>
        <row r="1188">
          <cell r="A1188" t="str">
            <v/>
          </cell>
          <cell r="B1188" t="str">
            <v/>
          </cell>
          <cell r="C1188"/>
          <cell r="D1188" t="str">
            <v/>
          </cell>
          <cell r="E1188"/>
          <cell r="F1188">
            <v>0</v>
          </cell>
          <cell r="G1188">
            <v>0</v>
          </cell>
        </row>
        <row r="1189">
          <cell r="A1189" t="str">
            <v/>
          </cell>
          <cell r="B1189" t="str">
            <v/>
          </cell>
          <cell r="C1189"/>
          <cell r="D1189" t="str">
            <v/>
          </cell>
          <cell r="E1189"/>
          <cell r="F1189">
            <v>0</v>
          </cell>
          <cell r="G1189">
            <v>0</v>
          </cell>
        </row>
        <row r="1190">
          <cell r="A1190" t="str">
            <v/>
          </cell>
          <cell r="B1190" t="str">
            <v/>
          </cell>
          <cell r="C1190"/>
          <cell r="D1190" t="str">
            <v/>
          </cell>
          <cell r="E1190"/>
          <cell r="F1190">
            <v>0</v>
          </cell>
          <cell r="G1190">
            <v>0</v>
          </cell>
        </row>
        <row r="1191">
          <cell r="A1191" t="str">
            <v/>
          </cell>
          <cell r="B1191" t="str">
            <v/>
          </cell>
          <cell r="C1191"/>
          <cell r="D1191" t="str">
            <v/>
          </cell>
          <cell r="E1191"/>
          <cell r="F1191">
            <v>0</v>
          </cell>
          <cell r="G1191">
            <v>0</v>
          </cell>
        </row>
        <row r="1192">
          <cell r="A1192" t="str">
            <v/>
          </cell>
          <cell r="B1192" t="str">
            <v/>
          </cell>
          <cell r="C1192"/>
          <cell r="D1192" t="str">
            <v/>
          </cell>
          <cell r="E1192"/>
          <cell r="F1192">
            <v>0</v>
          </cell>
          <cell r="G1192">
            <v>0</v>
          </cell>
        </row>
        <row r="1193">
          <cell r="A1193" t="str">
            <v/>
          </cell>
          <cell r="B1193" t="str">
            <v/>
          </cell>
          <cell r="C1193"/>
          <cell r="D1193" t="str">
            <v/>
          </cell>
          <cell r="E1193"/>
          <cell r="F1193">
            <v>0</v>
          </cell>
          <cell r="G1193">
            <v>0</v>
          </cell>
        </row>
        <row r="1194">
          <cell r="A1194"/>
          <cell r="E1194"/>
          <cell r="F1194" t="str">
            <v>Total C</v>
          </cell>
          <cell r="G1194">
            <v>0</v>
          </cell>
        </row>
        <row r="1195">
          <cell r="A1195"/>
          <cell r="E1195"/>
          <cell r="G1195"/>
        </row>
        <row r="1196">
          <cell r="A1196" t="str">
            <v/>
          </cell>
          <cell r="B1196" t="str">
            <v/>
          </cell>
          <cell r="C1196"/>
          <cell r="D1196" t="str">
            <v>COSTO NETO</v>
          </cell>
          <cell r="E1196"/>
          <cell r="F1196" t="str">
            <v>Total D=A+B+C</v>
          </cell>
          <cell r="G1196">
            <v>0</v>
          </cell>
        </row>
        <row r="1197">
          <cell r="A1197"/>
          <cell r="B1197"/>
          <cell r="C1197"/>
          <cell r="D1197"/>
          <cell r="E1197"/>
          <cell r="F1197"/>
          <cell r="G1197"/>
        </row>
        <row r="1198">
          <cell r="A1198" t="str">
            <v>ANALISIS DE PRECIOS</v>
          </cell>
          <cell r="B1198"/>
          <cell r="C1198"/>
          <cell r="D1198"/>
          <cell r="E1198"/>
          <cell r="F1198"/>
          <cell r="G1198"/>
        </row>
        <row r="1199">
          <cell r="A1199" t="str">
            <v>COMITENTE:</v>
          </cell>
          <cell r="B1199" t="str">
            <v>INSTITUTO PROVINCIAL DE LA VIVIENDA</v>
          </cell>
          <cell r="C1199"/>
          <cell r="D1199"/>
          <cell r="E1199"/>
          <cell r="F1199"/>
          <cell r="G1199"/>
        </row>
        <row r="1200">
          <cell r="A1200" t="str">
            <v>CONTRATISTA:</v>
          </cell>
          <cell r="B1200">
            <v>0</v>
          </cell>
          <cell r="C1200"/>
          <cell r="D1200"/>
          <cell r="E1200"/>
          <cell r="F1200"/>
          <cell r="G1200"/>
        </row>
        <row r="1201">
          <cell r="A1201" t="str">
            <v>OBRA:</v>
          </cell>
          <cell r="B1201">
            <v>0</v>
          </cell>
          <cell r="C1201"/>
          <cell r="D1201"/>
          <cell r="E1201"/>
          <cell r="F1201" t="str">
            <v>PRECIOS A:</v>
          </cell>
          <cell r="G1201">
            <v>0</v>
          </cell>
        </row>
        <row r="1202">
          <cell r="A1202" t="str">
            <v>UBICACIÓN:</v>
          </cell>
          <cell r="B1202">
            <v>0</v>
          </cell>
          <cell r="C1202"/>
          <cell r="E1202"/>
          <cell r="G1202"/>
        </row>
        <row r="1203">
          <cell r="A1203" t="str">
            <v>RUBRO:</v>
          </cell>
          <cell r="B1203"/>
          <cell r="C1203">
            <v>0</v>
          </cell>
          <cell r="E1203"/>
          <cell r="G1203"/>
        </row>
        <row r="1204">
          <cell r="A1204" t="str">
            <v>ITEM:</v>
          </cell>
          <cell r="B1204" t="str">
            <v/>
          </cell>
          <cell r="C1204" t="str">
            <v/>
          </cell>
          <cell r="E1204"/>
          <cell r="F1204" t="str">
            <v>UNIDAD:</v>
          </cell>
          <cell r="G1204" t="str">
            <v/>
          </cell>
        </row>
        <row r="1205">
          <cell r="A1205"/>
          <cell r="B1205"/>
          <cell r="E1205"/>
          <cell r="G1205"/>
        </row>
        <row r="1206">
          <cell r="A1206" t="str">
            <v>DATOS REDETERMINACION</v>
          </cell>
          <cell r="B1206"/>
          <cell r="C1206" t="str">
            <v>DESIGNACION</v>
          </cell>
          <cell r="D1206" t="str">
            <v>U</v>
          </cell>
          <cell r="E1206" t="str">
            <v>Cantidad</v>
          </cell>
          <cell r="F1206" t="str">
            <v>$ Unitarios</v>
          </cell>
          <cell r="G1206" t="str">
            <v>$ Parcial</v>
          </cell>
        </row>
        <row r="1207">
          <cell r="A1207" t="str">
            <v>CÓDIGO</v>
          </cell>
          <cell r="B1207" t="str">
            <v>DESCRIPCIÓN</v>
          </cell>
          <cell r="C1207"/>
          <cell r="D1207"/>
          <cell r="E1207"/>
          <cell r="F1207"/>
          <cell r="G1207"/>
        </row>
        <row r="1208">
          <cell r="A1208" t="str">
            <v>A - MATERIALES</v>
          </cell>
          <cell r="B1208"/>
          <cell r="C1208"/>
          <cell r="D1208"/>
          <cell r="E1208"/>
          <cell r="F1208"/>
          <cell r="G1208"/>
        </row>
        <row r="1209">
          <cell r="A1209" t="str">
            <v/>
          </cell>
          <cell r="B1209" t="str">
            <v/>
          </cell>
          <cell r="C1209"/>
          <cell r="D1209" t="str">
            <v/>
          </cell>
          <cell r="E1209"/>
          <cell r="F1209">
            <v>0</v>
          </cell>
          <cell r="G1209">
            <v>0</v>
          </cell>
        </row>
        <row r="1210">
          <cell r="A1210" t="str">
            <v/>
          </cell>
          <cell r="B1210" t="str">
            <v/>
          </cell>
          <cell r="C1210"/>
          <cell r="D1210" t="str">
            <v/>
          </cell>
          <cell r="E1210"/>
          <cell r="F1210">
            <v>0</v>
          </cell>
          <cell r="G1210">
            <v>0</v>
          </cell>
        </row>
        <row r="1211">
          <cell r="A1211" t="str">
            <v/>
          </cell>
          <cell r="B1211" t="str">
            <v/>
          </cell>
          <cell r="C1211"/>
          <cell r="D1211" t="str">
            <v/>
          </cell>
          <cell r="E1211"/>
          <cell r="F1211">
            <v>0</v>
          </cell>
          <cell r="G1211">
            <v>0</v>
          </cell>
        </row>
        <row r="1212">
          <cell r="A1212" t="str">
            <v/>
          </cell>
          <cell r="B1212" t="str">
            <v/>
          </cell>
          <cell r="C1212"/>
          <cell r="D1212" t="str">
            <v/>
          </cell>
          <cell r="E1212"/>
          <cell r="F1212">
            <v>0</v>
          </cell>
          <cell r="G1212">
            <v>0</v>
          </cell>
        </row>
        <row r="1213">
          <cell r="A1213" t="str">
            <v/>
          </cell>
          <cell r="B1213" t="str">
            <v/>
          </cell>
          <cell r="C1213"/>
          <cell r="D1213" t="str">
            <v/>
          </cell>
          <cell r="E1213"/>
          <cell r="F1213">
            <v>0</v>
          </cell>
          <cell r="G1213">
            <v>0</v>
          </cell>
        </row>
        <row r="1214">
          <cell r="A1214" t="str">
            <v/>
          </cell>
          <cell r="B1214" t="str">
            <v/>
          </cell>
          <cell r="C1214"/>
          <cell r="D1214" t="str">
            <v/>
          </cell>
          <cell r="E1214"/>
          <cell r="F1214">
            <v>0</v>
          </cell>
          <cell r="G1214">
            <v>0</v>
          </cell>
        </row>
        <row r="1215">
          <cell r="A1215" t="str">
            <v/>
          </cell>
          <cell r="B1215" t="str">
            <v/>
          </cell>
          <cell r="C1215"/>
          <cell r="D1215" t="str">
            <v/>
          </cell>
          <cell r="E1215"/>
          <cell r="F1215">
            <v>0</v>
          </cell>
          <cell r="G1215">
            <v>0</v>
          </cell>
        </row>
        <row r="1216">
          <cell r="A1216" t="str">
            <v/>
          </cell>
          <cell r="B1216" t="str">
            <v/>
          </cell>
          <cell r="C1216"/>
          <cell r="D1216" t="str">
            <v/>
          </cell>
          <cell r="E1216"/>
          <cell r="F1216">
            <v>0</v>
          </cell>
          <cell r="G1216">
            <v>0</v>
          </cell>
        </row>
        <row r="1217">
          <cell r="A1217" t="str">
            <v/>
          </cell>
          <cell r="B1217" t="str">
            <v/>
          </cell>
          <cell r="C1217"/>
          <cell r="D1217" t="str">
            <v/>
          </cell>
          <cell r="E1217"/>
          <cell r="F1217">
            <v>0</v>
          </cell>
          <cell r="G1217">
            <v>0</v>
          </cell>
        </row>
        <row r="1218">
          <cell r="A1218" t="str">
            <v/>
          </cell>
          <cell r="B1218" t="str">
            <v/>
          </cell>
          <cell r="C1218"/>
          <cell r="D1218" t="str">
            <v/>
          </cell>
          <cell r="E1218"/>
          <cell r="F1218">
            <v>0</v>
          </cell>
          <cell r="G1218">
            <v>0</v>
          </cell>
        </row>
        <row r="1219">
          <cell r="A1219" t="str">
            <v/>
          </cell>
          <cell r="B1219" t="str">
            <v/>
          </cell>
          <cell r="C1219"/>
          <cell r="D1219" t="str">
            <v/>
          </cell>
          <cell r="E1219"/>
          <cell r="F1219">
            <v>0</v>
          </cell>
          <cell r="G1219">
            <v>0</v>
          </cell>
        </row>
        <row r="1220">
          <cell r="A1220" t="str">
            <v/>
          </cell>
          <cell r="B1220" t="str">
            <v/>
          </cell>
          <cell r="C1220"/>
          <cell r="D1220" t="str">
            <v/>
          </cell>
          <cell r="E1220"/>
          <cell r="F1220">
            <v>0</v>
          </cell>
          <cell r="G1220">
            <v>0</v>
          </cell>
        </row>
        <row r="1221">
          <cell r="A1221" t="str">
            <v/>
          </cell>
          <cell r="B1221" t="str">
            <v/>
          </cell>
          <cell r="C1221"/>
          <cell r="D1221" t="str">
            <v/>
          </cell>
          <cell r="E1221"/>
          <cell r="F1221">
            <v>0</v>
          </cell>
          <cell r="G1221">
            <v>0</v>
          </cell>
        </row>
        <row r="1222">
          <cell r="A1222" t="str">
            <v/>
          </cell>
          <cell r="B1222" t="str">
            <v/>
          </cell>
          <cell r="C1222"/>
          <cell r="D1222" t="str">
            <v/>
          </cell>
          <cell r="E1222"/>
          <cell r="F1222">
            <v>0</v>
          </cell>
          <cell r="G1222">
            <v>0</v>
          </cell>
        </row>
        <row r="1223">
          <cell r="A1223" t="str">
            <v/>
          </cell>
          <cell r="B1223" t="str">
            <v/>
          </cell>
          <cell r="C1223"/>
          <cell r="D1223" t="str">
            <v/>
          </cell>
          <cell r="E1223"/>
          <cell r="F1223">
            <v>0</v>
          </cell>
          <cell r="G1223">
            <v>0</v>
          </cell>
        </row>
        <row r="1224">
          <cell r="A1224" t="str">
            <v/>
          </cell>
          <cell r="B1224" t="str">
            <v/>
          </cell>
          <cell r="C1224"/>
          <cell r="D1224" t="str">
            <v/>
          </cell>
          <cell r="E1224"/>
          <cell r="F1224">
            <v>0</v>
          </cell>
          <cell r="G1224">
            <v>0</v>
          </cell>
        </row>
        <row r="1225">
          <cell r="A1225" t="str">
            <v/>
          </cell>
          <cell r="B1225" t="str">
            <v/>
          </cell>
          <cell r="C1225"/>
          <cell r="D1225" t="str">
            <v/>
          </cell>
          <cell r="E1225"/>
          <cell r="F1225">
            <v>0</v>
          </cell>
          <cell r="G1225">
            <v>0</v>
          </cell>
        </row>
        <row r="1226">
          <cell r="A1226" t="str">
            <v/>
          </cell>
          <cell r="B1226" t="str">
            <v/>
          </cell>
          <cell r="C1226"/>
          <cell r="D1226" t="str">
            <v/>
          </cell>
          <cell r="E1226"/>
          <cell r="F1226">
            <v>0</v>
          </cell>
          <cell r="G1226">
            <v>0</v>
          </cell>
        </row>
        <row r="1227">
          <cell r="A1227" t="str">
            <v/>
          </cell>
          <cell r="B1227" t="str">
            <v/>
          </cell>
          <cell r="C1227"/>
          <cell r="D1227" t="str">
            <v/>
          </cell>
          <cell r="E1227"/>
          <cell r="F1227">
            <v>0</v>
          </cell>
          <cell r="G1227">
            <v>0</v>
          </cell>
        </row>
        <row r="1228">
          <cell r="A1228" t="str">
            <v/>
          </cell>
          <cell r="B1228" t="str">
            <v/>
          </cell>
          <cell r="C1228"/>
          <cell r="D1228" t="str">
            <v/>
          </cell>
          <cell r="E1228"/>
          <cell r="F1228">
            <v>0</v>
          </cell>
          <cell r="G1228">
            <v>0</v>
          </cell>
        </row>
        <row r="1229">
          <cell r="A1229"/>
          <cell r="B1229"/>
          <cell r="C1229"/>
          <cell r="D1229"/>
          <cell r="E1229"/>
          <cell r="F1229" t="str">
            <v>Total A</v>
          </cell>
          <cell r="G1229">
            <v>0</v>
          </cell>
        </row>
        <row r="1230">
          <cell r="A1230" t="str">
            <v>B - MANO DE OBRA</v>
          </cell>
          <cell r="B1230"/>
          <cell r="C1230"/>
          <cell r="D1230"/>
          <cell r="E1230"/>
          <cell r="F1230"/>
          <cell r="G1230"/>
        </row>
        <row r="1231">
          <cell r="A1231" t="str">
            <v/>
          </cell>
          <cell r="B1231" t="str">
            <v/>
          </cell>
          <cell r="C1231"/>
          <cell r="D1231" t="str">
            <v/>
          </cell>
          <cell r="E1231"/>
          <cell r="F1231">
            <v>0</v>
          </cell>
          <cell r="G1231">
            <v>0</v>
          </cell>
        </row>
        <row r="1232">
          <cell r="A1232" t="str">
            <v/>
          </cell>
          <cell r="B1232" t="str">
            <v/>
          </cell>
          <cell r="C1232"/>
          <cell r="D1232" t="str">
            <v/>
          </cell>
          <cell r="E1232"/>
          <cell r="F1232">
            <v>0</v>
          </cell>
          <cell r="G1232">
            <v>0</v>
          </cell>
        </row>
        <row r="1233">
          <cell r="A1233" t="str">
            <v/>
          </cell>
          <cell r="B1233" t="str">
            <v/>
          </cell>
          <cell r="C1233"/>
          <cell r="D1233" t="str">
            <v/>
          </cell>
          <cell r="E1233"/>
          <cell r="F1233">
            <v>0</v>
          </cell>
          <cell r="G1233">
            <v>0</v>
          </cell>
        </row>
        <row r="1234">
          <cell r="A1234" t="str">
            <v/>
          </cell>
          <cell r="B1234" t="str">
            <v/>
          </cell>
          <cell r="C1234"/>
          <cell r="D1234" t="str">
            <v/>
          </cell>
          <cell r="E1234"/>
          <cell r="F1234">
            <v>0</v>
          </cell>
          <cell r="G1234">
            <v>0</v>
          </cell>
        </row>
        <row r="1235">
          <cell r="A1235" t="str">
            <v/>
          </cell>
          <cell r="B1235" t="str">
            <v/>
          </cell>
          <cell r="C1235"/>
          <cell r="D1235" t="str">
            <v/>
          </cell>
          <cell r="E1235"/>
          <cell r="F1235">
            <v>0</v>
          </cell>
          <cell r="G1235">
            <v>0</v>
          </cell>
        </row>
        <row r="1236">
          <cell r="A1236" t="str">
            <v/>
          </cell>
          <cell r="B1236" t="str">
            <v/>
          </cell>
          <cell r="C1236"/>
          <cell r="D1236" t="str">
            <v/>
          </cell>
          <cell r="E1236"/>
          <cell r="F1236">
            <v>0</v>
          </cell>
          <cell r="G1236">
            <v>0</v>
          </cell>
        </row>
        <row r="1237">
          <cell r="A1237" t="str">
            <v/>
          </cell>
          <cell r="B1237" t="str">
            <v/>
          </cell>
          <cell r="C1237"/>
          <cell r="D1237" t="str">
            <v/>
          </cell>
          <cell r="E1237"/>
          <cell r="F1237">
            <v>0</v>
          </cell>
          <cell r="G1237">
            <v>0</v>
          </cell>
        </row>
        <row r="1238">
          <cell r="A1238" t="str">
            <v/>
          </cell>
          <cell r="B1238" t="str">
            <v/>
          </cell>
          <cell r="C1238"/>
          <cell r="D1238" t="str">
            <v/>
          </cell>
          <cell r="E1238"/>
          <cell r="F1238">
            <v>0</v>
          </cell>
          <cell r="G1238">
            <v>0</v>
          </cell>
        </row>
        <row r="1239">
          <cell r="A1239"/>
          <cell r="B1239"/>
          <cell r="C1239"/>
          <cell r="D1239"/>
          <cell r="E1239"/>
          <cell r="F1239" t="str">
            <v>Total B</v>
          </cell>
          <cell r="G1239">
            <v>0</v>
          </cell>
        </row>
        <row r="1240">
          <cell r="A1240" t="str">
            <v>C - EQUIPOS</v>
          </cell>
          <cell r="B1240"/>
          <cell r="C1240"/>
          <cell r="D1240"/>
          <cell r="E1240"/>
          <cell r="F1240"/>
          <cell r="G1240"/>
        </row>
        <row r="1241">
          <cell r="A1241" t="str">
            <v/>
          </cell>
          <cell r="B1241" t="str">
            <v/>
          </cell>
          <cell r="C1241"/>
          <cell r="D1241" t="str">
            <v/>
          </cell>
          <cell r="E1241"/>
          <cell r="F1241">
            <v>0</v>
          </cell>
          <cell r="G1241">
            <v>0</v>
          </cell>
        </row>
        <row r="1242">
          <cell r="A1242" t="str">
            <v/>
          </cell>
          <cell r="B1242" t="str">
            <v/>
          </cell>
          <cell r="C1242"/>
          <cell r="D1242" t="str">
            <v/>
          </cell>
          <cell r="E1242"/>
          <cell r="F1242">
            <v>0</v>
          </cell>
          <cell r="G1242">
            <v>0</v>
          </cell>
        </row>
        <row r="1243">
          <cell r="A1243" t="str">
            <v/>
          </cell>
          <cell r="B1243" t="str">
            <v/>
          </cell>
          <cell r="C1243"/>
          <cell r="D1243" t="str">
            <v/>
          </cell>
          <cell r="E1243"/>
          <cell r="F1243">
            <v>0</v>
          </cell>
          <cell r="G1243">
            <v>0</v>
          </cell>
        </row>
        <row r="1244">
          <cell r="A1244" t="str">
            <v/>
          </cell>
          <cell r="B1244" t="str">
            <v/>
          </cell>
          <cell r="C1244"/>
          <cell r="D1244" t="str">
            <v/>
          </cell>
          <cell r="E1244"/>
          <cell r="F1244">
            <v>0</v>
          </cell>
          <cell r="G1244">
            <v>0</v>
          </cell>
        </row>
        <row r="1245">
          <cell r="A1245" t="str">
            <v/>
          </cell>
          <cell r="B1245" t="str">
            <v/>
          </cell>
          <cell r="C1245"/>
          <cell r="D1245" t="str">
            <v/>
          </cell>
          <cell r="E1245"/>
          <cell r="F1245">
            <v>0</v>
          </cell>
          <cell r="G1245">
            <v>0</v>
          </cell>
        </row>
        <row r="1246">
          <cell r="A1246" t="str">
            <v/>
          </cell>
          <cell r="B1246" t="str">
            <v/>
          </cell>
          <cell r="C1246"/>
          <cell r="D1246" t="str">
            <v/>
          </cell>
          <cell r="E1246"/>
          <cell r="F1246">
            <v>0</v>
          </cell>
          <cell r="G1246">
            <v>0</v>
          </cell>
        </row>
        <row r="1247">
          <cell r="A1247" t="str">
            <v/>
          </cell>
          <cell r="B1247" t="str">
            <v/>
          </cell>
          <cell r="C1247"/>
          <cell r="D1247" t="str">
            <v/>
          </cell>
          <cell r="E1247"/>
          <cell r="F1247">
            <v>0</v>
          </cell>
          <cell r="G1247">
            <v>0</v>
          </cell>
        </row>
        <row r="1248">
          <cell r="A1248" t="str">
            <v/>
          </cell>
          <cell r="B1248" t="str">
            <v/>
          </cell>
          <cell r="C1248"/>
          <cell r="D1248" t="str">
            <v/>
          </cell>
          <cell r="E1248"/>
          <cell r="F1248">
            <v>0</v>
          </cell>
          <cell r="G1248">
            <v>0</v>
          </cell>
        </row>
        <row r="1249">
          <cell r="A1249" t="str">
            <v/>
          </cell>
          <cell r="B1249" t="str">
            <v/>
          </cell>
          <cell r="C1249"/>
          <cell r="D1249" t="str">
            <v/>
          </cell>
          <cell r="E1249"/>
          <cell r="F1249">
            <v>0</v>
          </cell>
          <cell r="G1249">
            <v>0</v>
          </cell>
        </row>
        <row r="1250">
          <cell r="A1250" t="str">
            <v/>
          </cell>
          <cell r="B1250" t="str">
            <v/>
          </cell>
          <cell r="C1250"/>
          <cell r="D1250" t="str">
            <v/>
          </cell>
          <cell r="E1250"/>
          <cell r="F1250">
            <v>0</v>
          </cell>
          <cell r="G1250">
            <v>0</v>
          </cell>
        </row>
        <row r="1251">
          <cell r="A1251"/>
          <cell r="E1251"/>
          <cell r="F1251" t="str">
            <v>Total C</v>
          </cell>
          <cell r="G1251">
            <v>0</v>
          </cell>
        </row>
        <row r="1252">
          <cell r="A1252"/>
          <cell r="E1252"/>
          <cell r="G1252"/>
        </row>
        <row r="1253">
          <cell r="A1253" t="str">
            <v/>
          </cell>
          <cell r="B1253" t="str">
            <v/>
          </cell>
          <cell r="C1253"/>
          <cell r="D1253" t="str">
            <v>COSTO NETO</v>
          </cell>
          <cell r="E1253"/>
          <cell r="F1253" t="str">
            <v>Total D=A+B+C</v>
          </cell>
          <cell r="G1253">
            <v>0</v>
          </cell>
        </row>
        <row r="1254">
          <cell r="A1254"/>
          <cell r="B1254"/>
          <cell r="C1254"/>
          <cell r="D1254"/>
          <cell r="E1254"/>
          <cell r="F1254"/>
          <cell r="G1254"/>
        </row>
        <row r="1255">
          <cell r="A1255" t="str">
            <v>ANALISIS DE PRECIOS</v>
          </cell>
          <cell r="B1255"/>
          <cell r="C1255"/>
          <cell r="D1255"/>
          <cell r="E1255"/>
          <cell r="F1255"/>
          <cell r="G1255"/>
        </row>
        <row r="1256">
          <cell r="A1256" t="str">
            <v>COMITENTE:</v>
          </cell>
          <cell r="B1256" t="str">
            <v>INSTITUTO PROVINCIAL DE LA VIVIENDA</v>
          </cell>
          <cell r="C1256"/>
          <cell r="D1256"/>
          <cell r="E1256"/>
          <cell r="F1256"/>
          <cell r="G1256"/>
        </row>
        <row r="1257">
          <cell r="A1257" t="str">
            <v>CONTRATISTA:</v>
          </cell>
          <cell r="B1257">
            <v>0</v>
          </cell>
          <cell r="C1257"/>
          <cell r="D1257"/>
          <cell r="E1257"/>
          <cell r="F1257"/>
          <cell r="G1257"/>
        </row>
        <row r="1258">
          <cell r="A1258" t="str">
            <v>OBRA:</v>
          </cell>
          <cell r="B1258">
            <v>0</v>
          </cell>
          <cell r="C1258"/>
          <cell r="D1258"/>
          <cell r="E1258"/>
          <cell r="F1258" t="str">
            <v>PRECIOS A:</v>
          </cell>
          <cell r="G1258">
            <v>0</v>
          </cell>
        </row>
        <row r="1259">
          <cell r="A1259" t="str">
            <v>UBICACIÓN:</v>
          </cell>
          <cell r="B1259">
            <v>0</v>
          </cell>
          <cell r="C1259"/>
          <cell r="E1259"/>
          <cell r="G1259"/>
        </row>
        <row r="1260">
          <cell r="A1260" t="str">
            <v>RUBRO:</v>
          </cell>
          <cell r="B1260"/>
          <cell r="C1260">
            <v>0</v>
          </cell>
          <cell r="E1260"/>
          <cell r="G1260"/>
        </row>
        <row r="1261">
          <cell r="A1261" t="str">
            <v>ITEM:</v>
          </cell>
          <cell r="B1261" t="str">
            <v/>
          </cell>
          <cell r="C1261" t="str">
            <v/>
          </cell>
          <cell r="E1261"/>
          <cell r="F1261" t="str">
            <v>UNIDAD:</v>
          </cell>
          <cell r="G1261" t="str">
            <v/>
          </cell>
        </row>
        <row r="1262">
          <cell r="A1262"/>
          <cell r="B1262"/>
          <cell r="E1262"/>
          <cell r="G1262"/>
        </row>
        <row r="1263">
          <cell r="A1263" t="str">
            <v>DATOS REDETERMINACION</v>
          </cell>
          <cell r="B1263"/>
          <cell r="C1263" t="str">
            <v>DESIGNACION</v>
          </cell>
          <cell r="D1263" t="str">
            <v>U</v>
          </cell>
          <cell r="E1263" t="str">
            <v>Cantidad</v>
          </cell>
          <cell r="F1263" t="str">
            <v>$ Unitarios</v>
          </cell>
          <cell r="G1263" t="str">
            <v>$ Parcial</v>
          </cell>
        </row>
        <row r="1264">
          <cell r="A1264" t="str">
            <v>CÓDIGO</v>
          </cell>
          <cell r="B1264" t="str">
            <v>DESCRIPCIÓN</v>
          </cell>
          <cell r="C1264"/>
          <cell r="D1264"/>
          <cell r="E1264"/>
          <cell r="F1264"/>
          <cell r="G1264"/>
        </row>
        <row r="1265">
          <cell r="A1265" t="str">
            <v>A - MATERIALES</v>
          </cell>
          <cell r="B1265"/>
          <cell r="C1265"/>
          <cell r="D1265"/>
          <cell r="E1265"/>
          <cell r="F1265"/>
          <cell r="G1265"/>
        </row>
        <row r="1266">
          <cell r="A1266" t="str">
            <v/>
          </cell>
          <cell r="B1266" t="str">
            <v/>
          </cell>
          <cell r="C1266"/>
          <cell r="D1266" t="str">
            <v/>
          </cell>
          <cell r="E1266"/>
          <cell r="F1266">
            <v>0</v>
          </cell>
          <cell r="G1266">
            <v>0</v>
          </cell>
        </row>
        <row r="1267">
          <cell r="A1267" t="str">
            <v/>
          </cell>
          <cell r="B1267" t="str">
            <v/>
          </cell>
          <cell r="C1267"/>
          <cell r="D1267" t="str">
            <v/>
          </cell>
          <cell r="E1267"/>
          <cell r="F1267">
            <v>0</v>
          </cell>
          <cell r="G1267">
            <v>0</v>
          </cell>
        </row>
        <row r="1268">
          <cell r="A1268" t="str">
            <v/>
          </cell>
          <cell r="B1268" t="str">
            <v/>
          </cell>
          <cell r="C1268"/>
          <cell r="D1268" t="str">
            <v/>
          </cell>
          <cell r="E1268"/>
          <cell r="F1268">
            <v>0</v>
          </cell>
          <cell r="G1268">
            <v>0</v>
          </cell>
        </row>
        <row r="1269">
          <cell r="A1269" t="str">
            <v/>
          </cell>
          <cell r="B1269" t="str">
            <v/>
          </cell>
          <cell r="C1269"/>
          <cell r="D1269" t="str">
            <v/>
          </cell>
          <cell r="E1269"/>
          <cell r="F1269">
            <v>0</v>
          </cell>
          <cell r="G1269">
            <v>0</v>
          </cell>
        </row>
        <row r="1270">
          <cell r="A1270" t="str">
            <v/>
          </cell>
          <cell r="B1270" t="str">
            <v/>
          </cell>
          <cell r="C1270"/>
          <cell r="D1270" t="str">
            <v/>
          </cell>
          <cell r="E1270"/>
          <cell r="F1270">
            <v>0</v>
          </cell>
          <cell r="G1270">
            <v>0</v>
          </cell>
        </row>
        <row r="1271">
          <cell r="A1271" t="str">
            <v/>
          </cell>
          <cell r="B1271" t="str">
            <v/>
          </cell>
          <cell r="C1271"/>
          <cell r="D1271" t="str">
            <v/>
          </cell>
          <cell r="E1271"/>
          <cell r="F1271">
            <v>0</v>
          </cell>
          <cell r="G1271">
            <v>0</v>
          </cell>
        </row>
        <row r="1272">
          <cell r="A1272" t="str">
            <v/>
          </cell>
          <cell r="B1272" t="str">
            <v/>
          </cell>
          <cell r="C1272"/>
          <cell r="D1272" t="str">
            <v/>
          </cell>
          <cell r="E1272"/>
          <cell r="F1272">
            <v>0</v>
          </cell>
          <cell r="G1272">
            <v>0</v>
          </cell>
        </row>
        <row r="1273">
          <cell r="A1273" t="str">
            <v/>
          </cell>
          <cell r="B1273" t="str">
            <v/>
          </cell>
          <cell r="C1273"/>
          <cell r="D1273" t="str">
            <v/>
          </cell>
          <cell r="E1273"/>
          <cell r="F1273">
            <v>0</v>
          </cell>
          <cell r="G1273">
            <v>0</v>
          </cell>
        </row>
        <row r="1274">
          <cell r="A1274" t="str">
            <v/>
          </cell>
          <cell r="B1274" t="str">
            <v/>
          </cell>
          <cell r="C1274"/>
          <cell r="D1274" t="str">
            <v/>
          </cell>
          <cell r="E1274"/>
          <cell r="F1274">
            <v>0</v>
          </cell>
          <cell r="G1274">
            <v>0</v>
          </cell>
        </row>
        <row r="1275">
          <cell r="A1275" t="str">
            <v/>
          </cell>
          <cell r="B1275" t="str">
            <v/>
          </cell>
          <cell r="C1275"/>
          <cell r="D1275" t="str">
            <v/>
          </cell>
          <cell r="E1275"/>
          <cell r="F1275">
            <v>0</v>
          </cell>
          <cell r="G1275">
            <v>0</v>
          </cell>
        </row>
        <row r="1276">
          <cell r="A1276" t="str">
            <v/>
          </cell>
          <cell r="B1276" t="str">
            <v/>
          </cell>
          <cell r="C1276"/>
          <cell r="D1276" t="str">
            <v/>
          </cell>
          <cell r="E1276"/>
          <cell r="F1276">
            <v>0</v>
          </cell>
          <cell r="G1276">
            <v>0</v>
          </cell>
        </row>
        <row r="1277">
          <cell r="A1277" t="str">
            <v/>
          </cell>
          <cell r="B1277" t="str">
            <v/>
          </cell>
          <cell r="C1277"/>
          <cell r="D1277" t="str">
            <v/>
          </cell>
          <cell r="E1277"/>
          <cell r="F1277">
            <v>0</v>
          </cell>
          <cell r="G1277">
            <v>0</v>
          </cell>
        </row>
        <row r="1278">
          <cell r="A1278" t="str">
            <v/>
          </cell>
          <cell r="B1278" t="str">
            <v/>
          </cell>
          <cell r="C1278"/>
          <cell r="D1278" t="str">
            <v/>
          </cell>
          <cell r="E1278"/>
          <cell r="F1278">
            <v>0</v>
          </cell>
          <cell r="G1278">
            <v>0</v>
          </cell>
        </row>
        <row r="1279">
          <cell r="A1279" t="str">
            <v/>
          </cell>
          <cell r="B1279" t="str">
            <v/>
          </cell>
          <cell r="C1279"/>
          <cell r="D1279" t="str">
            <v/>
          </cell>
          <cell r="E1279"/>
          <cell r="F1279">
            <v>0</v>
          </cell>
          <cell r="G1279">
            <v>0</v>
          </cell>
        </row>
        <row r="1280">
          <cell r="A1280" t="str">
            <v/>
          </cell>
          <cell r="B1280" t="str">
            <v/>
          </cell>
          <cell r="C1280"/>
          <cell r="D1280" t="str">
            <v/>
          </cell>
          <cell r="E1280"/>
          <cell r="F1280">
            <v>0</v>
          </cell>
          <cell r="G1280">
            <v>0</v>
          </cell>
        </row>
        <row r="1281">
          <cell r="A1281" t="str">
            <v/>
          </cell>
          <cell r="B1281" t="str">
            <v/>
          </cell>
          <cell r="C1281"/>
          <cell r="D1281" t="str">
            <v/>
          </cell>
          <cell r="E1281"/>
          <cell r="F1281">
            <v>0</v>
          </cell>
          <cell r="G1281">
            <v>0</v>
          </cell>
        </row>
        <row r="1282">
          <cell r="A1282" t="str">
            <v/>
          </cell>
          <cell r="B1282" t="str">
            <v/>
          </cell>
          <cell r="C1282"/>
          <cell r="D1282" t="str">
            <v/>
          </cell>
          <cell r="E1282"/>
          <cell r="F1282">
            <v>0</v>
          </cell>
          <cell r="G1282">
            <v>0</v>
          </cell>
        </row>
        <row r="1283">
          <cell r="A1283" t="str">
            <v/>
          </cell>
          <cell r="B1283" t="str">
            <v/>
          </cell>
          <cell r="C1283"/>
          <cell r="D1283" t="str">
            <v/>
          </cell>
          <cell r="E1283"/>
          <cell r="F1283">
            <v>0</v>
          </cell>
          <cell r="G1283">
            <v>0</v>
          </cell>
        </row>
        <row r="1284">
          <cell r="A1284" t="str">
            <v/>
          </cell>
          <cell r="B1284" t="str">
            <v/>
          </cell>
          <cell r="C1284"/>
          <cell r="D1284" t="str">
            <v/>
          </cell>
          <cell r="E1284"/>
          <cell r="F1284">
            <v>0</v>
          </cell>
          <cell r="G1284">
            <v>0</v>
          </cell>
        </row>
        <row r="1285">
          <cell r="A1285" t="str">
            <v/>
          </cell>
          <cell r="B1285" t="str">
            <v/>
          </cell>
          <cell r="C1285"/>
          <cell r="D1285" t="str">
            <v/>
          </cell>
          <cell r="E1285"/>
          <cell r="F1285">
            <v>0</v>
          </cell>
          <cell r="G1285">
            <v>0</v>
          </cell>
        </row>
        <row r="1286">
          <cell r="A1286"/>
          <cell r="B1286"/>
          <cell r="C1286"/>
          <cell r="D1286"/>
          <cell r="E1286"/>
          <cell r="F1286" t="str">
            <v>Total A</v>
          </cell>
          <cell r="G1286">
            <v>0</v>
          </cell>
        </row>
        <row r="1287">
          <cell r="A1287" t="str">
            <v>B - MANO DE OBRA</v>
          </cell>
          <cell r="B1287"/>
          <cell r="C1287"/>
          <cell r="D1287"/>
          <cell r="E1287"/>
          <cell r="F1287"/>
          <cell r="G1287"/>
        </row>
        <row r="1288">
          <cell r="A1288" t="str">
            <v/>
          </cell>
          <cell r="B1288" t="str">
            <v/>
          </cell>
          <cell r="C1288"/>
          <cell r="D1288" t="str">
            <v/>
          </cell>
          <cell r="E1288"/>
          <cell r="F1288">
            <v>0</v>
          </cell>
          <cell r="G1288">
            <v>0</v>
          </cell>
        </row>
        <row r="1289">
          <cell r="A1289" t="str">
            <v/>
          </cell>
          <cell r="B1289" t="str">
            <v/>
          </cell>
          <cell r="C1289"/>
          <cell r="D1289" t="str">
            <v/>
          </cell>
          <cell r="E1289"/>
          <cell r="F1289">
            <v>0</v>
          </cell>
          <cell r="G1289">
            <v>0</v>
          </cell>
        </row>
        <row r="1290">
          <cell r="A1290" t="str">
            <v/>
          </cell>
          <cell r="B1290" t="str">
            <v/>
          </cell>
          <cell r="C1290"/>
          <cell r="D1290" t="str">
            <v/>
          </cell>
          <cell r="E1290"/>
          <cell r="F1290">
            <v>0</v>
          </cell>
          <cell r="G1290">
            <v>0</v>
          </cell>
        </row>
        <row r="1291">
          <cell r="A1291" t="str">
            <v/>
          </cell>
          <cell r="B1291" t="str">
            <v/>
          </cell>
          <cell r="C1291"/>
          <cell r="D1291" t="str">
            <v/>
          </cell>
          <cell r="E1291"/>
          <cell r="F1291">
            <v>0</v>
          </cell>
          <cell r="G1291">
            <v>0</v>
          </cell>
        </row>
        <row r="1292">
          <cell r="A1292" t="str">
            <v/>
          </cell>
          <cell r="B1292" t="str">
            <v/>
          </cell>
          <cell r="C1292"/>
          <cell r="D1292" t="str">
            <v/>
          </cell>
          <cell r="E1292"/>
          <cell r="F1292">
            <v>0</v>
          </cell>
          <cell r="G1292">
            <v>0</v>
          </cell>
        </row>
        <row r="1293">
          <cell r="A1293" t="str">
            <v/>
          </cell>
          <cell r="B1293" t="str">
            <v/>
          </cell>
          <cell r="C1293"/>
          <cell r="D1293" t="str">
            <v/>
          </cell>
          <cell r="E1293"/>
          <cell r="F1293">
            <v>0</v>
          </cell>
          <cell r="G1293">
            <v>0</v>
          </cell>
        </row>
        <row r="1294">
          <cell r="A1294" t="str">
            <v/>
          </cell>
          <cell r="B1294" t="str">
            <v/>
          </cell>
          <cell r="C1294"/>
          <cell r="D1294" t="str">
            <v/>
          </cell>
          <cell r="E1294"/>
          <cell r="F1294">
            <v>0</v>
          </cell>
          <cell r="G1294">
            <v>0</v>
          </cell>
        </row>
        <row r="1295">
          <cell r="A1295" t="str">
            <v/>
          </cell>
          <cell r="B1295" t="str">
            <v/>
          </cell>
          <cell r="C1295"/>
          <cell r="D1295" t="str">
            <v/>
          </cell>
          <cell r="E1295"/>
          <cell r="F1295">
            <v>0</v>
          </cell>
          <cell r="G1295">
            <v>0</v>
          </cell>
        </row>
        <row r="1296">
          <cell r="A1296"/>
          <cell r="B1296"/>
          <cell r="C1296"/>
          <cell r="D1296"/>
          <cell r="E1296"/>
          <cell r="F1296" t="str">
            <v>Total B</v>
          </cell>
          <cell r="G1296">
            <v>0</v>
          </cell>
        </row>
        <row r="1297">
          <cell r="A1297" t="str">
            <v>C - EQUIPOS</v>
          </cell>
          <cell r="B1297"/>
          <cell r="C1297"/>
          <cell r="D1297"/>
          <cell r="E1297"/>
          <cell r="F1297"/>
          <cell r="G1297"/>
        </row>
        <row r="1298">
          <cell r="A1298" t="str">
            <v/>
          </cell>
          <cell r="B1298" t="str">
            <v/>
          </cell>
          <cell r="C1298"/>
          <cell r="D1298" t="str">
            <v/>
          </cell>
          <cell r="E1298"/>
          <cell r="F1298">
            <v>0</v>
          </cell>
          <cell r="G1298">
            <v>0</v>
          </cell>
        </row>
        <row r="1299">
          <cell r="A1299" t="str">
            <v/>
          </cell>
          <cell r="B1299" t="str">
            <v/>
          </cell>
          <cell r="C1299"/>
          <cell r="D1299" t="str">
            <v/>
          </cell>
          <cell r="E1299"/>
          <cell r="F1299">
            <v>0</v>
          </cell>
          <cell r="G1299">
            <v>0</v>
          </cell>
        </row>
        <row r="1300">
          <cell r="A1300" t="str">
            <v/>
          </cell>
          <cell r="B1300" t="str">
            <v/>
          </cell>
          <cell r="C1300"/>
          <cell r="D1300" t="str">
            <v/>
          </cell>
          <cell r="E1300"/>
          <cell r="F1300">
            <v>0</v>
          </cell>
          <cell r="G1300">
            <v>0</v>
          </cell>
        </row>
        <row r="1301">
          <cell r="A1301" t="str">
            <v/>
          </cell>
          <cell r="B1301" t="str">
            <v/>
          </cell>
          <cell r="C1301"/>
          <cell r="D1301" t="str">
            <v/>
          </cell>
          <cell r="E1301"/>
          <cell r="F1301">
            <v>0</v>
          </cell>
          <cell r="G1301">
            <v>0</v>
          </cell>
        </row>
        <row r="1302">
          <cell r="A1302" t="str">
            <v/>
          </cell>
          <cell r="B1302" t="str">
            <v/>
          </cell>
          <cell r="C1302"/>
          <cell r="D1302" t="str">
            <v/>
          </cell>
          <cell r="E1302"/>
          <cell r="F1302">
            <v>0</v>
          </cell>
          <cell r="G1302">
            <v>0</v>
          </cell>
        </row>
        <row r="1303">
          <cell r="A1303" t="str">
            <v/>
          </cell>
          <cell r="B1303" t="str">
            <v/>
          </cell>
          <cell r="C1303"/>
          <cell r="D1303" t="str">
            <v/>
          </cell>
          <cell r="E1303"/>
          <cell r="F1303">
            <v>0</v>
          </cell>
          <cell r="G1303">
            <v>0</v>
          </cell>
        </row>
        <row r="1304">
          <cell r="A1304" t="str">
            <v/>
          </cell>
          <cell r="B1304" t="str">
            <v/>
          </cell>
          <cell r="C1304"/>
          <cell r="D1304" t="str">
            <v/>
          </cell>
          <cell r="E1304"/>
          <cell r="F1304">
            <v>0</v>
          </cell>
          <cell r="G1304">
            <v>0</v>
          </cell>
        </row>
        <row r="1305">
          <cell r="A1305" t="str">
            <v/>
          </cell>
          <cell r="B1305" t="str">
            <v/>
          </cell>
          <cell r="C1305"/>
          <cell r="D1305" t="str">
            <v/>
          </cell>
          <cell r="E1305"/>
          <cell r="F1305">
            <v>0</v>
          </cell>
          <cell r="G1305">
            <v>0</v>
          </cell>
        </row>
        <row r="1306">
          <cell r="A1306" t="str">
            <v/>
          </cell>
          <cell r="B1306" t="str">
            <v/>
          </cell>
          <cell r="C1306"/>
          <cell r="D1306" t="str">
            <v/>
          </cell>
          <cell r="E1306"/>
          <cell r="F1306">
            <v>0</v>
          </cell>
          <cell r="G1306">
            <v>0</v>
          </cell>
        </row>
        <row r="1307">
          <cell r="A1307" t="str">
            <v/>
          </cell>
          <cell r="B1307" t="str">
            <v/>
          </cell>
          <cell r="C1307"/>
          <cell r="D1307" t="str">
            <v/>
          </cell>
          <cell r="E1307"/>
          <cell r="F1307">
            <v>0</v>
          </cell>
          <cell r="G1307">
            <v>0</v>
          </cell>
        </row>
        <row r="1308">
          <cell r="A1308"/>
          <cell r="E1308"/>
          <cell r="F1308" t="str">
            <v>Total C</v>
          </cell>
          <cell r="G1308">
            <v>0</v>
          </cell>
        </row>
        <row r="1309">
          <cell r="A1309"/>
          <cell r="E1309"/>
          <cell r="G1309"/>
        </row>
        <row r="1310">
          <cell r="A1310" t="str">
            <v/>
          </cell>
          <cell r="B1310" t="str">
            <v/>
          </cell>
          <cell r="C1310"/>
          <cell r="D1310" t="str">
            <v>COSTO NETO</v>
          </cell>
          <cell r="E1310"/>
          <cell r="F1310" t="str">
            <v>Total D=A+B+C</v>
          </cell>
          <cell r="G1310">
            <v>0</v>
          </cell>
        </row>
        <row r="1311">
          <cell r="A1311"/>
          <cell r="B1311"/>
          <cell r="C1311"/>
          <cell r="D1311"/>
          <cell r="E1311"/>
          <cell r="F1311"/>
          <cell r="G1311"/>
        </row>
        <row r="1312">
          <cell r="A1312" t="str">
            <v>ANALISIS DE PRECIOS</v>
          </cell>
          <cell r="B1312"/>
          <cell r="C1312"/>
          <cell r="D1312"/>
          <cell r="E1312"/>
          <cell r="F1312"/>
          <cell r="G1312"/>
        </row>
        <row r="1313">
          <cell r="A1313" t="str">
            <v>COMITENTE:</v>
          </cell>
          <cell r="B1313" t="str">
            <v>INSTITUTO PROVINCIAL DE LA VIVIENDA</v>
          </cell>
          <cell r="C1313"/>
          <cell r="D1313"/>
          <cell r="E1313"/>
          <cell r="F1313"/>
          <cell r="G1313"/>
        </row>
        <row r="1314">
          <cell r="A1314" t="str">
            <v>CONTRATISTA:</v>
          </cell>
          <cell r="B1314">
            <v>0</v>
          </cell>
          <cell r="C1314"/>
          <cell r="D1314"/>
          <cell r="E1314"/>
          <cell r="F1314"/>
          <cell r="G1314"/>
        </row>
        <row r="1315">
          <cell r="A1315" t="str">
            <v>OBRA:</v>
          </cell>
          <cell r="B1315">
            <v>0</v>
          </cell>
          <cell r="C1315"/>
          <cell r="D1315"/>
          <cell r="E1315"/>
          <cell r="F1315" t="str">
            <v>PRECIOS A:</v>
          </cell>
          <cell r="G1315">
            <v>0</v>
          </cell>
        </row>
        <row r="1316">
          <cell r="A1316" t="str">
            <v>UBICACIÓN:</v>
          </cell>
          <cell r="B1316">
            <v>0</v>
          </cell>
          <cell r="C1316"/>
          <cell r="E1316"/>
          <cell r="G1316"/>
        </row>
        <row r="1317">
          <cell r="A1317" t="str">
            <v>RUBRO:</v>
          </cell>
          <cell r="B1317"/>
          <cell r="C1317">
            <v>0</v>
          </cell>
          <cell r="E1317"/>
          <cell r="G1317"/>
        </row>
        <row r="1318">
          <cell r="A1318" t="str">
            <v>ITEM:</v>
          </cell>
          <cell r="B1318" t="str">
            <v/>
          </cell>
          <cell r="C1318" t="str">
            <v/>
          </cell>
          <cell r="E1318"/>
          <cell r="F1318" t="str">
            <v>UNIDAD:</v>
          </cell>
          <cell r="G1318" t="str">
            <v/>
          </cell>
        </row>
        <row r="1319">
          <cell r="A1319"/>
          <cell r="B1319"/>
          <cell r="E1319"/>
          <cell r="G1319"/>
        </row>
        <row r="1320">
          <cell r="A1320" t="str">
            <v>DATOS REDETERMINACION</v>
          </cell>
          <cell r="B1320"/>
          <cell r="C1320" t="str">
            <v>DESIGNACION</v>
          </cell>
          <cell r="D1320" t="str">
            <v>U</v>
          </cell>
          <cell r="E1320" t="str">
            <v>Cantidad</v>
          </cell>
          <cell r="F1320" t="str">
            <v>$ Unitarios</v>
          </cell>
          <cell r="G1320" t="str">
            <v>$ Parcial</v>
          </cell>
        </row>
        <row r="1321">
          <cell r="A1321" t="str">
            <v>CÓDIGO</v>
          </cell>
          <cell r="B1321" t="str">
            <v>DESCRIPCIÓN</v>
          </cell>
          <cell r="C1321"/>
          <cell r="D1321"/>
          <cell r="E1321"/>
          <cell r="F1321"/>
          <cell r="G1321"/>
        </row>
        <row r="1322">
          <cell r="A1322" t="str">
            <v>A - MATERIALES</v>
          </cell>
          <cell r="B1322"/>
          <cell r="C1322"/>
          <cell r="D1322"/>
          <cell r="E1322"/>
          <cell r="F1322"/>
          <cell r="G1322"/>
        </row>
        <row r="1323">
          <cell r="A1323" t="str">
            <v/>
          </cell>
          <cell r="B1323" t="str">
            <v/>
          </cell>
          <cell r="C1323"/>
          <cell r="D1323" t="str">
            <v/>
          </cell>
          <cell r="E1323"/>
          <cell r="F1323">
            <v>0</v>
          </cell>
          <cell r="G1323">
            <v>0</v>
          </cell>
        </row>
        <row r="1324">
          <cell r="A1324" t="str">
            <v/>
          </cell>
          <cell r="B1324" t="str">
            <v/>
          </cell>
          <cell r="C1324"/>
          <cell r="D1324" t="str">
            <v/>
          </cell>
          <cell r="E1324"/>
          <cell r="F1324">
            <v>0</v>
          </cell>
          <cell r="G1324">
            <v>0</v>
          </cell>
        </row>
        <row r="1325">
          <cell r="A1325" t="str">
            <v/>
          </cell>
          <cell r="B1325" t="str">
            <v/>
          </cell>
          <cell r="C1325"/>
          <cell r="D1325" t="str">
            <v/>
          </cell>
          <cell r="E1325"/>
          <cell r="F1325">
            <v>0</v>
          </cell>
          <cell r="G1325">
            <v>0</v>
          </cell>
        </row>
        <row r="1326">
          <cell r="A1326" t="str">
            <v/>
          </cell>
          <cell r="B1326" t="str">
            <v/>
          </cell>
          <cell r="C1326"/>
          <cell r="D1326" t="str">
            <v/>
          </cell>
          <cell r="E1326"/>
          <cell r="F1326">
            <v>0</v>
          </cell>
          <cell r="G1326">
            <v>0</v>
          </cell>
        </row>
        <row r="1327">
          <cell r="A1327" t="str">
            <v/>
          </cell>
          <cell r="B1327" t="str">
            <v/>
          </cell>
          <cell r="C1327"/>
          <cell r="D1327" t="str">
            <v/>
          </cell>
          <cell r="E1327"/>
          <cell r="F1327">
            <v>0</v>
          </cell>
          <cell r="G1327">
            <v>0</v>
          </cell>
        </row>
        <row r="1328">
          <cell r="A1328" t="str">
            <v/>
          </cell>
          <cell r="B1328" t="str">
            <v/>
          </cell>
          <cell r="C1328"/>
          <cell r="D1328" t="str">
            <v/>
          </cell>
          <cell r="E1328"/>
          <cell r="F1328">
            <v>0</v>
          </cell>
          <cell r="G1328">
            <v>0</v>
          </cell>
        </row>
        <row r="1329">
          <cell r="A1329" t="str">
            <v/>
          </cell>
          <cell r="B1329" t="str">
            <v/>
          </cell>
          <cell r="C1329"/>
          <cell r="D1329" t="str">
            <v/>
          </cell>
          <cell r="E1329"/>
          <cell r="F1329">
            <v>0</v>
          </cell>
          <cell r="G1329">
            <v>0</v>
          </cell>
        </row>
        <row r="1330">
          <cell r="A1330" t="str">
            <v/>
          </cell>
          <cell r="B1330" t="str">
            <v/>
          </cell>
          <cell r="C1330"/>
          <cell r="D1330" t="str">
            <v/>
          </cell>
          <cell r="E1330"/>
          <cell r="F1330">
            <v>0</v>
          </cell>
          <cell r="G1330">
            <v>0</v>
          </cell>
        </row>
        <row r="1331">
          <cell r="A1331" t="str">
            <v/>
          </cell>
          <cell r="B1331" t="str">
            <v/>
          </cell>
          <cell r="C1331"/>
          <cell r="D1331" t="str">
            <v/>
          </cell>
          <cell r="E1331"/>
          <cell r="F1331">
            <v>0</v>
          </cell>
          <cell r="G1331">
            <v>0</v>
          </cell>
        </row>
        <row r="1332">
          <cell r="A1332" t="str">
            <v/>
          </cell>
          <cell r="B1332" t="str">
            <v/>
          </cell>
          <cell r="C1332"/>
          <cell r="D1332" t="str">
            <v/>
          </cell>
          <cell r="E1332"/>
          <cell r="F1332">
            <v>0</v>
          </cell>
          <cell r="G1332">
            <v>0</v>
          </cell>
        </row>
        <row r="1333">
          <cell r="A1333" t="str">
            <v/>
          </cell>
          <cell r="B1333" t="str">
            <v/>
          </cell>
          <cell r="C1333"/>
          <cell r="D1333" t="str">
            <v/>
          </cell>
          <cell r="E1333"/>
          <cell r="F1333">
            <v>0</v>
          </cell>
          <cell r="G1333">
            <v>0</v>
          </cell>
        </row>
        <row r="1334">
          <cell r="A1334" t="str">
            <v/>
          </cell>
          <cell r="B1334" t="str">
            <v/>
          </cell>
          <cell r="C1334"/>
          <cell r="D1334" t="str">
            <v/>
          </cell>
          <cell r="E1334"/>
          <cell r="F1334">
            <v>0</v>
          </cell>
          <cell r="G1334">
            <v>0</v>
          </cell>
        </row>
        <row r="1335">
          <cell r="A1335" t="str">
            <v/>
          </cell>
          <cell r="B1335" t="str">
            <v/>
          </cell>
          <cell r="C1335"/>
          <cell r="D1335" t="str">
            <v/>
          </cell>
          <cell r="E1335"/>
          <cell r="F1335">
            <v>0</v>
          </cell>
          <cell r="G1335">
            <v>0</v>
          </cell>
        </row>
        <row r="1336">
          <cell r="A1336" t="str">
            <v/>
          </cell>
          <cell r="B1336" t="str">
            <v/>
          </cell>
          <cell r="C1336"/>
          <cell r="D1336" t="str">
            <v/>
          </cell>
          <cell r="E1336"/>
          <cell r="F1336">
            <v>0</v>
          </cell>
          <cell r="G1336">
            <v>0</v>
          </cell>
        </row>
        <row r="1337">
          <cell r="A1337" t="str">
            <v/>
          </cell>
          <cell r="B1337" t="str">
            <v/>
          </cell>
          <cell r="C1337"/>
          <cell r="D1337" t="str">
            <v/>
          </cell>
          <cell r="E1337"/>
          <cell r="F1337">
            <v>0</v>
          </cell>
          <cell r="G1337">
            <v>0</v>
          </cell>
        </row>
        <row r="1338">
          <cell r="A1338" t="str">
            <v/>
          </cell>
          <cell r="B1338" t="str">
            <v/>
          </cell>
          <cell r="C1338"/>
          <cell r="D1338" t="str">
            <v/>
          </cell>
          <cell r="E1338"/>
          <cell r="F1338">
            <v>0</v>
          </cell>
          <cell r="G1338">
            <v>0</v>
          </cell>
        </row>
        <row r="1339">
          <cell r="A1339" t="str">
            <v/>
          </cell>
          <cell r="B1339" t="str">
            <v/>
          </cell>
          <cell r="C1339"/>
          <cell r="D1339" t="str">
            <v/>
          </cell>
          <cell r="E1339"/>
          <cell r="F1339">
            <v>0</v>
          </cell>
          <cell r="G1339">
            <v>0</v>
          </cell>
        </row>
        <row r="1340">
          <cell r="A1340" t="str">
            <v/>
          </cell>
          <cell r="B1340" t="str">
            <v/>
          </cell>
          <cell r="C1340"/>
          <cell r="D1340" t="str">
            <v/>
          </cell>
          <cell r="E1340"/>
          <cell r="F1340">
            <v>0</v>
          </cell>
          <cell r="G1340">
            <v>0</v>
          </cell>
        </row>
        <row r="1341">
          <cell r="A1341" t="str">
            <v/>
          </cell>
          <cell r="B1341" t="str">
            <v/>
          </cell>
          <cell r="C1341"/>
          <cell r="D1341" t="str">
            <v/>
          </cell>
          <cell r="E1341"/>
          <cell r="F1341">
            <v>0</v>
          </cell>
          <cell r="G1341">
            <v>0</v>
          </cell>
        </row>
        <row r="1342">
          <cell r="A1342" t="str">
            <v/>
          </cell>
          <cell r="B1342" t="str">
            <v/>
          </cell>
          <cell r="C1342"/>
          <cell r="D1342" t="str">
            <v/>
          </cell>
          <cell r="E1342"/>
          <cell r="F1342">
            <v>0</v>
          </cell>
          <cell r="G1342">
            <v>0</v>
          </cell>
        </row>
        <row r="1343">
          <cell r="A1343"/>
          <cell r="B1343"/>
          <cell r="C1343"/>
          <cell r="D1343"/>
          <cell r="E1343"/>
          <cell r="F1343" t="str">
            <v>Total A</v>
          </cell>
          <cell r="G1343">
            <v>0</v>
          </cell>
        </row>
        <row r="1344">
          <cell r="A1344" t="str">
            <v>B - MANO DE OBRA</v>
          </cell>
          <cell r="B1344"/>
          <cell r="C1344"/>
          <cell r="D1344"/>
          <cell r="E1344"/>
          <cell r="F1344"/>
          <cell r="G1344"/>
        </row>
        <row r="1345">
          <cell r="A1345" t="str">
            <v/>
          </cell>
          <cell r="B1345" t="str">
            <v/>
          </cell>
          <cell r="C1345"/>
          <cell r="D1345" t="str">
            <v/>
          </cell>
          <cell r="E1345"/>
          <cell r="F1345">
            <v>0</v>
          </cell>
          <cell r="G1345">
            <v>0</v>
          </cell>
        </row>
        <row r="1346">
          <cell r="A1346" t="str">
            <v/>
          </cell>
          <cell r="B1346" t="str">
            <v/>
          </cell>
          <cell r="C1346"/>
          <cell r="D1346" t="str">
            <v/>
          </cell>
          <cell r="E1346"/>
          <cell r="F1346">
            <v>0</v>
          </cell>
          <cell r="G1346">
            <v>0</v>
          </cell>
        </row>
        <row r="1347">
          <cell r="A1347" t="str">
            <v/>
          </cell>
          <cell r="B1347" t="str">
            <v/>
          </cell>
          <cell r="C1347"/>
          <cell r="D1347" t="str">
            <v/>
          </cell>
          <cell r="E1347"/>
          <cell r="F1347">
            <v>0</v>
          </cell>
          <cell r="G1347">
            <v>0</v>
          </cell>
        </row>
        <row r="1348">
          <cell r="A1348" t="str">
            <v/>
          </cell>
          <cell r="B1348" t="str">
            <v/>
          </cell>
          <cell r="C1348"/>
          <cell r="D1348" t="str">
            <v/>
          </cell>
          <cell r="E1348"/>
          <cell r="F1348">
            <v>0</v>
          </cell>
          <cell r="G1348">
            <v>0</v>
          </cell>
        </row>
        <row r="1349">
          <cell r="A1349" t="str">
            <v/>
          </cell>
          <cell r="B1349" t="str">
            <v/>
          </cell>
          <cell r="C1349"/>
          <cell r="D1349" t="str">
            <v/>
          </cell>
          <cell r="E1349"/>
          <cell r="F1349">
            <v>0</v>
          </cell>
          <cell r="G1349">
            <v>0</v>
          </cell>
        </row>
        <row r="1350">
          <cell r="A1350" t="str">
            <v/>
          </cell>
          <cell r="B1350" t="str">
            <v/>
          </cell>
          <cell r="C1350"/>
          <cell r="D1350" t="str">
            <v/>
          </cell>
          <cell r="E1350"/>
          <cell r="F1350">
            <v>0</v>
          </cell>
          <cell r="G1350">
            <v>0</v>
          </cell>
        </row>
        <row r="1351">
          <cell r="A1351" t="str">
            <v/>
          </cell>
          <cell r="B1351" t="str">
            <v/>
          </cell>
          <cell r="C1351"/>
          <cell r="D1351" t="str">
            <v/>
          </cell>
          <cell r="E1351"/>
          <cell r="F1351">
            <v>0</v>
          </cell>
          <cell r="G1351">
            <v>0</v>
          </cell>
        </row>
        <row r="1352">
          <cell r="A1352" t="str">
            <v/>
          </cell>
          <cell r="B1352" t="str">
            <v/>
          </cell>
          <cell r="C1352"/>
          <cell r="D1352" t="str">
            <v/>
          </cell>
          <cell r="E1352"/>
          <cell r="F1352">
            <v>0</v>
          </cell>
          <cell r="G1352">
            <v>0</v>
          </cell>
        </row>
        <row r="1353">
          <cell r="A1353"/>
          <cell r="B1353"/>
          <cell r="C1353"/>
          <cell r="D1353"/>
          <cell r="E1353"/>
          <cell r="F1353" t="str">
            <v>Total B</v>
          </cell>
          <cell r="G1353">
            <v>0</v>
          </cell>
        </row>
        <row r="1354">
          <cell r="A1354" t="str">
            <v>C - EQUIPOS</v>
          </cell>
          <cell r="B1354"/>
          <cell r="C1354"/>
          <cell r="D1354"/>
          <cell r="E1354"/>
          <cell r="F1354"/>
          <cell r="G1354"/>
        </row>
        <row r="1355">
          <cell r="A1355" t="str">
            <v/>
          </cell>
          <cell r="B1355" t="str">
            <v/>
          </cell>
          <cell r="C1355"/>
          <cell r="D1355" t="str">
            <v/>
          </cell>
          <cell r="E1355"/>
          <cell r="F1355">
            <v>0</v>
          </cell>
          <cell r="G1355">
            <v>0</v>
          </cell>
        </row>
        <row r="1356">
          <cell r="A1356" t="str">
            <v/>
          </cell>
          <cell r="B1356" t="str">
            <v/>
          </cell>
          <cell r="C1356"/>
          <cell r="D1356" t="str">
            <v/>
          </cell>
          <cell r="E1356"/>
          <cell r="F1356">
            <v>0</v>
          </cell>
          <cell r="G1356">
            <v>0</v>
          </cell>
        </row>
        <row r="1357">
          <cell r="A1357" t="str">
            <v/>
          </cell>
          <cell r="B1357" t="str">
            <v/>
          </cell>
          <cell r="C1357"/>
          <cell r="D1357" t="str">
            <v/>
          </cell>
          <cell r="E1357"/>
          <cell r="F1357">
            <v>0</v>
          </cell>
          <cell r="G1357">
            <v>0</v>
          </cell>
        </row>
        <row r="1358">
          <cell r="A1358" t="str">
            <v/>
          </cell>
          <cell r="B1358" t="str">
            <v/>
          </cell>
          <cell r="C1358"/>
          <cell r="D1358" t="str">
            <v/>
          </cell>
          <cell r="E1358"/>
          <cell r="F1358">
            <v>0</v>
          </cell>
          <cell r="G1358">
            <v>0</v>
          </cell>
        </row>
        <row r="1359">
          <cell r="A1359" t="str">
            <v/>
          </cell>
          <cell r="B1359" t="str">
            <v/>
          </cell>
          <cell r="C1359"/>
          <cell r="D1359" t="str">
            <v/>
          </cell>
          <cell r="E1359"/>
          <cell r="F1359">
            <v>0</v>
          </cell>
          <cell r="G1359">
            <v>0</v>
          </cell>
        </row>
        <row r="1360">
          <cell r="A1360" t="str">
            <v/>
          </cell>
          <cell r="B1360" t="str">
            <v/>
          </cell>
          <cell r="C1360"/>
          <cell r="D1360" t="str">
            <v/>
          </cell>
          <cell r="E1360"/>
          <cell r="F1360">
            <v>0</v>
          </cell>
          <cell r="G1360">
            <v>0</v>
          </cell>
        </row>
        <row r="1361">
          <cell r="A1361" t="str">
            <v/>
          </cell>
          <cell r="B1361" t="str">
            <v/>
          </cell>
          <cell r="C1361"/>
          <cell r="D1361" t="str">
            <v/>
          </cell>
          <cell r="E1361"/>
          <cell r="F1361">
            <v>0</v>
          </cell>
          <cell r="G1361">
            <v>0</v>
          </cell>
        </row>
        <row r="1362">
          <cell r="A1362" t="str">
            <v/>
          </cell>
          <cell r="B1362" t="str">
            <v/>
          </cell>
          <cell r="C1362"/>
          <cell r="D1362" t="str">
            <v/>
          </cell>
          <cell r="E1362"/>
          <cell r="F1362">
            <v>0</v>
          </cell>
          <cell r="G1362">
            <v>0</v>
          </cell>
        </row>
        <row r="1363">
          <cell r="A1363" t="str">
            <v/>
          </cell>
          <cell r="B1363" t="str">
            <v/>
          </cell>
          <cell r="C1363"/>
          <cell r="D1363" t="str">
            <v/>
          </cell>
          <cell r="E1363"/>
          <cell r="F1363">
            <v>0</v>
          </cell>
          <cell r="G1363">
            <v>0</v>
          </cell>
        </row>
        <row r="1364">
          <cell r="A1364" t="str">
            <v/>
          </cell>
          <cell r="B1364" t="str">
            <v/>
          </cell>
          <cell r="C1364"/>
          <cell r="D1364" t="str">
            <v/>
          </cell>
          <cell r="E1364"/>
          <cell r="F1364">
            <v>0</v>
          </cell>
          <cell r="G1364">
            <v>0</v>
          </cell>
        </row>
        <row r="1365">
          <cell r="A1365"/>
          <cell r="E1365"/>
          <cell r="F1365" t="str">
            <v>Total C</v>
          </cell>
          <cell r="G1365">
            <v>0</v>
          </cell>
        </row>
        <row r="1366">
          <cell r="A1366"/>
          <cell r="E1366"/>
          <cell r="G1366"/>
        </row>
        <row r="1367">
          <cell r="A1367" t="str">
            <v/>
          </cell>
          <cell r="B1367" t="str">
            <v/>
          </cell>
          <cell r="C1367"/>
          <cell r="D1367" t="str">
            <v>COSTO NETO</v>
          </cell>
          <cell r="E1367"/>
          <cell r="F1367" t="str">
            <v>Total D=A+B+C</v>
          </cell>
          <cell r="G1367">
            <v>0</v>
          </cell>
        </row>
        <row r="1369">
          <cell r="A1369" t="str">
            <v>ANALISIS DE PRECIOS</v>
          </cell>
          <cell r="B1369"/>
          <cell r="C1369"/>
          <cell r="D1369"/>
          <cell r="E1369"/>
          <cell r="F1369"/>
          <cell r="G1369"/>
        </row>
        <row r="1370">
          <cell r="A1370" t="str">
            <v>COMITENTE:</v>
          </cell>
          <cell r="B1370" t="str">
            <v>INSTITUTO PROVINCIAL DE LA VIVIENDA</v>
          </cell>
          <cell r="C1370"/>
          <cell r="D1370"/>
          <cell r="E1370"/>
          <cell r="F1370"/>
          <cell r="G1370"/>
        </row>
        <row r="1371">
          <cell r="A1371" t="str">
            <v>CONTRATISTA:</v>
          </cell>
          <cell r="B1371">
            <v>0</v>
          </cell>
          <cell r="C1371"/>
          <cell r="D1371"/>
          <cell r="E1371"/>
          <cell r="F1371"/>
          <cell r="G1371"/>
        </row>
        <row r="1372">
          <cell r="A1372" t="str">
            <v>OBRA:</v>
          </cell>
          <cell r="B1372">
            <v>0</v>
          </cell>
          <cell r="C1372"/>
          <cell r="D1372"/>
          <cell r="E1372"/>
          <cell r="F1372" t="str">
            <v>PRECIOS A:</v>
          </cell>
          <cell r="G1372">
            <v>0</v>
          </cell>
        </row>
        <row r="1373">
          <cell r="A1373" t="str">
            <v>UBICACIÓN:</v>
          </cell>
          <cell r="B1373">
            <v>0</v>
          </cell>
          <cell r="C1373"/>
          <cell r="E1373"/>
          <cell r="G1373"/>
        </row>
        <row r="1374">
          <cell r="A1374" t="str">
            <v>RUBRO:</v>
          </cell>
          <cell r="B1374"/>
          <cell r="C1374">
            <v>0</v>
          </cell>
          <cell r="E1374"/>
          <cell r="G1374"/>
        </row>
        <row r="1375">
          <cell r="A1375" t="str">
            <v>ITEM:</v>
          </cell>
          <cell r="B1375" t="str">
            <v/>
          </cell>
          <cell r="C1375" t="str">
            <v/>
          </cell>
          <cell r="E1375"/>
          <cell r="F1375" t="str">
            <v>UNIDAD:</v>
          </cell>
          <cell r="G1375" t="str">
            <v/>
          </cell>
        </row>
        <row r="1376">
          <cell r="A1376"/>
          <cell r="B1376"/>
          <cell r="E1376"/>
          <cell r="G1376"/>
        </row>
        <row r="1377">
          <cell r="A1377" t="str">
            <v>DATOS REDETERMINACION</v>
          </cell>
          <cell r="B1377"/>
          <cell r="C1377" t="str">
            <v>DESIGNACION</v>
          </cell>
          <cell r="D1377" t="str">
            <v>U</v>
          </cell>
          <cell r="E1377" t="str">
            <v>Cantidad</v>
          </cell>
          <cell r="F1377" t="str">
            <v>$ Unitarios</v>
          </cell>
          <cell r="G1377" t="str">
            <v>$ Parcial</v>
          </cell>
        </row>
        <row r="1378">
          <cell r="A1378" t="str">
            <v>CÓDIGO</v>
          </cell>
          <cell r="B1378" t="str">
            <v>DESCRIPCIÓN</v>
          </cell>
          <cell r="C1378"/>
          <cell r="D1378"/>
          <cell r="E1378"/>
          <cell r="F1378"/>
          <cell r="G1378"/>
        </row>
        <row r="1379">
          <cell r="A1379" t="str">
            <v>A - MATERIALES</v>
          </cell>
          <cell r="B1379"/>
          <cell r="C1379"/>
          <cell r="D1379"/>
          <cell r="E1379"/>
          <cell r="F1379"/>
          <cell r="G1379"/>
        </row>
        <row r="1380">
          <cell r="A1380" t="str">
            <v/>
          </cell>
          <cell r="B1380" t="str">
            <v/>
          </cell>
          <cell r="C1380"/>
          <cell r="D1380" t="str">
            <v/>
          </cell>
          <cell r="E1380"/>
          <cell r="F1380">
            <v>0</v>
          </cell>
          <cell r="G1380">
            <v>0</v>
          </cell>
        </row>
        <row r="1381">
          <cell r="A1381" t="str">
            <v/>
          </cell>
          <cell r="B1381" t="str">
            <v/>
          </cell>
          <cell r="C1381"/>
          <cell r="D1381" t="str">
            <v/>
          </cell>
          <cell r="E1381"/>
          <cell r="F1381">
            <v>0</v>
          </cell>
          <cell r="G1381">
            <v>0</v>
          </cell>
        </row>
        <row r="1382">
          <cell r="A1382" t="str">
            <v/>
          </cell>
          <cell r="B1382" t="str">
            <v/>
          </cell>
          <cell r="C1382"/>
          <cell r="D1382" t="str">
            <v/>
          </cell>
          <cell r="E1382"/>
          <cell r="F1382">
            <v>0</v>
          </cell>
          <cell r="G1382">
            <v>0</v>
          </cell>
        </row>
        <row r="1383">
          <cell r="A1383" t="str">
            <v/>
          </cell>
          <cell r="B1383" t="str">
            <v/>
          </cell>
          <cell r="C1383"/>
          <cell r="D1383" t="str">
            <v/>
          </cell>
          <cell r="E1383"/>
          <cell r="F1383">
            <v>0</v>
          </cell>
          <cell r="G1383">
            <v>0</v>
          </cell>
        </row>
        <row r="1384">
          <cell r="A1384" t="str">
            <v/>
          </cell>
          <cell r="B1384" t="str">
            <v/>
          </cell>
          <cell r="C1384"/>
          <cell r="D1384" t="str">
            <v/>
          </cell>
          <cell r="E1384"/>
          <cell r="F1384">
            <v>0</v>
          </cell>
          <cell r="G1384">
            <v>0</v>
          </cell>
        </row>
        <row r="1385">
          <cell r="A1385" t="str">
            <v/>
          </cell>
          <cell r="B1385" t="str">
            <v/>
          </cell>
          <cell r="C1385"/>
          <cell r="D1385" t="str">
            <v/>
          </cell>
          <cell r="E1385"/>
          <cell r="F1385">
            <v>0</v>
          </cell>
          <cell r="G1385">
            <v>0</v>
          </cell>
        </row>
        <row r="1386">
          <cell r="A1386" t="str">
            <v/>
          </cell>
          <cell r="B1386" t="str">
            <v/>
          </cell>
          <cell r="C1386"/>
          <cell r="D1386" t="str">
            <v/>
          </cell>
          <cell r="E1386"/>
          <cell r="F1386">
            <v>0</v>
          </cell>
          <cell r="G1386">
            <v>0</v>
          </cell>
        </row>
        <row r="1387">
          <cell r="A1387" t="str">
            <v/>
          </cell>
          <cell r="B1387" t="str">
            <v/>
          </cell>
          <cell r="C1387"/>
          <cell r="D1387" t="str">
            <v/>
          </cell>
          <cell r="E1387"/>
          <cell r="F1387">
            <v>0</v>
          </cell>
          <cell r="G1387">
            <v>0</v>
          </cell>
        </row>
        <row r="1388">
          <cell r="A1388" t="str">
            <v/>
          </cell>
          <cell r="B1388" t="str">
            <v/>
          </cell>
          <cell r="C1388"/>
          <cell r="D1388" t="str">
            <v/>
          </cell>
          <cell r="E1388"/>
          <cell r="F1388">
            <v>0</v>
          </cell>
          <cell r="G1388">
            <v>0</v>
          </cell>
        </row>
        <row r="1389">
          <cell r="A1389" t="str">
            <v/>
          </cell>
          <cell r="B1389" t="str">
            <v/>
          </cell>
          <cell r="C1389"/>
          <cell r="D1389" t="str">
            <v/>
          </cell>
          <cell r="E1389"/>
          <cell r="F1389">
            <v>0</v>
          </cell>
          <cell r="G1389">
            <v>0</v>
          </cell>
        </row>
        <row r="1390">
          <cell r="A1390" t="str">
            <v/>
          </cell>
          <cell r="B1390" t="str">
            <v/>
          </cell>
          <cell r="C1390"/>
          <cell r="D1390" t="str">
            <v/>
          </cell>
          <cell r="E1390"/>
          <cell r="F1390">
            <v>0</v>
          </cell>
          <cell r="G1390">
            <v>0</v>
          </cell>
        </row>
        <row r="1391">
          <cell r="A1391" t="str">
            <v/>
          </cell>
          <cell r="B1391" t="str">
            <v/>
          </cell>
          <cell r="C1391"/>
          <cell r="D1391" t="str">
            <v/>
          </cell>
          <cell r="E1391"/>
          <cell r="F1391">
            <v>0</v>
          </cell>
          <cell r="G1391">
            <v>0</v>
          </cell>
        </row>
        <row r="1392">
          <cell r="A1392" t="str">
            <v/>
          </cell>
          <cell r="B1392" t="str">
            <v/>
          </cell>
          <cell r="C1392"/>
          <cell r="D1392" t="str">
            <v/>
          </cell>
          <cell r="E1392"/>
          <cell r="F1392">
            <v>0</v>
          </cell>
          <cell r="G1392">
            <v>0</v>
          </cell>
        </row>
        <row r="1393">
          <cell r="A1393" t="str">
            <v/>
          </cell>
          <cell r="B1393" t="str">
            <v/>
          </cell>
          <cell r="C1393"/>
          <cell r="D1393" t="str">
            <v/>
          </cell>
          <cell r="E1393"/>
          <cell r="F1393">
            <v>0</v>
          </cell>
          <cell r="G1393">
            <v>0</v>
          </cell>
        </row>
        <row r="1394">
          <cell r="A1394" t="str">
            <v/>
          </cell>
          <cell r="B1394" t="str">
            <v/>
          </cell>
          <cell r="C1394"/>
          <cell r="D1394" t="str">
            <v/>
          </cell>
          <cell r="E1394"/>
          <cell r="F1394">
            <v>0</v>
          </cell>
          <cell r="G1394">
            <v>0</v>
          </cell>
        </row>
        <row r="1395">
          <cell r="A1395" t="str">
            <v/>
          </cell>
          <cell r="B1395" t="str">
            <v/>
          </cell>
          <cell r="C1395"/>
          <cell r="D1395" t="str">
            <v/>
          </cell>
          <cell r="E1395"/>
          <cell r="F1395">
            <v>0</v>
          </cell>
          <cell r="G1395">
            <v>0</v>
          </cell>
        </row>
        <row r="1396">
          <cell r="A1396" t="str">
            <v/>
          </cell>
          <cell r="B1396" t="str">
            <v/>
          </cell>
          <cell r="C1396"/>
          <cell r="D1396" t="str">
            <v/>
          </cell>
          <cell r="E1396"/>
          <cell r="F1396">
            <v>0</v>
          </cell>
          <cell r="G1396">
            <v>0</v>
          </cell>
        </row>
        <row r="1397">
          <cell r="A1397" t="str">
            <v/>
          </cell>
          <cell r="B1397" t="str">
            <v/>
          </cell>
          <cell r="C1397"/>
          <cell r="D1397" t="str">
            <v/>
          </cell>
          <cell r="E1397"/>
          <cell r="F1397">
            <v>0</v>
          </cell>
          <cell r="G1397">
            <v>0</v>
          </cell>
        </row>
        <row r="1398">
          <cell r="A1398" t="str">
            <v/>
          </cell>
          <cell r="B1398" t="str">
            <v/>
          </cell>
          <cell r="C1398"/>
          <cell r="D1398" t="str">
            <v/>
          </cell>
          <cell r="E1398"/>
          <cell r="F1398">
            <v>0</v>
          </cell>
          <cell r="G1398">
            <v>0</v>
          </cell>
        </row>
        <row r="1399">
          <cell r="A1399" t="str">
            <v/>
          </cell>
          <cell r="B1399" t="str">
            <v/>
          </cell>
          <cell r="C1399"/>
          <cell r="D1399" t="str">
            <v/>
          </cell>
          <cell r="E1399"/>
          <cell r="F1399">
            <v>0</v>
          </cell>
          <cell r="G1399">
            <v>0</v>
          </cell>
        </row>
        <row r="1400">
          <cell r="A1400"/>
          <cell r="B1400"/>
          <cell r="C1400"/>
          <cell r="D1400"/>
          <cell r="E1400"/>
          <cell r="F1400" t="str">
            <v>Total A</v>
          </cell>
          <cell r="G1400">
            <v>0</v>
          </cell>
        </row>
        <row r="1401">
          <cell r="A1401" t="str">
            <v>B - MANO DE OBRA</v>
          </cell>
          <cell r="B1401"/>
          <cell r="C1401"/>
          <cell r="D1401"/>
          <cell r="E1401"/>
          <cell r="F1401"/>
          <cell r="G1401"/>
        </row>
        <row r="1402">
          <cell r="A1402" t="str">
            <v/>
          </cell>
          <cell r="B1402" t="str">
            <v/>
          </cell>
          <cell r="C1402"/>
          <cell r="D1402" t="str">
            <v/>
          </cell>
          <cell r="E1402"/>
          <cell r="F1402">
            <v>0</v>
          </cell>
          <cell r="G1402">
            <v>0</v>
          </cell>
        </row>
        <row r="1403">
          <cell r="A1403" t="str">
            <v/>
          </cell>
          <cell r="B1403" t="str">
            <v/>
          </cell>
          <cell r="C1403"/>
          <cell r="D1403" t="str">
            <v/>
          </cell>
          <cell r="E1403"/>
          <cell r="F1403">
            <v>0</v>
          </cell>
          <cell r="G1403">
            <v>0</v>
          </cell>
        </row>
        <row r="1404">
          <cell r="A1404" t="str">
            <v/>
          </cell>
          <cell r="B1404" t="str">
            <v/>
          </cell>
          <cell r="C1404"/>
          <cell r="D1404" t="str">
            <v/>
          </cell>
          <cell r="E1404"/>
          <cell r="F1404">
            <v>0</v>
          </cell>
          <cell r="G1404">
            <v>0</v>
          </cell>
        </row>
        <row r="1405">
          <cell r="A1405" t="str">
            <v/>
          </cell>
          <cell r="B1405" t="str">
            <v/>
          </cell>
          <cell r="C1405"/>
          <cell r="D1405" t="str">
            <v/>
          </cell>
          <cell r="E1405"/>
          <cell r="F1405">
            <v>0</v>
          </cell>
          <cell r="G1405">
            <v>0</v>
          </cell>
        </row>
        <row r="1406">
          <cell r="A1406" t="str">
            <v/>
          </cell>
          <cell r="B1406" t="str">
            <v/>
          </cell>
          <cell r="C1406"/>
          <cell r="D1406" t="str">
            <v/>
          </cell>
          <cell r="E1406"/>
          <cell r="F1406">
            <v>0</v>
          </cell>
          <cell r="G1406">
            <v>0</v>
          </cell>
        </row>
        <row r="1407">
          <cell r="A1407" t="str">
            <v/>
          </cell>
          <cell r="B1407" t="str">
            <v/>
          </cell>
          <cell r="C1407"/>
          <cell r="D1407" t="str">
            <v/>
          </cell>
          <cell r="E1407"/>
          <cell r="F1407">
            <v>0</v>
          </cell>
          <cell r="G1407">
            <v>0</v>
          </cell>
        </row>
        <row r="1408">
          <cell r="A1408" t="str">
            <v/>
          </cell>
          <cell r="B1408" t="str">
            <v/>
          </cell>
          <cell r="C1408"/>
          <cell r="D1408" t="str">
            <v/>
          </cell>
          <cell r="E1408"/>
          <cell r="F1408">
            <v>0</v>
          </cell>
          <cell r="G1408">
            <v>0</v>
          </cell>
        </row>
        <row r="1409">
          <cell r="A1409" t="str">
            <v/>
          </cell>
          <cell r="B1409" t="str">
            <v/>
          </cell>
          <cell r="C1409"/>
          <cell r="D1409" t="str">
            <v/>
          </cell>
          <cell r="E1409"/>
          <cell r="F1409">
            <v>0</v>
          </cell>
          <cell r="G1409">
            <v>0</v>
          </cell>
        </row>
        <row r="1410">
          <cell r="A1410"/>
          <cell r="B1410"/>
          <cell r="C1410"/>
          <cell r="D1410"/>
          <cell r="E1410"/>
          <cell r="F1410" t="str">
            <v>Total B</v>
          </cell>
          <cell r="G1410">
            <v>0</v>
          </cell>
        </row>
        <row r="1411">
          <cell r="A1411" t="str">
            <v>C - EQUIPOS</v>
          </cell>
          <cell r="B1411"/>
          <cell r="C1411"/>
          <cell r="D1411"/>
          <cell r="E1411"/>
          <cell r="F1411"/>
          <cell r="G1411"/>
        </row>
        <row r="1412">
          <cell r="A1412" t="str">
            <v/>
          </cell>
          <cell r="B1412" t="str">
            <v/>
          </cell>
          <cell r="C1412"/>
          <cell r="D1412" t="str">
            <v/>
          </cell>
          <cell r="E1412"/>
          <cell r="F1412">
            <v>0</v>
          </cell>
          <cell r="G1412">
            <v>0</v>
          </cell>
        </row>
        <row r="1413">
          <cell r="A1413" t="str">
            <v/>
          </cell>
          <cell r="B1413" t="str">
            <v/>
          </cell>
          <cell r="C1413"/>
          <cell r="D1413" t="str">
            <v/>
          </cell>
          <cell r="E1413"/>
          <cell r="F1413">
            <v>0</v>
          </cell>
          <cell r="G1413">
            <v>0</v>
          </cell>
        </row>
        <row r="1414">
          <cell r="A1414" t="str">
            <v/>
          </cell>
          <cell r="B1414" t="str">
            <v/>
          </cell>
          <cell r="C1414"/>
          <cell r="D1414" t="str">
            <v/>
          </cell>
          <cell r="E1414"/>
          <cell r="F1414">
            <v>0</v>
          </cell>
          <cell r="G1414">
            <v>0</v>
          </cell>
        </row>
        <row r="1415">
          <cell r="A1415" t="str">
            <v/>
          </cell>
          <cell r="B1415" t="str">
            <v/>
          </cell>
          <cell r="C1415"/>
          <cell r="D1415" t="str">
            <v/>
          </cell>
          <cell r="E1415"/>
          <cell r="F1415">
            <v>0</v>
          </cell>
          <cell r="G1415">
            <v>0</v>
          </cell>
        </row>
        <row r="1416">
          <cell r="A1416" t="str">
            <v/>
          </cell>
          <cell r="B1416" t="str">
            <v/>
          </cell>
          <cell r="C1416"/>
          <cell r="D1416" t="str">
            <v/>
          </cell>
          <cell r="E1416"/>
          <cell r="F1416">
            <v>0</v>
          </cell>
          <cell r="G1416">
            <v>0</v>
          </cell>
        </row>
        <row r="1417">
          <cell r="A1417" t="str">
            <v/>
          </cell>
          <cell r="B1417" t="str">
            <v/>
          </cell>
          <cell r="C1417"/>
          <cell r="D1417" t="str">
            <v/>
          </cell>
          <cell r="E1417"/>
          <cell r="F1417">
            <v>0</v>
          </cell>
          <cell r="G1417">
            <v>0</v>
          </cell>
        </row>
        <row r="1418">
          <cell r="A1418" t="str">
            <v/>
          </cell>
          <cell r="B1418" t="str">
            <v/>
          </cell>
          <cell r="C1418"/>
          <cell r="D1418" t="str">
            <v/>
          </cell>
          <cell r="E1418"/>
          <cell r="F1418">
            <v>0</v>
          </cell>
          <cell r="G1418">
            <v>0</v>
          </cell>
        </row>
        <row r="1419">
          <cell r="A1419" t="str">
            <v/>
          </cell>
          <cell r="B1419" t="str">
            <v/>
          </cell>
          <cell r="C1419"/>
          <cell r="D1419" t="str">
            <v/>
          </cell>
          <cell r="E1419"/>
          <cell r="F1419">
            <v>0</v>
          </cell>
          <cell r="G1419">
            <v>0</v>
          </cell>
        </row>
        <row r="1420">
          <cell r="A1420" t="str">
            <v/>
          </cell>
          <cell r="B1420" t="str">
            <v/>
          </cell>
          <cell r="C1420"/>
          <cell r="D1420" t="str">
            <v/>
          </cell>
          <cell r="E1420"/>
          <cell r="F1420">
            <v>0</v>
          </cell>
          <cell r="G1420">
            <v>0</v>
          </cell>
        </row>
        <row r="1421">
          <cell r="A1421" t="str">
            <v/>
          </cell>
          <cell r="B1421" t="str">
            <v/>
          </cell>
          <cell r="C1421"/>
          <cell r="D1421" t="str">
            <v/>
          </cell>
          <cell r="E1421"/>
          <cell r="F1421">
            <v>0</v>
          </cell>
          <cell r="G1421">
            <v>0</v>
          </cell>
        </row>
        <row r="1422">
          <cell r="A1422"/>
          <cell r="E1422"/>
          <cell r="F1422" t="str">
            <v>Total C</v>
          </cell>
          <cell r="G1422">
            <v>0</v>
          </cell>
        </row>
        <row r="1423">
          <cell r="A1423"/>
          <cell r="E1423"/>
          <cell r="G1423"/>
        </row>
        <row r="1424">
          <cell r="A1424" t="str">
            <v/>
          </cell>
          <cell r="B1424" t="str">
            <v/>
          </cell>
          <cell r="C1424"/>
          <cell r="D1424" t="str">
            <v>COSTO NETO</v>
          </cell>
          <cell r="E1424"/>
          <cell r="F1424" t="str">
            <v>Total D=A+B+C</v>
          </cell>
          <cell r="G1424">
            <v>0</v>
          </cell>
        </row>
        <row r="1425">
          <cell r="A1425"/>
          <cell r="B1425"/>
          <cell r="C1425"/>
          <cell r="D1425"/>
          <cell r="E1425"/>
          <cell r="F1425"/>
          <cell r="G1425"/>
        </row>
        <row r="1426">
          <cell r="A1426" t="str">
            <v>ANALISIS DE PRECIOS</v>
          </cell>
          <cell r="B1426"/>
          <cell r="C1426"/>
          <cell r="D1426"/>
          <cell r="E1426"/>
          <cell r="F1426"/>
          <cell r="G1426"/>
        </row>
        <row r="1427">
          <cell r="A1427" t="str">
            <v>COMITENTE:</v>
          </cell>
          <cell r="B1427" t="str">
            <v>INSTITUTO PROVINCIAL DE LA VIVIENDA</v>
          </cell>
          <cell r="C1427"/>
          <cell r="D1427"/>
          <cell r="E1427"/>
          <cell r="F1427"/>
          <cell r="G1427"/>
        </row>
        <row r="1428">
          <cell r="A1428" t="str">
            <v>CONTRATISTA:</v>
          </cell>
          <cell r="B1428">
            <v>0</v>
          </cell>
          <cell r="C1428"/>
          <cell r="D1428"/>
          <cell r="E1428"/>
          <cell r="F1428"/>
          <cell r="G1428"/>
        </row>
        <row r="1429">
          <cell r="A1429" t="str">
            <v>OBRA:</v>
          </cell>
          <cell r="B1429">
            <v>0</v>
          </cell>
          <cell r="C1429"/>
          <cell r="D1429"/>
          <cell r="E1429"/>
          <cell r="F1429" t="str">
            <v>PRECIOS A:</v>
          </cell>
          <cell r="G1429">
            <v>0</v>
          </cell>
        </row>
        <row r="1430">
          <cell r="A1430" t="str">
            <v>UBICACIÓN:</v>
          </cell>
          <cell r="B1430">
            <v>0</v>
          </cell>
          <cell r="C1430"/>
          <cell r="E1430"/>
          <cell r="G1430"/>
        </row>
        <row r="1431">
          <cell r="A1431" t="str">
            <v>RUBRO:</v>
          </cell>
          <cell r="B1431"/>
          <cell r="C1431">
            <v>0</v>
          </cell>
          <cell r="E1431"/>
          <cell r="G1431"/>
        </row>
        <row r="1432">
          <cell r="A1432" t="str">
            <v>ITEM:</v>
          </cell>
          <cell r="B1432" t="str">
            <v/>
          </cell>
          <cell r="C1432" t="str">
            <v/>
          </cell>
          <cell r="E1432"/>
          <cell r="F1432" t="str">
            <v>UNIDAD:</v>
          </cell>
          <cell r="G1432" t="str">
            <v/>
          </cell>
        </row>
        <row r="1433">
          <cell r="A1433"/>
          <cell r="B1433"/>
          <cell r="E1433"/>
          <cell r="G1433"/>
        </row>
        <row r="1434">
          <cell r="A1434" t="str">
            <v>DATOS REDETERMINACION</v>
          </cell>
          <cell r="B1434"/>
          <cell r="C1434" t="str">
            <v>DESIGNACION</v>
          </cell>
          <cell r="D1434" t="str">
            <v>U</v>
          </cell>
          <cell r="E1434" t="str">
            <v>Cantidad</v>
          </cell>
          <cell r="F1434" t="str">
            <v>$ Unitarios</v>
          </cell>
          <cell r="G1434" t="str">
            <v>$ Parcial</v>
          </cell>
        </row>
        <row r="1435">
          <cell r="A1435" t="str">
            <v>CÓDIGO</v>
          </cell>
          <cell r="B1435" t="str">
            <v>DESCRIPCIÓN</v>
          </cell>
          <cell r="C1435"/>
          <cell r="D1435"/>
          <cell r="E1435"/>
          <cell r="F1435"/>
          <cell r="G1435"/>
        </row>
        <row r="1436">
          <cell r="A1436" t="str">
            <v>A - MATERIALES</v>
          </cell>
          <cell r="B1436"/>
          <cell r="C1436"/>
          <cell r="D1436"/>
          <cell r="E1436"/>
          <cell r="F1436"/>
          <cell r="G1436"/>
        </row>
        <row r="1437">
          <cell r="A1437" t="str">
            <v/>
          </cell>
          <cell r="B1437" t="str">
            <v/>
          </cell>
          <cell r="C1437"/>
          <cell r="D1437" t="str">
            <v/>
          </cell>
          <cell r="E1437"/>
          <cell r="F1437">
            <v>0</v>
          </cell>
          <cell r="G1437">
            <v>0</v>
          </cell>
        </row>
        <row r="1438">
          <cell r="A1438" t="str">
            <v/>
          </cell>
          <cell r="B1438" t="str">
            <v/>
          </cell>
          <cell r="C1438"/>
          <cell r="D1438" t="str">
            <v/>
          </cell>
          <cell r="E1438"/>
          <cell r="F1438">
            <v>0</v>
          </cell>
          <cell r="G1438">
            <v>0</v>
          </cell>
        </row>
        <row r="1439">
          <cell r="A1439" t="str">
            <v/>
          </cell>
          <cell r="B1439" t="str">
            <v/>
          </cell>
          <cell r="C1439"/>
          <cell r="D1439" t="str">
            <v/>
          </cell>
          <cell r="E1439"/>
          <cell r="F1439">
            <v>0</v>
          </cell>
          <cell r="G1439">
            <v>0</v>
          </cell>
        </row>
        <row r="1440">
          <cell r="A1440" t="str">
            <v/>
          </cell>
          <cell r="B1440" t="str">
            <v/>
          </cell>
          <cell r="C1440"/>
          <cell r="D1440" t="str">
            <v/>
          </cell>
          <cell r="E1440"/>
          <cell r="F1440">
            <v>0</v>
          </cell>
          <cell r="G1440">
            <v>0</v>
          </cell>
        </row>
        <row r="1441">
          <cell r="A1441" t="str">
            <v/>
          </cell>
          <cell r="B1441" t="str">
            <v/>
          </cell>
          <cell r="C1441"/>
          <cell r="D1441" t="str">
            <v/>
          </cell>
          <cell r="E1441"/>
          <cell r="F1441">
            <v>0</v>
          </cell>
          <cell r="G1441">
            <v>0</v>
          </cell>
        </row>
        <row r="1442">
          <cell r="A1442" t="str">
            <v/>
          </cell>
          <cell r="B1442" t="str">
            <v/>
          </cell>
          <cell r="C1442"/>
          <cell r="D1442" t="str">
            <v/>
          </cell>
          <cell r="E1442"/>
          <cell r="F1442">
            <v>0</v>
          </cell>
          <cell r="G1442">
            <v>0</v>
          </cell>
        </row>
        <row r="1443">
          <cell r="A1443" t="str">
            <v/>
          </cell>
          <cell r="B1443" t="str">
            <v/>
          </cell>
          <cell r="C1443"/>
          <cell r="D1443" t="str">
            <v/>
          </cell>
          <cell r="E1443"/>
          <cell r="F1443">
            <v>0</v>
          </cell>
          <cell r="G1443">
            <v>0</v>
          </cell>
        </row>
        <row r="1444">
          <cell r="A1444" t="str">
            <v/>
          </cell>
          <cell r="B1444" t="str">
            <v/>
          </cell>
          <cell r="C1444"/>
          <cell r="D1444" t="str">
            <v/>
          </cell>
          <cell r="E1444"/>
          <cell r="F1444">
            <v>0</v>
          </cell>
          <cell r="G1444">
            <v>0</v>
          </cell>
        </row>
        <row r="1445">
          <cell r="A1445" t="str">
            <v/>
          </cell>
          <cell r="B1445" t="str">
            <v/>
          </cell>
          <cell r="C1445"/>
          <cell r="D1445" t="str">
            <v/>
          </cell>
          <cell r="E1445"/>
          <cell r="F1445">
            <v>0</v>
          </cell>
          <cell r="G1445">
            <v>0</v>
          </cell>
        </row>
        <row r="1446">
          <cell r="A1446" t="str">
            <v/>
          </cell>
          <cell r="B1446" t="str">
            <v/>
          </cell>
          <cell r="C1446"/>
          <cell r="D1446" t="str">
            <v/>
          </cell>
          <cell r="E1446"/>
          <cell r="F1446">
            <v>0</v>
          </cell>
          <cell r="G1446">
            <v>0</v>
          </cell>
        </row>
        <row r="1447">
          <cell r="A1447" t="str">
            <v/>
          </cell>
          <cell r="B1447" t="str">
            <v/>
          </cell>
          <cell r="C1447"/>
          <cell r="D1447" t="str">
            <v/>
          </cell>
          <cell r="E1447"/>
          <cell r="F1447">
            <v>0</v>
          </cell>
          <cell r="G1447">
            <v>0</v>
          </cell>
        </row>
        <row r="1448">
          <cell r="A1448" t="str">
            <v/>
          </cell>
          <cell r="B1448" t="str">
            <v/>
          </cell>
          <cell r="C1448"/>
          <cell r="D1448" t="str">
            <v/>
          </cell>
          <cell r="E1448"/>
          <cell r="F1448">
            <v>0</v>
          </cell>
          <cell r="G1448">
            <v>0</v>
          </cell>
        </row>
        <row r="1449">
          <cell r="A1449" t="str">
            <v/>
          </cell>
          <cell r="B1449" t="str">
            <v/>
          </cell>
          <cell r="C1449"/>
          <cell r="D1449" t="str">
            <v/>
          </cell>
          <cell r="E1449"/>
          <cell r="F1449">
            <v>0</v>
          </cell>
          <cell r="G1449">
            <v>0</v>
          </cell>
        </row>
        <row r="1450">
          <cell r="A1450" t="str">
            <v/>
          </cell>
          <cell r="B1450" t="str">
            <v/>
          </cell>
          <cell r="C1450"/>
          <cell r="D1450" t="str">
            <v/>
          </cell>
          <cell r="E1450"/>
          <cell r="F1450">
            <v>0</v>
          </cell>
          <cell r="G1450">
            <v>0</v>
          </cell>
        </row>
        <row r="1451">
          <cell r="A1451" t="str">
            <v/>
          </cell>
          <cell r="B1451" t="str">
            <v/>
          </cell>
          <cell r="C1451"/>
          <cell r="D1451" t="str">
            <v/>
          </cell>
          <cell r="E1451"/>
          <cell r="F1451">
            <v>0</v>
          </cell>
          <cell r="G1451">
            <v>0</v>
          </cell>
        </row>
        <row r="1452">
          <cell r="A1452" t="str">
            <v/>
          </cell>
          <cell r="B1452" t="str">
            <v/>
          </cell>
          <cell r="C1452"/>
          <cell r="D1452" t="str">
            <v/>
          </cell>
          <cell r="E1452"/>
          <cell r="F1452">
            <v>0</v>
          </cell>
          <cell r="G1452">
            <v>0</v>
          </cell>
        </row>
        <row r="1453">
          <cell r="A1453" t="str">
            <v/>
          </cell>
          <cell r="B1453" t="str">
            <v/>
          </cell>
          <cell r="C1453"/>
          <cell r="D1453" t="str">
            <v/>
          </cell>
          <cell r="E1453"/>
          <cell r="F1453">
            <v>0</v>
          </cell>
          <cell r="G1453">
            <v>0</v>
          </cell>
        </row>
        <row r="1454">
          <cell r="A1454" t="str">
            <v/>
          </cell>
          <cell r="B1454" t="str">
            <v/>
          </cell>
          <cell r="C1454"/>
          <cell r="D1454" t="str">
            <v/>
          </cell>
          <cell r="E1454"/>
          <cell r="F1454">
            <v>0</v>
          </cell>
          <cell r="G1454">
            <v>0</v>
          </cell>
        </row>
        <row r="1455">
          <cell r="A1455" t="str">
            <v/>
          </cell>
          <cell r="B1455" t="str">
            <v/>
          </cell>
          <cell r="C1455"/>
          <cell r="D1455" t="str">
            <v/>
          </cell>
          <cell r="E1455"/>
          <cell r="F1455">
            <v>0</v>
          </cell>
          <cell r="G1455">
            <v>0</v>
          </cell>
        </row>
        <row r="1456">
          <cell r="A1456" t="str">
            <v/>
          </cell>
          <cell r="B1456" t="str">
            <v/>
          </cell>
          <cell r="C1456"/>
          <cell r="D1456" t="str">
            <v/>
          </cell>
          <cell r="E1456"/>
          <cell r="F1456">
            <v>0</v>
          </cell>
          <cell r="G1456">
            <v>0</v>
          </cell>
        </row>
        <row r="1457">
          <cell r="A1457"/>
          <cell r="B1457"/>
          <cell r="C1457"/>
          <cell r="D1457"/>
          <cell r="E1457"/>
          <cell r="F1457" t="str">
            <v>Total A</v>
          </cell>
          <cell r="G1457">
            <v>0</v>
          </cell>
        </row>
        <row r="1458">
          <cell r="A1458" t="str">
            <v>B - MANO DE OBRA</v>
          </cell>
          <cell r="B1458"/>
          <cell r="C1458"/>
          <cell r="D1458"/>
          <cell r="E1458"/>
          <cell r="F1458"/>
          <cell r="G1458"/>
        </row>
        <row r="1459">
          <cell r="A1459" t="str">
            <v/>
          </cell>
          <cell r="B1459" t="str">
            <v/>
          </cell>
          <cell r="C1459"/>
          <cell r="D1459" t="str">
            <v/>
          </cell>
          <cell r="E1459"/>
          <cell r="F1459">
            <v>0</v>
          </cell>
          <cell r="G1459">
            <v>0</v>
          </cell>
        </row>
        <row r="1460">
          <cell r="A1460" t="str">
            <v/>
          </cell>
          <cell r="B1460" t="str">
            <v/>
          </cell>
          <cell r="C1460"/>
          <cell r="D1460" t="str">
            <v/>
          </cell>
          <cell r="E1460"/>
          <cell r="F1460">
            <v>0</v>
          </cell>
          <cell r="G1460">
            <v>0</v>
          </cell>
        </row>
        <row r="1461">
          <cell r="A1461" t="str">
            <v/>
          </cell>
          <cell r="B1461" t="str">
            <v/>
          </cell>
          <cell r="C1461"/>
          <cell r="D1461" t="str">
            <v/>
          </cell>
          <cell r="E1461"/>
          <cell r="F1461">
            <v>0</v>
          </cell>
          <cell r="G1461">
            <v>0</v>
          </cell>
        </row>
        <row r="1462">
          <cell r="A1462" t="str">
            <v/>
          </cell>
          <cell r="B1462" t="str">
            <v/>
          </cell>
          <cell r="C1462"/>
          <cell r="D1462" t="str">
            <v/>
          </cell>
          <cell r="E1462"/>
          <cell r="F1462">
            <v>0</v>
          </cell>
          <cell r="G1462">
            <v>0</v>
          </cell>
        </row>
        <row r="1463">
          <cell r="A1463" t="str">
            <v/>
          </cell>
          <cell r="B1463" t="str">
            <v/>
          </cell>
          <cell r="C1463"/>
          <cell r="D1463" t="str">
            <v/>
          </cell>
          <cell r="E1463"/>
          <cell r="F1463">
            <v>0</v>
          </cell>
          <cell r="G1463">
            <v>0</v>
          </cell>
        </row>
        <row r="1464">
          <cell r="A1464" t="str">
            <v/>
          </cell>
          <cell r="B1464" t="str">
            <v/>
          </cell>
          <cell r="C1464"/>
          <cell r="D1464" t="str">
            <v/>
          </cell>
          <cell r="E1464"/>
          <cell r="F1464">
            <v>0</v>
          </cell>
          <cell r="G1464">
            <v>0</v>
          </cell>
        </row>
        <row r="1465">
          <cell r="A1465" t="str">
            <v/>
          </cell>
          <cell r="B1465" t="str">
            <v/>
          </cell>
          <cell r="C1465"/>
          <cell r="D1465" t="str">
            <v/>
          </cell>
          <cell r="E1465"/>
          <cell r="F1465">
            <v>0</v>
          </cell>
          <cell r="G1465">
            <v>0</v>
          </cell>
        </row>
        <row r="1466">
          <cell r="A1466" t="str">
            <v/>
          </cell>
          <cell r="B1466" t="str">
            <v/>
          </cell>
          <cell r="C1466"/>
          <cell r="D1466" t="str">
            <v/>
          </cell>
          <cell r="E1466"/>
          <cell r="F1466">
            <v>0</v>
          </cell>
          <cell r="G1466">
            <v>0</v>
          </cell>
        </row>
        <row r="1467">
          <cell r="A1467"/>
          <cell r="B1467"/>
          <cell r="C1467"/>
          <cell r="D1467"/>
          <cell r="E1467"/>
          <cell r="F1467" t="str">
            <v>Total B</v>
          </cell>
          <cell r="G1467">
            <v>0</v>
          </cell>
        </row>
        <row r="1468">
          <cell r="A1468" t="str">
            <v>C - EQUIPOS</v>
          </cell>
          <cell r="B1468"/>
          <cell r="C1468"/>
          <cell r="D1468"/>
          <cell r="E1468"/>
          <cell r="F1468"/>
          <cell r="G1468"/>
        </row>
        <row r="1469">
          <cell r="A1469" t="str">
            <v/>
          </cell>
          <cell r="B1469" t="str">
            <v/>
          </cell>
          <cell r="C1469"/>
          <cell r="D1469" t="str">
            <v/>
          </cell>
          <cell r="E1469"/>
          <cell r="F1469">
            <v>0</v>
          </cell>
          <cell r="G1469">
            <v>0</v>
          </cell>
        </row>
        <row r="1470">
          <cell r="A1470" t="str">
            <v/>
          </cell>
          <cell r="B1470" t="str">
            <v/>
          </cell>
          <cell r="C1470"/>
          <cell r="D1470" t="str">
            <v/>
          </cell>
          <cell r="E1470"/>
          <cell r="F1470">
            <v>0</v>
          </cell>
          <cell r="G1470">
            <v>0</v>
          </cell>
        </row>
        <row r="1471">
          <cell r="A1471" t="str">
            <v/>
          </cell>
          <cell r="B1471" t="str">
            <v/>
          </cell>
          <cell r="C1471"/>
          <cell r="D1471" t="str">
            <v/>
          </cell>
          <cell r="E1471"/>
          <cell r="F1471">
            <v>0</v>
          </cell>
          <cell r="G1471">
            <v>0</v>
          </cell>
        </row>
        <row r="1472">
          <cell r="A1472" t="str">
            <v/>
          </cell>
          <cell r="B1472" t="str">
            <v/>
          </cell>
          <cell r="C1472"/>
          <cell r="D1472" t="str">
            <v/>
          </cell>
          <cell r="E1472"/>
          <cell r="F1472">
            <v>0</v>
          </cell>
          <cell r="G1472">
            <v>0</v>
          </cell>
        </row>
        <row r="1473">
          <cell r="A1473" t="str">
            <v/>
          </cell>
          <cell r="B1473" t="str">
            <v/>
          </cell>
          <cell r="C1473"/>
          <cell r="D1473" t="str">
            <v/>
          </cell>
          <cell r="E1473"/>
          <cell r="F1473">
            <v>0</v>
          </cell>
          <cell r="G1473">
            <v>0</v>
          </cell>
        </row>
        <row r="1474">
          <cell r="A1474" t="str">
            <v/>
          </cell>
          <cell r="B1474" t="str">
            <v/>
          </cell>
          <cell r="C1474"/>
          <cell r="D1474" t="str">
            <v/>
          </cell>
          <cell r="E1474"/>
          <cell r="F1474">
            <v>0</v>
          </cell>
          <cell r="G1474">
            <v>0</v>
          </cell>
        </row>
        <row r="1475">
          <cell r="A1475" t="str">
            <v/>
          </cell>
          <cell r="B1475" t="str">
            <v/>
          </cell>
          <cell r="C1475"/>
          <cell r="D1475" t="str">
            <v/>
          </cell>
          <cell r="E1475"/>
          <cell r="F1475">
            <v>0</v>
          </cell>
          <cell r="G1475">
            <v>0</v>
          </cell>
        </row>
        <row r="1476">
          <cell r="A1476" t="str">
            <v/>
          </cell>
          <cell r="B1476" t="str">
            <v/>
          </cell>
          <cell r="C1476"/>
          <cell r="D1476" t="str">
            <v/>
          </cell>
          <cell r="E1476"/>
          <cell r="F1476">
            <v>0</v>
          </cell>
          <cell r="G1476">
            <v>0</v>
          </cell>
        </row>
        <row r="1477">
          <cell r="A1477" t="str">
            <v/>
          </cell>
          <cell r="B1477" t="str">
            <v/>
          </cell>
          <cell r="C1477"/>
          <cell r="D1477" t="str">
            <v/>
          </cell>
          <cell r="E1477"/>
          <cell r="F1477">
            <v>0</v>
          </cell>
          <cell r="G1477">
            <v>0</v>
          </cell>
        </row>
        <row r="1478">
          <cell r="A1478" t="str">
            <v/>
          </cell>
          <cell r="B1478" t="str">
            <v/>
          </cell>
          <cell r="C1478"/>
          <cell r="D1478" t="str">
            <v/>
          </cell>
          <cell r="E1478"/>
          <cell r="F1478">
            <v>0</v>
          </cell>
          <cell r="G1478">
            <v>0</v>
          </cell>
        </row>
        <row r="1479">
          <cell r="A1479"/>
          <cell r="E1479"/>
          <cell r="F1479" t="str">
            <v>Total C</v>
          </cell>
          <cell r="G1479">
            <v>0</v>
          </cell>
        </row>
        <row r="1480">
          <cell r="A1480"/>
          <cell r="E1480"/>
          <cell r="G1480"/>
        </row>
        <row r="1481">
          <cell r="A1481" t="str">
            <v/>
          </cell>
          <cell r="B1481" t="str">
            <v/>
          </cell>
          <cell r="C1481"/>
          <cell r="D1481" t="str">
            <v>COSTO NETO</v>
          </cell>
          <cell r="E1481"/>
          <cell r="F1481" t="str">
            <v>Total D=A+B+C</v>
          </cell>
          <cell r="G1481">
            <v>0</v>
          </cell>
        </row>
        <row r="1483">
          <cell r="A1483" t="str">
            <v>ANALISIS DE PRECIOS</v>
          </cell>
          <cell r="B1483"/>
          <cell r="C1483"/>
          <cell r="D1483"/>
          <cell r="E1483"/>
          <cell r="F1483"/>
          <cell r="G1483"/>
        </row>
        <row r="1484">
          <cell r="A1484" t="str">
            <v>COMITENTE:</v>
          </cell>
          <cell r="B1484" t="str">
            <v>INSTITUTO PROVINCIAL DE LA VIVIENDA</v>
          </cell>
          <cell r="C1484"/>
          <cell r="D1484"/>
          <cell r="E1484"/>
          <cell r="F1484"/>
          <cell r="G1484"/>
        </row>
        <row r="1485">
          <cell r="A1485" t="str">
            <v>CONTRATISTA:</v>
          </cell>
          <cell r="B1485">
            <v>0</v>
          </cell>
          <cell r="C1485"/>
          <cell r="D1485"/>
          <cell r="E1485"/>
          <cell r="F1485"/>
          <cell r="G1485"/>
        </row>
        <row r="1486">
          <cell r="A1486" t="str">
            <v>OBRA:</v>
          </cell>
          <cell r="B1486">
            <v>0</v>
          </cell>
          <cell r="C1486"/>
          <cell r="D1486"/>
          <cell r="E1486"/>
          <cell r="F1486" t="str">
            <v>PRECIOS A:</v>
          </cell>
          <cell r="G1486">
            <v>0</v>
          </cell>
        </row>
        <row r="1487">
          <cell r="A1487" t="str">
            <v>UBICACIÓN:</v>
          </cell>
          <cell r="B1487">
            <v>0</v>
          </cell>
          <cell r="C1487"/>
          <cell r="E1487"/>
          <cell r="G1487"/>
        </row>
        <row r="1488">
          <cell r="A1488" t="str">
            <v>RUBRO:</v>
          </cell>
          <cell r="B1488"/>
          <cell r="C1488">
            <v>0</v>
          </cell>
          <cell r="E1488"/>
          <cell r="G1488"/>
        </row>
        <row r="1489">
          <cell r="A1489" t="str">
            <v>ITEM:</v>
          </cell>
          <cell r="B1489" t="str">
            <v/>
          </cell>
          <cell r="C1489" t="str">
            <v/>
          </cell>
          <cell r="E1489"/>
          <cell r="F1489" t="str">
            <v>UNIDAD:</v>
          </cell>
          <cell r="G1489" t="str">
            <v/>
          </cell>
        </row>
        <row r="1490">
          <cell r="A1490"/>
          <cell r="B1490"/>
          <cell r="E1490"/>
          <cell r="G1490"/>
        </row>
        <row r="1491">
          <cell r="A1491" t="str">
            <v>DATOS REDETERMINACION</v>
          </cell>
          <cell r="B1491"/>
          <cell r="C1491" t="str">
            <v>DESIGNACION</v>
          </cell>
          <cell r="D1491" t="str">
            <v>U</v>
          </cell>
          <cell r="E1491" t="str">
            <v>Cantidad</v>
          </cell>
          <cell r="F1491" t="str">
            <v>$ Unitarios</v>
          </cell>
          <cell r="G1491" t="str">
            <v>$ Parcial</v>
          </cell>
        </row>
        <row r="1492">
          <cell r="A1492" t="str">
            <v>CÓDIGO</v>
          </cell>
          <cell r="B1492" t="str">
            <v>DESCRIPCIÓN</v>
          </cell>
          <cell r="C1492"/>
          <cell r="D1492"/>
          <cell r="E1492"/>
          <cell r="F1492"/>
          <cell r="G1492"/>
        </row>
        <row r="1493">
          <cell r="A1493" t="str">
            <v>A - MATERIALES</v>
          </cell>
          <cell r="B1493"/>
          <cell r="C1493"/>
          <cell r="D1493"/>
          <cell r="E1493"/>
          <cell r="F1493"/>
          <cell r="G1493"/>
        </row>
        <row r="1494">
          <cell r="A1494" t="str">
            <v/>
          </cell>
          <cell r="B1494" t="str">
            <v/>
          </cell>
          <cell r="C1494"/>
          <cell r="D1494" t="str">
            <v/>
          </cell>
          <cell r="E1494"/>
          <cell r="F1494">
            <v>0</v>
          </cell>
          <cell r="G1494">
            <v>0</v>
          </cell>
        </row>
        <row r="1495">
          <cell r="A1495" t="str">
            <v/>
          </cell>
          <cell r="B1495" t="str">
            <v/>
          </cell>
          <cell r="C1495"/>
          <cell r="D1495" t="str">
            <v/>
          </cell>
          <cell r="E1495"/>
          <cell r="F1495">
            <v>0</v>
          </cell>
          <cell r="G1495">
            <v>0</v>
          </cell>
        </row>
        <row r="1496">
          <cell r="A1496" t="str">
            <v/>
          </cell>
          <cell r="B1496" t="str">
            <v/>
          </cell>
          <cell r="C1496"/>
          <cell r="D1496" t="str">
            <v/>
          </cell>
          <cell r="E1496"/>
          <cell r="F1496">
            <v>0</v>
          </cell>
          <cell r="G1496">
            <v>0</v>
          </cell>
        </row>
        <row r="1497">
          <cell r="A1497" t="str">
            <v/>
          </cell>
          <cell r="B1497" t="str">
            <v/>
          </cell>
          <cell r="C1497"/>
          <cell r="D1497" t="str">
            <v/>
          </cell>
          <cell r="E1497"/>
          <cell r="F1497">
            <v>0</v>
          </cell>
          <cell r="G1497">
            <v>0</v>
          </cell>
        </row>
        <row r="1498">
          <cell r="A1498" t="str">
            <v/>
          </cell>
          <cell r="B1498" t="str">
            <v/>
          </cell>
          <cell r="C1498"/>
          <cell r="D1498" t="str">
            <v/>
          </cell>
          <cell r="E1498"/>
          <cell r="F1498">
            <v>0</v>
          </cell>
          <cell r="G1498">
            <v>0</v>
          </cell>
        </row>
        <row r="1499">
          <cell r="A1499" t="str">
            <v/>
          </cell>
          <cell r="B1499" t="str">
            <v/>
          </cell>
          <cell r="C1499"/>
          <cell r="D1499" t="str">
            <v/>
          </cell>
          <cell r="E1499"/>
          <cell r="F1499">
            <v>0</v>
          </cell>
          <cell r="G1499">
            <v>0</v>
          </cell>
        </row>
        <row r="1500">
          <cell r="A1500" t="str">
            <v/>
          </cell>
          <cell r="B1500" t="str">
            <v/>
          </cell>
          <cell r="C1500"/>
          <cell r="D1500" t="str">
            <v/>
          </cell>
          <cell r="E1500"/>
          <cell r="F1500">
            <v>0</v>
          </cell>
          <cell r="G1500">
            <v>0</v>
          </cell>
        </row>
        <row r="1501">
          <cell r="A1501" t="str">
            <v/>
          </cell>
          <cell r="B1501" t="str">
            <v/>
          </cell>
          <cell r="C1501"/>
          <cell r="D1501" t="str">
            <v/>
          </cell>
          <cell r="E1501"/>
          <cell r="F1501">
            <v>0</v>
          </cell>
          <cell r="G1501">
            <v>0</v>
          </cell>
        </row>
        <row r="1502">
          <cell r="A1502" t="str">
            <v/>
          </cell>
          <cell r="B1502" t="str">
            <v/>
          </cell>
          <cell r="C1502"/>
          <cell r="D1502" t="str">
            <v/>
          </cell>
          <cell r="E1502"/>
          <cell r="F1502">
            <v>0</v>
          </cell>
          <cell r="G1502">
            <v>0</v>
          </cell>
        </row>
        <row r="1503">
          <cell r="A1503" t="str">
            <v/>
          </cell>
          <cell r="B1503" t="str">
            <v/>
          </cell>
          <cell r="C1503"/>
          <cell r="D1503" t="str">
            <v/>
          </cell>
          <cell r="E1503"/>
          <cell r="F1503">
            <v>0</v>
          </cell>
          <cell r="G1503">
            <v>0</v>
          </cell>
        </row>
        <row r="1504">
          <cell r="A1504" t="str">
            <v/>
          </cell>
          <cell r="B1504" t="str">
            <v/>
          </cell>
          <cell r="C1504"/>
          <cell r="D1504" t="str">
            <v/>
          </cell>
          <cell r="E1504"/>
          <cell r="F1504">
            <v>0</v>
          </cell>
          <cell r="G1504">
            <v>0</v>
          </cell>
        </row>
        <row r="1505">
          <cell r="A1505" t="str">
            <v/>
          </cell>
          <cell r="B1505" t="str">
            <v/>
          </cell>
          <cell r="C1505"/>
          <cell r="D1505" t="str">
            <v/>
          </cell>
          <cell r="E1505"/>
          <cell r="F1505">
            <v>0</v>
          </cell>
          <cell r="G1505">
            <v>0</v>
          </cell>
        </row>
        <row r="1506">
          <cell r="A1506" t="str">
            <v/>
          </cell>
          <cell r="B1506" t="str">
            <v/>
          </cell>
          <cell r="C1506"/>
          <cell r="D1506" t="str">
            <v/>
          </cell>
          <cell r="E1506"/>
          <cell r="F1506">
            <v>0</v>
          </cell>
          <cell r="G1506">
            <v>0</v>
          </cell>
        </row>
        <row r="1507">
          <cell r="A1507" t="str">
            <v/>
          </cell>
          <cell r="B1507" t="str">
            <v/>
          </cell>
          <cell r="C1507"/>
          <cell r="D1507" t="str">
            <v/>
          </cell>
          <cell r="E1507"/>
          <cell r="F1507">
            <v>0</v>
          </cell>
          <cell r="G1507">
            <v>0</v>
          </cell>
        </row>
        <row r="1508">
          <cell r="A1508" t="str">
            <v/>
          </cell>
          <cell r="B1508" t="str">
            <v/>
          </cell>
          <cell r="C1508"/>
          <cell r="D1508" t="str">
            <v/>
          </cell>
          <cell r="E1508"/>
          <cell r="F1508">
            <v>0</v>
          </cell>
          <cell r="G1508">
            <v>0</v>
          </cell>
        </row>
        <row r="1509">
          <cell r="A1509" t="str">
            <v/>
          </cell>
          <cell r="B1509" t="str">
            <v/>
          </cell>
          <cell r="C1509"/>
          <cell r="D1509" t="str">
            <v/>
          </cell>
          <cell r="E1509"/>
          <cell r="F1509">
            <v>0</v>
          </cell>
          <cell r="G1509">
            <v>0</v>
          </cell>
        </row>
        <row r="1510">
          <cell r="A1510" t="str">
            <v/>
          </cell>
          <cell r="B1510" t="str">
            <v/>
          </cell>
          <cell r="C1510"/>
          <cell r="D1510" t="str">
            <v/>
          </cell>
          <cell r="E1510"/>
          <cell r="F1510">
            <v>0</v>
          </cell>
          <cell r="G1510">
            <v>0</v>
          </cell>
        </row>
        <row r="1511">
          <cell r="A1511" t="str">
            <v/>
          </cell>
          <cell r="B1511" t="str">
            <v/>
          </cell>
          <cell r="C1511"/>
          <cell r="D1511" t="str">
            <v/>
          </cell>
          <cell r="E1511"/>
          <cell r="F1511">
            <v>0</v>
          </cell>
          <cell r="G1511">
            <v>0</v>
          </cell>
        </row>
        <row r="1512">
          <cell r="A1512" t="str">
            <v/>
          </cell>
          <cell r="B1512" t="str">
            <v/>
          </cell>
          <cell r="C1512"/>
          <cell r="D1512" t="str">
            <v/>
          </cell>
          <cell r="E1512"/>
          <cell r="F1512">
            <v>0</v>
          </cell>
          <cell r="G1512">
            <v>0</v>
          </cell>
        </row>
        <row r="1513">
          <cell r="A1513" t="str">
            <v/>
          </cell>
          <cell r="B1513" t="str">
            <v/>
          </cell>
          <cell r="C1513"/>
          <cell r="D1513" t="str">
            <v/>
          </cell>
          <cell r="E1513"/>
          <cell r="F1513">
            <v>0</v>
          </cell>
          <cell r="G1513">
            <v>0</v>
          </cell>
        </row>
        <row r="1514">
          <cell r="A1514"/>
          <cell r="B1514"/>
          <cell r="C1514"/>
          <cell r="D1514"/>
          <cell r="E1514"/>
          <cell r="F1514" t="str">
            <v>Total A</v>
          </cell>
          <cell r="G1514">
            <v>0</v>
          </cell>
        </row>
        <row r="1515">
          <cell r="A1515" t="str">
            <v>B - MANO DE OBRA</v>
          </cell>
          <cell r="B1515"/>
          <cell r="C1515"/>
          <cell r="D1515"/>
          <cell r="E1515"/>
          <cell r="F1515"/>
          <cell r="G1515"/>
        </row>
        <row r="1516">
          <cell r="A1516" t="str">
            <v/>
          </cell>
          <cell r="B1516" t="str">
            <v/>
          </cell>
          <cell r="C1516"/>
          <cell r="D1516" t="str">
            <v/>
          </cell>
          <cell r="E1516"/>
          <cell r="F1516">
            <v>0</v>
          </cell>
          <cell r="G1516">
            <v>0</v>
          </cell>
        </row>
        <row r="1517">
          <cell r="A1517" t="str">
            <v/>
          </cell>
          <cell r="B1517" t="str">
            <v/>
          </cell>
          <cell r="C1517"/>
          <cell r="D1517" t="str">
            <v/>
          </cell>
          <cell r="E1517"/>
          <cell r="F1517">
            <v>0</v>
          </cell>
          <cell r="G1517">
            <v>0</v>
          </cell>
        </row>
        <row r="1518">
          <cell r="A1518" t="str">
            <v/>
          </cell>
          <cell r="B1518" t="str">
            <v/>
          </cell>
          <cell r="C1518"/>
          <cell r="D1518" t="str">
            <v/>
          </cell>
          <cell r="E1518"/>
          <cell r="F1518">
            <v>0</v>
          </cell>
          <cell r="G1518">
            <v>0</v>
          </cell>
        </row>
        <row r="1519">
          <cell r="A1519" t="str">
            <v/>
          </cell>
          <cell r="B1519" t="str">
            <v/>
          </cell>
          <cell r="C1519"/>
          <cell r="D1519" t="str">
            <v/>
          </cell>
          <cell r="E1519"/>
          <cell r="F1519">
            <v>0</v>
          </cell>
          <cell r="G1519">
            <v>0</v>
          </cell>
        </row>
        <row r="1520">
          <cell r="A1520" t="str">
            <v/>
          </cell>
          <cell r="B1520" t="str">
            <v/>
          </cell>
          <cell r="C1520"/>
          <cell r="D1520" t="str">
            <v/>
          </cell>
          <cell r="E1520"/>
          <cell r="F1520">
            <v>0</v>
          </cell>
          <cell r="G1520">
            <v>0</v>
          </cell>
        </row>
        <row r="1521">
          <cell r="A1521" t="str">
            <v/>
          </cell>
          <cell r="B1521" t="str">
            <v/>
          </cell>
          <cell r="C1521"/>
          <cell r="D1521" t="str">
            <v/>
          </cell>
          <cell r="E1521"/>
          <cell r="F1521">
            <v>0</v>
          </cell>
          <cell r="G1521">
            <v>0</v>
          </cell>
        </row>
        <row r="1522">
          <cell r="A1522" t="str">
            <v/>
          </cell>
          <cell r="B1522" t="str">
            <v/>
          </cell>
          <cell r="C1522"/>
          <cell r="D1522" t="str">
            <v/>
          </cell>
          <cell r="E1522"/>
          <cell r="F1522">
            <v>0</v>
          </cell>
          <cell r="G1522">
            <v>0</v>
          </cell>
        </row>
        <row r="1523">
          <cell r="A1523" t="str">
            <v/>
          </cell>
          <cell r="B1523" t="str">
            <v/>
          </cell>
          <cell r="C1523"/>
          <cell r="D1523" t="str">
            <v/>
          </cell>
          <cell r="E1523"/>
          <cell r="F1523">
            <v>0</v>
          </cell>
          <cell r="G1523">
            <v>0</v>
          </cell>
        </row>
        <row r="1524">
          <cell r="A1524"/>
          <cell r="B1524"/>
          <cell r="C1524"/>
          <cell r="D1524"/>
          <cell r="E1524"/>
          <cell r="F1524" t="str">
            <v>Total B</v>
          </cell>
          <cell r="G1524">
            <v>0</v>
          </cell>
        </row>
        <row r="1525">
          <cell r="A1525" t="str">
            <v>C - EQUIPOS</v>
          </cell>
          <cell r="B1525"/>
          <cell r="C1525"/>
          <cell r="D1525"/>
          <cell r="E1525"/>
          <cell r="F1525"/>
          <cell r="G1525"/>
        </row>
        <row r="1526">
          <cell r="A1526" t="str">
            <v/>
          </cell>
          <cell r="B1526" t="str">
            <v/>
          </cell>
          <cell r="C1526"/>
          <cell r="D1526" t="str">
            <v/>
          </cell>
          <cell r="E1526"/>
          <cell r="F1526">
            <v>0</v>
          </cell>
          <cell r="G1526">
            <v>0</v>
          </cell>
        </row>
        <row r="1527">
          <cell r="A1527" t="str">
            <v/>
          </cell>
          <cell r="B1527" t="str">
            <v/>
          </cell>
          <cell r="C1527"/>
          <cell r="D1527" t="str">
            <v/>
          </cell>
          <cell r="E1527"/>
          <cell r="F1527">
            <v>0</v>
          </cell>
          <cell r="G1527">
            <v>0</v>
          </cell>
        </row>
        <row r="1528">
          <cell r="A1528" t="str">
            <v/>
          </cell>
          <cell r="B1528" t="str">
            <v/>
          </cell>
          <cell r="C1528"/>
          <cell r="D1528" t="str">
            <v/>
          </cell>
          <cell r="E1528"/>
          <cell r="F1528">
            <v>0</v>
          </cell>
          <cell r="G1528">
            <v>0</v>
          </cell>
        </row>
        <row r="1529">
          <cell r="A1529" t="str">
            <v/>
          </cell>
          <cell r="B1529" t="str">
            <v/>
          </cell>
          <cell r="C1529"/>
          <cell r="D1529" t="str">
            <v/>
          </cell>
          <cell r="E1529"/>
          <cell r="F1529">
            <v>0</v>
          </cell>
          <cell r="G1529">
            <v>0</v>
          </cell>
        </row>
        <row r="1530">
          <cell r="A1530" t="str">
            <v/>
          </cell>
          <cell r="B1530" t="str">
            <v/>
          </cell>
          <cell r="C1530"/>
          <cell r="D1530" t="str">
            <v/>
          </cell>
          <cell r="E1530"/>
          <cell r="F1530">
            <v>0</v>
          </cell>
          <cell r="G1530">
            <v>0</v>
          </cell>
        </row>
        <row r="1531">
          <cell r="A1531" t="str">
            <v/>
          </cell>
          <cell r="B1531" t="str">
            <v/>
          </cell>
          <cell r="C1531"/>
          <cell r="D1531" t="str">
            <v/>
          </cell>
          <cell r="E1531"/>
          <cell r="F1531">
            <v>0</v>
          </cell>
          <cell r="G1531">
            <v>0</v>
          </cell>
        </row>
        <row r="1532">
          <cell r="A1532" t="str">
            <v/>
          </cell>
          <cell r="B1532" t="str">
            <v/>
          </cell>
          <cell r="C1532"/>
          <cell r="D1532" t="str">
            <v/>
          </cell>
          <cell r="E1532"/>
          <cell r="F1532">
            <v>0</v>
          </cell>
          <cell r="G1532">
            <v>0</v>
          </cell>
        </row>
        <row r="1533">
          <cell r="A1533" t="str">
            <v/>
          </cell>
          <cell r="B1533" t="str">
            <v/>
          </cell>
          <cell r="C1533"/>
          <cell r="D1533" t="str">
            <v/>
          </cell>
          <cell r="E1533"/>
          <cell r="F1533">
            <v>0</v>
          </cell>
          <cell r="G1533">
            <v>0</v>
          </cell>
        </row>
        <row r="1534">
          <cell r="A1534" t="str">
            <v/>
          </cell>
          <cell r="B1534" t="str">
            <v/>
          </cell>
          <cell r="C1534"/>
          <cell r="D1534" t="str">
            <v/>
          </cell>
          <cell r="E1534"/>
          <cell r="F1534">
            <v>0</v>
          </cell>
          <cell r="G1534">
            <v>0</v>
          </cell>
        </row>
        <row r="1535">
          <cell r="A1535" t="str">
            <v/>
          </cell>
          <cell r="B1535" t="str">
            <v/>
          </cell>
          <cell r="C1535"/>
          <cell r="D1535" t="str">
            <v/>
          </cell>
          <cell r="E1535"/>
          <cell r="F1535">
            <v>0</v>
          </cell>
          <cell r="G1535">
            <v>0</v>
          </cell>
        </row>
        <row r="1536">
          <cell r="A1536"/>
          <cell r="E1536"/>
          <cell r="F1536" t="str">
            <v>Total C</v>
          </cell>
          <cell r="G1536">
            <v>0</v>
          </cell>
        </row>
        <row r="1537">
          <cell r="A1537"/>
          <cell r="E1537"/>
          <cell r="G1537"/>
        </row>
        <row r="1538">
          <cell r="A1538" t="str">
            <v/>
          </cell>
          <cell r="B1538" t="str">
            <v/>
          </cell>
          <cell r="C1538"/>
          <cell r="D1538" t="str">
            <v>COSTO NETO</v>
          </cell>
          <cell r="E1538"/>
          <cell r="F1538" t="str">
            <v>Total D=A+B+C</v>
          </cell>
          <cell r="G1538">
            <v>0</v>
          </cell>
        </row>
        <row r="1539">
          <cell r="A1539"/>
          <cell r="B1539"/>
          <cell r="C1539"/>
          <cell r="D1539"/>
          <cell r="E1539"/>
          <cell r="F1539"/>
          <cell r="G1539"/>
        </row>
        <row r="1540">
          <cell r="A1540" t="str">
            <v>ANALISIS DE PRECIOS</v>
          </cell>
          <cell r="B1540"/>
          <cell r="C1540"/>
          <cell r="D1540"/>
          <cell r="E1540"/>
          <cell r="F1540"/>
          <cell r="G1540"/>
        </row>
        <row r="1541">
          <cell r="A1541" t="str">
            <v>COMITENTE:</v>
          </cell>
          <cell r="B1541" t="str">
            <v>INSTITUTO PROVINCIAL DE LA VIVIENDA</v>
          </cell>
          <cell r="C1541"/>
          <cell r="D1541"/>
          <cell r="E1541"/>
          <cell r="F1541"/>
          <cell r="G1541"/>
        </row>
        <row r="1542">
          <cell r="A1542" t="str">
            <v>CONTRATISTA:</v>
          </cell>
          <cell r="B1542">
            <v>0</v>
          </cell>
          <cell r="C1542"/>
          <cell r="D1542"/>
          <cell r="E1542"/>
          <cell r="F1542"/>
          <cell r="G1542"/>
        </row>
        <row r="1543">
          <cell r="A1543" t="str">
            <v>OBRA:</v>
          </cell>
          <cell r="B1543">
            <v>0</v>
          </cell>
          <cell r="C1543"/>
          <cell r="D1543"/>
          <cell r="E1543"/>
          <cell r="F1543" t="str">
            <v>PRECIOS A:</v>
          </cell>
          <cell r="G1543">
            <v>0</v>
          </cell>
        </row>
        <row r="1544">
          <cell r="A1544" t="str">
            <v>UBICACIÓN:</v>
          </cell>
          <cell r="B1544">
            <v>0</v>
          </cell>
          <cell r="C1544"/>
          <cell r="E1544"/>
          <cell r="G1544"/>
        </row>
        <row r="1545">
          <cell r="A1545" t="str">
            <v>RUBRO:</v>
          </cell>
          <cell r="B1545"/>
          <cell r="C1545">
            <v>0</v>
          </cell>
          <cell r="E1545"/>
          <cell r="G1545"/>
        </row>
        <row r="1546">
          <cell r="A1546" t="str">
            <v>ITEM:</v>
          </cell>
          <cell r="B1546" t="str">
            <v/>
          </cell>
          <cell r="C1546" t="str">
            <v/>
          </cell>
          <cell r="E1546"/>
          <cell r="F1546" t="str">
            <v>UNIDAD:</v>
          </cell>
          <cell r="G1546" t="str">
            <v/>
          </cell>
        </row>
        <row r="1547">
          <cell r="A1547"/>
          <cell r="B1547"/>
          <cell r="E1547"/>
          <cell r="G1547"/>
        </row>
        <row r="1548">
          <cell r="A1548" t="str">
            <v>DATOS REDETERMINACION</v>
          </cell>
          <cell r="B1548"/>
          <cell r="C1548" t="str">
            <v>DESIGNACION</v>
          </cell>
          <cell r="D1548" t="str">
            <v>U</v>
          </cell>
          <cell r="E1548" t="str">
            <v>Cantidad</v>
          </cell>
          <cell r="F1548" t="str">
            <v>$ Unitarios</v>
          </cell>
          <cell r="G1548" t="str">
            <v>$ Parcial</v>
          </cell>
        </row>
        <row r="1549">
          <cell r="A1549" t="str">
            <v>CÓDIGO</v>
          </cell>
          <cell r="B1549" t="str">
            <v>DESCRIPCIÓN</v>
          </cell>
          <cell r="C1549"/>
          <cell r="D1549"/>
          <cell r="E1549"/>
          <cell r="F1549"/>
          <cell r="G1549"/>
        </row>
        <row r="1550">
          <cell r="A1550" t="str">
            <v>A - MATERIALES</v>
          </cell>
          <cell r="B1550"/>
          <cell r="C1550"/>
          <cell r="D1550"/>
          <cell r="E1550"/>
          <cell r="F1550"/>
          <cell r="G1550"/>
        </row>
        <row r="1551">
          <cell r="A1551" t="str">
            <v/>
          </cell>
          <cell r="B1551" t="str">
            <v/>
          </cell>
          <cell r="C1551"/>
          <cell r="D1551" t="str">
            <v/>
          </cell>
          <cell r="E1551"/>
          <cell r="F1551">
            <v>0</v>
          </cell>
          <cell r="G1551">
            <v>0</v>
          </cell>
        </row>
        <row r="1552">
          <cell r="A1552" t="str">
            <v/>
          </cell>
          <cell r="B1552" t="str">
            <v/>
          </cell>
          <cell r="C1552"/>
          <cell r="D1552" t="str">
            <v/>
          </cell>
          <cell r="E1552"/>
          <cell r="F1552">
            <v>0</v>
          </cell>
          <cell r="G1552">
            <v>0</v>
          </cell>
        </row>
        <row r="1553">
          <cell r="A1553" t="str">
            <v/>
          </cell>
          <cell r="B1553" t="str">
            <v/>
          </cell>
          <cell r="C1553"/>
          <cell r="D1553" t="str">
            <v/>
          </cell>
          <cell r="E1553"/>
          <cell r="F1553">
            <v>0</v>
          </cell>
          <cell r="G1553">
            <v>0</v>
          </cell>
        </row>
        <row r="1554">
          <cell r="A1554" t="str">
            <v/>
          </cell>
          <cell r="B1554" t="str">
            <v/>
          </cell>
          <cell r="C1554"/>
          <cell r="D1554" t="str">
            <v/>
          </cell>
          <cell r="E1554"/>
          <cell r="F1554">
            <v>0</v>
          </cell>
          <cell r="G1554">
            <v>0</v>
          </cell>
        </row>
        <row r="1555">
          <cell r="A1555" t="str">
            <v/>
          </cell>
          <cell r="B1555" t="str">
            <v/>
          </cell>
          <cell r="C1555"/>
          <cell r="D1555" t="str">
            <v/>
          </cell>
          <cell r="E1555"/>
          <cell r="F1555">
            <v>0</v>
          </cell>
          <cell r="G1555">
            <v>0</v>
          </cell>
        </row>
        <row r="1556">
          <cell r="A1556" t="str">
            <v/>
          </cell>
          <cell r="B1556" t="str">
            <v/>
          </cell>
          <cell r="C1556"/>
          <cell r="D1556" t="str">
            <v/>
          </cell>
          <cell r="E1556"/>
          <cell r="F1556">
            <v>0</v>
          </cell>
          <cell r="G1556">
            <v>0</v>
          </cell>
        </row>
        <row r="1557">
          <cell r="A1557" t="str">
            <v/>
          </cell>
          <cell r="B1557" t="str">
            <v/>
          </cell>
          <cell r="C1557"/>
          <cell r="D1557" t="str">
            <v/>
          </cell>
          <cell r="E1557"/>
          <cell r="F1557">
            <v>0</v>
          </cell>
          <cell r="G1557">
            <v>0</v>
          </cell>
        </row>
        <row r="1558">
          <cell r="A1558" t="str">
            <v/>
          </cell>
          <cell r="B1558" t="str">
            <v/>
          </cell>
          <cell r="C1558"/>
          <cell r="D1558" t="str">
            <v/>
          </cell>
          <cell r="E1558"/>
          <cell r="F1558">
            <v>0</v>
          </cell>
          <cell r="G1558">
            <v>0</v>
          </cell>
        </row>
        <row r="1559">
          <cell r="A1559" t="str">
            <v/>
          </cell>
          <cell r="B1559" t="str">
            <v/>
          </cell>
          <cell r="C1559"/>
          <cell r="D1559" t="str">
            <v/>
          </cell>
          <cell r="E1559"/>
          <cell r="F1559">
            <v>0</v>
          </cell>
          <cell r="G1559">
            <v>0</v>
          </cell>
        </row>
        <row r="1560">
          <cell r="A1560" t="str">
            <v/>
          </cell>
          <cell r="B1560" t="str">
            <v/>
          </cell>
          <cell r="C1560"/>
          <cell r="D1560" t="str">
            <v/>
          </cell>
          <cell r="E1560"/>
          <cell r="F1560">
            <v>0</v>
          </cell>
          <cell r="G1560">
            <v>0</v>
          </cell>
        </row>
        <row r="1561">
          <cell r="A1561" t="str">
            <v/>
          </cell>
          <cell r="B1561" t="str">
            <v/>
          </cell>
          <cell r="C1561"/>
          <cell r="D1561" t="str">
            <v/>
          </cell>
          <cell r="E1561"/>
          <cell r="F1561">
            <v>0</v>
          </cell>
          <cell r="G1561">
            <v>0</v>
          </cell>
        </row>
        <row r="1562">
          <cell r="A1562" t="str">
            <v/>
          </cell>
          <cell r="B1562" t="str">
            <v/>
          </cell>
          <cell r="C1562"/>
          <cell r="D1562" t="str">
            <v/>
          </cell>
          <cell r="E1562"/>
          <cell r="F1562">
            <v>0</v>
          </cell>
          <cell r="G1562">
            <v>0</v>
          </cell>
        </row>
        <row r="1563">
          <cell r="A1563" t="str">
            <v/>
          </cell>
          <cell r="B1563" t="str">
            <v/>
          </cell>
          <cell r="C1563"/>
          <cell r="D1563" t="str">
            <v/>
          </cell>
          <cell r="E1563"/>
          <cell r="F1563">
            <v>0</v>
          </cell>
          <cell r="G1563">
            <v>0</v>
          </cell>
        </row>
        <row r="1564">
          <cell r="A1564" t="str">
            <v/>
          </cell>
          <cell r="B1564" t="str">
            <v/>
          </cell>
          <cell r="C1564"/>
          <cell r="D1564" t="str">
            <v/>
          </cell>
          <cell r="E1564"/>
          <cell r="F1564">
            <v>0</v>
          </cell>
          <cell r="G1564">
            <v>0</v>
          </cell>
        </row>
        <row r="1565">
          <cell r="A1565" t="str">
            <v/>
          </cell>
          <cell r="B1565" t="str">
            <v/>
          </cell>
          <cell r="C1565"/>
          <cell r="D1565" t="str">
            <v/>
          </cell>
          <cell r="E1565"/>
          <cell r="F1565">
            <v>0</v>
          </cell>
          <cell r="G1565">
            <v>0</v>
          </cell>
        </row>
        <row r="1566">
          <cell r="A1566" t="str">
            <v/>
          </cell>
          <cell r="B1566" t="str">
            <v/>
          </cell>
          <cell r="C1566"/>
          <cell r="D1566" t="str">
            <v/>
          </cell>
          <cell r="E1566"/>
          <cell r="F1566">
            <v>0</v>
          </cell>
          <cell r="G1566">
            <v>0</v>
          </cell>
        </row>
        <row r="1567">
          <cell r="A1567" t="str">
            <v/>
          </cell>
          <cell r="B1567" t="str">
            <v/>
          </cell>
          <cell r="C1567"/>
          <cell r="D1567" t="str">
            <v/>
          </cell>
          <cell r="E1567"/>
          <cell r="F1567">
            <v>0</v>
          </cell>
          <cell r="G1567">
            <v>0</v>
          </cell>
        </row>
        <row r="1568">
          <cell r="A1568" t="str">
            <v/>
          </cell>
          <cell r="B1568" t="str">
            <v/>
          </cell>
          <cell r="C1568"/>
          <cell r="D1568" t="str">
            <v/>
          </cell>
          <cell r="E1568"/>
          <cell r="F1568">
            <v>0</v>
          </cell>
          <cell r="G1568">
            <v>0</v>
          </cell>
        </row>
        <row r="1569">
          <cell r="A1569" t="str">
            <v/>
          </cell>
          <cell r="B1569" t="str">
            <v/>
          </cell>
          <cell r="C1569"/>
          <cell r="D1569" t="str">
            <v/>
          </cell>
          <cell r="E1569"/>
          <cell r="F1569">
            <v>0</v>
          </cell>
          <cell r="G1569">
            <v>0</v>
          </cell>
        </row>
        <row r="1570">
          <cell r="A1570" t="str">
            <v/>
          </cell>
          <cell r="B1570" t="str">
            <v/>
          </cell>
          <cell r="C1570"/>
          <cell r="D1570" t="str">
            <v/>
          </cell>
          <cell r="E1570"/>
          <cell r="F1570">
            <v>0</v>
          </cell>
          <cell r="G1570">
            <v>0</v>
          </cell>
        </row>
        <row r="1571">
          <cell r="A1571"/>
          <cell r="B1571"/>
          <cell r="C1571"/>
          <cell r="D1571"/>
          <cell r="E1571"/>
          <cell r="F1571" t="str">
            <v>Total A</v>
          </cell>
          <cell r="G1571">
            <v>0</v>
          </cell>
        </row>
        <row r="1572">
          <cell r="A1572" t="str">
            <v>B - MANO DE OBRA</v>
          </cell>
          <cell r="B1572"/>
          <cell r="C1572"/>
          <cell r="D1572"/>
          <cell r="E1572"/>
          <cell r="F1572"/>
          <cell r="G1572"/>
        </row>
        <row r="1573">
          <cell r="A1573" t="str">
            <v/>
          </cell>
          <cell r="B1573" t="str">
            <v/>
          </cell>
          <cell r="C1573"/>
          <cell r="D1573" t="str">
            <v/>
          </cell>
          <cell r="E1573"/>
          <cell r="F1573">
            <v>0</v>
          </cell>
          <cell r="G1573">
            <v>0</v>
          </cell>
        </row>
        <row r="1574">
          <cell r="A1574" t="str">
            <v/>
          </cell>
          <cell r="B1574" t="str">
            <v/>
          </cell>
          <cell r="C1574"/>
          <cell r="D1574" t="str">
            <v/>
          </cell>
          <cell r="E1574"/>
          <cell r="F1574">
            <v>0</v>
          </cell>
          <cell r="G1574">
            <v>0</v>
          </cell>
        </row>
        <row r="1575">
          <cell r="A1575" t="str">
            <v/>
          </cell>
          <cell r="B1575" t="str">
            <v/>
          </cell>
          <cell r="C1575"/>
          <cell r="D1575" t="str">
            <v/>
          </cell>
          <cell r="E1575"/>
          <cell r="F1575">
            <v>0</v>
          </cell>
          <cell r="G1575">
            <v>0</v>
          </cell>
        </row>
        <row r="1576">
          <cell r="A1576" t="str">
            <v/>
          </cell>
          <cell r="B1576" t="str">
            <v/>
          </cell>
          <cell r="C1576"/>
          <cell r="D1576" t="str">
            <v/>
          </cell>
          <cell r="E1576"/>
          <cell r="F1576">
            <v>0</v>
          </cell>
          <cell r="G1576">
            <v>0</v>
          </cell>
        </row>
        <row r="1577">
          <cell r="A1577" t="str">
            <v/>
          </cell>
          <cell r="B1577" t="str">
            <v/>
          </cell>
          <cell r="C1577"/>
          <cell r="D1577" t="str">
            <v/>
          </cell>
          <cell r="E1577"/>
          <cell r="F1577">
            <v>0</v>
          </cell>
          <cell r="G1577">
            <v>0</v>
          </cell>
        </row>
        <row r="1578">
          <cell r="A1578" t="str">
            <v/>
          </cell>
          <cell r="B1578" t="str">
            <v/>
          </cell>
          <cell r="C1578"/>
          <cell r="D1578" t="str">
            <v/>
          </cell>
          <cell r="E1578"/>
          <cell r="F1578">
            <v>0</v>
          </cell>
          <cell r="G1578">
            <v>0</v>
          </cell>
        </row>
        <row r="1579">
          <cell r="A1579" t="str">
            <v/>
          </cell>
          <cell r="B1579" t="str">
            <v/>
          </cell>
          <cell r="C1579"/>
          <cell r="D1579" t="str">
            <v/>
          </cell>
          <cell r="E1579"/>
          <cell r="F1579">
            <v>0</v>
          </cell>
          <cell r="G1579">
            <v>0</v>
          </cell>
        </row>
        <row r="1580">
          <cell r="A1580" t="str">
            <v/>
          </cell>
          <cell r="B1580" t="str">
            <v/>
          </cell>
          <cell r="C1580"/>
          <cell r="D1580" t="str">
            <v/>
          </cell>
          <cell r="E1580"/>
          <cell r="F1580">
            <v>0</v>
          </cell>
          <cell r="G1580">
            <v>0</v>
          </cell>
        </row>
        <row r="1581">
          <cell r="A1581"/>
          <cell r="B1581"/>
          <cell r="C1581"/>
          <cell r="D1581"/>
          <cell r="E1581"/>
          <cell r="F1581" t="str">
            <v>Total B</v>
          </cell>
          <cell r="G1581">
            <v>0</v>
          </cell>
        </row>
        <row r="1582">
          <cell r="A1582" t="str">
            <v>C - EQUIPOS</v>
          </cell>
          <cell r="B1582"/>
          <cell r="C1582"/>
          <cell r="D1582"/>
          <cell r="E1582"/>
          <cell r="F1582"/>
          <cell r="G1582"/>
        </row>
        <row r="1583">
          <cell r="A1583" t="str">
            <v/>
          </cell>
          <cell r="B1583" t="str">
            <v/>
          </cell>
          <cell r="C1583"/>
          <cell r="D1583" t="str">
            <v/>
          </cell>
          <cell r="E1583"/>
          <cell r="F1583">
            <v>0</v>
          </cell>
          <cell r="G1583">
            <v>0</v>
          </cell>
        </row>
        <row r="1584">
          <cell r="A1584" t="str">
            <v/>
          </cell>
          <cell r="B1584" t="str">
            <v/>
          </cell>
          <cell r="C1584"/>
          <cell r="D1584" t="str">
            <v/>
          </cell>
          <cell r="E1584"/>
          <cell r="F1584">
            <v>0</v>
          </cell>
          <cell r="G1584">
            <v>0</v>
          </cell>
        </row>
        <row r="1585">
          <cell r="A1585" t="str">
            <v/>
          </cell>
          <cell r="B1585" t="str">
            <v/>
          </cell>
          <cell r="C1585"/>
          <cell r="D1585" t="str">
            <v/>
          </cell>
          <cell r="E1585"/>
          <cell r="F1585">
            <v>0</v>
          </cell>
          <cell r="G1585">
            <v>0</v>
          </cell>
        </row>
        <row r="1586">
          <cell r="A1586" t="str">
            <v/>
          </cell>
          <cell r="B1586" t="str">
            <v/>
          </cell>
          <cell r="C1586"/>
          <cell r="D1586" t="str">
            <v/>
          </cell>
          <cell r="E1586"/>
          <cell r="F1586">
            <v>0</v>
          </cell>
          <cell r="G1586">
            <v>0</v>
          </cell>
        </row>
        <row r="1587">
          <cell r="A1587" t="str">
            <v/>
          </cell>
          <cell r="B1587" t="str">
            <v/>
          </cell>
          <cell r="C1587"/>
          <cell r="D1587" t="str">
            <v/>
          </cell>
          <cell r="E1587"/>
          <cell r="F1587">
            <v>0</v>
          </cell>
          <cell r="G1587">
            <v>0</v>
          </cell>
        </row>
        <row r="1588">
          <cell r="A1588" t="str">
            <v/>
          </cell>
          <cell r="B1588" t="str">
            <v/>
          </cell>
          <cell r="C1588"/>
          <cell r="D1588" t="str">
            <v/>
          </cell>
          <cell r="E1588"/>
          <cell r="F1588">
            <v>0</v>
          </cell>
          <cell r="G1588">
            <v>0</v>
          </cell>
        </row>
        <row r="1589">
          <cell r="A1589" t="str">
            <v/>
          </cell>
          <cell r="B1589" t="str">
            <v/>
          </cell>
          <cell r="C1589"/>
          <cell r="D1589" t="str">
            <v/>
          </cell>
          <cell r="E1589"/>
          <cell r="F1589">
            <v>0</v>
          </cell>
          <cell r="G1589">
            <v>0</v>
          </cell>
        </row>
        <row r="1590">
          <cell r="A1590" t="str">
            <v/>
          </cell>
          <cell r="B1590" t="str">
            <v/>
          </cell>
          <cell r="C1590"/>
          <cell r="D1590" t="str">
            <v/>
          </cell>
          <cell r="E1590"/>
          <cell r="F1590">
            <v>0</v>
          </cell>
          <cell r="G1590">
            <v>0</v>
          </cell>
        </row>
        <row r="1591">
          <cell r="A1591" t="str">
            <v/>
          </cell>
          <cell r="B1591" t="str">
            <v/>
          </cell>
          <cell r="C1591"/>
          <cell r="D1591" t="str">
            <v/>
          </cell>
          <cell r="E1591"/>
          <cell r="F1591">
            <v>0</v>
          </cell>
          <cell r="G1591">
            <v>0</v>
          </cell>
        </row>
        <row r="1592">
          <cell r="A1592" t="str">
            <v/>
          </cell>
          <cell r="B1592" t="str">
            <v/>
          </cell>
          <cell r="C1592"/>
          <cell r="D1592" t="str">
            <v/>
          </cell>
          <cell r="E1592"/>
          <cell r="F1592">
            <v>0</v>
          </cell>
          <cell r="G1592">
            <v>0</v>
          </cell>
        </row>
        <row r="1593">
          <cell r="A1593"/>
          <cell r="E1593"/>
          <cell r="F1593" t="str">
            <v>Total C</v>
          </cell>
          <cell r="G1593">
            <v>0</v>
          </cell>
        </row>
        <row r="1594">
          <cell r="A1594"/>
          <cell r="E1594"/>
          <cell r="G1594"/>
        </row>
        <row r="1595">
          <cell r="A1595" t="str">
            <v/>
          </cell>
          <cell r="B1595" t="str">
            <v/>
          </cell>
          <cell r="C1595"/>
          <cell r="D1595" t="str">
            <v>COSTO NETO</v>
          </cell>
          <cell r="E1595"/>
          <cell r="F1595" t="str">
            <v>Total D=A+B+C</v>
          </cell>
          <cell r="G1595">
            <v>0</v>
          </cell>
        </row>
        <row r="1597">
          <cell r="A1597" t="str">
            <v>ANALISIS DE PRECIOS</v>
          </cell>
          <cell r="B1597"/>
          <cell r="C1597"/>
          <cell r="D1597"/>
          <cell r="E1597"/>
          <cell r="F1597"/>
          <cell r="G1597"/>
        </row>
        <row r="1598">
          <cell r="A1598" t="str">
            <v>COMITENTE:</v>
          </cell>
          <cell r="B1598" t="str">
            <v>INSTITUTO PROVINCIAL DE LA VIVIENDA</v>
          </cell>
          <cell r="C1598"/>
          <cell r="D1598"/>
          <cell r="E1598"/>
          <cell r="F1598"/>
          <cell r="G1598"/>
        </row>
        <row r="1599">
          <cell r="A1599" t="str">
            <v>CONTRATISTA:</v>
          </cell>
          <cell r="B1599">
            <v>0</v>
          </cell>
          <cell r="C1599"/>
          <cell r="D1599"/>
          <cell r="E1599"/>
          <cell r="F1599"/>
          <cell r="G1599"/>
        </row>
        <row r="1600">
          <cell r="A1600" t="str">
            <v>OBRA:</v>
          </cell>
          <cell r="B1600">
            <v>0</v>
          </cell>
          <cell r="C1600"/>
          <cell r="D1600"/>
          <cell r="E1600"/>
          <cell r="F1600" t="str">
            <v>PRECIOS A:</v>
          </cell>
          <cell r="G1600">
            <v>0</v>
          </cell>
        </row>
        <row r="1601">
          <cell r="A1601" t="str">
            <v>UBICACIÓN:</v>
          </cell>
          <cell r="B1601">
            <v>0</v>
          </cell>
          <cell r="C1601"/>
          <cell r="E1601"/>
          <cell r="G1601"/>
        </row>
        <row r="1602">
          <cell r="A1602" t="str">
            <v>RUBRO:</v>
          </cell>
          <cell r="B1602"/>
          <cell r="C1602">
            <v>0</v>
          </cell>
          <cell r="E1602"/>
          <cell r="G1602"/>
        </row>
        <row r="1603">
          <cell r="A1603" t="str">
            <v>ITEM:</v>
          </cell>
          <cell r="B1603" t="str">
            <v/>
          </cell>
          <cell r="C1603" t="str">
            <v/>
          </cell>
          <cell r="E1603"/>
          <cell r="F1603" t="str">
            <v>UNIDAD:</v>
          </cell>
          <cell r="G1603" t="str">
            <v/>
          </cell>
        </row>
        <row r="1604">
          <cell r="A1604"/>
          <cell r="B1604"/>
          <cell r="E1604"/>
          <cell r="G1604"/>
        </row>
        <row r="1605">
          <cell r="A1605" t="str">
            <v>DATOS REDETERMINACION</v>
          </cell>
          <cell r="B1605"/>
          <cell r="C1605" t="str">
            <v>DESIGNACION</v>
          </cell>
          <cell r="D1605" t="str">
            <v>U</v>
          </cell>
          <cell r="E1605" t="str">
            <v>Cantidad</v>
          </cell>
          <cell r="F1605" t="str">
            <v>$ Unitarios</v>
          </cell>
          <cell r="G1605" t="str">
            <v>$ Parcial</v>
          </cell>
        </row>
        <row r="1606">
          <cell r="A1606" t="str">
            <v>CÓDIGO</v>
          </cell>
          <cell r="B1606" t="str">
            <v>DESCRIPCIÓN</v>
          </cell>
          <cell r="C1606"/>
          <cell r="D1606"/>
          <cell r="E1606"/>
          <cell r="F1606"/>
          <cell r="G1606"/>
        </row>
        <row r="1607">
          <cell r="A1607" t="str">
            <v>A - MATERIALES</v>
          </cell>
          <cell r="B1607"/>
          <cell r="C1607"/>
          <cell r="D1607"/>
          <cell r="E1607"/>
          <cell r="F1607"/>
          <cell r="G1607"/>
        </row>
        <row r="1608">
          <cell r="A1608" t="str">
            <v/>
          </cell>
          <cell r="B1608" t="str">
            <v/>
          </cell>
          <cell r="C1608"/>
          <cell r="D1608" t="str">
            <v/>
          </cell>
          <cell r="E1608"/>
          <cell r="F1608">
            <v>0</v>
          </cell>
          <cell r="G1608">
            <v>0</v>
          </cell>
        </row>
        <row r="1609">
          <cell r="A1609" t="str">
            <v/>
          </cell>
          <cell r="B1609" t="str">
            <v/>
          </cell>
          <cell r="C1609"/>
          <cell r="D1609" t="str">
            <v/>
          </cell>
          <cell r="E1609"/>
          <cell r="F1609">
            <v>0</v>
          </cell>
          <cell r="G1609">
            <v>0</v>
          </cell>
        </row>
        <row r="1610">
          <cell r="A1610" t="str">
            <v/>
          </cell>
          <cell r="B1610" t="str">
            <v/>
          </cell>
          <cell r="C1610"/>
          <cell r="D1610" t="str">
            <v/>
          </cell>
          <cell r="E1610"/>
          <cell r="F1610">
            <v>0</v>
          </cell>
          <cell r="G1610">
            <v>0</v>
          </cell>
        </row>
        <row r="1611">
          <cell r="A1611" t="str">
            <v/>
          </cell>
          <cell r="B1611" t="str">
            <v/>
          </cell>
          <cell r="C1611"/>
          <cell r="D1611" t="str">
            <v/>
          </cell>
          <cell r="E1611"/>
          <cell r="F1611">
            <v>0</v>
          </cell>
          <cell r="G1611">
            <v>0</v>
          </cell>
        </row>
        <row r="1612">
          <cell r="A1612" t="str">
            <v/>
          </cell>
          <cell r="B1612" t="str">
            <v/>
          </cell>
          <cell r="C1612"/>
          <cell r="D1612" t="str">
            <v/>
          </cell>
          <cell r="E1612"/>
          <cell r="F1612">
            <v>0</v>
          </cell>
          <cell r="G1612">
            <v>0</v>
          </cell>
        </row>
        <row r="1613">
          <cell r="A1613" t="str">
            <v/>
          </cell>
          <cell r="B1613" t="str">
            <v/>
          </cell>
          <cell r="C1613"/>
          <cell r="D1613" t="str">
            <v/>
          </cell>
          <cell r="E1613"/>
          <cell r="F1613">
            <v>0</v>
          </cell>
          <cell r="G1613">
            <v>0</v>
          </cell>
        </row>
        <row r="1614">
          <cell r="A1614" t="str">
            <v/>
          </cell>
          <cell r="B1614" t="str">
            <v/>
          </cell>
          <cell r="C1614"/>
          <cell r="D1614" t="str">
            <v/>
          </cell>
          <cell r="E1614"/>
          <cell r="F1614">
            <v>0</v>
          </cell>
          <cell r="G1614">
            <v>0</v>
          </cell>
        </row>
        <row r="1615">
          <cell r="A1615" t="str">
            <v/>
          </cell>
          <cell r="B1615" t="str">
            <v/>
          </cell>
          <cell r="C1615"/>
          <cell r="D1615" t="str">
            <v/>
          </cell>
          <cell r="E1615"/>
          <cell r="F1615">
            <v>0</v>
          </cell>
          <cell r="G1615">
            <v>0</v>
          </cell>
        </row>
        <row r="1616">
          <cell r="A1616" t="str">
            <v/>
          </cell>
          <cell r="B1616" t="str">
            <v/>
          </cell>
          <cell r="C1616"/>
          <cell r="D1616" t="str">
            <v/>
          </cell>
          <cell r="E1616"/>
          <cell r="F1616">
            <v>0</v>
          </cell>
          <cell r="G1616">
            <v>0</v>
          </cell>
        </row>
        <row r="1617">
          <cell r="A1617" t="str">
            <v/>
          </cell>
          <cell r="B1617" t="str">
            <v/>
          </cell>
          <cell r="C1617"/>
          <cell r="D1617" t="str">
            <v/>
          </cell>
          <cell r="E1617"/>
          <cell r="F1617">
            <v>0</v>
          </cell>
          <cell r="G1617">
            <v>0</v>
          </cell>
        </row>
        <row r="1618">
          <cell r="A1618" t="str">
            <v/>
          </cell>
          <cell r="B1618" t="str">
            <v/>
          </cell>
          <cell r="C1618"/>
          <cell r="D1618" t="str">
            <v/>
          </cell>
          <cell r="E1618"/>
          <cell r="F1618">
            <v>0</v>
          </cell>
          <cell r="G1618">
            <v>0</v>
          </cell>
        </row>
        <row r="1619">
          <cell r="A1619" t="str">
            <v/>
          </cell>
          <cell r="B1619" t="str">
            <v/>
          </cell>
          <cell r="C1619"/>
          <cell r="D1619" t="str">
            <v/>
          </cell>
          <cell r="E1619"/>
          <cell r="F1619">
            <v>0</v>
          </cell>
          <cell r="G1619">
            <v>0</v>
          </cell>
        </row>
        <row r="1620">
          <cell r="A1620" t="str">
            <v/>
          </cell>
          <cell r="B1620" t="str">
            <v/>
          </cell>
          <cell r="C1620"/>
          <cell r="D1620" t="str">
            <v/>
          </cell>
          <cell r="E1620"/>
          <cell r="F1620">
            <v>0</v>
          </cell>
          <cell r="G1620">
            <v>0</v>
          </cell>
        </row>
        <row r="1621">
          <cell r="A1621" t="str">
            <v/>
          </cell>
          <cell r="B1621" t="str">
            <v/>
          </cell>
          <cell r="C1621"/>
          <cell r="D1621" t="str">
            <v/>
          </cell>
          <cell r="E1621"/>
          <cell r="F1621">
            <v>0</v>
          </cell>
          <cell r="G1621">
            <v>0</v>
          </cell>
        </row>
        <row r="1622">
          <cell r="A1622" t="str">
            <v/>
          </cell>
          <cell r="B1622" t="str">
            <v/>
          </cell>
          <cell r="C1622"/>
          <cell r="D1622" t="str">
            <v/>
          </cell>
          <cell r="E1622"/>
          <cell r="F1622">
            <v>0</v>
          </cell>
          <cell r="G1622">
            <v>0</v>
          </cell>
        </row>
        <row r="1623">
          <cell r="A1623" t="str">
            <v/>
          </cell>
          <cell r="B1623" t="str">
            <v/>
          </cell>
          <cell r="C1623"/>
          <cell r="D1623" t="str">
            <v/>
          </cell>
          <cell r="E1623"/>
          <cell r="F1623">
            <v>0</v>
          </cell>
          <cell r="G1623">
            <v>0</v>
          </cell>
        </row>
        <row r="1624">
          <cell r="A1624" t="str">
            <v/>
          </cell>
          <cell r="B1624" t="str">
            <v/>
          </cell>
          <cell r="C1624"/>
          <cell r="D1624" t="str">
            <v/>
          </cell>
          <cell r="E1624"/>
          <cell r="F1624">
            <v>0</v>
          </cell>
          <cell r="G1624">
            <v>0</v>
          </cell>
        </row>
        <row r="1625">
          <cell r="A1625" t="str">
            <v/>
          </cell>
          <cell r="B1625" t="str">
            <v/>
          </cell>
          <cell r="C1625"/>
          <cell r="D1625" t="str">
            <v/>
          </cell>
          <cell r="E1625"/>
          <cell r="F1625">
            <v>0</v>
          </cell>
          <cell r="G1625">
            <v>0</v>
          </cell>
        </row>
        <row r="1626">
          <cell r="A1626" t="str">
            <v/>
          </cell>
          <cell r="B1626" t="str">
            <v/>
          </cell>
          <cell r="C1626"/>
          <cell r="D1626" t="str">
            <v/>
          </cell>
          <cell r="E1626"/>
          <cell r="F1626">
            <v>0</v>
          </cell>
          <cell r="G1626">
            <v>0</v>
          </cell>
        </row>
        <row r="1627">
          <cell r="A1627" t="str">
            <v/>
          </cell>
          <cell r="B1627" t="str">
            <v/>
          </cell>
          <cell r="C1627"/>
          <cell r="D1627" t="str">
            <v/>
          </cell>
          <cell r="E1627"/>
          <cell r="F1627">
            <v>0</v>
          </cell>
          <cell r="G1627">
            <v>0</v>
          </cell>
        </row>
        <row r="1628">
          <cell r="A1628"/>
          <cell r="B1628"/>
          <cell r="C1628"/>
          <cell r="D1628"/>
          <cell r="E1628"/>
          <cell r="F1628" t="str">
            <v>Total A</v>
          </cell>
          <cell r="G1628">
            <v>0</v>
          </cell>
        </row>
        <row r="1629">
          <cell r="A1629" t="str">
            <v>B - MANO DE OBRA</v>
          </cell>
          <cell r="B1629"/>
          <cell r="C1629"/>
          <cell r="D1629"/>
          <cell r="E1629"/>
          <cell r="F1629"/>
          <cell r="G1629"/>
        </row>
        <row r="1630">
          <cell r="A1630" t="str">
            <v/>
          </cell>
          <cell r="B1630" t="str">
            <v/>
          </cell>
          <cell r="C1630"/>
          <cell r="D1630" t="str">
            <v/>
          </cell>
          <cell r="E1630"/>
          <cell r="F1630">
            <v>0</v>
          </cell>
          <cell r="G1630">
            <v>0</v>
          </cell>
        </row>
        <row r="1631">
          <cell r="A1631" t="str">
            <v/>
          </cell>
          <cell r="B1631" t="str">
            <v/>
          </cell>
          <cell r="C1631"/>
          <cell r="D1631" t="str">
            <v/>
          </cell>
          <cell r="E1631"/>
          <cell r="F1631">
            <v>0</v>
          </cell>
          <cell r="G1631">
            <v>0</v>
          </cell>
        </row>
        <row r="1632">
          <cell r="A1632" t="str">
            <v/>
          </cell>
          <cell r="B1632" t="str">
            <v/>
          </cell>
          <cell r="C1632"/>
          <cell r="D1632" t="str">
            <v/>
          </cell>
          <cell r="E1632"/>
          <cell r="F1632">
            <v>0</v>
          </cell>
          <cell r="G1632">
            <v>0</v>
          </cell>
        </row>
        <row r="1633">
          <cell r="A1633" t="str">
            <v/>
          </cell>
          <cell r="B1633" t="str">
            <v/>
          </cell>
          <cell r="C1633"/>
          <cell r="D1633" t="str">
            <v/>
          </cell>
          <cell r="E1633"/>
          <cell r="F1633">
            <v>0</v>
          </cell>
          <cell r="G1633">
            <v>0</v>
          </cell>
        </row>
        <row r="1634">
          <cell r="A1634" t="str">
            <v/>
          </cell>
          <cell r="B1634" t="str">
            <v/>
          </cell>
          <cell r="C1634"/>
          <cell r="D1634" t="str">
            <v/>
          </cell>
          <cell r="E1634"/>
          <cell r="F1634">
            <v>0</v>
          </cell>
          <cell r="G1634">
            <v>0</v>
          </cell>
        </row>
        <row r="1635">
          <cell r="A1635" t="str">
            <v/>
          </cell>
          <cell r="B1635" t="str">
            <v/>
          </cell>
          <cell r="C1635"/>
          <cell r="D1635" t="str">
            <v/>
          </cell>
          <cell r="E1635"/>
          <cell r="F1635">
            <v>0</v>
          </cell>
          <cell r="G1635">
            <v>0</v>
          </cell>
        </row>
        <row r="1636">
          <cell r="A1636" t="str">
            <v/>
          </cell>
          <cell r="B1636" t="str">
            <v/>
          </cell>
          <cell r="C1636"/>
          <cell r="D1636" t="str">
            <v/>
          </cell>
          <cell r="E1636"/>
          <cell r="F1636">
            <v>0</v>
          </cell>
          <cell r="G1636">
            <v>0</v>
          </cell>
        </row>
        <row r="1637">
          <cell r="A1637" t="str">
            <v/>
          </cell>
          <cell r="B1637" t="str">
            <v/>
          </cell>
          <cell r="C1637"/>
          <cell r="D1637" t="str">
            <v/>
          </cell>
          <cell r="E1637"/>
          <cell r="F1637">
            <v>0</v>
          </cell>
          <cell r="G1637">
            <v>0</v>
          </cell>
        </row>
        <row r="1638">
          <cell r="A1638"/>
          <cell r="B1638"/>
          <cell r="C1638"/>
          <cell r="D1638"/>
          <cell r="E1638"/>
          <cell r="F1638" t="str">
            <v>Total B</v>
          </cell>
          <cell r="G1638">
            <v>0</v>
          </cell>
        </row>
        <row r="1639">
          <cell r="A1639" t="str">
            <v>C - EQUIPOS</v>
          </cell>
          <cell r="B1639"/>
          <cell r="C1639"/>
          <cell r="D1639"/>
          <cell r="E1639"/>
          <cell r="F1639"/>
          <cell r="G1639"/>
        </row>
        <row r="1640">
          <cell r="A1640" t="str">
            <v/>
          </cell>
          <cell r="B1640" t="str">
            <v/>
          </cell>
          <cell r="C1640"/>
          <cell r="D1640" t="str">
            <v/>
          </cell>
          <cell r="E1640"/>
          <cell r="F1640">
            <v>0</v>
          </cell>
          <cell r="G1640">
            <v>0</v>
          </cell>
        </row>
        <row r="1641">
          <cell r="A1641" t="str">
            <v/>
          </cell>
          <cell r="B1641" t="str">
            <v/>
          </cell>
          <cell r="C1641"/>
          <cell r="D1641" t="str">
            <v/>
          </cell>
          <cell r="E1641"/>
          <cell r="F1641">
            <v>0</v>
          </cell>
          <cell r="G1641">
            <v>0</v>
          </cell>
        </row>
        <row r="1642">
          <cell r="A1642" t="str">
            <v/>
          </cell>
          <cell r="B1642" t="str">
            <v/>
          </cell>
          <cell r="C1642"/>
          <cell r="D1642" t="str">
            <v/>
          </cell>
          <cell r="E1642"/>
          <cell r="F1642">
            <v>0</v>
          </cell>
          <cell r="G1642">
            <v>0</v>
          </cell>
        </row>
        <row r="1643">
          <cell r="A1643" t="str">
            <v/>
          </cell>
          <cell r="B1643" t="str">
            <v/>
          </cell>
          <cell r="C1643"/>
          <cell r="D1643" t="str">
            <v/>
          </cell>
          <cell r="E1643"/>
          <cell r="F1643">
            <v>0</v>
          </cell>
          <cell r="G1643">
            <v>0</v>
          </cell>
        </row>
        <row r="1644">
          <cell r="A1644" t="str">
            <v/>
          </cell>
          <cell r="B1644" t="str">
            <v/>
          </cell>
          <cell r="C1644"/>
          <cell r="D1644" t="str">
            <v/>
          </cell>
          <cell r="E1644"/>
          <cell r="F1644">
            <v>0</v>
          </cell>
          <cell r="G1644">
            <v>0</v>
          </cell>
        </row>
        <row r="1645">
          <cell r="A1645" t="str">
            <v/>
          </cell>
          <cell r="B1645" t="str">
            <v/>
          </cell>
          <cell r="C1645"/>
          <cell r="D1645" t="str">
            <v/>
          </cell>
          <cell r="E1645"/>
          <cell r="F1645">
            <v>0</v>
          </cell>
          <cell r="G1645">
            <v>0</v>
          </cell>
        </row>
        <row r="1646">
          <cell r="A1646" t="str">
            <v/>
          </cell>
          <cell r="B1646" t="str">
            <v/>
          </cell>
          <cell r="C1646"/>
          <cell r="D1646" t="str">
            <v/>
          </cell>
          <cell r="E1646"/>
          <cell r="F1646">
            <v>0</v>
          </cell>
          <cell r="G1646">
            <v>0</v>
          </cell>
        </row>
        <row r="1647">
          <cell r="A1647" t="str">
            <v/>
          </cell>
          <cell r="B1647" t="str">
            <v/>
          </cell>
          <cell r="C1647"/>
          <cell r="D1647" t="str">
            <v/>
          </cell>
          <cell r="E1647"/>
          <cell r="F1647">
            <v>0</v>
          </cell>
          <cell r="G1647">
            <v>0</v>
          </cell>
        </row>
        <row r="1648">
          <cell r="A1648" t="str">
            <v/>
          </cell>
          <cell r="B1648" t="str">
            <v/>
          </cell>
          <cell r="C1648"/>
          <cell r="D1648" t="str">
            <v/>
          </cell>
          <cell r="E1648"/>
          <cell r="F1648">
            <v>0</v>
          </cell>
          <cell r="G1648">
            <v>0</v>
          </cell>
        </row>
        <row r="1649">
          <cell r="A1649" t="str">
            <v/>
          </cell>
          <cell r="B1649" t="str">
            <v/>
          </cell>
          <cell r="C1649"/>
          <cell r="D1649" t="str">
            <v/>
          </cell>
          <cell r="E1649"/>
          <cell r="F1649">
            <v>0</v>
          </cell>
          <cell r="G1649">
            <v>0</v>
          </cell>
        </row>
        <row r="1650">
          <cell r="A1650"/>
          <cell r="E1650"/>
          <cell r="F1650" t="str">
            <v>Total C</v>
          </cell>
          <cell r="G1650">
            <v>0</v>
          </cell>
        </row>
        <row r="1651">
          <cell r="A1651"/>
          <cell r="E1651"/>
          <cell r="G1651"/>
        </row>
        <row r="1652">
          <cell r="A1652" t="str">
            <v/>
          </cell>
          <cell r="B1652" t="str">
            <v/>
          </cell>
          <cell r="C1652"/>
          <cell r="D1652" t="str">
            <v>COSTO NETO</v>
          </cell>
          <cell r="E1652"/>
          <cell r="F1652" t="str">
            <v>Total D=A+B+C</v>
          </cell>
          <cell r="G1652">
            <v>0</v>
          </cell>
        </row>
        <row r="1653">
          <cell r="A1653"/>
          <cell r="B1653"/>
          <cell r="C1653"/>
          <cell r="D1653"/>
          <cell r="E1653"/>
          <cell r="F1653"/>
          <cell r="G1653"/>
        </row>
        <row r="1654">
          <cell r="A1654" t="str">
            <v>ANALISIS DE PRECIOS</v>
          </cell>
          <cell r="B1654"/>
          <cell r="C1654"/>
          <cell r="D1654"/>
          <cell r="E1654"/>
          <cell r="F1654"/>
          <cell r="G1654"/>
        </row>
        <row r="1655">
          <cell r="A1655" t="str">
            <v>COMITENTE:</v>
          </cell>
          <cell r="B1655" t="str">
            <v>INSTITUTO PROVINCIAL DE LA VIVIENDA</v>
          </cell>
          <cell r="C1655"/>
          <cell r="D1655"/>
          <cell r="E1655"/>
          <cell r="F1655"/>
          <cell r="G1655"/>
        </row>
        <row r="1656">
          <cell r="A1656" t="str">
            <v>CONTRATISTA:</v>
          </cell>
          <cell r="B1656">
            <v>0</v>
          </cell>
          <cell r="C1656"/>
          <cell r="D1656"/>
          <cell r="E1656"/>
          <cell r="F1656"/>
          <cell r="G1656"/>
        </row>
        <row r="1657">
          <cell r="A1657" t="str">
            <v>OBRA:</v>
          </cell>
          <cell r="B1657">
            <v>0</v>
          </cell>
          <cell r="C1657"/>
          <cell r="D1657"/>
          <cell r="E1657"/>
          <cell r="F1657" t="str">
            <v>PRECIOS A:</v>
          </cell>
          <cell r="G1657">
            <v>0</v>
          </cell>
        </row>
        <row r="1658">
          <cell r="A1658" t="str">
            <v>UBICACIÓN:</v>
          </cell>
          <cell r="B1658">
            <v>0</v>
          </cell>
          <cell r="C1658"/>
          <cell r="E1658"/>
          <cell r="G1658"/>
        </row>
        <row r="1659">
          <cell r="A1659" t="str">
            <v>RUBRO:</v>
          </cell>
          <cell r="B1659"/>
          <cell r="C1659">
            <v>0</v>
          </cell>
          <cell r="E1659"/>
          <cell r="G1659"/>
        </row>
        <row r="1660">
          <cell r="A1660" t="str">
            <v>ITEM:</v>
          </cell>
          <cell r="B1660" t="str">
            <v/>
          </cell>
          <cell r="C1660" t="str">
            <v/>
          </cell>
          <cell r="E1660"/>
          <cell r="F1660" t="str">
            <v>UNIDAD:</v>
          </cell>
          <cell r="G1660" t="str">
            <v/>
          </cell>
        </row>
        <row r="1661">
          <cell r="A1661"/>
          <cell r="B1661"/>
          <cell r="E1661"/>
          <cell r="G1661"/>
        </row>
        <row r="1662">
          <cell r="A1662" t="str">
            <v>DATOS REDETERMINACION</v>
          </cell>
          <cell r="B1662"/>
          <cell r="C1662" t="str">
            <v>DESIGNACION</v>
          </cell>
          <cell r="D1662" t="str">
            <v>U</v>
          </cell>
          <cell r="E1662" t="str">
            <v>Cantidad</v>
          </cell>
          <cell r="F1662" t="str">
            <v>$ Unitarios</v>
          </cell>
          <cell r="G1662" t="str">
            <v>$ Parcial</v>
          </cell>
        </row>
        <row r="1663">
          <cell r="A1663" t="str">
            <v>CÓDIGO</v>
          </cell>
          <cell r="B1663" t="str">
            <v>DESCRIPCIÓN</v>
          </cell>
          <cell r="C1663"/>
          <cell r="D1663"/>
          <cell r="E1663"/>
          <cell r="F1663"/>
          <cell r="G1663"/>
        </row>
        <row r="1664">
          <cell r="A1664" t="str">
            <v>A - MATERIALES</v>
          </cell>
          <cell r="B1664"/>
          <cell r="C1664"/>
          <cell r="D1664"/>
          <cell r="E1664"/>
          <cell r="F1664"/>
          <cell r="G1664"/>
        </row>
        <row r="1665">
          <cell r="A1665" t="str">
            <v/>
          </cell>
          <cell r="B1665" t="str">
            <v/>
          </cell>
          <cell r="C1665"/>
          <cell r="D1665" t="str">
            <v/>
          </cell>
          <cell r="E1665"/>
          <cell r="F1665">
            <v>0</v>
          </cell>
          <cell r="G1665">
            <v>0</v>
          </cell>
        </row>
        <row r="1666">
          <cell r="A1666" t="str">
            <v/>
          </cell>
          <cell r="B1666" t="str">
            <v/>
          </cell>
          <cell r="C1666"/>
          <cell r="D1666" t="str">
            <v/>
          </cell>
          <cell r="E1666"/>
          <cell r="F1666">
            <v>0</v>
          </cell>
          <cell r="G1666">
            <v>0</v>
          </cell>
        </row>
        <row r="1667">
          <cell r="A1667" t="str">
            <v/>
          </cell>
          <cell r="B1667" t="str">
            <v/>
          </cell>
          <cell r="C1667"/>
          <cell r="D1667" t="str">
            <v/>
          </cell>
          <cell r="E1667"/>
          <cell r="F1667">
            <v>0</v>
          </cell>
          <cell r="G1667">
            <v>0</v>
          </cell>
        </row>
        <row r="1668">
          <cell r="A1668" t="str">
            <v/>
          </cell>
          <cell r="B1668" t="str">
            <v/>
          </cell>
          <cell r="C1668"/>
          <cell r="D1668" t="str">
            <v/>
          </cell>
          <cell r="E1668"/>
          <cell r="F1668">
            <v>0</v>
          </cell>
          <cell r="G1668">
            <v>0</v>
          </cell>
        </row>
        <row r="1669">
          <cell r="A1669" t="str">
            <v/>
          </cell>
          <cell r="B1669" t="str">
            <v/>
          </cell>
          <cell r="C1669"/>
          <cell r="D1669" t="str">
            <v/>
          </cell>
          <cell r="E1669"/>
          <cell r="F1669">
            <v>0</v>
          </cell>
          <cell r="G1669">
            <v>0</v>
          </cell>
        </row>
        <row r="1670">
          <cell r="A1670" t="str">
            <v/>
          </cell>
          <cell r="B1670" t="str">
            <v/>
          </cell>
          <cell r="C1670"/>
          <cell r="D1670" t="str">
            <v/>
          </cell>
          <cell r="E1670"/>
          <cell r="F1670">
            <v>0</v>
          </cell>
          <cell r="G1670">
            <v>0</v>
          </cell>
        </row>
        <row r="1671">
          <cell r="A1671" t="str">
            <v/>
          </cell>
          <cell r="B1671" t="str">
            <v/>
          </cell>
          <cell r="C1671"/>
          <cell r="D1671" t="str">
            <v/>
          </cell>
          <cell r="E1671"/>
          <cell r="F1671">
            <v>0</v>
          </cell>
          <cell r="G1671">
            <v>0</v>
          </cell>
        </row>
        <row r="1672">
          <cell r="A1672" t="str">
            <v/>
          </cell>
          <cell r="B1672" t="str">
            <v/>
          </cell>
          <cell r="C1672"/>
          <cell r="D1672" t="str">
            <v/>
          </cell>
          <cell r="E1672"/>
          <cell r="F1672">
            <v>0</v>
          </cell>
          <cell r="G1672">
            <v>0</v>
          </cell>
        </row>
        <row r="1673">
          <cell r="A1673" t="str">
            <v/>
          </cell>
          <cell r="B1673" t="str">
            <v/>
          </cell>
          <cell r="C1673"/>
          <cell r="D1673" t="str">
            <v/>
          </cell>
          <cell r="E1673"/>
          <cell r="F1673">
            <v>0</v>
          </cell>
          <cell r="G1673">
            <v>0</v>
          </cell>
        </row>
        <row r="1674">
          <cell r="A1674" t="str">
            <v/>
          </cell>
          <cell r="B1674" t="str">
            <v/>
          </cell>
          <cell r="C1674"/>
          <cell r="D1674" t="str">
            <v/>
          </cell>
          <cell r="E1674"/>
          <cell r="F1674">
            <v>0</v>
          </cell>
          <cell r="G1674">
            <v>0</v>
          </cell>
        </row>
        <row r="1675">
          <cell r="A1675" t="str">
            <v/>
          </cell>
          <cell r="B1675" t="str">
            <v/>
          </cell>
          <cell r="C1675"/>
          <cell r="D1675" t="str">
            <v/>
          </cell>
          <cell r="E1675"/>
          <cell r="F1675">
            <v>0</v>
          </cell>
          <cell r="G1675">
            <v>0</v>
          </cell>
        </row>
        <row r="1676">
          <cell r="A1676" t="str">
            <v/>
          </cell>
          <cell r="B1676" t="str">
            <v/>
          </cell>
          <cell r="C1676"/>
          <cell r="D1676" t="str">
            <v/>
          </cell>
          <cell r="E1676"/>
          <cell r="F1676">
            <v>0</v>
          </cell>
          <cell r="G1676">
            <v>0</v>
          </cell>
        </row>
        <row r="1677">
          <cell r="A1677" t="str">
            <v/>
          </cell>
          <cell r="B1677" t="str">
            <v/>
          </cell>
          <cell r="C1677"/>
          <cell r="D1677" t="str">
            <v/>
          </cell>
          <cell r="E1677"/>
          <cell r="F1677">
            <v>0</v>
          </cell>
          <cell r="G1677">
            <v>0</v>
          </cell>
        </row>
        <row r="1678">
          <cell r="A1678" t="str">
            <v/>
          </cell>
          <cell r="B1678" t="str">
            <v/>
          </cell>
          <cell r="C1678"/>
          <cell r="D1678" t="str">
            <v/>
          </cell>
          <cell r="E1678"/>
          <cell r="F1678">
            <v>0</v>
          </cell>
          <cell r="G1678">
            <v>0</v>
          </cell>
        </row>
        <row r="1679">
          <cell r="A1679" t="str">
            <v/>
          </cell>
          <cell r="B1679" t="str">
            <v/>
          </cell>
          <cell r="C1679"/>
          <cell r="D1679" t="str">
            <v/>
          </cell>
          <cell r="E1679"/>
          <cell r="F1679">
            <v>0</v>
          </cell>
          <cell r="G1679">
            <v>0</v>
          </cell>
        </row>
        <row r="1680">
          <cell r="A1680" t="str">
            <v/>
          </cell>
          <cell r="B1680" t="str">
            <v/>
          </cell>
          <cell r="C1680"/>
          <cell r="D1680" t="str">
            <v/>
          </cell>
          <cell r="E1680"/>
          <cell r="F1680">
            <v>0</v>
          </cell>
          <cell r="G1680">
            <v>0</v>
          </cell>
        </row>
        <row r="1681">
          <cell r="A1681" t="str">
            <v/>
          </cell>
          <cell r="B1681" t="str">
            <v/>
          </cell>
          <cell r="C1681"/>
          <cell r="D1681" t="str">
            <v/>
          </cell>
          <cell r="E1681"/>
          <cell r="F1681">
            <v>0</v>
          </cell>
          <cell r="G1681">
            <v>0</v>
          </cell>
        </row>
        <row r="1682">
          <cell r="A1682" t="str">
            <v/>
          </cell>
          <cell r="B1682" t="str">
            <v/>
          </cell>
          <cell r="C1682"/>
          <cell r="D1682" t="str">
            <v/>
          </cell>
          <cell r="E1682"/>
          <cell r="F1682">
            <v>0</v>
          </cell>
          <cell r="G1682">
            <v>0</v>
          </cell>
        </row>
        <row r="1683">
          <cell r="A1683" t="str">
            <v/>
          </cell>
          <cell r="B1683" t="str">
            <v/>
          </cell>
          <cell r="C1683"/>
          <cell r="D1683" t="str">
            <v/>
          </cell>
          <cell r="E1683"/>
          <cell r="F1683">
            <v>0</v>
          </cell>
          <cell r="G1683">
            <v>0</v>
          </cell>
        </row>
        <row r="1684">
          <cell r="A1684" t="str">
            <v/>
          </cell>
          <cell r="B1684" t="str">
            <v/>
          </cell>
          <cell r="C1684"/>
          <cell r="D1684" t="str">
            <v/>
          </cell>
          <cell r="E1684"/>
          <cell r="F1684">
            <v>0</v>
          </cell>
          <cell r="G1684">
            <v>0</v>
          </cell>
        </row>
        <row r="1685">
          <cell r="A1685"/>
          <cell r="B1685"/>
          <cell r="C1685"/>
          <cell r="D1685"/>
          <cell r="E1685"/>
          <cell r="F1685" t="str">
            <v>Total A</v>
          </cell>
          <cell r="G1685">
            <v>0</v>
          </cell>
        </row>
        <row r="1686">
          <cell r="A1686" t="str">
            <v>B - MANO DE OBRA</v>
          </cell>
          <cell r="B1686"/>
          <cell r="C1686"/>
          <cell r="D1686"/>
          <cell r="E1686"/>
          <cell r="F1686"/>
          <cell r="G1686"/>
        </row>
        <row r="1687">
          <cell r="A1687" t="str">
            <v/>
          </cell>
          <cell r="B1687" t="str">
            <v/>
          </cell>
          <cell r="C1687"/>
          <cell r="D1687" t="str">
            <v/>
          </cell>
          <cell r="E1687"/>
          <cell r="F1687">
            <v>0</v>
          </cell>
          <cell r="G1687">
            <v>0</v>
          </cell>
        </row>
        <row r="1688">
          <cell r="A1688" t="str">
            <v/>
          </cell>
          <cell r="B1688" t="str">
            <v/>
          </cell>
          <cell r="C1688"/>
          <cell r="D1688" t="str">
            <v/>
          </cell>
          <cell r="E1688"/>
          <cell r="F1688">
            <v>0</v>
          </cell>
          <cell r="G1688">
            <v>0</v>
          </cell>
        </row>
        <row r="1689">
          <cell r="A1689" t="str">
            <v/>
          </cell>
          <cell r="B1689" t="str">
            <v/>
          </cell>
          <cell r="C1689"/>
          <cell r="D1689" t="str">
            <v/>
          </cell>
          <cell r="E1689"/>
          <cell r="F1689">
            <v>0</v>
          </cell>
          <cell r="G1689">
            <v>0</v>
          </cell>
        </row>
        <row r="1690">
          <cell r="A1690" t="str">
            <v/>
          </cell>
          <cell r="B1690" t="str">
            <v/>
          </cell>
          <cell r="C1690"/>
          <cell r="D1690" t="str">
            <v/>
          </cell>
          <cell r="E1690"/>
          <cell r="F1690">
            <v>0</v>
          </cell>
          <cell r="G1690">
            <v>0</v>
          </cell>
        </row>
        <row r="1691">
          <cell r="A1691" t="str">
            <v/>
          </cell>
          <cell r="B1691" t="str">
            <v/>
          </cell>
          <cell r="C1691"/>
          <cell r="D1691" t="str">
            <v/>
          </cell>
          <cell r="E1691"/>
          <cell r="F1691">
            <v>0</v>
          </cell>
          <cell r="G1691">
            <v>0</v>
          </cell>
        </row>
        <row r="1692">
          <cell r="A1692" t="str">
            <v/>
          </cell>
          <cell r="B1692" t="str">
            <v/>
          </cell>
          <cell r="C1692"/>
          <cell r="D1692" t="str">
            <v/>
          </cell>
          <cell r="E1692"/>
          <cell r="F1692">
            <v>0</v>
          </cell>
          <cell r="G1692">
            <v>0</v>
          </cell>
        </row>
        <row r="1693">
          <cell r="A1693" t="str">
            <v/>
          </cell>
          <cell r="B1693" t="str">
            <v/>
          </cell>
          <cell r="C1693"/>
          <cell r="D1693" t="str">
            <v/>
          </cell>
          <cell r="E1693"/>
          <cell r="F1693">
            <v>0</v>
          </cell>
          <cell r="G1693">
            <v>0</v>
          </cell>
        </row>
        <row r="1694">
          <cell r="A1694" t="str">
            <v/>
          </cell>
          <cell r="B1694" t="str">
            <v/>
          </cell>
          <cell r="C1694"/>
          <cell r="D1694" t="str">
            <v/>
          </cell>
          <cell r="E1694"/>
          <cell r="F1694">
            <v>0</v>
          </cell>
          <cell r="G1694">
            <v>0</v>
          </cell>
        </row>
        <row r="1695">
          <cell r="A1695"/>
          <cell r="B1695"/>
          <cell r="C1695"/>
          <cell r="D1695"/>
          <cell r="E1695"/>
          <cell r="F1695" t="str">
            <v>Total B</v>
          </cell>
          <cell r="G1695">
            <v>0</v>
          </cell>
        </row>
        <row r="1696">
          <cell r="A1696" t="str">
            <v>C - EQUIPOS</v>
          </cell>
          <cell r="B1696"/>
          <cell r="C1696"/>
          <cell r="D1696"/>
          <cell r="E1696"/>
          <cell r="F1696"/>
          <cell r="G1696"/>
        </row>
        <row r="1697">
          <cell r="A1697" t="str">
            <v/>
          </cell>
          <cell r="B1697" t="str">
            <v/>
          </cell>
          <cell r="C1697"/>
          <cell r="D1697" t="str">
            <v/>
          </cell>
          <cell r="E1697"/>
          <cell r="F1697">
            <v>0</v>
          </cell>
          <cell r="G1697">
            <v>0</v>
          </cell>
        </row>
        <row r="1698">
          <cell r="A1698" t="str">
            <v/>
          </cell>
          <cell r="B1698" t="str">
            <v/>
          </cell>
          <cell r="C1698"/>
          <cell r="D1698" t="str">
            <v/>
          </cell>
          <cell r="E1698"/>
          <cell r="F1698">
            <v>0</v>
          </cell>
          <cell r="G1698">
            <v>0</v>
          </cell>
        </row>
        <row r="1699">
          <cell r="A1699" t="str">
            <v/>
          </cell>
          <cell r="B1699" t="str">
            <v/>
          </cell>
          <cell r="C1699"/>
          <cell r="D1699" t="str">
            <v/>
          </cell>
          <cell r="E1699"/>
          <cell r="F1699">
            <v>0</v>
          </cell>
          <cell r="G1699">
            <v>0</v>
          </cell>
        </row>
        <row r="1700">
          <cell r="A1700" t="str">
            <v/>
          </cell>
          <cell r="B1700" t="str">
            <v/>
          </cell>
          <cell r="C1700"/>
          <cell r="D1700" t="str">
            <v/>
          </cell>
          <cell r="E1700"/>
          <cell r="F1700">
            <v>0</v>
          </cell>
          <cell r="G1700">
            <v>0</v>
          </cell>
        </row>
        <row r="1701">
          <cell r="A1701" t="str">
            <v/>
          </cell>
          <cell r="B1701" t="str">
            <v/>
          </cell>
          <cell r="C1701"/>
          <cell r="D1701" t="str">
            <v/>
          </cell>
          <cell r="E1701"/>
          <cell r="F1701">
            <v>0</v>
          </cell>
          <cell r="G1701">
            <v>0</v>
          </cell>
        </row>
        <row r="1702">
          <cell r="A1702" t="str">
            <v/>
          </cell>
          <cell r="B1702" t="str">
            <v/>
          </cell>
          <cell r="C1702"/>
          <cell r="D1702" t="str">
            <v/>
          </cell>
          <cell r="E1702"/>
          <cell r="F1702">
            <v>0</v>
          </cell>
          <cell r="G1702">
            <v>0</v>
          </cell>
        </row>
        <row r="1703">
          <cell r="A1703" t="str">
            <v/>
          </cell>
          <cell r="B1703" t="str">
            <v/>
          </cell>
          <cell r="C1703"/>
          <cell r="D1703" t="str">
            <v/>
          </cell>
          <cell r="E1703"/>
          <cell r="F1703">
            <v>0</v>
          </cell>
          <cell r="G1703">
            <v>0</v>
          </cell>
        </row>
        <row r="1704">
          <cell r="A1704" t="str">
            <v/>
          </cell>
          <cell r="B1704" t="str">
            <v/>
          </cell>
          <cell r="C1704"/>
          <cell r="D1704" t="str">
            <v/>
          </cell>
          <cell r="E1704"/>
          <cell r="F1704">
            <v>0</v>
          </cell>
          <cell r="G1704">
            <v>0</v>
          </cell>
        </row>
        <row r="1705">
          <cell r="A1705" t="str">
            <v/>
          </cell>
          <cell r="B1705" t="str">
            <v/>
          </cell>
          <cell r="C1705"/>
          <cell r="D1705" t="str">
            <v/>
          </cell>
          <cell r="E1705"/>
          <cell r="F1705">
            <v>0</v>
          </cell>
          <cell r="G1705">
            <v>0</v>
          </cell>
        </row>
        <row r="1706">
          <cell r="A1706" t="str">
            <v/>
          </cell>
          <cell r="B1706" t="str">
            <v/>
          </cell>
          <cell r="C1706"/>
          <cell r="D1706" t="str">
            <v/>
          </cell>
          <cell r="E1706"/>
          <cell r="F1706">
            <v>0</v>
          </cell>
          <cell r="G1706">
            <v>0</v>
          </cell>
        </row>
        <row r="1707">
          <cell r="A1707"/>
          <cell r="E1707"/>
          <cell r="F1707" t="str">
            <v>Total C</v>
          </cell>
          <cell r="G1707">
            <v>0</v>
          </cell>
        </row>
        <row r="1708">
          <cell r="A1708"/>
          <cell r="E1708"/>
          <cell r="G1708"/>
        </row>
        <row r="1709">
          <cell r="A1709" t="str">
            <v/>
          </cell>
          <cell r="B1709" t="str">
            <v/>
          </cell>
          <cell r="C1709"/>
          <cell r="D1709" t="str">
            <v>COSTO NETO</v>
          </cell>
          <cell r="E1709"/>
          <cell r="F1709" t="str">
            <v>Total D=A+B+C</v>
          </cell>
          <cell r="G1709">
            <v>0</v>
          </cell>
        </row>
        <row r="1711">
          <cell r="A1711" t="str">
            <v>ANALISIS DE PRECIOS</v>
          </cell>
          <cell r="B1711"/>
          <cell r="C1711"/>
          <cell r="D1711"/>
          <cell r="E1711"/>
          <cell r="F1711"/>
          <cell r="G1711"/>
        </row>
        <row r="1712">
          <cell r="A1712" t="str">
            <v>COMITENTE:</v>
          </cell>
          <cell r="B1712" t="str">
            <v>INSTITUTO PROVINCIAL DE LA VIVIENDA</v>
          </cell>
          <cell r="C1712"/>
          <cell r="D1712"/>
          <cell r="E1712"/>
          <cell r="F1712"/>
          <cell r="G1712"/>
        </row>
        <row r="1713">
          <cell r="A1713" t="str">
            <v>CONTRATISTA:</v>
          </cell>
          <cell r="B1713">
            <v>0</v>
          </cell>
          <cell r="C1713"/>
          <cell r="D1713"/>
          <cell r="E1713"/>
          <cell r="F1713"/>
          <cell r="G1713"/>
        </row>
        <row r="1714">
          <cell r="A1714" t="str">
            <v>OBRA:</v>
          </cell>
          <cell r="B1714">
            <v>0</v>
          </cell>
          <cell r="C1714"/>
          <cell r="D1714"/>
          <cell r="E1714"/>
          <cell r="F1714" t="str">
            <v>PRECIOS A:</v>
          </cell>
          <cell r="G1714">
            <v>0</v>
          </cell>
        </row>
        <row r="1715">
          <cell r="A1715" t="str">
            <v>UBICACIÓN:</v>
          </cell>
          <cell r="B1715">
            <v>0</v>
          </cell>
          <cell r="C1715"/>
          <cell r="E1715"/>
          <cell r="G1715"/>
        </row>
        <row r="1716">
          <cell r="A1716" t="str">
            <v>RUBRO:</v>
          </cell>
          <cell r="B1716"/>
          <cell r="C1716">
            <v>0</v>
          </cell>
          <cell r="E1716"/>
          <cell r="G1716"/>
        </row>
        <row r="1717">
          <cell r="A1717" t="str">
            <v>ITEM:</v>
          </cell>
          <cell r="B1717" t="str">
            <v/>
          </cell>
          <cell r="C1717" t="str">
            <v/>
          </cell>
          <cell r="E1717"/>
          <cell r="F1717" t="str">
            <v>UNIDAD:</v>
          </cell>
          <cell r="G1717" t="str">
            <v/>
          </cell>
        </row>
        <row r="1718">
          <cell r="A1718"/>
          <cell r="B1718"/>
          <cell r="E1718"/>
          <cell r="G1718"/>
        </row>
        <row r="1719">
          <cell r="A1719" t="str">
            <v>DATOS REDETERMINACION</v>
          </cell>
          <cell r="B1719"/>
          <cell r="C1719" t="str">
            <v>DESIGNACION</v>
          </cell>
          <cell r="D1719" t="str">
            <v>U</v>
          </cell>
          <cell r="E1719" t="str">
            <v>Cantidad</v>
          </cell>
          <cell r="F1719" t="str">
            <v>$ Unitarios</v>
          </cell>
          <cell r="G1719" t="str">
            <v>$ Parcial</v>
          </cell>
        </row>
        <row r="1720">
          <cell r="A1720" t="str">
            <v>CÓDIGO</v>
          </cell>
          <cell r="B1720" t="str">
            <v>DESCRIPCIÓN</v>
          </cell>
          <cell r="C1720"/>
          <cell r="D1720"/>
          <cell r="E1720"/>
          <cell r="F1720"/>
          <cell r="G1720"/>
        </row>
        <row r="1721">
          <cell r="A1721" t="str">
            <v>A - MATERIALES</v>
          </cell>
          <cell r="B1721"/>
          <cell r="C1721"/>
          <cell r="D1721"/>
          <cell r="E1721"/>
          <cell r="F1721"/>
          <cell r="G1721"/>
        </row>
        <row r="1722">
          <cell r="A1722" t="str">
            <v/>
          </cell>
          <cell r="B1722" t="str">
            <v/>
          </cell>
          <cell r="C1722"/>
          <cell r="D1722" t="str">
            <v/>
          </cell>
          <cell r="E1722"/>
          <cell r="F1722">
            <v>0</v>
          </cell>
          <cell r="G1722">
            <v>0</v>
          </cell>
        </row>
        <row r="1723">
          <cell r="A1723" t="str">
            <v/>
          </cell>
          <cell r="B1723" t="str">
            <v/>
          </cell>
          <cell r="C1723"/>
          <cell r="D1723" t="str">
            <v/>
          </cell>
          <cell r="E1723"/>
          <cell r="F1723">
            <v>0</v>
          </cell>
          <cell r="G1723">
            <v>0</v>
          </cell>
        </row>
        <row r="1724">
          <cell r="A1724" t="str">
            <v/>
          </cell>
          <cell r="B1724" t="str">
            <v/>
          </cell>
          <cell r="C1724"/>
          <cell r="D1724" t="str">
            <v/>
          </cell>
          <cell r="E1724"/>
          <cell r="F1724">
            <v>0</v>
          </cell>
          <cell r="G1724">
            <v>0</v>
          </cell>
        </row>
        <row r="1725">
          <cell r="A1725" t="str">
            <v/>
          </cell>
          <cell r="B1725" t="str">
            <v/>
          </cell>
          <cell r="C1725"/>
          <cell r="D1725" t="str">
            <v/>
          </cell>
          <cell r="E1725"/>
          <cell r="F1725">
            <v>0</v>
          </cell>
          <cell r="G1725">
            <v>0</v>
          </cell>
        </row>
        <row r="1726">
          <cell r="A1726" t="str">
            <v/>
          </cell>
          <cell r="B1726" t="str">
            <v/>
          </cell>
          <cell r="C1726"/>
          <cell r="D1726" t="str">
            <v/>
          </cell>
          <cell r="E1726"/>
          <cell r="F1726">
            <v>0</v>
          </cell>
          <cell r="G1726">
            <v>0</v>
          </cell>
        </row>
        <row r="1727">
          <cell r="A1727" t="str">
            <v/>
          </cell>
          <cell r="B1727" t="str">
            <v/>
          </cell>
          <cell r="C1727"/>
          <cell r="D1727" t="str">
            <v/>
          </cell>
          <cell r="E1727"/>
          <cell r="F1727">
            <v>0</v>
          </cell>
          <cell r="G1727">
            <v>0</v>
          </cell>
        </row>
        <row r="1728">
          <cell r="A1728" t="str">
            <v/>
          </cell>
          <cell r="B1728" t="str">
            <v/>
          </cell>
          <cell r="C1728"/>
          <cell r="D1728" t="str">
            <v/>
          </cell>
          <cell r="E1728"/>
          <cell r="F1728">
            <v>0</v>
          </cell>
          <cell r="G1728">
            <v>0</v>
          </cell>
        </row>
        <row r="1729">
          <cell r="A1729" t="str">
            <v/>
          </cell>
          <cell r="B1729" t="str">
            <v/>
          </cell>
          <cell r="C1729"/>
          <cell r="D1729" t="str">
            <v/>
          </cell>
          <cell r="E1729"/>
          <cell r="F1729">
            <v>0</v>
          </cell>
          <cell r="G1729">
            <v>0</v>
          </cell>
        </row>
        <row r="1730">
          <cell r="A1730" t="str">
            <v/>
          </cell>
          <cell r="B1730" t="str">
            <v/>
          </cell>
          <cell r="C1730"/>
          <cell r="D1730" t="str">
            <v/>
          </cell>
          <cell r="E1730"/>
          <cell r="F1730">
            <v>0</v>
          </cell>
          <cell r="G1730">
            <v>0</v>
          </cell>
        </row>
        <row r="1731">
          <cell r="A1731" t="str">
            <v/>
          </cell>
          <cell r="B1731" t="str">
            <v/>
          </cell>
          <cell r="C1731"/>
          <cell r="D1731" t="str">
            <v/>
          </cell>
          <cell r="E1731"/>
          <cell r="F1731">
            <v>0</v>
          </cell>
          <cell r="G1731">
            <v>0</v>
          </cell>
        </row>
        <row r="1732">
          <cell r="A1732" t="str">
            <v/>
          </cell>
          <cell r="B1732" t="str">
            <v/>
          </cell>
          <cell r="C1732"/>
          <cell r="D1732" t="str">
            <v/>
          </cell>
          <cell r="E1732"/>
          <cell r="F1732">
            <v>0</v>
          </cell>
          <cell r="G1732">
            <v>0</v>
          </cell>
        </row>
        <row r="1733">
          <cell r="A1733" t="str">
            <v/>
          </cell>
          <cell r="B1733" t="str">
            <v/>
          </cell>
          <cell r="C1733"/>
          <cell r="D1733" t="str">
            <v/>
          </cell>
          <cell r="E1733"/>
          <cell r="F1733">
            <v>0</v>
          </cell>
          <cell r="G1733">
            <v>0</v>
          </cell>
        </row>
        <row r="1734">
          <cell r="A1734" t="str">
            <v/>
          </cell>
          <cell r="B1734" t="str">
            <v/>
          </cell>
          <cell r="C1734"/>
          <cell r="D1734" t="str">
            <v/>
          </cell>
          <cell r="E1734"/>
          <cell r="F1734">
            <v>0</v>
          </cell>
          <cell r="G1734">
            <v>0</v>
          </cell>
        </row>
        <row r="1735">
          <cell r="A1735" t="str">
            <v/>
          </cell>
          <cell r="B1735" t="str">
            <v/>
          </cell>
          <cell r="C1735"/>
          <cell r="D1735" t="str">
            <v/>
          </cell>
          <cell r="E1735"/>
          <cell r="F1735">
            <v>0</v>
          </cell>
          <cell r="G1735">
            <v>0</v>
          </cell>
        </row>
        <row r="1736">
          <cell r="A1736" t="str">
            <v/>
          </cell>
          <cell r="B1736" t="str">
            <v/>
          </cell>
          <cell r="C1736"/>
          <cell r="D1736" t="str">
            <v/>
          </cell>
          <cell r="E1736"/>
          <cell r="F1736">
            <v>0</v>
          </cell>
          <cell r="G1736">
            <v>0</v>
          </cell>
        </row>
        <row r="1737">
          <cell r="A1737" t="str">
            <v/>
          </cell>
          <cell r="B1737" t="str">
            <v/>
          </cell>
          <cell r="C1737"/>
          <cell r="D1737" t="str">
            <v/>
          </cell>
          <cell r="E1737"/>
          <cell r="F1737">
            <v>0</v>
          </cell>
          <cell r="G1737">
            <v>0</v>
          </cell>
        </row>
        <row r="1738">
          <cell r="A1738" t="str">
            <v/>
          </cell>
          <cell r="B1738" t="str">
            <v/>
          </cell>
          <cell r="C1738"/>
          <cell r="D1738" t="str">
            <v/>
          </cell>
          <cell r="E1738"/>
          <cell r="F1738">
            <v>0</v>
          </cell>
          <cell r="G1738">
            <v>0</v>
          </cell>
        </row>
        <row r="1739">
          <cell r="A1739" t="str">
            <v/>
          </cell>
          <cell r="B1739" t="str">
            <v/>
          </cell>
          <cell r="C1739"/>
          <cell r="D1739" t="str">
            <v/>
          </cell>
          <cell r="E1739"/>
          <cell r="F1739">
            <v>0</v>
          </cell>
          <cell r="G1739">
            <v>0</v>
          </cell>
        </row>
        <row r="1740">
          <cell r="A1740" t="str">
            <v/>
          </cell>
          <cell r="B1740" t="str">
            <v/>
          </cell>
          <cell r="C1740"/>
          <cell r="D1740" t="str">
            <v/>
          </cell>
          <cell r="E1740"/>
          <cell r="F1740">
            <v>0</v>
          </cell>
          <cell r="G1740">
            <v>0</v>
          </cell>
        </row>
        <row r="1741">
          <cell r="A1741" t="str">
            <v/>
          </cell>
          <cell r="B1741" t="str">
            <v/>
          </cell>
          <cell r="C1741"/>
          <cell r="D1741" t="str">
            <v/>
          </cell>
          <cell r="E1741"/>
          <cell r="F1741">
            <v>0</v>
          </cell>
          <cell r="G1741">
            <v>0</v>
          </cell>
        </row>
        <row r="1742">
          <cell r="A1742"/>
          <cell r="B1742"/>
          <cell r="C1742"/>
          <cell r="D1742"/>
          <cell r="E1742"/>
          <cell r="F1742" t="str">
            <v>Total A</v>
          </cell>
          <cell r="G1742">
            <v>0</v>
          </cell>
        </row>
        <row r="1743">
          <cell r="A1743" t="str">
            <v>B - MANO DE OBRA</v>
          </cell>
          <cell r="B1743"/>
          <cell r="C1743"/>
          <cell r="D1743"/>
          <cell r="E1743"/>
          <cell r="F1743"/>
          <cell r="G1743"/>
        </row>
        <row r="1744">
          <cell r="A1744" t="str">
            <v/>
          </cell>
          <cell r="B1744" t="str">
            <v/>
          </cell>
          <cell r="C1744"/>
          <cell r="D1744" t="str">
            <v/>
          </cell>
          <cell r="E1744"/>
          <cell r="F1744">
            <v>0</v>
          </cell>
          <cell r="G1744">
            <v>0</v>
          </cell>
        </row>
        <row r="1745">
          <cell r="A1745" t="str">
            <v/>
          </cell>
          <cell r="B1745" t="str">
            <v/>
          </cell>
          <cell r="C1745"/>
          <cell r="D1745" t="str">
            <v/>
          </cell>
          <cell r="E1745"/>
          <cell r="F1745">
            <v>0</v>
          </cell>
          <cell r="G1745">
            <v>0</v>
          </cell>
        </row>
        <row r="1746">
          <cell r="A1746" t="str">
            <v/>
          </cell>
          <cell r="B1746" t="str">
            <v/>
          </cell>
          <cell r="C1746"/>
          <cell r="D1746" t="str">
            <v/>
          </cell>
          <cell r="E1746"/>
          <cell r="F1746">
            <v>0</v>
          </cell>
          <cell r="G1746">
            <v>0</v>
          </cell>
        </row>
        <row r="1747">
          <cell r="A1747" t="str">
            <v/>
          </cell>
          <cell r="B1747" t="str">
            <v/>
          </cell>
          <cell r="C1747"/>
          <cell r="D1747" t="str">
            <v/>
          </cell>
          <cell r="E1747"/>
          <cell r="F1747">
            <v>0</v>
          </cell>
          <cell r="G1747">
            <v>0</v>
          </cell>
        </row>
        <row r="1748">
          <cell r="A1748" t="str">
            <v/>
          </cell>
          <cell r="B1748" t="str">
            <v/>
          </cell>
          <cell r="C1748"/>
          <cell r="D1748" t="str">
            <v/>
          </cell>
          <cell r="E1748"/>
          <cell r="F1748">
            <v>0</v>
          </cell>
          <cell r="G1748">
            <v>0</v>
          </cell>
        </row>
        <row r="1749">
          <cell r="A1749" t="str">
            <v/>
          </cell>
          <cell r="B1749" t="str">
            <v/>
          </cell>
          <cell r="C1749"/>
          <cell r="D1749" t="str">
            <v/>
          </cell>
          <cell r="E1749"/>
          <cell r="F1749">
            <v>0</v>
          </cell>
          <cell r="G1749">
            <v>0</v>
          </cell>
        </row>
        <row r="1750">
          <cell r="A1750" t="str">
            <v/>
          </cell>
          <cell r="B1750" t="str">
            <v/>
          </cell>
          <cell r="C1750"/>
          <cell r="D1750" t="str">
            <v/>
          </cell>
          <cell r="E1750"/>
          <cell r="F1750">
            <v>0</v>
          </cell>
          <cell r="G1750">
            <v>0</v>
          </cell>
        </row>
        <row r="1751">
          <cell r="A1751" t="str">
            <v/>
          </cell>
          <cell r="B1751" t="str">
            <v/>
          </cell>
          <cell r="C1751"/>
          <cell r="D1751" t="str">
            <v/>
          </cell>
          <cell r="E1751"/>
          <cell r="F1751">
            <v>0</v>
          </cell>
          <cell r="G1751">
            <v>0</v>
          </cell>
        </row>
        <row r="1752">
          <cell r="A1752"/>
          <cell r="B1752"/>
          <cell r="C1752"/>
          <cell r="D1752"/>
          <cell r="E1752"/>
          <cell r="F1752" t="str">
            <v>Total B</v>
          </cell>
          <cell r="G1752">
            <v>0</v>
          </cell>
        </row>
        <row r="1753">
          <cell r="A1753" t="str">
            <v>C - EQUIPOS</v>
          </cell>
          <cell r="B1753"/>
          <cell r="C1753"/>
          <cell r="D1753"/>
          <cell r="E1753"/>
          <cell r="F1753"/>
          <cell r="G1753"/>
        </row>
        <row r="1754">
          <cell r="A1754" t="str">
            <v/>
          </cell>
          <cell r="B1754" t="str">
            <v/>
          </cell>
          <cell r="C1754"/>
          <cell r="D1754" t="str">
            <v/>
          </cell>
          <cell r="E1754"/>
          <cell r="F1754">
            <v>0</v>
          </cell>
          <cell r="G1754">
            <v>0</v>
          </cell>
        </row>
        <row r="1755">
          <cell r="A1755" t="str">
            <v/>
          </cell>
          <cell r="B1755" t="str">
            <v/>
          </cell>
          <cell r="C1755"/>
          <cell r="D1755" t="str">
            <v/>
          </cell>
          <cell r="E1755"/>
          <cell r="F1755">
            <v>0</v>
          </cell>
          <cell r="G1755">
            <v>0</v>
          </cell>
        </row>
        <row r="1756">
          <cell r="A1756" t="str">
            <v/>
          </cell>
          <cell r="B1756" t="str">
            <v/>
          </cell>
          <cell r="C1756"/>
          <cell r="D1756" t="str">
            <v/>
          </cell>
          <cell r="E1756"/>
          <cell r="F1756">
            <v>0</v>
          </cell>
          <cell r="G1756">
            <v>0</v>
          </cell>
        </row>
        <row r="1757">
          <cell r="A1757" t="str">
            <v/>
          </cell>
          <cell r="B1757" t="str">
            <v/>
          </cell>
          <cell r="C1757"/>
          <cell r="D1757" t="str">
            <v/>
          </cell>
          <cell r="E1757"/>
          <cell r="F1757">
            <v>0</v>
          </cell>
          <cell r="G1757">
            <v>0</v>
          </cell>
        </row>
        <row r="1758">
          <cell r="A1758" t="str">
            <v/>
          </cell>
          <cell r="B1758" t="str">
            <v/>
          </cell>
          <cell r="C1758"/>
          <cell r="D1758" t="str">
            <v/>
          </cell>
          <cell r="E1758"/>
          <cell r="F1758">
            <v>0</v>
          </cell>
          <cell r="G1758">
            <v>0</v>
          </cell>
        </row>
        <row r="1759">
          <cell r="A1759" t="str">
            <v/>
          </cell>
          <cell r="B1759" t="str">
            <v/>
          </cell>
          <cell r="C1759"/>
          <cell r="D1759" t="str">
            <v/>
          </cell>
          <cell r="E1759"/>
          <cell r="F1759">
            <v>0</v>
          </cell>
          <cell r="G1759">
            <v>0</v>
          </cell>
        </row>
        <row r="1760">
          <cell r="A1760" t="str">
            <v/>
          </cell>
          <cell r="B1760" t="str">
            <v/>
          </cell>
          <cell r="C1760"/>
          <cell r="D1760" t="str">
            <v/>
          </cell>
          <cell r="E1760"/>
          <cell r="F1760">
            <v>0</v>
          </cell>
          <cell r="G1760">
            <v>0</v>
          </cell>
        </row>
        <row r="1761">
          <cell r="A1761" t="str">
            <v/>
          </cell>
          <cell r="B1761" t="str">
            <v/>
          </cell>
          <cell r="C1761"/>
          <cell r="D1761" t="str">
            <v/>
          </cell>
          <cell r="E1761"/>
          <cell r="F1761">
            <v>0</v>
          </cell>
          <cell r="G1761">
            <v>0</v>
          </cell>
        </row>
        <row r="1762">
          <cell r="A1762" t="str">
            <v/>
          </cell>
          <cell r="B1762" t="str">
            <v/>
          </cell>
          <cell r="C1762"/>
          <cell r="D1762" t="str">
            <v/>
          </cell>
          <cell r="E1762"/>
          <cell r="F1762">
            <v>0</v>
          </cell>
          <cell r="G1762">
            <v>0</v>
          </cell>
        </row>
        <row r="1763">
          <cell r="A1763" t="str">
            <v/>
          </cell>
          <cell r="B1763" t="str">
            <v/>
          </cell>
          <cell r="C1763"/>
          <cell r="D1763" t="str">
            <v/>
          </cell>
          <cell r="E1763"/>
          <cell r="F1763">
            <v>0</v>
          </cell>
          <cell r="G1763">
            <v>0</v>
          </cell>
        </row>
        <row r="1764">
          <cell r="A1764"/>
          <cell r="E1764"/>
          <cell r="F1764" t="str">
            <v>Total C</v>
          </cell>
          <cell r="G1764">
            <v>0</v>
          </cell>
        </row>
        <row r="1765">
          <cell r="A1765"/>
          <cell r="E1765"/>
          <cell r="G1765"/>
        </row>
        <row r="1766">
          <cell r="A1766" t="str">
            <v/>
          </cell>
          <cell r="B1766" t="str">
            <v/>
          </cell>
          <cell r="C1766"/>
          <cell r="D1766" t="str">
            <v>COSTO NETO</v>
          </cell>
          <cell r="E1766"/>
          <cell r="F1766" t="str">
            <v>Total D=A+B+C</v>
          </cell>
          <cell r="G1766">
            <v>0</v>
          </cell>
        </row>
        <row r="1767">
          <cell r="A1767"/>
          <cell r="B1767"/>
          <cell r="C1767"/>
          <cell r="D1767"/>
          <cell r="E1767"/>
          <cell r="F1767"/>
          <cell r="G1767"/>
        </row>
        <row r="1768">
          <cell r="A1768" t="str">
            <v>ANALISIS DE PRECIOS</v>
          </cell>
          <cell r="B1768"/>
          <cell r="C1768"/>
          <cell r="D1768"/>
          <cell r="E1768"/>
          <cell r="F1768"/>
          <cell r="G1768"/>
        </row>
        <row r="1769">
          <cell r="A1769" t="str">
            <v>COMITENTE:</v>
          </cell>
          <cell r="B1769" t="str">
            <v>INSTITUTO PROVINCIAL DE LA VIVIENDA</v>
          </cell>
          <cell r="C1769"/>
          <cell r="D1769"/>
          <cell r="E1769"/>
          <cell r="F1769"/>
          <cell r="G1769"/>
        </row>
        <row r="1770">
          <cell r="A1770" t="str">
            <v>CONTRATISTA:</v>
          </cell>
          <cell r="B1770">
            <v>0</v>
          </cell>
          <cell r="C1770"/>
          <cell r="D1770"/>
          <cell r="E1770"/>
          <cell r="F1770"/>
          <cell r="G1770"/>
        </row>
        <row r="1771">
          <cell r="A1771" t="str">
            <v>OBRA:</v>
          </cell>
          <cell r="B1771">
            <v>0</v>
          </cell>
          <cell r="C1771"/>
          <cell r="D1771"/>
          <cell r="E1771"/>
          <cell r="F1771" t="str">
            <v>PRECIOS A:</v>
          </cell>
          <cell r="G1771">
            <v>0</v>
          </cell>
        </row>
        <row r="1772">
          <cell r="A1772" t="str">
            <v>UBICACIÓN:</v>
          </cell>
          <cell r="B1772">
            <v>0</v>
          </cell>
          <cell r="C1772"/>
          <cell r="E1772"/>
          <cell r="G1772"/>
        </row>
        <row r="1773">
          <cell r="A1773" t="str">
            <v>RUBRO:</v>
          </cell>
          <cell r="B1773"/>
          <cell r="C1773">
            <v>0</v>
          </cell>
          <cell r="E1773"/>
          <cell r="G1773"/>
        </row>
        <row r="1774">
          <cell r="A1774" t="str">
            <v>ITEM:</v>
          </cell>
          <cell r="B1774" t="str">
            <v/>
          </cell>
          <cell r="C1774" t="str">
            <v/>
          </cell>
          <cell r="E1774"/>
          <cell r="F1774" t="str">
            <v>UNIDAD:</v>
          </cell>
          <cell r="G1774" t="str">
            <v/>
          </cell>
        </row>
        <row r="1775">
          <cell r="A1775"/>
          <cell r="B1775"/>
          <cell r="E1775"/>
          <cell r="G1775"/>
        </row>
        <row r="1776">
          <cell r="A1776" t="str">
            <v>DATOS REDETERMINACION</v>
          </cell>
          <cell r="B1776"/>
          <cell r="C1776" t="str">
            <v>DESIGNACION</v>
          </cell>
          <cell r="D1776" t="str">
            <v>U</v>
          </cell>
          <cell r="E1776" t="str">
            <v>Cantidad</v>
          </cell>
          <cell r="F1776" t="str">
            <v>$ Unitarios</v>
          </cell>
          <cell r="G1776" t="str">
            <v>$ Parcial</v>
          </cell>
        </row>
        <row r="1777">
          <cell r="A1777" t="str">
            <v>CÓDIGO</v>
          </cell>
          <cell r="B1777" t="str">
            <v>DESCRIPCIÓN</v>
          </cell>
          <cell r="C1777"/>
          <cell r="D1777"/>
          <cell r="E1777"/>
          <cell r="F1777"/>
          <cell r="G1777"/>
        </row>
        <row r="1778">
          <cell r="A1778" t="str">
            <v>A - MATERIALES</v>
          </cell>
          <cell r="B1778"/>
          <cell r="C1778"/>
          <cell r="D1778"/>
          <cell r="E1778"/>
          <cell r="F1778"/>
          <cell r="G1778"/>
        </row>
        <row r="1779">
          <cell r="A1779" t="str">
            <v/>
          </cell>
          <cell r="B1779" t="str">
            <v/>
          </cell>
          <cell r="C1779"/>
          <cell r="D1779" t="str">
            <v/>
          </cell>
          <cell r="E1779"/>
          <cell r="F1779">
            <v>0</v>
          </cell>
          <cell r="G1779">
            <v>0</v>
          </cell>
        </row>
        <row r="1780">
          <cell r="A1780" t="str">
            <v/>
          </cell>
          <cell r="B1780" t="str">
            <v/>
          </cell>
          <cell r="C1780"/>
          <cell r="D1780" t="str">
            <v/>
          </cell>
          <cell r="E1780"/>
          <cell r="F1780">
            <v>0</v>
          </cell>
          <cell r="G1780">
            <v>0</v>
          </cell>
        </row>
        <row r="1781">
          <cell r="A1781" t="str">
            <v/>
          </cell>
          <cell r="B1781" t="str">
            <v/>
          </cell>
          <cell r="C1781"/>
          <cell r="D1781" t="str">
            <v/>
          </cell>
          <cell r="E1781"/>
          <cell r="F1781">
            <v>0</v>
          </cell>
          <cell r="G1781">
            <v>0</v>
          </cell>
        </row>
        <row r="1782">
          <cell r="A1782" t="str">
            <v/>
          </cell>
          <cell r="B1782" t="str">
            <v/>
          </cell>
          <cell r="C1782"/>
          <cell r="D1782" t="str">
            <v/>
          </cell>
          <cell r="E1782"/>
          <cell r="F1782">
            <v>0</v>
          </cell>
          <cell r="G1782">
            <v>0</v>
          </cell>
        </row>
        <row r="1783">
          <cell r="A1783" t="str">
            <v/>
          </cell>
          <cell r="B1783" t="str">
            <v/>
          </cell>
          <cell r="C1783"/>
          <cell r="D1783" t="str">
            <v/>
          </cell>
          <cell r="E1783"/>
          <cell r="F1783">
            <v>0</v>
          </cell>
          <cell r="G1783">
            <v>0</v>
          </cell>
        </row>
        <row r="1784">
          <cell r="A1784" t="str">
            <v/>
          </cell>
          <cell r="B1784" t="str">
            <v/>
          </cell>
          <cell r="C1784"/>
          <cell r="D1784" t="str">
            <v/>
          </cell>
          <cell r="E1784"/>
          <cell r="F1784">
            <v>0</v>
          </cell>
          <cell r="G1784">
            <v>0</v>
          </cell>
        </row>
        <row r="1785">
          <cell r="A1785" t="str">
            <v/>
          </cell>
          <cell r="B1785" t="str">
            <v/>
          </cell>
          <cell r="C1785"/>
          <cell r="D1785" t="str">
            <v/>
          </cell>
          <cell r="E1785"/>
          <cell r="F1785">
            <v>0</v>
          </cell>
          <cell r="G1785">
            <v>0</v>
          </cell>
        </row>
        <row r="1786">
          <cell r="A1786" t="str">
            <v/>
          </cell>
          <cell r="B1786" t="str">
            <v/>
          </cell>
          <cell r="C1786"/>
          <cell r="D1786" t="str">
            <v/>
          </cell>
          <cell r="E1786"/>
          <cell r="F1786">
            <v>0</v>
          </cell>
          <cell r="G1786">
            <v>0</v>
          </cell>
        </row>
        <row r="1787">
          <cell r="A1787" t="str">
            <v/>
          </cell>
          <cell r="B1787" t="str">
            <v/>
          </cell>
          <cell r="C1787"/>
          <cell r="D1787" t="str">
            <v/>
          </cell>
          <cell r="E1787"/>
          <cell r="F1787">
            <v>0</v>
          </cell>
          <cell r="G1787">
            <v>0</v>
          </cell>
        </row>
        <row r="1788">
          <cell r="A1788" t="str">
            <v/>
          </cell>
          <cell r="B1788" t="str">
            <v/>
          </cell>
          <cell r="C1788"/>
          <cell r="D1788" t="str">
            <v/>
          </cell>
          <cell r="E1788"/>
          <cell r="F1788">
            <v>0</v>
          </cell>
          <cell r="G1788">
            <v>0</v>
          </cell>
        </row>
        <row r="1789">
          <cell r="A1789" t="str">
            <v/>
          </cell>
          <cell r="B1789" t="str">
            <v/>
          </cell>
          <cell r="C1789"/>
          <cell r="D1789" t="str">
            <v/>
          </cell>
          <cell r="E1789"/>
          <cell r="F1789">
            <v>0</v>
          </cell>
          <cell r="G1789">
            <v>0</v>
          </cell>
        </row>
        <row r="1790">
          <cell r="A1790" t="str">
            <v/>
          </cell>
          <cell r="B1790" t="str">
            <v/>
          </cell>
          <cell r="C1790"/>
          <cell r="D1790" t="str">
            <v/>
          </cell>
          <cell r="E1790"/>
          <cell r="F1790">
            <v>0</v>
          </cell>
          <cell r="G1790">
            <v>0</v>
          </cell>
        </row>
        <row r="1791">
          <cell r="A1791" t="str">
            <v/>
          </cell>
          <cell r="B1791" t="str">
            <v/>
          </cell>
          <cell r="C1791"/>
          <cell r="D1791" t="str">
            <v/>
          </cell>
          <cell r="E1791"/>
          <cell r="F1791">
            <v>0</v>
          </cell>
          <cell r="G1791">
            <v>0</v>
          </cell>
        </row>
        <row r="1792">
          <cell r="A1792" t="str">
            <v/>
          </cell>
          <cell r="B1792" t="str">
            <v/>
          </cell>
          <cell r="C1792"/>
          <cell r="D1792" t="str">
            <v/>
          </cell>
          <cell r="E1792"/>
          <cell r="F1792">
            <v>0</v>
          </cell>
          <cell r="G1792">
            <v>0</v>
          </cell>
        </row>
        <row r="1793">
          <cell r="A1793" t="str">
            <v/>
          </cell>
          <cell r="B1793" t="str">
            <v/>
          </cell>
          <cell r="C1793"/>
          <cell r="D1793" t="str">
            <v/>
          </cell>
          <cell r="E1793"/>
          <cell r="F1793">
            <v>0</v>
          </cell>
          <cell r="G1793">
            <v>0</v>
          </cell>
        </row>
        <row r="1794">
          <cell r="A1794" t="str">
            <v/>
          </cell>
          <cell r="B1794" t="str">
            <v/>
          </cell>
          <cell r="C1794"/>
          <cell r="D1794" t="str">
            <v/>
          </cell>
          <cell r="E1794"/>
          <cell r="F1794">
            <v>0</v>
          </cell>
          <cell r="G1794">
            <v>0</v>
          </cell>
        </row>
        <row r="1795">
          <cell r="A1795" t="str">
            <v/>
          </cell>
          <cell r="B1795" t="str">
            <v/>
          </cell>
          <cell r="C1795"/>
          <cell r="D1795" t="str">
            <v/>
          </cell>
          <cell r="E1795"/>
          <cell r="F1795">
            <v>0</v>
          </cell>
          <cell r="G1795">
            <v>0</v>
          </cell>
        </row>
        <row r="1796">
          <cell r="A1796" t="str">
            <v/>
          </cell>
          <cell r="B1796" t="str">
            <v/>
          </cell>
          <cell r="C1796"/>
          <cell r="D1796" t="str">
            <v/>
          </cell>
          <cell r="E1796"/>
          <cell r="F1796">
            <v>0</v>
          </cell>
          <cell r="G1796">
            <v>0</v>
          </cell>
        </row>
        <row r="1797">
          <cell r="A1797" t="str">
            <v/>
          </cell>
          <cell r="B1797" t="str">
            <v/>
          </cell>
          <cell r="C1797"/>
          <cell r="D1797" t="str">
            <v/>
          </cell>
          <cell r="E1797"/>
          <cell r="F1797">
            <v>0</v>
          </cell>
          <cell r="G1797">
            <v>0</v>
          </cell>
        </row>
        <row r="1798">
          <cell r="A1798" t="str">
            <v/>
          </cell>
          <cell r="B1798" t="str">
            <v/>
          </cell>
          <cell r="C1798"/>
          <cell r="D1798" t="str">
            <v/>
          </cell>
          <cell r="E1798"/>
          <cell r="F1798">
            <v>0</v>
          </cell>
          <cell r="G1798">
            <v>0</v>
          </cell>
        </row>
        <row r="1799">
          <cell r="A1799"/>
          <cell r="B1799"/>
          <cell r="C1799"/>
          <cell r="D1799"/>
          <cell r="E1799"/>
          <cell r="F1799" t="str">
            <v>Total A</v>
          </cell>
          <cell r="G1799">
            <v>0</v>
          </cell>
        </row>
        <row r="1800">
          <cell r="A1800" t="str">
            <v>B - MANO DE OBRA</v>
          </cell>
          <cell r="B1800"/>
          <cell r="C1800"/>
          <cell r="D1800"/>
          <cell r="E1800"/>
          <cell r="F1800"/>
          <cell r="G1800"/>
        </row>
        <row r="1801">
          <cell r="A1801" t="str">
            <v/>
          </cell>
          <cell r="B1801" t="str">
            <v/>
          </cell>
          <cell r="C1801"/>
          <cell r="D1801" t="str">
            <v/>
          </cell>
          <cell r="E1801"/>
          <cell r="F1801">
            <v>0</v>
          </cell>
          <cell r="G1801">
            <v>0</v>
          </cell>
        </row>
        <row r="1802">
          <cell r="A1802" t="str">
            <v/>
          </cell>
          <cell r="B1802" t="str">
            <v/>
          </cell>
          <cell r="C1802"/>
          <cell r="D1802" t="str">
            <v/>
          </cell>
          <cell r="E1802"/>
          <cell r="F1802">
            <v>0</v>
          </cell>
          <cell r="G1802">
            <v>0</v>
          </cell>
        </row>
        <row r="1803">
          <cell r="A1803" t="str">
            <v/>
          </cell>
          <cell r="B1803" t="str">
            <v/>
          </cell>
          <cell r="C1803"/>
          <cell r="D1803" t="str">
            <v/>
          </cell>
          <cell r="E1803"/>
          <cell r="F1803">
            <v>0</v>
          </cell>
          <cell r="G1803">
            <v>0</v>
          </cell>
        </row>
        <row r="1804">
          <cell r="A1804" t="str">
            <v/>
          </cell>
          <cell r="B1804" t="str">
            <v/>
          </cell>
          <cell r="C1804"/>
          <cell r="D1804" t="str">
            <v/>
          </cell>
          <cell r="E1804"/>
          <cell r="F1804">
            <v>0</v>
          </cell>
          <cell r="G1804">
            <v>0</v>
          </cell>
        </row>
        <row r="1805">
          <cell r="A1805" t="str">
            <v/>
          </cell>
          <cell r="B1805" t="str">
            <v/>
          </cell>
          <cell r="C1805"/>
          <cell r="D1805" t="str">
            <v/>
          </cell>
          <cell r="E1805"/>
          <cell r="F1805">
            <v>0</v>
          </cell>
          <cell r="G1805">
            <v>0</v>
          </cell>
        </row>
        <row r="1806">
          <cell r="A1806" t="str">
            <v/>
          </cell>
          <cell r="B1806" t="str">
            <v/>
          </cell>
          <cell r="C1806"/>
          <cell r="D1806" t="str">
            <v/>
          </cell>
          <cell r="E1806"/>
          <cell r="F1806">
            <v>0</v>
          </cell>
          <cell r="G1806">
            <v>0</v>
          </cell>
        </row>
        <row r="1807">
          <cell r="A1807" t="str">
            <v/>
          </cell>
          <cell r="B1807" t="str">
            <v/>
          </cell>
          <cell r="C1807"/>
          <cell r="D1807" t="str">
            <v/>
          </cell>
          <cell r="E1807"/>
          <cell r="F1807">
            <v>0</v>
          </cell>
          <cell r="G1807">
            <v>0</v>
          </cell>
        </row>
        <row r="1808">
          <cell r="A1808" t="str">
            <v/>
          </cell>
          <cell r="B1808" t="str">
            <v/>
          </cell>
          <cell r="C1808"/>
          <cell r="D1808" t="str">
            <v/>
          </cell>
          <cell r="E1808"/>
          <cell r="F1808">
            <v>0</v>
          </cell>
          <cell r="G1808">
            <v>0</v>
          </cell>
        </row>
        <row r="1809">
          <cell r="A1809"/>
          <cell r="B1809"/>
          <cell r="C1809"/>
          <cell r="D1809"/>
          <cell r="E1809"/>
          <cell r="F1809" t="str">
            <v>Total B</v>
          </cell>
          <cell r="G1809">
            <v>0</v>
          </cell>
        </row>
        <row r="1810">
          <cell r="A1810" t="str">
            <v>C - EQUIPOS</v>
          </cell>
          <cell r="B1810"/>
          <cell r="C1810"/>
          <cell r="D1810"/>
          <cell r="E1810"/>
          <cell r="F1810"/>
          <cell r="G1810"/>
        </row>
        <row r="1811">
          <cell r="A1811" t="str">
            <v/>
          </cell>
          <cell r="B1811" t="str">
            <v/>
          </cell>
          <cell r="C1811"/>
          <cell r="D1811" t="str">
            <v/>
          </cell>
          <cell r="E1811"/>
          <cell r="F1811">
            <v>0</v>
          </cell>
          <cell r="G1811">
            <v>0</v>
          </cell>
        </row>
        <row r="1812">
          <cell r="A1812" t="str">
            <v/>
          </cell>
          <cell r="B1812" t="str">
            <v/>
          </cell>
          <cell r="C1812"/>
          <cell r="D1812" t="str">
            <v/>
          </cell>
          <cell r="E1812"/>
          <cell r="F1812">
            <v>0</v>
          </cell>
          <cell r="G1812">
            <v>0</v>
          </cell>
        </row>
        <row r="1813">
          <cell r="A1813" t="str">
            <v/>
          </cell>
          <cell r="B1813" t="str">
            <v/>
          </cell>
          <cell r="C1813"/>
          <cell r="D1813" t="str">
            <v/>
          </cell>
          <cell r="E1813"/>
          <cell r="F1813">
            <v>0</v>
          </cell>
          <cell r="G1813">
            <v>0</v>
          </cell>
        </row>
        <row r="1814">
          <cell r="A1814" t="str">
            <v/>
          </cell>
          <cell r="B1814" t="str">
            <v/>
          </cell>
          <cell r="C1814"/>
          <cell r="D1814" t="str">
            <v/>
          </cell>
          <cell r="E1814"/>
          <cell r="F1814">
            <v>0</v>
          </cell>
          <cell r="G1814">
            <v>0</v>
          </cell>
        </row>
        <row r="1815">
          <cell r="A1815" t="str">
            <v/>
          </cell>
          <cell r="B1815" t="str">
            <v/>
          </cell>
          <cell r="C1815"/>
          <cell r="D1815" t="str">
            <v/>
          </cell>
          <cell r="E1815"/>
          <cell r="F1815">
            <v>0</v>
          </cell>
          <cell r="G1815">
            <v>0</v>
          </cell>
        </row>
        <row r="1816">
          <cell r="A1816" t="str">
            <v/>
          </cell>
          <cell r="B1816" t="str">
            <v/>
          </cell>
          <cell r="C1816"/>
          <cell r="D1816" t="str">
            <v/>
          </cell>
          <cell r="E1816"/>
          <cell r="F1816">
            <v>0</v>
          </cell>
          <cell r="G1816">
            <v>0</v>
          </cell>
        </row>
        <row r="1817">
          <cell r="A1817" t="str">
            <v/>
          </cell>
          <cell r="B1817" t="str">
            <v/>
          </cell>
          <cell r="C1817"/>
          <cell r="D1817" t="str">
            <v/>
          </cell>
          <cell r="E1817"/>
          <cell r="F1817">
            <v>0</v>
          </cell>
          <cell r="G1817">
            <v>0</v>
          </cell>
        </row>
        <row r="1818">
          <cell r="A1818" t="str">
            <v/>
          </cell>
          <cell r="B1818" t="str">
            <v/>
          </cell>
          <cell r="C1818"/>
          <cell r="D1818" t="str">
            <v/>
          </cell>
          <cell r="E1818"/>
          <cell r="F1818">
            <v>0</v>
          </cell>
          <cell r="G1818">
            <v>0</v>
          </cell>
        </row>
        <row r="1819">
          <cell r="A1819" t="str">
            <v/>
          </cell>
          <cell r="B1819" t="str">
            <v/>
          </cell>
          <cell r="C1819"/>
          <cell r="D1819" t="str">
            <v/>
          </cell>
          <cell r="E1819"/>
          <cell r="F1819">
            <v>0</v>
          </cell>
          <cell r="G1819">
            <v>0</v>
          </cell>
        </row>
        <row r="1820">
          <cell r="A1820" t="str">
            <v/>
          </cell>
          <cell r="B1820" t="str">
            <v/>
          </cell>
          <cell r="C1820"/>
          <cell r="D1820" t="str">
            <v/>
          </cell>
          <cell r="E1820"/>
          <cell r="F1820">
            <v>0</v>
          </cell>
          <cell r="G1820">
            <v>0</v>
          </cell>
        </row>
        <row r="1821">
          <cell r="A1821"/>
          <cell r="E1821"/>
          <cell r="F1821" t="str">
            <v>Total C</v>
          </cell>
          <cell r="G1821">
            <v>0</v>
          </cell>
        </row>
        <row r="1822">
          <cell r="A1822"/>
          <cell r="E1822"/>
          <cell r="G1822"/>
        </row>
        <row r="1823">
          <cell r="A1823" t="str">
            <v/>
          </cell>
          <cell r="B1823" t="str">
            <v/>
          </cell>
          <cell r="C1823"/>
          <cell r="D1823" t="str">
            <v>COSTO NETO</v>
          </cell>
          <cell r="E1823"/>
          <cell r="F1823" t="str">
            <v>Total D=A+B+C</v>
          </cell>
          <cell r="G1823">
            <v>0</v>
          </cell>
        </row>
        <row r="1824">
          <cell r="A1824"/>
          <cell r="B1824"/>
          <cell r="C1824"/>
          <cell r="D1824"/>
          <cell r="E1824"/>
          <cell r="F1824"/>
          <cell r="G1824"/>
        </row>
        <row r="1825">
          <cell r="A1825" t="str">
            <v>ANALISIS DE PRECIOS</v>
          </cell>
          <cell r="B1825"/>
          <cell r="C1825"/>
          <cell r="D1825"/>
          <cell r="E1825"/>
          <cell r="F1825"/>
          <cell r="G1825"/>
        </row>
        <row r="1826">
          <cell r="A1826" t="str">
            <v>COMITENTE:</v>
          </cell>
          <cell r="B1826" t="str">
            <v>INSTITUTO PROVINCIAL DE LA VIVIENDA</v>
          </cell>
          <cell r="C1826"/>
          <cell r="D1826"/>
          <cell r="E1826"/>
          <cell r="F1826"/>
          <cell r="G1826"/>
        </row>
        <row r="1827">
          <cell r="A1827" t="str">
            <v>CONTRATISTA:</v>
          </cell>
          <cell r="B1827">
            <v>0</v>
          </cell>
          <cell r="C1827"/>
          <cell r="D1827"/>
          <cell r="E1827"/>
          <cell r="F1827"/>
          <cell r="G1827"/>
        </row>
        <row r="1828">
          <cell r="A1828" t="str">
            <v>OBRA:</v>
          </cell>
          <cell r="B1828">
            <v>0</v>
          </cell>
          <cell r="C1828"/>
          <cell r="D1828"/>
          <cell r="E1828"/>
          <cell r="F1828" t="str">
            <v>PRECIOS A:</v>
          </cell>
          <cell r="G1828">
            <v>0</v>
          </cell>
        </row>
        <row r="1829">
          <cell r="A1829" t="str">
            <v>UBICACIÓN:</v>
          </cell>
          <cell r="B1829">
            <v>0</v>
          </cell>
          <cell r="C1829"/>
          <cell r="E1829"/>
          <cell r="G1829"/>
        </row>
        <row r="1830">
          <cell r="A1830" t="str">
            <v>RUBRO:</v>
          </cell>
          <cell r="B1830"/>
          <cell r="C1830">
            <v>0</v>
          </cell>
          <cell r="E1830"/>
          <cell r="G1830"/>
        </row>
        <row r="1831">
          <cell r="A1831" t="str">
            <v>ITEM:</v>
          </cell>
          <cell r="B1831" t="str">
            <v/>
          </cell>
          <cell r="C1831" t="str">
            <v/>
          </cell>
          <cell r="E1831"/>
          <cell r="F1831" t="str">
            <v>UNIDAD:</v>
          </cell>
          <cell r="G1831" t="str">
            <v/>
          </cell>
        </row>
        <row r="1832">
          <cell r="A1832"/>
          <cell r="B1832"/>
          <cell r="E1832"/>
          <cell r="G1832"/>
        </row>
        <row r="1833">
          <cell r="A1833" t="str">
            <v>DATOS REDETERMINACION</v>
          </cell>
          <cell r="B1833"/>
          <cell r="C1833" t="str">
            <v>DESIGNACION</v>
          </cell>
          <cell r="D1833" t="str">
            <v>U</v>
          </cell>
          <cell r="E1833" t="str">
            <v>Cantidad</v>
          </cell>
          <cell r="F1833" t="str">
            <v>$ Unitarios</v>
          </cell>
          <cell r="G1833" t="str">
            <v>$ Parcial</v>
          </cell>
        </row>
        <row r="1834">
          <cell r="A1834" t="str">
            <v>CÓDIGO</v>
          </cell>
          <cell r="B1834" t="str">
            <v>DESCRIPCIÓN</v>
          </cell>
          <cell r="C1834"/>
          <cell r="D1834"/>
          <cell r="E1834"/>
          <cell r="F1834"/>
          <cell r="G1834"/>
        </row>
        <row r="1835">
          <cell r="A1835" t="str">
            <v>A - MATERIALES</v>
          </cell>
          <cell r="B1835"/>
          <cell r="C1835"/>
          <cell r="D1835"/>
          <cell r="E1835"/>
          <cell r="F1835"/>
          <cell r="G1835"/>
        </row>
        <row r="1836">
          <cell r="A1836" t="str">
            <v/>
          </cell>
          <cell r="B1836" t="str">
            <v/>
          </cell>
          <cell r="C1836"/>
          <cell r="D1836" t="str">
            <v/>
          </cell>
          <cell r="E1836"/>
          <cell r="F1836">
            <v>0</v>
          </cell>
          <cell r="G1836">
            <v>0</v>
          </cell>
        </row>
        <row r="1837">
          <cell r="A1837" t="str">
            <v/>
          </cell>
          <cell r="B1837" t="str">
            <v/>
          </cell>
          <cell r="C1837"/>
          <cell r="D1837" t="str">
            <v/>
          </cell>
          <cell r="E1837"/>
          <cell r="F1837">
            <v>0</v>
          </cell>
          <cell r="G1837">
            <v>0</v>
          </cell>
        </row>
        <row r="1838">
          <cell r="A1838" t="str">
            <v/>
          </cell>
          <cell r="B1838" t="str">
            <v/>
          </cell>
          <cell r="C1838"/>
          <cell r="D1838" t="str">
            <v/>
          </cell>
          <cell r="E1838"/>
          <cell r="F1838">
            <v>0</v>
          </cell>
          <cell r="G1838">
            <v>0</v>
          </cell>
        </row>
        <row r="1839">
          <cell r="A1839" t="str">
            <v/>
          </cell>
          <cell r="B1839" t="str">
            <v/>
          </cell>
          <cell r="C1839"/>
          <cell r="D1839" t="str">
            <v/>
          </cell>
          <cell r="E1839"/>
          <cell r="F1839">
            <v>0</v>
          </cell>
          <cell r="G1839">
            <v>0</v>
          </cell>
        </row>
        <row r="1840">
          <cell r="A1840" t="str">
            <v/>
          </cell>
          <cell r="B1840" t="str">
            <v/>
          </cell>
          <cell r="C1840"/>
          <cell r="D1840" t="str">
            <v/>
          </cell>
          <cell r="E1840"/>
          <cell r="F1840">
            <v>0</v>
          </cell>
          <cell r="G1840">
            <v>0</v>
          </cell>
        </row>
        <row r="1841">
          <cell r="A1841" t="str">
            <v/>
          </cell>
          <cell r="B1841" t="str">
            <v/>
          </cell>
          <cell r="C1841"/>
          <cell r="D1841" t="str">
            <v/>
          </cell>
          <cell r="E1841"/>
          <cell r="F1841">
            <v>0</v>
          </cell>
          <cell r="G1841">
            <v>0</v>
          </cell>
        </row>
        <row r="1842">
          <cell r="A1842" t="str">
            <v/>
          </cell>
          <cell r="B1842" t="str">
            <v/>
          </cell>
          <cell r="C1842"/>
          <cell r="D1842" t="str">
            <v/>
          </cell>
          <cell r="E1842"/>
          <cell r="F1842">
            <v>0</v>
          </cell>
          <cell r="G1842">
            <v>0</v>
          </cell>
        </row>
        <row r="1843">
          <cell r="A1843" t="str">
            <v/>
          </cell>
          <cell r="B1843" t="str">
            <v/>
          </cell>
          <cell r="C1843"/>
          <cell r="D1843" t="str">
            <v/>
          </cell>
          <cell r="E1843"/>
          <cell r="F1843">
            <v>0</v>
          </cell>
          <cell r="G1843">
            <v>0</v>
          </cell>
        </row>
        <row r="1844">
          <cell r="A1844" t="str">
            <v/>
          </cell>
          <cell r="B1844" t="str">
            <v/>
          </cell>
          <cell r="C1844"/>
          <cell r="D1844" t="str">
            <v/>
          </cell>
          <cell r="E1844"/>
          <cell r="F1844">
            <v>0</v>
          </cell>
          <cell r="G1844">
            <v>0</v>
          </cell>
        </row>
        <row r="1845">
          <cell r="A1845" t="str">
            <v/>
          </cell>
          <cell r="B1845" t="str">
            <v/>
          </cell>
          <cell r="C1845"/>
          <cell r="D1845" t="str">
            <v/>
          </cell>
          <cell r="E1845"/>
          <cell r="F1845">
            <v>0</v>
          </cell>
          <cell r="G1845">
            <v>0</v>
          </cell>
        </row>
        <row r="1846">
          <cell r="A1846" t="str">
            <v/>
          </cell>
          <cell r="B1846" t="str">
            <v/>
          </cell>
          <cell r="C1846"/>
          <cell r="D1846" t="str">
            <v/>
          </cell>
          <cell r="E1846"/>
          <cell r="F1846">
            <v>0</v>
          </cell>
          <cell r="G1846">
            <v>0</v>
          </cell>
        </row>
        <row r="1847">
          <cell r="A1847" t="str">
            <v/>
          </cell>
          <cell r="B1847" t="str">
            <v/>
          </cell>
          <cell r="C1847"/>
          <cell r="D1847" t="str">
            <v/>
          </cell>
          <cell r="E1847"/>
          <cell r="F1847">
            <v>0</v>
          </cell>
          <cell r="G1847">
            <v>0</v>
          </cell>
        </row>
        <row r="1848">
          <cell r="A1848" t="str">
            <v/>
          </cell>
          <cell r="B1848" t="str">
            <v/>
          </cell>
          <cell r="C1848"/>
          <cell r="D1848" t="str">
            <v/>
          </cell>
          <cell r="E1848"/>
          <cell r="F1848">
            <v>0</v>
          </cell>
          <cell r="G1848">
            <v>0</v>
          </cell>
        </row>
        <row r="1849">
          <cell r="A1849" t="str">
            <v/>
          </cell>
          <cell r="B1849" t="str">
            <v/>
          </cell>
          <cell r="C1849"/>
          <cell r="D1849" t="str">
            <v/>
          </cell>
          <cell r="E1849"/>
          <cell r="F1849">
            <v>0</v>
          </cell>
          <cell r="G1849">
            <v>0</v>
          </cell>
        </row>
        <row r="1850">
          <cell r="A1850" t="str">
            <v/>
          </cell>
          <cell r="B1850" t="str">
            <v/>
          </cell>
          <cell r="C1850"/>
          <cell r="D1850" t="str">
            <v/>
          </cell>
          <cell r="E1850"/>
          <cell r="F1850">
            <v>0</v>
          </cell>
          <cell r="G1850">
            <v>0</v>
          </cell>
        </row>
        <row r="1851">
          <cell r="A1851" t="str">
            <v/>
          </cell>
          <cell r="B1851" t="str">
            <v/>
          </cell>
          <cell r="C1851"/>
          <cell r="D1851" t="str">
            <v/>
          </cell>
          <cell r="E1851"/>
          <cell r="F1851">
            <v>0</v>
          </cell>
          <cell r="G1851">
            <v>0</v>
          </cell>
        </row>
        <row r="1852">
          <cell r="A1852" t="str">
            <v/>
          </cell>
          <cell r="B1852" t="str">
            <v/>
          </cell>
          <cell r="C1852"/>
          <cell r="D1852" t="str">
            <v/>
          </cell>
          <cell r="E1852"/>
          <cell r="F1852">
            <v>0</v>
          </cell>
          <cell r="G1852">
            <v>0</v>
          </cell>
        </row>
        <row r="1853">
          <cell r="A1853" t="str">
            <v/>
          </cell>
          <cell r="B1853" t="str">
            <v/>
          </cell>
          <cell r="C1853"/>
          <cell r="D1853" t="str">
            <v/>
          </cell>
          <cell r="E1853"/>
          <cell r="F1853">
            <v>0</v>
          </cell>
          <cell r="G1853">
            <v>0</v>
          </cell>
        </row>
        <row r="1854">
          <cell r="A1854" t="str">
            <v/>
          </cell>
          <cell r="B1854" t="str">
            <v/>
          </cell>
          <cell r="C1854"/>
          <cell r="D1854" t="str">
            <v/>
          </cell>
          <cell r="E1854"/>
          <cell r="F1854">
            <v>0</v>
          </cell>
          <cell r="G1854">
            <v>0</v>
          </cell>
        </row>
        <row r="1855">
          <cell r="A1855" t="str">
            <v/>
          </cell>
          <cell r="B1855" t="str">
            <v/>
          </cell>
          <cell r="C1855"/>
          <cell r="D1855" t="str">
            <v/>
          </cell>
          <cell r="E1855"/>
          <cell r="F1855">
            <v>0</v>
          </cell>
          <cell r="G1855">
            <v>0</v>
          </cell>
        </row>
        <row r="1856">
          <cell r="A1856"/>
          <cell r="B1856"/>
          <cell r="C1856"/>
          <cell r="D1856"/>
          <cell r="E1856"/>
          <cell r="F1856" t="str">
            <v>Total A</v>
          </cell>
          <cell r="G1856">
            <v>0</v>
          </cell>
        </row>
        <row r="1857">
          <cell r="A1857" t="str">
            <v>B - MANO DE OBRA</v>
          </cell>
          <cell r="B1857"/>
          <cell r="C1857"/>
          <cell r="D1857"/>
          <cell r="E1857"/>
          <cell r="F1857"/>
          <cell r="G1857"/>
        </row>
        <row r="1858">
          <cell r="A1858" t="str">
            <v/>
          </cell>
          <cell r="B1858" t="str">
            <v/>
          </cell>
          <cell r="C1858"/>
          <cell r="D1858" t="str">
            <v/>
          </cell>
          <cell r="E1858"/>
          <cell r="F1858">
            <v>0</v>
          </cell>
          <cell r="G1858">
            <v>0</v>
          </cell>
        </row>
        <row r="1859">
          <cell r="A1859" t="str">
            <v/>
          </cell>
          <cell r="B1859" t="str">
            <v/>
          </cell>
          <cell r="C1859"/>
          <cell r="D1859" t="str">
            <v/>
          </cell>
          <cell r="E1859"/>
          <cell r="F1859">
            <v>0</v>
          </cell>
          <cell r="G1859">
            <v>0</v>
          </cell>
        </row>
        <row r="1860">
          <cell r="A1860" t="str">
            <v/>
          </cell>
          <cell r="B1860" t="str">
            <v/>
          </cell>
          <cell r="C1860"/>
          <cell r="D1860" t="str">
            <v/>
          </cell>
          <cell r="E1860"/>
          <cell r="F1860">
            <v>0</v>
          </cell>
          <cell r="G1860">
            <v>0</v>
          </cell>
        </row>
        <row r="1861">
          <cell r="A1861" t="str">
            <v/>
          </cell>
          <cell r="B1861" t="str">
            <v/>
          </cell>
          <cell r="C1861"/>
          <cell r="D1861" t="str">
            <v/>
          </cell>
          <cell r="E1861"/>
          <cell r="F1861">
            <v>0</v>
          </cell>
          <cell r="G1861">
            <v>0</v>
          </cell>
        </row>
        <row r="1862">
          <cell r="A1862" t="str">
            <v/>
          </cell>
          <cell r="B1862" t="str">
            <v/>
          </cell>
          <cell r="C1862"/>
          <cell r="D1862" t="str">
            <v/>
          </cell>
          <cell r="E1862"/>
          <cell r="F1862">
            <v>0</v>
          </cell>
          <cell r="G1862">
            <v>0</v>
          </cell>
        </row>
        <row r="1863">
          <cell r="A1863" t="str">
            <v/>
          </cell>
          <cell r="B1863" t="str">
            <v/>
          </cell>
          <cell r="C1863"/>
          <cell r="D1863" t="str">
            <v/>
          </cell>
          <cell r="E1863"/>
          <cell r="F1863">
            <v>0</v>
          </cell>
          <cell r="G1863">
            <v>0</v>
          </cell>
        </row>
        <row r="1864">
          <cell r="A1864" t="str">
            <v/>
          </cell>
          <cell r="B1864" t="str">
            <v/>
          </cell>
          <cell r="C1864"/>
          <cell r="D1864" t="str">
            <v/>
          </cell>
          <cell r="E1864"/>
          <cell r="F1864">
            <v>0</v>
          </cell>
          <cell r="G1864">
            <v>0</v>
          </cell>
        </row>
        <row r="1865">
          <cell r="A1865" t="str">
            <v/>
          </cell>
          <cell r="B1865" t="str">
            <v/>
          </cell>
          <cell r="C1865"/>
          <cell r="D1865" t="str">
            <v/>
          </cell>
          <cell r="E1865"/>
          <cell r="F1865">
            <v>0</v>
          </cell>
          <cell r="G1865">
            <v>0</v>
          </cell>
        </row>
        <row r="1866">
          <cell r="A1866"/>
          <cell r="B1866"/>
          <cell r="C1866"/>
          <cell r="D1866"/>
          <cell r="E1866"/>
          <cell r="F1866" t="str">
            <v>Total B</v>
          </cell>
          <cell r="G1866">
            <v>0</v>
          </cell>
        </row>
        <row r="1867">
          <cell r="A1867" t="str">
            <v>C - EQUIPOS</v>
          </cell>
          <cell r="B1867"/>
          <cell r="C1867"/>
          <cell r="D1867"/>
          <cell r="E1867"/>
          <cell r="F1867"/>
          <cell r="G1867"/>
        </row>
        <row r="1868">
          <cell r="A1868" t="str">
            <v/>
          </cell>
          <cell r="B1868" t="str">
            <v/>
          </cell>
          <cell r="C1868"/>
          <cell r="D1868" t="str">
            <v/>
          </cell>
          <cell r="E1868"/>
          <cell r="F1868">
            <v>0</v>
          </cell>
          <cell r="G1868">
            <v>0</v>
          </cell>
        </row>
        <row r="1869">
          <cell r="A1869" t="str">
            <v/>
          </cell>
          <cell r="B1869" t="str">
            <v/>
          </cell>
          <cell r="C1869"/>
          <cell r="D1869" t="str">
            <v/>
          </cell>
          <cell r="E1869"/>
          <cell r="F1869">
            <v>0</v>
          </cell>
          <cell r="G1869">
            <v>0</v>
          </cell>
        </row>
        <row r="1870">
          <cell r="A1870" t="str">
            <v/>
          </cell>
          <cell r="B1870" t="str">
            <v/>
          </cell>
          <cell r="C1870"/>
          <cell r="D1870" t="str">
            <v/>
          </cell>
          <cell r="E1870"/>
          <cell r="F1870">
            <v>0</v>
          </cell>
          <cell r="G1870">
            <v>0</v>
          </cell>
        </row>
        <row r="1871">
          <cell r="A1871" t="str">
            <v/>
          </cell>
          <cell r="B1871" t="str">
            <v/>
          </cell>
          <cell r="C1871"/>
          <cell r="D1871" t="str">
            <v/>
          </cell>
          <cell r="E1871"/>
          <cell r="F1871">
            <v>0</v>
          </cell>
          <cell r="G1871">
            <v>0</v>
          </cell>
        </row>
        <row r="1872">
          <cell r="A1872" t="str">
            <v/>
          </cell>
          <cell r="B1872" t="str">
            <v/>
          </cell>
          <cell r="C1872"/>
          <cell r="D1872" t="str">
            <v/>
          </cell>
          <cell r="E1872"/>
          <cell r="F1872">
            <v>0</v>
          </cell>
          <cell r="G1872">
            <v>0</v>
          </cell>
        </row>
        <row r="1873">
          <cell r="A1873" t="str">
            <v/>
          </cell>
          <cell r="B1873" t="str">
            <v/>
          </cell>
          <cell r="C1873"/>
          <cell r="D1873" t="str">
            <v/>
          </cell>
          <cell r="E1873"/>
          <cell r="F1873">
            <v>0</v>
          </cell>
          <cell r="G1873">
            <v>0</v>
          </cell>
        </row>
        <row r="1874">
          <cell r="A1874" t="str">
            <v/>
          </cell>
          <cell r="B1874" t="str">
            <v/>
          </cell>
          <cell r="C1874"/>
          <cell r="D1874" t="str">
            <v/>
          </cell>
          <cell r="E1874"/>
          <cell r="F1874">
            <v>0</v>
          </cell>
          <cell r="G1874">
            <v>0</v>
          </cell>
        </row>
        <row r="1875">
          <cell r="A1875" t="str">
            <v/>
          </cell>
          <cell r="B1875" t="str">
            <v/>
          </cell>
          <cell r="C1875"/>
          <cell r="D1875" t="str">
            <v/>
          </cell>
          <cell r="E1875"/>
          <cell r="F1875">
            <v>0</v>
          </cell>
          <cell r="G1875">
            <v>0</v>
          </cell>
        </row>
        <row r="1876">
          <cell r="A1876" t="str">
            <v/>
          </cell>
          <cell r="B1876" t="str">
            <v/>
          </cell>
          <cell r="C1876"/>
          <cell r="D1876" t="str">
            <v/>
          </cell>
          <cell r="E1876"/>
          <cell r="F1876">
            <v>0</v>
          </cell>
          <cell r="G1876">
            <v>0</v>
          </cell>
        </row>
        <row r="1877">
          <cell r="A1877" t="str">
            <v/>
          </cell>
          <cell r="B1877" t="str">
            <v/>
          </cell>
          <cell r="C1877"/>
          <cell r="D1877" t="str">
            <v/>
          </cell>
          <cell r="E1877"/>
          <cell r="F1877">
            <v>0</v>
          </cell>
          <cell r="G1877">
            <v>0</v>
          </cell>
        </row>
        <row r="1878">
          <cell r="A1878"/>
          <cell r="E1878"/>
          <cell r="F1878" t="str">
            <v>Total C</v>
          </cell>
          <cell r="G1878">
            <v>0</v>
          </cell>
        </row>
        <row r="1879">
          <cell r="A1879"/>
          <cell r="E1879"/>
          <cell r="G1879"/>
        </row>
        <row r="1880">
          <cell r="A1880" t="str">
            <v/>
          </cell>
          <cell r="B1880" t="str">
            <v/>
          </cell>
          <cell r="C1880"/>
          <cell r="D1880" t="str">
            <v>COSTO NETO</v>
          </cell>
          <cell r="E1880"/>
          <cell r="F1880" t="str">
            <v>Total D=A+B+C</v>
          </cell>
          <cell r="G1880">
            <v>0</v>
          </cell>
        </row>
        <row r="1881">
          <cell r="A1881"/>
          <cell r="B1881"/>
          <cell r="C1881"/>
          <cell r="D1881"/>
          <cell r="E1881"/>
          <cell r="F1881"/>
          <cell r="G1881"/>
        </row>
        <row r="1882">
          <cell r="A1882" t="str">
            <v>ANALISIS DE PRECIOS</v>
          </cell>
          <cell r="B1882"/>
          <cell r="C1882"/>
          <cell r="D1882"/>
          <cell r="E1882"/>
          <cell r="F1882"/>
          <cell r="G1882"/>
        </row>
        <row r="1883">
          <cell r="A1883" t="str">
            <v>COMITENTE:</v>
          </cell>
          <cell r="B1883" t="str">
            <v>INSTITUTO PROVINCIAL DE LA VIVIENDA</v>
          </cell>
          <cell r="C1883"/>
          <cell r="D1883"/>
          <cell r="E1883"/>
          <cell r="F1883"/>
          <cell r="G1883"/>
        </row>
        <row r="1884">
          <cell r="A1884" t="str">
            <v>CONTRATISTA:</v>
          </cell>
          <cell r="B1884">
            <v>0</v>
          </cell>
          <cell r="C1884"/>
          <cell r="D1884"/>
          <cell r="E1884"/>
          <cell r="F1884"/>
          <cell r="G1884"/>
        </row>
        <row r="1885">
          <cell r="A1885" t="str">
            <v>OBRA:</v>
          </cell>
          <cell r="B1885">
            <v>0</v>
          </cell>
          <cell r="C1885"/>
          <cell r="D1885"/>
          <cell r="E1885"/>
          <cell r="F1885" t="str">
            <v>PRECIOS A:</v>
          </cell>
          <cell r="G1885">
            <v>0</v>
          </cell>
        </row>
        <row r="1886">
          <cell r="A1886" t="str">
            <v>UBICACIÓN:</v>
          </cell>
          <cell r="B1886">
            <v>0</v>
          </cell>
          <cell r="C1886"/>
          <cell r="E1886"/>
          <cell r="G1886"/>
        </row>
        <row r="1887">
          <cell r="A1887" t="str">
            <v>RUBRO:</v>
          </cell>
          <cell r="B1887"/>
          <cell r="C1887">
            <v>0</v>
          </cell>
          <cell r="E1887"/>
          <cell r="G1887"/>
        </row>
        <row r="1888">
          <cell r="A1888" t="str">
            <v>ITEM:</v>
          </cell>
          <cell r="B1888" t="str">
            <v/>
          </cell>
          <cell r="C1888" t="str">
            <v/>
          </cell>
          <cell r="E1888"/>
          <cell r="F1888" t="str">
            <v>UNIDAD:</v>
          </cell>
          <cell r="G1888" t="str">
            <v/>
          </cell>
        </row>
        <row r="1889">
          <cell r="A1889"/>
          <cell r="B1889"/>
          <cell r="E1889"/>
          <cell r="G1889"/>
        </row>
        <row r="1890">
          <cell r="A1890" t="str">
            <v>DATOS REDETERMINACION</v>
          </cell>
          <cell r="B1890"/>
          <cell r="C1890" t="str">
            <v>DESIGNACION</v>
          </cell>
          <cell r="D1890" t="str">
            <v>U</v>
          </cell>
          <cell r="E1890" t="str">
            <v>Cantidad</v>
          </cell>
          <cell r="F1890" t="str">
            <v>$ Unitarios</v>
          </cell>
          <cell r="G1890" t="str">
            <v>$ Parcial</v>
          </cell>
        </row>
        <row r="1891">
          <cell r="A1891" t="str">
            <v>CÓDIGO</v>
          </cell>
          <cell r="B1891" t="str">
            <v>DESCRIPCIÓN</v>
          </cell>
          <cell r="C1891"/>
          <cell r="D1891"/>
          <cell r="E1891"/>
          <cell r="F1891"/>
          <cell r="G1891"/>
        </row>
        <row r="1892">
          <cell r="A1892" t="str">
            <v>A - MATERIALES</v>
          </cell>
          <cell r="B1892"/>
          <cell r="C1892"/>
          <cell r="D1892"/>
          <cell r="E1892"/>
          <cell r="F1892"/>
          <cell r="G1892"/>
        </row>
        <row r="1893">
          <cell r="A1893" t="str">
            <v/>
          </cell>
          <cell r="B1893" t="str">
            <v/>
          </cell>
          <cell r="C1893"/>
          <cell r="D1893" t="str">
            <v/>
          </cell>
          <cell r="E1893"/>
          <cell r="F1893">
            <v>0</v>
          </cell>
          <cell r="G1893">
            <v>0</v>
          </cell>
        </row>
        <row r="1894">
          <cell r="A1894" t="str">
            <v/>
          </cell>
          <cell r="B1894" t="str">
            <v/>
          </cell>
          <cell r="C1894"/>
          <cell r="D1894" t="str">
            <v/>
          </cell>
          <cell r="E1894"/>
          <cell r="F1894">
            <v>0</v>
          </cell>
          <cell r="G1894">
            <v>0</v>
          </cell>
        </row>
        <row r="1895">
          <cell r="A1895" t="str">
            <v/>
          </cell>
          <cell r="B1895" t="str">
            <v/>
          </cell>
          <cell r="C1895"/>
          <cell r="D1895" t="str">
            <v/>
          </cell>
          <cell r="E1895"/>
          <cell r="F1895">
            <v>0</v>
          </cell>
          <cell r="G1895">
            <v>0</v>
          </cell>
        </row>
        <row r="1896">
          <cell r="A1896" t="str">
            <v/>
          </cell>
          <cell r="B1896" t="str">
            <v/>
          </cell>
          <cell r="C1896"/>
          <cell r="D1896" t="str">
            <v/>
          </cell>
          <cell r="E1896"/>
          <cell r="F1896">
            <v>0</v>
          </cell>
          <cell r="G1896">
            <v>0</v>
          </cell>
        </row>
        <row r="1897">
          <cell r="A1897" t="str">
            <v/>
          </cell>
          <cell r="B1897" t="str">
            <v/>
          </cell>
          <cell r="C1897"/>
          <cell r="D1897" t="str">
            <v/>
          </cell>
          <cell r="E1897"/>
          <cell r="F1897">
            <v>0</v>
          </cell>
          <cell r="G1897">
            <v>0</v>
          </cell>
        </row>
        <row r="1898">
          <cell r="A1898" t="str">
            <v/>
          </cell>
          <cell r="B1898" t="str">
            <v/>
          </cell>
          <cell r="C1898"/>
          <cell r="D1898" t="str">
            <v/>
          </cell>
          <cell r="E1898"/>
          <cell r="F1898">
            <v>0</v>
          </cell>
          <cell r="G1898">
            <v>0</v>
          </cell>
        </row>
        <row r="1899">
          <cell r="A1899" t="str">
            <v/>
          </cell>
          <cell r="B1899" t="str">
            <v/>
          </cell>
          <cell r="C1899"/>
          <cell r="D1899" t="str">
            <v/>
          </cell>
          <cell r="E1899"/>
          <cell r="F1899">
            <v>0</v>
          </cell>
          <cell r="G1899">
            <v>0</v>
          </cell>
        </row>
        <row r="1900">
          <cell r="A1900" t="str">
            <v/>
          </cell>
          <cell r="B1900" t="str">
            <v/>
          </cell>
          <cell r="C1900"/>
          <cell r="D1900" t="str">
            <v/>
          </cell>
          <cell r="E1900"/>
          <cell r="F1900">
            <v>0</v>
          </cell>
          <cell r="G1900">
            <v>0</v>
          </cell>
        </row>
        <row r="1901">
          <cell r="A1901" t="str">
            <v/>
          </cell>
          <cell r="B1901" t="str">
            <v/>
          </cell>
          <cell r="C1901"/>
          <cell r="D1901" t="str">
            <v/>
          </cell>
          <cell r="E1901"/>
          <cell r="F1901">
            <v>0</v>
          </cell>
          <cell r="G1901">
            <v>0</v>
          </cell>
        </row>
        <row r="1902">
          <cell r="A1902" t="str">
            <v/>
          </cell>
          <cell r="B1902" t="str">
            <v/>
          </cell>
          <cell r="C1902"/>
          <cell r="D1902" t="str">
            <v/>
          </cell>
          <cell r="E1902"/>
          <cell r="F1902">
            <v>0</v>
          </cell>
          <cell r="G1902">
            <v>0</v>
          </cell>
        </row>
        <row r="1903">
          <cell r="A1903" t="str">
            <v/>
          </cell>
          <cell r="B1903" t="str">
            <v/>
          </cell>
          <cell r="C1903"/>
          <cell r="D1903" t="str">
            <v/>
          </cell>
          <cell r="E1903"/>
          <cell r="F1903">
            <v>0</v>
          </cell>
          <cell r="G1903">
            <v>0</v>
          </cell>
        </row>
        <row r="1904">
          <cell r="A1904" t="str">
            <v/>
          </cell>
          <cell r="B1904" t="str">
            <v/>
          </cell>
          <cell r="C1904"/>
          <cell r="D1904" t="str">
            <v/>
          </cell>
          <cell r="E1904"/>
          <cell r="F1904">
            <v>0</v>
          </cell>
          <cell r="G1904">
            <v>0</v>
          </cell>
        </row>
        <row r="1905">
          <cell r="A1905" t="str">
            <v/>
          </cell>
          <cell r="B1905" t="str">
            <v/>
          </cell>
          <cell r="C1905"/>
          <cell r="D1905" t="str">
            <v/>
          </cell>
          <cell r="E1905"/>
          <cell r="F1905">
            <v>0</v>
          </cell>
          <cell r="G1905">
            <v>0</v>
          </cell>
        </row>
        <row r="1906">
          <cell r="A1906" t="str">
            <v/>
          </cell>
          <cell r="B1906" t="str">
            <v/>
          </cell>
          <cell r="C1906"/>
          <cell r="D1906" t="str">
            <v/>
          </cell>
          <cell r="E1906"/>
          <cell r="F1906">
            <v>0</v>
          </cell>
          <cell r="G1906">
            <v>0</v>
          </cell>
        </row>
        <row r="1907">
          <cell r="A1907" t="str">
            <v/>
          </cell>
          <cell r="B1907" t="str">
            <v/>
          </cell>
          <cell r="C1907"/>
          <cell r="D1907" t="str">
            <v/>
          </cell>
          <cell r="E1907"/>
          <cell r="F1907">
            <v>0</v>
          </cell>
          <cell r="G1907">
            <v>0</v>
          </cell>
        </row>
        <row r="1908">
          <cell r="A1908" t="str">
            <v/>
          </cell>
          <cell r="B1908" t="str">
            <v/>
          </cell>
          <cell r="C1908"/>
          <cell r="D1908" t="str">
            <v/>
          </cell>
          <cell r="E1908"/>
          <cell r="F1908">
            <v>0</v>
          </cell>
          <cell r="G1908">
            <v>0</v>
          </cell>
        </row>
        <row r="1909">
          <cell r="A1909" t="str">
            <v/>
          </cell>
          <cell r="B1909" t="str">
            <v/>
          </cell>
          <cell r="C1909"/>
          <cell r="D1909" t="str">
            <v/>
          </cell>
          <cell r="E1909"/>
          <cell r="F1909">
            <v>0</v>
          </cell>
          <cell r="G1909">
            <v>0</v>
          </cell>
        </row>
        <row r="1910">
          <cell r="A1910" t="str">
            <v/>
          </cell>
          <cell r="B1910" t="str">
            <v/>
          </cell>
          <cell r="C1910"/>
          <cell r="D1910" t="str">
            <v/>
          </cell>
          <cell r="E1910"/>
          <cell r="F1910">
            <v>0</v>
          </cell>
          <cell r="G1910">
            <v>0</v>
          </cell>
        </row>
        <row r="1911">
          <cell r="A1911" t="str">
            <v/>
          </cell>
          <cell r="B1911" t="str">
            <v/>
          </cell>
          <cell r="C1911"/>
          <cell r="D1911" t="str">
            <v/>
          </cell>
          <cell r="E1911"/>
          <cell r="F1911">
            <v>0</v>
          </cell>
          <cell r="G1911">
            <v>0</v>
          </cell>
        </row>
        <row r="1912">
          <cell r="A1912" t="str">
            <v/>
          </cell>
          <cell r="B1912" t="str">
            <v/>
          </cell>
          <cell r="C1912"/>
          <cell r="D1912" t="str">
            <v/>
          </cell>
          <cell r="E1912"/>
          <cell r="F1912">
            <v>0</v>
          </cell>
          <cell r="G1912">
            <v>0</v>
          </cell>
        </row>
        <row r="1913">
          <cell r="A1913"/>
          <cell r="B1913"/>
          <cell r="C1913"/>
          <cell r="D1913"/>
          <cell r="E1913"/>
          <cell r="F1913" t="str">
            <v>Total A</v>
          </cell>
          <cell r="G1913">
            <v>0</v>
          </cell>
        </row>
        <row r="1914">
          <cell r="A1914" t="str">
            <v>B - MANO DE OBRA</v>
          </cell>
          <cell r="B1914"/>
          <cell r="C1914"/>
          <cell r="D1914"/>
          <cell r="E1914"/>
          <cell r="F1914"/>
          <cell r="G1914"/>
        </row>
        <row r="1915">
          <cell r="A1915" t="str">
            <v/>
          </cell>
          <cell r="B1915" t="str">
            <v/>
          </cell>
          <cell r="C1915"/>
          <cell r="D1915" t="str">
            <v/>
          </cell>
          <cell r="E1915"/>
          <cell r="F1915">
            <v>0</v>
          </cell>
          <cell r="G1915">
            <v>0</v>
          </cell>
        </row>
        <row r="1916">
          <cell r="A1916" t="str">
            <v/>
          </cell>
          <cell r="B1916" t="str">
            <v/>
          </cell>
          <cell r="C1916"/>
          <cell r="D1916" t="str">
            <v/>
          </cell>
          <cell r="E1916"/>
          <cell r="F1916">
            <v>0</v>
          </cell>
          <cell r="G1916">
            <v>0</v>
          </cell>
        </row>
        <row r="1917">
          <cell r="A1917" t="str">
            <v/>
          </cell>
          <cell r="B1917" t="str">
            <v/>
          </cell>
          <cell r="C1917"/>
          <cell r="D1917" t="str">
            <v/>
          </cell>
          <cell r="E1917"/>
          <cell r="F1917">
            <v>0</v>
          </cell>
          <cell r="G1917">
            <v>0</v>
          </cell>
        </row>
        <row r="1918">
          <cell r="A1918" t="str">
            <v/>
          </cell>
          <cell r="B1918" t="str">
            <v/>
          </cell>
          <cell r="C1918"/>
          <cell r="D1918" t="str">
            <v/>
          </cell>
          <cell r="E1918"/>
          <cell r="F1918">
            <v>0</v>
          </cell>
          <cell r="G1918">
            <v>0</v>
          </cell>
        </row>
        <row r="1919">
          <cell r="A1919" t="str">
            <v/>
          </cell>
          <cell r="B1919" t="str">
            <v/>
          </cell>
          <cell r="C1919"/>
          <cell r="D1919" t="str">
            <v/>
          </cell>
          <cell r="E1919"/>
          <cell r="F1919">
            <v>0</v>
          </cell>
          <cell r="G1919">
            <v>0</v>
          </cell>
        </row>
        <row r="1920">
          <cell r="A1920" t="str">
            <v/>
          </cell>
          <cell r="B1920" t="str">
            <v/>
          </cell>
          <cell r="C1920"/>
          <cell r="D1920" t="str">
            <v/>
          </cell>
          <cell r="E1920"/>
          <cell r="F1920">
            <v>0</v>
          </cell>
          <cell r="G1920">
            <v>0</v>
          </cell>
        </row>
        <row r="1921">
          <cell r="A1921" t="str">
            <v/>
          </cell>
          <cell r="B1921" t="str">
            <v/>
          </cell>
          <cell r="C1921"/>
          <cell r="D1921" t="str">
            <v/>
          </cell>
          <cell r="E1921"/>
          <cell r="F1921">
            <v>0</v>
          </cell>
          <cell r="G1921">
            <v>0</v>
          </cell>
        </row>
        <row r="1922">
          <cell r="A1922" t="str">
            <v/>
          </cell>
          <cell r="B1922" t="str">
            <v/>
          </cell>
          <cell r="C1922"/>
          <cell r="D1922" t="str">
            <v/>
          </cell>
          <cell r="E1922"/>
          <cell r="F1922">
            <v>0</v>
          </cell>
          <cell r="G1922">
            <v>0</v>
          </cell>
        </row>
        <row r="1923">
          <cell r="A1923"/>
          <cell r="B1923"/>
          <cell r="C1923"/>
          <cell r="D1923"/>
          <cell r="E1923"/>
          <cell r="F1923" t="str">
            <v>Total B</v>
          </cell>
          <cell r="G1923">
            <v>0</v>
          </cell>
        </row>
        <row r="1924">
          <cell r="A1924" t="str">
            <v>C - EQUIPOS</v>
          </cell>
          <cell r="B1924"/>
          <cell r="C1924"/>
          <cell r="D1924"/>
          <cell r="E1924"/>
          <cell r="F1924"/>
          <cell r="G1924"/>
        </row>
        <row r="1925">
          <cell r="A1925" t="str">
            <v/>
          </cell>
          <cell r="B1925" t="str">
            <v/>
          </cell>
          <cell r="C1925"/>
          <cell r="D1925" t="str">
            <v/>
          </cell>
          <cell r="E1925"/>
          <cell r="F1925">
            <v>0</v>
          </cell>
          <cell r="G1925">
            <v>0</v>
          </cell>
        </row>
        <row r="1926">
          <cell r="A1926" t="str">
            <v/>
          </cell>
          <cell r="B1926" t="str">
            <v/>
          </cell>
          <cell r="C1926"/>
          <cell r="D1926" t="str">
            <v/>
          </cell>
          <cell r="E1926"/>
          <cell r="F1926">
            <v>0</v>
          </cell>
          <cell r="G1926">
            <v>0</v>
          </cell>
        </row>
        <row r="1927">
          <cell r="A1927" t="str">
            <v/>
          </cell>
          <cell r="B1927" t="str">
            <v/>
          </cell>
          <cell r="C1927"/>
          <cell r="D1927" t="str">
            <v/>
          </cell>
          <cell r="E1927"/>
          <cell r="F1927">
            <v>0</v>
          </cell>
          <cell r="G1927">
            <v>0</v>
          </cell>
        </row>
        <row r="1928">
          <cell r="A1928" t="str">
            <v/>
          </cell>
          <cell r="B1928" t="str">
            <v/>
          </cell>
          <cell r="C1928"/>
          <cell r="D1928" t="str">
            <v/>
          </cell>
          <cell r="E1928"/>
          <cell r="F1928">
            <v>0</v>
          </cell>
          <cell r="G1928">
            <v>0</v>
          </cell>
        </row>
        <row r="1929">
          <cell r="A1929" t="str">
            <v/>
          </cell>
          <cell r="B1929" t="str">
            <v/>
          </cell>
          <cell r="C1929"/>
          <cell r="D1929" t="str">
            <v/>
          </cell>
          <cell r="E1929"/>
          <cell r="F1929">
            <v>0</v>
          </cell>
          <cell r="G1929">
            <v>0</v>
          </cell>
        </row>
        <row r="1930">
          <cell r="A1930" t="str">
            <v/>
          </cell>
          <cell r="B1930" t="str">
            <v/>
          </cell>
          <cell r="C1930"/>
          <cell r="D1930" t="str">
            <v/>
          </cell>
          <cell r="E1930"/>
          <cell r="F1930">
            <v>0</v>
          </cell>
          <cell r="G1930">
            <v>0</v>
          </cell>
        </row>
        <row r="1931">
          <cell r="A1931" t="str">
            <v/>
          </cell>
          <cell r="B1931" t="str">
            <v/>
          </cell>
          <cell r="C1931"/>
          <cell r="D1931" t="str">
            <v/>
          </cell>
          <cell r="E1931"/>
          <cell r="F1931">
            <v>0</v>
          </cell>
          <cell r="G1931">
            <v>0</v>
          </cell>
        </row>
        <row r="1932">
          <cell r="A1932" t="str">
            <v/>
          </cell>
          <cell r="B1932" t="str">
            <v/>
          </cell>
          <cell r="C1932"/>
          <cell r="D1932" t="str">
            <v/>
          </cell>
          <cell r="E1932"/>
          <cell r="F1932">
            <v>0</v>
          </cell>
          <cell r="G1932">
            <v>0</v>
          </cell>
        </row>
        <row r="1933">
          <cell r="A1933" t="str">
            <v/>
          </cell>
          <cell r="B1933" t="str">
            <v/>
          </cell>
          <cell r="C1933"/>
          <cell r="D1933" t="str">
            <v/>
          </cell>
          <cell r="E1933"/>
          <cell r="F1933">
            <v>0</v>
          </cell>
          <cell r="G1933">
            <v>0</v>
          </cell>
        </row>
        <row r="1934">
          <cell r="A1934" t="str">
            <v/>
          </cell>
          <cell r="B1934" t="str">
            <v/>
          </cell>
          <cell r="C1934"/>
          <cell r="D1934" t="str">
            <v/>
          </cell>
          <cell r="E1934"/>
          <cell r="F1934">
            <v>0</v>
          </cell>
          <cell r="G1934">
            <v>0</v>
          </cell>
        </row>
        <row r="1935">
          <cell r="A1935"/>
          <cell r="E1935"/>
          <cell r="F1935" t="str">
            <v>Total C</v>
          </cell>
          <cell r="G1935">
            <v>0</v>
          </cell>
        </row>
        <row r="1936">
          <cell r="A1936"/>
          <cell r="E1936"/>
          <cell r="G1936"/>
        </row>
        <row r="1937">
          <cell r="A1937" t="str">
            <v/>
          </cell>
          <cell r="B1937" t="str">
            <v/>
          </cell>
          <cell r="C1937"/>
          <cell r="D1937" t="str">
            <v>COSTO NETO</v>
          </cell>
          <cell r="E1937"/>
          <cell r="F1937" t="str">
            <v>Total D=A+B+C</v>
          </cell>
          <cell r="G1937">
            <v>0</v>
          </cell>
        </row>
        <row r="1939">
          <cell r="A1939" t="str">
            <v>ANALISIS DE PRECIOS</v>
          </cell>
          <cell r="B1939"/>
          <cell r="C1939"/>
          <cell r="D1939"/>
          <cell r="E1939"/>
          <cell r="F1939"/>
          <cell r="G1939"/>
        </row>
        <row r="1940">
          <cell r="A1940" t="str">
            <v>COMITENTE:</v>
          </cell>
          <cell r="B1940" t="str">
            <v>INSTITUTO PROVINCIAL DE LA VIVIENDA</v>
          </cell>
          <cell r="C1940"/>
          <cell r="D1940"/>
          <cell r="E1940"/>
          <cell r="F1940"/>
          <cell r="G1940"/>
        </row>
        <row r="1941">
          <cell r="A1941" t="str">
            <v>CONTRATISTA:</v>
          </cell>
          <cell r="B1941">
            <v>0</v>
          </cell>
          <cell r="C1941"/>
          <cell r="D1941"/>
          <cell r="E1941"/>
          <cell r="F1941"/>
          <cell r="G1941"/>
        </row>
        <row r="1942">
          <cell r="A1942" t="str">
            <v>OBRA:</v>
          </cell>
          <cell r="B1942">
            <v>0</v>
          </cell>
          <cell r="C1942"/>
          <cell r="D1942"/>
          <cell r="E1942"/>
          <cell r="F1942" t="str">
            <v>PRECIOS A:</v>
          </cell>
          <cell r="G1942">
            <v>0</v>
          </cell>
        </row>
        <row r="1943">
          <cell r="A1943" t="str">
            <v>UBICACIÓN:</v>
          </cell>
          <cell r="B1943">
            <v>0</v>
          </cell>
          <cell r="C1943"/>
          <cell r="E1943"/>
          <cell r="G1943"/>
        </row>
        <row r="1944">
          <cell r="A1944" t="str">
            <v>RUBRO:</v>
          </cell>
          <cell r="B1944"/>
          <cell r="C1944">
            <v>0</v>
          </cell>
          <cell r="E1944"/>
          <cell r="G1944"/>
        </row>
        <row r="1945">
          <cell r="A1945" t="str">
            <v>ITEM:</v>
          </cell>
          <cell r="B1945" t="str">
            <v/>
          </cell>
          <cell r="C1945" t="str">
            <v/>
          </cell>
          <cell r="E1945"/>
          <cell r="F1945" t="str">
            <v>UNIDAD:</v>
          </cell>
          <cell r="G1945" t="str">
            <v/>
          </cell>
        </row>
        <row r="1946">
          <cell r="A1946"/>
          <cell r="B1946"/>
          <cell r="E1946"/>
          <cell r="G1946"/>
        </row>
        <row r="1947">
          <cell r="A1947" t="str">
            <v>DATOS REDETERMINACION</v>
          </cell>
          <cell r="B1947"/>
          <cell r="C1947" t="str">
            <v>DESIGNACION</v>
          </cell>
          <cell r="D1947" t="str">
            <v>U</v>
          </cell>
          <cell r="E1947" t="str">
            <v>Cantidad</v>
          </cell>
          <cell r="F1947" t="str">
            <v>$ Unitarios</v>
          </cell>
          <cell r="G1947" t="str">
            <v>$ Parcial</v>
          </cell>
        </row>
        <row r="1948">
          <cell r="A1948" t="str">
            <v>CÓDIGO</v>
          </cell>
          <cell r="B1948" t="str">
            <v>DESCRIPCIÓN</v>
          </cell>
          <cell r="C1948"/>
          <cell r="D1948"/>
          <cell r="E1948"/>
          <cell r="F1948"/>
          <cell r="G1948"/>
        </row>
        <row r="1949">
          <cell r="A1949" t="str">
            <v>A - MATERIALES</v>
          </cell>
          <cell r="B1949"/>
          <cell r="C1949"/>
          <cell r="D1949"/>
          <cell r="E1949"/>
          <cell r="F1949"/>
          <cell r="G1949"/>
        </row>
        <row r="1950">
          <cell r="A1950" t="str">
            <v/>
          </cell>
          <cell r="B1950" t="str">
            <v/>
          </cell>
          <cell r="C1950"/>
          <cell r="D1950" t="str">
            <v/>
          </cell>
          <cell r="E1950"/>
          <cell r="F1950">
            <v>0</v>
          </cell>
          <cell r="G1950">
            <v>0</v>
          </cell>
        </row>
        <row r="1951">
          <cell r="A1951" t="str">
            <v/>
          </cell>
          <cell r="B1951" t="str">
            <v/>
          </cell>
          <cell r="C1951"/>
          <cell r="D1951" t="str">
            <v/>
          </cell>
          <cell r="E1951"/>
          <cell r="F1951">
            <v>0</v>
          </cell>
          <cell r="G1951">
            <v>0</v>
          </cell>
        </row>
        <row r="1952">
          <cell r="A1952" t="str">
            <v/>
          </cell>
          <cell r="B1952" t="str">
            <v/>
          </cell>
          <cell r="C1952"/>
          <cell r="D1952" t="str">
            <v/>
          </cell>
          <cell r="E1952"/>
          <cell r="F1952">
            <v>0</v>
          </cell>
          <cell r="G1952">
            <v>0</v>
          </cell>
        </row>
        <row r="1953">
          <cell r="A1953" t="str">
            <v/>
          </cell>
          <cell r="B1953" t="str">
            <v/>
          </cell>
          <cell r="C1953"/>
          <cell r="D1953" t="str">
            <v/>
          </cell>
          <cell r="E1953"/>
          <cell r="F1953">
            <v>0</v>
          </cell>
          <cell r="G1953">
            <v>0</v>
          </cell>
        </row>
        <row r="1954">
          <cell r="A1954" t="str">
            <v/>
          </cell>
          <cell r="B1954" t="str">
            <v/>
          </cell>
          <cell r="C1954"/>
          <cell r="D1954" t="str">
            <v/>
          </cell>
          <cell r="E1954"/>
          <cell r="F1954">
            <v>0</v>
          </cell>
          <cell r="G1954">
            <v>0</v>
          </cell>
        </row>
        <row r="1955">
          <cell r="A1955" t="str">
            <v/>
          </cell>
          <cell r="B1955" t="str">
            <v/>
          </cell>
          <cell r="C1955"/>
          <cell r="D1955" t="str">
            <v/>
          </cell>
          <cell r="E1955"/>
          <cell r="F1955">
            <v>0</v>
          </cell>
          <cell r="G1955">
            <v>0</v>
          </cell>
        </row>
        <row r="1956">
          <cell r="A1956" t="str">
            <v/>
          </cell>
          <cell r="B1956" t="str">
            <v/>
          </cell>
          <cell r="C1956"/>
          <cell r="D1956" t="str">
            <v/>
          </cell>
          <cell r="E1956"/>
          <cell r="F1956">
            <v>0</v>
          </cell>
          <cell r="G1956">
            <v>0</v>
          </cell>
        </row>
        <row r="1957">
          <cell r="A1957" t="str">
            <v/>
          </cell>
          <cell r="B1957" t="str">
            <v/>
          </cell>
          <cell r="C1957"/>
          <cell r="D1957" t="str">
            <v/>
          </cell>
          <cell r="E1957"/>
          <cell r="F1957">
            <v>0</v>
          </cell>
          <cell r="G1957">
            <v>0</v>
          </cell>
        </row>
        <row r="1958">
          <cell r="A1958" t="str">
            <v/>
          </cell>
          <cell r="B1958" t="str">
            <v/>
          </cell>
          <cell r="C1958"/>
          <cell r="D1958" t="str">
            <v/>
          </cell>
          <cell r="E1958"/>
          <cell r="F1958">
            <v>0</v>
          </cell>
          <cell r="G1958">
            <v>0</v>
          </cell>
        </row>
        <row r="1959">
          <cell r="A1959" t="str">
            <v/>
          </cell>
          <cell r="B1959" t="str">
            <v/>
          </cell>
          <cell r="C1959"/>
          <cell r="D1959" t="str">
            <v/>
          </cell>
          <cell r="E1959"/>
          <cell r="F1959">
            <v>0</v>
          </cell>
          <cell r="G1959">
            <v>0</v>
          </cell>
        </row>
        <row r="1960">
          <cell r="A1960" t="str">
            <v/>
          </cell>
          <cell r="B1960" t="str">
            <v/>
          </cell>
          <cell r="C1960"/>
          <cell r="D1960" t="str">
            <v/>
          </cell>
          <cell r="E1960"/>
          <cell r="F1960">
            <v>0</v>
          </cell>
          <cell r="G1960">
            <v>0</v>
          </cell>
        </row>
        <row r="1961">
          <cell r="A1961" t="str">
            <v/>
          </cell>
          <cell r="B1961" t="str">
            <v/>
          </cell>
          <cell r="C1961"/>
          <cell r="D1961" t="str">
            <v/>
          </cell>
          <cell r="E1961"/>
          <cell r="F1961">
            <v>0</v>
          </cell>
          <cell r="G1961">
            <v>0</v>
          </cell>
        </row>
        <row r="1962">
          <cell r="A1962" t="str">
            <v/>
          </cell>
          <cell r="B1962" t="str">
            <v/>
          </cell>
          <cell r="C1962"/>
          <cell r="D1962" t="str">
            <v/>
          </cell>
          <cell r="E1962"/>
          <cell r="F1962">
            <v>0</v>
          </cell>
          <cell r="G1962">
            <v>0</v>
          </cell>
        </row>
        <row r="1963">
          <cell r="A1963" t="str">
            <v/>
          </cell>
          <cell r="B1963" t="str">
            <v/>
          </cell>
          <cell r="C1963"/>
          <cell r="D1963" t="str">
            <v/>
          </cell>
          <cell r="E1963"/>
          <cell r="F1963">
            <v>0</v>
          </cell>
          <cell r="G1963">
            <v>0</v>
          </cell>
        </row>
        <row r="1964">
          <cell r="A1964" t="str">
            <v/>
          </cell>
          <cell r="B1964" t="str">
            <v/>
          </cell>
          <cell r="C1964"/>
          <cell r="D1964" t="str">
            <v/>
          </cell>
          <cell r="E1964"/>
          <cell r="F1964">
            <v>0</v>
          </cell>
          <cell r="G1964">
            <v>0</v>
          </cell>
        </row>
        <row r="1965">
          <cell r="A1965" t="str">
            <v/>
          </cell>
          <cell r="B1965" t="str">
            <v/>
          </cell>
          <cell r="C1965"/>
          <cell r="D1965" t="str">
            <v/>
          </cell>
          <cell r="E1965"/>
          <cell r="F1965">
            <v>0</v>
          </cell>
          <cell r="G1965">
            <v>0</v>
          </cell>
        </row>
        <row r="1966">
          <cell r="A1966" t="str">
            <v/>
          </cell>
          <cell r="B1966" t="str">
            <v/>
          </cell>
          <cell r="C1966"/>
          <cell r="D1966" t="str">
            <v/>
          </cell>
          <cell r="E1966"/>
          <cell r="F1966">
            <v>0</v>
          </cell>
          <cell r="G1966">
            <v>0</v>
          </cell>
        </row>
        <row r="1967">
          <cell r="A1967" t="str">
            <v/>
          </cell>
          <cell r="B1967" t="str">
            <v/>
          </cell>
          <cell r="C1967"/>
          <cell r="D1967" t="str">
            <v/>
          </cell>
          <cell r="E1967"/>
          <cell r="F1967">
            <v>0</v>
          </cell>
          <cell r="G1967">
            <v>0</v>
          </cell>
        </row>
        <row r="1968">
          <cell r="A1968" t="str">
            <v/>
          </cell>
          <cell r="B1968" t="str">
            <v/>
          </cell>
          <cell r="C1968"/>
          <cell r="D1968" t="str">
            <v/>
          </cell>
          <cell r="E1968"/>
          <cell r="F1968">
            <v>0</v>
          </cell>
          <cell r="G1968">
            <v>0</v>
          </cell>
        </row>
        <row r="1969">
          <cell r="A1969" t="str">
            <v/>
          </cell>
          <cell r="B1969" t="str">
            <v/>
          </cell>
          <cell r="C1969"/>
          <cell r="D1969" t="str">
            <v/>
          </cell>
          <cell r="E1969"/>
          <cell r="F1969">
            <v>0</v>
          </cell>
          <cell r="G1969">
            <v>0</v>
          </cell>
        </row>
        <row r="1970">
          <cell r="A1970"/>
          <cell r="B1970"/>
          <cell r="C1970"/>
          <cell r="D1970"/>
          <cell r="E1970"/>
          <cell r="F1970" t="str">
            <v>Total A</v>
          </cell>
          <cell r="G1970">
            <v>0</v>
          </cell>
        </row>
        <row r="1971">
          <cell r="A1971" t="str">
            <v>B - MANO DE OBRA</v>
          </cell>
          <cell r="B1971"/>
          <cell r="C1971"/>
          <cell r="D1971"/>
          <cell r="E1971"/>
          <cell r="F1971"/>
          <cell r="G1971"/>
        </row>
        <row r="1972">
          <cell r="A1972" t="str">
            <v/>
          </cell>
          <cell r="B1972" t="str">
            <v/>
          </cell>
          <cell r="C1972"/>
          <cell r="D1972" t="str">
            <v/>
          </cell>
          <cell r="E1972"/>
          <cell r="F1972">
            <v>0</v>
          </cell>
          <cell r="G1972">
            <v>0</v>
          </cell>
        </row>
        <row r="1973">
          <cell r="A1973" t="str">
            <v/>
          </cell>
          <cell r="B1973" t="str">
            <v/>
          </cell>
          <cell r="C1973"/>
          <cell r="D1973" t="str">
            <v/>
          </cell>
          <cell r="E1973"/>
          <cell r="F1973">
            <v>0</v>
          </cell>
          <cell r="G1973">
            <v>0</v>
          </cell>
        </row>
        <row r="1974">
          <cell r="A1974" t="str">
            <v/>
          </cell>
          <cell r="B1974" t="str">
            <v/>
          </cell>
          <cell r="C1974"/>
          <cell r="D1974" t="str">
            <v/>
          </cell>
          <cell r="E1974"/>
          <cell r="F1974">
            <v>0</v>
          </cell>
          <cell r="G1974">
            <v>0</v>
          </cell>
        </row>
        <row r="1975">
          <cell r="A1975" t="str">
            <v/>
          </cell>
          <cell r="B1975" t="str">
            <v/>
          </cell>
          <cell r="C1975"/>
          <cell r="D1975" t="str">
            <v/>
          </cell>
          <cell r="E1975"/>
          <cell r="F1975">
            <v>0</v>
          </cell>
          <cell r="G1975">
            <v>0</v>
          </cell>
        </row>
        <row r="1976">
          <cell r="A1976" t="str">
            <v/>
          </cell>
          <cell r="B1976" t="str">
            <v/>
          </cell>
          <cell r="C1976"/>
          <cell r="D1976" t="str">
            <v/>
          </cell>
          <cell r="E1976"/>
          <cell r="F1976">
            <v>0</v>
          </cell>
          <cell r="G1976">
            <v>0</v>
          </cell>
        </row>
        <row r="1977">
          <cell r="A1977" t="str">
            <v/>
          </cell>
          <cell r="B1977" t="str">
            <v/>
          </cell>
          <cell r="C1977"/>
          <cell r="D1977" t="str">
            <v/>
          </cell>
          <cell r="E1977"/>
          <cell r="F1977">
            <v>0</v>
          </cell>
          <cell r="G1977">
            <v>0</v>
          </cell>
        </row>
        <row r="1978">
          <cell r="A1978" t="str">
            <v/>
          </cell>
          <cell r="B1978" t="str">
            <v/>
          </cell>
          <cell r="C1978"/>
          <cell r="D1978" t="str">
            <v/>
          </cell>
          <cell r="E1978"/>
          <cell r="F1978">
            <v>0</v>
          </cell>
          <cell r="G1978">
            <v>0</v>
          </cell>
        </row>
        <row r="1979">
          <cell r="A1979" t="str">
            <v/>
          </cell>
          <cell r="B1979" t="str">
            <v/>
          </cell>
          <cell r="C1979"/>
          <cell r="D1979" t="str">
            <v/>
          </cell>
          <cell r="E1979"/>
          <cell r="F1979">
            <v>0</v>
          </cell>
          <cell r="G1979">
            <v>0</v>
          </cell>
        </row>
        <row r="1980">
          <cell r="A1980"/>
          <cell r="B1980"/>
          <cell r="C1980"/>
          <cell r="D1980"/>
          <cell r="E1980"/>
          <cell r="F1980" t="str">
            <v>Total B</v>
          </cell>
          <cell r="G1980">
            <v>0</v>
          </cell>
        </row>
        <row r="1981">
          <cell r="A1981" t="str">
            <v>C - EQUIPOS</v>
          </cell>
          <cell r="B1981"/>
          <cell r="C1981"/>
          <cell r="D1981"/>
          <cell r="E1981"/>
          <cell r="F1981"/>
          <cell r="G1981"/>
        </row>
        <row r="1982">
          <cell r="A1982" t="str">
            <v/>
          </cell>
          <cell r="B1982" t="str">
            <v/>
          </cell>
          <cell r="C1982"/>
          <cell r="D1982" t="str">
            <v/>
          </cell>
          <cell r="E1982"/>
          <cell r="F1982">
            <v>0</v>
          </cell>
          <cell r="G1982">
            <v>0</v>
          </cell>
        </row>
        <row r="1983">
          <cell r="A1983" t="str">
            <v/>
          </cell>
          <cell r="B1983" t="str">
            <v/>
          </cell>
          <cell r="C1983"/>
          <cell r="D1983" t="str">
            <v/>
          </cell>
          <cell r="E1983"/>
          <cell r="F1983">
            <v>0</v>
          </cell>
          <cell r="G1983">
            <v>0</v>
          </cell>
        </row>
        <row r="1984">
          <cell r="A1984" t="str">
            <v/>
          </cell>
          <cell r="B1984" t="str">
            <v/>
          </cell>
          <cell r="C1984"/>
          <cell r="D1984" t="str">
            <v/>
          </cell>
          <cell r="E1984"/>
          <cell r="F1984">
            <v>0</v>
          </cell>
          <cell r="G1984">
            <v>0</v>
          </cell>
        </row>
        <row r="1985">
          <cell r="A1985" t="str">
            <v/>
          </cell>
          <cell r="B1985" t="str">
            <v/>
          </cell>
          <cell r="C1985"/>
          <cell r="D1985" t="str">
            <v/>
          </cell>
          <cell r="E1985"/>
          <cell r="F1985">
            <v>0</v>
          </cell>
          <cell r="G1985">
            <v>0</v>
          </cell>
        </row>
        <row r="1986">
          <cell r="A1986" t="str">
            <v/>
          </cell>
          <cell r="B1986" t="str">
            <v/>
          </cell>
          <cell r="C1986"/>
          <cell r="D1986" t="str">
            <v/>
          </cell>
          <cell r="E1986"/>
          <cell r="F1986">
            <v>0</v>
          </cell>
          <cell r="G1986">
            <v>0</v>
          </cell>
        </row>
        <row r="1987">
          <cell r="A1987" t="str">
            <v/>
          </cell>
          <cell r="B1987" t="str">
            <v/>
          </cell>
          <cell r="C1987"/>
          <cell r="D1987" t="str">
            <v/>
          </cell>
          <cell r="E1987"/>
          <cell r="F1987">
            <v>0</v>
          </cell>
          <cell r="G1987">
            <v>0</v>
          </cell>
        </row>
        <row r="1988">
          <cell r="A1988" t="str">
            <v/>
          </cell>
          <cell r="B1988" t="str">
            <v/>
          </cell>
          <cell r="C1988"/>
          <cell r="D1988" t="str">
            <v/>
          </cell>
          <cell r="E1988"/>
          <cell r="F1988">
            <v>0</v>
          </cell>
          <cell r="G1988">
            <v>0</v>
          </cell>
        </row>
        <row r="1989">
          <cell r="A1989" t="str">
            <v/>
          </cell>
          <cell r="B1989" t="str">
            <v/>
          </cell>
          <cell r="C1989"/>
          <cell r="D1989" t="str">
            <v/>
          </cell>
          <cell r="E1989"/>
          <cell r="F1989">
            <v>0</v>
          </cell>
          <cell r="G1989">
            <v>0</v>
          </cell>
        </row>
        <row r="1990">
          <cell r="A1990" t="str">
            <v/>
          </cell>
          <cell r="B1990" t="str">
            <v/>
          </cell>
          <cell r="C1990"/>
          <cell r="D1990" t="str">
            <v/>
          </cell>
          <cell r="E1990"/>
          <cell r="F1990">
            <v>0</v>
          </cell>
          <cell r="G1990">
            <v>0</v>
          </cell>
        </row>
        <row r="1991">
          <cell r="A1991" t="str">
            <v/>
          </cell>
          <cell r="B1991" t="str">
            <v/>
          </cell>
          <cell r="C1991"/>
          <cell r="D1991" t="str">
            <v/>
          </cell>
          <cell r="E1991"/>
          <cell r="F1991">
            <v>0</v>
          </cell>
          <cell r="G1991">
            <v>0</v>
          </cell>
        </row>
        <row r="1992">
          <cell r="A1992"/>
          <cell r="E1992"/>
          <cell r="F1992" t="str">
            <v>Total C</v>
          </cell>
          <cell r="G1992">
            <v>0</v>
          </cell>
        </row>
        <row r="1993">
          <cell r="A1993"/>
          <cell r="E1993"/>
          <cell r="G1993"/>
        </row>
        <row r="1994">
          <cell r="A1994" t="str">
            <v/>
          </cell>
          <cell r="B1994" t="str">
            <v/>
          </cell>
          <cell r="C1994"/>
          <cell r="D1994" t="str">
            <v>COSTO NETO</v>
          </cell>
          <cell r="E1994"/>
          <cell r="F1994" t="str">
            <v>Total D=A+B+C</v>
          </cell>
          <cell r="G1994">
            <v>0</v>
          </cell>
        </row>
        <row r="1995">
          <cell r="A1995"/>
          <cell r="B1995"/>
          <cell r="C1995"/>
          <cell r="D1995"/>
          <cell r="E1995"/>
          <cell r="F1995"/>
          <cell r="G1995"/>
        </row>
        <row r="1996">
          <cell r="A1996" t="str">
            <v>ANALISIS DE PRECIOS</v>
          </cell>
          <cell r="B1996"/>
          <cell r="C1996"/>
          <cell r="D1996"/>
          <cell r="E1996"/>
          <cell r="F1996"/>
          <cell r="G1996"/>
        </row>
        <row r="1997">
          <cell r="A1997" t="str">
            <v>COMITENTE:</v>
          </cell>
          <cell r="B1997" t="str">
            <v>INSTITUTO PROVINCIAL DE LA VIVIENDA</v>
          </cell>
          <cell r="C1997"/>
          <cell r="D1997"/>
          <cell r="E1997"/>
          <cell r="F1997"/>
          <cell r="G1997"/>
        </row>
        <row r="1998">
          <cell r="A1998" t="str">
            <v>CONTRATISTA:</v>
          </cell>
          <cell r="B1998">
            <v>0</v>
          </cell>
          <cell r="C1998"/>
          <cell r="D1998"/>
          <cell r="E1998"/>
          <cell r="F1998"/>
          <cell r="G1998"/>
        </row>
        <row r="1999">
          <cell r="A1999" t="str">
            <v>OBRA:</v>
          </cell>
          <cell r="B1999">
            <v>0</v>
          </cell>
          <cell r="C1999"/>
          <cell r="D1999"/>
          <cell r="E1999"/>
          <cell r="F1999" t="str">
            <v>PRECIOS A:</v>
          </cell>
          <cell r="G1999">
            <v>0</v>
          </cell>
        </row>
        <row r="2000">
          <cell r="A2000" t="str">
            <v>UBICACIÓN:</v>
          </cell>
          <cell r="B2000">
            <v>0</v>
          </cell>
          <cell r="C2000"/>
          <cell r="E2000"/>
          <cell r="G2000"/>
        </row>
        <row r="2001">
          <cell r="A2001" t="str">
            <v>RUBRO:</v>
          </cell>
          <cell r="B2001"/>
          <cell r="C2001">
            <v>0</v>
          </cell>
          <cell r="E2001"/>
          <cell r="G2001"/>
        </row>
        <row r="2002">
          <cell r="A2002" t="str">
            <v>ITEM:</v>
          </cell>
          <cell r="B2002" t="str">
            <v/>
          </cell>
          <cell r="C2002" t="str">
            <v/>
          </cell>
          <cell r="E2002"/>
          <cell r="F2002" t="str">
            <v>UNIDAD:</v>
          </cell>
          <cell r="G2002" t="str">
            <v/>
          </cell>
        </row>
        <row r="2003">
          <cell r="A2003"/>
          <cell r="B2003"/>
          <cell r="E2003"/>
          <cell r="G2003"/>
        </row>
        <row r="2004">
          <cell r="A2004" t="str">
            <v>DATOS REDETERMINACION</v>
          </cell>
          <cell r="B2004"/>
          <cell r="C2004" t="str">
            <v>DESIGNACION</v>
          </cell>
          <cell r="D2004" t="str">
            <v>U</v>
          </cell>
          <cell r="E2004" t="str">
            <v>Cantidad</v>
          </cell>
          <cell r="F2004" t="str">
            <v>$ Unitarios</v>
          </cell>
          <cell r="G2004" t="str">
            <v>$ Parcial</v>
          </cell>
        </row>
        <row r="2005">
          <cell r="A2005" t="str">
            <v>CÓDIGO</v>
          </cell>
          <cell r="B2005" t="str">
            <v>DESCRIPCIÓN</v>
          </cell>
          <cell r="C2005"/>
          <cell r="D2005"/>
          <cell r="E2005"/>
          <cell r="F2005"/>
          <cell r="G2005"/>
        </row>
        <row r="2006">
          <cell r="A2006" t="str">
            <v>A - MATERIALES</v>
          </cell>
          <cell r="B2006"/>
          <cell r="C2006"/>
          <cell r="D2006"/>
          <cell r="E2006"/>
          <cell r="F2006"/>
          <cell r="G2006"/>
        </row>
        <row r="2007">
          <cell r="A2007" t="str">
            <v/>
          </cell>
          <cell r="B2007" t="str">
            <v/>
          </cell>
          <cell r="C2007"/>
          <cell r="D2007" t="str">
            <v/>
          </cell>
          <cell r="E2007"/>
          <cell r="F2007">
            <v>0</v>
          </cell>
          <cell r="G2007">
            <v>0</v>
          </cell>
        </row>
        <row r="2008">
          <cell r="A2008" t="str">
            <v/>
          </cell>
          <cell r="B2008" t="str">
            <v/>
          </cell>
          <cell r="C2008"/>
          <cell r="D2008" t="str">
            <v/>
          </cell>
          <cell r="E2008"/>
          <cell r="F2008">
            <v>0</v>
          </cell>
          <cell r="G2008">
            <v>0</v>
          </cell>
        </row>
        <row r="2009">
          <cell r="A2009" t="str">
            <v/>
          </cell>
          <cell r="B2009" t="str">
            <v/>
          </cell>
          <cell r="C2009"/>
          <cell r="D2009" t="str">
            <v/>
          </cell>
          <cell r="E2009"/>
          <cell r="F2009">
            <v>0</v>
          </cell>
          <cell r="G2009">
            <v>0</v>
          </cell>
        </row>
        <row r="2010">
          <cell r="A2010" t="str">
            <v/>
          </cell>
          <cell r="B2010" t="str">
            <v/>
          </cell>
          <cell r="C2010"/>
          <cell r="D2010" t="str">
            <v/>
          </cell>
          <cell r="E2010"/>
          <cell r="F2010">
            <v>0</v>
          </cell>
          <cell r="G2010">
            <v>0</v>
          </cell>
        </row>
        <row r="2011">
          <cell r="A2011" t="str">
            <v/>
          </cell>
          <cell r="B2011" t="str">
            <v/>
          </cell>
          <cell r="C2011"/>
          <cell r="D2011" t="str">
            <v/>
          </cell>
          <cell r="E2011"/>
          <cell r="F2011">
            <v>0</v>
          </cell>
          <cell r="G2011">
            <v>0</v>
          </cell>
        </row>
        <row r="2012">
          <cell r="A2012" t="str">
            <v/>
          </cell>
          <cell r="B2012" t="str">
            <v/>
          </cell>
          <cell r="C2012"/>
          <cell r="D2012" t="str">
            <v/>
          </cell>
          <cell r="E2012"/>
          <cell r="F2012">
            <v>0</v>
          </cell>
          <cell r="G2012">
            <v>0</v>
          </cell>
        </row>
        <row r="2013">
          <cell r="A2013" t="str">
            <v/>
          </cell>
          <cell r="B2013" t="str">
            <v/>
          </cell>
          <cell r="C2013"/>
          <cell r="D2013" t="str">
            <v/>
          </cell>
          <cell r="E2013"/>
          <cell r="F2013">
            <v>0</v>
          </cell>
          <cell r="G2013">
            <v>0</v>
          </cell>
        </row>
        <row r="2014">
          <cell r="A2014" t="str">
            <v/>
          </cell>
          <cell r="B2014" t="str">
            <v/>
          </cell>
          <cell r="C2014"/>
          <cell r="D2014" t="str">
            <v/>
          </cell>
          <cell r="E2014"/>
          <cell r="F2014">
            <v>0</v>
          </cell>
          <cell r="G2014">
            <v>0</v>
          </cell>
        </row>
        <row r="2015">
          <cell r="A2015" t="str">
            <v/>
          </cell>
          <cell r="B2015" t="str">
            <v/>
          </cell>
          <cell r="C2015"/>
          <cell r="D2015" t="str">
            <v/>
          </cell>
          <cell r="E2015"/>
          <cell r="F2015">
            <v>0</v>
          </cell>
          <cell r="G2015">
            <v>0</v>
          </cell>
        </row>
        <row r="2016">
          <cell r="A2016" t="str">
            <v/>
          </cell>
          <cell r="B2016" t="str">
            <v/>
          </cell>
          <cell r="C2016"/>
          <cell r="D2016" t="str">
            <v/>
          </cell>
          <cell r="E2016"/>
          <cell r="F2016">
            <v>0</v>
          </cell>
          <cell r="G2016">
            <v>0</v>
          </cell>
        </row>
        <row r="2017">
          <cell r="A2017" t="str">
            <v/>
          </cell>
          <cell r="B2017" t="str">
            <v/>
          </cell>
          <cell r="C2017"/>
          <cell r="D2017" t="str">
            <v/>
          </cell>
          <cell r="E2017"/>
          <cell r="F2017">
            <v>0</v>
          </cell>
          <cell r="G2017">
            <v>0</v>
          </cell>
        </row>
        <row r="2018">
          <cell r="A2018" t="str">
            <v/>
          </cell>
          <cell r="B2018" t="str">
            <v/>
          </cell>
          <cell r="C2018"/>
          <cell r="D2018" t="str">
            <v/>
          </cell>
          <cell r="E2018"/>
          <cell r="F2018">
            <v>0</v>
          </cell>
          <cell r="G2018">
            <v>0</v>
          </cell>
        </row>
        <row r="2019">
          <cell r="A2019" t="str">
            <v/>
          </cell>
          <cell r="B2019" t="str">
            <v/>
          </cell>
          <cell r="C2019"/>
          <cell r="D2019" t="str">
            <v/>
          </cell>
          <cell r="E2019"/>
          <cell r="F2019">
            <v>0</v>
          </cell>
          <cell r="G2019">
            <v>0</v>
          </cell>
        </row>
        <row r="2020">
          <cell r="A2020" t="str">
            <v/>
          </cell>
          <cell r="B2020" t="str">
            <v/>
          </cell>
          <cell r="C2020"/>
          <cell r="D2020" t="str">
            <v/>
          </cell>
          <cell r="E2020"/>
          <cell r="F2020">
            <v>0</v>
          </cell>
          <cell r="G2020">
            <v>0</v>
          </cell>
        </row>
        <row r="2021">
          <cell r="A2021" t="str">
            <v/>
          </cell>
          <cell r="B2021" t="str">
            <v/>
          </cell>
          <cell r="C2021"/>
          <cell r="D2021" t="str">
            <v/>
          </cell>
          <cell r="E2021"/>
          <cell r="F2021">
            <v>0</v>
          </cell>
          <cell r="G2021">
            <v>0</v>
          </cell>
        </row>
        <row r="2022">
          <cell r="A2022" t="str">
            <v/>
          </cell>
          <cell r="B2022" t="str">
            <v/>
          </cell>
          <cell r="C2022"/>
          <cell r="D2022" t="str">
            <v/>
          </cell>
          <cell r="E2022"/>
          <cell r="F2022">
            <v>0</v>
          </cell>
          <cell r="G2022">
            <v>0</v>
          </cell>
        </row>
        <row r="2023">
          <cell r="A2023" t="str">
            <v/>
          </cell>
          <cell r="B2023" t="str">
            <v/>
          </cell>
          <cell r="C2023"/>
          <cell r="D2023" t="str">
            <v/>
          </cell>
          <cell r="E2023"/>
          <cell r="F2023">
            <v>0</v>
          </cell>
          <cell r="G2023">
            <v>0</v>
          </cell>
        </row>
        <row r="2024">
          <cell r="A2024" t="str">
            <v/>
          </cell>
          <cell r="B2024" t="str">
            <v/>
          </cell>
          <cell r="C2024"/>
          <cell r="D2024" t="str">
            <v/>
          </cell>
          <cell r="E2024"/>
          <cell r="F2024">
            <v>0</v>
          </cell>
          <cell r="G2024">
            <v>0</v>
          </cell>
        </row>
        <row r="2025">
          <cell r="A2025" t="str">
            <v/>
          </cell>
          <cell r="B2025" t="str">
            <v/>
          </cell>
          <cell r="C2025"/>
          <cell r="D2025" t="str">
            <v/>
          </cell>
          <cell r="E2025"/>
          <cell r="F2025">
            <v>0</v>
          </cell>
          <cell r="G2025">
            <v>0</v>
          </cell>
        </row>
        <row r="2026">
          <cell r="A2026" t="str">
            <v/>
          </cell>
          <cell r="B2026" t="str">
            <v/>
          </cell>
          <cell r="C2026"/>
          <cell r="D2026" t="str">
            <v/>
          </cell>
          <cell r="E2026"/>
          <cell r="F2026">
            <v>0</v>
          </cell>
          <cell r="G2026">
            <v>0</v>
          </cell>
        </row>
        <row r="2027">
          <cell r="A2027"/>
          <cell r="B2027"/>
          <cell r="C2027"/>
          <cell r="D2027"/>
          <cell r="E2027"/>
          <cell r="F2027" t="str">
            <v>Total A</v>
          </cell>
          <cell r="G2027">
            <v>0</v>
          </cell>
        </row>
        <row r="2028">
          <cell r="A2028" t="str">
            <v>B - MANO DE OBRA</v>
          </cell>
          <cell r="B2028"/>
          <cell r="C2028"/>
          <cell r="D2028"/>
          <cell r="E2028"/>
          <cell r="F2028"/>
          <cell r="G2028"/>
        </row>
        <row r="2029">
          <cell r="A2029" t="str">
            <v/>
          </cell>
          <cell r="B2029" t="str">
            <v/>
          </cell>
          <cell r="C2029"/>
          <cell r="D2029" t="str">
            <v/>
          </cell>
          <cell r="E2029"/>
          <cell r="F2029">
            <v>0</v>
          </cell>
          <cell r="G2029">
            <v>0</v>
          </cell>
        </row>
        <row r="2030">
          <cell r="A2030" t="str">
            <v/>
          </cell>
          <cell r="B2030" t="str">
            <v/>
          </cell>
          <cell r="C2030"/>
          <cell r="D2030" t="str">
            <v/>
          </cell>
          <cell r="E2030"/>
          <cell r="F2030">
            <v>0</v>
          </cell>
          <cell r="G2030">
            <v>0</v>
          </cell>
        </row>
        <row r="2031">
          <cell r="A2031" t="str">
            <v/>
          </cell>
          <cell r="B2031" t="str">
            <v/>
          </cell>
          <cell r="C2031"/>
          <cell r="D2031" t="str">
            <v/>
          </cell>
          <cell r="E2031"/>
          <cell r="F2031">
            <v>0</v>
          </cell>
          <cell r="G2031">
            <v>0</v>
          </cell>
        </row>
        <row r="2032">
          <cell r="A2032" t="str">
            <v/>
          </cell>
          <cell r="B2032" t="str">
            <v/>
          </cell>
          <cell r="C2032"/>
          <cell r="D2032" t="str">
            <v/>
          </cell>
          <cell r="E2032"/>
          <cell r="F2032">
            <v>0</v>
          </cell>
          <cell r="G2032">
            <v>0</v>
          </cell>
        </row>
        <row r="2033">
          <cell r="A2033" t="str">
            <v/>
          </cell>
          <cell r="B2033" t="str">
            <v/>
          </cell>
          <cell r="C2033"/>
          <cell r="D2033" t="str">
            <v/>
          </cell>
          <cell r="E2033"/>
          <cell r="F2033">
            <v>0</v>
          </cell>
          <cell r="G2033">
            <v>0</v>
          </cell>
        </row>
        <row r="2034">
          <cell r="A2034" t="str">
            <v/>
          </cell>
          <cell r="B2034" t="str">
            <v/>
          </cell>
          <cell r="C2034"/>
          <cell r="D2034" t="str">
            <v/>
          </cell>
          <cell r="E2034"/>
          <cell r="F2034">
            <v>0</v>
          </cell>
          <cell r="G2034">
            <v>0</v>
          </cell>
        </row>
        <row r="2035">
          <cell r="A2035" t="str">
            <v/>
          </cell>
          <cell r="B2035" t="str">
            <v/>
          </cell>
          <cell r="C2035"/>
          <cell r="D2035" t="str">
            <v/>
          </cell>
          <cell r="E2035"/>
          <cell r="F2035">
            <v>0</v>
          </cell>
          <cell r="G2035">
            <v>0</v>
          </cell>
        </row>
        <row r="2036">
          <cell r="A2036" t="str">
            <v/>
          </cell>
          <cell r="B2036" t="str">
            <v/>
          </cell>
          <cell r="C2036"/>
          <cell r="D2036" t="str">
            <v/>
          </cell>
          <cell r="E2036"/>
          <cell r="F2036">
            <v>0</v>
          </cell>
          <cell r="G2036">
            <v>0</v>
          </cell>
        </row>
        <row r="2037">
          <cell r="A2037"/>
          <cell r="B2037"/>
          <cell r="C2037"/>
          <cell r="D2037"/>
          <cell r="E2037"/>
          <cell r="F2037" t="str">
            <v>Total B</v>
          </cell>
          <cell r="G2037">
            <v>0</v>
          </cell>
        </row>
        <row r="2038">
          <cell r="A2038" t="str">
            <v>C - EQUIPOS</v>
          </cell>
          <cell r="B2038"/>
          <cell r="C2038"/>
          <cell r="D2038"/>
          <cell r="E2038"/>
          <cell r="F2038"/>
          <cell r="G2038"/>
        </row>
        <row r="2039">
          <cell r="A2039" t="str">
            <v/>
          </cell>
          <cell r="B2039" t="str">
            <v/>
          </cell>
          <cell r="C2039"/>
          <cell r="D2039" t="str">
            <v/>
          </cell>
          <cell r="E2039"/>
          <cell r="F2039">
            <v>0</v>
          </cell>
          <cell r="G2039">
            <v>0</v>
          </cell>
        </row>
        <row r="2040">
          <cell r="A2040" t="str">
            <v/>
          </cell>
          <cell r="B2040" t="str">
            <v/>
          </cell>
          <cell r="C2040"/>
          <cell r="D2040" t="str">
            <v/>
          </cell>
          <cell r="E2040"/>
          <cell r="F2040">
            <v>0</v>
          </cell>
          <cell r="G2040">
            <v>0</v>
          </cell>
        </row>
        <row r="2041">
          <cell r="A2041" t="str">
            <v/>
          </cell>
          <cell r="B2041" t="str">
            <v/>
          </cell>
          <cell r="C2041"/>
          <cell r="D2041" t="str">
            <v/>
          </cell>
          <cell r="E2041"/>
          <cell r="F2041">
            <v>0</v>
          </cell>
          <cell r="G2041">
            <v>0</v>
          </cell>
        </row>
        <row r="2042">
          <cell r="A2042" t="str">
            <v/>
          </cell>
          <cell r="B2042" t="str">
            <v/>
          </cell>
          <cell r="C2042"/>
          <cell r="D2042" t="str">
            <v/>
          </cell>
          <cell r="E2042"/>
          <cell r="F2042">
            <v>0</v>
          </cell>
          <cell r="G2042">
            <v>0</v>
          </cell>
        </row>
        <row r="2043">
          <cell r="A2043" t="str">
            <v/>
          </cell>
          <cell r="B2043" t="str">
            <v/>
          </cell>
          <cell r="C2043"/>
          <cell r="D2043" t="str">
            <v/>
          </cell>
          <cell r="E2043"/>
          <cell r="F2043">
            <v>0</v>
          </cell>
          <cell r="G2043">
            <v>0</v>
          </cell>
        </row>
        <row r="2044">
          <cell r="A2044" t="str">
            <v/>
          </cell>
          <cell r="B2044" t="str">
            <v/>
          </cell>
          <cell r="C2044"/>
          <cell r="D2044" t="str">
            <v/>
          </cell>
          <cell r="E2044"/>
          <cell r="F2044">
            <v>0</v>
          </cell>
          <cell r="G2044">
            <v>0</v>
          </cell>
        </row>
        <row r="2045">
          <cell r="A2045" t="str">
            <v/>
          </cell>
          <cell r="B2045" t="str">
            <v/>
          </cell>
          <cell r="C2045"/>
          <cell r="D2045" t="str">
            <v/>
          </cell>
          <cell r="E2045"/>
          <cell r="F2045">
            <v>0</v>
          </cell>
          <cell r="G2045">
            <v>0</v>
          </cell>
        </row>
        <row r="2046">
          <cell r="A2046" t="str">
            <v/>
          </cell>
          <cell r="B2046" t="str">
            <v/>
          </cell>
          <cell r="C2046"/>
          <cell r="D2046" t="str">
            <v/>
          </cell>
          <cell r="E2046"/>
          <cell r="F2046">
            <v>0</v>
          </cell>
          <cell r="G2046">
            <v>0</v>
          </cell>
        </row>
        <row r="2047">
          <cell r="A2047" t="str">
            <v/>
          </cell>
          <cell r="B2047" t="str">
            <v/>
          </cell>
          <cell r="C2047"/>
          <cell r="D2047" t="str">
            <v/>
          </cell>
          <cell r="E2047"/>
          <cell r="F2047">
            <v>0</v>
          </cell>
          <cell r="G2047">
            <v>0</v>
          </cell>
        </row>
        <row r="2048">
          <cell r="A2048" t="str">
            <v/>
          </cell>
          <cell r="B2048" t="str">
            <v/>
          </cell>
          <cell r="C2048"/>
          <cell r="D2048" t="str">
            <v/>
          </cell>
          <cell r="E2048"/>
          <cell r="F2048">
            <v>0</v>
          </cell>
          <cell r="G2048">
            <v>0</v>
          </cell>
        </row>
        <row r="2049">
          <cell r="A2049"/>
          <cell r="E2049"/>
          <cell r="F2049" t="str">
            <v>Total C</v>
          </cell>
          <cell r="G2049">
            <v>0</v>
          </cell>
        </row>
        <row r="2050">
          <cell r="A2050"/>
          <cell r="E2050"/>
          <cell r="G2050"/>
        </row>
        <row r="2051">
          <cell r="A2051" t="str">
            <v/>
          </cell>
          <cell r="B2051" t="str">
            <v/>
          </cell>
          <cell r="C2051"/>
          <cell r="D2051" t="str">
            <v>COSTO NETO</v>
          </cell>
          <cell r="E2051"/>
          <cell r="F2051" t="str">
            <v>Total D=A+B+C</v>
          </cell>
          <cell r="G2051">
            <v>0</v>
          </cell>
        </row>
        <row r="2053">
          <cell r="A2053" t="str">
            <v>ANALISIS DE PRECIOS</v>
          </cell>
          <cell r="B2053"/>
          <cell r="C2053"/>
          <cell r="D2053"/>
          <cell r="E2053"/>
          <cell r="F2053"/>
          <cell r="G2053"/>
        </row>
        <row r="2054">
          <cell r="A2054" t="str">
            <v>COMITENTE:</v>
          </cell>
          <cell r="B2054" t="str">
            <v>INSTITUTO PROVINCIAL DE LA VIVIENDA</v>
          </cell>
          <cell r="C2054"/>
          <cell r="D2054"/>
          <cell r="E2054"/>
          <cell r="F2054"/>
          <cell r="G2054"/>
        </row>
        <row r="2055">
          <cell r="A2055" t="str">
            <v>CONTRATISTA:</v>
          </cell>
          <cell r="B2055">
            <v>0</v>
          </cell>
          <cell r="C2055"/>
          <cell r="D2055"/>
          <cell r="E2055"/>
          <cell r="F2055"/>
          <cell r="G2055"/>
        </row>
        <row r="2056">
          <cell r="A2056" t="str">
            <v>OBRA:</v>
          </cell>
          <cell r="B2056">
            <v>0</v>
          </cell>
          <cell r="C2056"/>
          <cell r="D2056"/>
          <cell r="E2056"/>
          <cell r="F2056" t="str">
            <v>PRECIOS A:</v>
          </cell>
          <cell r="G2056">
            <v>0</v>
          </cell>
        </row>
        <row r="2057">
          <cell r="A2057" t="str">
            <v>UBICACIÓN:</v>
          </cell>
          <cell r="B2057">
            <v>0</v>
          </cell>
          <cell r="C2057"/>
          <cell r="E2057"/>
          <cell r="G2057"/>
        </row>
        <row r="2058">
          <cell r="A2058" t="str">
            <v>RUBRO:</v>
          </cell>
          <cell r="B2058"/>
          <cell r="C2058">
            <v>0</v>
          </cell>
          <cell r="E2058"/>
          <cell r="G2058"/>
        </row>
        <row r="2059">
          <cell r="A2059" t="str">
            <v>ITEM:</v>
          </cell>
          <cell r="B2059" t="str">
            <v/>
          </cell>
          <cell r="C2059" t="str">
            <v/>
          </cell>
          <cell r="E2059"/>
          <cell r="F2059" t="str">
            <v>UNIDAD:</v>
          </cell>
          <cell r="G2059" t="str">
            <v/>
          </cell>
        </row>
        <row r="2060">
          <cell r="A2060"/>
          <cell r="B2060"/>
          <cell r="E2060"/>
          <cell r="G2060"/>
        </row>
        <row r="2061">
          <cell r="A2061" t="str">
            <v>DATOS REDETERMINACION</v>
          </cell>
          <cell r="B2061"/>
          <cell r="C2061" t="str">
            <v>DESIGNACION</v>
          </cell>
          <cell r="D2061" t="str">
            <v>U</v>
          </cell>
          <cell r="E2061" t="str">
            <v>Cantidad</v>
          </cell>
          <cell r="F2061" t="str">
            <v>$ Unitarios</v>
          </cell>
          <cell r="G2061" t="str">
            <v>$ Parcial</v>
          </cell>
        </row>
        <row r="2062">
          <cell r="A2062" t="str">
            <v>CÓDIGO</v>
          </cell>
          <cell r="B2062" t="str">
            <v>DESCRIPCIÓN</v>
          </cell>
          <cell r="C2062"/>
          <cell r="D2062"/>
          <cell r="E2062"/>
          <cell r="F2062"/>
          <cell r="G2062"/>
        </row>
        <row r="2063">
          <cell r="A2063" t="str">
            <v>A - MATERIALES</v>
          </cell>
          <cell r="B2063"/>
          <cell r="C2063"/>
          <cell r="D2063"/>
          <cell r="E2063"/>
          <cell r="F2063"/>
          <cell r="G2063"/>
        </row>
        <row r="2064">
          <cell r="A2064" t="str">
            <v/>
          </cell>
          <cell r="B2064" t="str">
            <v/>
          </cell>
          <cell r="C2064"/>
          <cell r="D2064" t="str">
            <v/>
          </cell>
          <cell r="E2064"/>
          <cell r="F2064">
            <v>0</v>
          </cell>
          <cell r="G2064">
            <v>0</v>
          </cell>
        </row>
        <row r="2065">
          <cell r="A2065" t="str">
            <v/>
          </cell>
          <cell r="B2065" t="str">
            <v/>
          </cell>
          <cell r="C2065"/>
          <cell r="D2065" t="str">
            <v/>
          </cell>
          <cell r="E2065"/>
          <cell r="F2065">
            <v>0</v>
          </cell>
          <cell r="G2065">
            <v>0</v>
          </cell>
        </row>
        <row r="2066">
          <cell r="A2066" t="str">
            <v/>
          </cell>
          <cell r="B2066" t="str">
            <v/>
          </cell>
          <cell r="C2066"/>
          <cell r="D2066" t="str">
            <v/>
          </cell>
          <cell r="E2066"/>
          <cell r="F2066">
            <v>0</v>
          </cell>
          <cell r="G2066">
            <v>0</v>
          </cell>
        </row>
        <row r="2067">
          <cell r="A2067" t="str">
            <v/>
          </cell>
          <cell r="B2067" t="str">
            <v/>
          </cell>
          <cell r="C2067"/>
          <cell r="D2067" t="str">
            <v/>
          </cell>
          <cell r="E2067"/>
          <cell r="F2067">
            <v>0</v>
          </cell>
          <cell r="G2067">
            <v>0</v>
          </cell>
        </row>
        <row r="2068">
          <cell r="A2068" t="str">
            <v/>
          </cell>
          <cell r="B2068" t="str">
            <v/>
          </cell>
          <cell r="C2068"/>
          <cell r="D2068" t="str">
            <v/>
          </cell>
          <cell r="E2068"/>
          <cell r="F2068">
            <v>0</v>
          </cell>
          <cell r="G2068">
            <v>0</v>
          </cell>
        </row>
        <row r="2069">
          <cell r="A2069" t="str">
            <v/>
          </cell>
          <cell r="B2069" t="str">
            <v/>
          </cell>
          <cell r="C2069"/>
          <cell r="D2069" t="str">
            <v/>
          </cell>
          <cell r="E2069"/>
          <cell r="F2069">
            <v>0</v>
          </cell>
          <cell r="G2069">
            <v>0</v>
          </cell>
        </row>
        <row r="2070">
          <cell r="A2070" t="str">
            <v/>
          </cell>
          <cell r="B2070" t="str">
            <v/>
          </cell>
          <cell r="C2070"/>
          <cell r="D2070" t="str">
            <v/>
          </cell>
          <cell r="E2070"/>
          <cell r="F2070">
            <v>0</v>
          </cell>
          <cell r="G2070">
            <v>0</v>
          </cell>
        </row>
        <row r="2071">
          <cell r="A2071" t="str">
            <v/>
          </cell>
          <cell r="B2071" t="str">
            <v/>
          </cell>
          <cell r="C2071"/>
          <cell r="D2071" t="str">
            <v/>
          </cell>
          <cell r="E2071"/>
          <cell r="F2071">
            <v>0</v>
          </cell>
          <cell r="G2071">
            <v>0</v>
          </cell>
        </row>
        <row r="2072">
          <cell r="A2072" t="str">
            <v/>
          </cell>
          <cell r="B2072" t="str">
            <v/>
          </cell>
          <cell r="C2072"/>
          <cell r="D2072" t="str">
            <v/>
          </cell>
          <cell r="E2072"/>
          <cell r="F2072">
            <v>0</v>
          </cell>
          <cell r="G2072">
            <v>0</v>
          </cell>
        </row>
        <row r="2073">
          <cell r="A2073" t="str">
            <v/>
          </cell>
          <cell r="B2073" t="str">
            <v/>
          </cell>
          <cell r="C2073"/>
          <cell r="D2073" t="str">
            <v/>
          </cell>
          <cell r="E2073"/>
          <cell r="F2073">
            <v>0</v>
          </cell>
          <cell r="G2073">
            <v>0</v>
          </cell>
        </row>
        <row r="2074">
          <cell r="A2074" t="str">
            <v/>
          </cell>
          <cell r="B2074" t="str">
            <v/>
          </cell>
          <cell r="C2074"/>
          <cell r="D2074" t="str">
            <v/>
          </cell>
          <cell r="E2074"/>
          <cell r="F2074">
            <v>0</v>
          </cell>
          <cell r="G2074">
            <v>0</v>
          </cell>
        </row>
        <row r="2075">
          <cell r="A2075" t="str">
            <v/>
          </cell>
          <cell r="B2075" t="str">
            <v/>
          </cell>
          <cell r="C2075"/>
          <cell r="D2075" t="str">
            <v/>
          </cell>
          <cell r="E2075"/>
          <cell r="F2075">
            <v>0</v>
          </cell>
          <cell r="G2075">
            <v>0</v>
          </cell>
        </row>
        <row r="2076">
          <cell r="A2076" t="str">
            <v/>
          </cell>
          <cell r="B2076" t="str">
            <v/>
          </cell>
          <cell r="C2076"/>
          <cell r="D2076" t="str">
            <v/>
          </cell>
          <cell r="E2076"/>
          <cell r="F2076">
            <v>0</v>
          </cell>
          <cell r="G2076">
            <v>0</v>
          </cell>
        </row>
        <row r="2077">
          <cell r="A2077" t="str">
            <v/>
          </cell>
          <cell r="B2077" t="str">
            <v/>
          </cell>
          <cell r="C2077"/>
          <cell r="D2077" t="str">
            <v/>
          </cell>
          <cell r="E2077"/>
          <cell r="F2077">
            <v>0</v>
          </cell>
          <cell r="G2077">
            <v>0</v>
          </cell>
        </row>
        <row r="2078">
          <cell r="A2078" t="str">
            <v/>
          </cell>
          <cell r="B2078" t="str">
            <v/>
          </cell>
          <cell r="C2078"/>
          <cell r="D2078" t="str">
            <v/>
          </cell>
          <cell r="E2078"/>
          <cell r="F2078">
            <v>0</v>
          </cell>
          <cell r="G2078">
            <v>0</v>
          </cell>
        </row>
        <row r="2079">
          <cell r="A2079" t="str">
            <v/>
          </cell>
          <cell r="B2079" t="str">
            <v/>
          </cell>
          <cell r="C2079"/>
          <cell r="D2079" t="str">
            <v/>
          </cell>
          <cell r="E2079"/>
          <cell r="F2079">
            <v>0</v>
          </cell>
          <cell r="G2079">
            <v>0</v>
          </cell>
        </row>
        <row r="2080">
          <cell r="A2080" t="str">
            <v/>
          </cell>
          <cell r="B2080" t="str">
            <v/>
          </cell>
          <cell r="C2080"/>
          <cell r="D2080" t="str">
            <v/>
          </cell>
          <cell r="E2080"/>
          <cell r="F2080">
            <v>0</v>
          </cell>
          <cell r="G2080">
            <v>0</v>
          </cell>
        </row>
        <row r="2081">
          <cell r="A2081" t="str">
            <v/>
          </cell>
          <cell r="B2081" t="str">
            <v/>
          </cell>
          <cell r="C2081"/>
          <cell r="D2081" t="str">
            <v/>
          </cell>
          <cell r="E2081"/>
          <cell r="F2081">
            <v>0</v>
          </cell>
          <cell r="G2081">
            <v>0</v>
          </cell>
        </row>
        <row r="2082">
          <cell r="A2082" t="str">
            <v/>
          </cell>
          <cell r="B2082" t="str">
            <v/>
          </cell>
          <cell r="C2082"/>
          <cell r="D2082" t="str">
            <v/>
          </cell>
          <cell r="E2082"/>
          <cell r="F2082">
            <v>0</v>
          </cell>
          <cell r="G2082">
            <v>0</v>
          </cell>
        </row>
        <row r="2083">
          <cell r="A2083" t="str">
            <v/>
          </cell>
          <cell r="B2083" t="str">
            <v/>
          </cell>
          <cell r="C2083"/>
          <cell r="D2083" t="str">
            <v/>
          </cell>
          <cell r="E2083"/>
          <cell r="F2083">
            <v>0</v>
          </cell>
          <cell r="G2083">
            <v>0</v>
          </cell>
        </row>
        <row r="2084">
          <cell r="A2084"/>
          <cell r="B2084"/>
          <cell r="C2084"/>
          <cell r="D2084"/>
          <cell r="E2084"/>
          <cell r="F2084" t="str">
            <v>Total A</v>
          </cell>
          <cell r="G2084">
            <v>0</v>
          </cell>
        </row>
        <row r="2085">
          <cell r="A2085" t="str">
            <v>B - MANO DE OBRA</v>
          </cell>
          <cell r="B2085"/>
          <cell r="C2085"/>
          <cell r="D2085"/>
          <cell r="E2085"/>
          <cell r="F2085"/>
          <cell r="G2085"/>
        </row>
        <row r="2086">
          <cell r="A2086" t="str">
            <v/>
          </cell>
          <cell r="B2086" t="str">
            <v/>
          </cell>
          <cell r="C2086"/>
          <cell r="D2086" t="str">
            <v/>
          </cell>
          <cell r="E2086"/>
          <cell r="F2086">
            <v>0</v>
          </cell>
          <cell r="G2086">
            <v>0</v>
          </cell>
        </row>
        <row r="2087">
          <cell r="A2087" t="str">
            <v/>
          </cell>
          <cell r="B2087" t="str">
            <v/>
          </cell>
          <cell r="C2087"/>
          <cell r="D2087" t="str">
            <v/>
          </cell>
          <cell r="E2087"/>
          <cell r="F2087">
            <v>0</v>
          </cell>
          <cell r="G2087">
            <v>0</v>
          </cell>
        </row>
        <row r="2088">
          <cell r="A2088" t="str">
            <v/>
          </cell>
          <cell r="B2088" t="str">
            <v/>
          </cell>
          <cell r="C2088"/>
          <cell r="D2088" t="str">
            <v/>
          </cell>
          <cell r="E2088"/>
          <cell r="F2088">
            <v>0</v>
          </cell>
          <cell r="G2088">
            <v>0</v>
          </cell>
        </row>
        <row r="2089">
          <cell r="A2089" t="str">
            <v/>
          </cell>
          <cell r="B2089" t="str">
            <v/>
          </cell>
          <cell r="C2089"/>
          <cell r="D2089" t="str">
            <v/>
          </cell>
          <cell r="E2089"/>
          <cell r="F2089">
            <v>0</v>
          </cell>
          <cell r="G2089">
            <v>0</v>
          </cell>
        </row>
        <row r="2090">
          <cell r="A2090" t="str">
            <v/>
          </cell>
          <cell r="B2090" t="str">
            <v/>
          </cell>
          <cell r="C2090"/>
          <cell r="D2090" t="str">
            <v/>
          </cell>
          <cell r="E2090"/>
          <cell r="F2090">
            <v>0</v>
          </cell>
          <cell r="G2090">
            <v>0</v>
          </cell>
        </row>
        <row r="2091">
          <cell r="A2091" t="str">
            <v/>
          </cell>
          <cell r="B2091" t="str">
            <v/>
          </cell>
          <cell r="C2091"/>
          <cell r="D2091" t="str">
            <v/>
          </cell>
          <cell r="E2091"/>
          <cell r="F2091">
            <v>0</v>
          </cell>
          <cell r="G2091">
            <v>0</v>
          </cell>
        </row>
        <row r="2092">
          <cell r="A2092" t="str">
            <v/>
          </cell>
          <cell r="B2092" t="str">
            <v/>
          </cell>
          <cell r="C2092"/>
          <cell r="D2092" t="str">
            <v/>
          </cell>
          <cell r="E2092"/>
          <cell r="F2092">
            <v>0</v>
          </cell>
          <cell r="G2092">
            <v>0</v>
          </cell>
        </row>
        <row r="2093">
          <cell r="A2093" t="str">
            <v/>
          </cell>
          <cell r="B2093" t="str">
            <v/>
          </cell>
          <cell r="C2093"/>
          <cell r="D2093" t="str">
            <v/>
          </cell>
          <cell r="E2093"/>
          <cell r="F2093">
            <v>0</v>
          </cell>
          <cell r="G2093">
            <v>0</v>
          </cell>
        </row>
        <row r="2094">
          <cell r="A2094"/>
          <cell r="B2094"/>
          <cell r="C2094"/>
          <cell r="D2094"/>
          <cell r="E2094"/>
          <cell r="F2094" t="str">
            <v>Total B</v>
          </cell>
          <cell r="G2094">
            <v>0</v>
          </cell>
        </row>
        <row r="2095">
          <cell r="A2095" t="str">
            <v>C - EQUIPOS</v>
          </cell>
          <cell r="B2095"/>
          <cell r="C2095"/>
          <cell r="D2095"/>
          <cell r="E2095"/>
          <cell r="F2095"/>
          <cell r="G2095"/>
        </row>
        <row r="2096">
          <cell r="A2096" t="str">
            <v/>
          </cell>
          <cell r="B2096" t="str">
            <v/>
          </cell>
          <cell r="C2096"/>
          <cell r="D2096" t="str">
            <v/>
          </cell>
          <cell r="E2096"/>
          <cell r="F2096">
            <v>0</v>
          </cell>
          <cell r="G2096">
            <v>0</v>
          </cell>
        </row>
        <row r="2097">
          <cell r="A2097" t="str">
            <v/>
          </cell>
          <cell r="B2097" t="str">
            <v/>
          </cell>
          <cell r="C2097"/>
          <cell r="D2097" t="str">
            <v/>
          </cell>
          <cell r="E2097"/>
          <cell r="F2097">
            <v>0</v>
          </cell>
          <cell r="G2097">
            <v>0</v>
          </cell>
        </row>
        <row r="2098">
          <cell r="A2098" t="str">
            <v/>
          </cell>
          <cell r="B2098" t="str">
            <v/>
          </cell>
          <cell r="C2098"/>
          <cell r="D2098" t="str">
            <v/>
          </cell>
          <cell r="E2098"/>
          <cell r="F2098">
            <v>0</v>
          </cell>
          <cell r="G2098">
            <v>0</v>
          </cell>
        </row>
        <row r="2099">
          <cell r="A2099" t="str">
            <v/>
          </cell>
          <cell r="B2099" t="str">
            <v/>
          </cell>
          <cell r="C2099"/>
          <cell r="D2099" t="str">
            <v/>
          </cell>
          <cell r="E2099"/>
          <cell r="F2099">
            <v>0</v>
          </cell>
          <cell r="G2099">
            <v>0</v>
          </cell>
        </row>
        <row r="2100">
          <cell r="A2100" t="str">
            <v/>
          </cell>
          <cell r="B2100" t="str">
            <v/>
          </cell>
          <cell r="C2100"/>
          <cell r="D2100" t="str">
            <v/>
          </cell>
          <cell r="E2100"/>
          <cell r="F2100">
            <v>0</v>
          </cell>
          <cell r="G2100">
            <v>0</v>
          </cell>
        </row>
        <row r="2101">
          <cell r="A2101" t="str">
            <v/>
          </cell>
          <cell r="B2101" t="str">
            <v/>
          </cell>
          <cell r="C2101"/>
          <cell r="D2101" t="str">
            <v/>
          </cell>
          <cell r="E2101"/>
          <cell r="F2101">
            <v>0</v>
          </cell>
          <cell r="G2101">
            <v>0</v>
          </cell>
        </row>
        <row r="2102">
          <cell r="A2102" t="str">
            <v/>
          </cell>
          <cell r="B2102" t="str">
            <v/>
          </cell>
          <cell r="C2102"/>
          <cell r="D2102" t="str">
            <v/>
          </cell>
          <cell r="E2102"/>
          <cell r="F2102">
            <v>0</v>
          </cell>
          <cell r="G2102">
            <v>0</v>
          </cell>
        </row>
        <row r="2103">
          <cell r="A2103" t="str">
            <v/>
          </cell>
          <cell r="B2103" t="str">
            <v/>
          </cell>
          <cell r="C2103"/>
          <cell r="D2103" t="str">
            <v/>
          </cell>
          <cell r="E2103"/>
          <cell r="F2103">
            <v>0</v>
          </cell>
          <cell r="G2103">
            <v>0</v>
          </cell>
        </row>
        <row r="2104">
          <cell r="A2104" t="str">
            <v/>
          </cell>
          <cell r="B2104" t="str">
            <v/>
          </cell>
          <cell r="C2104"/>
          <cell r="D2104" t="str">
            <v/>
          </cell>
          <cell r="E2104"/>
          <cell r="F2104">
            <v>0</v>
          </cell>
          <cell r="G2104">
            <v>0</v>
          </cell>
        </row>
        <row r="2105">
          <cell r="A2105" t="str">
            <v/>
          </cell>
          <cell r="B2105" t="str">
            <v/>
          </cell>
          <cell r="C2105"/>
          <cell r="D2105" t="str">
            <v/>
          </cell>
          <cell r="E2105"/>
          <cell r="F2105">
            <v>0</v>
          </cell>
          <cell r="G2105">
            <v>0</v>
          </cell>
        </row>
        <row r="2106">
          <cell r="A2106"/>
          <cell r="E2106"/>
          <cell r="F2106" t="str">
            <v>Total C</v>
          </cell>
          <cell r="G2106">
            <v>0</v>
          </cell>
        </row>
        <row r="2107">
          <cell r="A2107"/>
          <cell r="E2107"/>
          <cell r="G2107"/>
        </row>
        <row r="2108">
          <cell r="A2108" t="str">
            <v/>
          </cell>
          <cell r="B2108" t="str">
            <v/>
          </cell>
          <cell r="C2108"/>
          <cell r="D2108" t="str">
            <v>COSTO NETO</v>
          </cell>
          <cell r="E2108"/>
          <cell r="F2108" t="str">
            <v>Total D=A+B+C</v>
          </cell>
          <cell r="G2108">
            <v>0</v>
          </cell>
        </row>
        <row r="2109">
          <cell r="A2109"/>
          <cell r="B2109"/>
          <cell r="C2109"/>
          <cell r="D2109"/>
          <cell r="E2109"/>
          <cell r="F2109"/>
          <cell r="G2109"/>
        </row>
        <row r="2110">
          <cell r="A2110" t="str">
            <v>ANALISIS DE PRECIOS</v>
          </cell>
          <cell r="B2110"/>
          <cell r="C2110"/>
          <cell r="D2110"/>
          <cell r="E2110"/>
          <cell r="F2110"/>
          <cell r="G2110"/>
        </row>
        <row r="2111">
          <cell r="A2111" t="str">
            <v>COMITENTE:</v>
          </cell>
          <cell r="B2111" t="str">
            <v>INSTITUTO PROVINCIAL DE LA VIVIENDA</v>
          </cell>
          <cell r="C2111"/>
          <cell r="D2111"/>
          <cell r="E2111"/>
          <cell r="F2111"/>
          <cell r="G2111"/>
        </row>
        <row r="2112">
          <cell r="A2112" t="str">
            <v>CONTRATISTA:</v>
          </cell>
          <cell r="B2112">
            <v>0</v>
          </cell>
          <cell r="C2112"/>
          <cell r="D2112"/>
          <cell r="E2112"/>
          <cell r="F2112"/>
          <cell r="G2112"/>
        </row>
        <row r="2113">
          <cell r="A2113" t="str">
            <v>OBRA:</v>
          </cell>
          <cell r="B2113">
            <v>0</v>
          </cell>
          <cell r="C2113"/>
          <cell r="D2113"/>
          <cell r="E2113"/>
          <cell r="F2113" t="str">
            <v>PRECIOS A:</v>
          </cell>
          <cell r="G2113">
            <v>0</v>
          </cell>
        </row>
        <row r="2114">
          <cell r="A2114" t="str">
            <v>UBICACIÓN:</v>
          </cell>
          <cell r="B2114">
            <v>0</v>
          </cell>
          <cell r="C2114"/>
          <cell r="E2114"/>
          <cell r="G2114"/>
        </row>
        <row r="2115">
          <cell r="A2115" t="str">
            <v>RUBRO:</v>
          </cell>
          <cell r="B2115"/>
          <cell r="C2115">
            <v>0</v>
          </cell>
          <cell r="E2115"/>
          <cell r="G2115"/>
        </row>
        <row r="2116">
          <cell r="A2116" t="str">
            <v>ITEM:</v>
          </cell>
          <cell r="B2116" t="str">
            <v/>
          </cell>
          <cell r="C2116" t="str">
            <v/>
          </cell>
          <cell r="E2116"/>
          <cell r="F2116" t="str">
            <v>UNIDAD:</v>
          </cell>
          <cell r="G2116" t="str">
            <v/>
          </cell>
        </row>
        <row r="2117">
          <cell r="A2117"/>
          <cell r="B2117"/>
          <cell r="E2117"/>
          <cell r="G2117"/>
        </row>
        <row r="2118">
          <cell r="A2118" t="str">
            <v>DATOS REDETERMINACION</v>
          </cell>
          <cell r="B2118"/>
          <cell r="C2118" t="str">
            <v>DESIGNACION</v>
          </cell>
          <cell r="D2118" t="str">
            <v>U</v>
          </cell>
          <cell r="E2118" t="str">
            <v>Cantidad</v>
          </cell>
          <cell r="F2118" t="str">
            <v>$ Unitarios</v>
          </cell>
          <cell r="G2118" t="str">
            <v>$ Parcial</v>
          </cell>
        </row>
        <row r="2119">
          <cell r="A2119" t="str">
            <v>CÓDIGO</v>
          </cell>
          <cell r="B2119" t="str">
            <v>DESCRIPCIÓN</v>
          </cell>
          <cell r="C2119"/>
          <cell r="D2119"/>
          <cell r="E2119"/>
          <cell r="F2119"/>
          <cell r="G2119"/>
        </row>
        <row r="2120">
          <cell r="A2120" t="str">
            <v>A - MATERIALES</v>
          </cell>
          <cell r="B2120"/>
          <cell r="C2120"/>
          <cell r="D2120"/>
          <cell r="E2120"/>
          <cell r="F2120"/>
          <cell r="G2120"/>
        </row>
        <row r="2121">
          <cell r="A2121" t="str">
            <v/>
          </cell>
          <cell r="B2121" t="str">
            <v/>
          </cell>
          <cell r="C2121"/>
          <cell r="D2121" t="str">
            <v/>
          </cell>
          <cell r="E2121"/>
          <cell r="F2121">
            <v>0</v>
          </cell>
          <cell r="G2121">
            <v>0</v>
          </cell>
        </row>
        <row r="2122">
          <cell r="A2122" t="str">
            <v/>
          </cell>
          <cell r="B2122" t="str">
            <v/>
          </cell>
          <cell r="C2122"/>
          <cell r="D2122" t="str">
            <v/>
          </cell>
          <cell r="E2122"/>
          <cell r="F2122">
            <v>0</v>
          </cell>
          <cell r="G2122">
            <v>0</v>
          </cell>
        </row>
        <row r="2123">
          <cell r="A2123" t="str">
            <v/>
          </cell>
          <cell r="B2123" t="str">
            <v/>
          </cell>
          <cell r="C2123"/>
          <cell r="D2123" t="str">
            <v/>
          </cell>
          <cell r="E2123"/>
          <cell r="F2123">
            <v>0</v>
          </cell>
          <cell r="G2123">
            <v>0</v>
          </cell>
        </row>
        <row r="2124">
          <cell r="A2124" t="str">
            <v/>
          </cell>
          <cell r="B2124" t="str">
            <v/>
          </cell>
          <cell r="C2124"/>
          <cell r="D2124" t="str">
            <v/>
          </cell>
          <cell r="E2124"/>
          <cell r="F2124">
            <v>0</v>
          </cell>
          <cell r="G2124">
            <v>0</v>
          </cell>
        </row>
        <row r="2125">
          <cell r="A2125" t="str">
            <v/>
          </cell>
          <cell r="B2125" t="str">
            <v/>
          </cell>
          <cell r="C2125"/>
          <cell r="D2125" t="str">
            <v/>
          </cell>
          <cell r="E2125"/>
          <cell r="F2125">
            <v>0</v>
          </cell>
          <cell r="G2125">
            <v>0</v>
          </cell>
        </row>
        <row r="2126">
          <cell r="A2126" t="str">
            <v/>
          </cell>
          <cell r="B2126" t="str">
            <v/>
          </cell>
          <cell r="C2126"/>
          <cell r="D2126" t="str">
            <v/>
          </cell>
          <cell r="E2126"/>
          <cell r="F2126">
            <v>0</v>
          </cell>
          <cell r="G2126">
            <v>0</v>
          </cell>
        </row>
        <row r="2127">
          <cell r="A2127" t="str">
            <v/>
          </cell>
          <cell r="B2127" t="str">
            <v/>
          </cell>
          <cell r="C2127"/>
          <cell r="D2127" t="str">
            <v/>
          </cell>
          <cell r="E2127"/>
          <cell r="F2127">
            <v>0</v>
          </cell>
          <cell r="G2127">
            <v>0</v>
          </cell>
        </row>
        <row r="2128">
          <cell r="A2128" t="str">
            <v/>
          </cell>
          <cell r="B2128" t="str">
            <v/>
          </cell>
          <cell r="C2128"/>
          <cell r="D2128" t="str">
            <v/>
          </cell>
          <cell r="E2128"/>
          <cell r="F2128">
            <v>0</v>
          </cell>
          <cell r="G2128">
            <v>0</v>
          </cell>
        </row>
        <row r="2129">
          <cell r="A2129" t="str">
            <v/>
          </cell>
          <cell r="B2129" t="str">
            <v/>
          </cell>
          <cell r="C2129"/>
          <cell r="D2129" t="str">
            <v/>
          </cell>
          <cell r="E2129"/>
          <cell r="F2129">
            <v>0</v>
          </cell>
          <cell r="G2129">
            <v>0</v>
          </cell>
        </row>
        <row r="2130">
          <cell r="A2130" t="str">
            <v/>
          </cell>
          <cell r="B2130" t="str">
            <v/>
          </cell>
          <cell r="C2130"/>
          <cell r="D2130" t="str">
            <v/>
          </cell>
          <cell r="E2130"/>
          <cell r="F2130">
            <v>0</v>
          </cell>
          <cell r="G2130">
            <v>0</v>
          </cell>
        </row>
        <row r="2131">
          <cell r="A2131" t="str">
            <v/>
          </cell>
          <cell r="B2131" t="str">
            <v/>
          </cell>
          <cell r="C2131"/>
          <cell r="D2131" t="str">
            <v/>
          </cell>
          <cell r="E2131"/>
          <cell r="F2131">
            <v>0</v>
          </cell>
          <cell r="G2131">
            <v>0</v>
          </cell>
        </row>
        <row r="2132">
          <cell r="A2132" t="str">
            <v/>
          </cell>
          <cell r="B2132" t="str">
            <v/>
          </cell>
          <cell r="C2132"/>
          <cell r="D2132" t="str">
            <v/>
          </cell>
          <cell r="E2132"/>
          <cell r="F2132">
            <v>0</v>
          </cell>
          <cell r="G2132">
            <v>0</v>
          </cell>
        </row>
        <row r="2133">
          <cell r="A2133" t="str">
            <v/>
          </cell>
          <cell r="B2133" t="str">
            <v/>
          </cell>
          <cell r="C2133"/>
          <cell r="D2133" t="str">
            <v/>
          </cell>
          <cell r="E2133"/>
          <cell r="F2133">
            <v>0</v>
          </cell>
          <cell r="G2133">
            <v>0</v>
          </cell>
        </row>
        <row r="2134">
          <cell r="A2134" t="str">
            <v/>
          </cell>
          <cell r="B2134" t="str">
            <v/>
          </cell>
          <cell r="C2134"/>
          <cell r="D2134" t="str">
            <v/>
          </cell>
          <cell r="E2134"/>
          <cell r="F2134">
            <v>0</v>
          </cell>
          <cell r="G2134">
            <v>0</v>
          </cell>
        </row>
        <row r="2135">
          <cell r="A2135" t="str">
            <v/>
          </cell>
          <cell r="B2135" t="str">
            <v/>
          </cell>
          <cell r="C2135"/>
          <cell r="D2135" t="str">
            <v/>
          </cell>
          <cell r="E2135"/>
          <cell r="F2135">
            <v>0</v>
          </cell>
          <cell r="G2135">
            <v>0</v>
          </cell>
        </row>
        <row r="2136">
          <cell r="A2136" t="str">
            <v/>
          </cell>
          <cell r="B2136" t="str">
            <v/>
          </cell>
          <cell r="C2136"/>
          <cell r="D2136" t="str">
            <v/>
          </cell>
          <cell r="E2136"/>
          <cell r="F2136">
            <v>0</v>
          </cell>
          <cell r="G2136">
            <v>0</v>
          </cell>
        </row>
        <row r="2137">
          <cell r="A2137" t="str">
            <v/>
          </cell>
          <cell r="B2137" t="str">
            <v/>
          </cell>
          <cell r="C2137"/>
          <cell r="D2137" t="str">
            <v/>
          </cell>
          <cell r="E2137"/>
          <cell r="F2137">
            <v>0</v>
          </cell>
          <cell r="G2137">
            <v>0</v>
          </cell>
        </row>
        <row r="2138">
          <cell r="A2138" t="str">
            <v/>
          </cell>
          <cell r="B2138" t="str">
            <v/>
          </cell>
          <cell r="C2138"/>
          <cell r="D2138" t="str">
            <v/>
          </cell>
          <cell r="E2138"/>
          <cell r="F2138">
            <v>0</v>
          </cell>
          <cell r="G2138">
            <v>0</v>
          </cell>
        </row>
        <row r="2139">
          <cell r="A2139" t="str">
            <v/>
          </cell>
          <cell r="B2139" t="str">
            <v/>
          </cell>
          <cell r="C2139"/>
          <cell r="D2139" t="str">
            <v/>
          </cell>
          <cell r="E2139"/>
          <cell r="F2139">
            <v>0</v>
          </cell>
          <cell r="G2139">
            <v>0</v>
          </cell>
        </row>
        <row r="2140">
          <cell r="A2140" t="str">
            <v/>
          </cell>
          <cell r="B2140" t="str">
            <v/>
          </cell>
          <cell r="C2140"/>
          <cell r="D2140" t="str">
            <v/>
          </cell>
          <cell r="E2140"/>
          <cell r="F2140">
            <v>0</v>
          </cell>
          <cell r="G2140">
            <v>0</v>
          </cell>
        </row>
        <row r="2141">
          <cell r="A2141"/>
          <cell r="B2141"/>
          <cell r="C2141"/>
          <cell r="D2141"/>
          <cell r="E2141"/>
          <cell r="F2141" t="str">
            <v>Total A</v>
          </cell>
          <cell r="G2141">
            <v>0</v>
          </cell>
        </row>
        <row r="2142">
          <cell r="A2142" t="str">
            <v>B - MANO DE OBRA</v>
          </cell>
          <cell r="B2142"/>
          <cell r="C2142"/>
          <cell r="D2142"/>
          <cell r="E2142"/>
          <cell r="F2142"/>
          <cell r="G2142"/>
        </row>
        <row r="2143">
          <cell r="A2143" t="str">
            <v/>
          </cell>
          <cell r="B2143" t="str">
            <v/>
          </cell>
          <cell r="C2143"/>
          <cell r="D2143" t="str">
            <v/>
          </cell>
          <cell r="E2143"/>
          <cell r="F2143">
            <v>0</v>
          </cell>
          <cell r="G2143">
            <v>0</v>
          </cell>
        </row>
        <row r="2144">
          <cell r="A2144" t="str">
            <v/>
          </cell>
          <cell r="B2144" t="str">
            <v/>
          </cell>
          <cell r="C2144"/>
          <cell r="D2144" t="str">
            <v/>
          </cell>
          <cell r="E2144"/>
          <cell r="F2144">
            <v>0</v>
          </cell>
          <cell r="G2144">
            <v>0</v>
          </cell>
        </row>
        <row r="2145">
          <cell r="A2145" t="str">
            <v/>
          </cell>
          <cell r="B2145" t="str">
            <v/>
          </cell>
          <cell r="C2145"/>
          <cell r="D2145" t="str">
            <v/>
          </cell>
          <cell r="E2145"/>
          <cell r="F2145">
            <v>0</v>
          </cell>
          <cell r="G2145">
            <v>0</v>
          </cell>
        </row>
        <row r="2146">
          <cell r="A2146" t="str">
            <v/>
          </cell>
          <cell r="B2146" t="str">
            <v/>
          </cell>
          <cell r="C2146"/>
          <cell r="D2146" t="str">
            <v/>
          </cell>
          <cell r="E2146"/>
          <cell r="F2146">
            <v>0</v>
          </cell>
          <cell r="G2146">
            <v>0</v>
          </cell>
        </row>
        <row r="2147">
          <cell r="A2147" t="str">
            <v/>
          </cell>
          <cell r="B2147" t="str">
            <v/>
          </cell>
          <cell r="C2147"/>
          <cell r="D2147" t="str">
            <v/>
          </cell>
          <cell r="E2147"/>
          <cell r="F2147">
            <v>0</v>
          </cell>
          <cell r="G2147">
            <v>0</v>
          </cell>
        </row>
        <row r="2148">
          <cell r="A2148" t="str">
            <v/>
          </cell>
          <cell r="B2148" t="str">
            <v/>
          </cell>
          <cell r="C2148"/>
          <cell r="D2148" t="str">
            <v/>
          </cell>
          <cell r="E2148"/>
          <cell r="F2148">
            <v>0</v>
          </cell>
          <cell r="G2148">
            <v>0</v>
          </cell>
        </row>
        <row r="2149">
          <cell r="A2149" t="str">
            <v/>
          </cell>
          <cell r="B2149" t="str">
            <v/>
          </cell>
          <cell r="C2149"/>
          <cell r="D2149" t="str">
            <v/>
          </cell>
          <cell r="E2149"/>
          <cell r="F2149">
            <v>0</v>
          </cell>
          <cell r="G2149">
            <v>0</v>
          </cell>
        </row>
        <row r="2150">
          <cell r="A2150" t="str">
            <v/>
          </cell>
          <cell r="B2150" t="str">
            <v/>
          </cell>
          <cell r="C2150"/>
          <cell r="D2150" t="str">
            <v/>
          </cell>
          <cell r="E2150"/>
          <cell r="F2150">
            <v>0</v>
          </cell>
          <cell r="G2150">
            <v>0</v>
          </cell>
        </row>
        <row r="2151">
          <cell r="A2151"/>
          <cell r="B2151"/>
          <cell r="C2151"/>
          <cell r="D2151"/>
          <cell r="E2151"/>
          <cell r="F2151" t="str">
            <v>Total B</v>
          </cell>
          <cell r="G2151">
            <v>0</v>
          </cell>
        </row>
        <row r="2152">
          <cell r="A2152" t="str">
            <v>C - EQUIPOS</v>
          </cell>
          <cell r="B2152"/>
          <cell r="C2152"/>
          <cell r="D2152"/>
          <cell r="E2152"/>
          <cell r="F2152"/>
          <cell r="G2152"/>
        </row>
        <row r="2153">
          <cell r="A2153" t="str">
            <v/>
          </cell>
          <cell r="B2153" t="str">
            <v/>
          </cell>
          <cell r="C2153"/>
          <cell r="D2153" t="str">
            <v/>
          </cell>
          <cell r="E2153"/>
          <cell r="F2153">
            <v>0</v>
          </cell>
          <cell r="G2153">
            <v>0</v>
          </cell>
        </row>
        <row r="2154">
          <cell r="A2154" t="str">
            <v/>
          </cell>
          <cell r="B2154" t="str">
            <v/>
          </cell>
          <cell r="C2154"/>
          <cell r="D2154" t="str">
            <v/>
          </cell>
          <cell r="E2154"/>
          <cell r="F2154">
            <v>0</v>
          </cell>
          <cell r="G2154">
            <v>0</v>
          </cell>
        </row>
        <row r="2155">
          <cell r="A2155" t="str">
            <v/>
          </cell>
          <cell r="B2155" t="str">
            <v/>
          </cell>
          <cell r="C2155"/>
          <cell r="D2155" t="str">
            <v/>
          </cell>
          <cell r="E2155"/>
          <cell r="F2155">
            <v>0</v>
          </cell>
          <cell r="G2155">
            <v>0</v>
          </cell>
        </row>
        <row r="2156">
          <cell r="A2156" t="str">
            <v/>
          </cell>
          <cell r="B2156" t="str">
            <v/>
          </cell>
          <cell r="C2156"/>
          <cell r="D2156" t="str">
            <v/>
          </cell>
          <cell r="E2156"/>
          <cell r="F2156">
            <v>0</v>
          </cell>
          <cell r="G2156">
            <v>0</v>
          </cell>
        </row>
        <row r="2157">
          <cell r="A2157" t="str">
            <v/>
          </cell>
          <cell r="B2157" t="str">
            <v/>
          </cell>
          <cell r="C2157"/>
          <cell r="D2157" t="str">
            <v/>
          </cell>
          <cell r="E2157"/>
          <cell r="F2157">
            <v>0</v>
          </cell>
          <cell r="G2157">
            <v>0</v>
          </cell>
        </row>
        <row r="2158">
          <cell r="A2158" t="str">
            <v/>
          </cell>
          <cell r="B2158" t="str">
            <v/>
          </cell>
          <cell r="C2158"/>
          <cell r="D2158" t="str">
            <v/>
          </cell>
          <cell r="E2158"/>
          <cell r="F2158">
            <v>0</v>
          </cell>
          <cell r="G2158">
            <v>0</v>
          </cell>
        </row>
        <row r="2159">
          <cell r="A2159" t="str">
            <v/>
          </cell>
          <cell r="B2159" t="str">
            <v/>
          </cell>
          <cell r="C2159"/>
          <cell r="D2159" t="str">
            <v/>
          </cell>
          <cell r="E2159"/>
          <cell r="F2159">
            <v>0</v>
          </cell>
          <cell r="G2159">
            <v>0</v>
          </cell>
        </row>
        <row r="2160">
          <cell r="A2160" t="str">
            <v/>
          </cell>
          <cell r="B2160" t="str">
            <v/>
          </cell>
          <cell r="C2160"/>
          <cell r="D2160" t="str">
            <v/>
          </cell>
          <cell r="E2160"/>
          <cell r="F2160">
            <v>0</v>
          </cell>
          <cell r="G2160">
            <v>0</v>
          </cell>
        </row>
        <row r="2161">
          <cell r="A2161" t="str">
            <v/>
          </cell>
          <cell r="B2161" t="str">
            <v/>
          </cell>
          <cell r="C2161"/>
          <cell r="D2161" t="str">
            <v/>
          </cell>
          <cell r="E2161"/>
          <cell r="F2161">
            <v>0</v>
          </cell>
          <cell r="G2161">
            <v>0</v>
          </cell>
        </row>
        <row r="2162">
          <cell r="A2162" t="str">
            <v/>
          </cell>
          <cell r="B2162" t="str">
            <v/>
          </cell>
          <cell r="C2162"/>
          <cell r="D2162" t="str">
            <v/>
          </cell>
          <cell r="E2162"/>
          <cell r="F2162">
            <v>0</v>
          </cell>
          <cell r="G2162">
            <v>0</v>
          </cell>
        </row>
        <row r="2163">
          <cell r="A2163"/>
          <cell r="E2163"/>
          <cell r="F2163" t="str">
            <v>Total C</v>
          </cell>
          <cell r="G2163">
            <v>0</v>
          </cell>
        </row>
        <row r="2164">
          <cell r="A2164"/>
          <cell r="E2164"/>
          <cell r="G2164"/>
        </row>
        <row r="2165">
          <cell r="A2165" t="str">
            <v/>
          </cell>
          <cell r="B2165" t="str">
            <v/>
          </cell>
          <cell r="C2165"/>
          <cell r="D2165" t="str">
            <v>COSTO NETO</v>
          </cell>
          <cell r="E2165"/>
          <cell r="F2165" t="str">
            <v>Total D=A+B+C</v>
          </cell>
          <cell r="G2165">
            <v>0</v>
          </cell>
        </row>
        <row r="2167">
          <cell r="A2167" t="str">
            <v>ANALISIS DE PRECIOS</v>
          </cell>
          <cell r="B2167"/>
          <cell r="C2167"/>
          <cell r="D2167"/>
          <cell r="E2167"/>
          <cell r="F2167"/>
          <cell r="G2167"/>
        </row>
        <row r="2168">
          <cell r="A2168" t="str">
            <v>COMITENTE:</v>
          </cell>
          <cell r="B2168" t="str">
            <v>INSTITUTO PROVINCIAL DE LA VIVIENDA</v>
          </cell>
          <cell r="C2168"/>
          <cell r="D2168"/>
          <cell r="E2168"/>
          <cell r="F2168"/>
          <cell r="G2168"/>
        </row>
        <row r="2169">
          <cell r="A2169" t="str">
            <v>CONTRATISTA:</v>
          </cell>
          <cell r="B2169">
            <v>0</v>
          </cell>
          <cell r="C2169"/>
          <cell r="D2169"/>
          <cell r="E2169"/>
          <cell r="F2169"/>
          <cell r="G2169"/>
        </row>
        <row r="2170">
          <cell r="A2170" t="str">
            <v>OBRA:</v>
          </cell>
          <cell r="B2170">
            <v>0</v>
          </cell>
          <cell r="C2170"/>
          <cell r="D2170"/>
          <cell r="E2170"/>
          <cell r="F2170" t="str">
            <v>PRECIOS A:</v>
          </cell>
          <cell r="G2170">
            <v>0</v>
          </cell>
        </row>
        <row r="2171">
          <cell r="A2171" t="str">
            <v>UBICACIÓN:</v>
          </cell>
          <cell r="B2171">
            <v>0</v>
          </cell>
          <cell r="C2171"/>
          <cell r="E2171"/>
          <cell r="G2171"/>
        </row>
        <row r="2172">
          <cell r="A2172" t="str">
            <v>RUBRO:</v>
          </cell>
          <cell r="B2172"/>
          <cell r="C2172">
            <v>0</v>
          </cell>
          <cell r="E2172"/>
          <cell r="G2172"/>
        </row>
        <row r="2173">
          <cell r="A2173" t="str">
            <v>ITEM:</v>
          </cell>
          <cell r="B2173" t="str">
            <v/>
          </cell>
          <cell r="C2173" t="str">
            <v/>
          </cell>
          <cell r="E2173"/>
          <cell r="F2173" t="str">
            <v>UNIDAD:</v>
          </cell>
          <cell r="G2173" t="str">
            <v/>
          </cell>
        </row>
        <row r="2174">
          <cell r="A2174"/>
          <cell r="B2174"/>
          <cell r="E2174"/>
          <cell r="G2174"/>
        </row>
        <row r="2175">
          <cell r="A2175" t="str">
            <v>DATOS REDETERMINACION</v>
          </cell>
          <cell r="B2175"/>
          <cell r="C2175" t="str">
            <v>DESIGNACION</v>
          </cell>
          <cell r="D2175" t="str">
            <v>U</v>
          </cell>
          <cell r="E2175" t="str">
            <v>Cantidad</v>
          </cell>
          <cell r="F2175" t="str">
            <v>$ Unitarios</v>
          </cell>
          <cell r="G2175" t="str">
            <v>$ Parcial</v>
          </cell>
        </row>
        <row r="2176">
          <cell r="A2176" t="str">
            <v>CÓDIGO</v>
          </cell>
          <cell r="B2176" t="str">
            <v>DESCRIPCIÓN</v>
          </cell>
          <cell r="C2176"/>
          <cell r="D2176"/>
          <cell r="E2176"/>
          <cell r="F2176"/>
          <cell r="G2176"/>
        </row>
        <row r="2177">
          <cell r="A2177" t="str">
            <v>A - MATERIALES</v>
          </cell>
          <cell r="B2177"/>
          <cell r="C2177"/>
          <cell r="D2177"/>
          <cell r="E2177"/>
          <cell r="F2177"/>
          <cell r="G2177"/>
        </row>
        <row r="2178">
          <cell r="A2178" t="str">
            <v/>
          </cell>
          <cell r="B2178" t="str">
            <v/>
          </cell>
          <cell r="C2178"/>
          <cell r="D2178" t="str">
            <v/>
          </cell>
          <cell r="E2178"/>
          <cell r="F2178">
            <v>0</v>
          </cell>
          <cell r="G2178">
            <v>0</v>
          </cell>
        </row>
        <row r="2179">
          <cell r="A2179" t="str">
            <v/>
          </cell>
          <cell r="B2179" t="str">
            <v/>
          </cell>
          <cell r="C2179"/>
          <cell r="D2179" t="str">
            <v/>
          </cell>
          <cell r="E2179"/>
          <cell r="F2179">
            <v>0</v>
          </cell>
          <cell r="G2179">
            <v>0</v>
          </cell>
        </row>
        <row r="2180">
          <cell r="A2180" t="str">
            <v/>
          </cell>
          <cell r="B2180" t="str">
            <v/>
          </cell>
          <cell r="C2180"/>
          <cell r="D2180" t="str">
            <v/>
          </cell>
          <cell r="E2180"/>
          <cell r="F2180">
            <v>0</v>
          </cell>
          <cell r="G2180">
            <v>0</v>
          </cell>
        </row>
        <row r="2181">
          <cell r="A2181" t="str">
            <v/>
          </cell>
          <cell r="B2181" t="str">
            <v/>
          </cell>
          <cell r="C2181"/>
          <cell r="D2181" t="str">
            <v/>
          </cell>
          <cell r="E2181"/>
          <cell r="F2181">
            <v>0</v>
          </cell>
          <cell r="G2181">
            <v>0</v>
          </cell>
        </row>
        <row r="2182">
          <cell r="A2182" t="str">
            <v/>
          </cell>
          <cell r="B2182" t="str">
            <v/>
          </cell>
          <cell r="C2182"/>
          <cell r="D2182" t="str">
            <v/>
          </cell>
          <cell r="E2182"/>
          <cell r="F2182">
            <v>0</v>
          </cell>
          <cell r="G2182">
            <v>0</v>
          </cell>
        </row>
        <row r="2183">
          <cell r="A2183" t="str">
            <v/>
          </cell>
          <cell r="B2183" t="str">
            <v/>
          </cell>
          <cell r="C2183"/>
          <cell r="D2183" t="str">
            <v/>
          </cell>
          <cell r="E2183"/>
          <cell r="F2183">
            <v>0</v>
          </cell>
          <cell r="G2183">
            <v>0</v>
          </cell>
        </row>
        <row r="2184">
          <cell r="A2184" t="str">
            <v/>
          </cell>
          <cell r="B2184" t="str">
            <v/>
          </cell>
          <cell r="C2184"/>
          <cell r="D2184" t="str">
            <v/>
          </cell>
          <cell r="E2184"/>
          <cell r="F2184">
            <v>0</v>
          </cell>
          <cell r="G2184">
            <v>0</v>
          </cell>
        </row>
        <row r="2185">
          <cell r="A2185" t="str">
            <v/>
          </cell>
          <cell r="B2185" t="str">
            <v/>
          </cell>
          <cell r="C2185"/>
          <cell r="D2185" t="str">
            <v/>
          </cell>
          <cell r="E2185"/>
          <cell r="F2185">
            <v>0</v>
          </cell>
          <cell r="G2185">
            <v>0</v>
          </cell>
        </row>
        <row r="2186">
          <cell r="A2186" t="str">
            <v/>
          </cell>
          <cell r="B2186" t="str">
            <v/>
          </cell>
          <cell r="C2186"/>
          <cell r="D2186" t="str">
            <v/>
          </cell>
          <cell r="E2186"/>
          <cell r="F2186">
            <v>0</v>
          </cell>
          <cell r="G2186">
            <v>0</v>
          </cell>
        </row>
        <row r="2187">
          <cell r="A2187" t="str">
            <v/>
          </cell>
          <cell r="B2187" t="str">
            <v/>
          </cell>
          <cell r="C2187"/>
          <cell r="D2187" t="str">
            <v/>
          </cell>
          <cell r="E2187"/>
          <cell r="F2187">
            <v>0</v>
          </cell>
          <cell r="G2187">
            <v>0</v>
          </cell>
        </row>
        <row r="2188">
          <cell r="A2188" t="str">
            <v/>
          </cell>
          <cell r="B2188" t="str">
            <v/>
          </cell>
          <cell r="C2188"/>
          <cell r="D2188" t="str">
            <v/>
          </cell>
          <cell r="E2188"/>
          <cell r="F2188">
            <v>0</v>
          </cell>
          <cell r="G2188">
            <v>0</v>
          </cell>
        </row>
        <row r="2189">
          <cell r="A2189" t="str">
            <v/>
          </cell>
          <cell r="B2189" t="str">
            <v/>
          </cell>
          <cell r="C2189"/>
          <cell r="D2189" t="str">
            <v/>
          </cell>
          <cell r="E2189"/>
          <cell r="F2189">
            <v>0</v>
          </cell>
          <cell r="G2189">
            <v>0</v>
          </cell>
        </row>
        <row r="2190">
          <cell r="A2190" t="str">
            <v/>
          </cell>
          <cell r="B2190" t="str">
            <v/>
          </cell>
          <cell r="C2190"/>
          <cell r="D2190" t="str">
            <v/>
          </cell>
          <cell r="E2190"/>
          <cell r="F2190">
            <v>0</v>
          </cell>
          <cell r="G2190">
            <v>0</v>
          </cell>
        </row>
        <row r="2191">
          <cell r="A2191" t="str">
            <v/>
          </cell>
          <cell r="B2191" t="str">
            <v/>
          </cell>
          <cell r="C2191"/>
          <cell r="D2191" t="str">
            <v/>
          </cell>
          <cell r="E2191"/>
          <cell r="F2191">
            <v>0</v>
          </cell>
          <cell r="G2191">
            <v>0</v>
          </cell>
        </row>
        <row r="2192">
          <cell r="A2192" t="str">
            <v/>
          </cell>
          <cell r="B2192" t="str">
            <v/>
          </cell>
          <cell r="C2192"/>
          <cell r="D2192" t="str">
            <v/>
          </cell>
          <cell r="E2192"/>
          <cell r="F2192">
            <v>0</v>
          </cell>
          <cell r="G2192">
            <v>0</v>
          </cell>
        </row>
        <row r="2193">
          <cell r="A2193" t="str">
            <v/>
          </cell>
          <cell r="B2193" t="str">
            <v/>
          </cell>
          <cell r="C2193"/>
          <cell r="D2193" t="str">
            <v/>
          </cell>
          <cell r="E2193"/>
          <cell r="F2193">
            <v>0</v>
          </cell>
          <cell r="G2193">
            <v>0</v>
          </cell>
        </row>
        <row r="2194">
          <cell r="A2194" t="str">
            <v/>
          </cell>
          <cell r="B2194" t="str">
            <v/>
          </cell>
          <cell r="C2194"/>
          <cell r="D2194" t="str">
            <v/>
          </cell>
          <cell r="E2194"/>
          <cell r="F2194">
            <v>0</v>
          </cell>
          <cell r="G2194">
            <v>0</v>
          </cell>
        </row>
        <row r="2195">
          <cell r="A2195" t="str">
            <v/>
          </cell>
          <cell r="B2195" t="str">
            <v/>
          </cell>
          <cell r="C2195"/>
          <cell r="D2195" t="str">
            <v/>
          </cell>
          <cell r="E2195"/>
          <cell r="F2195">
            <v>0</v>
          </cell>
          <cell r="G2195">
            <v>0</v>
          </cell>
        </row>
        <row r="2196">
          <cell r="A2196" t="str">
            <v/>
          </cell>
          <cell r="B2196" t="str">
            <v/>
          </cell>
          <cell r="C2196"/>
          <cell r="D2196" t="str">
            <v/>
          </cell>
          <cell r="E2196"/>
          <cell r="F2196">
            <v>0</v>
          </cell>
          <cell r="G2196">
            <v>0</v>
          </cell>
        </row>
        <row r="2197">
          <cell r="A2197" t="str">
            <v/>
          </cell>
          <cell r="B2197" t="str">
            <v/>
          </cell>
          <cell r="C2197"/>
          <cell r="D2197" t="str">
            <v/>
          </cell>
          <cell r="E2197"/>
          <cell r="F2197">
            <v>0</v>
          </cell>
          <cell r="G2197">
            <v>0</v>
          </cell>
        </row>
        <row r="2198">
          <cell r="A2198"/>
          <cell r="B2198"/>
          <cell r="C2198"/>
          <cell r="D2198"/>
          <cell r="E2198"/>
          <cell r="F2198" t="str">
            <v>Total A</v>
          </cell>
          <cell r="G2198">
            <v>0</v>
          </cell>
        </row>
        <row r="2199">
          <cell r="A2199" t="str">
            <v>B - MANO DE OBRA</v>
          </cell>
          <cell r="B2199"/>
          <cell r="C2199"/>
          <cell r="D2199"/>
          <cell r="E2199"/>
          <cell r="F2199"/>
          <cell r="G2199"/>
        </row>
        <row r="2200">
          <cell r="A2200" t="str">
            <v/>
          </cell>
          <cell r="B2200" t="str">
            <v/>
          </cell>
          <cell r="C2200"/>
          <cell r="D2200" t="str">
            <v/>
          </cell>
          <cell r="E2200"/>
          <cell r="F2200">
            <v>0</v>
          </cell>
          <cell r="G2200">
            <v>0</v>
          </cell>
        </row>
        <row r="2201">
          <cell r="A2201" t="str">
            <v/>
          </cell>
          <cell r="B2201" t="str">
            <v/>
          </cell>
          <cell r="C2201"/>
          <cell r="D2201" t="str">
            <v/>
          </cell>
          <cell r="E2201"/>
          <cell r="F2201">
            <v>0</v>
          </cell>
          <cell r="G2201">
            <v>0</v>
          </cell>
        </row>
        <row r="2202">
          <cell r="A2202" t="str">
            <v/>
          </cell>
          <cell r="B2202" t="str">
            <v/>
          </cell>
          <cell r="C2202"/>
          <cell r="D2202" t="str">
            <v/>
          </cell>
          <cell r="E2202"/>
          <cell r="F2202">
            <v>0</v>
          </cell>
          <cell r="G2202">
            <v>0</v>
          </cell>
        </row>
        <row r="2203">
          <cell r="A2203" t="str">
            <v/>
          </cell>
          <cell r="B2203" t="str">
            <v/>
          </cell>
          <cell r="C2203"/>
          <cell r="D2203" t="str">
            <v/>
          </cell>
          <cell r="E2203"/>
          <cell r="F2203">
            <v>0</v>
          </cell>
          <cell r="G2203">
            <v>0</v>
          </cell>
        </row>
        <row r="2204">
          <cell r="A2204" t="str">
            <v/>
          </cell>
          <cell r="B2204" t="str">
            <v/>
          </cell>
          <cell r="C2204"/>
          <cell r="D2204" t="str">
            <v/>
          </cell>
          <cell r="E2204"/>
          <cell r="F2204">
            <v>0</v>
          </cell>
          <cell r="G2204">
            <v>0</v>
          </cell>
        </row>
        <row r="2205">
          <cell r="A2205" t="str">
            <v/>
          </cell>
          <cell r="B2205" t="str">
            <v/>
          </cell>
          <cell r="C2205"/>
          <cell r="D2205" t="str">
            <v/>
          </cell>
          <cell r="E2205"/>
          <cell r="F2205">
            <v>0</v>
          </cell>
          <cell r="G2205">
            <v>0</v>
          </cell>
        </row>
        <row r="2206">
          <cell r="A2206" t="str">
            <v/>
          </cell>
          <cell r="B2206" t="str">
            <v/>
          </cell>
          <cell r="C2206"/>
          <cell r="D2206" t="str">
            <v/>
          </cell>
          <cell r="E2206"/>
          <cell r="F2206">
            <v>0</v>
          </cell>
          <cell r="G2206">
            <v>0</v>
          </cell>
        </row>
        <row r="2207">
          <cell r="A2207" t="str">
            <v/>
          </cell>
          <cell r="B2207" t="str">
            <v/>
          </cell>
          <cell r="C2207"/>
          <cell r="D2207" t="str">
            <v/>
          </cell>
          <cell r="E2207"/>
          <cell r="F2207">
            <v>0</v>
          </cell>
          <cell r="G2207">
            <v>0</v>
          </cell>
        </row>
        <row r="2208">
          <cell r="A2208"/>
          <cell r="B2208"/>
          <cell r="C2208"/>
          <cell r="D2208"/>
          <cell r="E2208"/>
          <cell r="F2208" t="str">
            <v>Total B</v>
          </cell>
          <cell r="G2208">
            <v>0</v>
          </cell>
        </row>
        <row r="2209">
          <cell r="A2209" t="str">
            <v>C - EQUIPOS</v>
          </cell>
          <cell r="B2209"/>
          <cell r="C2209"/>
          <cell r="D2209"/>
          <cell r="E2209"/>
          <cell r="F2209"/>
          <cell r="G2209"/>
        </row>
        <row r="2210">
          <cell r="A2210" t="str">
            <v/>
          </cell>
          <cell r="B2210" t="str">
            <v/>
          </cell>
          <cell r="C2210"/>
          <cell r="D2210" t="str">
            <v/>
          </cell>
          <cell r="E2210"/>
          <cell r="F2210">
            <v>0</v>
          </cell>
          <cell r="G2210">
            <v>0</v>
          </cell>
        </row>
        <row r="2211">
          <cell r="A2211" t="str">
            <v/>
          </cell>
          <cell r="B2211" t="str">
            <v/>
          </cell>
          <cell r="C2211"/>
          <cell r="D2211" t="str">
            <v/>
          </cell>
          <cell r="E2211"/>
          <cell r="F2211">
            <v>0</v>
          </cell>
          <cell r="G2211">
            <v>0</v>
          </cell>
        </row>
        <row r="2212">
          <cell r="A2212" t="str">
            <v/>
          </cell>
          <cell r="B2212" t="str">
            <v/>
          </cell>
          <cell r="C2212"/>
          <cell r="D2212" t="str">
            <v/>
          </cell>
          <cell r="E2212"/>
          <cell r="F2212">
            <v>0</v>
          </cell>
          <cell r="G2212">
            <v>0</v>
          </cell>
        </row>
        <row r="2213">
          <cell r="A2213" t="str">
            <v/>
          </cell>
          <cell r="B2213" t="str">
            <v/>
          </cell>
          <cell r="C2213"/>
          <cell r="D2213" t="str">
            <v/>
          </cell>
          <cell r="E2213"/>
          <cell r="F2213">
            <v>0</v>
          </cell>
          <cell r="G2213">
            <v>0</v>
          </cell>
        </row>
        <row r="2214">
          <cell r="A2214" t="str">
            <v/>
          </cell>
          <cell r="B2214" t="str">
            <v/>
          </cell>
          <cell r="C2214"/>
          <cell r="D2214" t="str">
            <v/>
          </cell>
          <cell r="E2214"/>
          <cell r="F2214">
            <v>0</v>
          </cell>
          <cell r="G2214">
            <v>0</v>
          </cell>
        </row>
        <row r="2215">
          <cell r="A2215" t="str">
            <v/>
          </cell>
          <cell r="B2215" t="str">
            <v/>
          </cell>
          <cell r="C2215"/>
          <cell r="D2215" t="str">
            <v/>
          </cell>
          <cell r="E2215"/>
          <cell r="F2215">
            <v>0</v>
          </cell>
          <cell r="G2215">
            <v>0</v>
          </cell>
        </row>
        <row r="2216">
          <cell r="A2216" t="str">
            <v/>
          </cell>
          <cell r="B2216" t="str">
            <v/>
          </cell>
          <cell r="C2216"/>
          <cell r="D2216" t="str">
            <v/>
          </cell>
          <cell r="E2216"/>
          <cell r="F2216">
            <v>0</v>
          </cell>
          <cell r="G2216">
            <v>0</v>
          </cell>
        </row>
        <row r="2217">
          <cell r="A2217" t="str">
            <v/>
          </cell>
          <cell r="B2217" t="str">
            <v/>
          </cell>
          <cell r="C2217"/>
          <cell r="D2217" t="str">
            <v/>
          </cell>
          <cell r="E2217"/>
          <cell r="F2217">
            <v>0</v>
          </cell>
          <cell r="G2217">
            <v>0</v>
          </cell>
        </row>
        <row r="2218">
          <cell r="A2218" t="str">
            <v/>
          </cell>
          <cell r="B2218" t="str">
            <v/>
          </cell>
          <cell r="C2218"/>
          <cell r="D2218" t="str">
            <v/>
          </cell>
          <cell r="E2218"/>
          <cell r="F2218">
            <v>0</v>
          </cell>
          <cell r="G2218">
            <v>0</v>
          </cell>
        </row>
        <row r="2219">
          <cell r="A2219" t="str">
            <v/>
          </cell>
          <cell r="B2219" t="str">
            <v/>
          </cell>
          <cell r="C2219"/>
          <cell r="D2219" t="str">
            <v/>
          </cell>
          <cell r="E2219"/>
          <cell r="F2219">
            <v>0</v>
          </cell>
          <cell r="G2219">
            <v>0</v>
          </cell>
        </row>
        <row r="2220">
          <cell r="A2220"/>
          <cell r="E2220"/>
          <cell r="F2220" t="str">
            <v>Total C</v>
          </cell>
          <cell r="G2220">
            <v>0</v>
          </cell>
        </row>
        <row r="2221">
          <cell r="A2221"/>
          <cell r="E2221"/>
          <cell r="G2221"/>
        </row>
        <row r="2222">
          <cell r="A2222" t="str">
            <v/>
          </cell>
          <cell r="B2222" t="str">
            <v/>
          </cell>
          <cell r="C2222"/>
          <cell r="D2222" t="str">
            <v>COSTO NETO</v>
          </cell>
          <cell r="E2222"/>
          <cell r="F2222" t="str">
            <v>Total D=A+B+C</v>
          </cell>
          <cell r="G2222">
            <v>0</v>
          </cell>
        </row>
        <row r="2223">
          <cell r="A2223"/>
          <cell r="B2223"/>
          <cell r="C2223"/>
          <cell r="D2223"/>
          <cell r="E2223"/>
          <cell r="F2223"/>
          <cell r="G2223"/>
        </row>
        <row r="2224">
          <cell r="A2224" t="str">
            <v>ANALISIS DE PRECIOS</v>
          </cell>
          <cell r="B2224"/>
          <cell r="C2224"/>
          <cell r="D2224"/>
          <cell r="E2224"/>
          <cell r="F2224"/>
          <cell r="G2224"/>
        </row>
        <row r="2225">
          <cell r="A2225" t="str">
            <v>COMITENTE:</v>
          </cell>
          <cell r="B2225" t="str">
            <v>INSTITUTO PROVINCIAL DE LA VIVIENDA</v>
          </cell>
          <cell r="C2225"/>
          <cell r="D2225"/>
          <cell r="E2225"/>
          <cell r="F2225"/>
          <cell r="G2225"/>
        </row>
        <row r="2226">
          <cell r="A2226" t="str">
            <v>CONTRATISTA:</v>
          </cell>
          <cell r="B2226">
            <v>0</v>
          </cell>
          <cell r="C2226"/>
          <cell r="D2226"/>
          <cell r="E2226"/>
          <cell r="F2226"/>
          <cell r="G2226"/>
        </row>
        <row r="2227">
          <cell r="A2227" t="str">
            <v>OBRA:</v>
          </cell>
          <cell r="B2227">
            <v>0</v>
          </cell>
          <cell r="C2227"/>
          <cell r="D2227"/>
          <cell r="E2227"/>
          <cell r="F2227" t="str">
            <v>PRECIOS A:</v>
          </cell>
          <cell r="G2227">
            <v>0</v>
          </cell>
        </row>
        <row r="2228">
          <cell r="A2228" t="str">
            <v>UBICACIÓN:</v>
          </cell>
          <cell r="B2228">
            <v>0</v>
          </cell>
          <cell r="C2228"/>
          <cell r="E2228"/>
          <cell r="G2228"/>
        </row>
        <row r="2229">
          <cell r="A2229" t="str">
            <v>RUBRO:</v>
          </cell>
          <cell r="B2229"/>
          <cell r="C2229">
            <v>0</v>
          </cell>
          <cell r="E2229"/>
          <cell r="G2229"/>
        </row>
        <row r="2230">
          <cell r="A2230" t="str">
            <v>ITEM:</v>
          </cell>
          <cell r="B2230" t="str">
            <v/>
          </cell>
          <cell r="C2230" t="str">
            <v/>
          </cell>
          <cell r="E2230"/>
          <cell r="F2230" t="str">
            <v>UNIDAD:</v>
          </cell>
          <cell r="G2230" t="str">
            <v/>
          </cell>
        </row>
        <row r="2231">
          <cell r="A2231"/>
          <cell r="B2231"/>
          <cell r="E2231"/>
          <cell r="G2231"/>
        </row>
        <row r="2232">
          <cell r="A2232" t="str">
            <v>DATOS REDETERMINACION</v>
          </cell>
          <cell r="B2232"/>
          <cell r="C2232" t="str">
            <v>DESIGNACION</v>
          </cell>
          <cell r="D2232" t="str">
            <v>U</v>
          </cell>
          <cell r="E2232" t="str">
            <v>Cantidad</v>
          </cell>
          <cell r="F2232" t="str">
            <v>$ Unitarios</v>
          </cell>
          <cell r="G2232" t="str">
            <v>$ Parcial</v>
          </cell>
        </row>
        <row r="2233">
          <cell r="A2233" t="str">
            <v>CÓDIGO</v>
          </cell>
          <cell r="B2233" t="str">
            <v>DESCRIPCIÓN</v>
          </cell>
          <cell r="C2233"/>
          <cell r="D2233"/>
          <cell r="E2233"/>
          <cell r="F2233"/>
          <cell r="G2233"/>
        </row>
        <row r="2234">
          <cell r="A2234" t="str">
            <v>A - MATERIALES</v>
          </cell>
          <cell r="B2234"/>
          <cell r="C2234"/>
          <cell r="D2234"/>
          <cell r="E2234"/>
          <cell r="F2234"/>
          <cell r="G2234"/>
        </row>
        <row r="2235">
          <cell r="A2235" t="str">
            <v/>
          </cell>
          <cell r="B2235" t="str">
            <v/>
          </cell>
          <cell r="C2235"/>
          <cell r="D2235" t="str">
            <v/>
          </cell>
          <cell r="E2235"/>
          <cell r="F2235">
            <v>0</v>
          </cell>
          <cell r="G2235">
            <v>0</v>
          </cell>
        </row>
        <row r="2236">
          <cell r="A2236" t="str">
            <v/>
          </cell>
          <cell r="B2236" t="str">
            <v/>
          </cell>
          <cell r="C2236"/>
          <cell r="D2236" t="str">
            <v/>
          </cell>
          <cell r="E2236"/>
          <cell r="F2236">
            <v>0</v>
          </cell>
          <cell r="G2236">
            <v>0</v>
          </cell>
        </row>
        <row r="2237">
          <cell r="A2237" t="str">
            <v/>
          </cell>
          <cell r="B2237" t="str">
            <v/>
          </cell>
          <cell r="C2237"/>
          <cell r="D2237" t="str">
            <v/>
          </cell>
          <cell r="E2237"/>
          <cell r="F2237">
            <v>0</v>
          </cell>
          <cell r="G2237">
            <v>0</v>
          </cell>
        </row>
        <row r="2238">
          <cell r="A2238" t="str">
            <v/>
          </cell>
          <cell r="B2238" t="str">
            <v/>
          </cell>
          <cell r="C2238"/>
          <cell r="D2238" t="str">
            <v/>
          </cell>
          <cell r="E2238"/>
          <cell r="F2238">
            <v>0</v>
          </cell>
          <cell r="G2238">
            <v>0</v>
          </cell>
        </row>
        <row r="2239">
          <cell r="A2239" t="str">
            <v/>
          </cell>
          <cell r="B2239" t="str">
            <v/>
          </cell>
          <cell r="C2239"/>
          <cell r="D2239" t="str">
            <v/>
          </cell>
          <cell r="E2239"/>
          <cell r="F2239">
            <v>0</v>
          </cell>
          <cell r="G2239">
            <v>0</v>
          </cell>
        </row>
        <row r="2240">
          <cell r="A2240" t="str">
            <v/>
          </cell>
          <cell r="B2240" t="str">
            <v/>
          </cell>
          <cell r="C2240"/>
          <cell r="D2240" t="str">
            <v/>
          </cell>
          <cell r="E2240"/>
          <cell r="F2240">
            <v>0</v>
          </cell>
          <cell r="G2240">
            <v>0</v>
          </cell>
        </row>
        <row r="2241">
          <cell r="A2241" t="str">
            <v/>
          </cell>
          <cell r="B2241" t="str">
            <v/>
          </cell>
          <cell r="C2241"/>
          <cell r="D2241" t="str">
            <v/>
          </cell>
          <cell r="E2241"/>
          <cell r="F2241">
            <v>0</v>
          </cell>
          <cell r="G2241">
            <v>0</v>
          </cell>
        </row>
        <row r="2242">
          <cell r="A2242" t="str">
            <v/>
          </cell>
          <cell r="B2242" t="str">
            <v/>
          </cell>
          <cell r="C2242"/>
          <cell r="D2242" t="str">
            <v/>
          </cell>
          <cell r="E2242"/>
          <cell r="F2242">
            <v>0</v>
          </cell>
          <cell r="G2242">
            <v>0</v>
          </cell>
        </row>
        <row r="2243">
          <cell r="A2243" t="str">
            <v/>
          </cell>
          <cell r="B2243" t="str">
            <v/>
          </cell>
          <cell r="C2243"/>
          <cell r="D2243" t="str">
            <v/>
          </cell>
          <cell r="E2243"/>
          <cell r="F2243">
            <v>0</v>
          </cell>
          <cell r="G2243">
            <v>0</v>
          </cell>
        </row>
        <row r="2244">
          <cell r="A2244" t="str">
            <v/>
          </cell>
          <cell r="B2244" t="str">
            <v/>
          </cell>
          <cell r="C2244"/>
          <cell r="D2244" t="str">
            <v/>
          </cell>
          <cell r="E2244"/>
          <cell r="F2244">
            <v>0</v>
          </cell>
          <cell r="G2244">
            <v>0</v>
          </cell>
        </row>
        <row r="2245">
          <cell r="A2245" t="str">
            <v/>
          </cell>
          <cell r="B2245" t="str">
            <v/>
          </cell>
          <cell r="C2245"/>
          <cell r="D2245" t="str">
            <v/>
          </cell>
          <cell r="E2245"/>
          <cell r="F2245">
            <v>0</v>
          </cell>
          <cell r="G2245">
            <v>0</v>
          </cell>
        </row>
        <row r="2246">
          <cell r="A2246" t="str">
            <v/>
          </cell>
          <cell r="B2246" t="str">
            <v/>
          </cell>
          <cell r="C2246"/>
          <cell r="D2246" t="str">
            <v/>
          </cell>
          <cell r="E2246"/>
          <cell r="F2246">
            <v>0</v>
          </cell>
          <cell r="G2246">
            <v>0</v>
          </cell>
        </row>
        <row r="2247">
          <cell r="A2247" t="str">
            <v/>
          </cell>
          <cell r="B2247" t="str">
            <v/>
          </cell>
          <cell r="C2247"/>
          <cell r="D2247" t="str">
            <v/>
          </cell>
          <cell r="E2247"/>
          <cell r="F2247">
            <v>0</v>
          </cell>
          <cell r="G2247">
            <v>0</v>
          </cell>
        </row>
        <row r="2248">
          <cell r="A2248" t="str">
            <v/>
          </cell>
          <cell r="B2248" t="str">
            <v/>
          </cell>
          <cell r="C2248"/>
          <cell r="D2248" t="str">
            <v/>
          </cell>
          <cell r="E2248"/>
          <cell r="F2248">
            <v>0</v>
          </cell>
          <cell r="G2248">
            <v>0</v>
          </cell>
        </row>
        <row r="2249">
          <cell r="A2249" t="str">
            <v/>
          </cell>
          <cell r="B2249" t="str">
            <v/>
          </cell>
          <cell r="C2249"/>
          <cell r="D2249" t="str">
            <v/>
          </cell>
          <cell r="E2249"/>
          <cell r="F2249">
            <v>0</v>
          </cell>
          <cell r="G2249">
            <v>0</v>
          </cell>
        </row>
        <row r="2250">
          <cell r="A2250" t="str">
            <v/>
          </cell>
          <cell r="B2250" t="str">
            <v/>
          </cell>
          <cell r="C2250"/>
          <cell r="D2250" t="str">
            <v/>
          </cell>
          <cell r="E2250"/>
          <cell r="F2250">
            <v>0</v>
          </cell>
          <cell r="G2250">
            <v>0</v>
          </cell>
        </row>
        <row r="2251">
          <cell r="A2251" t="str">
            <v/>
          </cell>
          <cell r="B2251" t="str">
            <v/>
          </cell>
          <cell r="C2251"/>
          <cell r="D2251" t="str">
            <v/>
          </cell>
          <cell r="E2251"/>
          <cell r="F2251">
            <v>0</v>
          </cell>
          <cell r="G2251">
            <v>0</v>
          </cell>
        </row>
        <row r="2252">
          <cell r="A2252" t="str">
            <v/>
          </cell>
          <cell r="B2252" t="str">
            <v/>
          </cell>
          <cell r="C2252"/>
          <cell r="D2252" t="str">
            <v/>
          </cell>
          <cell r="E2252"/>
          <cell r="F2252">
            <v>0</v>
          </cell>
          <cell r="G2252">
            <v>0</v>
          </cell>
        </row>
        <row r="2253">
          <cell r="A2253" t="str">
            <v/>
          </cell>
          <cell r="B2253" t="str">
            <v/>
          </cell>
          <cell r="C2253"/>
          <cell r="D2253" t="str">
            <v/>
          </cell>
          <cell r="E2253"/>
          <cell r="F2253">
            <v>0</v>
          </cell>
          <cell r="G2253">
            <v>0</v>
          </cell>
        </row>
        <row r="2254">
          <cell r="A2254" t="str">
            <v/>
          </cell>
          <cell r="B2254" t="str">
            <v/>
          </cell>
          <cell r="C2254"/>
          <cell r="D2254" t="str">
            <v/>
          </cell>
          <cell r="E2254"/>
          <cell r="F2254">
            <v>0</v>
          </cell>
          <cell r="G2254">
            <v>0</v>
          </cell>
        </row>
        <row r="2255">
          <cell r="A2255"/>
          <cell r="B2255"/>
          <cell r="C2255"/>
          <cell r="D2255"/>
          <cell r="E2255"/>
          <cell r="F2255" t="str">
            <v>Total A</v>
          </cell>
          <cell r="G2255">
            <v>0</v>
          </cell>
        </row>
        <row r="2256">
          <cell r="A2256" t="str">
            <v>B - MANO DE OBRA</v>
          </cell>
          <cell r="B2256"/>
          <cell r="C2256"/>
          <cell r="D2256"/>
          <cell r="E2256"/>
          <cell r="F2256"/>
          <cell r="G2256"/>
        </row>
        <row r="2257">
          <cell r="A2257" t="str">
            <v/>
          </cell>
          <cell r="B2257" t="str">
            <v/>
          </cell>
          <cell r="C2257"/>
          <cell r="D2257" t="str">
            <v/>
          </cell>
          <cell r="E2257"/>
          <cell r="F2257">
            <v>0</v>
          </cell>
          <cell r="G2257">
            <v>0</v>
          </cell>
        </row>
        <row r="2258">
          <cell r="A2258" t="str">
            <v/>
          </cell>
          <cell r="B2258" t="str">
            <v/>
          </cell>
          <cell r="C2258"/>
          <cell r="D2258" t="str">
            <v/>
          </cell>
          <cell r="E2258"/>
          <cell r="F2258">
            <v>0</v>
          </cell>
          <cell r="G2258">
            <v>0</v>
          </cell>
        </row>
        <row r="2259">
          <cell r="A2259" t="str">
            <v/>
          </cell>
          <cell r="B2259" t="str">
            <v/>
          </cell>
          <cell r="C2259"/>
          <cell r="D2259" t="str">
            <v/>
          </cell>
          <cell r="E2259"/>
          <cell r="F2259">
            <v>0</v>
          </cell>
          <cell r="G2259">
            <v>0</v>
          </cell>
        </row>
        <row r="2260">
          <cell r="A2260" t="str">
            <v/>
          </cell>
          <cell r="B2260" t="str">
            <v/>
          </cell>
          <cell r="C2260"/>
          <cell r="D2260" t="str">
            <v/>
          </cell>
          <cell r="E2260"/>
          <cell r="F2260">
            <v>0</v>
          </cell>
          <cell r="G2260">
            <v>0</v>
          </cell>
        </row>
        <row r="2261">
          <cell r="A2261" t="str">
            <v/>
          </cell>
          <cell r="B2261" t="str">
            <v/>
          </cell>
          <cell r="C2261"/>
          <cell r="D2261" t="str">
            <v/>
          </cell>
          <cell r="E2261"/>
          <cell r="F2261">
            <v>0</v>
          </cell>
          <cell r="G2261">
            <v>0</v>
          </cell>
        </row>
        <row r="2262">
          <cell r="A2262" t="str">
            <v/>
          </cell>
          <cell r="B2262" t="str">
            <v/>
          </cell>
          <cell r="C2262"/>
          <cell r="D2262" t="str">
            <v/>
          </cell>
          <cell r="E2262"/>
          <cell r="F2262">
            <v>0</v>
          </cell>
          <cell r="G2262">
            <v>0</v>
          </cell>
        </row>
        <row r="2263">
          <cell r="A2263" t="str">
            <v/>
          </cell>
          <cell r="B2263" t="str">
            <v/>
          </cell>
          <cell r="C2263"/>
          <cell r="D2263" t="str">
            <v/>
          </cell>
          <cell r="E2263"/>
          <cell r="F2263">
            <v>0</v>
          </cell>
          <cell r="G2263">
            <v>0</v>
          </cell>
        </row>
        <row r="2264">
          <cell r="A2264" t="str">
            <v/>
          </cell>
          <cell r="B2264" t="str">
            <v/>
          </cell>
          <cell r="C2264"/>
          <cell r="D2264" t="str">
            <v/>
          </cell>
          <cell r="E2264"/>
          <cell r="F2264">
            <v>0</v>
          </cell>
          <cell r="G2264">
            <v>0</v>
          </cell>
        </row>
        <row r="2265">
          <cell r="A2265"/>
          <cell r="B2265"/>
          <cell r="C2265"/>
          <cell r="D2265"/>
          <cell r="E2265"/>
          <cell r="F2265" t="str">
            <v>Total B</v>
          </cell>
          <cell r="G2265">
            <v>0</v>
          </cell>
        </row>
        <row r="2266">
          <cell r="A2266" t="str">
            <v>C - EQUIPOS</v>
          </cell>
          <cell r="B2266"/>
          <cell r="C2266"/>
          <cell r="D2266"/>
          <cell r="E2266"/>
          <cell r="F2266"/>
          <cell r="G2266"/>
        </row>
        <row r="2267">
          <cell r="A2267" t="str">
            <v/>
          </cell>
          <cell r="B2267" t="str">
            <v/>
          </cell>
          <cell r="C2267"/>
          <cell r="D2267" t="str">
            <v/>
          </cell>
          <cell r="E2267"/>
          <cell r="F2267">
            <v>0</v>
          </cell>
          <cell r="G2267">
            <v>0</v>
          </cell>
        </row>
        <row r="2268">
          <cell r="A2268" t="str">
            <v/>
          </cell>
          <cell r="B2268" t="str">
            <v/>
          </cell>
          <cell r="C2268"/>
          <cell r="D2268" t="str">
            <v/>
          </cell>
          <cell r="E2268"/>
          <cell r="F2268">
            <v>0</v>
          </cell>
          <cell r="G2268">
            <v>0</v>
          </cell>
        </row>
        <row r="2269">
          <cell r="A2269" t="str">
            <v/>
          </cell>
          <cell r="B2269" t="str">
            <v/>
          </cell>
          <cell r="C2269"/>
          <cell r="D2269" t="str">
            <v/>
          </cell>
          <cell r="E2269"/>
          <cell r="F2269">
            <v>0</v>
          </cell>
          <cell r="G2269">
            <v>0</v>
          </cell>
        </row>
        <row r="2270">
          <cell r="A2270" t="str">
            <v/>
          </cell>
          <cell r="B2270" t="str">
            <v/>
          </cell>
          <cell r="C2270"/>
          <cell r="D2270" t="str">
            <v/>
          </cell>
          <cell r="E2270"/>
          <cell r="F2270">
            <v>0</v>
          </cell>
          <cell r="G2270">
            <v>0</v>
          </cell>
        </row>
        <row r="2271">
          <cell r="A2271" t="str">
            <v/>
          </cell>
          <cell r="B2271" t="str">
            <v/>
          </cell>
          <cell r="C2271"/>
          <cell r="D2271" t="str">
            <v/>
          </cell>
          <cell r="E2271"/>
          <cell r="F2271">
            <v>0</v>
          </cell>
          <cell r="G2271">
            <v>0</v>
          </cell>
        </row>
        <row r="2272">
          <cell r="A2272" t="str">
            <v/>
          </cell>
          <cell r="B2272" t="str">
            <v/>
          </cell>
          <cell r="C2272"/>
          <cell r="D2272" t="str">
            <v/>
          </cell>
          <cell r="E2272"/>
          <cell r="F2272">
            <v>0</v>
          </cell>
          <cell r="G2272">
            <v>0</v>
          </cell>
        </row>
        <row r="2273">
          <cell r="A2273" t="str">
            <v/>
          </cell>
          <cell r="B2273" t="str">
            <v/>
          </cell>
          <cell r="C2273"/>
          <cell r="D2273" t="str">
            <v/>
          </cell>
          <cell r="E2273"/>
          <cell r="F2273">
            <v>0</v>
          </cell>
          <cell r="G2273">
            <v>0</v>
          </cell>
        </row>
        <row r="2274">
          <cell r="A2274" t="str">
            <v/>
          </cell>
          <cell r="B2274" t="str">
            <v/>
          </cell>
          <cell r="C2274"/>
          <cell r="D2274" t="str">
            <v/>
          </cell>
          <cell r="E2274"/>
          <cell r="F2274">
            <v>0</v>
          </cell>
          <cell r="G2274">
            <v>0</v>
          </cell>
        </row>
        <row r="2275">
          <cell r="A2275" t="str">
            <v/>
          </cell>
          <cell r="B2275" t="str">
            <v/>
          </cell>
          <cell r="C2275"/>
          <cell r="D2275" t="str">
            <v/>
          </cell>
          <cell r="E2275"/>
          <cell r="F2275">
            <v>0</v>
          </cell>
          <cell r="G2275">
            <v>0</v>
          </cell>
        </row>
        <row r="2276">
          <cell r="A2276" t="str">
            <v/>
          </cell>
          <cell r="B2276" t="str">
            <v/>
          </cell>
          <cell r="C2276"/>
          <cell r="D2276" t="str">
            <v/>
          </cell>
          <cell r="E2276"/>
          <cell r="F2276">
            <v>0</v>
          </cell>
          <cell r="G2276">
            <v>0</v>
          </cell>
        </row>
        <row r="2277">
          <cell r="A2277"/>
          <cell r="E2277"/>
          <cell r="F2277" t="str">
            <v>Total C</v>
          </cell>
          <cell r="G2277">
            <v>0</v>
          </cell>
        </row>
        <row r="2278">
          <cell r="A2278"/>
          <cell r="E2278"/>
          <cell r="G2278"/>
        </row>
        <row r="2279">
          <cell r="A2279" t="str">
            <v/>
          </cell>
          <cell r="B2279" t="str">
            <v/>
          </cell>
          <cell r="C2279"/>
          <cell r="D2279" t="str">
            <v>COSTO NETO</v>
          </cell>
          <cell r="E2279"/>
          <cell r="F2279" t="str">
            <v>Total D=A+B+C</v>
          </cell>
          <cell r="G2279">
            <v>0</v>
          </cell>
        </row>
        <row r="2281">
          <cell r="A2281" t="str">
            <v>ANALISIS DE PRECIOS</v>
          </cell>
          <cell r="B2281"/>
          <cell r="C2281"/>
          <cell r="D2281"/>
          <cell r="E2281"/>
          <cell r="F2281"/>
          <cell r="G2281"/>
        </row>
        <row r="2282">
          <cell r="A2282" t="str">
            <v>COMITENTE:</v>
          </cell>
          <cell r="B2282" t="str">
            <v>INSTITUTO PROVINCIAL DE LA VIVIENDA</v>
          </cell>
          <cell r="C2282"/>
          <cell r="D2282"/>
          <cell r="E2282"/>
          <cell r="F2282"/>
          <cell r="G2282"/>
        </row>
        <row r="2283">
          <cell r="A2283" t="str">
            <v>CONTRATISTA:</v>
          </cell>
          <cell r="B2283">
            <v>0</v>
          </cell>
          <cell r="C2283"/>
          <cell r="D2283"/>
          <cell r="E2283"/>
          <cell r="F2283"/>
          <cell r="G2283"/>
        </row>
        <row r="2284">
          <cell r="A2284" t="str">
            <v>OBRA:</v>
          </cell>
          <cell r="B2284">
            <v>0</v>
          </cell>
          <cell r="C2284"/>
          <cell r="D2284"/>
          <cell r="E2284"/>
          <cell r="F2284" t="str">
            <v>PRECIOS A:</v>
          </cell>
          <cell r="G2284">
            <v>0</v>
          </cell>
        </row>
        <row r="2285">
          <cell r="A2285" t="str">
            <v>UBICACIÓN:</v>
          </cell>
          <cell r="B2285">
            <v>0</v>
          </cell>
          <cell r="C2285"/>
          <cell r="E2285"/>
          <cell r="G2285"/>
        </row>
        <row r="2286">
          <cell r="A2286" t="str">
            <v>RUBRO:</v>
          </cell>
          <cell r="B2286"/>
          <cell r="C2286">
            <v>0</v>
          </cell>
          <cell r="E2286"/>
          <cell r="G2286"/>
        </row>
        <row r="2287">
          <cell r="A2287" t="str">
            <v>ITEM:</v>
          </cell>
          <cell r="B2287" t="str">
            <v/>
          </cell>
          <cell r="C2287" t="str">
            <v/>
          </cell>
          <cell r="E2287"/>
          <cell r="F2287" t="str">
            <v>UNIDAD:</v>
          </cell>
          <cell r="G2287" t="str">
            <v/>
          </cell>
        </row>
        <row r="2288">
          <cell r="A2288"/>
          <cell r="B2288"/>
          <cell r="E2288"/>
          <cell r="G2288"/>
        </row>
        <row r="2289">
          <cell r="A2289" t="str">
            <v>DATOS REDETERMINACION</v>
          </cell>
          <cell r="B2289"/>
          <cell r="C2289" t="str">
            <v>DESIGNACION</v>
          </cell>
          <cell r="D2289" t="str">
            <v>U</v>
          </cell>
          <cell r="E2289" t="str">
            <v>Cantidad</v>
          </cell>
          <cell r="F2289" t="str">
            <v>$ Unitarios</v>
          </cell>
          <cell r="G2289" t="str">
            <v>$ Parcial</v>
          </cell>
        </row>
        <row r="2290">
          <cell r="A2290" t="str">
            <v>CÓDIGO</v>
          </cell>
          <cell r="B2290" t="str">
            <v>DESCRIPCIÓN</v>
          </cell>
          <cell r="C2290"/>
          <cell r="D2290"/>
          <cell r="E2290"/>
          <cell r="F2290"/>
          <cell r="G2290"/>
        </row>
        <row r="2291">
          <cell r="A2291" t="str">
            <v>A - MATERIALES</v>
          </cell>
          <cell r="B2291"/>
          <cell r="C2291"/>
          <cell r="D2291"/>
          <cell r="E2291"/>
          <cell r="F2291"/>
          <cell r="G2291"/>
        </row>
        <row r="2292">
          <cell r="A2292" t="str">
            <v/>
          </cell>
          <cell r="B2292" t="str">
            <v/>
          </cell>
          <cell r="C2292"/>
          <cell r="D2292" t="str">
            <v/>
          </cell>
          <cell r="E2292"/>
          <cell r="F2292">
            <v>0</v>
          </cell>
          <cell r="G2292">
            <v>0</v>
          </cell>
        </row>
        <row r="2293">
          <cell r="A2293" t="str">
            <v/>
          </cell>
          <cell r="B2293" t="str">
            <v/>
          </cell>
          <cell r="C2293"/>
          <cell r="D2293" t="str">
            <v/>
          </cell>
          <cell r="E2293"/>
          <cell r="F2293">
            <v>0</v>
          </cell>
          <cell r="G2293">
            <v>0</v>
          </cell>
        </row>
        <row r="2294">
          <cell r="A2294" t="str">
            <v/>
          </cell>
          <cell r="B2294" t="str">
            <v/>
          </cell>
          <cell r="C2294"/>
          <cell r="D2294" t="str">
            <v/>
          </cell>
          <cell r="E2294"/>
          <cell r="F2294">
            <v>0</v>
          </cell>
          <cell r="G2294">
            <v>0</v>
          </cell>
        </row>
        <row r="2295">
          <cell r="A2295" t="str">
            <v/>
          </cell>
          <cell r="B2295" t="str">
            <v/>
          </cell>
          <cell r="C2295"/>
          <cell r="D2295" t="str">
            <v/>
          </cell>
          <cell r="E2295"/>
          <cell r="F2295">
            <v>0</v>
          </cell>
          <cell r="G2295">
            <v>0</v>
          </cell>
        </row>
        <row r="2296">
          <cell r="A2296" t="str">
            <v/>
          </cell>
          <cell r="B2296" t="str">
            <v/>
          </cell>
          <cell r="C2296"/>
          <cell r="D2296" t="str">
            <v/>
          </cell>
          <cell r="E2296"/>
          <cell r="F2296">
            <v>0</v>
          </cell>
          <cell r="G2296">
            <v>0</v>
          </cell>
        </row>
        <row r="2297">
          <cell r="A2297" t="str">
            <v/>
          </cell>
          <cell r="B2297" t="str">
            <v/>
          </cell>
          <cell r="C2297"/>
          <cell r="D2297" t="str">
            <v/>
          </cell>
          <cell r="E2297"/>
          <cell r="F2297">
            <v>0</v>
          </cell>
          <cell r="G2297">
            <v>0</v>
          </cell>
        </row>
        <row r="2298">
          <cell r="A2298" t="str">
            <v/>
          </cell>
          <cell r="B2298" t="str">
            <v/>
          </cell>
          <cell r="C2298"/>
          <cell r="D2298" t="str">
            <v/>
          </cell>
          <cell r="E2298"/>
          <cell r="F2298">
            <v>0</v>
          </cell>
          <cell r="G2298">
            <v>0</v>
          </cell>
        </row>
        <row r="2299">
          <cell r="A2299" t="str">
            <v/>
          </cell>
          <cell r="B2299" t="str">
            <v/>
          </cell>
          <cell r="C2299"/>
          <cell r="D2299" t="str">
            <v/>
          </cell>
          <cell r="E2299"/>
          <cell r="F2299">
            <v>0</v>
          </cell>
          <cell r="G2299">
            <v>0</v>
          </cell>
        </row>
        <row r="2300">
          <cell r="A2300" t="str">
            <v/>
          </cell>
          <cell r="B2300" t="str">
            <v/>
          </cell>
          <cell r="C2300"/>
          <cell r="D2300" t="str">
            <v/>
          </cell>
          <cell r="E2300"/>
          <cell r="F2300">
            <v>0</v>
          </cell>
          <cell r="G2300">
            <v>0</v>
          </cell>
        </row>
        <row r="2301">
          <cell r="A2301" t="str">
            <v/>
          </cell>
          <cell r="B2301" t="str">
            <v/>
          </cell>
          <cell r="C2301"/>
          <cell r="D2301" t="str">
            <v/>
          </cell>
          <cell r="E2301"/>
          <cell r="F2301">
            <v>0</v>
          </cell>
          <cell r="G2301">
            <v>0</v>
          </cell>
        </row>
        <row r="2302">
          <cell r="A2302" t="str">
            <v/>
          </cell>
          <cell r="B2302" t="str">
            <v/>
          </cell>
          <cell r="C2302"/>
          <cell r="D2302" t="str">
            <v/>
          </cell>
          <cell r="E2302"/>
          <cell r="F2302">
            <v>0</v>
          </cell>
          <cell r="G2302">
            <v>0</v>
          </cell>
        </row>
        <row r="2303">
          <cell r="A2303" t="str">
            <v/>
          </cell>
          <cell r="B2303" t="str">
            <v/>
          </cell>
          <cell r="C2303"/>
          <cell r="D2303" t="str">
            <v/>
          </cell>
          <cell r="E2303"/>
          <cell r="F2303">
            <v>0</v>
          </cell>
          <cell r="G2303">
            <v>0</v>
          </cell>
        </row>
        <row r="2304">
          <cell r="A2304" t="str">
            <v/>
          </cell>
          <cell r="B2304" t="str">
            <v/>
          </cell>
          <cell r="C2304"/>
          <cell r="D2304" t="str">
            <v/>
          </cell>
          <cell r="E2304"/>
          <cell r="F2304">
            <v>0</v>
          </cell>
          <cell r="G2304">
            <v>0</v>
          </cell>
        </row>
        <row r="2305">
          <cell r="A2305" t="str">
            <v/>
          </cell>
          <cell r="B2305" t="str">
            <v/>
          </cell>
          <cell r="C2305"/>
          <cell r="D2305" t="str">
            <v/>
          </cell>
          <cell r="E2305"/>
          <cell r="F2305">
            <v>0</v>
          </cell>
          <cell r="G2305">
            <v>0</v>
          </cell>
        </row>
        <row r="2306">
          <cell r="A2306" t="str">
            <v/>
          </cell>
          <cell r="B2306" t="str">
            <v/>
          </cell>
          <cell r="C2306"/>
          <cell r="D2306" t="str">
            <v/>
          </cell>
          <cell r="E2306"/>
          <cell r="F2306">
            <v>0</v>
          </cell>
          <cell r="G2306">
            <v>0</v>
          </cell>
        </row>
        <row r="2307">
          <cell r="A2307" t="str">
            <v/>
          </cell>
          <cell r="B2307" t="str">
            <v/>
          </cell>
          <cell r="C2307"/>
          <cell r="D2307" t="str">
            <v/>
          </cell>
          <cell r="E2307"/>
          <cell r="F2307">
            <v>0</v>
          </cell>
          <cell r="G2307">
            <v>0</v>
          </cell>
        </row>
        <row r="2308">
          <cell r="A2308" t="str">
            <v/>
          </cell>
          <cell r="B2308" t="str">
            <v/>
          </cell>
          <cell r="C2308"/>
          <cell r="D2308" t="str">
            <v/>
          </cell>
          <cell r="E2308"/>
          <cell r="F2308">
            <v>0</v>
          </cell>
          <cell r="G2308">
            <v>0</v>
          </cell>
        </row>
        <row r="2309">
          <cell r="A2309" t="str">
            <v/>
          </cell>
          <cell r="B2309" t="str">
            <v/>
          </cell>
          <cell r="C2309"/>
          <cell r="D2309" t="str">
            <v/>
          </cell>
          <cell r="E2309"/>
          <cell r="F2309">
            <v>0</v>
          </cell>
          <cell r="G2309">
            <v>0</v>
          </cell>
        </row>
        <row r="2310">
          <cell r="A2310" t="str">
            <v/>
          </cell>
          <cell r="B2310" t="str">
            <v/>
          </cell>
          <cell r="C2310"/>
          <cell r="D2310" t="str">
            <v/>
          </cell>
          <cell r="E2310"/>
          <cell r="F2310">
            <v>0</v>
          </cell>
          <cell r="G2310">
            <v>0</v>
          </cell>
        </row>
        <row r="2311">
          <cell r="A2311" t="str">
            <v/>
          </cell>
          <cell r="B2311" t="str">
            <v/>
          </cell>
          <cell r="C2311"/>
          <cell r="D2311" t="str">
            <v/>
          </cell>
          <cell r="E2311"/>
          <cell r="F2311">
            <v>0</v>
          </cell>
          <cell r="G2311">
            <v>0</v>
          </cell>
        </row>
        <row r="2312">
          <cell r="A2312"/>
          <cell r="B2312"/>
          <cell r="C2312"/>
          <cell r="D2312"/>
          <cell r="E2312"/>
          <cell r="F2312" t="str">
            <v>Total A</v>
          </cell>
          <cell r="G2312">
            <v>0</v>
          </cell>
        </row>
        <row r="2313">
          <cell r="A2313" t="str">
            <v>B - MANO DE OBRA</v>
          </cell>
          <cell r="B2313"/>
          <cell r="C2313"/>
          <cell r="D2313"/>
          <cell r="E2313"/>
          <cell r="F2313"/>
          <cell r="G2313"/>
        </row>
        <row r="2314">
          <cell r="A2314" t="str">
            <v/>
          </cell>
          <cell r="B2314" t="str">
            <v/>
          </cell>
          <cell r="C2314"/>
          <cell r="D2314" t="str">
            <v/>
          </cell>
          <cell r="E2314"/>
          <cell r="F2314">
            <v>0</v>
          </cell>
          <cell r="G2314">
            <v>0</v>
          </cell>
        </row>
        <row r="2315">
          <cell r="A2315" t="str">
            <v/>
          </cell>
          <cell r="B2315" t="str">
            <v/>
          </cell>
          <cell r="C2315"/>
          <cell r="D2315" t="str">
            <v/>
          </cell>
          <cell r="E2315"/>
          <cell r="F2315">
            <v>0</v>
          </cell>
          <cell r="G2315">
            <v>0</v>
          </cell>
        </row>
        <row r="2316">
          <cell r="A2316" t="str">
            <v/>
          </cell>
          <cell r="B2316" t="str">
            <v/>
          </cell>
          <cell r="C2316"/>
          <cell r="D2316" t="str">
            <v/>
          </cell>
          <cell r="E2316"/>
          <cell r="F2316">
            <v>0</v>
          </cell>
          <cell r="G2316">
            <v>0</v>
          </cell>
        </row>
        <row r="2317">
          <cell r="A2317" t="str">
            <v/>
          </cell>
          <cell r="B2317" t="str">
            <v/>
          </cell>
          <cell r="C2317"/>
          <cell r="D2317" t="str">
            <v/>
          </cell>
          <cell r="E2317"/>
          <cell r="F2317">
            <v>0</v>
          </cell>
          <cell r="G2317">
            <v>0</v>
          </cell>
        </row>
        <row r="2318">
          <cell r="A2318" t="str">
            <v/>
          </cell>
          <cell r="B2318" t="str">
            <v/>
          </cell>
          <cell r="C2318"/>
          <cell r="D2318" t="str">
            <v/>
          </cell>
          <cell r="E2318"/>
          <cell r="F2318">
            <v>0</v>
          </cell>
          <cell r="G2318">
            <v>0</v>
          </cell>
        </row>
        <row r="2319">
          <cell r="A2319" t="str">
            <v/>
          </cell>
          <cell r="B2319" t="str">
            <v/>
          </cell>
          <cell r="C2319"/>
          <cell r="D2319" t="str">
            <v/>
          </cell>
          <cell r="E2319"/>
          <cell r="F2319">
            <v>0</v>
          </cell>
          <cell r="G2319">
            <v>0</v>
          </cell>
        </row>
        <row r="2320">
          <cell r="A2320" t="str">
            <v/>
          </cell>
          <cell r="B2320" t="str">
            <v/>
          </cell>
          <cell r="C2320"/>
          <cell r="D2320" t="str">
            <v/>
          </cell>
          <cell r="E2320"/>
          <cell r="F2320">
            <v>0</v>
          </cell>
          <cell r="G2320">
            <v>0</v>
          </cell>
        </row>
        <row r="2321">
          <cell r="A2321" t="str">
            <v/>
          </cell>
          <cell r="B2321" t="str">
            <v/>
          </cell>
          <cell r="C2321"/>
          <cell r="D2321" t="str">
            <v/>
          </cell>
          <cell r="E2321"/>
          <cell r="F2321">
            <v>0</v>
          </cell>
          <cell r="G2321">
            <v>0</v>
          </cell>
        </row>
        <row r="2322">
          <cell r="A2322"/>
          <cell r="B2322"/>
          <cell r="C2322"/>
          <cell r="D2322"/>
          <cell r="E2322"/>
          <cell r="F2322" t="str">
            <v>Total B</v>
          </cell>
          <cell r="G2322">
            <v>0</v>
          </cell>
        </row>
        <row r="2323">
          <cell r="A2323" t="str">
            <v>C - EQUIPOS</v>
          </cell>
          <cell r="B2323"/>
          <cell r="C2323"/>
          <cell r="D2323"/>
          <cell r="E2323"/>
          <cell r="F2323"/>
          <cell r="G2323"/>
        </row>
        <row r="2324">
          <cell r="A2324" t="str">
            <v/>
          </cell>
          <cell r="B2324" t="str">
            <v/>
          </cell>
          <cell r="C2324"/>
          <cell r="D2324" t="str">
            <v/>
          </cell>
          <cell r="E2324"/>
          <cell r="F2324">
            <v>0</v>
          </cell>
          <cell r="G2324">
            <v>0</v>
          </cell>
        </row>
        <row r="2325">
          <cell r="A2325" t="str">
            <v/>
          </cell>
          <cell r="B2325" t="str">
            <v/>
          </cell>
          <cell r="C2325"/>
          <cell r="D2325" t="str">
            <v/>
          </cell>
          <cell r="E2325"/>
          <cell r="F2325">
            <v>0</v>
          </cell>
          <cell r="G2325">
            <v>0</v>
          </cell>
        </row>
        <row r="2326">
          <cell r="A2326" t="str">
            <v/>
          </cell>
          <cell r="B2326" t="str">
            <v/>
          </cell>
          <cell r="C2326"/>
          <cell r="D2326" t="str">
            <v/>
          </cell>
          <cell r="E2326"/>
          <cell r="F2326">
            <v>0</v>
          </cell>
          <cell r="G2326">
            <v>0</v>
          </cell>
        </row>
        <row r="2327">
          <cell r="A2327" t="str">
            <v/>
          </cell>
          <cell r="B2327" t="str">
            <v/>
          </cell>
          <cell r="C2327"/>
          <cell r="D2327" t="str">
            <v/>
          </cell>
          <cell r="E2327"/>
          <cell r="F2327">
            <v>0</v>
          </cell>
          <cell r="G2327">
            <v>0</v>
          </cell>
        </row>
        <row r="2328">
          <cell r="A2328" t="str">
            <v/>
          </cell>
          <cell r="B2328" t="str">
            <v/>
          </cell>
          <cell r="C2328"/>
          <cell r="D2328" t="str">
            <v/>
          </cell>
          <cell r="E2328"/>
          <cell r="F2328">
            <v>0</v>
          </cell>
          <cell r="G2328">
            <v>0</v>
          </cell>
        </row>
        <row r="2329">
          <cell r="A2329" t="str">
            <v/>
          </cell>
          <cell r="B2329" t="str">
            <v/>
          </cell>
          <cell r="C2329"/>
          <cell r="D2329" t="str">
            <v/>
          </cell>
          <cell r="E2329"/>
          <cell r="F2329">
            <v>0</v>
          </cell>
          <cell r="G2329">
            <v>0</v>
          </cell>
        </row>
        <row r="2330">
          <cell r="A2330" t="str">
            <v/>
          </cell>
          <cell r="B2330" t="str">
            <v/>
          </cell>
          <cell r="C2330"/>
          <cell r="D2330" t="str">
            <v/>
          </cell>
          <cell r="E2330"/>
          <cell r="F2330">
            <v>0</v>
          </cell>
          <cell r="G2330">
            <v>0</v>
          </cell>
        </row>
        <row r="2331">
          <cell r="A2331" t="str">
            <v/>
          </cell>
          <cell r="B2331" t="str">
            <v/>
          </cell>
          <cell r="C2331"/>
          <cell r="D2331" t="str">
            <v/>
          </cell>
          <cell r="E2331"/>
          <cell r="F2331">
            <v>0</v>
          </cell>
          <cell r="G2331">
            <v>0</v>
          </cell>
        </row>
        <row r="2332">
          <cell r="A2332" t="str">
            <v/>
          </cell>
          <cell r="B2332" t="str">
            <v/>
          </cell>
          <cell r="C2332"/>
          <cell r="D2332" t="str">
            <v/>
          </cell>
          <cell r="E2332"/>
          <cell r="F2332">
            <v>0</v>
          </cell>
          <cell r="G2332">
            <v>0</v>
          </cell>
        </row>
        <row r="2333">
          <cell r="A2333" t="str">
            <v/>
          </cell>
          <cell r="B2333" t="str">
            <v/>
          </cell>
          <cell r="C2333"/>
          <cell r="D2333" t="str">
            <v/>
          </cell>
          <cell r="E2333"/>
          <cell r="F2333">
            <v>0</v>
          </cell>
          <cell r="G2333">
            <v>0</v>
          </cell>
        </row>
        <row r="2334">
          <cell r="A2334"/>
          <cell r="E2334"/>
          <cell r="F2334" t="str">
            <v>Total C</v>
          </cell>
          <cell r="G2334">
            <v>0</v>
          </cell>
        </row>
        <row r="2335">
          <cell r="A2335"/>
          <cell r="E2335"/>
          <cell r="G2335"/>
        </row>
        <row r="2336">
          <cell r="A2336" t="str">
            <v/>
          </cell>
          <cell r="B2336" t="str">
            <v/>
          </cell>
          <cell r="C2336"/>
          <cell r="D2336" t="str">
            <v>COSTO NETO</v>
          </cell>
          <cell r="E2336"/>
          <cell r="F2336" t="str">
            <v>Total D=A+B+C</v>
          </cell>
          <cell r="G2336">
            <v>0</v>
          </cell>
        </row>
        <row r="2337">
          <cell r="A2337"/>
          <cell r="B2337"/>
          <cell r="C2337"/>
          <cell r="D2337"/>
          <cell r="E2337"/>
          <cell r="F2337"/>
          <cell r="G2337"/>
        </row>
        <row r="2338">
          <cell r="A2338" t="str">
            <v>ANALISIS DE PRECIOS</v>
          </cell>
          <cell r="B2338"/>
          <cell r="C2338"/>
          <cell r="D2338"/>
          <cell r="E2338"/>
          <cell r="F2338"/>
          <cell r="G2338"/>
        </row>
        <row r="2339">
          <cell r="A2339" t="str">
            <v>COMITENTE:</v>
          </cell>
          <cell r="B2339" t="str">
            <v>INSTITUTO PROVINCIAL DE LA VIVIENDA</v>
          </cell>
          <cell r="C2339"/>
          <cell r="D2339"/>
          <cell r="E2339"/>
          <cell r="F2339"/>
          <cell r="G2339"/>
        </row>
        <row r="2340">
          <cell r="A2340" t="str">
            <v>CONTRATISTA:</v>
          </cell>
          <cell r="B2340">
            <v>0</v>
          </cell>
          <cell r="C2340"/>
          <cell r="D2340"/>
          <cell r="E2340"/>
          <cell r="F2340"/>
          <cell r="G2340"/>
        </row>
        <row r="2341">
          <cell r="A2341" t="str">
            <v>OBRA:</v>
          </cell>
          <cell r="B2341">
            <v>0</v>
          </cell>
          <cell r="C2341"/>
          <cell r="D2341"/>
          <cell r="E2341"/>
          <cell r="F2341" t="str">
            <v>PRECIOS A:</v>
          </cell>
          <cell r="G2341">
            <v>0</v>
          </cell>
        </row>
        <row r="2342">
          <cell r="A2342" t="str">
            <v>UBICACIÓN:</v>
          </cell>
          <cell r="B2342">
            <v>0</v>
          </cell>
          <cell r="C2342"/>
          <cell r="E2342"/>
          <cell r="G2342"/>
        </row>
        <row r="2343">
          <cell r="A2343" t="str">
            <v>RUBRO:</v>
          </cell>
          <cell r="B2343"/>
          <cell r="C2343">
            <v>0</v>
          </cell>
          <cell r="E2343"/>
          <cell r="G2343"/>
        </row>
        <row r="2344">
          <cell r="A2344" t="str">
            <v>ITEM:</v>
          </cell>
          <cell r="B2344" t="str">
            <v/>
          </cell>
          <cell r="C2344" t="str">
            <v/>
          </cell>
          <cell r="E2344"/>
          <cell r="F2344" t="str">
            <v>UNIDAD:</v>
          </cell>
          <cell r="G2344" t="str">
            <v/>
          </cell>
        </row>
        <row r="2345">
          <cell r="A2345"/>
          <cell r="B2345"/>
          <cell r="E2345"/>
          <cell r="G2345"/>
        </row>
        <row r="2346">
          <cell r="A2346" t="str">
            <v>DATOS REDETERMINACION</v>
          </cell>
          <cell r="B2346"/>
          <cell r="C2346" t="str">
            <v>DESIGNACION</v>
          </cell>
          <cell r="D2346" t="str">
            <v>U</v>
          </cell>
          <cell r="E2346" t="str">
            <v>Cantidad</v>
          </cell>
          <cell r="F2346" t="str">
            <v>$ Unitarios</v>
          </cell>
          <cell r="G2346" t="str">
            <v>$ Parcial</v>
          </cell>
        </row>
        <row r="2347">
          <cell r="A2347" t="str">
            <v>CÓDIGO</v>
          </cell>
          <cell r="B2347" t="str">
            <v>DESCRIPCIÓN</v>
          </cell>
          <cell r="C2347"/>
          <cell r="D2347"/>
          <cell r="E2347"/>
          <cell r="F2347"/>
          <cell r="G2347"/>
        </row>
        <row r="2348">
          <cell r="A2348" t="str">
            <v>A - MATERIALES</v>
          </cell>
          <cell r="B2348"/>
          <cell r="C2348"/>
          <cell r="D2348"/>
          <cell r="E2348"/>
          <cell r="F2348"/>
          <cell r="G2348"/>
        </row>
        <row r="2349">
          <cell r="A2349" t="str">
            <v/>
          </cell>
          <cell r="B2349" t="str">
            <v/>
          </cell>
          <cell r="C2349"/>
          <cell r="D2349" t="str">
            <v/>
          </cell>
          <cell r="E2349"/>
          <cell r="F2349">
            <v>0</v>
          </cell>
          <cell r="G2349">
            <v>0</v>
          </cell>
        </row>
        <row r="2350">
          <cell r="A2350" t="str">
            <v/>
          </cell>
          <cell r="B2350" t="str">
            <v/>
          </cell>
          <cell r="C2350"/>
          <cell r="D2350" t="str">
            <v/>
          </cell>
          <cell r="E2350"/>
          <cell r="F2350">
            <v>0</v>
          </cell>
          <cell r="G2350">
            <v>0</v>
          </cell>
        </row>
        <row r="2351">
          <cell r="A2351" t="str">
            <v/>
          </cell>
          <cell r="B2351" t="str">
            <v/>
          </cell>
          <cell r="C2351"/>
          <cell r="D2351" t="str">
            <v/>
          </cell>
          <cell r="E2351"/>
          <cell r="F2351">
            <v>0</v>
          </cell>
          <cell r="G2351">
            <v>0</v>
          </cell>
        </row>
        <row r="2352">
          <cell r="A2352" t="str">
            <v/>
          </cell>
          <cell r="B2352" t="str">
            <v/>
          </cell>
          <cell r="C2352"/>
          <cell r="D2352" t="str">
            <v/>
          </cell>
          <cell r="E2352"/>
          <cell r="F2352">
            <v>0</v>
          </cell>
          <cell r="G2352">
            <v>0</v>
          </cell>
        </row>
        <row r="2353">
          <cell r="A2353" t="str">
            <v/>
          </cell>
          <cell r="B2353" t="str">
            <v/>
          </cell>
          <cell r="C2353"/>
          <cell r="D2353" t="str">
            <v/>
          </cell>
          <cell r="E2353"/>
          <cell r="F2353">
            <v>0</v>
          </cell>
          <cell r="G2353">
            <v>0</v>
          </cell>
        </row>
        <row r="2354">
          <cell r="A2354" t="str">
            <v/>
          </cell>
          <cell r="B2354" t="str">
            <v/>
          </cell>
          <cell r="C2354"/>
          <cell r="D2354" t="str">
            <v/>
          </cell>
          <cell r="E2354"/>
          <cell r="F2354">
            <v>0</v>
          </cell>
          <cell r="G2354">
            <v>0</v>
          </cell>
        </row>
        <row r="2355">
          <cell r="A2355" t="str">
            <v/>
          </cell>
          <cell r="B2355" t="str">
            <v/>
          </cell>
          <cell r="C2355"/>
          <cell r="D2355" t="str">
            <v/>
          </cell>
          <cell r="E2355"/>
          <cell r="F2355">
            <v>0</v>
          </cell>
          <cell r="G2355">
            <v>0</v>
          </cell>
        </row>
        <row r="2356">
          <cell r="A2356" t="str">
            <v/>
          </cell>
          <cell r="B2356" t="str">
            <v/>
          </cell>
          <cell r="C2356"/>
          <cell r="D2356" t="str">
            <v/>
          </cell>
          <cell r="E2356"/>
          <cell r="F2356">
            <v>0</v>
          </cell>
          <cell r="G2356">
            <v>0</v>
          </cell>
        </row>
        <row r="2357">
          <cell r="A2357" t="str">
            <v/>
          </cell>
          <cell r="B2357" t="str">
            <v/>
          </cell>
          <cell r="C2357"/>
          <cell r="D2357" t="str">
            <v/>
          </cell>
          <cell r="E2357"/>
          <cell r="F2357">
            <v>0</v>
          </cell>
          <cell r="G2357">
            <v>0</v>
          </cell>
        </row>
        <row r="2358">
          <cell r="A2358" t="str">
            <v/>
          </cell>
          <cell r="B2358" t="str">
            <v/>
          </cell>
          <cell r="C2358"/>
          <cell r="D2358" t="str">
            <v/>
          </cell>
          <cell r="E2358"/>
          <cell r="F2358">
            <v>0</v>
          </cell>
          <cell r="G2358">
            <v>0</v>
          </cell>
        </row>
        <row r="2359">
          <cell r="A2359" t="str">
            <v/>
          </cell>
          <cell r="B2359" t="str">
            <v/>
          </cell>
          <cell r="C2359"/>
          <cell r="D2359" t="str">
            <v/>
          </cell>
          <cell r="E2359"/>
          <cell r="F2359">
            <v>0</v>
          </cell>
          <cell r="G2359">
            <v>0</v>
          </cell>
        </row>
        <row r="2360">
          <cell r="A2360" t="str">
            <v/>
          </cell>
          <cell r="B2360" t="str">
            <v/>
          </cell>
          <cell r="C2360"/>
          <cell r="D2360" t="str">
            <v/>
          </cell>
          <cell r="E2360"/>
          <cell r="F2360">
            <v>0</v>
          </cell>
          <cell r="G2360">
            <v>0</v>
          </cell>
        </row>
        <row r="2361">
          <cell r="A2361" t="str">
            <v/>
          </cell>
          <cell r="B2361" t="str">
            <v/>
          </cell>
          <cell r="C2361"/>
          <cell r="D2361" t="str">
            <v/>
          </cell>
          <cell r="E2361"/>
          <cell r="F2361">
            <v>0</v>
          </cell>
          <cell r="G2361">
            <v>0</v>
          </cell>
        </row>
        <row r="2362">
          <cell r="A2362" t="str">
            <v/>
          </cell>
          <cell r="B2362" t="str">
            <v/>
          </cell>
          <cell r="C2362"/>
          <cell r="D2362" t="str">
            <v/>
          </cell>
          <cell r="E2362"/>
          <cell r="F2362">
            <v>0</v>
          </cell>
          <cell r="G2362">
            <v>0</v>
          </cell>
        </row>
        <row r="2363">
          <cell r="A2363" t="str">
            <v/>
          </cell>
          <cell r="B2363" t="str">
            <v/>
          </cell>
          <cell r="C2363"/>
          <cell r="D2363" t="str">
            <v/>
          </cell>
          <cell r="E2363"/>
          <cell r="F2363">
            <v>0</v>
          </cell>
          <cell r="G2363">
            <v>0</v>
          </cell>
        </row>
        <row r="2364">
          <cell r="A2364" t="str">
            <v/>
          </cell>
          <cell r="B2364" t="str">
            <v/>
          </cell>
          <cell r="C2364"/>
          <cell r="D2364" t="str">
            <v/>
          </cell>
          <cell r="E2364"/>
          <cell r="F2364">
            <v>0</v>
          </cell>
          <cell r="G2364">
            <v>0</v>
          </cell>
        </row>
        <row r="2365">
          <cell r="A2365" t="str">
            <v/>
          </cell>
          <cell r="B2365" t="str">
            <v/>
          </cell>
          <cell r="C2365"/>
          <cell r="D2365" t="str">
            <v/>
          </cell>
          <cell r="E2365"/>
          <cell r="F2365">
            <v>0</v>
          </cell>
          <cell r="G2365">
            <v>0</v>
          </cell>
        </row>
        <row r="2366">
          <cell r="A2366" t="str">
            <v/>
          </cell>
          <cell r="B2366" t="str">
            <v/>
          </cell>
          <cell r="C2366"/>
          <cell r="D2366" t="str">
            <v/>
          </cell>
          <cell r="E2366"/>
          <cell r="F2366">
            <v>0</v>
          </cell>
          <cell r="G2366">
            <v>0</v>
          </cell>
        </row>
        <row r="2367">
          <cell r="A2367" t="str">
            <v/>
          </cell>
          <cell r="B2367" t="str">
            <v/>
          </cell>
          <cell r="C2367"/>
          <cell r="D2367" t="str">
            <v/>
          </cell>
          <cell r="E2367"/>
          <cell r="F2367">
            <v>0</v>
          </cell>
          <cell r="G2367">
            <v>0</v>
          </cell>
        </row>
        <row r="2368">
          <cell r="A2368" t="str">
            <v/>
          </cell>
          <cell r="B2368" t="str">
            <v/>
          </cell>
          <cell r="C2368"/>
          <cell r="D2368" t="str">
            <v/>
          </cell>
          <cell r="E2368"/>
          <cell r="F2368">
            <v>0</v>
          </cell>
          <cell r="G2368">
            <v>0</v>
          </cell>
        </row>
        <row r="2369">
          <cell r="A2369"/>
          <cell r="B2369"/>
          <cell r="C2369"/>
          <cell r="D2369"/>
          <cell r="E2369"/>
          <cell r="F2369" t="str">
            <v>Total A</v>
          </cell>
          <cell r="G2369">
            <v>0</v>
          </cell>
        </row>
        <row r="2370">
          <cell r="A2370" t="str">
            <v>B - MANO DE OBRA</v>
          </cell>
          <cell r="B2370"/>
          <cell r="C2370"/>
          <cell r="D2370"/>
          <cell r="E2370"/>
          <cell r="F2370"/>
          <cell r="G2370"/>
        </row>
        <row r="2371">
          <cell r="A2371" t="str">
            <v/>
          </cell>
          <cell r="B2371" t="str">
            <v/>
          </cell>
          <cell r="C2371"/>
          <cell r="D2371" t="str">
            <v/>
          </cell>
          <cell r="E2371"/>
          <cell r="F2371">
            <v>0</v>
          </cell>
          <cell r="G2371">
            <v>0</v>
          </cell>
        </row>
        <row r="2372">
          <cell r="A2372" t="str">
            <v/>
          </cell>
          <cell r="B2372" t="str">
            <v/>
          </cell>
          <cell r="C2372"/>
          <cell r="D2372" t="str">
            <v/>
          </cell>
          <cell r="E2372"/>
          <cell r="F2372">
            <v>0</v>
          </cell>
          <cell r="G2372">
            <v>0</v>
          </cell>
        </row>
        <row r="2373">
          <cell r="A2373" t="str">
            <v/>
          </cell>
          <cell r="B2373" t="str">
            <v/>
          </cell>
          <cell r="C2373"/>
          <cell r="D2373" t="str">
            <v/>
          </cell>
          <cell r="E2373"/>
          <cell r="F2373">
            <v>0</v>
          </cell>
          <cell r="G2373">
            <v>0</v>
          </cell>
        </row>
        <row r="2374">
          <cell r="A2374" t="str">
            <v/>
          </cell>
          <cell r="B2374" t="str">
            <v/>
          </cell>
          <cell r="C2374"/>
          <cell r="D2374" t="str">
            <v/>
          </cell>
          <cell r="E2374"/>
          <cell r="F2374">
            <v>0</v>
          </cell>
          <cell r="G2374">
            <v>0</v>
          </cell>
        </row>
        <row r="2375">
          <cell r="A2375" t="str">
            <v/>
          </cell>
          <cell r="B2375" t="str">
            <v/>
          </cell>
          <cell r="C2375"/>
          <cell r="D2375" t="str">
            <v/>
          </cell>
          <cell r="E2375"/>
          <cell r="F2375">
            <v>0</v>
          </cell>
          <cell r="G2375">
            <v>0</v>
          </cell>
        </row>
        <row r="2376">
          <cell r="A2376" t="str">
            <v/>
          </cell>
          <cell r="B2376" t="str">
            <v/>
          </cell>
          <cell r="C2376"/>
          <cell r="D2376" t="str">
            <v/>
          </cell>
          <cell r="E2376"/>
          <cell r="F2376">
            <v>0</v>
          </cell>
          <cell r="G2376">
            <v>0</v>
          </cell>
        </row>
        <row r="2377">
          <cell r="A2377" t="str">
            <v/>
          </cell>
          <cell r="B2377" t="str">
            <v/>
          </cell>
          <cell r="C2377"/>
          <cell r="D2377" t="str">
            <v/>
          </cell>
          <cell r="E2377"/>
          <cell r="F2377">
            <v>0</v>
          </cell>
          <cell r="G2377">
            <v>0</v>
          </cell>
        </row>
        <row r="2378">
          <cell r="A2378" t="str">
            <v/>
          </cell>
          <cell r="B2378" t="str">
            <v/>
          </cell>
          <cell r="C2378"/>
          <cell r="D2378" t="str">
            <v/>
          </cell>
          <cell r="E2378"/>
          <cell r="F2378">
            <v>0</v>
          </cell>
          <cell r="G2378">
            <v>0</v>
          </cell>
        </row>
        <row r="2379">
          <cell r="A2379"/>
          <cell r="B2379"/>
          <cell r="C2379"/>
          <cell r="D2379"/>
          <cell r="E2379"/>
          <cell r="F2379" t="str">
            <v>Total B</v>
          </cell>
          <cell r="G2379">
            <v>0</v>
          </cell>
        </row>
        <row r="2380">
          <cell r="A2380" t="str">
            <v>C - EQUIPOS</v>
          </cell>
          <cell r="B2380"/>
          <cell r="C2380"/>
          <cell r="D2380"/>
          <cell r="E2380"/>
          <cell r="F2380"/>
          <cell r="G2380"/>
        </row>
        <row r="2381">
          <cell r="A2381" t="str">
            <v/>
          </cell>
          <cell r="B2381" t="str">
            <v/>
          </cell>
          <cell r="C2381"/>
          <cell r="D2381" t="str">
            <v/>
          </cell>
          <cell r="E2381"/>
          <cell r="F2381">
            <v>0</v>
          </cell>
          <cell r="G2381">
            <v>0</v>
          </cell>
        </row>
        <row r="2382">
          <cell r="A2382" t="str">
            <v/>
          </cell>
          <cell r="B2382" t="str">
            <v/>
          </cell>
          <cell r="C2382"/>
          <cell r="D2382" t="str">
            <v/>
          </cell>
          <cell r="E2382"/>
          <cell r="F2382">
            <v>0</v>
          </cell>
          <cell r="G2382">
            <v>0</v>
          </cell>
        </row>
        <row r="2383">
          <cell r="A2383" t="str">
            <v/>
          </cell>
          <cell r="B2383" t="str">
            <v/>
          </cell>
          <cell r="C2383"/>
          <cell r="D2383" t="str">
            <v/>
          </cell>
          <cell r="E2383"/>
          <cell r="F2383">
            <v>0</v>
          </cell>
          <cell r="G2383">
            <v>0</v>
          </cell>
        </row>
        <row r="2384">
          <cell r="A2384" t="str">
            <v/>
          </cell>
          <cell r="B2384" t="str">
            <v/>
          </cell>
          <cell r="C2384"/>
          <cell r="D2384" t="str">
            <v/>
          </cell>
          <cell r="E2384"/>
          <cell r="F2384">
            <v>0</v>
          </cell>
          <cell r="G2384">
            <v>0</v>
          </cell>
        </row>
        <row r="2385">
          <cell r="A2385" t="str">
            <v/>
          </cell>
          <cell r="B2385" t="str">
            <v/>
          </cell>
          <cell r="C2385"/>
          <cell r="D2385" t="str">
            <v/>
          </cell>
          <cell r="E2385"/>
          <cell r="F2385">
            <v>0</v>
          </cell>
          <cell r="G2385">
            <v>0</v>
          </cell>
        </row>
        <row r="2386">
          <cell r="A2386" t="str">
            <v/>
          </cell>
          <cell r="B2386" t="str">
            <v/>
          </cell>
          <cell r="C2386"/>
          <cell r="D2386" t="str">
            <v/>
          </cell>
          <cell r="E2386"/>
          <cell r="F2386">
            <v>0</v>
          </cell>
          <cell r="G2386">
            <v>0</v>
          </cell>
        </row>
        <row r="2387">
          <cell r="A2387" t="str">
            <v/>
          </cell>
          <cell r="B2387" t="str">
            <v/>
          </cell>
          <cell r="C2387"/>
          <cell r="D2387" t="str">
            <v/>
          </cell>
          <cell r="E2387"/>
          <cell r="F2387">
            <v>0</v>
          </cell>
          <cell r="G2387">
            <v>0</v>
          </cell>
        </row>
        <row r="2388">
          <cell r="A2388" t="str">
            <v/>
          </cell>
          <cell r="B2388" t="str">
            <v/>
          </cell>
          <cell r="C2388"/>
          <cell r="D2388" t="str">
            <v/>
          </cell>
          <cell r="E2388"/>
          <cell r="F2388">
            <v>0</v>
          </cell>
          <cell r="G2388">
            <v>0</v>
          </cell>
        </row>
        <row r="2389">
          <cell r="A2389" t="str">
            <v/>
          </cell>
          <cell r="B2389" t="str">
            <v/>
          </cell>
          <cell r="C2389"/>
          <cell r="D2389" t="str">
            <v/>
          </cell>
          <cell r="E2389"/>
          <cell r="F2389">
            <v>0</v>
          </cell>
          <cell r="G2389">
            <v>0</v>
          </cell>
        </row>
        <row r="2390">
          <cell r="A2390" t="str">
            <v/>
          </cell>
          <cell r="B2390" t="str">
            <v/>
          </cell>
          <cell r="C2390"/>
          <cell r="D2390" t="str">
            <v/>
          </cell>
          <cell r="E2390"/>
          <cell r="F2390">
            <v>0</v>
          </cell>
          <cell r="G2390">
            <v>0</v>
          </cell>
        </row>
        <row r="2391">
          <cell r="A2391"/>
          <cell r="E2391"/>
          <cell r="F2391" t="str">
            <v>Total C</v>
          </cell>
          <cell r="G2391">
            <v>0</v>
          </cell>
        </row>
        <row r="2392">
          <cell r="A2392"/>
          <cell r="E2392"/>
          <cell r="G2392"/>
        </row>
        <row r="2393">
          <cell r="A2393" t="str">
            <v/>
          </cell>
          <cell r="B2393" t="str">
            <v/>
          </cell>
          <cell r="C2393"/>
          <cell r="D2393" t="str">
            <v>COSTO NETO</v>
          </cell>
          <cell r="E2393"/>
          <cell r="F2393" t="str">
            <v>Total D=A+B+C</v>
          </cell>
          <cell r="G2393">
            <v>0</v>
          </cell>
        </row>
        <row r="2394">
          <cell r="A2394"/>
          <cell r="B2394"/>
          <cell r="C2394"/>
          <cell r="D2394"/>
          <cell r="E2394"/>
          <cell r="F2394"/>
          <cell r="G2394"/>
        </row>
        <row r="2395">
          <cell r="A2395" t="str">
            <v>ANALISIS DE PRECIOS</v>
          </cell>
          <cell r="B2395"/>
          <cell r="C2395"/>
          <cell r="D2395"/>
          <cell r="E2395"/>
          <cell r="F2395"/>
          <cell r="G2395"/>
        </row>
        <row r="2396">
          <cell r="A2396" t="str">
            <v>COMITENTE:</v>
          </cell>
          <cell r="B2396" t="str">
            <v>INSTITUTO PROVINCIAL DE LA VIVIENDA</v>
          </cell>
          <cell r="C2396"/>
          <cell r="D2396"/>
          <cell r="E2396"/>
          <cell r="F2396"/>
          <cell r="G2396"/>
        </row>
        <row r="2397">
          <cell r="A2397" t="str">
            <v>CONTRATISTA:</v>
          </cell>
          <cell r="B2397">
            <v>0</v>
          </cell>
          <cell r="C2397"/>
          <cell r="D2397"/>
          <cell r="E2397"/>
          <cell r="F2397"/>
          <cell r="G2397"/>
        </row>
        <row r="2398">
          <cell r="A2398" t="str">
            <v>OBRA:</v>
          </cell>
          <cell r="B2398">
            <v>0</v>
          </cell>
          <cell r="C2398"/>
          <cell r="D2398"/>
          <cell r="E2398"/>
          <cell r="F2398" t="str">
            <v>PRECIOS A:</v>
          </cell>
          <cell r="G2398">
            <v>0</v>
          </cell>
        </row>
        <row r="2399">
          <cell r="A2399" t="str">
            <v>UBICACIÓN:</v>
          </cell>
          <cell r="B2399">
            <v>0</v>
          </cell>
          <cell r="C2399"/>
          <cell r="E2399"/>
          <cell r="G2399"/>
        </row>
        <row r="2400">
          <cell r="A2400" t="str">
            <v>RUBRO:</v>
          </cell>
          <cell r="B2400"/>
          <cell r="C2400">
            <v>0</v>
          </cell>
          <cell r="E2400"/>
          <cell r="G2400"/>
        </row>
        <row r="2401">
          <cell r="A2401" t="str">
            <v>ITEM:</v>
          </cell>
          <cell r="B2401" t="str">
            <v/>
          </cell>
          <cell r="C2401" t="str">
            <v/>
          </cell>
          <cell r="E2401"/>
          <cell r="F2401" t="str">
            <v>UNIDAD:</v>
          </cell>
          <cell r="G2401" t="str">
            <v/>
          </cell>
        </row>
        <row r="2402">
          <cell r="A2402"/>
          <cell r="B2402"/>
          <cell r="E2402"/>
          <cell r="G2402"/>
        </row>
        <row r="2403">
          <cell r="A2403" t="str">
            <v>DATOS REDETERMINACION</v>
          </cell>
          <cell r="B2403"/>
          <cell r="C2403" t="str">
            <v>DESIGNACION</v>
          </cell>
          <cell r="D2403" t="str">
            <v>U</v>
          </cell>
          <cell r="E2403" t="str">
            <v>Cantidad</v>
          </cell>
          <cell r="F2403" t="str">
            <v>$ Unitarios</v>
          </cell>
          <cell r="G2403" t="str">
            <v>$ Parcial</v>
          </cell>
        </row>
        <row r="2404">
          <cell r="A2404" t="str">
            <v>CÓDIGO</v>
          </cell>
          <cell r="B2404" t="str">
            <v>DESCRIPCIÓN</v>
          </cell>
          <cell r="C2404"/>
          <cell r="D2404"/>
          <cell r="E2404"/>
          <cell r="F2404"/>
          <cell r="G2404"/>
        </row>
        <row r="2405">
          <cell r="A2405" t="str">
            <v>A - MATERIALES</v>
          </cell>
          <cell r="B2405"/>
          <cell r="C2405"/>
          <cell r="D2405"/>
          <cell r="E2405"/>
          <cell r="F2405"/>
          <cell r="G2405"/>
        </row>
        <row r="2406">
          <cell r="A2406" t="str">
            <v/>
          </cell>
          <cell r="B2406" t="str">
            <v/>
          </cell>
          <cell r="C2406"/>
          <cell r="D2406" t="str">
            <v/>
          </cell>
          <cell r="E2406"/>
          <cell r="F2406">
            <v>0</v>
          </cell>
          <cell r="G2406">
            <v>0</v>
          </cell>
        </row>
        <row r="2407">
          <cell r="A2407" t="str">
            <v/>
          </cell>
          <cell r="B2407" t="str">
            <v/>
          </cell>
          <cell r="C2407"/>
          <cell r="D2407" t="str">
            <v/>
          </cell>
          <cell r="E2407"/>
          <cell r="F2407">
            <v>0</v>
          </cell>
          <cell r="G2407">
            <v>0</v>
          </cell>
        </row>
        <row r="2408">
          <cell r="A2408" t="str">
            <v/>
          </cell>
          <cell r="B2408" t="str">
            <v/>
          </cell>
          <cell r="C2408"/>
          <cell r="D2408" t="str">
            <v/>
          </cell>
          <cell r="E2408"/>
          <cell r="F2408">
            <v>0</v>
          </cell>
          <cell r="G2408">
            <v>0</v>
          </cell>
        </row>
        <row r="2409">
          <cell r="A2409" t="str">
            <v/>
          </cell>
          <cell r="B2409" t="str">
            <v/>
          </cell>
          <cell r="C2409"/>
          <cell r="D2409" t="str">
            <v/>
          </cell>
          <cell r="E2409"/>
          <cell r="F2409">
            <v>0</v>
          </cell>
          <cell r="G2409">
            <v>0</v>
          </cell>
        </row>
        <row r="2410">
          <cell r="A2410" t="str">
            <v/>
          </cell>
          <cell r="B2410" t="str">
            <v/>
          </cell>
          <cell r="C2410"/>
          <cell r="D2410" t="str">
            <v/>
          </cell>
          <cell r="E2410"/>
          <cell r="F2410">
            <v>0</v>
          </cell>
          <cell r="G2410">
            <v>0</v>
          </cell>
        </row>
        <row r="2411">
          <cell r="A2411" t="str">
            <v/>
          </cell>
          <cell r="B2411" t="str">
            <v/>
          </cell>
          <cell r="C2411"/>
          <cell r="D2411" t="str">
            <v/>
          </cell>
          <cell r="E2411"/>
          <cell r="F2411">
            <v>0</v>
          </cell>
          <cell r="G2411">
            <v>0</v>
          </cell>
        </row>
        <row r="2412">
          <cell r="A2412" t="str">
            <v/>
          </cell>
          <cell r="B2412" t="str">
            <v/>
          </cell>
          <cell r="C2412"/>
          <cell r="D2412" t="str">
            <v/>
          </cell>
          <cell r="E2412"/>
          <cell r="F2412">
            <v>0</v>
          </cell>
          <cell r="G2412">
            <v>0</v>
          </cell>
        </row>
        <row r="2413">
          <cell r="A2413" t="str">
            <v/>
          </cell>
          <cell r="B2413" t="str">
            <v/>
          </cell>
          <cell r="C2413"/>
          <cell r="D2413" t="str">
            <v/>
          </cell>
          <cell r="E2413"/>
          <cell r="F2413">
            <v>0</v>
          </cell>
          <cell r="G2413">
            <v>0</v>
          </cell>
        </row>
        <row r="2414">
          <cell r="A2414" t="str">
            <v/>
          </cell>
          <cell r="B2414" t="str">
            <v/>
          </cell>
          <cell r="C2414"/>
          <cell r="D2414" t="str">
            <v/>
          </cell>
          <cell r="E2414"/>
          <cell r="F2414">
            <v>0</v>
          </cell>
          <cell r="G2414">
            <v>0</v>
          </cell>
        </row>
        <row r="2415">
          <cell r="A2415" t="str">
            <v/>
          </cell>
          <cell r="B2415" t="str">
            <v/>
          </cell>
          <cell r="C2415"/>
          <cell r="D2415" t="str">
            <v/>
          </cell>
          <cell r="E2415"/>
          <cell r="F2415">
            <v>0</v>
          </cell>
          <cell r="G2415">
            <v>0</v>
          </cell>
        </row>
        <row r="2416">
          <cell r="A2416" t="str">
            <v/>
          </cell>
          <cell r="B2416" t="str">
            <v/>
          </cell>
          <cell r="C2416"/>
          <cell r="D2416" t="str">
            <v/>
          </cell>
          <cell r="E2416"/>
          <cell r="F2416">
            <v>0</v>
          </cell>
          <cell r="G2416">
            <v>0</v>
          </cell>
        </row>
        <row r="2417">
          <cell r="A2417" t="str">
            <v/>
          </cell>
          <cell r="B2417" t="str">
            <v/>
          </cell>
          <cell r="C2417"/>
          <cell r="D2417" t="str">
            <v/>
          </cell>
          <cell r="E2417"/>
          <cell r="F2417">
            <v>0</v>
          </cell>
          <cell r="G2417">
            <v>0</v>
          </cell>
        </row>
        <row r="2418">
          <cell r="A2418" t="str">
            <v/>
          </cell>
          <cell r="B2418" t="str">
            <v/>
          </cell>
          <cell r="C2418"/>
          <cell r="D2418" t="str">
            <v/>
          </cell>
          <cell r="E2418"/>
          <cell r="F2418">
            <v>0</v>
          </cell>
          <cell r="G2418">
            <v>0</v>
          </cell>
        </row>
        <row r="2419">
          <cell r="A2419" t="str">
            <v/>
          </cell>
          <cell r="B2419" t="str">
            <v/>
          </cell>
          <cell r="C2419"/>
          <cell r="D2419" t="str">
            <v/>
          </cell>
          <cell r="E2419"/>
          <cell r="F2419">
            <v>0</v>
          </cell>
          <cell r="G2419">
            <v>0</v>
          </cell>
        </row>
        <row r="2420">
          <cell r="A2420" t="str">
            <v/>
          </cell>
          <cell r="B2420" t="str">
            <v/>
          </cell>
          <cell r="C2420"/>
          <cell r="D2420" t="str">
            <v/>
          </cell>
          <cell r="E2420"/>
          <cell r="F2420">
            <v>0</v>
          </cell>
          <cell r="G2420">
            <v>0</v>
          </cell>
        </row>
        <row r="2421">
          <cell r="A2421" t="str">
            <v/>
          </cell>
          <cell r="B2421" t="str">
            <v/>
          </cell>
          <cell r="C2421"/>
          <cell r="D2421" t="str">
            <v/>
          </cell>
          <cell r="E2421"/>
          <cell r="F2421">
            <v>0</v>
          </cell>
          <cell r="G2421">
            <v>0</v>
          </cell>
        </row>
        <row r="2422">
          <cell r="A2422" t="str">
            <v/>
          </cell>
          <cell r="B2422" t="str">
            <v/>
          </cell>
          <cell r="C2422"/>
          <cell r="D2422" t="str">
            <v/>
          </cell>
          <cell r="E2422"/>
          <cell r="F2422">
            <v>0</v>
          </cell>
          <cell r="G2422">
            <v>0</v>
          </cell>
        </row>
        <row r="2423">
          <cell r="A2423" t="str">
            <v/>
          </cell>
          <cell r="B2423" t="str">
            <v/>
          </cell>
          <cell r="C2423"/>
          <cell r="D2423" t="str">
            <v/>
          </cell>
          <cell r="E2423"/>
          <cell r="F2423">
            <v>0</v>
          </cell>
          <cell r="G2423">
            <v>0</v>
          </cell>
        </row>
        <row r="2424">
          <cell r="A2424" t="str">
            <v/>
          </cell>
          <cell r="B2424" t="str">
            <v/>
          </cell>
          <cell r="C2424"/>
          <cell r="D2424" t="str">
            <v/>
          </cell>
          <cell r="E2424"/>
          <cell r="F2424">
            <v>0</v>
          </cell>
          <cell r="G2424">
            <v>0</v>
          </cell>
        </row>
        <row r="2425">
          <cell r="A2425" t="str">
            <v/>
          </cell>
          <cell r="B2425" t="str">
            <v/>
          </cell>
          <cell r="C2425"/>
          <cell r="D2425" t="str">
            <v/>
          </cell>
          <cell r="E2425"/>
          <cell r="F2425">
            <v>0</v>
          </cell>
          <cell r="G2425">
            <v>0</v>
          </cell>
        </row>
        <row r="2426">
          <cell r="A2426"/>
          <cell r="B2426"/>
          <cell r="C2426"/>
          <cell r="D2426"/>
          <cell r="E2426"/>
          <cell r="F2426" t="str">
            <v>Total A</v>
          </cell>
          <cell r="G2426">
            <v>0</v>
          </cell>
        </row>
        <row r="2427">
          <cell r="A2427" t="str">
            <v>B - MANO DE OBRA</v>
          </cell>
          <cell r="B2427"/>
          <cell r="C2427"/>
          <cell r="D2427"/>
          <cell r="E2427"/>
          <cell r="F2427"/>
          <cell r="G2427"/>
        </row>
        <row r="2428">
          <cell r="A2428" t="str">
            <v/>
          </cell>
          <cell r="B2428" t="str">
            <v/>
          </cell>
          <cell r="C2428"/>
          <cell r="D2428" t="str">
            <v/>
          </cell>
          <cell r="E2428"/>
          <cell r="F2428">
            <v>0</v>
          </cell>
          <cell r="G2428">
            <v>0</v>
          </cell>
        </row>
        <row r="2429">
          <cell r="A2429" t="str">
            <v/>
          </cell>
          <cell r="B2429" t="str">
            <v/>
          </cell>
          <cell r="C2429"/>
          <cell r="D2429" t="str">
            <v/>
          </cell>
          <cell r="E2429"/>
          <cell r="F2429">
            <v>0</v>
          </cell>
          <cell r="G2429">
            <v>0</v>
          </cell>
        </row>
        <row r="2430">
          <cell r="A2430" t="str">
            <v/>
          </cell>
          <cell r="B2430" t="str">
            <v/>
          </cell>
          <cell r="C2430"/>
          <cell r="D2430" t="str">
            <v/>
          </cell>
          <cell r="E2430"/>
          <cell r="F2430">
            <v>0</v>
          </cell>
          <cell r="G2430">
            <v>0</v>
          </cell>
        </row>
        <row r="2431">
          <cell r="A2431" t="str">
            <v/>
          </cell>
          <cell r="B2431" t="str">
            <v/>
          </cell>
          <cell r="C2431"/>
          <cell r="D2431" t="str">
            <v/>
          </cell>
          <cell r="E2431"/>
          <cell r="F2431">
            <v>0</v>
          </cell>
          <cell r="G2431">
            <v>0</v>
          </cell>
        </row>
        <row r="2432">
          <cell r="A2432" t="str">
            <v/>
          </cell>
          <cell r="B2432" t="str">
            <v/>
          </cell>
          <cell r="C2432"/>
          <cell r="D2432" t="str">
            <v/>
          </cell>
          <cell r="E2432"/>
          <cell r="F2432">
            <v>0</v>
          </cell>
          <cell r="G2432">
            <v>0</v>
          </cell>
        </row>
        <row r="2433">
          <cell r="A2433" t="str">
            <v/>
          </cell>
          <cell r="B2433" t="str">
            <v/>
          </cell>
          <cell r="C2433"/>
          <cell r="D2433" t="str">
            <v/>
          </cell>
          <cell r="E2433"/>
          <cell r="F2433">
            <v>0</v>
          </cell>
          <cell r="G2433">
            <v>0</v>
          </cell>
        </row>
        <row r="2434">
          <cell r="A2434" t="str">
            <v/>
          </cell>
          <cell r="B2434" t="str">
            <v/>
          </cell>
          <cell r="C2434"/>
          <cell r="D2434" t="str">
            <v/>
          </cell>
          <cell r="E2434"/>
          <cell r="F2434">
            <v>0</v>
          </cell>
          <cell r="G2434">
            <v>0</v>
          </cell>
        </row>
        <row r="2435">
          <cell r="A2435" t="str">
            <v/>
          </cell>
          <cell r="B2435" t="str">
            <v/>
          </cell>
          <cell r="C2435"/>
          <cell r="D2435" t="str">
            <v/>
          </cell>
          <cell r="E2435"/>
          <cell r="F2435">
            <v>0</v>
          </cell>
          <cell r="G2435">
            <v>0</v>
          </cell>
        </row>
        <row r="2436">
          <cell r="A2436"/>
          <cell r="B2436"/>
          <cell r="C2436"/>
          <cell r="D2436"/>
          <cell r="E2436"/>
          <cell r="F2436" t="str">
            <v>Total B</v>
          </cell>
          <cell r="G2436">
            <v>0</v>
          </cell>
        </row>
        <row r="2437">
          <cell r="A2437" t="str">
            <v>C - EQUIPOS</v>
          </cell>
          <cell r="B2437"/>
          <cell r="C2437"/>
          <cell r="D2437"/>
          <cell r="E2437"/>
          <cell r="F2437"/>
          <cell r="G2437"/>
        </row>
        <row r="2438">
          <cell r="A2438" t="str">
            <v/>
          </cell>
          <cell r="B2438" t="str">
            <v/>
          </cell>
          <cell r="C2438"/>
          <cell r="D2438" t="str">
            <v/>
          </cell>
          <cell r="E2438"/>
          <cell r="F2438">
            <v>0</v>
          </cell>
          <cell r="G2438">
            <v>0</v>
          </cell>
        </row>
        <row r="2439">
          <cell r="A2439" t="str">
            <v/>
          </cell>
          <cell r="B2439" t="str">
            <v/>
          </cell>
          <cell r="C2439"/>
          <cell r="D2439" t="str">
            <v/>
          </cell>
          <cell r="E2439"/>
          <cell r="F2439">
            <v>0</v>
          </cell>
          <cell r="G2439">
            <v>0</v>
          </cell>
        </row>
        <row r="2440">
          <cell r="A2440" t="str">
            <v/>
          </cell>
          <cell r="B2440" t="str">
            <v/>
          </cell>
          <cell r="C2440"/>
          <cell r="D2440" t="str">
            <v/>
          </cell>
          <cell r="E2440"/>
          <cell r="F2440">
            <v>0</v>
          </cell>
          <cell r="G2440">
            <v>0</v>
          </cell>
        </row>
        <row r="2441">
          <cell r="A2441" t="str">
            <v/>
          </cell>
          <cell r="B2441" t="str">
            <v/>
          </cell>
          <cell r="C2441"/>
          <cell r="D2441" t="str">
            <v/>
          </cell>
          <cell r="E2441"/>
          <cell r="F2441">
            <v>0</v>
          </cell>
          <cell r="G2441">
            <v>0</v>
          </cell>
        </row>
        <row r="2442">
          <cell r="A2442" t="str">
            <v/>
          </cell>
          <cell r="B2442" t="str">
            <v/>
          </cell>
          <cell r="C2442"/>
          <cell r="D2442" t="str">
            <v/>
          </cell>
          <cell r="E2442"/>
          <cell r="F2442">
            <v>0</v>
          </cell>
          <cell r="G2442">
            <v>0</v>
          </cell>
        </row>
        <row r="2443">
          <cell r="A2443" t="str">
            <v/>
          </cell>
          <cell r="B2443" t="str">
            <v/>
          </cell>
          <cell r="C2443"/>
          <cell r="D2443" t="str">
            <v/>
          </cell>
          <cell r="E2443"/>
          <cell r="F2443">
            <v>0</v>
          </cell>
          <cell r="G2443">
            <v>0</v>
          </cell>
        </row>
        <row r="2444">
          <cell r="A2444" t="str">
            <v/>
          </cell>
          <cell r="B2444" t="str">
            <v/>
          </cell>
          <cell r="C2444"/>
          <cell r="D2444" t="str">
            <v/>
          </cell>
          <cell r="E2444"/>
          <cell r="F2444">
            <v>0</v>
          </cell>
          <cell r="G2444">
            <v>0</v>
          </cell>
        </row>
        <row r="2445">
          <cell r="A2445" t="str">
            <v/>
          </cell>
          <cell r="B2445" t="str">
            <v/>
          </cell>
          <cell r="C2445"/>
          <cell r="D2445" t="str">
            <v/>
          </cell>
          <cell r="E2445"/>
          <cell r="F2445">
            <v>0</v>
          </cell>
          <cell r="G2445">
            <v>0</v>
          </cell>
        </row>
        <row r="2446">
          <cell r="A2446" t="str">
            <v/>
          </cell>
          <cell r="B2446" t="str">
            <v/>
          </cell>
          <cell r="C2446"/>
          <cell r="D2446" t="str">
            <v/>
          </cell>
          <cell r="E2446"/>
          <cell r="F2446">
            <v>0</v>
          </cell>
          <cell r="G2446">
            <v>0</v>
          </cell>
        </row>
        <row r="2447">
          <cell r="A2447" t="str">
            <v/>
          </cell>
          <cell r="B2447" t="str">
            <v/>
          </cell>
          <cell r="C2447"/>
          <cell r="D2447" t="str">
            <v/>
          </cell>
          <cell r="E2447"/>
          <cell r="F2447">
            <v>0</v>
          </cell>
          <cell r="G2447">
            <v>0</v>
          </cell>
        </row>
        <row r="2448">
          <cell r="A2448"/>
          <cell r="E2448"/>
          <cell r="F2448" t="str">
            <v>Total C</v>
          </cell>
          <cell r="G2448">
            <v>0</v>
          </cell>
        </row>
        <row r="2449">
          <cell r="A2449"/>
          <cell r="E2449"/>
          <cell r="G2449"/>
        </row>
        <row r="2450">
          <cell r="A2450" t="str">
            <v/>
          </cell>
          <cell r="B2450" t="str">
            <v/>
          </cell>
          <cell r="C2450"/>
          <cell r="D2450" t="str">
            <v>COSTO NETO</v>
          </cell>
          <cell r="E2450"/>
          <cell r="F2450" t="str">
            <v>Total D=A+B+C</v>
          </cell>
          <cell r="G2450">
            <v>0</v>
          </cell>
        </row>
        <row r="2451">
          <cell r="A2451"/>
          <cell r="B2451"/>
          <cell r="C2451"/>
          <cell r="D2451"/>
          <cell r="E2451"/>
          <cell r="F2451"/>
          <cell r="G2451"/>
        </row>
        <row r="2452">
          <cell r="A2452" t="str">
            <v>ANALISIS DE PRECIOS</v>
          </cell>
          <cell r="B2452"/>
          <cell r="C2452"/>
          <cell r="D2452"/>
          <cell r="E2452"/>
          <cell r="F2452"/>
          <cell r="G2452"/>
        </row>
        <row r="2453">
          <cell r="A2453" t="str">
            <v>COMITENTE:</v>
          </cell>
          <cell r="B2453" t="str">
            <v>INSTITUTO PROVINCIAL DE LA VIVIENDA</v>
          </cell>
          <cell r="C2453"/>
          <cell r="D2453"/>
          <cell r="E2453"/>
          <cell r="F2453"/>
          <cell r="G2453"/>
        </row>
        <row r="2454">
          <cell r="A2454" t="str">
            <v>CONTRATISTA:</v>
          </cell>
          <cell r="B2454">
            <v>0</v>
          </cell>
          <cell r="C2454"/>
          <cell r="D2454"/>
          <cell r="E2454"/>
          <cell r="F2454"/>
          <cell r="G2454"/>
        </row>
        <row r="2455">
          <cell r="A2455" t="str">
            <v>OBRA:</v>
          </cell>
          <cell r="B2455">
            <v>0</v>
          </cell>
          <cell r="C2455"/>
          <cell r="D2455"/>
          <cell r="E2455"/>
          <cell r="F2455" t="str">
            <v>PRECIOS A:</v>
          </cell>
          <cell r="G2455">
            <v>0</v>
          </cell>
        </row>
        <row r="2456">
          <cell r="A2456" t="str">
            <v>UBICACIÓN:</v>
          </cell>
          <cell r="B2456">
            <v>0</v>
          </cell>
          <cell r="C2456"/>
          <cell r="E2456"/>
          <cell r="G2456"/>
        </row>
        <row r="2457">
          <cell r="A2457" t="str">
            <v>RUBRO:</v>
          </cell>
          <cell r="B2457"/>
          <cell r="C2457">
            <v>0</v>
          </cell>
          <cell r="E2457"/>
          <cell r="G2457"/>
        </row>
        <row r="2458">
          <cell r="A2458" t="str">
            <v>ITEM:</v>
          </cell>
          <cell r="B2458" t="str">
            <v/>
          </cell>
          <cell r="C2458" t="str">
            <v/>
          </cell>
          <cell r="E2458"/>
          <cell r="F2458" t="str">
            <v>UNIDAD:</v>
          </cell>
          <cell r="G2458" t="str">
            <v/>
          </cell>
        </row>
        <row r="2459">
          <cell r="A2459"/>
          <cell r="B2459"/>
          <cell r="E2459"/>
          <cell r="G2459"/>
        </row>
        <row r="2460">
          <cell r="A2460" t="str">
            <v>DATOS REDETERMINACION</v>
          </cell>
          <cell r="B2460"/>
          <cell r="C2460" t="str">
            <v>DESIGNACION</v>
          </cell>
          <cell r="D2460" t="str">
            <v>U</v>
          </cell>
          <cell r="E2460" t="str">
            <v>Cantidad</v>
          </cell>
          <cell r="F2460" t="str">
            <v>$ Unitarios</v>
          </cell>
          <cell r="G2460" t="str">
            <v>$ Parcial</v>
          </cell>
        </row>
        <row r="2461">
          <cell r="A2461" t="str">
            <v>CÓDIGO</v>
          </cell>
          <cell r="B2461" t="str">
            <v>DESCRIPCIÓN</v>
          </cell>
          <cell r="C2461"/>
          <cell r="D2461"/>
          <cell r="E2461"/>
          <cell r="F2461"/>
          <cell r="G2461"/>
        </row>
        <row r="2462">
          <cell r="A2462" t="str">
            <v>A - MATERIALES</v>
          </cell>
          <cell r="B2462"/>
          <cell r="C2462"/>
          <cell r="D2462"/>
          <cell r="E2462"/>
          <cell r="F2462"/>
          <cell r="G2462"/>
        </row>
        <row r="2463">
          <cell r="A2463" t="str">
            <v/>
          </cell>
          <cell r="B2463" t="str">
            <v/>
          </cell>
          <cell r="C2463"/>
          <cell r="D2463" t="str">
            <v/>
          </cell>
          <cell r="E2463"/>
          <cell r="F2463">
            <v>0</v>
          </cell>
          <cell r="G2463">
            <v>0</v>
          </cell>
        </row>
        <row r="2464">
          <cell r="A2464" t="str">
            <v/>
          </cell>
          <cell r="B2464" t="str">
            <v/>
          </cell>
          <cell r="C2464"/>
          <cell r="D2464" t="str">
            <v/>
          </cell>
          <cell r="E2464"/>
          <cell r="F2464">
            <v>0</v>
          </cell>
          <cell r="G2464">
            <v>0</v>
          </cell>
        </row>
        <row r="2465">
          <cell r="A2465" t="str">
            <v/>
          </cell>
          <cell r="B2465" t="str">
            <v/>
          </cell>
          <cell r="C2465"/>
          <cell r="D2465" t="str">
            <v/>
          </cell>
          <cell r="E2465"/>
          <cell r="F2465">
            <v>0</v>
          </cell>
          <cell r="G2465">
            <v>0</v>
          </cell>
        </row>
        <row r="2466">
          <cell r="A2466" t="str">
            <v/>
          </cell>
          <cell r="B2466" t="str">
            <v/>
          </cell>
          <cell r="C2466"/>
          <cell r="D2466" t="str">
            <v/>
          </cell>
          <cell r="E2466"/>
          <cell r="F2466">
            <v>0</v>
          </cell>
          <cell r="G2466">
            <v>0</v>
          </cell>
        </row>
        <row r="2467">
          <cell r="A2467" t="str">
            <v/>
          </cell>
          <cell r="B2467" t="str">
            <v/>
          </cell>
          <cell r="C2467"/>
          <cell r="D2467" t="str">
            <v/>
          </cell>
          <cell r="E2467"/>
          <cell r="F2467">
            <v>0</v>
          </cell>
          <cell r="G2467">
            <v>0</v>
          </cell>
        </row>
        <row r="2468">
          <cell r="A2468" t="str">
            <v/>
          </cell>
          <cell r="B2468" t="str">
            <v/>
          </cell>
          <cell r="C2468"/>
          <cell r="D2468" t="str">
            <v/>
          </cell>
          <cell r="E2468"/>
          <cell r="F2468">
            <v>0</v>
          </cell>
          <cell r="G2468">
            <v>0</v>
          </cell>
        </row>
        <row r="2469">
          <cell r="A2469" t="str">
            <v/>
          </cell>
          <cell r="B2469" t="str">
            <v/>
          </cell>
          <cell r="C2469"/>
          <cell r="D2469" t="str">
            <v/>
          </cell>
          <cell r="E2469"/>
          <cell r="F2469">
            <v>0</v>
          </cell>
          <cell r="G2469">
            <v>0</v>
          </cell>
        </row>
        <row r="2470">
          <cell r="A2470" t="str">
            <v/>
          </cell>
          <cell r="B2470" t="str">
            <v/>
          </cell>
          <cell r="C2470"/>
          <cell r="D2470" t="str">
            <v/>
          </cell>
          <cell r="E2470"/>
          <cell r="F2470">
            <v>0</v>
          </cell>
          <cell r="G2470">
            <v>0</v>
          </cell>
        </row>
        <row r="2471">
          <cell r="A2471" t="str">
            <v/>
          </cell>
          <cell r="B2471" t="str">
            <v/>
          </cell>
          <cell r="C2471"/>
          <cell r="D2471" t="str">
            <v/>
          </cell>
          <cell r="E2471"/>
          <cell r="F2471">
            <v>0</v>
          </cell>
          <cell r="G2471">
            <v>0</v>
          </cell>
        </row>
        <row r="2472">
          <cell r="A2472" t="str">
            <v/>
          </cell>
          <cell r="B2472" t="str">
            <v/>
          </cell>
          <cell r="C2472"/>
          <cell r="D2472" t="str">
            <v/>
          </cell>
          <cell r="E2472"/>
          <cell r="F2472">
            <v>0</v>
          </cell>
          <cell r="G2472">
            <v>0</v>
          </cell>
        </row>
        <row r="2473">
          <cell r="A2473" t="str">
            <v/>
          </cell>
          <cell r="B2473" t="str">
            <v/>
          </cell>
          <cell r="C2473"/>
          <cell r="D2473" t="str">
            <v/>
          </cell>
          <cell r="E2473"/>
          <cell r="F2473">
            <v>0</v>
          </cell>
          <cell r="G2473">
            <v>0</v>
          </cell>
        </row>
        <row r="2474">
          <cell r="A2474" t="str">
            <v/>
          </cell>
          <cell r="B2474" t="str">
            <v/>
          </cell>
          <cell r="C2474"/>
          <cell r="D2474" t="str">
            <v/>
          </cell>
          <cell r="E2474"/>
          <cell r="F2474">
            <v>0</v>
          </cell>
          <cell r="G2474">
            <v>0</v>
          </cell>
        </row>
        <row r="2475">
          <cell r="A2475" t="str">
            <v/>
          </cell>
          <cell r="B2475" t="str">
            <v/>
          </cell>
          <cell r="C2475"/>
          <cell r="D2475" t="str">
            <v/>
          </cell>
          <cell r="E2475"/>
          <cell r="F2475">
            <v>0</v>
          </cell>
          <cell r="G2475">
            <v>0</v>
          </cell>
        </row>
        <row r="2476">
          <cell r="A2476" t="str">
            <v/>
          </cell>
          <cell r="B2476" t="str">
            <v/>
          </cell>
          <cell r="C2476"/>
          <cell r="D2476" t="str">
            <v/>
          </cell>
          <cell r="E2476"/>
          <cell r="F2476">
            <v>0</v>
          </cell>
          <cell r="G2476">
            <v>0</v>
          </cell>
        </row>
        <row r="2477">
          <cell r="A2477" t="str">
            <v/>
          </cell>
          <cell r="B2477" t="str">
            <v/>
          </cell>
          <cell r="C2477"/>
          <cell r="D2477" t="str">
            <v/>
          </cell>
          <cell r="E2477"/>
          <cell r="F2477">
            <v>0</v>
          </cell>
          <cell r="G2477">
            <v>0</v>
          </cell>
        </row>
        <row r="2478">
          <cell r="A2478" t="str">
            <v/>
          </cell>
          <cell r="B2478" t="str">
            <v/>
          </cell>
          <cell r="C2478"/>
          <cell r="D2478" t="str">
            <v/>
          </cell>
          <cell r="E2478"/>
          <cell r="F2478">
            <v>0</v>
          </cell>
          <cell r="G2478">
            <v>0</v>
          </cell>
        </row>
        <row r="2479">
          <cell r="A2479" t="str">
            <v/>
          </cell>
          <cell r="B2479" t="str">
            <v/>
          </cell>
          <cell r="C2479"/>
          <cell r="D2479" t="str">
            <v/>
          </cell>
          <cell r="E2479"/>
          <cell r="F2479">
            <v>0</v>
          </cell>
          <cell r="G2479">
            <v>0</v>
          </cell>
        </row>
        <row r="2480">
          <cell r="A2480" t="str">
            <v/>
          </cell>
          <cell r="B2480" t="str">
            <v/>
          </cell>
          <cell r="C2480"/>
          <cell r="D2480" t="str">
            <v/>
          </cell>
          <cell r="E2480"/>
          <cell r="F2480">
            <v>0</v>
          </cell>
          <cell r="G2480">
            <v>0</v>
          </cell>
        </row>
        <row r="2481">
          <cell r="A2481" t="str">
            <v/>
          </cell>
          <cell r="B2481" t="str">
            <v/>
          </cell>
          <cell r="C2481"/>
          <cell r="D2481" t="str">
            <v/>
          </cell>
          <cell r="E2481"/>
          <cell r="F2481">
            <v>0</v>
          </cell>
          <cell r="G2481">
            <v>0</v>
          </cell>
        </row>
        <row r="2482">
          <cell r="A2482" t="str">
            <v/>
          </cell>
          <cell r="B2482" t="str">
            <v/>
          </cell>
          <cell r="C2482"/>
          <cell r="D2482" t="str">
            <v/>
          </cell>
          <cell r="E2482"/>
          <cell r="F2482">
            <v>0</v>
          </cell>
          <cell r="G2482">
            <v>0</v>
          </cell>
        </row>
        <row r="2483">
          <cell r="A2483"/>
          <cell r="B2483"/>
          <cell r="C2483"/>
          <cell r="D2483"/>
          <cell r="E2483"/>
          <cell r="F2483" t="str">
            <v>Total A</v>
          </cell>
          <cell r="G2483">
            <v>0</v>
          </cell>
        </row>
        <row r="2484">
          <cell r="A2484" t="str">
            <v>B - MANO DE OBRA</v>
          </cell>
          <cell r="B2484"/>
          <cell r="C2484"/>
          <cell r="D2484"/>
          <cell r="E2484"/>
          <cell r="F2484"/>
          <cell r="G2484"/>
        </row>
        <row r="2485">
          <cell r="A2485" t="str">
            <v/>
          </cell>
          <cell r="B2485" t="str">
            <v/>
          </cell>
          <cell r="C2485"/>
          <cell r="D2485" t="str">
            <v/>
          </cell>
          <cell r="E2485"/>
          <cell r="F2485">
            <v>0</v>
          </cell>
          <cell r="G2485">
            <v>0</v>
          </cell>
        </row>
        <row r="2486">
          <cell r="A2486" t="str">
            <v/>
          </cell>
          <cell r="B2486" t="str">
            <v/>
          </cell>
          <cell r="C2486"/>
          <cell r="D2486" t="str">
            <v/>
          </cell>
          <cell r="E2486"/>
          <cell r="F2486">
            <v>0</v>
          </cell>
          <cell r="G2486">
            <v>0</v>
          </cell>
        </row>
        <row r="2487">
          <cell r="A2487" t="str">
            <v/>
          </cell>
          <cell r="B2487" t="str">
            <v/>
          </cell>
          <cell r="C2487"/>
          <cell r="D2487" t="str">
            <v/>
          </cell>
          <cell r="E2487"/>
          <cell r="F2487">
            <v>0</v>
          </cell>
          <cell r="G2487">
            <v>0</v>
          </cell>
        </row>
        <row r="2488">
          <cell r="A2488" t="str">
            <v/>
          </cell>
          <cell r="B2488" t="str">
            <v/>
          </cell>
          <cell r="C2488"/>
          <cell r="D2488" t="str">
            <v/>
          </cell>
          <cell r="E2488"/>
          <cell r="F2488">
            <v>0</v>
          </cell>
          <cell r="G2488">
            <v>0</v>
          </cell>
        </row>
        <row r="2489">
          <cell r="A2489" t="str">
            <v/>
          </cell>
          <cell r="B2489" t="str">
            <v/>
          </cell>
          <cell r="C2489"/>
          <cell r="D2489" t="str">
            <v/>
          </cell>
          <cell r="E2489"/>
          <cell r="F2489">
            <v>0</v>
          </cell>
          <cell r="G2489">
            <v>0</v>
          </cell>
        </row>
        <row r="2490">
          <cell r="A2490" t="str">
            <v/>
          </cell>
          <cell r="B2490" t="str">
            <v/>
          </cell>
          <cell r="C2490"/>
          <cell r="D2490" t="str">
            <v/>
          </cell>
          <cell r="E2490"/>
          <cell r="F2490">
            <v>0</v>
          </cell>
          <cell r="G2490">
            <v>0</v>
          </cell>
        </row>
        <row r="2491">
          <cell r="A2491" t="str">
            <v/>
          </cell>
          <cell r="B2491" t="str">
            <v/>
          </cell>
          <cell r="C2491"/>
          <cell r="D2491" t="str">
            <v/>
          </cell>
          <cell r="E2491"/>
          <cell r="F2491">
            <v>0</v>
          </cell>
          <cell r="G2491">
            <v>0</v>
          </cell>
        </row>
        <row r="2492">
          <cell r="A2492" t="str">
            <v/>
          </cell>
          <cell r="B2492" t="str">
            <v/>
          </cell>
          <cell r="C2492"/>
          <cell r="D2492" t="str">
            <v/>
          </cell>
          <cell r="E2492"/>
          <cell r="F2492">
            <v>0</v>
          </cell>
          <cell r="G2492">
            <v>0</v>
          </cell>
        </row>
        <row r="2493">
          <cell r="A2493"/>
          <cell r="B2493"/>
          <cell r="C2493"/>
          <cell r="D2493"/>
          <cell r="E2493"/>
          <cell r="F2493" t="str">
            <v>Total B</v>
          </cell>
          <cell r="G2493">
            <v>0</v>
          </cell>
        </row>
        <row r="2494">
          <cell r="A2494" t="str">
            <v>C - EQUIPOS</v>
          </cell>
          <cell r="B2494"/>
          <cell r="C2494"/>
          <cell r="D2494"/>
          <cell r="E2494"/>
          <cell r="F2494"/>
          <cell r="G2494"/>
        </row>
        <row r="2495">
          <cell r="A2495" t="str">
            <v/>
          </cell>
          <cell r="B2495" t="str">
            <v/>
          </cell>
          <cell r="C2495"/>
          <cell r="D2495" t="str">
            <v/>
          </cell>
          <cell r="E2495"/>
          <cell r="F2495">
            <v>0</v>
          </cell>
          <cell r="G2495">
            <v>0</v>
          </cell>
        </row>
        <row r="2496">
          <cell r="A2496" t="str">
            <v/>
          </cell>
          <cell r="B2496" t="str">
            <v/>
          </cell>
          <cell r="C2496"/>
          <cell r="D2496" t="str">
            <v/>
          </cell>
          <cell r="E2496"/>
          <cell r="F2496">
            <v>0</v>
          </cell>
          <cell r="G2496">
            <v>0</v>
          </cell>
        </row>
        <row r="2497">
          <cell r="A2497" t="str">
            <v/>
          </cell>
          <cell r="B2497" t="str">
            <v/>
          </cell>
          <cell r="C2497"/>
          <cell r="D2497" t="str">
            <v/>
          </cell>
          <cell r="E2497"/>
          <cell r="F2497">
            <v>0</v>
          </cell>
          <cell r="G2497">
            <v>0</v>
          </cell>
        </row>
        <row r="2498">
          <cell r="A2498" t="str">
            <v/>
          </cell>
          <cell r="B2498" t="str">
            <v/>
          </cell>
          <cell r="C2498"/>
          <cell r="D2498" t="str">
            <v/>
          </cell>
          <cell r="E2498"/>
          <cell r="F2498">
            <v>0</v>
          </cell>
          <cell r="G2498">
            <v>0</v>
          </cell>
        </row>
        <row r="2499">
          <cell r="A2499" t="str">
            <v/>
          </cell>
          <cell r="B2499" t="str">
            <v/>
          </cell>
          <cell r="C2499"/>
          <cell r="D2499" t="str">
            <v/>
          </cell>
          <cell r="E2499"/>
          <cell r="F2499">
            <v>0</v>
          </cell>
          <cell r="G2499">
            <v>0</v>
          </cell>
        </row>
        <row r="2500">
          <cell r="A2500" t="str">
            <v/>
          </cell>
          <cell r="B2500" t="str">
            <v/>
          </cell>
          <cell r="C2500"/>
          <cell r="D2500" t="str">
            <v/>
          </cell>
          <cell r="E2500"/>
          <cell r="F2500">
            <v>0</v>
          </cell>
          <cell r="G2500">
            <v>0</v>
          </cell>
        </row>
        <row r="2501">
          <cell r="A2501" t="str">
            <v/>
          </cell>
          <cell r="B2501" t="str">
            <v/>
          </cell>
          <cell r="C2501"/>
          <cell r="D2501" t="str">
            <v/>
          </cell>
          <cell r="E2501"/>
          <cell r="F2501">
            <v>0</v>
          </cell>
          <cell r="G2501">
            <v>0</v>
          </cell>
        </row>
        <row r="2502">
          <cell r="A2502" t="str">
            <v/>
          </cell>
          <cell r="B2502" t="str">
            <v/>
          </cell>
          <cell r="C2502"/>
          <cell r="D2502" t="str">
            <v/>
          </cell>
          <cell r="E2502"/>
          <cell r="F2502">
            <v>0</v>
          </cell>
          <cell r="G2502">
            <v>0</v>
          </cell>
        </row>
        <row r="2503">
          <cell r="A2503" t="str">
            <v/>
          </cell>
          <cell r="B2503" t="str">
            <v/>
          </cell>
          <cell r="C2503"/>
          <cell r="D2503" t="str">
            <v/>
          </cell>
          <cell r="E2503"/>
          <cell r="F2503">
            <v>0</v>
          </cell>
          <cell r="G2503">
            <v>0</v>
          </cell>
        </row>
        <row r="2504">
          <cell r="A2504" t="str">
            <v/>
          </cell>
          <cell r="B2504" t="str">
            <v/>
          </cell>
          <cell r="C2504"/>
          <cell r="D2504" t="str">
            <v/>
          </cell>
          <cell r="E2504"/>
          <cell r="F2504">
            <v>0</v>
          </cell>
          <cell r="G2504">
            <v>0</v>
          </cell>
        </row>
        <row r="2505">
          <cell r="A2505"/>
          <cell r="E2505"/>
          <cell r="F2505" t="str">
            <v>Total C</v>
          </cell>
          <cell r="G2505">
            <v>0</v>
          </cell>
        </row>
        <row r="2506">
          <cell r="A2506"/>
          <cell r="E2506"/>
          <cell r="G2506"/>
        </row>
        <row r="2507">
          <cell r="A2507" t="str">
            <v/>
          </cell>
          <cell r="B2507" t="str">
            <v/>
          </cell>
          <cell r="C2507"/>
          <cell r="D2507" t="str">
            <v>COSTO NETO</v>
          </cell>
          <cell r="E2507"/>
          <cell r="F2507" t="str">
            <v>Total D=A+B+C</v>
          </cell>
          <cell r="G2507">
            <v>0</v>
          </cell>
        </row>
        <row r="2509">
          <cell r="A2509" t="str">
            <v>ANALISIS DE PRECIOS</v>
          </cell>
          <cell r="B2509"/>
          <cell r="C2509"/>
          <cell r="D2509"/>
          <cell r="E2509"/>
          <cell r="F2509"/>
          <cell r="G2509"/>
        </row>
        <row r="2510">
          <cell r="A2510" t="str">
            <v>COMITENTE:</v>
          </cell>
          <cell r="B2510" t="str">
            <v>INSTITUTO PROVINCIAL DE LA VIVIENDA</v>
          </cell>
          <cell r="C2510"/>
          <cell r="D2510"/>
          <cell r="E2510"/>
          <cell r="F2510"/>
          <cell r="G2510"/>
        </row>
        <row r="2511">
          <cell r="A2511" t="str">
            <v>CONTRATISTA:</v>
          </cell>
          <cell r="B2511">
            <v>0</v>
          </cell>
          <cell r="C2511"/>
          <cell r="D2511"/>
          <cell r="E2511"/>
          <cell r="F2511"/>
          <cell r="G2511"/>
        </row>
        <row r="2512">
          <cell r="A2512" t="str">
            <v>OBRA:</v>
          </cell>
          <cell r="B2512">
            <v>0</v>
          </cell>
          <cell r="C2512"/>
          <cell r="D2512"/>
          <cell r="E2512"/>
          <cell r="F2512" t="str">
            <v>PRECIOS A:</v>
          </cell>
          <cell r="G2512">
            <v>0</v>
          </cell>
        </row>
        <row r="2513">
          <cell r="A2513" t="str">
            <v>UBICACIÓN:</v>
          </cell>
          <cell r="B2513">
            <v>0</v>
          </cell>
          <cell r="C2513"/>
          <cell r="E2513"/>
          <cell r="G2513"/>
        </row>
        <row r="2514">
          <cell r="A2514" t="str">
            <v>RUBRO:</v>
          </cell>
          <cell r="B2514"/>
          <cell r="C2514">
            <v>0</v>
          </cell>
          <cell r="E2514"/>
          <cell r="G2514"/>
        </row>
        <row r="2515">
          <cell r="A2515" t="str">
            <v>ITEM:</v>
          </cell>
          <cell r="B2515" t="str">
            <v/>
          </cell>
          <cell r="C2515" t="str">
            <v/>
          </cell>
          <cell r="E2515"/>
          <cell r="F2515" t="str">
            <v>UNIDAD:</v>
          </cell>
          <cell r="G2515" t="str">
            <v/>
          </cell>
        </row>
        <row r="2516">
          <cell r="A2516"/>
          <cell r="B2516"/>
          <cell r="E2516"/>
          <cell r="G2516"/>
        </row>
        <row r="2517">
          <cell r="A2517" t="str">
            <v>DATOS REDETERMINACION</v>
          </cell>
          <cell r="B2517"/>
          <cell r="C2517" t="str">
            <v>DESIGNACION</v>
          </cell>
          <cell r="D2517" t="str">
            <v>U</v>
          </cell>
          <cell r="E2517" t="str">
            <v>Cantidad</v>
          </cell>
          <cell r="F2517" t="str">
            <v>$ Unitarios</v>
          </cell>
          <cell r="G2517" t="str">
            <v>$ Parcial</v>
          </cell>
        </row>
        <row r="2518">
          <cell r="A2518" t="str">
            <v>CÓDIGO</v>
          </cell>
          <cell r="B2518" t="str">
            <v>DESCRIPCIÓN</v>
          </cell>
          <cell r="C2518"/>
          <cell r="D2518"/>
          <cell r="E2518"/>
          <cell r="F2518"/>
          <cell r="G2518"/>
        </row>
        <row r="2519">
          <cell r="A2519" t="str">
            <v>A - MATERIALES</v>
          </cell>
          <cell r="B2519"/>
          <cell r="C2519"/>
          <cell r="D2519"/>
          <cell r="E2519"/>
          <cell r="F2519"/>
          <cell r="G2519"/>
        </row>
        <row r="2520">
          <cell r="A2520" t="str">
            <v/>
          </cell>
          <cell r="B2520" t="str">
            <v/>
          </cell>
          <cell r="C2520"/>
          <cell r="D2520" t="str">
            <v/>
          </cell>
          <cell r="E2520"/>
          <cell r="F2520">
            <v>0</v>
          </cell>
          <cell r="G2520">
            <v>0</v>
          </cell>
        </row>
        <row r="2521">
          <cell r="A2521" t="str">
            <v/>
          </cell>
          <cell r="B2521" t="str">
            <v/>
          </cell>
          <cell r="C2521"/>
          <cell r="D2521" t="str">
            <v/>
          </cell>
          <cell r="E2521"/>
          <cell r="F2521">
            <v>0</v>
          </cell>
          <cell r="G2521">
            <v>0</v>
          </cell>
        </row>
        <row r="2522">
          <cell r="A2522" t="str">
            <v/>
          </cell>
          <cell r="B2522" t="str">
            <v/>
          </cell>
          <cell r="C2522"/>
          <cell r="D2522" t="str">
            <v/>
          </cell>
          <cell r="E2522"/>
          <cell r="F2522">
            <v>0</v>
          </cell>
          <cell r="G2522">
            <v>0</v>
          </cell>
        </row>
        <row r="2523">
          <cell r="A2523" t="str">
            <v/>
          </cell>
          <cell r="B2523" t="str">
            <v/>
          </cell>
          <cell r="C2523"/>
          <cell r="D2523" t="str">
            <v/>
          </cell>
          <cell r="E2523"/>
          <cell r="F2523">
            <v>0</v>
          </cell>
          <cell r="G2523">
            <v>0</v>
          </cell>
        </row>
        <row r="2524">
          <cell r="A2524" t="str">
            <v/>
          </cell>
          <cell r="B2524" t="str">
            <v/>
          </cell>
          <cell r="C2524"/>
          <cell r="D2524" t="str">
            <v/>
          </cell>
          <cell r="E2524"/>
          <cell r="F2524">
            <v>0</v>
          </cell>
          <cell r="G2524">
            <v>0</v>
          </cell>
        </row>
        <row r="2525">
          <cell r="A2525" t="str">
            <v/>
          </cell>
          <cell r="B2525" t="str">
            <v/>
          </cell>
          <cell r="C2525"/>
          <cell r="D2525" t="str">
            <v/>
          </cell>
          <cell r="E2525"/>
          <cell r="F2525">
            <v>0</v>
          </cell>
          <cell r="G2525">
            <v>0</v>
          </cell>
        </row>
        <row r="2526">
          <cell r="A2526" t="str">
            <v/>
          </cell>
          <cell r="B2526" t="str">
            <v/>
          </cell>
          <cell r="C2526"/>
          <cell r="D2526" t="str">
            <v/>
          </cell>
          <cell r="E2526"/>
          <cell r="F2526">
            <v>0</v>
          </cell>
          <cell r="G2526">
            <v>0</v>
          </cell>
        </row>
        <row r="2527">
          <cell r="A2527" t="str">
            <v/>
          </cell>
          <cell r="B2527" t="str">
            <v/>
          </cell>
          <cell r="C2527"/>
          <cell r="D2527" t="str">
            <v/>
          </cell>
          <cell r="E2527"/>
          <cell r="F2527">
            <v>0</v>
          </cell>
          <cell r="G2527">
            <v>0</v>
          </cell>
        </row>
        <row r="2528">
          <cell r="A2528" t="str">
            <v/>
          </cell>
          <cell r="B2528" t="str">
            <v/>
          </cell>
          <cell r="C2528"/>
          <cell r="D2528" t="str">
            <v/>
          </cell>
          <cell r="E2528"/>
          <cell r="F2528">
            <v>0</v>
          </cell>
          <cell r="G2528">
            <v>0</v>
          </cell>
        </row>
        <row r="2529">
          <cell r="A2529" t="str">
            <v/>
          </cell>
          <cell r="B2529" t="str">
            <v/>
          </cell>
          <cell r="C2529"/>
          <cell r="D2529" t="str">
            <v/>
          </cell>
          <cell r="E2529"/>
          <cell r="F2529">
            <v>0</v>
          </cell>
          <cell r="G2529">
            <v>0</v>
          </cell>
        </row>
        <row r="2530">
          <cell r="A2530" t="str">
            <v/>
          </cell>
          <cell r="B2530" t="str">
            <v/>
          </cell>
          <cell r="C2530"/>
          <cell r="D2530" t="str">
            <v/>
          </cell>
          <cell r="E2530"/>
          <cell r="F2530">
            <v>0</v>
          </cell>
          <cell r="G2530">
            <v>0</v>
          </cell>
        </row>
        <row r="2531">
          <cell r="A2531" t="str">
            <v/>
          </cell>
          <cell r="B2531" t="str">
            <v/>
          </cell>
          <cell r="C2531"/>
          <cell r="D2531" t="str">
            <v/>
          </cell>
          <cell r="E2531"/>
          <cell r="F2531">
            <v>0</v>
          </cell>
          <cell r="G2531">
            <v>0</v>
          </cell>
        </row>
        <row r="2532">
          <cell r="A2532" t="str">
            <v/>
          </cell>
          <cell r="B2532" t="str">
            <v/>
          </cell>
          <cell r="C2532"/>
          <cell r="D2532" t="str">
            <v/>
          </cell>
          <cell r="E2532"/>
          <cell r="F2532">
            <v>0</v>
          </cell>
          <cell r="G2532">
            <v>0</v>
          </cell>
        </row>
        <row r="2533">
          <cell r="A2533" t="str">
            <v/>
          </cell>
          <cell r="B2533" t="str">
            <v/>
          </cell>
          <cell r="C2533"/>
          <cell r="D2533" t="str">
            <v/>
          </cell>
          <cell r="E2533"/>
          <cell r="F2533">
            <v>0</v>
          </cell>
          <cell r="G2533">
            <v>0</v>
          </cell>
        </row>
        <row r="2534">
          <cell r="A2534" t="str">
            <v/>
          </cell>
          <cell r="B2534" t="str">
            <v/>
          </cell>
          <cell r="C2534"/>
          <cell r="D2534" t="str">
            <v/>
          </cell>
          <cell r="E2534"/>
          <cell r="F2534">
            <v>0</v>
          </cell>
          <cell r="G2534">
            <v>0</v>
          </cell>
        </row>
        <row r="2535">
          <cell r="A2535" t="str">
            <v/>
          </cell>
          <cell r="B2535" t="str">
            <v/>
          </cell>
          <cell r="C2535"/>
          <cell r="D2535" t="str">
            <v/>
          </cell>
          <cell r="E2535"/>
          <cell r="F2535">
            <v>0</v>
          </cell>
          <cell r="G2535">
            <v>0</v>
          </cell>
        </row>
        <row r="2536">
          <cell r="A2536" t="str">
            <v/>
          </cell>
          <cell r="B2536" t="str">
            <v/>
          </cell>
          <cell r="C2536"/>
          <cell r="D2536" t="str">
            <v/>
          </cell>
          <cell r="E2536"/>
          <cell r="F2536">
            <v>0</v>
          </cell>
          <cell r="G2536">
            <v>0</v>
          </cell>
        </row>
        <row r="2537">
          <cell r="A2537" t="str">
            <v/>
          </cell>
          <cell r="B2537" t="str">
            <v/>
          </cell>
          <cell r="C2537"/>
          <cell r="D2537" t="str">
            <v/>
          </cell>
          <cell r="E2537"/>
          <cell r="F2537">
            <v>0</v>
          </cell>
          <cell r="G2537">
            <v>0</v>
          </cell>
        </row>
        <row r="2538">
          <cell r="A2538" t="str">
            <v/>
          </cell>
          <cell r="B2538" t="str">
            <v/>
          </cell>
          <cell r="C2538"/>
          <cell r="D2538" t="str">
            <v/>
          </cell>
          <cell r="E2538"/>
          <cell r="F2538">
            <v>0</v>
          </cell>
          <cell r="G2538">
            <v>0</v>
          </cell>
        </row>
        <row r="2539">
          <cell r="A2539" t="str">
            <v/>
          </cell>
          <cell r="B2539" t="str">
            <v/>
          </cell>
          <cell r="C2539"/>
          <cell r="D2539" t="str">
            <v/>
          </cell>
          <cell r="E2539"/>
          <cell r="F2539">
            <v>0</v>
          </cell>
          <cell r="G2539">
            <v>0</v>
          </cell>
        </row>
        <row r="2540">
          <cell r="A2540"/>
          <cell r="B2540"/>
          <cell r="C2540"/>
          <cell r="D2540"/>
          <cell r="E2540"/>
          <cell r="F2540" t="str">
            <v>Total A</v>
          </cell>
          <cell r="G2540">
            <v>0</v>
          </cell>
        </row>
        <row r="2541">
          <cell r="A2541" t="str">
            <v>B - MANO DE OBRA</v>
          </cell>
          <cell r="B2541"/>
          <cell r="C2541"/>
          <cell r="D2541"/>
          <cell r="E2541"/>
          <cell r="F2541"/>
          <cell r="G2541"/>
        </row>
        <row r="2542">
          <cell r="A2542" t="str">
            <v/>
          </cell>
          <cell r="B2542" t="str">
            <v/>
          </cell>
          <cell r="C2542"/>
          <cell r="D2542" t="str">
            <v/>
          </cell>
          <cell r="E2542"/>
          <cell r="F2542">
            <v>0</v>
          </cell>
          <cell r="G2542">
            <v>0</v>
          </cell>
        </row>
        <row r="2543">
          <cell r="A2543" t="str">
            <v/>
          </cell>
          <cell r="B2543" t="str">
            <v/>
          </cell>
          <cell r="C2543"/>
          <cell r="D2543" t="str">
            <v/>
          </cell>
          <cell r="E2543"/>
          <cell r="F2543">
            <v>0</v>
          </cell>
          <cell r="G2543">
            <v>0</v>
          </cell>
        </row>
        <row r="2544">
          <cell r="A2544" t="str">
            <v/>
          </cell>
          <cell r="B2544" t="str">
            <v/>
          </cell>
          <cell r="C2544"/>
          <cell r="D2544" t="str">
            <v/>
          </cell>
          <cell r="E2544"/>
          <cell r="F2544">
            <v>0</v>
          </cell>
          <cell r="G2544">
            <v>0</v>
          </cell>
        </row>
        <row r="2545">
          <cell r="A2545" t="str">
            <v/>
          </cell>
          <cell r="B2545" t="str">
            <v/>
          </cell>
          <cell r="C2545"/>
          <cell r="D2545" t="str">
            <v/>
          </cell>
          <cell r="E2545"/>
          <cell r="F2545">
            <v>0</v>
          </cell>
          <cell r="G2545">
            <v>0</v>
          </cell>
        </row>
        <row r="2546">
          <cell r="A2546" t="str">
            <v/>
          </cell>
          <cell r="B2546" t="str">
            <v/>
          </cell>
          <cell r="C2546"/>
          <cell r="D2546" t="str">
            <v/>
          </cell>
          <cell r="E2546"/>
          <cell r="F2546">
            <v>0</v>
          </cell>
          <cell r="G2546">
            <v>0</v>
          </cell>
        </row>
        <row r="2547">
          <cell r="A2547" t="str">
            <v/>
          </cell>
          <cell r="B2547" t="str">
            <v/>
          </cell>
          <cell r="C2547"/>
          <cell r="D2547" t="str">
            <v/>
          </cell>
          <cell r="E2547"/>
          <cell r="F2547">
            <v>0</v>
          </cell>
          <cell r="G2547">
            <v>0</v>
          </cell>
        </row>
        <row r="2548">
          <cell r="A2548" t="str">
            <v/>
          </cell>
          <cell r="B2548" t="str">
            <v/>
          </cell>
          <cell r="C2548"/>
          <cell r="D2548" t="str">
            <v/>
          </cell>
          <cell r="E2548"/>
          <cell r="F2548">
            <v>0</v>
          </cell>
          <cell r="G2548">
            <v>0</v>
          </cell>
        </row>
        <row r="2549">
          <cell r="A2549" t="str">
            <v/>
          </cell>
          <cell r="B2549" t="str">
            <v/>
          </cell>
          <cell r="C2549"/>
          <cell r="D2549" t="str">
            <v/>
          </cell>
          <cell r="E2549"/>
          <cell r="F2549">
            <v>0</v>
          </cell>
          <cell r="G2549">
            <v>0</v>
          </cell>
        </row>
        <row r="2550">
          <cell r="A2550"/>
          <cell r="B2550"/>
          <cell r="C2550"/>
          <cell r="D2550"/>
          <cell r="E2550"/>
          <cell r="F2550" t="str">
            <v>Total B</v>
          </cell>
          <cell r="G2550">
            <v>0</v>
          </cell>
        </row>
        <row r="2551">
          <cell r="A2551" t="str">
            <v>C - EQUIPOS</v>
          </cell>
          <cell r="B2551"/>
          <cell r="C2551"/>
          <cell r="D2551"/>
          <cell r="E2551"/>
          <cell r="F2551"/>
          <cell r="G2551"/>
        </row>
        <row r="2552">
          <cell r="A2552" t="str">
            <v/>
          </cell>
          <cell r="B2552" t="str">
            <v/>
          </cell>
          <cell r="C2552"/>
          <cell r="D2552" t="str">
            <v/>
          </cell>
          <cell r="E2552"/>
          <cell r="F2552">
            <v>0</v>
          </cell>
          <cell r="G2552">
            <v>0</v>
          </cell>
        </row>
        <row r="2553">
          <cell r="A2553" t="str">
            <v/>
          </cell>
          <cell r="B2553" t="str">
            <v/>
          </cell>
          <cell r="C2553"/>
          <cell r="D2553" t="str">
            <v/>
          </cell>
          <cell r="E2553"/>
          <cell r="F2553">
            <v>0</v>
          </cell>
          <cell r="G2553">
            <v>0</v>
          </cell>
        </row>
        <row r="2554">
          <cell r="A2554" t="str">
            <v/>
          </cell>
          <cell r="B2554" t="str">
            <v/>
          </cell>
          <cell r="C2554"/>
          <cell r="D2554" t="str">
            <v/>
          </cell>
          <cell r="E2554"/>
          <cell r="F2554">
            <v>0</v>
          </cell>
          <cell r="G2554">
            <v>0</v>
          </cell>
        </row>
        <row r="2555">
          <cell r="A2555" t="str">
            <v/>
          </cell>
          <cell r="B2555" t="str">
            <v/>
          </cell>
          <cell r="C2555"/>
          <cell r="D2555" t="str">
            <v/>
          </cell>
          <cell r="E2555"/>
          <cell r="F2555">
            <v>0</v>
          </cell>
          <cell r="G2555">
            <v>0</v>
          </cell>
        </row>
        <row r="2556">
          <cell r="A2556" t="str">
            <v/>
          </cell>
          <cell r="B2556" t="str">
            <v/>
          </cell>
          <cell r="C2556"/>
          <cell r="D2556" t="str">
            <v/>
          </cell>
          <cell r="E2556"/>
          <cell r="F2556">
            <v>0</v>
          </cell>
          <cell r="G2556">
            <v>0</v>
          </cell>
        </row>
        <row r="2557">
          <cell r="A2557" t="str">
            <v/>
          </cell>
          <cell r="B2557" t="str">
            <v/>
          </cell>
          <cell r="C2557"/>
          <cell r="D2557" t="str">
            <v/>
          </cell>
          <cell r="E2557"/>
          <cell r="F2557">
            <v>0</v>
          </cell>
          <cell r="G2557">
            <v>0</v>
          </cell>
        </row>
        <row r="2558">
          <cell r="A2558" t="str">
            <v/>
          </cell>
          <cell r="B2558" t="str">
            <v/>
          </cell>
          <cell r="C2558"/>
          <cell r="D2558" t="str">
            <v/>
          </cell>
          <cell r="E2558"/>
          <cell r="F2558">
            <v>0</v>
          </cell>
          <cell r="G2558">
            <v>0</v>
          </cell>
        </row>
        <row r="2559">
          <cell r="A2559" t="str">
            <v/>
          </cell>
          <cell r="B2559" t="str">
            <v/>
          </cell>
          <cell r="C2559"/>
          <cell r="D2559" t="str">
            <v/>
          </cell>
          <cell r="E2559"/>
          <cell r="F2559">
            <v>0</v>
          </cell>
          <cell r="G2559">
            <v>0</v>
          </cell>
        </row>
        <row r="2560">
          <cell r="A2560" t="str">
            <v/>
          </cell>
          <cell r="B2560" t="str">
            <v/>
          </cell>
          <cell r="C2560"/>
          <cell r="D2560" t="str">
            <v/>
          </cell>
          <cell r="E2560"/>
          <cell r="F2560">
            <v>0</v>
          </cell>
          <cell r="G2560">
            <v>0</v>
          </cell>
        </row>
        <row r="2561">
          <cell r="A2561" t="str">
            <v/>
          </cell>
          <cell r="B2561" t="str">
            <v/>
          </cell>
          <cell r="C2561"/>
          <cell r="D2561" t="str">
            <v/>
          </cell>
          <cell r="E2561"/>
          <cell r="F2561">
            <v>0</v>
          </cell>
          <cell r="G2561">
            <v>0</v>
          </cell>
        </row>
        <row r="2562">
          <cell r="A2562"/>
          <cell r="E2562"/>
          <cell r="F2562" t="str">
            <v>Total C</v>
          </cell>
          <cell r="G2562">
            <v>0</v>
          </cell>
        </row>
        <row r="2563">
          <cell r="A2563"/>
          <cell r="E2563"/>
          <cell r="G2563"/>
        </row>
        <row r="2564">
          <cell r="A2564" t="str">
            <v/>
          </cell>
          <cell r="B2564" t="str">
            <v/>
          </cell>
          <cell r="C2564"/>
          <cell r="D2564" t="str">
            <v>COSTO NETO</v>
          </cell>
          <cell r="E2564"/>
          <cell r="F2564" t="str">
            <v>Total D=A+B+C</v>
          </cell>
          <cell r="G2564">
            <v>0</v>
          </cell>
        </row>
        <row r="2565">
          <cell r="A2565"/>
          <cell r="B2565"/>
          <cell r="C2565"/>
          <cell r="D2565"/>
          <cell r="E2565"/>
          <cell r="F2565"/>
          <cell r="G2565"/>
        </row>
        <row r="2566">
          <cell r="A2566" t="str">
            <v>ANALISIS DE PRECIOS</v>
          </cell>
          <cell r="B2566"/>
          <cell r="C2566"/>
          <cell r="D2566"/>
          <cell r="E2566"/>
          <cell r="F2566"/>
          <cell r="G2566"/>
        </row>
        <row r="2567">
          <cell r="A2567" t="str">
            <v>COMITENTE:</v>
          </cell>
          <cell r="B2567" t="str">
            <v>INSTITUTO PROVINCIAL DE LA VIVIENDA</v>
          </cell>
          <cell r="C2567"/>
          <cell r="D2567"/>
          <cell r="E2567"/>
          <cell r="F2567"/>
          <cell r="G2567"/>
        </row>
        <row r="2568">
          <cell r="A2568" t="str">
            <v>CONTRATISTA:</v>
          </cell>
          <cell r="B2568">
            <v>0</v>
          </cell>
          <cell r="C2568"/>
          <cell r="D2568"/>
          <cell r="E2568"/>
          <cell r="F2568"/>
          <cell r="G2568"/>
        </row>
        <row r="2569">
          <cell r="A2569" t="str">
            <v>OBRA:</v>
          </cell>
          <cell r="B2569">
            <v>0</v>
          </cell>
          <cell r="C2569"/>
          <cell r="D2569"/>
          <cell r="E2569"/>
          <cell r="F2569" t="str">
            <v>PRECIOS A:</v>
          </cell>
          <cell r="G2569">
            <v>0</v>
          </cell>
        </row>
        <row r="2570">
          <cell r="A2570" t="str">
            <v>UBICACIÓN:</v>
          </cell>
          <cell r="B2570">
            <v>0</v>
          </cell>
          <cell r="C2570"/>
          <cell r="E2570"/>
          <cell r="G2570"/>
        </row>
        <row r="2571">
          <cell r="A2571" t="str">
            <v>RUBRO:</v>
          </cell>
          <cell r="B2571"/>
          <cell r="C2571">
            <v>0</v>
          </cell>
          <cell r="E2571"/>
          <cell r="G2571"/>
        </row>
        <row r="2572">
          <cell r="A2572" t="str">
            <v>ITEM:</v>
          </cell>
          <cell r="B2572" t="str">
            <v/>
          </cell>
          <cell r="C2572" t="str">
            <v/>
          </cell>
          <cell r="E2572"/>
          <cell r="F2572" t="str">
            <v>UNIDAD:</v>
          </cell>
          <cell r="G2572" t="str">
            <v/>
          </cell>
        </row>
        <row r="2573">
          <cell r="A2573"/>
          <cell r="B2573"/>
          <cell r="E2573"/>
          <cell r="G2573"/>
        </row>
        <row r="2574">
          <cell r="A2574" t="str">
            <v>DATOS REDETERMINACION</v>
          </cell>
          <cell r="B2574"/>
          <cell r="C2574" t="str">
            <v>DESIGNACION</v>
          </cell>
          <cell r="D2574" t="str">
            <v>U</v>
          </cell>
          <cell r="E2574" t="str">
            <v>Cantidad</v>
          </cell>
          <cell r="F2574" t="str">
            <v>$ Unitarios</v>
          </cell>
          <cell r="G2574" t="str">
            <v>$ Parcial</v>
          </cell>
        </row>
        <row r="2575">
          <cell r="A2575" t="str">
            <v>CÓDIGO</v>
          </cell>
          <cell r="B2575" t="str">
            <v>DESCRIPCIÓN</v>
          </cell>
          <cell r="C2575"/>
          <cell r="D2575"/>
          <cell r="E2575"/>
          <cell r="F2575"/>
          <cell r="G2575"/>
        </row>
        <row r="2576">
          <cell r="A2576" t="str">
            <v>A - MATERIALES</v>
          </cell>
          <cell r="B2576"/>
          <cell r="C2576"/>
          <cell r="D2576"/>
          <cell r="E2576"/>
          <cell r="F2576"/>
          <cell r="G2576"/>
        </row>
        <row r="2577">
          <cell r="A2577" t="str">
            <v/>
          </cell>
          <cell r="B2577" t="str">
            <v/>
          </cell>
          <cell r="C2577"/>
          <cell r="D2577" t="str">
            <v/>
          </cell>
          <cell r="E2577"/>
          <cell r="F2577">
            <v>0</v>
          </cell>
          <cell r="G2577">
            <v>0</v>
          </cell>
        </row>
        <row r="2578">
          <cell r="A2578" t="str">
            <v/>
          </cell>
          <cell r="B2578" t="str">
            <v/>
          </cell>
          <cell r="C2578"/>
          <cell r="D2578" t="str">
            <v/>
          </cell>
          <cell r="E2578"/>
          <cell r="F2578">
            <v>0</v>
          </cell>
          <cell r="G2578">
            <v>0</v>
          </cell>
        </row>
        <row r="2579">
          <cell r="A2579" t="str">
            <v/>
          </cell>
          <cell r="B2579" t="str">
            <v/>
          </cell>
          <cell r="C2579"/>
          <cell r="D2579" t="str">
            <v/>
          </cell>
          <cell r="E2579"/>
          <cell r="F2579">
            <v>0</v>
          </cell>
          <cell r="G2579">
            <v>0</v>
          </cell>
        </row>
        <row r="2580">
          <cell r="A2580" t="str">
            <v/>
          </cell>
          <cell r="B2580" t="str">
            <v/>
          </cell>
          <cell r="C2580"/>
          <cell r="D2580" t="str">
            <v/>
          </cell>
          <cell r="E2580"/>
          <cell r="F2580">
            <v>0</v>
          </cell>
          <cell r="G2580">
            <v>0</v>
          </cell>
        </row>
        <row r="2581">
          <cell r="A2581" t="str">
            <v/>
          </cell>
          <cell r="B2581" t="str">
            <v/>
          </cell>
          <cell r="C2581"/>
          <cell r="D2581" t="str">
            <v/>
          </cell>
          <cell r="E2581"/>
          <cell r="F2581">
            <v>0</v>
          </cell>
          <cell r="G2581">
            <v>0</v>
          </cell>
        </row>
        <row r="2582">
          <cell r="A2582" t="str">
            <v/>
          </cell>
          <cell r="B2582" t="str">
            <v/>
          </cell>
          <cell r="C2582"/>
          <cell r="D2582" t="str">
            <v/>
          </cell>
          <cell r="E2582"/>
          <cell r="F2582">
            <v>0</v>
          </cell>
          <cell r="G2582">
            <v>0</v>
          </cell>
        </row>
        <row r="2583">
          <cell r="A2583" t="str">
            <v/>
          </cell>
          <cell r="B2583" t="str">
            <v/>
          </cell>
          <cell r="C2583"/>
          <cell r="D2583" t="str">
            <v/>
          </cell>
          <cell r="E2583"/>
          <cell r="F2583">
            <v>0</v>
          </cell>
          <cell r="G2583">
            <v>0</v>
          </cell>
        </row>
        <row r="2584">
          <cell r="A2584" t="str">
            <v/>
          </cell>
          <cell r="B2584" t="str">
            <v/>
          </cell>
          <cell r="C2584"/>
          <cell r="D2584" t="str">
            <v/>
          </cell>
          <cell r="E2584"/>
          <cell r="F2584">
            <v>0</v>
          </cell>
          <cell r="G2584">
            <v>0</v>
          </cell>
        </row>
        <row r="2585">
          <cell r="A2585" t="str">
            <v/>
          </cell>
          <cell r="B2585" t="str">
            <v/>
          </cell>
          <cell r="C2585"/>
          <cell r="D2585" t="str">
            <v/>
          </cell>
          <cell r="E2585"/>
          <cell r="F2585">
            <v>0</v>
          </cell>
          <cell r="G2585">
            <v>0</v>
          </cell>
        </row>
        <row r="2586">
          <cell r="A2586" t="str">
            <v/>
          </cell>
          <cell r="B2586" t="str">
            <v/>
          </cell>
          <cell r="C2586"/>
          <cell r="D2586" t="str">
            <v/>
          </cell>
          <cell r="E2586"/>
          <cell r="F2586">
            <v>0</v>
          </cell>
          <cell r="G2586">
            <v>0</v>
          </cell>
        </row>
        <row r="2587">
          <cell r="A2587" t="str">
            <v/>
          </cell>
          <cell r="B2587" t="str">
            <v/>
          </cell>
          <cell r="C2587"/>
          <cell r="D2587" t="str">
            <v/>
          </cell>
          <cell r="E2587"/>
          <cell r="F2587">
            <v>0</v>
          </cell>
          <cell r="G2587">
            <v>0</v>
          </cell>
        </row>
        <row r="2588">
          <cell r="A2588" t="str">
            <v/>
          </cell>
          <cell r="B2588" t="str">
            <v/>
          </cell>
          <cell r="C2588"/>
          <cell r="D2588" t="str">
            <v/>
          </cell>
          <cell r="E2588"/>
          <cell r="F2588">
            <v>0</v>
          </cell>
          <cell r="G2588">
            <v>0</v>
          </cell>
        </row>
        <row r="2589">
          <cell r="A2589" t="str">
            <v/>
          </cell>
          <cell r="B2589" t="str">
            <v/>
          </cell>
          <cell r="C2589"/>
          <cell r="D2589" t="str">
            <v/>
          </cell>
          <cell r="E2589"/>
          <cell r="F2589">
            <v>0</v>
          </cell>
          <cell r="G2589">
            <v>0</v>
          </cell>
        </row>
        <row r="2590">
          <cell r="A2590" t="str">
            <v/>
          </cell>
          <cell r="B2590" t="str">
            <v/>
          </cell>
          <cell r="C2590"/>
          <cell r="D2590" t="str">
            <v/>
          </cell>
          <cell r="E2590"/>
          <cell r="F2590">
            <v>0</v>
          </cell>
          <cell r="G2590">
            <v>0</v>
          </cell>
        </row>
        <row r="2591">
          <cell r="A2591" t="str">
            <v/>
          </cell>
          <cell r="B2591" t="str">
            <v/>
          </cell>
          <cell r="C2591"/>
          <cell r="D2591" t="str">
            <v/>
          </cell>
          <cell r="E2591"/>
          <cell r="F2591">
            <v>0</v>
          </cell>
          <cell r="G2591">
            <v>0</v>
          </cell>
        </row>
        <row r="2592">
          <cell r="A2592" t="str">
            <v/>
          </cell>
          <cell r="B2592" t="str">
            <v/>
          </cell>
          <cell r="C2592"/>
          <cell r="D2592" t="str">
            <v/>
          </cell>
          <cell r="E2592"/>
          <cell r="F2592">
            <v>0</v>
          </cell>
          <cell r="G2592">
            <v>0</v>
          </cell>
        </row>
        <row r="2593">
          <cell r="A2593" t="str">
            <v/>
          </cell>
          <cell r="B2593" t="str">
            <v/>
          </cell>
          <cell r="C2593"/>
          <cell r="D2593" t="str">
            <v/>
          </cell>
          <cell r="E2593"/>
          <cell r="F2593">
            <v>0</v>
          </cell>
          <cell r="G2593">
            <v>0</v>
          </cell>
        </row>
        <row r="2594">
          <cell r="A2594" t="str">
            <v/>
          </cell>
          <cell r="B2594" t="str">
            <v/>
          </cell>
          <cell r="C2594"/>
          <cell r="D2594" t="str">
            <v/>
          </cell>
          <cell r="E2594"/>
          <cell r="F2594">
            <v>0</v>
          </cell>
          <cell r="G2594">
            <v>0</v>
          </cell>
        </row>
        <row r="2595">
          <cell r="A2595" t="str">
            <v/>
          </cell>
          <cell r="B2595" t="str">
            <v/>
          </cell>
          <cell r="C2595"/>
          <cell r="D2595" t="str">
            <v/>
          </cell>
          <cell r="E2595"/>
          <cell r="F2595">
            <v>0</v>
          </cell>
          <cell r="G2595">
            <v>0</v>
          </cell>
        </row>
        <row r="2596">
          <cell r="A2596" t="str">
            <v/>
          </cell>
          <cell r="B2596" t="str">
            <v/>
          </cell>
          <cell r="C2596"/>
          <cell r="D2596" t="str">
            <v/>
          </cell>
          <cell r="E2596"/>
          <cell r="F2596">
            <v>0</v>
          </cell>
          <cell r="G2596">
            <v>0</v>
          </cell>
        </row>
        <row r="2597">
          <cell r="A2597"/>
          <cell r="B2597"/>
          <cell r="C2597"/>
          <cell r="D2597"/>
          <cell r="E2597"/>
          <cell r="F2597" t="str">
            <v>Total A</v>
          </cell>
          <cell r="G2597">
            <v>0</v>
          </cell>
        </row>
        <row r="2598">
          <cell r="A2598" t="str">
            <v>B - MANO DE OBRA</v>
          </cell>
          <cell r="B2598"/>
          <cell r="C2598"/>
          <cell r="D2598"/>
          <cell r="E2598"/>
          <cell r="F2598"/>
          <cell r="G2598"/>
        </row>
        <row r="2599">
          <cell r="A2599" t="str">
            <v/>
          </cell>
          <cell r="B2599" t="str">
            <v/>
          </cell>
          <cell r="C2599"/>
          <cell r="D2599" t="str">
            <v/>
          </cell>
          <cell r="E2599"/>
          <cell r="F2599">
            <v>0</v>
          </cell>
          <cell r="G2599">
            <v>0</v>
          </cell>
        </row>
        <row r="2600">
          <cell r="A2600" t="str">
            <v/>
          </cell>
          <cell r="B2600" t="str">
            <v/>
          </cell>
          <cell r="C2600"/>
          <cell r="D2600" t="str">
            <v/>
          </cell>
          <cell r="E2600"/>
          <cell r="F2600">
            <v>0</v>
          </cell>
          <cell r="G2600">
            <v>0</v>
          </cell>
        </row>
        <row r="2601">
          <cell r="A2601" t="str">
            <v/>
          </cell>
          <cell r="B2601" t="str">
            <v/>
          </cell>
          <cell r="C2601"/>
          <cell r="D2601" t="str">
            <v/>
          </cell>
          <cell r="E2601"/>
          <cell r="F2601">
            <v>0</v>
          </cell>
          <cell r="G2601">
            <v>0</v>
          </cell>
        </row>
        <row r="2602">
          <cell r="A2602" t="str">
            <v/>
          </cell>
          <cell r="B2602" t="str">
            <v/>
          </cell>
          <cell r="C2602"/>
          <cell r="D2602" t="str">
            <v/>
          </cell>
          <cell r="E2602"/>
          <cell r="F2602">
            <v>0</v>
          </cell>
          <cell r="G2602">
            <v>0</v>
          </cell>
        </row>
        <row r="2603">
          <cell r="A2603" t="str">
            <v/>
          </cell>
          <cell r="B2603" t="str">
            <v/>
          </cell>
          <cell r="C2603"/>
          <cell r="D2603" t="str">
            <v/>
          </cell>
          <cell r="E2603"/>
          <cell r="F2603">
            <v>0</v>
          </cell>
          <cell r="G2603">
            <v>0</v>
          </cell>
        </row>
        <row r="2604">
          <cell r="A2604" t="str">
            <v/>
          </cell>
          <cell r="B2604" t="str">
            <v/>
          </cell>
          <cell r="C2604"/>
          <cell r="D2604" t="str">
            <v/>
          </cell>
          <cell r="E2604"/>
          <cell r="F2604">
            <v>0</v>
          </cell>
          <cell r="G2604">
            <v>0</v>
          </cell>
        </row>
        <row r="2605">
          <cell r="A2605" t="str">
            <v/>
          </cell>
          <cell r="B2605" t="str">
            <v/>
          </cell>
          <cell r="C2605"/>
          <cell r="D2605" t="str">
            <v/>
          </cell>
          <cell r="E2605"/>
          <cell r="F2605">
            <v>0</v>
          </cell>
          <cell r="G2605">
            <v>0</v>
          </cell>
        </row>
        <row r="2606">
          <cell r="A2606" t="str">
            <v/>
          </cell>
          <cell r="B2606" t="str">
            <v/>
          </cell>
          <cell r="C2606"/>
          <cell r="D2606" t="str">
            <v/>
          </cell>
          <cell r="E2606"/>
          <cell r="F2606">
            <v>0</v>
          </cell>
          <cell r="G2606">
            <v>0</v>
          </cell>
        </row>
        <row r="2607">
          <cell r="A2607"/>
          <cell r="B2607"/>
          <cell r="C2607"/>
          <cell r="D2607"/>
          <cell r="E2607"/>
          <cell r="F2607" t="str">
            <v>Total B</v>
          </cell>
          <cell r="G2607">
            <v>0</v>
          </cell>
        </row>
        <row r="2608">
          <cell r="A2608" t="str">
            <v>C - EQUIPOS</v>
          </cell>
          <cell r="B2608"/>
          <cell r="C2608"/>
          <cell r="D2608"/>
          <cell r="E2608"/>
          <cell r="F2608"/>
          <cell r="G2608"/>
        </row>
        <row r="2609">
          <cell r="A2609" t="str">
            <v/>
          </cell>
          <cell r="B2609" t="str">
            <v/>
          </cell>
          <cell r="C2609"/>
          <cell r="D2609" t="str">
            <v/>
          </cell>
          <cell r="E2609"/>
          <cell r="F2609">
            <v>0</v>
          </cell>
          <cell r="G2609">
            <v>0</v>
          </cell>
        </row>
        <row r="2610">
          <cell r="A2610" t="str">
            <v/>
          </cell>
          <cell r="B2610" t="str">
            <v/>
          </cell>
          <cell r="C2610"/>
          <cell r="D2610" t="str">
            <v/>
          </cell>
          <cell r="E2610"/>
          <cell r="F2610">
            <v>0</v>
          </cell>
          <cell r="G2610">
            <v>0</v>
          </cell>
        </row>
        <row r="2611">
          <cell r="A2611" t="str">
            <v/>
          </cell>
          <cell r="B2611" t="str">
            <v/>
          </cell>
          <cell r="C2611"/>
          <cell r="D2611" t="str">
            <v/>
          </cell>
          <cell r="E2611"/>
          <cell r="F2611">
            <v>0</v>
          </cell>
          <cell r="G2611">
            <v>0</v>
          </cell>
        </row>
        <row r="2612">
          <cell r="A2612" t="str">
            <v/>
          </cell>
          <cell r="B2612" t="str">
            <v/>
          </cell>
          <cell r="C2612"/>
          <cell r="D2612" t="str">
            <v/>
          </cell>
          <cell r="E2612"/>
          <cell r="F2612">
            <v>0</v>
          </cell>
          <cell r="G2612">
            <v>0</v>
          </cell>
        </row>
        <row r="2613">
          <cell r="A2613" t="str">
            <v/>
          </cell>
          <cell r="B2613" t="str">
            <v/>
          </cell>
          <cell r="C2613"/>
          <cell r="D2613" t="str">
            <v/>
          </cell>
          <cell r="E2613"/>
          <cell r="F2613">
            <v>0</v>
          </cell>
          <cell r="G2613">
            <v>0</v>
          </cell>
        </row>
        <row r="2614">
          <cell r="A2614" t="str">
            <v/>
          </cell>
          <cell r="B2614" t="str">
            <v/>
          </cell>
          <cell r="C2614"/>
          <cell r="D2614" t="str">
            <v/>
          </cell>
          <cell r="E2614"/>
          <cell r="F2614">
            <v>0</v>
          </cell>
          <cell r="G2614">
            <v>0</v>
          </cell>
        </row>
        <row r="2615">
          <cell r="A2615" t="str">
            <v/>
          </cell>
          <cell r="B2615" t="str">
            <v/>
          </cell>
          <cell r="C2615"/>
          <cell r="D2615" t="str">
            <v/>
          </cell>
          <cell r="E2615"/>
          <cell r="F2615">
            <v>0</v>
          </cell>
          <cell r="G2615">
            <v>0</v>
          </cell>
        </row>
        <row r="2616">
          <cell r="A2616" t="str">
            <v/>
          </cell>
          <cell r="B2616" t="str">
            <v/>
          </cell>
          <cell r="C2616"/>
          <cell r="D2616" t="str">
            <v/>
          </cell>
          <cell r="E2616"/>
          <cell r="F2616">
            <v>0</v>
          </cell>
          <cell r="G2616">
            <v>0</v>
          </cell>
        </row>
        <row r="2617">
          <cell r="A2617" t="str">
            <v/>
          </cell>
          <cell r="B2617" t="str">
            <v/>
          </cell>
          <cell r="C2617"/>
          <cell r="D2617" t="str">
            <v/>
          </cell>
          <cell r="E2617"/>
          <cell r="F2617">
            <v>0</v>
          </cell>
          <cell r="G2617">
            <v>0</v>
          </cell>
        </row>
        <row r="2618">
          <cell r="A2618" t="str">
            <v/>
          </cell>
          <cell r="B2618" t="str">
            <v/>
          </cell>
          <cell r="C2618"/>
          <cell r="D2618" t="str">
            <v/>
          </cell>
          <cell r="E2618"/>
          <cell r="F2618">
            <v>0</v>
          </cell>
          <cell r="G2618">
            <v>0</v>
          </cell>
        </row>
        <row r="2619">
          <cell r="A2619"/>
          <cell r="E2619"/>
          <cell r="F2619" t="str">
            <v>Total C</v>
          </cell>
          <cell r="G2619">
            <v>0</v>
          </cell>
        </row>
        <row r="2620">
          <cell r="A2620"/>
          <cell r="E2620"/>
          <cell r="G2620"/>
        </row>
        <row r="2621">
          <cell r="A2621" t="str">
            <v/>
          </cell>
          <cell r="B2621" t="str">
            <v/>
          </cell>
          <cell r="C2621"/>
          <cell r="D2621" t="str">
            <v>COSTO NETO</v>
          </cell>
          <cell r="E2621"/>
          <cell r="F2621" t="str">
            <v>Total D=A+B+C</v>
          </cell>
          <cell r="G2621">
            <v>0</v>
          </cell>
        </row>
        <row r="2623">
          <cell r="A2623" t="str">
            <v>ANALISIS DE PRECIOS</v>
          </cell>
          <cell r="B2623"/>
          <cell r="C2623"/>
          <cell r="D2623"/>
          <cell r="E2623"/>
          <cell r="F2623"/>
          <cell r="G2623"/>
        </row>
        <row r="2624">
          <cell r="A2624" t="str">
            <v>COMITENTE:</v>
          </cell>
          <cell r="B2624" t="str">
            <v>INSTITUTO PROVINCIAL DE LA VIVIENDA</v>
          </cell>
          <cell r="C2624"/>
          <cell r="D2624"/>
          <cell r="E2624"/>
          <cell r="F2624"/>
          <cell r="G2624"/>
        </row>
        <row r="2625">
          <cell r="A2625" t="str">
            <v>CONTRATISTA:</v>
          </cell>
          <cell r="B2625">
            <v>0</v>
          </cell>
          <cell r="C2625"/>
          <cell r="D2625"/>
          <cell r="E2625"/>
          <cell r="F2625"/>
          <cell r="G2625"/>
        </row>
        <row r="2626">
          <cell r="A2626" t="str">
            <v>OBRA:</v>
          </cell>
          <cell r="B2626">
            <v>0</v>
          </cell>
          <cell r="C2626"/>
          <cell r="D2626"/>
          <cell r="E2626"/>
          <cell r="F2626" t="str">
            <v>PRECIOS A:</v>
          </cell>
          <cell r="G2626">
            <v>0</v>
          </cell>
        </row>
        <row r="2627">
          <cell r="A2627" t="str">
            <v>UBICACIÓN:</v>
          </cell>
          <cell r="B2627">
            <v>0</v>
          </cell>
          <cell r="C2627"/>
          <cell r="E2627"/>
          <cell r="G2627"/>
        </row>
        <row r="2628">
          <cell r="A2628" t="str">
            <v>RUBRO:</v>
          </cell>
          <cell r="B2628"/>
          <cell r="C2628">
            <v>0</v>
          </cell>
          <cell r="E2628"/>
          <cell r="G2628"/>
        </row>
        <row r="2629">
          <cell r="A2629" t="str">
            <v>ITEM:</v>
          </cell>
          <cell r="B2629" t="str">
            <v/>
          </cell>
          <cell r="C2629" t="str">
            <v/>
          </cell>
          <cell r="E2629"/>
          <cell r="F2629" t="str">
            <v>UNIDAD:</v>
          </cell>
          <cell r="G2629" t="str">
            <v/>
          </cell>
        </row>
        <row r="2630">
          <cell r="A2630"/>
          <cell r="B2630"/>
          <cell r="E2630"/>
          <cell r="G2630"/>
        </row>
        <row r="2631">
          <cell r="A2631" t="str">
            <v>DATOS REDETERMINACION</v>
          </cell>
          <cell r="B2631"/>
          <cell r="C2631" t="str">
            <v>DESIGNACION</v>
          </cell>
          <cell r="D2631" t="str">
            <v>U</v>
          </cell>
          <cell r="E2631" t="str">
            <v>Cantidad</v>
          </cell>
          <cell r="F2631" t="str">
            <v>$ Unitarios</v>
          </cell>
          <cell r="G2631" t="str">
            <v>$ Parcial</v>
          </cell>
        </row>
        <row r="2632">
          <cell r="A2632" t="str">
            <v>CÓDIGO</v>
          </cell>
          <cell r="B2632" t="str">
            <v>DESCRIPCIÓN</v>
          </cell>
          <cell r="C2632"/>
          <cell r="D2632"/>
          <cell r="E2632"/>
          <cell r="F2632"/>
          <cell r="G2632"/>
        </row>
        <row r="2633">
          <cell r="A2633" t="str">
            <v>A - MATERIALES</v>
          </cell>
          <cell r="B2633"/>
          <cell r="C2633"/>
          <cell r="D2633"/>
          <cell r="E2633"/>
          <cell r="F2633"/>
          <cell r="G2633"/>
        </row>
        <row r="2634">
          <cell r="A2634" t="str">
            <v/>
          </cell>
          <cell r="B2634" t="str">
            <v/>
          </cell>
          <cell r="C2634"/>
          <cell r="D2634" t="str">
            <v/>
          </cell>
          <cell r="E2634"/>
          <cell r="F2634">
            <v>0</v>
          </cell>
          <cell r="G2634">
            <v>0</v>
          </cell>
        </row>
        <row r="2635">
          <cell r="A2635" t="str">
            <v/>
          </cell>
          <cell r="B2635" t="str">
            <v/>
          </cell>
          <cell r="C2635"/>
          <cell r="D2635" t="str">
            <v/>
          </cell>
          <cell r="E2635"/>
          <cell r="F2635">
            <v>0</v>
          </cell>
          <cell r="G2635">
            <v>0</v>
          </cell>
        </row>
        <row r="2636">
          <cell r="A2636" t="str">
            <v/>
          </cell>
          <cell r="B2636" t="str">
            <v/>
          </cell>
          <cell r="C2636"/>
          <cell r="D2636" t="str">
            <v/>
          </cell>
          <cell r="E2636"/>
          <cell r="F2636">
            <v>0</v>
          </cell>
          <cell r="G2636">
            <v>0</v>
          </cell>
        </row>
        <row r="2637">
          <cell r="A2637" t="str">
            <v/>
          </cell>
          <cell r="B2637" t="str">
            <v/>
          </cell>
          <cell r="C2637"/>
          <cell r="D2637" t="str">
            <v/>
          </cell>
          <cell r="E2637"/>
          <cell r="F2637">
            <v>0</v>
          </cell>
          <cell r="G2637">
            <v>0</v>
          </cell>
        </row>
        <row r="2638">
          <cell r="A2638" t="str">
            <v/>
          </cell>
          <cell r="B2638" t="str">
            <v/>
          </cell>
          <cell r="C2638"/>
          <cell r="D2638" t="str">
            <v/>
          </cell>
          <cell r="E2638"/>
          <cell r="F2638">
            <v>0</v>
          </cell>
          <cell r="G2638">
            <v>0</v>
          </cell>
        </row>
        <row r="2639">
          <cell r="A2639" t="str">
            <v/>
          </cell>
          <cell r="B2639" t="str">
            <v/>
          </cell>
          <cell r="C2639"/>
          <cell r="D2639" t="str">
            <v/>
          </cell>
          <cell r="E2639"/>
          <cell r="F2639">
            <v>0</v>
          </cell>
          <cell r="G2639">
            <v>0</v>
          </cell>
        </row>
        <row r="2640">
          <cell r="A2640" t="str">
            <v/>
          </cell>
          <cell r="B2640" t="str">
            <v/>
          </cell>
          <cell r="C2640"/>
          <cell r="D2640" t="str">
            <v/>
          </cell>
          <cell r="E2640"/>
          <cell r="F2640">
            <v>0</v>
          </cell>
          <cell r="G2640">
            <v>0</v>
          </cell>
        </row>
        <row r="2641">
          <cell r="A2641" t="str">
            <v/>
          </cell>
          <cell r="B2641" t="str">
            <v/>
          </cell>
          <cell r="C2641"/>
          <cell r="D2641" t="str">
            <v/>
          </cell>
          <cell r="E2641"/>
          <cell r="F2641">
            <v>0</v>
          </cell>
          <cell r="G2641">
            <v>0</v>
          </cell>
        </row>
        <row r="2642">
          <cell r="A2642" t="str">
            <v/>
          </cell>
          <cell r="B2642" t="str">
            <v/>
          </cell>
          <cell r="C2642"/>
          <cell r="D2642" t="str">
            <v/>
          </cell>
          <cell r="E2642"/>
          <cell r="F2642">
            <v>0</v>
          </cell>
          <cell r="G2642">
            <v>0</v>
          </cell>
        </row>
        <row r="2643">
          <cell r="A2643" t="str">
            <v/>
          </cell>
          <cell r="B2643" t="str">
            <v/>
          </cell>
          <cell r="C2643"/>
          <cell r="D2643" t="str">
            <v/>
          </cell>
          <cell r="E2643"/>
          <cell r="F2643">
            <v>0</v>
          </cell>
          <cell r="G2643">
            <v>0</v>
          </cell>
        </row>
        <row r="2644">
          <cell r="A2644" t="str">
            <v/>
          </cell>
          <cell r="B2644" t="str">
            <v/>
          </cell>
          <cell r="C2644"/>
          <cell r="D2644" t="str">
            <v/>
          </cell>
          <cell r="E2644"/>
          <cell r="F2644">
            <v>0</v>
          </cell>
          <cell r="G2644">
            <v>0</v>
          </cell>
        </row>
        <row r="2645">
          <cell r="A2645" t="str">
            <v/>
          </cell>
          <cell r="B2645" t="str">
            <v/>
          </cell>
          <cell r="C2645"/>
          <cell r="D2645" t="str">
            <v/>
          </cell>
          <cell r="E2645"/>
          <cell r="F2645">
            <v>0</v>
          </cell>
          <cell r="G2645">
            <v>0</v>
          </cell>
        </row>
        <row r="2646">
          <cell r="A2646" t="str">
            <v/>
          </cell>
          <cell r="B2646" t="str">
            <v/>
          </cell>
          <cell r="C2646"/>
          <cell r="D2646" t="str">
            <v/>
          </cell>
          <cell r="E2646"/>
          <cell r="F2646">
            <v>0</v>
          </cell>
          <cell r="G2646">
            <v>0</v>
          </cell>
        </row>
        <row r="2647">
          <cell r="A2647" t="str">
            <v/>
          </cell>
          <cell r="B2647" t="str">
            <v/>
          </cell>
          <cell r="C2647"/>
          <cell r="D2647" t="str">
            <v/>
          </cell>
          <cell r="E2647"/>
          <cell r="F2647">
            <v>0</v>
          </cell>
          <cell r="G2647">
            <v>0</v>
          </cell>
        </row>
        <row r="2648">
          <cell r="A2648" t="str">
            <v/>
          </cell>
          <cell r="B2648" t="str">
            <v/>
          </cell>
          <cell r="C2648"/>
          <cell r="D2648" t="str">
            <v/>
          </cell>
          <cell r="E2648"/>
          <cell r="F2648">
            <v>0</v>
          </cell>
          <cell r="G2648">
            <v>0</v>
          </cell>
        </row>
        <row r="2649">
          <cell r="A2649" t="str">
            <v/>
          </cell>
          <cell r="B2649" t="str">
            <v/>
          </cell>
          <cell r="C2649"/>
          <cell r="D2649" t="str">
            <v/>
          </cell>
          <cell r="E2649"/>
          <cell r="F2649">
            <v>0</v>
          </cell>
          <cell r="G2649">
            <v>0</v>
          </cell>
        </row>
        <row r="2650">
          <cell r="A2650" t="str">
            <v/>
          </cell>
          <cell r="B2650" t="str">
            <v/>
          </cell>
          <cell r="C2650"/>
          <cell r="D2650" t="str">
            <v/>
          </cell>
          <cell r="E2650"/>
          <cell r="F2650">
            <v>0</v>
          </cell>
          <cell r="G2650">
            <v>0</v>
          </cell>
        </row>
        <row r="2651">
          <cell r="A2651" t="str">
            <v/>
          </cell>
          <cell r="B2651" t="str">
            <v/>
          </cell>
          <cell r="C2651"/>
          <cell r="D2651" t="str">
            <v/>
          </cell>
          <cell r="E2651"/>
          <cell r="F2651">
            <v>0</v>
          </cell>
          <cell r="G2651">
            <v>0</v>
          </cell>
        </row>
        <row r="2652">
          <cell r="A2652" t="str">
            <v/>
          </cell>
          <cell r="B2652" t="str">
            <v/>
          </cell>
          <cell r="C2652"/>
          <cell r="D2652" t="str">
            <v/>
          </cell>
          <cell r="E2652"/>
          <cell r="F2652">
            <v>0</v>
          </cell>
          <cell r="G2652">
            <v>0</v>
          </cell>
        </row>
        <row r="2653">
          <cell r="A2653" t="str">
            <v/>
          </cell>
          <cell r="B2653" t="str">
            <v/>
          </cell>
          <cell r="C2653"/>
          <cell r="D2653" t="str">
            <v/>
          </cell>
          <cell r="E2653"/>
          <cell r="F2653">
            <v>0</v>
          </cell>
          <cell r="G2653">
            <v>0</v>
          </cell>
        </row>
        <row r="2654">
          <cell r="A2654"/>
          <cell r="B2654"/>
          <cell r="C2654"/>
          <cell r="D2654"/>
          <cell r="E2654"/>
          <cell r="F2654" t="str">
            <v>Total A</v>
          </cell>
          <cell r="G2654">
            <v>0</v>
          </cell>
        </row>
        <row r="2655">
          <cell r="A2655" t="str">
            <v>B - MANO DE OBRA</v>
          </cell>
          <cell r="B2655"/>
          <cell r="C2655"/>
          <cell r="D2655"/>
          <cell r="E2655"/>
          <cell r="F2655"/>
          <cell r="G2655"/>
        </row>
        <row r="2656">
          <cell r="A2656" t="str">
            <v/>
          </cell>
          <cell r="B2656" t="str">
            <v/>
          </cell>
          <cell r="C2656"/>
          <cell r="D2656" t="str">
            <v/>
          </cell>
          <cell r="E2656"/>
          <cell r="F2656">
            <v>0</v>
          </cell>
          <cell r="G2656">
            <v>0</v>
          </cell>
        </row>
        <row r="2657">
          <cell r="A2657" t="str">
            <v/>
          </cell>
          <cell r="B2657" t="str">
            <v/>
          </cell>
          <cell r="C2657"/>
          <cell r="D2657" t="str">
            <v/>
          </cell>
          <cell r="E2657"/>
          <cell r="F2657">
            <v>0</v>
          </cell>
          <cell r="G2657">
            <v>0</v>
          </cell>
        </row>
        <row r="2658">
          <cell r="A2658" t="str">
            <v/>
          </cell>
          <cell r="B2658" t="str">
            <v/>
          </cell>
          <cell r="C2658"/>
          <cell r="D2658" t="str">
            <v/>
          </cell>
          <cell r="E2658"/>
          <cell r="F2658">
            <v>0</v>
          </cell>
          <cell r="G2658">
            <v>0</v>
          </cell>
        </row>
        <row r="2659">
          <cell r="A2659" t="str">
            <v/>
          </cell>
          <cell r="B2659" t="str">
            <v/>
          </cell>
          <cell r="C2659"/>
          <cell r="D2659" t="str">
            <v/>
          </cell>
          <cell r="E2659"/>
          <cell r="F2659">
            <v>0</v>
          </cell>
          <cell r="G2659">
            <v>0</v>
          </cell>
        </row>
        <row r="2660">
          <cell r="A2660" t="str">
            <v/>
          </cell>
          <cell r="B2660" t="str">
            <v/>
          </cell>
          <cell r="C2660"/>
          <cell r="D2660" t="str">
            <v/>
          </cell>
          <cell r="E2660"/>
          <cell r="F2660">
            <v>0</v>
          </cell>
          <cell r="G2660">
            <v>0</v>
          </cell>
        </row>
        <row r="2661">
          <cell r="A2661" t="str">
            <v/>
          </cell>
          <cell r="B2661" t="str">
            <v/>
          </cell>
          <cell r="C2661"/>
          <cell r="D2661" t="str">
            <v/>
          </cell>
          <cell r="E2661"/>
          <cell r="F2661">
            <v>0</v>
          </cell>
          <cell r="G2661">
            <v>0</v>
          </cell>
        </row>
        <row r="2662">
          <cell r="A2662" t="str">
            <v/>
          </cell>
          <cell r="B2662" t="str">
            <v/>
          </cell>
          <cell r="C2662"/>
          <cell r="D2662" t="str">
            <v/>
          </cell>
          <cell r="E2662"/>
          <cell r="F2662">
            <v>0</v>
          </cell>
          <cell r="G2662">
            <v>0</v>
          </cell>
        </row>
        <row r="2663">
          <cell r="A2663" t="str">
            <v/>
          </cell>
          <cell r="B2663" t="str">
            <v/>
          </cell>
          <cell r="C2663"/>
          <cell r="D2663" t="str">
            <v/>
          </cell>
          <cell r="E2663"/>
          <cell r="F2663">
            <v>0</v>
          </cell>
          <cell r="G2663">
            <v>0</v>
          </cell>
        </row>
        <row r="2664">
          <cell r="A2664"/>
          <cell r="B2664"/>
          <cell r="C2664"/>
          <cell r="D2664"/>
          <cell r="E2664"/>
          <cell r="F2664" t="str">
            <v>Total B</v>
          </cell>
          <cell r="G2664">
            <v>0</v>
          </cell>
        </row>
        <row r="2665">
          <cell r="A2665" t="str">
            <v>C - EQUIPOS</v>
          </cell>
          <cell r="B2665"/>
          <cell r="C2665"/>
          <cell r="D2665"/>
          <cell r="E2665"/>
          <cell r="F2665"/>
          <cell r="G2665"/>
        </row>
        <row r="2666">
          <cell r="A2666" t="str">
            <v/>
          </cell>
          <cell r="B2666" t="str">
            <v/>
          </cell>
          <cell r="C2666"/>
          <cell r="D2666" t="str">
            <v/>
          </cell>
          <cell r="E2666"/>
          <cell r="F2666">
            <v>0</v>
          </cell>
          <cell r="G2666">
            <v>0</v>
          </cell>
        </row>
        <row r="2667">
          <cell r="A2667" t="str">
            <v/>
          </cell>
          <cell r="B2667" t="str">
            <v/>
          </cell>
          <cell r="C2667"/>
          <cell r="D2667" t="str">
            <v/>
          </cell>
          <cell r="E2667"/>
          <cell r="F2667">
            <v>0</v>
          </cell>
          <cell r="G2667">
            <v>0</v>
          </cell>
        </row>
        <row r="2668">
          <cell r="A2668" t="str">
            <v/>
          </cell>
          <cell r="B2668" t="str">
            <v/>
          </cell>
          <cell r="C2668"/>
          <cell r="D2668" t="str">
            <v/>
          </cell>
          <cell r="E2668"/>
          <cell r="F2668">
            <v>0</v>
          </cell>
          <cell r="G2668">
            <v>0</v>
          </cell>
        </row>
        <row r="2669">
          <cell r="A2669" t="str">
            <v/>
          </cell>
          <cell r="B2669" t="str">
            <v/>
          </cell>
          <cell r="C2669"/>
          <cell r="D2669" t="str">
            <v/>
          </cell>
          <cell r="E2669"/>
          <cell r="F2669">
            <v>0</v>
          </cell>
          <cell r="G2669">
            <v>0</v>
          </cell>
        </row>
        <row r="2670">
          <cell r="A2670" t="str">
            <v/>
          </cell>
          <cell r="B2670" t="str">
            <v/>
          </cell>
          <cell r="C2670"/>
          <cell r="D2670" t="str">
            <v/>
          </cell>
          <cell r="E2670"/>
          <cell r="F2670">
            <v>0</v>
          </cell>
          <cell r="G2670">
            <v>0</v>
          </cell>
        </row>
        <row r="2671">
          <cell r="A2671" t="str">
            <v/>
          </cell>
          <cell r="B2671" t="str">
            <v/>
          </cell>
          <cell r="C2671"/>
          <cell r="D2671" t="str">
            <v/>
          </cell>
          <cell r="E2671"/>
          <cell r="F2671">
            <v>0</v>
          </cell>
          <cell r="G2671">
            <v>0</v>
          </cell>
        </row>
        <row r="2672">
          <cell r="A2672" t="str">
            <v/>
          </cell>
          <cell r="B2672" t="str">
            <v/>
          </cell>
          <cell r="C2672"/>
          <cell r="D2672" t="str">
            <v/>
          </cell>
          <cell r="E2672"/>
          <cell r="F2672">
            <v>0</v>
          </cell>
          <cell r="G2672">
            <v>0</v>
          </cell>
        </row>
        <row r="2673">
          <cell r="A2673" t="str">
            <v/>
          </cell>
          <cell r="B2673" t="str">
            <v/>
          </cell>
          <cell r="C2673"/>
          <cell r="D2673" t="str">
            <v/>
          </cell>
          <cell r="E2673"/>
          <cell r="F2673">
            <v>0</v>
          </cell>
          <cell r="G2673">
            <v>0</v>
          </cell>
        </row>
        <row r="2674">
          <cell r="A2674" t="str">
            <v/>
          </cell>
          <cell r="B2674" t="str">
            <v/>
          </cell>
          <cell r="C2674"/>
          <cell r="D2674" t="str">
            <v/>
          </cell>
          <cell r="E2674"/>
          <cell r="F2674">
            <v>0</v>
          </cell>
          <cell r="G2674">
            <v>0</v>
          </cell>
        </row>
        <row r="2675">
          <cell r="A2675" t="str">
            <v/>
          </cell>
          <cell r="B2675" t="str">
            <v/>
          </cell>
          <cell r="C2675"/>
          <cell r="D2675" t="str">
            <v/>
          </cell>
          <cell r="E2675"/>
          <cell r="F2675">
            <v>0</v>
          </cell>
          <cell r="G2675">
            <v>0</v>
          </cell>
        </row>
        <row r="2676">
          <cell r="A2676"/>
          <cell r="E2676"/>
          <cell r="F2676" t="str">
            <v>Total C</v>
          </cell>
          <cell r="G2676">
            <v>0</v>
          </cell>
        </row>
        <row r="2677">
          <cell r="A2677"/>
          <cell r="E2677"/>
          <cell r="G2677"/>
        </row>
        <row r="2678">
          <cell r="A2678" t="str">
            <v/>
          </cell>
          <cell r="B2678" t="str">
            <v/>
          </cell>
          <cell r="C2678"/>
          <cell r="D2678" t="str">
            <v>COSTO NETO</v>
          </cell>
          <cell r="E2678"/>
          <cell r="F2678" t="str">
            <v>Total D=A+B+C</v>
          </cell>
          <cell r="G2678">
            <v>0</v>
          </cell>
        </row>
        <row r="2679">
          <cell r="A2679"/>
          <cell r="B2679"/>
          <cell r="C2679"/>
          <cell r="D2679"/>
          <cell r="E2679"/>
          <cell r="F2679"/>
          <cell r="G2679"/>
        </row>
        <row r="2680">
          <cell r="A2680" t="str">
            <v>ANALISIS DE PRECIOS</v>
          </cell>
          <cell r="B2680"/>
          <cell r="C2680"/>
          <cell r="D2680"/>
          <cell r="E2680"/>
          <cell r="F2680"/>
          <cell r="G2680"/>
        </row>
        <row r="2681">
          <cell r="A2681" t="str">
            <v>COMITENTE:</v>
          </cell>
          <cell r="B2681" t="str">
            <v>INSTITUTO PROVINCIAL DE LA VIVIENDA</v>
          </cell>
          <cell r="C2681"/>
          <cell r="D2681"/>
          <cell r="E2681"/>
          <cell r="F2681"/>
          <cell r="G2681"/>
        </row>
        <row r="2682">
          <cell r="A2682" t="str">
            <v>CONTRATISTA:</v>
          </cell>
          <cell r="B2682">
            <v>0</v>
          </cell>
          <cell r="C2682"/>
          <cell r="D2682"/>
          <cell r="E2682"/>
          <cell r="F2682"/>
          <cell r="G2682"/>
        </row>
        <row r="2683">
          <cell r="A2683" t="str">
            <v>OBRA:</v>
          </cell>
          <cell r="B2683">
            <v>0</v>
          </cell>
          <cell r="C2683"/>
          <cell r="D2683"/>
          <cell r="E2683"/>
          <cell r="F2683" t="str">
            <v>PRECIOS A:</v>
          </cell>
          <cell r="G2683">
            <v>0</v>
          </cell>
        </row>
        <row r="2684">
          <cell r="A2684" t="str">
            <v>UBICACIÓN:</v>
          </cell>
          <cell r="B2684">
            <v>0</v>
          </cell>
          <cell r="C2684"/>
          <cell r="E2684"/>
          <cell r="G2684"/>
        </row>
        <row r="2685">
          <cell r="A2685" t="str">
            <v>RUBRO:</v>
          </cell>
          <cell r="B2685"/>
          <cell r="C2685">
            <v>0</v>
          </cell>
          <cell r="E2685"/>
          <cell r="G2685"/>
        </row>
        <row r="2686">
          <cell r="A2686" t="str">
            <v>ITEM:</v>
          </cell>
          <cell r="B2686" t="str">
            <v/>
          </cell>
          <cell r="C2686" t="str">
            <v/>
          </cell>
          <cell r="E2686"/>
          <cell r="F2686" t="str">
            <v>UNIDAD:</v>
          </cell>
          <cell r="G2686" t="str">
            <v/>
          </cell>
        </row>
        <row r="2687">
          <cell r="A2687"/>
          <cell r="B2687"/>
          <cell r="E2687"/>
          <cell r="G2687"/>
        </row>
        <row r="2688">
          <cell r="A2688" t="str">
            <v>DATOS REDETERMINACION</v>
          </cell>
          <cell r="B2688"/>
          <cell r="C2688" t="str">
            <v>DESIGNACION</v>
          </cell>
          <cell r="D2688" t="str">
            <v>U</v>
          </cell>
          <cell r="E2688" t="str">
            <v>Cantidad</v>
          </cell>
          <cell r="F2688" t="str">
            <v>$ Unitarios</v>
          </cell>
          <cell r="G2688" t="str">
            <v>$ Parcial</v>
          </cell>
        </row>
        <row r="2689">
          <cell r="A2689" t="str">
            <v>CÓDIGO</v>
          </cell>
          <cell r="B2689" t="str">
            <v>DESCRIPCIÓN</v>
          </cell>
          <cell r="C2689"/>
          <cell r="D2689"/>
          <cell r="E2689"/>
          <cell r="F2689"/>
          <cell r="G2689"/>
        </row>
        <row r="2690">
          <cell r="A2690" t="str">
            <v>A - MATERIALES</v>
          </cell>
          <cell r="B2690"/>
          <cell r="C2690"/>
          <cell r="D2690"/>
          <cell r="E2690"/>
          <cell r="F2690"/>
          <cell r="G2690"/>
        </row>
        <row r="2691">
          <cell r="A2691" t="str">
            <v/>
          </cell>
          <cell r="B2691" t="str">
            <v/>
          </cell>
          <cell r="C2691"/>
          <cell r="D2691" t="str">
            <v/>
          </cell>
          <cell r="E2691"/>
          <cell r="F2691">
            <v>0</v>
          </cell>
          <cell r="G2691">
            <v>0</v>
          </cell>
        </row>
        <row r="2692">
          <cell r="A2692" t="str">
            <v/>
          </cell>
          <cell r="B2692" t="str">
            <v/>
          </cell>
          <cell r="C2692"/>
          <cell r="D2692" t="str">
            <v/>
          </cell>
          <cell r="E2692"/>
          <cell r="F2692">
            <v>0</v>
          </cell>
          <cell r="G2692">
            <v>0</v>
          </cell>
        </row>
        <row r="2693">
          <cell r="A2693" t="str">
            <v/>
          </cell>
          <cell r="B2693" t="str">
            <v/>
          </cell>
          <cell r="C2693"/>
          <cell r="D2693" t="str">
            <v/>
          </cell>
          <cell r="E2693"/>
          <cell r="F2693">
            <v>0</v>
          </cell>
          <cell r="G2693">
            <v>0</v>
          </cell>
        </row>
        <row r="2694">
          <cell r="A2694" t="str">
            <v/>
          </cell>
          <cell r="B2694" t="str">
            <v/>
          </cell>
          <cell r="C2694"/>
          <cell r="D2694" t="str">
            <v/>
          </cell>
          <cell r="E2694"/>
          <cell r="F2694">
            <v>0</v>
          </cell>
          <cell r="G2694">
            <v>0</v>
          </cell>
        </row>
        <row r="2695">
          <cell r="A2695" t="str">
            <v/>
          </cell>
          <cell r="B2695" t="str">
            <v/>
          </cell>
          <cell r="C2695"/>
          <cell r="D2695" t="str">
            <v/>
          </cell>
          <cell r="E2695"/>
          <cell r="F2695">
            <v>0</v>
          </cell>
          <cell r="G2695">
            <v>0</v>
          </cell>
        </row>
        <row r="2696">
          <cell r="A2696" t="str">
            <v/>
          </cell>
          <cell r="B2696" t="str">
            <v/>
          </cell>
          <cell r="C2696"/>
          <cell r="D2696" t="str">
            <v/>
          </cell>
          <cell r="E2696"/>
          <cell r="F2696">
            <v>0</v>
          </cell>
          <cell r="G2696">
            <v>0</v>
          </cell>
        </row>
        <row r="2697">
          <cell r="A2697" t="str">
            <v/>
          </cell>
          <cell r="B2697" t="str">
            <v/>
          </cell>
          <cell r="C2697"/>
          <cell r="D2697" t="str">
            <v/>
          </cell>
          <cell r="E2697"/>
          <cell r="F2697">
            <v>0</v>
          </cell>
          <cell r="G2697">
            <v>0</v>
          </cell>
        </row>
        <row r="2698">
          <cell r="A2698" t="str">
            <v/>
          </cell>
          <cell r="B2698" t="str">
            <v/>
          </cell>
          <cell r="C2698"/>
          <cell r="D2698" t="str">
            <v/>
          </cell>
          <cell r="E2698"/>
          <cell r="F2698">
            <v>0</v>
          </cell>
          <cell r="G2698">
            <v>0</v>
          </cell>
        </row>
        <row r="2699">
          <cell r="A2699" t="str">
            <v/>
          </cell>
          <cell r="B2699" t="str">
            <v/>
          </cell>
          <cell r="C2699"/>
          <cell r="D2699" t="str">
            <v/>
          </cell>
          <cell r="E2699"/>
          <cell r="F2699">
            <v>0</v>
          </cell>
          <cell r="G2699">
            <v>0</v>
          </cell>
        </row>
        <row r="2700">
          <cell r="A2700" t="str">
            <v/>
          </cell>
          <cell r="B2700" t="str">
            <v/>
          </cell>
          <cell r="C2700"/>
          <cell r="D2700" t="str">
            <v/>
          </cell>
          <cell r="E2700"/>
          <cell r="F2700">
            <v>0</v>
          </cell>
          <cell r="G2700">
            <v>0</v>
          </cell>
        </row>
        <row r="2701">
          <cell r="A2701" t="str">
            <v/>
          </cell>
          <cell r="B2701" t="str">
            <v/>
          </cell>
          <cell r="C2701"/>
          <cell r="D2701" t="str">
            <v/>
          </cell>
          <cell r="E2701"/>
          <cell r="F2701">
            <v>0</v>
          </cell>
          <cell r="G2701">
            <v>0</v>
          </cell>
        </row>
        <row r="2702">
          <cell r="A2702" t="str">
            <v/>
          </cell>
          <cell r="B2702" t="str">
            <v/>
          </cell>
          <cell r="C2702"/>
          <cell r="D2702" t="str">
            <v/>
          </cell>
          <cell r="E2702"/>
          <cell r="F2702">
            <v>0</v>
          </cell>
          <cell r="G2702">
            <v>0</v>
          </cell>
        </row>
        <row r="2703">
          <cell r="A2703" t="str">
            <v/>
          </cell>
          <cell r="B2703" t="str">
            <v/>
          </cell>
          <cell r="C2703"/>
          <cell r="D2703" t="str">
            <v/>
          </cell>
          <cell r="E2703"/>
          <cell r="F2703">
            <v>0</v>
          </cell>
          <cell r="G2703">
            <v>0</v>
          </cell>
        </row>
        <row r="2704">
          <cell r="A2704" t="str">
            <v/>
          </cell>
          <cell r="B2704" t="str">
            <v/>
          </cell>
          <cell r="C2704"/>
          <cell r="D2704" t="str">
            <v/>
          </cell>
          <cell r="E2704"/>
          <cell r="F2704">
            <v>0</v>
          </cell>
          <cell r="G2704">
            <v>0</v>
          </cell>
        </row>
        <row r="2705">
          <cell r="A2705" t="str">
            <v/>
          </cell>
          <cell r="B2705" t="str">
            <v/>
          </cell>
          <cell r="C2705"/>
          <cell r="D2705" t="str">
            <v/>
          </cell>
          <cell r="E2705"/>
          <cell r="F2705">
            <v>0</v>
          </cell>
          <cell r="G2705">
            <v>0</v>
          </cell>
        </row>
        <row r="2706">
          <cell r="A2706" t="str">
            <v/>
          </cell>
          <cell r="B2706" t="str">
            <v/>
          </cell>
          <cell r="C2706"/>
          <cell r="D2706" t="str">
            <v/>
          </cell>
          <cell r="E2706"/>
          <cell r="F2706">
            <v>0</v>
          </cell>
          <cell r="G2706">
            <v>0</v>
          </cell>
        </row>
        <row r="2707">
          <cell r="A2707" t="str">
            <v/>
          </cell>
          <cell r="B2707" t="str">
            <v/>
          </cell>
          <cell r="C2707"/>
          <cell r="D2707" t="str">
            <v/>
          </cell>
          <cell r="E2707"/>
          <cell r="F2707">
            <v>0</v>
          </cell>
          <cell r="G2707">
            <v>0</v>
          </cell>
        </row>
        <row r="2708">
          <cell r="A2708" t="str">
            <v/>
          </cell>
          <cell r="B2708" t="str">
            <v/>
          </cell>
          <cell r="C2708"/>
          <cell r="D2708" t="str">
            <v/>
          </cell>
          <cell r="E2708"/>
          <cell r="F2708">
            <v>0</v>
          </cell>
          <cell r="G2708">
            <v>0</v>
          </cell>
        </row>
        <row r="2709">
          <cell r="A2709" t="str">
            <v/>
          </cell>
          <cell r="B2709" t="str">
            <v/>
          </cell>
          <cell r="C2709"/>
          <cell r="D2709" t="str">
            <v/>
          </cell>
          <cell r="E2709"/>
          <cell r="F2709">
            <v>0</v>
          </cell>
          <cell r="G2709">
            <v>0</v>
          </cell>
        </row>
        <row r="2710">
          <cell r="A2710" t="str">
            <v/>
          </cell>
          <cell r="B2710" t="str">
            <v/>
          </cell>
          <cell r="C2710"/>
          <cell r="D2710" t="str">
            <v/>
          </cell>
          <cell r="E2710"/>
          <cell r="F2710">
            <v>0</v>
          </cell>
          <cell r="G2710">
            <v>0</v>
          </cell>
        </row>
        <row r="2711">
          <cell r="A2711"/>
          <cell r="B2711"/>
          <cell r="C2711"/>
          <cell r="D2711"/>
          <cell r="E2711"/>
          <cell r="F2711" t="str">
            <v>Total A</v>
          </cell>
          <cell r="G2711">
            <v>0</v>
          </cell>
        </row>
        <row r="2712">
          <cell r="A2712" t="str">
            <v>B - MANO DE OBRA</v>
          </cell>
          <cell r="B2712"/>
          <cell r="C2712"/>
          <cell r="D2712"/>
          <cell r="E2712"/>
          <cell r="F2712"/>
          <cell r="G2712"/>
        </row>
        <row r="2713">
          <cell r="A2713" t="str">
            <v/>
          </cell>
          <cell r="B2713" t="str">
            <v/>
          </cell>
          <cell r="C2713"/>
          <cell r="D2713" t="str">
            <v/>
          </cell>
          <cell r="E2713"/>
          <cell r="F2713">
            <v>0</v>
          </cell>
          <cell r="G2713">
            <v>0</v>
          </cell>
        </row>
        <row r="2714">
          <cell r="A2714" t="str">
            <v/>
          </cell>
          <cell r="B2714" t="str">
            <v/>
          </cell>
          <cell r="C2714"/>
          <cell r="D2714" t="str">
            <v/>
          </cell>
          <cell r="E2714"/>
          <cell r="F2714">
            <v>0</v>
          </cell>
          <cell r="G2714">
            <v>0</v>
          </cell>
        </row>
        <row r="2715">
          <cell r="A2715" t="str">
            <v/>
          </cell>
          <cell r="B2715" t="str">
            <v/>
          </cell>
          <cell r="C2715"/>
          <cell r="D2715" t="str">
            <v/>
          </cell>
          <cell r="E2715"/>
          <cell r="F2715">
            <v>0</v>
          </cell>
          <cell r="G2715">
            <v>0</v>
          </cell>
        </row>
        <row r="2716">
          <cell r="A2716" t="str">
            <v/>
          </cell>
          <cell r="B2716" t="str">
            <v/>
          </cell>
          <cell r="C2716"/>
          <cell r="D2716" t="str">
            <v/>
          </cell>
          <cell r="E2716"/>
          <cell r="F2716">
            <v>0</v>
          </cell>
          <cell r="G2716">
            <v>0</v>
          </cell>
        </row>
        <row r="2717">
          <cell r="A2717" t="str">
            <v/>
          </cell>
          <cell r="B2717" t="str">
            <v/>
          </cell>
          <cell r="C2717"/>
          <cell r="D2717" t="str">
            <v/>
          </cell>
          <cell r="E2717"/>
          <cell r="F2717">
            <v>0</v>
          </cell>
          <cell r="G2717">
            <v>0</v>
          </cell>
        </row>
        <row r="2718">
          <cell r="A2718" t="str">
            <v/>
          </cell>
          <cell r="B2718" t="str">
            <v/>
          </cell>
          <cell r="C2718"/>
          <cell r="D2718" t="str">
            <v/>
          </cell>
          <cell r="E2718"/>
          <cell r="F2718">
            <v>0</v>
          </cell>
          <cell r="G2718">
            <v>0</v>
          </cell>
        </row>
        <row r="2719">
          <cell r="A2719" t="str">
            <v/>
          </cell>
          <cell r="B2719" t="str">
            <v/>
          </cell>
          <cell r="C2719"/>
          <cell r="D2719" t="str">
            <v/>
          </cell>
          <cell r="E2719"/>
          <cell r="F2719">
            <v>0</v>
          </cell>
          <cell r="G2719">
            <v>0</v>
          </cell>
        </row>
        <row r="2720">
          <cell r="A2720" t="str">
            <v/>
          </cell>
          <cell r="B2720" t="str">
            <v/>
          </cell>
          <cell r="C2720"/>
          <cell r="D2720" t="str">
            <v/>
          </cell>
          <cell r="E2720"/>
          <cell r="F2720">
            <v>0</v>
          </cell>
          <cell r="G2720">
            <v>0</v>
          </cell>
        </row>
        <row r="2721">
          <cell r="A2721"/>
          <cell r="B2721"/>
          <cell r="C2721"/>
          <cell r="D2721"/>
          <cell r="E2721"/>
          <cell r="F2721" t="str">
            <v>Total B</v>
          </cell>
          <cell r="G2721">
            <v>0</v>
          </cell>
        </row>
        <row r="2722">
          <cell r="A2722" t="str">
            <v>C - EQUIPOS</v>
          </cell>
          <cell r="B2722"/>
          <cell r="C2722"/>
          <cell r="D2722"/>
          <cell r="E2722"/>
          <cell r="F2722"/>
          <cell r="G2722"/>
        </row>
        <row r="2723">
          <cell r="A2723" t="str">
            <v/>
          </cell>
          <cell r="B2723" t="str">
            <v/>
          </cell>
          <cell r="C2723"/>
          <cell r="D2723" t="str">
            <v/>
          </cell>
          <cell r="E2723"/>
          <cell r="F2723">
            <v>0</v>
          </cell>
          <cell r="G2723">
            <v>0</v>
          </cell>
        </row>
        <row r="2724">
          <cell r="A2724" t="str">
            <v/>
          </cell>
          <cell r="B2724" t="str">
            <v/>
          </cell>
          <cell r="C2724"/>
          <cell r="D2724" t="str">
            <v/>
          </cell>
          <cell r="E2724"/>
          <cell r="F2724">
            <v>0</v>
          </cell>
          <cell r="G2724">
            <v>0</v>
          </cell>
        </row>
        <row r="2725">
          <cell r="A2725" t="str">
            <v/>
          </cell>
          <cell r="B2725" t="str">
            <v/>
          </cell>
          <cell r="C2725"/>
          <cell r="D2725" t="str">
            <v/>
          </cell>
          <cell r="E2725"/>
          <cell r="F2725">
            <v>0</v>
          </cell>
          <cell r="G2725">
            <v>0</v>
          </cell>
        </row>
        <row r="2726">
          <cell r="A2726" t="str">
            <v/>
          </cell>
          <cell r="B2726" t="str">
            <v/>
          </cell>
          <cell r="C2726"/>
          <cell r="D2726" t="str">
            <v/>
          </cell>
          <cell r="E2726"/>
          <cell r="F2726">
            <v>0</v>
          </cell>
          <cell r="G2726">
            <v>0</v>
          </cell>
        </row>
        <row r="2727">
          <cell r="A2727" t="str">
            <v/>
          </cell>
          <cell r="B2727" t="str">
            <v/>
          </cell>
          <cell r="C2727"/>
          <cell r="D2727" t="str">
            <v/>
          </cell>
          <cell r="E2727"/>
          <cell r="F2727">
            <v>0</v>
          </cell>
          <cell r="G2727">
            <v>0</v>
          </cell>
        </row>
        <row r="2728">
          <cell r="A2728" t="str">
            <v/>
          </cell>
          <cell r="B2728" t="str">
            <v/>
          </cell>
          <cell r="C2728"/>
          <cell r="D2728" t="str">
            <v/>
          </cell>
          <cell r="E2728"/>
          <cell r="F2728">
            <v>0</v>
          </cell>
          <cell r="G2728">
            <v>0</v>
          </cell>
        </row>
        <row r="2729">
          <cell r="A2729" t="str">
            <v/>
          </cell>
          <cell r="B2729" t="str">
            <v/>
          </cell>
          <cell r="C2729"/>
          <cell r="D2729" t="str">
            <v/>
          </cell>
          <cell r="E2729"/>
          <cell r="F2729">
            <v>0</v>
          </cell>
          <cell r="G2729">
            <v>0</v>
          </cell>
        </row>
        <row r="2730">
          <cell r="A2730" t="str">
            <v/>
          </cell>
          <cell r="B2730" t="str">
            <v/>
          </cell>
          <cell r="C2730"/>
          <cell r="D2730" t="str">
            <v/>
          </cell>
          <cell r="E2730"/>
          <cell r="F2730">
            <v>0</v>
          </cell>
          <cell r="G2730">
            <v>0</v>
          </cell>
        </row>
        <row r="2731">
          <cell r="A2731" t="str">
            <v/>
          </cell>
          <cell r="B2731" t="str">
            <v/>
          </cell>
          <cell r="C2731"/>
          <cell r="D2731" t="str">
            <v/>
          </cell>
          <cell r="E2731"/>
          <cell r="F2731">
            <v>0</v>
          </cell>
          <cell r="G2731">
            <v>0</v>
          </cell>
        </row>
        <row r="2732">
          <cell r="A2732" t="str">
            <v/>
          </cell>
          <cell r="B2732" t="str">
            <v/>
          </cell>
          <cell r="C2732"/>
          <cell r="D2732" t="str">
            <v/>
          </cell>
          <cell r="E2732"/>
          <cell r="F2732">
            <v>0</v>
          </cell>
          <cell r="G2732">
            <v>0</v>
          </cell>
        </row>
        <row r="2733">
          <cell r="A2733"/>
          <cell r="E2733"/>
          <cell r="F2733" t="str">
            <v>Total C</v>
          </cell>
          <cell r="G2733">
            <v>0</v>
          </cell>
        </row>
        <row r="2734">
          <cell r="A2734"/>
          <cell r="E2734"/>
          <cell r="G2734"/>
        </row>
        <row r="2735">
          <cell r="A2735" t="str">
            <v/>
          </cell>
          <cell r="B2735" t="str">
            <v/>
          </cell>
          <cell r="C2735"/>
          <cell r="D2735" t="str">
            <v>COSTO NETO</v>
          </cell>
          <cell r="E2735"/>
          <cell r="F2735" t="str">
            <v>Total D=A+B+C</v>
          </cell>
          <cell r="G2735">
            <v>0</v>
          </cell>
        </row>
        <row r="2737">
          <cell r="A2737" t="str">
            <v>ANALISIS DE PRECIOS</v>
          </cell>
          <cell r="B2737"/>
          <cell r="C2737"/>
          <cell r="D2737"/>
          <cell r="E2737"/>
          <cell r="F2737"/>
          <cell r="G2737"/>
        </row>
        <row r="2738">
          <cell r="A2738" t="str">
            <v>COMITENTE:</v>
          </cell>
          <cell r="B2738" t="str">
            <v>INSTITUTO PROVINCIAL DE LA VIVIENDA</v>
          </cell>
          <cell r="C2738"/>
          <cell r="D2738"/>
          <cell r="E2738"/>
          <cell r="F2738"/>
          <cell r="G2738"/>
        </row>
        <row r="2739">
          <cell r="A2739" t="str">
            <v>CONTRATISTA:</v>
          </cell>
          <cell r="B2739">
            <v>0</v>
          </cell>
          <cell r="C2739"/>
          <cell r="D2739"/>
          <cell r="E2739"/>
          <cell r="F2739"/>
          <cell r="G2739"/>
        </row>
        <row r="2740">
          <cell r="A2740" t="str">
            <v>OBRA:</v>
          </cell>
          <cell r="B2740">
            <v>0</v>
          </cell>
          <cell r="C2740"/>
          <cell r="D2740"/>
          <cell r="E2740"/>
          <cell r="F2740" t="str">
            <v>PRECIOS A:</v>
          </cell>
          <cell r="G2740">
            <v>0</v>
          </cell>
        </row>
        <row r="2741">
          <cell r="A2741" t="str">
            <v>UBICACIÓN:</v>
          </cell>
          <cell r="B2741">
            <v>0</v>
          </cell>
          <cell r="C2741"/>
          <cell r="E2741"/>
          <cell r="G2741"/>
        </row>
        <row r="2742">
          <cell r="A2742" t="str">
            <v>RUBRO:</v>
          </cell>
          <cell r="B2742"/>
          <cell r="C2742">
            <v>0</v>
          </cell>
          <cell r="E2742"/>
          <cell r="G2742"/>
        </row>
        <row r="2743">
          <cell r="A2743" t="str">
            <v>ITEM:</v>
          </cell>
          <cell r="B2743" t="str">
            <v/>
          </cell>
          <cell r="C2743" t="str">
            <v/>
          </cell>
          <cell r="E2743"/>
          <cell r="F2743" t="str">
            <v>UNIDAD:</v>
          </cell>
          <cell r="G2743" t="str">
            <v/>
          </cell>
        </row>
        <row r="2744">
          <cell r="A2744"/>
          <cell r="B2744"/>
          <cell r="E2744"/>
          <cell r="G2744"/>
        </row>
        <row r="2745">
          <cell r="A2745" t="str">
            <v>DATOS REDETERMINACION</v>
          </cell>
          <cell r="B2745"/>
          <cell r="C2745" t="str">
            <v>DESIGNACION</v>
          </cell>
          <cell r="D2745" t="str">
            <v>U</v>
          </cell>
          <cell r="E2745" t="str">
            <v>Cantidad</v>
          </cell>
          <cell r="F2745" t="str">
            <v>$ Unitarios</v>
          </cell>
          <cell r="G2745" t="str">
            <v>$ Parcial</v>
          </cell>
        </row>
        <row r="2746">
          <cell r="A2746" t="str">
            <v>CÓDIGO</v>
          </cell>
          <cell r="B2746" t="str">
            <v>DESCRIPCIÓN</v>
          </cell>
          <cell r="C2746"/>
          <cell r="D2746"/>
          <cell r="E2746"/>
          <cell r="F2746"/>
          <cell r="G2746"/>
        </row>
        <row r="2747">
          <cell r="A2747" t="str">
            <v>A - MATERIALES</v>
          </cell>
          <cell r="B2747"/>
          <cell r="C2747"/>
          <cell r="D2747"/>
          <cell r="E2747"/>
          <cell r="F2747"/>
          <cell r="G2747"/>
        </row>
        <row r="2748">
          <cell r="A2748" t="str">
            <v/>
          </cell>
          <cell r="B2748" t="str">
            <v/>
          </cell>
          <cell r="C2748"/>
          <cell r="D2748" t="str">
            <v/>
          </cell>
          <cell r="E2748"/>
          <cell r="F2748">
            <v>0</v>
          </cell>
          <cell r="G2748">
            <v>0</v>
          </cell>
        </row>
        <row r="2749">
          <cell r="A2749" t="str">
            <v/>
          </cell>
          <cell r="B2749" t="str">
            <v/>
          </cell>
          <cell r="C2749"/>
          <cell r="D2749" t="str">
            <v/>
          </cell>
          <cell r="E2749"/>
          <cell r="F2749">
            <v>0</v>
          </cell>
          <cell r="G2749">
            <v>0</v>
          </cell>
        </row>
        <row r="2750">
          <cell r="A2750" t="str">
            <v/>
          </cell>
          <cell r="B2750" t="str">
            <v/>
          </cell>
          <cell r="C2750"/>
          <cell r="D2750" t="str">
            <v/>
          </cell>
          <cell r="E2750"/>
          <cell r="F2750">
            <v>0</v>
          </cell>
          <cell r="G2750">
            <v>0</v>
          </cell>
        </row>
        <row r="2751">
          <cell r="A2751" t="str">
            <v/>
          </cell>
          <cell r="B2751" t="str">
            <v/>
          </cell>
          <cell r="C2751"/>
          <cell r="D2751" t="str">
            <v/>
          </cell>
          <cell r="E2751"/>
          <cell r="F2751">
            <v>0</v>
          </cell>
          <cell r="G2751">
            <v>0</v>
          </cell>
        </row>
        <row r="2752">
          <cell r="A2752" t="str">
            <v/>
          </cell>
          <cell r="B2752" t="str">
            <v/>
          </cell>
          <cell r="C2752"/>
          <cell r="D2752" t="str">
            <v/>
          </cell>
          <cell r="E2752"/>
          <cell r="F2752">
            <v>0</v>
          </cell>
          <cell r="G2752">
            <v>0</v>
          </cell>
        </row>
        <row r="2753">
          <cell r="A2753" t="str">
            <v/>
          </cell>
          <cell r="B2753" t="str">
            <v/>
          </cell>
          <cell r="C2753"/>
          <cell r="D2753" t="str">
            <v/>
          </cell>
          <cell r="E2753"/>
          <cell r="F2753">
            <v>0</v>
          </cell>
          <cell r="G2753">
            <v>0</v>
          </cell>
        </row>
        <row r="2754">
          <cell r="A2754" t="str">
            <v/>
          </cell>
          <cell r="B2754" t="str">
            <v/>
          </cell>
          <cell r="C2754"/>
          <cell r="D2754" t="str">
            <v/>
          </cell>
          <cell r="E2754"/>
          <cell r="F2754">
            <v>0</v>
          </cell>
          <cell r="G2754">
            <v>0</v>
          </cell>
        </row>
        <row r="2755">
          <cell r="A2755" t="str">
            <v/>
          </cell>
          <cell r="B2755" t="str">
            <v/>
          </cell>
          <cell r="C2755"/>
          <cell r="D2755" t="str">
            <v/>
          </cell>
          <cell r="E2755"/>
          <cell r="F2755">
            <v>0</v>
          </cell>
          <cell r="G2755">
            <v>0</v>
          </cell>
        </row>
        <row r="2756">
          <cell r="A2756" t="str">
            <v/>
          </cell>
          <cell r="B2756" t="str">
            <v/>
          </cell>
          <cell r="C2756"/>
          <cell r="D2756" t="str">
            <v/>
          </cell>
          <cell r="E2756"/>
          <cell r="F2756">
            <v>0</v>
          </cell>
          <cell r="G2756">
            <v>0</v>
          </cell>
        </row>
        <row r="2757">
          <cell r="A2757" t="str">
            <v/>
          </cell>
          <cell r="B2757" t="str">
            <v/>
          </cell>
          <cell r="C2757"/>
          <cell r="D2757" t="str">
            <v/>
          </cell>
          <cell r="E2757"/>
          <cell r="F2757">
            <v>0</v>
          </cell>
          <cell r="G2757">
            <v>0</v>
          </cell>
        </row>
        <row r="2758">
          <cell r="A2758" t="str">
            <v/>
          </cell>
          <cell r="B2758" t="str">
            <v/>
          </cell>
          <cell r="C2758"/>
          <cell r="D2758" t="str">
            <v/>
          </cell>
          <cell r="E2758"/>
          <cell r="F2758">
            <v>0</v>
          </cell>
          <cell r="G2758">
            <v>0</v>
          </cell>
        </row>
        <row r="2759">
          <cell r="A2759" t="str">
            <v/>
          </cell>
          <cell r="B2759" t="str">
            <v/>
          </cell>
          <cell r="C2759"/>
          <cell r="D2759" t="str">
            <v/>
          </cell>
          <cell r="E2759"/>
          <cell r="F2759">
            <v>0</v>
          </cell>
          <cell r="G2759">
            <v>0</v>
          </cell>
        </row>
        <row r="2760">
          <cell r="A2760" t="str">
            <v/>
          </cell>
          <cell r="B2760" t="str">
            <v/>
          </cell>
          <cell r="C2760"/>
          <cell r="D2760" t="str">
            <v/>
          </cell>
          <cell r="E2760"/>
          <cell r="F2760">
            <v>0</v>
          </cell>
          <cell r="G2760">
            <v>0</v>
          </cell>
        </row>
        <row r="2761">
          <cell r="A2761" t="str">
            <v/>
          </cell>
          <cell r="B2761" t="str">
            <v/>
          </cell>
          <cell r="C2761"/>
          <cell r="D2761" t="str">
            <v/>
          </cell>
          <cell r="E2761"/>
          <cell r="F2761">
            <v>0</v>
          </cell>
          <cell r="G2761">
            <v>0</v>
          </cell>
        </row>
        <row r="2762">
          <cell r="A2762" t="str">
            <v/>
          </cell>
          <cell r="B2762" t="str">
            <v/>
          </cell>
          <cell r="C2762"/>
          <cell r="D2762" t="str">
            <v/>
          </cell>
          <cell r="E2762"/>
          <cell r="F2762">
            <v>0</v>
          </cell>
          <cell r="G2762">
            <v>0</v>
          </cell>
        </row>
        <row r="2763">
          <cell r="A2763" t="str">
            <v/>
          </cell>
          <cell r="B2763" t="str">
            <v/>
          </cell>
          <cell r="C2763"/>
          <cell r="D2763" t="str">
            <v/>
          </cell>
          <cell r="E2763"/>
          <cell r="F2763">
            <v>0</v>
          </cell>
          <cell r="G2763">
            <v>0</v>
          </cell>
        </row>
        <row r="2764">
          <cell r="A2764" t="str">
            <v/>
          </cell>
          <cell r="B2764" t="str">
            <v/>
          </cell>
          <cell r="C2764"/>
          <cell r="D2764" t="str">
            <v/>
          </cell>
          <cell r="E2764"/>
          <cell r="F2764">
            <v>0</v>
          </cell>
          <cell r="G2764">
            <v>0</v>
          </cell>
        </row>
        <row r="2765">
          <cell r="A2765" t="str">
            <v/>
          </cell>
          <cell r="B2765" t="str">
            <v/>
          </cell>
          <cell r="C2765"/>
          <cell r="D2765" t="str">
            <v/>
          </cell>
          <cell r="E2765"/>
          <cell r="F2765">
            <v>0</v>
          </cell>
          <cell r="G2765">
            <v>0</v>
          </cell>
        </row>
        <row r="2766">
          <cell r="A2766" t="str">
            <v/>
          </cell>
          <cell r="B2766" t="str">
            <v/>
          </cell>
          <cell r="C2766"/>
          <cell r="D2766" t="str">
            <v/>
          </cell>
          <cell r="E2766"/>
          <cell r="F2766">
            <v>0</v>
          </cell>
          <cell r="G2766">
            <v>0</v>
          </cell>
        </row>
        <row r="2767">
          <cell r="A2767" t="str">
            <v/>
          </cell>
          <cell r="B2767" t="str">
            <v/>
          </cell>
          <cell r="C2767"/>
          <cell r="D2767" t="str">
            <v/>
          </cell>
          <cell r="E2767"/>
          <cell r="F2767">
            <v>0</v>
          </cell>
          <cell r="G2767">
            <v>0</v>
          </cell>
        </row>
        <row r="2768">
          <cell r="A2768"/>
          <cell r="B2768"/>
          <cell r="C2768"/>
          <cell r="D2768"/>
          <cell r="E2768"/>
          <cell r="F2768" t="str">
            <v>Total A</v>
          </cell>
          <cell r="G2768">
            <v>0</v>
          </cell>
        </row>
        <row r="2769">
          <cell r="A2769" t="str">
            <v>B - MANO DE OBRA</v>
          </cell>
          <cell r="B2769"/>
          <cell r="C2769"/>
          <cell r="D2769"/>
          <cell r="E2769"/>
          <cell r="F2769"/>
          <cell r="G2769"/>
        </row>
        <row r="2770">
          <cell r="A2770" t="str">
            <v/>
          </cell>
          <cell r="B2770" t="str">
            <v/>
          </cell>
          <cell r="C2770"/>
          <cell r="D2770" t="str">
            <v/>
          </cell>
          <cell r="E2770"/>
          <cell r="F2770">
            <v>0</v>
          </cell>
          <cell r="G2770">
            <v>0</v>
          </cell>
        </row>
        <row r="2771">
          <cell r="A2771" t="str">
            <v/>
          </cell>
          <cell r="B2771" t="str">
            <v/>
          </cell>
          <cell r="C2771"/>
          <cell r="D2771" t="str">
            <v/>
          </cell>
          <cell r="E2771"/>
          <cell r="F2771">
            <v>0</v>
          </cell>
          <cell r="G2771">
            <v>0</v>
          </cell>
        </row>
        <row r="2772">
          <cell r="A2772" t="str">
            <v/>
          </cell>
          <cell r="B2772" t="str">
            <v/>
          </cell>
          <cell r="C2772"/>
          <cell r="D2772" t="str">
            <v/>
          </cell>
          <cell r="E2772"/>
          <cell r="F2772">
            <v>0</v>
          </cell>
          <cell r="G2772">
            <v>0</v>
          </cell>
        </row>
        <row r="2773">
          <cell r="A2773" t="str">
            <v/>
          </cell>
          <cell r="B2773" t="str">
            <v/>
          </cell>
          <cell r="C2773"/>
          <cell r="D2773" t="str">
            <v/>
          </cell>
          <cell r="E2773"/>
          <cell r="F2773">
            <v>0</v>
          </cell>
          <cell r="G2773">
            <v>0</v>
          </cell>
        </row>
        <row r="2774">
          <cell r="A2774" t="str">
            <v/>
          </cell>
          <cell r="B2774" t="str">
            <v/>
          </cell>
          <cell r="C2774"/>
          <cell r="D2774" t="str">
            <v/>
          </cell>
          <cell r="E2774"/>
          <cell r="F2774">
            <v>0</v>
          </cell>
          <cell r="G2774">
            <v>0</v>
          </cell>
        </row>
        <row r="2775">
          <cell r="A2775" t="str">
            <v/>
          </cell>
          <cell r="B2775" t="str">
            <v/>
          </cell>
          <cell r="C2775"/>
          <cell r="D2775" t="str">
            <v/>
          </cell>
          <cell r="E2775"/>
          <cell r="F2775">
            <v>0</v>
          </cell>
          <cell r="G2775">
            <v>0</v>
          </cell>
        </row>
        <row r="2776">
          <cell r="A2776" t="str">
            <v/>
          </cell>
          <cell r="B2776" t="str">
            <v/>
          </cell>
          <cell r="C2776"/>
          <cell r="D2776" t="str">
            <v/>
          </cell>
          <cell r="E2776"/>
          <cell r="F2776">
            <v>0</v>
          </cell>
          <cell r="G2776">
            <v>0</v>
          </cell>
        </row>
        <row r="2777">
          <cell r="A2777" t="str">
            <v/>
          </cell>
          <cell r="B2777" t="str">
            <v/>
          </cell>
          <cell r="C2777"/>
          <cell r="D2777" t="str">
            <v/>
          </cell>
          <cell r="E2777"/>
          <cell r="F2777">
            <v>0</v>
          </cell>
          <cell r="G2777">
            <v>0</v>
          </cell>
        </row>
        <row r="2778">
          <cell r="A2778"/>
          <cell r="B2778"/>
          <cell r="C2778"/>
          <cell r="D2778"/>
          <cell r="E2778"/>
          <cell r="F2778" t="str">
            <v>Total B</v>
          </cell>
          <cell r="G2778">
            <v>0</v>
          </cell>
        </row>
        <row r="2779">
          <cell r="A2779" t="str">
            <v>C - EQUIPOS</v>
          </cell>
          <cell r="B2779"/>
          <cell r="C2779"/>
          <cell r="D2779"/>
          <cell r="E2779"/>
          <cell r="F2779"/>
          <cell r="G2779"/>
        </row>
        <row r="2780">
          <cell r="A2780" t="str">
            <v/>
          </cell>
          <cell r="B2780" t="str">
            <v/>
          </cell>
          <cell r="C2780"/>
          <cell r="D2780" t="str">
            <v/>
          </cell>
          <cell r="E2780"/>
          <cell r="F2780">
            <v>0</v>
          </cell>
          <cell r="G2780">
            <v>0</v>
          </cell>
        </row>
        <row r="2781">
          <cell r="A2781" t="str">
            <v/>
          </cell>
          <cell r="B2781" t="str">
            <v/>
          </cell>
          <cell r="C2781"/>
          <cell r="D2781" t="str">
            <v/>
          </cell>
          <cell r="E2781"/>
          <cell r="F2781">
            <v>0</v>
          </cell>
          <cell r="G2781">
            <v>0</v>
          </cell>
        </row>
        <row r="2782">
          <cell r="A2782" t="str">
            <v/>
          </cell>
          <cell r="B2782" t="str">
            <v/>
          </cell>
          <cell r="C2782"/>
          <cell r="D2782" t="str">
            <v/>
          </cell>
          <cell r="E2782"/>
          <cell r="F2782">
            <v>0</v>
          </cell>
          <cell r="G2782">
            <v>0</v>
          </cell>
        </row>
        <row r="2783">
          <cell r="A2783" t="str">
            <v/>
          </cell>
          <cell r="B2783" t="str">
            <v/>
          </cell>
          <cell r="C2783"/>
          <cell r="D2783" t="str">
            <v/>
          </cell>
          <cell r="E2783"/>
          <cell r="F2783">
            <v>0</v>
          </cell>
          <cell r="G2783">
            <v>0</v>
          </cell>
        </row>
        <row r="2784">
          <cell r="A2784" t="str">
            <v/>
          </cell>
          <cell r="B2784" t="str">
            <v/>
          </cell>
          <cell r="C2784"/>
          <cell r="D2784" t="str">
            <v/>
          </cell>
          <cell r="E2784"/>
          <cell r="F2784">
            <v>0</v>
          </cell>
          <cell r="G2784">
            <v>0</v>
          </cell>
        </row>
        <row r="2785">
          <cell r="A2785" t="str">
            <v/>
          </cell>
          <cell r="B2785" t="str">
            <v/>
          </cell>
          <cell r="C2785"/>
          <cell r="D2785" t="str">
            <v/>
          </cell>
          <cell r="E2785"/>
          <cell r="F2785">
            <v>0</v>
          </cell>
          <cell r="G2785">
            <v>0</v>
          </cell>
        </row>
        <row r="2786">
          <cell r="A2786" t="str">
            <v/>
          </cell>
          <cell r="B2786" t="str">
            <v/>
          </cell>
          <cell r="C2786"/>
          <cell r="D2786" t="str">
            <v/>
          </cell>
          <cell r="E2786"/>
          <cell r="F2786">
            <v>0</v>
          </cell>
          <cell r="G2786">
            <v>0</v>
          </cell>
        </row>
        <row r="2787">
          <cell r="A2787" t="str">
            <v/>
          </cell>
          <cell r="B2787" t="str">
            <v/>
          </cell>
          <cell r="C2787"/>
          <cell r="D2787" t="str">
            <v/>
          </cell>
          <cell r="E2787"/>
          <cell r="F2787">
            <v>0</v>
          </cell>
          <cell r="G2787">
            <v>0</v>
          </cell>
        </row>
        <row r="2788">
          <cell r="A2788" t="str">
            <v/>
          </cell>
          <cell r="B2788" t="str">
            <v/>
          </cell>
          <cell r="C2788"/>
          <cell r="D2788" t="str">
            <v/>
          </cell>
          <cell r="E2788"/>
          <cell r="F2788">
            <v>0</v>
          </cell>
          <cell r="G2788">
            <v>0</v>
          </cell>
        </row>
        <row r="2789">
          <cell r="A2789" t="str">
            <v/>
          </cell>
          <cell r="B2789" t="str">
            <v/>
          </cell>
          <cell r="C2789"/>
          <cell r="D2789" t="str">
            <v/>
          </cell>
          <cell r="E2789"/>
          <cell r="F2789">
            <v>0</v>
          </cell>
          <cell r="G2789">
            <v>0</v>
          </cell>
        </row>
        <row r="2790">
          <cell r="A2790"/>
          <cell r="E2790"/>
          <cell r="F2790" t="str">
            <v>Total C</v>
          </cell>
          <cell r="G2790">
            <v>0</v>
          </cell>
        </row>
        <row r="2791">
          <cell r="A2791"/>
          <cell r="E2791"/>
          <cell r="G2791"/>
        </row>
        <row r="2792">
          <cell r="A2792" t="str">
            <v/>
          </cell>
          <cell r="B2792" t="str">
            <v/>
          </cell>
          <cell r="C2792"/>
          <cell r="D2792" t="str">
            <v>COSTO NETO</v>
          </cell>
          <cell r="E2792"/>
          <cell r="F2792" t="str">
            <v>Total D=A+B+C</v>
          </cell>
          <cell r="G2792">
            <v>0</v>
          </cell>
        </row>
        <row r="2793">
          <cell r="A2793"/>
          <cell r="B2793"/>
          <cell r="C2793"/>
          <cell r="D2793"/>
          <cell r="E2793"/>
          <cell r="F2793"/>
          <cell r="G2793"/>
        </row>
        <row r="2794">
          <cell r="A2794" t="str">
            <v>ANALISIS DE PRECIOS</v>
          </cell>
          <cell r="B2794"/>
          <cell r="C2794"/>
          <cell r="D2794"/>
          <cell r="E2794"/>
          <cell r="F2794"/>
          <cell r="G2794"/>
        </row>
        <row r="2795">
          <cell r="A2795" t="str">
            <v>COMITENTE:</v>
          </cell>
          <cell r="B2795" t="str">
            <v>INSTITUTO PROVINCIAL DE LA VIVIENDA</v>
          </cell>
          <cell r="C2795"/>
          <cell r="D2795"/>
          <cell r="E2795"/>
          <cell r="F2795"/>
          <cell r="G2795"/>
        </row>
        <row r="2796">
          <cell r="A2796" t="str">
            <v>CONTRATISTA:</v>
          </cell>
          <cell r="B2796">
            <v>0</v>
          </cell>
          <cell r="C2796"/>
          <cell r="D2796"/>
          <cell r="E2796"/>
          <cell r="F2796"/>
          <cell r="G2796"/>
        </row>
        <row r="2797">
          <cell r="A2797" t="str">
            <v>OBRA:</v>
          </cell>
          <cell r="B2797">
            <v>0</v>
          </cell>
          <cell r="C2797"/>
          <cell r="D2797"/>
          <cell r="E2797"/>
          <cell r="F2797" t="str">
            <v>PRECIOS A:</v>
          </cell>
          <cell r="G2797">
            <v>0</v>
          </cell>
        </row>
        <row r="2798">
          <cell r="A2798" t="str">
            <v>UBICACIÓN:</v>
          </cell>
          <cell r="B2798">
            <v>0</v>
          </cell>
          <cell r="C2798"/>
          <cell r="E2798"/>
          <cell r="G2798"/>
        </row>
        <row r="2799">
          <cell r="A2799" t="str">
            <v>RUBRO:</v>
          </cell>
          <cell r="B2799"/>
          <cell r="C2799">
            <v>0</v>
          </cell>
          <cell r="E2799"/>
          <cell r="G2799"/>
        </row>
        <row r="2800">
          <cell r="A2800" t="str">
            <v>ITEM:</v>
          </cell>
          <cell r="B2800" t="str">
            <v/>
          </cell>
          <cell r="C2800" t="str">
            <v/>
          </cell>
          <cell r="E2800"/>
          <cell r="F2800" t="str">
            <v>UNIDAD:</v>
          </cell>
          <cell r="G2800" t="str">
            <v/>
          </cell>
        </row>
        <row r="2801">
          <cell r="A2801"/>
          <cell r="B2801"/>
          <cell r="E2801"/>
          <cell r="G2801"/>
        </row>
        <row r="2802">
          <cell r="A2802" t="str">
            <v>DATOS REDETERMINACION</v>
          </cell>
          <cell r="B2802"/>
          <cell r="C2802" t="str">
            <v>DESIGNACION</v>
          </cell>
          <cell r="D2802" t="str">
            <v>U</v>
          </cell>
          <cell r="E2802" t="str">
            <v>Cantidad</v>
          </cell>
          <cell r="F2802" t="str">
            <v>$ Unitarios</v>
          </cell>
          <cell r="G2802" t="str">
            <v>$ Parcial</v>
          </cell>
        </row>
        <row r="2803">
          <cell r="A2803" t="str">
            <v>CÓDIGO</v>
          </cell>
          <cell r="B2803" t="str">
            <v>DESCRIPCIÓN</v>
          </cell>
          <cell r="C2803"/>
          <cell r="D2803"/>
          <cell r="E2803"/>
          <cell r="F2803"/>
          <cell r="G2803"/>
        </row>
        <row r="2804">
          <cell r="A2804" t="str">
            <v>A - MATERIALES</v>
          </cell>
          <cell r="B2804"/>
          <cell r="C2804"/>
          <cell r="D2804"/>
          <cell r="E2804"/>
          <cell r="F2804"/>
          <cell r="G2804"/>
        </row>
        <row r="2805">
          <cell r="A2805" t="str">
            <v/>
          </cell>
          <cell r="B2805" t="str">
            <v/>
          </cell>
          <cell r="C2805"/>
          <cell r="D2805" t="str">
            <v/>
          </cell>
          <cell r="E2805"/>
          <cell r="F2805">
            <v>0</v>
          </cell>
          <cell r="G2805">
            <v>0</v>
          </cell>
        </row>
        <row r="2806">
          <cell r="A2806" t="str">
            <v/>
          </cell>
          <cell r="B2806" t="str">
            <v/>
          </cell>
          <cell r="C2806"/>
          <cell r="D2806" t="str">
            <v/>
          </cell>
          <cell r="E2806"/>
          <cell r="F2806">
            <v>0</v>
          </cell>
          <cell r="G2806">
            <v>0</v>
          </cell>
        </row>
        <row r="2807">
          <cell r="A2807" t="str">
            <v/>
          </cell>
          <cell r="B2807" t="str">
            <v/>
          </cell>
          <cell r="C2807"/>
          <cell r="D2807" t="str">
            <v/>
          </cell>
          <cell r="E2807"/>
          <cell r="F2807">
            <v>0</v>
          </cell>
          <cell r="G2807">
            <v>0</v>
          </cell>
        </row>
        <row r="2808">
          <cell r="A2808" t="str">
            <v/>
          </cell>
          <cell r="B2808" t="str">
            <v/>
          </cell>
          <cell r="C2808"/>
          <cell r="D2808" t="str">
            <v/>
          </cell>
          <cell r="E2808"/>
          <cell r="F2808">
            <v>0</v>
          </cell>
          <cell r="G2808">
            <v>0</v>
          </cell>
        </row>
        <row r="2809">
          <cell r="A2809" t="str">
            <v/>
          </cell>
          <cell r="B2809" t="str">
            <v/>
          </cell>
          <cell r="C2809"/>
          <cell r="D2809" t="str">
            <v/>
          </cell>
          <cell r="E2809"/>
          <cell r="F2809">
            <v>0</v>
          </cell>
          <cell r="G2809">
            <v>0</v>
          </cell>
        </row>
        <row r="2810">
          <cell r="A2810" t="str">
            <v/>
          </cell>
          <cell r="B2810" t="str">
            <v/>
          </cell>
          <cell r="C2810"/>
          <cell r="D2810" t="str">
            <v/>
          </cell>
          <cell r="E2810"/>
          <cell r="F2810">
            <v>0</v>
          </cell>
          <cell r="G2810">
            <v>0</v>
          </cell>
        </row>
        <row r="2811">
          <cell r="A2811" t="str">
            <v/>
          </cell>
          <cell r="B2811" t="str">
            <v/>
          </cell>
          <cell r="C2811"/>
          <cell r="D2811" t="str">
            <v/>
          </cell>
          <cell r="E2811"/>
          <cell r="F2811">
            <v>0</v>
          </cell>
          <cell r="G2811">
            <v>0</v>
          </cell>
        </row>
        <row r="2812">
          <cell r="A2812" t="str">
            <v/>
          </cell>
          <cell r="B2812" t="str">
            <v/>
          </cell>
          <cell r="C2812"/>
          <cell r="D2812" t="str">
            <v/>
          </cell>
          <cell r="E2812"/>
          <cell r="F2812">
            <v>0</v>
          </cell>
          <cell r="G2812">
            <v>0</v>
          </cell>
        </row>
        <row r="2813">
          <cell r="A2813" t="str">
            <v/>
          </cell>
          <cell r="B2813" t="str">
            <v/>
          </cell>
          <cell r="C2813"/>
          <cell r="D2813" t="str">
            <v/>
          </cell>
          <cell r="E2813"/>
          <cell r="F2813">
            <v>0</v>
          </cell>
          <cell r="G2813">
            <v>0</v>
          </cell>
        </row>
        <row r="2814">
          <cell r="A2814" t="str">
            <v/>
          </cell>
          <cell r="B2814" t="str">
            <v/>
          </cell>
          <cell r="C2814"/>
          <cell r="D2814" t="str">
            <v/>
          </cell>
          <cell r="E2814"/>
          <cell r="F2814">
            <v>0</v>
          </cell>
          <cell r="G2814">
            <v>0</v>
          </cell>
        </row>
        <row r="2815">
          <cell r="A2815" t="str">
            <v/>
          </cell>
          <cell r="B2815" t="str">
            <v/>
          </cell>
          <cell r="C2815"/>
          <cell r="D2815" t="str">
            <v/>
          </cell>
          <cell r="E2815"/>
          <cell r="F2815">
            <v>0</v>
          </cell>
          <cell r="G2815">
            <v>0</v>
          </cell>
        </row>
        <row r="2816">
          <cell r="A2816" t="str">
            <v/>
          </cell>
          <cell r="B2816" t="str">
            <v/>
          </cell>
          <cell r="C2816"/>
          <cell r="D2816" t="str">
            <v/>
          </cell>
          <cell r="E2816"/>
          <cell r="F2816">
            <v>0</v>
          </cell>
          <cell r="G2816">
            <v>0</v>
          </cell>
        </row>
        <row r="2817">
          <cell r="A2817" t="str">
            <v/>
          </cell>
          <cell r="B2817" t="str">
            <v/>
          </cell>
          <cell r="C2817"/>
          <cell r="D2817" t="str">
            <v/>
          </cell>
          <cell r="E2817"/>
          <cell r="F2817">
            <v>0</v>
          </cell>
          <cell r="G2817">
            <v>0</v>
          </cell>
        </row>
        <row r="2818">
          <cell r="A2818" t="str">
            <v/>
          </cell>
          <cell r="B2818" t="str">
            <v/>
          </cell>
          <cell r="C2818"/>
          <cell r="D2818" t="str">
            <v/>
          </cell>
          <cell r="E2818"/>
          <cell r="F2818">
            <v>0</v>
          </cell>
          <cell r="G2818">
            <v>0</v>
          </cell>
        </row>
        <row r="2819">
          <cell r="A2819" t="str">
            <v/>
          </cell>
          <cell r="B2819" t="str">
            <v/>
          </cell>
          <cell r="C2819"/>
          <cell r="D2819" t="str">
            <v/>
          </cell>
          <cell r="E2819"/>
          <cell r="F2819">
            <v>0</v>
          </cell>
          <cell r="G2819">
            <v>0</v>
          </cell>
        </row>
        <row r="2820">
          <cell r="A2820" t="str">
            <v/>
          </cell>
          <cell r="B2820" t="str">
            <v/>
          </cell>
          <cell r="C2820"/>
          <cell r="D2820" t="str">
            <v/>
          </cell>
          <cell r="E2820"/>
          <cell r="F2820">
            <v>0</v>
          </cell>
          <cell r="G2820">
            <v>0</v>
          </cell>
        </row>
        <row r="2821">
          <cell r="A2821" t="str">
            <v/>
          </cell>
          <cell r="B2821" t="str">
            <v/>
          </cell>
          <cell r="C2821"/>
          <cell r="D2821" t="str">
            <v/>
          </cell>
          <cell r="E2821"/>
          <cell r="F2821">
            <v>0</v>
          </cell>
          <cell r="G2821">
            <v>0</v>
          </cell>
        </row>
        <row r="2822">
          <cell r="A2822" t="str">
            <v/>
          </cell>
          <cell r="B2822" t="str">
            <v/>
          </cell>
          <cell r="C2822"/>
          <cell r="D2822" t="str">
            <v/>
          </cell>
          <cell r="E2822"/>
          <cell r="F2822">
            <v>0</v>
          </cell>
          <cell r="G2822">
            <v>0</v>
          </cell>
        </row>
        <row r="2823">
          <cell r="A2823" t="str">
            <v/>
          </cell>
          <cell r="B2823" t="str">
            <v/>
          </cell>
          <cell r="C2823"/>
          <cell r="D2823" t="str">
            <v/>
          </cell>
          <cell r="E2823"/>
          <cell r="F2823">
            <v>0</v>
          </cell>
          <cell r="G2823">
            <v>0</v>
          </cell>
        </row>
        <row r="2824">
          <cell r="A2824" t="str">
            <v/>
          </cell>
          <cell r="B2824" t="str">
            <v/>
          </cell>
          <cell r="C2824"/>
          <cell r="D2824" t="str">
            <v/>
          </cell>
          <cell r="E2824"/>
          <cell r="F2824">
            <v>0</v>
          </cell>
          <cell r="G2824">
            <v>0</v>
          </cell>
        </row>
        <row r="2825">
          <cell r="A2825"/>
          <cell r="B2825"/>
          <cell r="C2825"/>
          <cell r="D2825"/>
          <cell r="E2825"/>
          <cell r="F2825" t="str">
            <v>Total A</v>
          </cell>
          <cell r="G2825">
            <v>0</v>
          </cell>
        </row>
        <row r="2826">
          <cell r="A2826" t="str">
            <v>B - MANO DE OBRA</v>
          </cell>
          <cell r="B2826"/>
          <cell r="C2826"/>
          <cell r="D2826"/>
          <cell r="E2826"/>
          <cell r="F2826"/>
          <cell r="G2826"/>
        </row>
        <row r="2827">
          <cell r="A2827" t="str">
            <v/>
          </cell>
          <cell r="B2827" t="str">
            <v/>
          </cell>
          <cell r="C2827"/>
          <cell r="D2827" t="str">
            <v/>
          </cell>
          <cell r="E2827"/>
          <cell r="F2827">
            <v>0</v>
          </cell>
          <cell r="G2827">
            <v>0</v>
          </cell>
        </row>
        <row r="2828">
          <cell r="A2828" t="str">
            <v/>
          </cell>
          <cell r="B2828" t="str">
            <v/>
          </cell>
          <cell r="C2828"/>
          <cell r="D2828" t="str">
            <v/>
          </cell>
          <cell r="E2828"/>
          <cell r="F2828">
            <v>0</v>
          </cell>
          <cell r="G2828">
            <v>0</v>
          </cell>
        </row>
        <row r="2829">
          <cell r="A2829" t="str">
            <v/>
          </cell>
          <cell r="B2829" t="str">
            <v/>
          </cell>
          <cell r="C2829"/>
          <cell r="D2829" t="str">
            <v/>
          </cell>
          <cell r="E2829"/>
          <cell r="F2829">
            <v>0</v>
          </cell>
          <cell r="G2829">
            <v>0</v>
          </cell>
        </row>
        <row r="2830">
          <cell r="A2830" t="str">
            <v/>
          </cell>
          <cell r="B2830" t="str">
            <v/>
          </cell>
          <cell r="C2830"/>
          <cell r="D2830" t="str">
            <v/>
          </cell>
          <cell r="E2830"/>
          <cell r="F2830">
            <v>0</v>
          </cell>
          <cell r="G2830">
            <v>0</v>
          </cell>
        </row>
        <row r="2831">
          <cell r="A2831" t="str">
            <v/>
          </cell>
          <cell r="B2831" t="str">
            <v/>
          </cell>
          <cell r="C2831"/>
          <cell r="D2831" t="str">
            <v/>
          </cell>
          <cell r="E2831"/>
          <cell r="F2831">
            <v>0</v>
          </cell>
          <cell r="G2831">
            <v>0</v>
          </cell>
        </row>
        <row r="2832">
          <cell r="A2832" t="str">
            <v/>
          </cell>
          <cell r="B2832" t="str">
            <v/>
          </cell>
          <cell r="C2832"/>
          <cell r="D2832" t="str">
            <v/>
          </cell>
          <cell r="E2832"/>
          <cell r="F2832">
            <v>0</v>
          </cell>
          <cell r="G2832">
            <v>0</v>
          </cell>
        </row>
        <row r="2833">
          <cell r="A2833" t="str">
            <v/>
          </cell>
          <cell r="B2833" t="str">
            <v/>
          </cell>
          <cell r="C2833"/>
          <cell r="D2833" t="str">
            <v/>
          </cell>
          <cell r="E2833"/>
          <cell r="F2833">
            <v>0</v>
          </cell>
          <cell r="G2833">
            <v>0</v>
          </cell>
        </row>
        <row r="2834">
          <cell r="A2834" t="str">
            <v/>
          </cell>
          <cell r="B2834" t="str">
            <v/>
          </cell>
          <cell r="C2834"/>
          <cell r="D2834" t="str">
            <v/>
          </cell>
          <cell r="E2834"/>
          <cell r="F2834">
            <v>0</v>
          </cell>
          <cell r="G2834">
            <v>0</v>
          </cell>
        </row>
        <row r="2835">
          <cell r="A2835"/>
          <cell r="B2835"/>
          <cell r="C2835"/>
          <cell r="D2835"/>
          <cell r="E2835"/>
          <cell r="F2835" t="str">
            <v>Total B</v>
          </cell>
          <cell r="G2835">
            <v>0</v>
          </cell>
        </row>
        <row r="2836">
          <cell r="A2836" t="str">
            <v>C - EQUIPOS</v>
          </cell>
          <cell r="B2836"/>
          <cell r="C2836"/>
          <cell r="D2836"/>
          <cell r="E2836"/>
          <cell r="F2836"/>
          <cell r="G2836"/>
        </row>
        <row r="2837">
          <cell r="A2837" t="str">
            <v/>
          </cell>
          <cell r="B2837" t="str">
            <v/>
          </cell>
          <cell r="C2837"/>
          <cell r="D2837" t="str">
            <v/>
          </cell>
          <cell r="E2837"/>
          <cell r="F2837">
            <v>0</v>
          </cell>
          <cell r="G2837">
            <v>0</v>
          </cell>
        </row>
        <row r="2838">
          <cell r="A2838" t="str">
            <v/>
          </cell>
          <cell r="B2838" t="str">
            <v/>
          </cell>
          <cell r="C2838"/>
          <cell r="D2838" t="str">
            <v/>
          </cell>
          <cell r="E2838"/>
          <cell r="F2838">
            <v>0</v>
          </cell>
          <cell r="G2838">
            <v>0</v>
          </cell>
        </row>
        <row r="2839">
          <cell r="A2839" t="str">
            <v/>
          </cell>
          <cell r="B2839" t="str">
            <v/>
          </cell>
          <cell r="C2839"/>
          <cell r="D2839" t="str">
            <v/>
          </cell>
          <cell r="E2839"/>
          <cell r="F2839">
            <v>0</v>
          </cell>
          <cell r="G2839">
            <v>0</v>
          </cell>
        </row>
        <row r="2840">
          <cell r="A2840" t="str">
            <v/>
          </cell>
          <cell r="B2840" t="str">
            <v/>
          </cell>
          <cell r="C2840"/>
          <cell r="D2840" t="str">
            <v/>
          </cell>
          <cell r="E2840"/>
          <cell r="F2840">
            <v>0</v>
          </cell>
          <cell r="G2840">
            <v>0</v>
          </cell>
        </row>
        <row r="2841">
          <cell r="A2841" t="str">
            <v/>
          </cell>
          <cell r="B2841" t="str">
            <v/>
          </cell>
          <cell r="C2841"/>
          <cell r="D2841" t="str">
            <v/>
          </cell>
          <cell r="E2841"/>
          <cell r="F2841">
            <v>0</v>
          </cell>
          <cell r="G2841">
            <v>0</v>
          </cell>
        </row>
        <row r="2842">
          <cell r="A2842" t="str">
            <v/>
          </cell>
          <cell r="B2842" t="str">
            <v/>
          </cell>
          <cell r="C2842"/>
          <cell r="D2842" t="str">
            <v/>
          </cell>
          <cell r="E2842"/>
          <cell r="F2842">
            <v>0</v>
          </cell>
          <cell r="G2842">
            <v>0</v>
          </cell>
        </row>
        <row r="2843">
          <cell r="A2843" t="str">
            <v/>
          </cell>
          <cell r="B2843" t="str">
            <v/>
          </cell>
          <cell r="C2843"/>
          <cell r="D2843" t="str">
            <v/>
          </cell>
          <cell r="E2843"/>
          <cell r="F2843">
            <v>0</v>
          </cell>
          <cell r="G2843">
            <v>0</v>
          </cell>
        </row>
        <row r="2844">
          <cell r="A2844" t="str">
            <v/>
          </cell>
          <cell r="B2844" t="str">
            <v/>
          </cell>
          <cell r="C2844"/>
          <cell r="D2844" t="str">
            <v/>
          </cell>
          <cell r="E2844"/>
          <cell r="F2844">
            <v>0</v>
          </cell>
          <cell r="G2844">
            <v>0</v>
          </cell>
        </row>
        <row r="2845">
          <cell r="A2845" t="str">
            <v/>
          </cell>
          <cell r="B2845" t="str">
            <v/>
          </cell>
          <cell r="C2845"/>
          <cell r="D2845" t="str">
            <v/>
          </cell>
          <cell r="E2845"/>
          <cell r="F2845">
            <v>0</v>
          </cell>
          <cell r="G2845">
            <v>0</v>
          </cell>
        </row>
        <row r="2846">
          <cell r="A2846" t="str">
            <v/>
          </cell>
          <cell r="B2846" t="str">
            <v/>
          </cell>
          <cell r="C2846"/>
          <cell r="D2846" t="str">
            <v/>
          </cell>
          <cell r="E2846"/>
          <cell r="F2846">
            <v>0</v>
          </cell>
          <cell r="G2846">
            <v>0</v>
          </cell>
        </row>
        <row r="2847">
          <cell r="A2847"/>
          <cell r="E2847"/>
          <cell r="F2847" t="str">
            <v>Total C</v>
          </cell>
          <cell r="G2847">
            <v>0</v>
          </cell>
        </row>
        <row r="2848">
          <cell r="A2848"/>
          <cell r="E2848"/>
          <cell r="G2848"/>
        </row>
        <row r="2849">
          <cell r="A2849" t="str">
            <v/>
          </cell>
          <cell r="B2849" t="str">
            <v/>
          </cell>
          <cell r="C2849"/>
          <cell r="D2849" t="str">
            <v>COSTO NETO</v>
          </cell>
          <cell r="E2849"/>
          <cell r="F2849" t="str">
            <v>Total D=A+B+C</v>
          </cell>
          <cell r="G2849">
            <v>0</v>
          </cell>
        </row>
        <row r="2851">
          <cell r="A2851" t="str">
            <v>ANALISIS DE PRECIOS</v>
          </cell>
          <cell r="B2851"/>
          <cell r="C2851"/>
          <cell r="D2851"/>
          <cell r="E2851"/>
          <cell r="F2851"/>
          <cell r="G2851"/>
        </row>
        <row r="2852">
          <cell r="A2852" t="str">
            <v>COMITENTE:</v>
          </cell>
          <cell r="B2852" t="str">
            <v>INSTITUTO PROVINCIAL DE LA VIVIENDA</v>
          </cell>
          <cell r="C2852"/>
          <cell r="D2852"/>
          <cell r="E2852"/>
          <cell r="F2852"/>
          <cell r="G2852"/>
        </row>
        <row r="2853">
          <cell r="A2853" t="str">
            <v>CONTRATISTA:</v>
          </cell>
          <cell r="B2853">
            <v>0</v>
          </cell>
          <cell r="C2853"/>
          <cell r="D2853"/>
          <cell r="E2853"/>
          <cell r="F2853"/>
          <cell r="G2853"/>
        </row>
        <row r="2854">
          <cell r="A2854" t="str">
            <v>OBRA:</v>
          </cell>
          <cell r="B2854">
            <v>0</v>
          </cell>
          <cell r="C2854"/>
          <cell r="D2854"/>
          <cell r="E2854"/>
          <cell r="F2854" t="str">
            <v>PRECIOS A:</v>
          </cell>
          <cell r="G2854">
            <v>0</v>
          </cell>
        </row>
        <row r="2855">
          <cell r="A2855" t="str">
            <v>UBICACIÓN:</v>
          </cell>
          <cell r="B2855">
            <v>0</v>
          </cell>
          <cell r="C2855"/>
          <cell r="E2855"/>
          <cell r="G2855"/>
        </row>
        <row r="2856">
          <cell r="A2856" t="str">
            <v>RUBRO:</v>
          </cell>
          <cell r="B2856"/>
          <cell r="C2856">
            <v>0</v>
          </cell>
          <cell r="E2856"/>
          <cell r="G2856"/>
        </row>
        <row r="2857">
          <cell r="A2857" t="str">
            <v>ITEM:</v>
          </cell>
          <cell r="B2857" t="str">
            <v/>
          </cell>
          <cell r="C2857" t="str">
            <v/>
          </cell>
          <cell r="E2857"/>
          <cell r="F2857" t="str">
            <v>UNIDAD:</v>
          </cell>
          <cell r="G2857" t="str">
            <v/>
          </cell>
        </row>
        <row r="2858">
          <cell r="A2858"/>
          <cell r="B2858"/>
          <cell r="E2858"/>
          <cell r="G2858"/>
        </row>
        <row r="2859">
          <cell r="A2859" t="str">
            <v>DATOS REDETERMINACION</v>
          </cell>
          <cell r="B2859"/>
          <cell r="C2859" t="str">
            <v>DESIGNACION</v>
          </cell>
          <cell r="D2859" t="str">
            <v>U</v>
          </cell>
          <cell r="E2859" t="str">
            <v>Cantidad</v>
          </cell>
          <cell r="F2859" t="str">
            <v>$ Unitarios</v>
          </cell>
          <cell r="G2859" t="str">
            <v>$ Parcial</v>
          </cell>
        </row>
        <row r="2860">
          <cell r="A2860" t="str">
            <v>CÓDIGO</v>
          </cell>
          <cell r="B2860" t="str">
            <v>DESCRIPCIÓN</v>
          </cell>
          <cell r="C2860"/>
          <cell r="D2860"/>
          <cell r="E2860"/>
          <cell r="F2860"/>
          <cell r="G2860"/>
        </row>
        <row r="2861">
          <cell r="A2861" t="str">
            <v>A - MATERIALES</v>
          </cell>
          <cell r="B2861"/>
          <cell r="C2861"/>
          <cell r="D2861"/>
          <cell r="E2861"/>
          <cell r="F2861"/>
          <cell r="G2861"/>
        </row>
        <row r="2862">
          <cell r="A2862" t="str">
            <v/>
          </cell>
          <cell r="B2862" t="str">
            <v/>
          </cell>
          <cell r="C2862"/>
          <cell r="D2862" t="str">
            <v/>
          </cell>
          <cell r="E2862"/>
          <cell r="F2862">
            <v>0</v>
          </cell>
          <cell r="G2862">
            <v>0</v>
          </cell>
        </row>
        <row r="2863">
          <cell r="A2863" t="str">
            <v/>
          </cell>
          <cell r="B2863" t="str">
            <v/>
          </cell>
          <cell r="C2863"/>
          <cell r="D2863" t="str">
            <v/>
          </cell>
          <cell r="E2863"/>
          <cell r="F2863">
            <v>0</v>
          </cell>
          <cell r="G2863">
            <v>0</v>
          </cell>
        </row>
        <row r="2864">
          <cell r="A2864" t="str">
            <v/>
          </cell>
          <cell r="B2864" t="str">
            <v/>
          </cell>
          <cell r="C2864"/>
          <cell r="D2864" t="str">
            <v/>
          </cell>
          <cell r="E2864"/>
          <cell r="F2864">
            <v>0</v>
          </cell>
          <cell r="G2864">
            <v>0</v>
          </cell>
        </row>
        <row r="2865">
          <cell r="A2865" t="str">
            <v/>
          </cell>
          <cell r="B2865" t="str">
            <v/>
          </cell>
          <cell r="C2865"/>
          <cell r="D2865" t="str">
            <v/>
          </cell>
          <cell r="E2865"/>
          <cell r="F2865">
            <v>0</v>
          </cell>
          <cell r="G2865">
            <v>0</v>
          </cell>
        </row>
        <row r="2866">
          <cell r="A2866" t="str">
            <v/>
          </cell>
          <cell r="B2866" t="str">
            <v/>
          </cell>
          <cell r="C2866"/>
          <cell r="D2866" t="str">
            <v/>
          </cell>
          <cell r="E2866"/>
          <cell r="F2866">
            <v>0</v>
          </cell>
          <cell r="G2866">
            <v>0</v>
          </cell>
        </row>
        <row r="2867">
          <cell r="A2867" t="str">
            <v/>
          </cell>
          <cell r="B2867" t="str">
            <v/>
          </cell>
          <cell r="C2867"/>
          <cell r="D2867" t="str">
            <v/>
          </cell>
          <cell r="E2867"/>
          <cell r="F2867">
            <v>0</v>
          </cell>
          <cell r="G2867">
            <v>0</v>
          </cell>
        </row>
        <row r="2868">
          <cell r="A2868" t="str">
            <v/>
          </cell>
          <cell r="B2868" t="str">
            <v/>
          </cell>
          <cell r="C2868"/>
          <cell r="D2868" t="str">
            <v/>
          </cell>
          <cell r="E2868"/>
          <cell r="F2868">
            <v>0</v>
          </cell>
          <cell r="G2868">
            <v>0</v>
          </cell>
        </row>
        <row r="2869">
          <cell r="A2869" t="str">
            <v/>
          </cell>
          <cell r="B2869" t="str">
            <v/>
          </cell>
          <cell r="C2869"/>
          <cell r="D2869" t="str">
            <v/>
          </cell>
          <cell r="E2869"/>
          <cell r="F2869">
            <v>0</v>
          </cell>
          <cell r="G2869">
            <v>0</v>
          </cell>
        </row>
        <row r="2870">
          <cell r="A2870" t="str">
            <v/>
          </cell>
          <cell r="B2870" t="str">
            <v/>
          </cell>
          <cell r="C2870"/>
          <cell r="D2870" t="str">
            <v/>
          </cell>
          <cell r="E2870"/>
          <cell r="F2870">
            <v>0</v>
          </cell>
          <cell r="G2870">
            <v>0</v>
          </cell>
        </row>
        <row r="2871">
          <cell r="A2871" t="str">
            <v/>
          </cell>
          <cell r="B2871" t="str">
            <v/>
          </cell>
          <cell r="C2871"/>
          <cell r="D2871" t="str">
            <v/>
          </cell>
          <cell r="E2871"/>
          <cell r="F2871">
            <v>0</v>
          </cell>
          <cell r="G2871">
            <v>0</v>
          </cell>
        </row>
        <row r="2872">
          <cell r="A2872" t="str">
            <v/>
          </cell>
          <cell r="B2872" t="str">
            <v/>
          </cell>
          <cell r="C2872"/>
          <cell r="D2872" t="str">
            <v/>
          </cell>
          <cell r="E2872"/>
          <cell r="F2872">
            <v>0</v>
          </cell>
          <cell r="G2872">
            <v>0</v>
          </cell>
        </row>
        <row r="2873">
          <cell r="A2873" t="str">
            <v/>
          </cell>
          <cell r="B2873" t="str">
            <v/>
          </cell>
          <cell r="C2873"/>
          <cell r="D2873" t="str">
            <v/>
          </cell>
          <cell r="E2873"/>
          <cell r="F2873">
            <v>0</v>
          </cell>
          <cell r="G2873">
            <v>0</v>
          </cell>
        </row>
        <row r="2874">
          <cell r="A2874" t="str">
            <v/>
          </cell>
          <cell r="B2874" t="str">
            <v/>
          </cell>
          <cell r="C2874"/>
          <cell r="D2874" t="str">
            <v/>
          </cell>
          <cell r="E2874"/>
          <cell r="F2874">
            <v>0</v>
          </cell>
          <cell r="G2874">
            <v>0</v>
          </cell>
        </row>
        <row r="2875">
          <cell r="A2875" t="str">
            <v/>
          </cell>
          <cell r="B2875" t="str">
            <v/>
          </cell>
          <cell r="C2875"/>
          <cell r="D2875" t="str">
            <v/>
          </cell>
          <cell r="E2875"/>
          <cell r="F2875">
            <v>0</v>
          </cell>
          <cell r="G2875">
            <v>0</v>
          </cell>
        </row>
        <row r="2876">
          <cell r="A2876" t="str">
            <v/>
          </cell>
          <cell r="B2876" t="str">
            <v/>
          </cell>
          <cell r="C2876"/>
          <cell r="D2876" t="str">
            <v/>
          </cell>
          <cell r="E2876"/>
          <cell r="F2876">
            <v>0</v>
          </cell>
          <cell r="G2876">
            <v>0</v>
          </cell>
        </row>
        <row r="2877">
          <cell r="A2877" t="str">
            <v/>
          </cell>
          <cell r="B2877" t="str">
            <v/>
          </cell>
          <cell r="C2877"/>
          <cell r="D2877" t="str">
            <v/>
          </cell>
          <cell r="E2877"/>
          <cell r="F2877">
            <v>0</v>
          </cell>
          <cell r="G2877">
            <v>0</v>
          </cell>
        </row>
        <row r="2878">
          <cell r="A2878" t="str">
            <v/>
          </cell>
          <cell r="B2878" t="str">
            <v/>
          </cell>
          <cell r="C2878"/>
          <cell r="D2878" t="str">
            <v/>
          </cell>
          <cell r="E2878"/>
          <cell r="F2878">
            <v>0</v>
          </cell>
          <cell r="G2878">
            <v>0</v>
          </cell>
        </row>
        <row r="2879">
          <cell r="A2879" t="str">
            <v/>
          </cell>
          <cell r="B2879" t="str">
            <v/>
          </cell>
          <cell r="C2879"/>
          <cell r="D2879" t="str">
            <v/>
          </cell>
          <cell r="E2879"/>
          <cell r="F2879">
            <v>0</v>
          </cell>
          <cell r="G2879">
            <v>0</v>
          </cell>
        </row>
        <row r="2880">
          <cell r="A2880" t="str">
            <v/>
          </cell>
          <cell r="B2880" t="str">
            <v/>
          </cell>
          <cell r="C2880"/>
          <cell r="D2880" t="str">
            <v/>
          </cell>
          <cell r="E2880"/>
          <cell r="F2880">
            <v>0</v>
          </cell>
          <cell r="G2880">
            <v>0</v>
          </cell>
        </row>
        <row r="2881">
          <cell r="A2881" t="str">
            <v/>
          </cell>
          <cell r="B2881" t="str">
            <v/>
          </cell>
          <cell r="C2881"/>
          <cell r="D2881" t="str">
            <v/>
          </cell>
          <cell r="E2881"/>
          <cell r="F2881">
            <v>0</v>
          </cell>
          <cell r="G2881">
            <v>0</v>
          </cell>
        </row>
        <row r="2882">
          <cell r="A2882"/>
          <cell r="B2882"/>
          <cell r="C2882"/>
          <cell r="D2882"/>
          <cell r="E2882"/>
          <cell r="F2882" t="str">
            <v>Total A</v>
          </cell>
          <cell r="G2882">
            <v>0</v>
          </cell>
        </row>
        <row r="2883">
          <cell r="A2883" t="str">
            <v>B - MANO DE OBRA</v>
          </cell>
          <cell r="B2883"/>
          <cell r="C2883"/>
          <cell r="D2883"/>
          <cell r="E2883"/>
          <cell r="F2883"/>
          <cell r="G2883"/>
        </row>
        <row r="2884">
          <cell r="A2884" t="str">
            <v/>
          </cell>
          <cell r="B2884" t="str">
            <v/>
          </cell>
          <cell r="C2884"/>
          <cell r="D2884" t="str">
            <v/>
          </cell>
          <cell r="E2884"/>
          <cell r="F2884">
            <v>0</v>
          </cell>
          <cell r="G2884">
            <v>0</v>
          </cell>
        </row>
        <row r="2885">
          <cell r="A2885" t="str">
            <v/>
          </cell>
          <cell r="B2885" t="str">
            <v/>
          </cell>
          <cell r="C2885"/>
          <cell r="D2885" t="str">
            <v/>
          </cell>
          <cell r="E2885"/>
          <cell r="F2885">
            <v>0</v>
          </cell>
          <cell r="G2885">
            <v>0</v>
          </cell>
        </row>
        <row r="2886">
          <cell r="A2886" t="str">
            <v/>
          </cell>
          <cell r="B2886" t="str">
            <v/>
          </cell>
          <cell r="C2886"/>
          <cell r="D2886" t="str">
            <v/>
          </cell>
          <cell r="E2886"/>
          <cell r="F2886">
            <v>0</v>
          </cell>
          <cell r="G2886">
            <v>0</v>
          </cell>
        </row>
        <row r="2887">
          <cell r="A2887" t="str">
            <v/>
          </cell>
          <cell r="B2887" t="str">
            <v/>
          </cell>
          <cell r="C2887"/>
          <cell r="D2887" t="str">
            <v/>
          </cell>
          <cell r="E2887"/>
          <cell r="F2887">
            <v>0</v>
          </cell>
          <cell r="G2887">
            <v>0</v>
          </cell>
        </row>
        <row r="2888">
          <cell r="A2888" t="str">
            <v/>
          </cell>
          <cell r="B2888" t="str">
            <v/>
          </cell>
          <cell r="C2888"/>
          <cell r="D2888" t="str">
            <v/>
          </cell>
          <cell r="E2888"/>
          <cell r="F2888">
            <v>0</v>
          </cell>
          <cell r="G2888">
            <v>0</v>
          </cell>
        </row>
        <row r="2889">
          <cell r="A2889" t="str">
            <v/>
          </cell>
          <cell r="B2889" t="str">
            <v/>
          </cell>
          <cell r="C2889"/>
          <cell r="D2889" t="str">
            <v/>
          </cell>
          <cell r="E2889"/>
          <cell r="F2889">
            <v>0</v>
          </cell>
          <cell r="G2889">
            <v>0</v>
          </cell>
        </row>
        <row r="2890">
          <cell r="A2890" t="str">
            <v/>
          </cell>
          <cell r="B2890" t="str">
            <v/>
          </cell>
          <cell r="C2890"/>
          <cell r="D2890" t="str">
            <v/>
          </cell>
          <cell r="E2890"/>
          <cell r="F2890">
            <v>0</v>
          </cell>
          <cell r="G2890">
            <v>0</v>
          </cell>
        </row>
        <row r="2891">
          <cell r="A2891" t="str">
            <v/>
          </cell>
          <cell r="B2891" t="str">
            <v/>
          </cell>
          <cell r="C2891"/>
          <cell r="D2891" t="str">
            <v/>
          </cell>
          <cell r="E2891"/>
          <cell r="F2891">
            <v>0</v>
          </cell>
          <cell r="G2891">
            <v>0</v>
          </cell>
        </row>
        <row r="2892">
          <cell r="A2892"/>
          <cell r="B2892"/>
          <cell r="C2892"/>
          <cell r="D2892"/>
          <cell r="E2892"/>
          <cell r="F2892" t="str">
            <v>Total B</v>
          </cell>
          <cell r="G2892">
            <v>0</v>
          </cell>
        </row>
        <row r="2893">
          <cell r="A2893" t="str">
            <v>C - EQUIPOS</v>
          </cell>
          <cell r="B2893"/>
          <cell r="C2893"/>
          <cell r="D2893"/>
          <cell r="E2893"/>
          <cell r="F2893"/>
          <cell r="G2893"/>
        </row>
        <row r="2894">
          <cell r="A2894" t="str">
            <v/>
          </cell>
          <cell r="B2894" t="str">
            <v/>
          </cell>
          <cell r="C2894"/>
          <cell r="D2894" t="str">
            <v/>
          </cell>
          <cell r="E2894"/>
          <cell r="F2894">
            <v>0</v>
          </cell>
          <cell r="G2894">
            <v>0</v>
          </cell>
        </row>
        <row r="2895">
          <cell r="A2895" t="str">
            <v/>
          </cell>
          <cell r="B2895" t="str">
            <v/>
          </cell>
          <cell r="C2895"/>
          <cell r="D2895" t="str">
            <v/>
          </cell>
          <cell r="E2895"/>
          <cell r="F2895">
            <v>0</v>
          </cell>
          <cell r="G2895">
            <v>0</v>
          </cell>
        </row>
        <row r="2896">
          <cell r="A2896" t="str">
            <v/>
          </cell>
          <cell r="B2896" t="str">
            <v/>
          </cell>
          <cell r="C2896"/>
          <cell r="D2896" t="str">
            <v/>
          </cell>
          <cell r="E2896"/>
          <cell r="F2896">
            <v>0</v>
          </cell>
          <cell r="G2896">
            <v>0</v>
          </cell>
        </row>
        <row r="2897">
          <cell r="A2897" t="str">
            <v/>
          </cell>
          <cell r="B2897" t="str">
            <v/>
          </cell>
          <cell r="C2897"/>
          <cell r="D2897" t="str">
            <v/>
          </cell>
          <cell r="E2897"/>
          <cell r="F2897">
            <v>0</v>
          </cell>
          <cell r="G2897">
            <v>0</v>
          </cell>
        </row>
        <row r="2898">
          <cell r="A2898" t="str">
            <v/>
          </cell>
          <cell r="B2898" t="str">
            <v/>
          </cell>
          <cell r="C2898"/>
          <cell r="D2898" t="str">
            <v/>
          </cell>
          <cell r="E2898"/>
          <cell r="F2898">
            <v>0</v>
          </cell>
          <cell r="G2898">
            <v>0</v>
          </cell>
        </row>
        <row r="2899">
          <cell r="A2899" t="str">
            <v/>
          </cell>
          <cell r="B2899" t="str">
            <v/>
          </cell>
          <cell r="C2899"/>
          <cell r="D2899" t="str">
            <v/>
          </cell>
          <cell r="E2899"/>
          <cell r="F2899">
            <v>0</v>
          </cell>
          <cell r="G2899">
            <v>0</v>
          </cell>
        </row>
        <row r="2900">
          <cell r="A2900" t="str">
            <v/>
          </cell>
          <cell r="B2900" t="str">
            <v/>
          </cell>
          <cell r="C2900"/>
          <cell r="D2900" t="str">
            <v/>
          </cell>
          <cell r="E2900"/>
          <cell r="F2900">
            <v>0</v>
          </cell>
          <cell r="G2900">
            <v>0</v>
          </cell>
        </row>
        <row r="2901">
          <cell r="A2901" t="str">
            <v/>
          </cell>
          <cell r="B2901" t="str">
            <v/>
          </cell>
          <cell r="C2901"/>
          <cell r="D2901" t="str">
            <v/>
          </cell>
          <cell r="E2901"/>
          <cell r="F2901">
            <v>0</v>
          </cell>
          <cell r="G2901">
            <v>0</v>
          </cell>
        </row>
        <row r="2902">
          <cell r="A2902" t="str">
            <v/>
          </cell>
          <cell r="B2902" t="str">
            <v/>
          </cell>
          <cell r="C2902"/>
          <cell r="D2902" t="str">
            <v/>
          </cell>
          <cell r="E2902"/>
          <cell r="F2902">
            <v>0</v>
          </cell>
          <cell r="G2902">
            <v>0</v>
          </cell>
        </row>
        <row r="2903">
          <cell r="A2903" t="str">
            <v/>
          </cell>
          <cell r="B2903" t="str">
            <v/>
          </cell>
          <cell r="C2903"/>
          <cell r="D2903" t="str">
            <v/>
          </cell>
          <cell r="E2903"/>
          <cell r="F2903">
            <v>0</v>
          </cell>
          <cell r="G2903">
            <v>0</v>
          </cell>
        </row>
        <row r="2904">
          <cell r="A2904"/>
          <cell r="E2904"/>
          <cell r="F2904" t="str">
            <v>Total C</v>
          </cell>
          <cell r="G2904">
            <v>0</v>
          </cell>
        </row>
        <row r="2905">
          <cell r="A2905"/>
          <cell r="E2905"/>
          <cell r="G2905"/>
        </row>
        <row r="2906">
          <cell r="A2906" t="str">
            <v/>
          </cell>
          <cell r="B2906" t="str">
            <v/>
          </cell>
          <cell r="C2906"/>
          <cell r="D2906" t="str">
            <v>COSTO NETO</v>
          </cell>
          <cell r="E2906"/>
          <cell r="F2906" t="str">
            <v>Total D=A+B+C</v>
          </cell>
          <cell r="G2906">
            <v>0</v>
          </cell>
        </row>
        <row r="2907">
          <cell r="A2907"/>
          <cell r="B2907"/>
          <cell r="C2907"/>
          <cell r="D2907"/>
          <cell r="E2907"/>
          <cell r="F2907"/>
          <cell r="G2907"/>
        </row>
        <row r="2908">
          <cell r="A2908" t="str">
            <v>ANALISIS DE PRECIOS</v>
          </cell>
          <cell r="B2908"/>
          <cell r="C2908"/>
          <cell r="D2908"/>
          <cell r="E2908"/>
          <cell r="F2908"/>
          <cell r="G2908"/>
        </row>
        <row r="2909">
          <cell r="A2909" t="str">
            <v>COMITENTE:</v>
          </cell>
          <cell r="B2909" t="str">
            <v>INSTITUTO PROVINCIAL DE LA VIVIENDA</v>
          </cell>
          <cell r="C2909"/>
          <cell r="D2909"/>
          <cell r="E2909"/>
          <cell r="F2909"/>
          <cell r="G2909"/>
        </row>
        <row r="2910">
          <cell r="A2910" t="str">
            <v>CONTRATISTA:</v>
          </cell>
          <cell r="B2910">
            <v>0</v>
          </cell>
          <cell r="C2910"/>
          <cell r="D2910"/>
          <cell r="E2910"/>
          <cell r="F2910"/>
          <cell r="G2910"/>
        </row>
        <row r="2911">
          <cell r="A2911" t="str">
            <v>OBRA:</v>
          </cell>
          <cell r="B2911">
            <v>0</v>
          </cell>
          <cell r="C2911"/>
          <cell r="D2911"/>
          <cell r="E2911"/>
          <cell r="F2911" t="str">
            <v>PRECIOS A:</v>
          </cell>
          <cell r="G2911">
            <v>0</v>
          </cell>
        </row>
        <row r="2912">
          <cell r="A2912" t="str">
            <v>UBICACIÓN:</v>
          </cell>
          <cell r="B2912">
            <v>0</v>
          </cell>
          <cell r="C2912"/>
          <cell r="E2912"/>
          <cell r="G2912"/>
        </row>
        <row r="2913">
          <cell r="A2913" t="str">
            <v>RUBRO:</v>
          </cell>
          <cell r="B2913"/>
          <cell r="C2913">
            <v>0</v>
          </cell>
          <cell r="E2913"/>
          <cell r="G2913"/>
        </row>
        <row r="2914">
          <cell r="A2914" t="str">
            <v>ITEM:</v>
          </cell>
          <cell r="B2914" t="str">
            <v/>
          </cell>
          <cell r="C2914" t="str">
            <v/>
          </cell>
          <cell r="E2914"/>
          <cell r="F2914" t="str">
            <v>UNIDAD:</v>
          </cell>
          <cell r="G2914" t="str">
            <v/>
          </cell>
        </row>
        <row r="2915">
          <cell r="A2915"/>
          <cell r="B2915"/>
          <cell r="E2915"/>
          <cell r="G2915"/>
        </row>
        <row r="2916">
          <cell r="A2916" t="str">
            <v>DATOS REDETERMINACION</v>
          </cell>
          <cell r="B2916"/>
          <cell r="C2916" t="str">
            <v>DESIGNACION</v>
          </cell>
          <cell r="D2916" t="str">
            <v>U</v>
          </cell>
          <cell r="E2916" t="str">
            <v>Cantidad</v>
          </cell>
          <cell r="F2916" t="str">
            <v>$ Unitarios</v>
          </cell>
          <cell r="G2916" t="str">
            <v>$ Parcial</v>
          </cell>
        </row>
        <row r="2917">
          <cell r="A2917" t="str">
            <v>CÓDIGO</v>
          </cell>
          <cell r="B2917" t="str">
            <v>DESCRIPCIÓN</v>
          </cell>
          <cell r="C2917"/>
          <cell r="D2917"/>
          <cell r="E2917"/>
          <cell r="F2917"/>
          <cell r="G2917"/>
        </row>
        <row r="2918">
          <cell r="A2918" t="str">
            <v>A - MATERIALES</v>
          </cell>
          <cell r="B2918"/>
          <cell r="C2918"/>
          <cell r="D2918"/>
          <cell r="E2918"/>
          <cell r="F2918"/>
          <cell r="G2918"/>
        </row>
        <row r="2919">
          <cell r="A2919" t="str">
            <v/>
          </cell>
          <cell r="B2919" t="str">
            <v/>
          </cell>
          <cell r="C2919"/>
          <cell r="D2919" t="str">
            <v/>
          </cell>
          <cell r="E2919"/>
          <cell r="F2919">
            <v>0</v>
          </cell>
          <cell r="G2919">
            <v>0</v>
          </cell>
        </row>
        <row r="2920">
          <cell r="A2920" t="str">
            <v/>
          </cell>
          <cell r="B2920" t="str">
            <v/>
          </cell>
          <cell r="C2920"/>
          <cell r="D2920" t="str">
            <v/>
          </cell>
          <cell r="E2920"/>
          <cell r="F2920">
            <v>0</v>
          </cell>
          <cell r="G2920">
            <v>0</v>
          </cell>
        </row>
        <row r="2921">
          <cell r="A2921" t="str">
            <v/>
          </cell>
          <cell r="B2921" t="str">
            <v/>
          </cell>
          <cell r="C2921"/>
          <cell r="D2921" t="str">
            <v/>
          </cell>
          <cell r="E2921"/>
          <cell r="F2921">
            <v>0</v>
          </cell>
          <cell r="G2921">
            <v>0</v>
          </cell>
        </row>
        <row r="2922">
          <cell r="A2922" t="str">
            <v/>
          </cell>
          <cell r="B2922" t="str">
            <v/>
          </cell>
          <cell r="C2922"/>
          <cell r="D2922" t="str">
            <v/>
          </cell>
          <cell r="E2922"/>
          <cell r="F2922">
            <v>0</v>
          </cell>
          <cell r="G2922">
            <v>0</v>
          </cell>
        </row>
        <row r="2923">
          <cell r="A2923" t="str">
            <v/>
          </cell>
          <cell r="B2923" t="str">
            <v/>
          </cell>
          <cell r="C2923"/>
          <cell r="D2923" t="str">
            <v/>
          </cell>
          <cell r="E2923"/>
          <cell r="F2923">
            <v>0</v>
          </cell>
          <cell r="G2923">
            <v>0</v>
          </cell>
        </row>
        <row r="2924">
          <cell r="A2924" t="str">
            <v/>
          </cell>
          <cell r="B2924" t="str">
            <v/>
          </cell>
          <cell r="C2924"/>
          <cell r="D2924" t="str">
            <v/>
          </cell>
          <cell r="E2924"/>
          <cell r="F2924">
            <v>0</v>
          </cell>
          <cell r="G2924">
            <v>0</v>
          </cell>
        </row>
        <row r="2925">
          <cell r="A2925" t="str">
            <v/>
          </cell>
          <cell r="B2925" t="str">
            <v/>
          </cell>
          <cell r="C2925"/>
          <cell r="D2925" t="str">
            <v/>
          </cell>
          <cell r="E2925"/>
          <cell r="F2925">
            <v>0</v>
          </cell>
          <cell r="G2925">
            <v>0</v>
          </cell>
        </row>
        <row r="2926">
          <cell r="A2926" t="str">
            <v/>
          </cell>
          <cell r="B2926" t="str">
            <v/>
          </cell>
          <cell r="C2926"/>
          <cell r="D2926" t="str">
            <v/>
          </cell>
          <cell r="E2926"/>
          <cell r="F2926">
            <v>0</v>
          </cell>
          <cell r="G2926">
            <v>0</v>
          </cell>
        </row>
        <row r="2927">
          <cell r="A2927" t="str">
            <v/>
          </cell>
          <cell r="B2927" t="str">
            <v/>
          </cell>
          <cell r="C2927"/>
          <cell r="D2927" t="str">
            <v/>
          </cell>
          <cell r="E2927"/>
          <cell r="F2927">
            <v>0</v>
          </cell>
          <cell r="G2927">
            <v>0</v>
          </cell>
        </row>
        <row r="2928">
          <cell r="A2928" t="str">
            <v/>
          </cell>
          <cell r="B2928" t="str">
            <v/>
          </cell>
          <cell r="C2928"/>
          <cell r="D2928" t="str">
            <v/>
          </cell>
          <cell r="E2928"/>
          <cell r="F2928">
            <v>0</v>
          </cell>
          <cell r="G2928">
            <v>0</v>
          </cell>
        </row>
        <row r="2929">
          <cell r="A2929" t="str">
            <v/>
          </cell>
          <cell r="B2929" t="str">
            <v/>
          </cell>
          <cell r="C2929"/>
          <cell r="D2929" t="str">
            <v/>
          </cell>
          <cell r="E2929"/>
          <cell r="F2929">
            <v>0</v>
          </cell>
          <cell r="G2929">
            <v>0</v>
          </cell>
        </row>
        <row r="2930">
          <cell r="A2930" t="str">
            <v/>
          </cell>
          <cell r="B2930" t="str">
            <v/>
          </cell>
          <cell r="C2930"/>
          <cell r="D2930" t="str">
            <v/>
          </cell>
          <cell r="E2930"/>
          <cell r="F2930">
            <v>0</v>
          </cell>
          <cell r="G2930">
            <v>0</v>
          </cell>
        </row>
        <row r="2931">
          <cell r="A2931" t="str">
            <v/>
          </cell>
          <cell r="B2931" t="str">
            <v/>
          </cell>
          <cell r="C2931"/>
          <cell r="D2931" t="str">
            <v/>
          </cell>
          <cell r="E2931"/>
          <cell r="F2931">
            <v>0</v>
          </cell>
          <cell r="G2931">
            <v>0</v>
          </cell>
        </row>
        <row r="2932">
          <cell r="A2932" t="str">
            <v/>
          </cell>
          <cell r="B2932" t="str">
            <v/>
          </cell>
          <cell r="C2932"/>
          <cell r="D2932" t="str">
            <v/>
          </cell>
          <cell r="E2932"/>
          <cell r="F2932">
            <v>0</v>
          </cell>
          <cell r="G2932">
            <v>0</v>
          </cell>
        </row>
        <row r="2933">
          <cell r="A2933" t="str">
            <v/>
          </cell>
          <cell r="B2933" t="str">
            <v/>
          </cell>
          <cell r="C2933"/>
          <cell r="D2933" t="str">
            <v/>
          </cell>
          <cell r="E2933"/>
          <cell r="F2933">
            <v>0</v>
          </cell>
          <cell r="G2933">
            <v>0</v>
          </cell>
        </row>
        <row r="2934">
          <cell r="A2934" t="str">
            <v/>
          </cell>
          <cell r="B2934" t="str">
            <v/>
          </cell>
          <cell r="C2934"/>
          <cell r="D2934" t="str">
            <v/>
          </cell>
          <cell r="E2934"/>
          <cell r="F2934">
            <v>0</v>
          </cell>
          <cell r="G2934">
            <v>0</v>
          </cell>
        </row>
        <row r="2935">
          <cell r="A2935" t="str">
            <v/>
          </cell>
          <cell r="B2935" t="str">
            <v/>
          </cell>
          <cell r="C2935"/>
          <cell r="D2935" t="str">
            <v/>
          </cell>
          <cell r="E2935"/>
          <cell r="F2935">
            <v>0</v>
          </cell>
          <cell r="G2935">
            <v>0</v>
          </cell>
        </row>
        <row r="2936">
          <cell r="A2936" t="str">
            <v/>
          </cell>
          <cell r="B2936" t="str">
            <v/>
          </cell>
          <cell r="C2936"/>
          <cell r="D2936" t="str">
            <v/>
          </cell>
          <cell r="E2936"/>
          <cell r="F2936">
            <v>0</v>
          </cell>
          <cell r="G2936">
            <v>0</v>
          </cell>
        </row>
        <row r="2937">
          <cell r="A2937" t="str">
            <v/>
          </cell>
          <cell r="B2937" t="str">
            <v/>
          </cell>
          <cell r="C2937"/>
          <cell r="D2937" t="str">
            <v/>
          </cell>
          <cell r="E2937"/>
          <cell r="F2937">
            <v>0</v>
          </cell>
          <cell r="G2937">
            <v>0</v>
          </cell>
        </row>
        <row r="2938">
          <cell r="A2938" t="str">
            <v/>
          </cell>
          <cell r="B2938" t="str">
            <v/>
          </cell>
          <cell r="C2938"/>
          <cell r="D2938" t="str">
            <v/>
          </cell>
          <cell r="E2938"/>
          <cell r="F2938">
            <v>0</v>
          </cell>
          <cell r="G2938">
            <v>0</v>
          </cell>
        </row>
        <row r="2939">
          <cell r="A2939"/>
          <cell r="B2939"/>
          <cell r="C2939"/>
          <cell r="D2939"/>
          <cell r="E2939"/>
          <cell r="F2939" t="str">
            <v>Total A</v>
          </cell>
          <cell r="G2939">
            <v>0</v>
          </cell>
        </row>
        <row r="2940">
          <cell r="A2940" t="str">
            <v>B - MANO DE OBRA</v>
          </cell>
          <cell r="B2940"/>
          <cell r="C2940"/>
          <cell r="D2940"/>
          <cell r="E2940"/>
          <cell r="F2940"/>
          <cell r="G2940"/>
        </row>
        <row r="2941">
          <cell r="A2941" t="str">
            <v/>
          </cell>
          <cell r="B2941" t="str">
            <v/>
          </cell>
          <cell r="C2941"/>
          <cell r="D2941" t="str">
            <v/>
          </cell>
          <cell r="E2941"/>
          <cell r="F2941">
            <v>0</v>
          </cell>
          <cell r="G2941">
            <v>0</v>
          </cell>
        </row>
        <row r="2942">
          <cell r="A2942" t="str">
            <v/>
          </cell>
          <cell r="B2942" t="str">
            <v/>
          </cell>
          <cell r="C2942"/>
          <cell r="D2942" t="str">
            <v/>
          </cell>
          <cell r="E2942"/>
          <cell r="F2942">
            <v>0</v>
          </cell>
          <cell r="G2942">
            <v>0</v>
          </cell>
        </row>
        <row r="2943">
          <cell r="A2943" t="str">
            <v/>
          </cell>
          <cell r="B2943" t="str">
            <v/>
          </cell>
          <cell r="C2943"/>
          <cell r="D2943" t="str">
            <v/>
          </cell>
          <cell r="E2943"/>
          <cell r="F2943">
            <v>0</v>
          </cell>
          <cell r="G2943">
            <v>0</v>
          </cell>
        </row>
        <row r="2944">
          <cell r="A2944" t="str">
            <v/>
          </cell>
          <cell r="B2944" t="str">
            <v/>
          </cell>
          <cell r="C2944"/>
          <cell r="D2944" t="str">
            <v/>
          </cell>
          <cell r="E2944"/>
          <cell r="F2944">
            <v>0</v>
          </cell>
          <cell r="G2944">
            <v>0</v>
          </cell>
        </row>
        <row r="2945">
          <cell r="A2945" t="str">
            <v/>
          </cell>
          <cell r="B2945" t="str">
            <v/>
          </cell>
          <cell r="C2945"/>
          <cell r="D2945" t="str">
            <v/>
          </cell>
          <cell r="E2945"/>
          <cell r="F2945">
            <v>0</v>
          </cell>
          <cell r="G2945">
            <v>0</v>
          </cell>
        </row>
        <row r="2946">
          <cell r="A2946" t="str">
            <v/>
          </cell>
          <cell r="B2946" t="str">
            <v/>
          </cell>
          <cell r="C2946"/>
          <cell r="D2946" t="str">
            <v/>
          </cell>
          <cell r="E2946"/>
          <cell r="F2946">
            <v>0</v>
          </cell>
          <cell r="G2946">
            <v>0</v>
          </cell>
        </row>
        <row r="2947">
          <cell r="A2947" t="str">
            <v/>
          </cell>
          <cell r="B2947" t="str">
            <v/>
          </cell>
          <cell r="C2947"/>
          <cell r="D2947" t="str">
            <v/>
          </cell>
          <cell r="E2947"/>
          <cell r="F2947">
            <v>0</v>
          </cell>
          <cell r="G2947">
            <v>0</v>
          </cell>
        </row>
        <row r="2948">
          <cell r="A2948" t="str">
            <v/>
          </cell>
          <cell r="B2948" t="str">
            <v/>
          </cell>
          <cell r="C2948"/>
          <cell r="D2948" t="str">
            <v/>
          </cell>
          <cell r="E2948"/>
          <cell r="F2948">
            <v>0</v>
          </cell>
          <cell r="G2948">
            <v>0</v>
          </cell>
        </row>
        <row r="2949">
          <cell r="A2949"/>
          <cell r="B2949"/>
          <cell r="C2949"/>
          <cell r="D2949"/>
          <cell r="E2949"/>
          <cell r="F2949" t="str">
            <v>Total B</v>
          </cell>
          <cell r="G2949">
            <v>0</v>
          </cell>
        </row>
        <row r="2950">
          <cell r="A2950" t="str">
            <v>C - EQUIPOS</v>
          </cell>
          <cell r="B2950"/>
          <cell r="C2950"/>
          <cell r="D2950"/>
          <cell r="E2950"/>
          <cell r="F2950"/>
          <cell r="G2950"/>
        </row>
        <row r="2951">
          <cell r="A2951" t="str">
            <v/>
          </cell>
          <cell r="B2951" t="str">
            <v/>
          </cell>
          <cell r="C2951"/>
          <cell r="D2951" t="str">
            <v/>
          </cell>
          <cell r="E2951"/>
          <cell r="F2951">
            <v>0</v>
          </cell>
          <cell r="G2951">
            <v>0</v>
          </cell>
        </row>
        <row r="2952">
          <cell r="A2952" t="str">
            <v/>
          </cell>
          <cell r="B2952" t="str">
            <v/>
          </cell>
          <cell r="C2952"/>
          <cell r="D2952" t="str">
            <v/>
          </cell>
          <cell r="E2952"/>
          <cell r="F2952">
            <v>0</v>
          </cell>
          <cell r="G2952">
            <v>0</v>
          </cell>
        </row>
        <row r="2953">
          <cell r="A2953" t="str">
            <v/>
          </cell>
          <cell r="B2953" t="str">
            <v/>
          </cell>
          <cell r="C2953"/>
          <cell r="D2953" t="str">
            <v/>
          </cell>
          <cell r="E2953"/>
          <cell r="F2953">
            <v>0</v>
          </cell>
          <cell r="G2953">
            <v>0</v>
          </cell>
        </row>
        <row r="2954">
          <cell r="A2954" t="str">
            <v/>
          </cell>
          <cell r="B2954" t="str">
            <v/>
          </cell>
          <cell r="C2954"/>
          <cell r="D2954" t="str">
            <v/>
          </cell>
          <cell r="E2954"/>
          <cell r="F2954">
            <v>0</v>
          </cell>
          <cell r="G2954">
            <v>0</v>
          </cell>
        </row>
        <row r="2955">
          <cell r="A2955" t="str">
            <v/>
          </cell>
          <cell r="B2955" t="str">
            <v/>
          </cell>
          <cell r="C2955"/>
          <cell r="D2955" t="str">
            <v/>
          </cell>
          <cell r="E2955"/>
          <cell r="F2955">
            <v>0</v>
          </cell>
          <cell r="G2955">
            <v>0</v>
          </cell>
        </row>
        <row r="2956">
          <cell r="A2956" t="str">
            <v/>
          </cell>
          <cell r="B2956" t="str">
            <v/>
          </cell>
          <cell r="C2956"/>
          <cell r="D2956" t="str">
            <v/>
          </cell>
          <cell r="E2956"/>
          <cell r="F2956">
            <v>0</v>
          </cell>
          <cell r="G2956">
            <v>0</v>
          </cell>
        </row>
        <row r="2957">
          <cell r="A2957" t="str">
            <v/>
          </cell>
          <cell r="B2957" t="str">
            <v/>
          </cell>
          <cell r="C2957"/>
          <cell r="D2957" t="str">
            <v/>
          </cell>
          <cell r="E2957"/>
          <cell r="F2957">
            <v>0</v>
          </cell>
          <cell r="G2957">
            <v>0</v>
          </cell>
        </row>
        <row r="2958">
          <cell r="A2958" t="str">
            <v/>
          </cell>
          <cell r="B2958" t="str">
            <v/>
          </cell>
          <cell r="C2958"/>
          <cell r="D2958" t="str">
            <v/>
          </cell>
          <cell r="E2958"/>
          <cell r="F2958">
            <v>0</v>
          </cell>
          <cell r="G2958">
            <v>0</v>
          </cell>
        </row>
        <row r="2959">
          <cell r="A2959" t="str">
            <v/>
          </cell>
          <cell r="B2959" t="str">
            <v/>
          </cell>
          <cell r="C2959"/>
          <cell r="D2959" t="str">
            <v/>
          </cell>
          <cell r="E2959"/>
          <cell r="F2959">
            <v>0</v>
          </cell>
          <cell r="G2959">
            <v>0</v>
          </cell>
        </row>
        <row r="2960">
          <cell r="A2960" t="str">
            <v/>
          </cell>
          <cell r="B2960" t="str">
            <v/>
          </cell>
          <cell r="C2960"/>
          <cell r="D2960" t="str">
            <v/>
          </cell>
          <cell r="E2960"/>
          <cell r="F2960">
            <v>0</v>
          </cell>
          <cell r="G2960">
            <v>0</v>
          </cell>
        </row>
        <row r="2961">
          <cell r="A2961"/>
          <cell r="E2961"/>
          <cell r="F2961" t="str">
            <v>Total C</v>
          </cell>
          <cell r="G2961">
            <v>0</v>
          </cell>
        </row>
        <row r="2962">
          <cell r="A2962"/>
          <cell r="E2962"/>
          <cell r="G2962"/>
        </row>
        <row r="2963">
          <cell r="A2963" t="str">
            <v/>
          </cell>
          <cell r="B2963" t="str">
            <v/>
          </cell>
          <cell r="C2963"/>
          <cell r="D2963" t="str">
            <v>COSTO NETO</v>
          </cell>
          <cell r="E2963"/>
          <cell r="F2963" t="str">
            <v>Total D=A+B+C</v>
          </cell>
          <cell r="G2963">
            <v>0</v>
          </cell>
        </row>
        <row r="2964">
          <cell r="A2964"/>
          <cell r="B2964"/>
          <cell r="C2964"/>
          <cell r="D2964"/>
          <cell r="E2964"/>
          <cell r="F2964"/>
          <cell r="G2964"/>
        </row>
        <row r="2965">
          <cell r="A2965" t="str">
            <v>ANALISIS DE PRECIOS</v>
          </cell>
          <cell r="B2965"/>
          <cell r="C2965"/>
          <cell r="D2965"/>
          <cell r="E2965"/>
          <cell r="F2965"/>
          <cell r="G2965"/>
        </row>
        <row r="2966">
          <cell r="A2966" t="str">
            <v>COMITENTE:</v>
          </cell>
          <cell r="B2966" t="str">
            <v>INSTITUTO PROVINCIAL DE LA VIVIENDA</v>
          </cell>
          <cell r="C2966"/>
          <cell r="D2966"/>
          <cell r="E2966"/>
          <cell r="F2966"/>
          <cell r="G2966"/>
        </row>
        <row r="2967">
          <cell r="A2967" t="str">
            <v>CONTRATISTA:</v>
          </cell>
          <cell r="B2967">
            <v>0</v>
          </cell>
          <cell r="C2967"/>
          <cell r="D2967"/>
          <cell r="E2967"/>
          <cell r="F2967"/>
          <cell r="G2967"/>
        </row>
        <row r="2968">
          <cell r="A2968" t="str">
            <v>OBRA:</v>
          </cell>
          <cell r="B2968">
            <v>0</v>
          </cell>
          <cell r="C2968"/>
          <cell r="D2968"/>
          <cell r="E2968"/>
          <cell r="F2968" t="str">
            <v>PRECIOS A:</v>
          </cell>
          <cell r="G2968">
            <v>0</v>
          </cell>
        </row>
        <row r="2969">
          <cell r="A2969" t="str">
            <v>UBICACIÓN:</v>
          </cell>
          <cell r="B2969">
            <v>0</v>
          </cell>
          <cell r="C2969"/>
          <cell r="E2969"/>
          <cell r="G2969"/>
        </row>
        <row r="2970">
          <cell r="A2970" t="str">
            <v>RUBRO:</v>
          </cell>
          <cell r="B2970"/>
          <cell r="C2970">
            <v>0</v>
          </cell>
          <cell r="E2970"/>
          <cell r="G2970"/>
        </row>
        <row r="2971">
          <cell r="A2971" t="str">
            <v>ITEM:</v>
          </cell>
          <cell r="B2971" t="str">
            <v/>
          </cell>
          <cell r="C2971" t="str">
            <v/>
          </cell>
          <cell r="E2971"/>
          <cell r="F2971" t="str">
            <v>UNIDAD:</v>
          </cell>
          <cell r="G2971" t="str">
            <v/>
          </cell>
        </row>
        <row r="2972">
          <cell r="A2972"/>
          <cell r="B2972"/>
          <cell r="E2972"/>
          <cell r="G2972"/>
        </row>
        <row r="2973">
          <cell r="A2973" t="str">
            <v>DATOS REDETERMINACION</v>
          </cell>
          <cell r="B2973"/>
          <cell r="C2973" t="str">
            <v>DESIGNACION</v>
          </cell>
          <cell r="D2973" t="str">
            <v>U</v>
          </cell>
          <cell r="E2973" t="str">
            <v>Cantidad</v>
          </cell>
          <cell r="F2973" t="str">
            <v>$ Unitarios</v>
          </cell>
          <cell r="G2973" t="str">
            <v>$ Parcial</v>
          </cell>
        </row>
        <row r="2974">
          <cell r="A2974" t="str">
            <v>CÓDIGO</v>
          </cell>
          <cell r="B2974" t="str">
            <v>DESCRIPCIÓN</v>
          </cell>
          <cell r="C2974"/>
          <cell r="D2974"/>
          <cell r="E2974"/>
          <cell r="F2974"/>
          <cell r="G2974"/>
        </row>
        <row r="2975">
          <cell r="A2975" t="str">
            <v>A - MATERIALES</v>
          </cell>
          <cell r="B2975"/>
          <cell r="C2975"/>
          <cell r="D2975"/>
          <cell r="E2975"/>
          <cell r="F2975"/>
          <cell r="G2975"/>
        </row>
        <row r="2976">
          <cell r="A2976" t="str">
            <v/>
          </cell>
          <cell r="B2976" t="str">
            <v/>
          </cell>
          <cell r="C2976"/>
          <cell r="D2976" t="str">
            <v/>
          </cell>
          <cell r="E2976"/>
          <cell r="F2976">
            <v>0</v>
          </cell>
          <cell r="G2976">
            <v>0</v>
          </cell>
        </row>
        <row r="2977">
          <cell r="A2977" t="str">
            <v/>
          </cell>
          <cell r="B2977" t="str">
            <v/>
          </cell>
          <cell r="C2977"/>
          <cell r="D2977" t="str">
            <v/>
          </cell>
          <cell r="E2977"/>
          <cell r="F2977">
            <v>0</v>
          </cell>
          <cell r="G2977">
            <v>0</v>
          </cell>
        </row>
        <row r="2978">
          <cell r="A2978" t="str">
            <v/>
          </cell>
          <cell r="B2978" t="str">
            <v/>
          </cell>
          <cell r="C2978"/>
          <cell r="D2978" t="str">
            <v/>
          </cell>
          <cell r="E2978"/>
          <cell r="F2978">
            <v>0</v>
          </cell>
          <cell r="G2978">
            <v>0</v>
          </cell>
        </row>
        <row r="2979">
          <cell r="A2979" t="str">
            <v/>
          </cell>
          <cell r="B2979" t="str">
            <v/>
          </cell>
          <cell r="C2979"/>
          <cell r="D2979" t="str">
            <v/>
          </cell>
          <cell r="E2979"/>
          <cell r="F2979">
            <v>0</v>
          </cell>
          <cell r="G2979">
            <v>0</v>
          </cell>
        </row>
        <row r="2980">
          <cell r="A2980" t="str">
            <v/>
          </cell>
          <cell r="B2980" t="str">
            <v/>
          </cell>
          <cell r="C2980"/>
          <cell r="D2980" t="str">
            <v/>
          </cell>
          <cell r="E2980"/>
          <cell r="F2980">
            <v>0</v>
          </cell>
          <cell r="G2980">
            <v>0</v>
          </cell>
        </row>
        <row r="2981">
          <cell r="A2981" t="str">
            <v/>
          </cell>
          <cell r="B2981" t="str">
            <v/>
          </cell>
          <cell r="C2981"/>
          <cell r="D2981" t="str">
            <v/>
          </cell>
          <cell r="E2981"/>
          <cell r="F2981">
            <v>0</v>
          </cell>
          <cell r="G2981">
            <v>0</v>
          </cell>
        </row>
        <row r="2982">
          <cell r="A2982" t="str">
            <v/>
          </cell>
          <cell r="B2982" t="str">
            <v/>
          </cell>
          <cell r="C2982"/>
          <cell r="D2982" t="str">
            <v/>
          </cell>
          <cell r="E2982"/>
          <cell r="F2982">
            <v>0</v>
          </cell>
          <cell r="G2982">
            <v>0</v>
          </cell>
        </row>
        <row r="2983">
          <cell r="A2983" t="str">
            <v/>
          </cell>
          <cell r="B2983" t="str">
            <v/>
          </cell>
          <cell r="C2983"/>
          <cell r="D2983" t="str">
            <v/>
          </cell>
          <cell r="E2983"/>
          <cell r="F2983">
            <v>0</v>
          </cell>
          <cell r="G2983">
            <v>0</v>
          </cell>
        </row>
        <row r="2984">
          <cell r="A2984" t="str">
            <v/>
          </cell>
          <cell r="B2984" t="str">
            <v/>
          </cell>
          <cell r="C2984"/>
          <cell r="D2984" t="str">
            <v/>
          </cell>
          <cell r="E2984"/>
          <cell r="F2984">
            <v>0</v>
          </cell>
          <cell r="G2984">
            <v>0</v>
          </cell>
        </row>
        <row r="2985">
          <cell r="A2985" t="str">
            <v/>
          </cell>
          <cell r="B2985" t="str">
            <v/>
          </cell>
          <cell r="C2985"/>
          <cell r="D2985" t="str">
            <v/>
          </cell>
          <cell r="E2985"/>
          <cell r="F2985">
            <v>0</v>
          </cell>
          <cell r="G2985">
            <v>0</v>
          </cell>
        </row>
        <row r="2986">
          <cell r="A2986" t="str">
            <v/>
          </cell>
          <cell r="B2986" t="str">
            <v/>
          </cell>
          <cell r="C2986"/>
          <cell r="D2986" t="str">
            <v/>
          </cell>
          <cell r="E2986"/>
          <cell r="F2986">
            <v>0</v>
          </cell>
          <cell r="G2986">
            <v>0</v>
          </cell>
        </row>
        <row r="2987">
          <cell r="A2987" t="str">
            <v/>
          </cell>
          <cell r="B2987" t="str">
            <v/>
          </cell>
          <cell r="C2987"/>
          <cell r="D2987" t="str">
            <v/>
          </cell>
          <cell r="E2987"/>
          <cell r="F2987">
            <v>0</v>
          </cell>
          <cell r="G2987">
            <v>0</v>
          </cell>
        </row>
        <row r="2988">
          <cell r="A2988" t="str">
            <v/>
          </cell>
          <cell r="B2988" t="str">
            <v/>
          </cell>
          <cell r="C2988"/>
          <cell r="D2988" t="str">
            <v/>
          </cell>
          <cell r="E2988"/>
          <cell r="F2988">
            <v>0</v>
          </cell>
          <cell r="G2988">
            <v>0</v>
          </cell>
        </row>
        <row r="2989">
          <cell r="A2989" t="str">
            <v/>
          </cell>
          <cell r="B2989" t="str">
            <v/>
          </cell>
          <cell r="C2989"/>
          <cell r="D2989" t="str">
            <v/>
          </cell>
          <cell r="E2989"/>
          <cell r="F2989">
            <v>0</v>
          </cell>
          <cell r="G2989">
            <v>0</v>
          </cell>
        </row>
        <row r="2990">
          <cell r="A2990" t="str">
            <v/>
          </cell>
          <cell r="B2990" t="str">
            <v/>
          </cell>
          <cell r="C2990"/>
          <cell r="D2990" t="str">
            <v/>
          </cell>
          <cell r="E2990"/>
          <cell r="F2990">
            <v>0</v>
          </cell>
          <cell r="G2990">
            <v>0</v>
          </cell>
        </row>
        <row r="2991">
          <cell r="A2991" t="str">
            <v/>
          </cell>
          <cell r="B2991" t="str">
            <v/>
          </cell>
          <cell r="C2991"/>
          <cell r="D2991" t="str">
            <v/>
          </cell>
          <cell r="E2991"/>
          <cell r="F2991">
            <v>0</v>
          </cell>
          <cell r="G2991">
            <v>0</v>
          </cell>
        </row>
        <row r="2992">
          <cell r="A2992" t="str">
            <v/>
          </cell>
          <cell r="B2992" t="str">
            <v/>
          </cell>
          <cell r="C2992"/>
          <cell r="D2992" t="str">
            <v/>
          </cell>
          <cell r="E2992"/>
          <cell r="F2992">
            <v>0</v>
          </cell>
          <cell r="G2992">
            <v>0</v>
          </cell>
        </row>
        <row r="2993">
          <cell r="A2993" t="str">
            <v/>
          </cell>
          <cell r="B2993" t="str">
            <v/>
          </cell>
          <cell r="C2993"/>
          <cell r="D2993" t="str">
            <v/>
          </cell>
          <cell r="E2993"/>
          <cell r="F2993">
            <v>0</v>
          </cell>
          <cell r="G2993">
            <v>0</v>
          </cell>
        </row>
        <row r="2994">
          <cell r="A2994" t="str">
            <v/>
          </cell>
          <cell r="B2994" t="str">
            <v/>
          </cell>
          <cell r="C2994"/>
          <cell r="D2994" t="str">
            <v/>
          </cell>
          <cell r="E2994"/>
          <cell r="F2994">
            <v>0</v>
          </cell>
          <cell r="G2994">
            <v>0</v>
          </cell>
        </row>
        <row r="2995">
          <cell r="A2995" t="str">
            <v/>
          </cell>
          <cell r="B2995" t="str">
            <v/>
          </cell>
          <cell r="C2995"/>
          <cell r="D2995" t="str">
            <v/>
          </cell>
          <cell r="E2995"/>
          <cell r="F2995">
            <v>0</v>
          </cell>
          <cell r="G2995">
            <v>0</v>
          </cell>
        </row>
        <row r="2996">
          <cell r="A2996"/>
          <cell r="B2996"/>
          <cell r="C2996"/>
          <cell r="D2996"/>
          <cell r="E2996"/>
          <cell r="F2996" t="str">
            <v>Total A</v>
          </cell>
          <cell r="G2996">
            <v>0</v>
          </cell>
        </row>
        <row r="2997">
          <cell r="A2997" t="str">
            <v>B - MANO DE OBRA</v>
          </cell>
          <cell r="B2997"/>
          <cell r="C2997"/>
          <cell r="D2997"/>
          <cell r="E2997"/>
          <cell r="F2997"/>
          <cell r="G2997"/>
        </row>
        <row r="2998">
          <cell r="A2998" t="str">
            <v/>
          </cell>
          <cell r="B2998" t="str">
            <v/>
          </cell>
          <cell r="C2998"/>
          <cell r="D2998" t="str">
            <v/>
          </cell>
          <cell r="E2998"/>
          <cell r="F2998">
            <v>0</v>
          </cell>
          <cell r="G2998">
            <v>0</v>
          </cell>
        </row>
        <row r="2999">
          <cell r="A2999" t="str">
            <v/>
          </cell>
          <cell r="B2999" t="str">
            <v/>
          </cell>
          <cell r="C2999"/>
          <cell r="D2999" t="str">
            <v/>
          </cell>
          <cell r="E2999"/>
          <cell r="F2999">
            <v>0</v>
          </cell>
          <cell r="G2999">
            <v>0</v>
          </cell>
        </row>
        <row r="3000">
          <cell r="A3000" t="str">
            <v/>
          </cell>
          <cell r="B3000" t="str">
            <v/>
          </cell>
          <cell r="C3000"/>
          <cell r="D3000" t="str">
            <v/>
          </cell>
          <cell r="E3000"/>
          <cell r="F3000">
            <v>0</v>
          </cell>
          <cell r="G3000">
            <v>0</v>
          </cell>
        </row>
        <row r="3001">
          <cell r="A3001" t="str">
            <v/>
          </cell>
          <cell r="B3001" t="str">
            <v/>
          </cell>
          <cell r="C3001"/>
          <cell r="D3001" t="str">
            <v/>
          </cell>
          <cell r="E3001"/>
          <cell r="F3001">
            <v>0</v>
          </cell>
          <cell r="G3001">
            <v>0</v>
          </cell>
        </row>
        <row r="3002">
          <cell r="A3002" t="str">
            <v/>
          </cell>
          <cell r="B3002" t="str">
            <v/>
          </cell>
          <cell r="C3002"/>
          <cell r="D3002" t="str">
            <v/>
          </cell>
          <cell r="E3002"/>
          <cell r="F3002">
            <v>0</v>
          </cell>
          <cell r="G3002">
            <v>0</v>
          </cell>
        </row>
        <row r="3003">
          <cell r="A3003" t="str">
            <v/>
          </cell>
          <cell r="B3003" t="str">
            <v/>
          </cell>
          <cell r="C3003"/>
          <cell r="D3003" t="str">
            <v/>
          </cell>
          <cell r="E3003"/>
          <cell r="F3003">
            <v>0</v>
          </cell>
          <cell r="G3003">
            <v>0</v>
          </cell>
        </row>
        <row r="3004">
          <cell r="A3004" t="str">
            <v/>
          </cell>
          <cell r="B3004" t="str">
            <v/>
          </cell>
          <cell r="C3004"/>
          <cell r="D3004" t="str">
            <v/>
          </cell>
          <cell r="E3004"/>
          <cell r="F3004">
            <v>0</v>
          </cell>
          <cell r="G3004">
            <v>0</v>
          </cell>
        </row>
        <row r="3005">
          <cell r="A3005" t="str">
            <v/>
          </cell>
          <cell r="B3005" t="str">
            <v/>
          </cell>
          <cell r="C3005"/>
          <cell r="D3005" t="str">
            <v/>
          </cell>
          <cell r="E3005"/>
          <cell r="F3005">
            <v>0</v>
          </cell>
          <cell r="G3005">
            <v>0</v>
          </cell>
        </row>
        <row r="3006">
          <cell r="A3006"/>
          <cell r="B3006"/>
          <cell r="C3006"/>
          <cell r="D3006"/>
          <cell r="E3006"/>
          <cell r="F3006" t="str">
            <v>Total B</v>
          </cell>
          <cell r="G3006">
            <v>0</v>
          </cell>
        </row>
        <row r="3007">
          <cell r="A3007" t="str">
            <v>C - EQUIPOS</v>
          </cell>
          <cell r="B3007"/>
          <cell r="C3007"/>
          <cell r="D3007"/>
          <cell r="E3007"/>
          <cell r="F3007"/>
          <cell r="G3007"/>
        </row>
        <row r="3008">
          <cell r="A3008" t="str">
            <v/>
          </cell>
          <cell r="B3008" t="str">
            <v/>
          </cell>
          <cell r="C3008"/>
          <cell r="D3008" t="str">
            <v/>
          </cell>
          <cell r="E3008"/>
          <cell r="F3008">
            <v>0</v>
          </cell>
          <cell r="G3008">
            <v>0</v>
          </cell>
        </row>
        <row r="3009">
          <cell r="A3009" t="str">
            <v/>
          </cell>
          <cell r="B3009" t="str">
            <v/>
          </cell>
          <cell r="C3009"/>
          <cell r="D3009" t="str">
            <v/>
          </cell>
          <cell r="E3009"/>
          <cell r="F3009">
            <v>0</v>
          </cell>
          <cell r="G3009">
            <v>0</v>
          </cell>
        </row>
        <row r="3010">
          <cell r="A3010" t="str">
            <v/>
          </cell>
          <cell r="B3010" t="str">
            <v/>
          </cell>
          <cell r="C3010"/>
          <cell r="D3010" t="str">
            <v/>
          </cell>
          <cell r="E3010"/>
          <cell r="F3010">
            <v>0</v>
          </cell>
          <cell r="G3010">
            <v>0</v>
          </cell>
        </row>
        <row r="3011">
          <cell r="A3011" t="str">
            <v/>
          </cell>
          <cell r="B3011" t="str">
            <v/>
          </cell>
          <cell r="C3011"/>
          <cell r="D3011" t="str">
            <v/>
          </cell>
          <cell r="E3011"/>
          <cell r="F3011">
            <v>0</v>
          </cell>
          <cell r="G3011">
            <v>0</v>
          </cell>
        </row>
        <row r="3012">
          <cell r="A3012" t="str">
            <v/>
          </cell>
          <cell r="B3012" t="str">
            <v/>
          </cell>
          <cell r="C3012"/>
          <cell r="D3012" t="str">
            <v/>
          </cell>
          <cell r="E3012"/>
          <cell r="F3012">
            <v>0</v>
          </cell>
          <cell r="G3012">
            <v>0</v>
          </cell>
        </row>
        <row r="3013">
          <cell r="A3013" t="str">
            <v/>
          </cell>
          <cell r="B3013" t="str">
            <v/>
          </cell>
          <cell r="C3013"/>
          <cell r="D3013" t="str">
            <v/>
          </cell>
          <cell r="E3013"/>
          <cell r="F3013">
            <v>0</v>
          </cell>
          <cell r="G3013">
            <v>0</v>
          </cell>
        </row>
        <row r="3014">
          <cell r="A3014" t="str">
            <v/>
          </cell>
          <cell r="B3014" t="str">
            <v/>
          </cell>
          <cell r="C3014"/>
          <cell r="D3014" t="str">
            <v/>
          </cell>
          <cell r="E3014"/>
          <cell r="F3014">
            <v>0</v>
          </cell>
          <cell r="G3014">
            <v>0</v>
          </cell>
        </row>
        <row r="3015">
          <cell r="A3015" t="str">
            <v/>
          </cell>
          <cell r="B3015" t="str">
            <v/>
          </cell>
          <cell r="C3015"/>
          <cell r="D3015" t="str">
            <v/>
          </cell>
          <cell r="E3015"/>
          <cell r="F3015">
            <v>0</v>
          </cell>
          <cell r="G3015">
            <v>0</v>
          </cell>
        </row>
        <row r="3016">
          <cell r="A3016" t="str">
            <v/>
          </cell>
          <cell r="B3016" t="str">
            <v/>
          </cell>
          <cell r="C3016"/>
          <cell r="D3016" t="str">
            <v/>
          </cell>
          <cell r="E3016"/>
          <cell r="F3016">
            <v>0</v>
          </cell>
          <cell r="G3016">
            <v>0</v>
          </cell>
        </row>
        <row r="3017">
          <cell r="A3017" t="str">
            <v/>
          </cell>
          <cell r="B3017" t="str">
            <v/>
          </cell>
          <cell r="C3017"/>
          <cell r="D3017" t="str">
            <v/>
          </cell>
          <cell r="E3017"/>
          <cell r="F3017">
            <v>0</v>
          </cell>
          <cell r="G3017">
            <v>0</v>
          </cell>
        </row>
        <row r="3018">
          <cell r="A3018"/>
          <cell r="E3018"/>
          <cell r="F3018" t="str">
            <v>Total C</v>
          </cell>
          <cell r="G3018">
            <v>0</v>
          </cell>
        </row>
        <row r="3019">
          <cell r="A3019"/>
          <cell r="E3019"/>
          <cell r="G3019"/>
        </row>
        <row r="3020">
          <cell r="A3020" t="str">
            <v/>
          </cell>
          <cell r="B3020" t="str">
            <v/>
          </cell>
          <cell r="C3020"/>
          <cell r="D3020" t="str">
            <v>COSTO NETO</v>
          </cell>
          <cell r="E3020"/>
          <cell r="F3020" t="str">
            <v>Total D=A+B+C</v>
          </cell>
          <cell r="G3020">
            <v>0</v>
          </cell>
        </row>
        <row r="3021">
          <cell r="A3021"/>
          <cell r="B3021"/>
          <cell r="C3021"/>
          <cell r="D3021"/>
          <cell r="E3021"/>
          <cell r="F3021"/>
          <cell r="G3021"/>
        </row>
        <row r="3022">
          <cell r="A3022" t="str">
            <v>ANALISIS DE PRECIOS</v>
          </cell>
          <cell r="B3022"/>
          <cell r="C3022"/>
          <cell r="D3022"/>
          <cell r="E3022"/>
          <cell r="F3022"/>
          <cell r="G3022"/>
        </row>
        <row r="3023">
          <cell r="A3023" t="str">
            <v>COMITENTE:</v>
          </cell>
          <cell r="B3023" t="str">
            <v>INSTITUTO PROVINCIAL DE LA VIVIENDA</v>
          </cell>
          <cell r="C3023"/>
          <cell r="D3023"/>
          <cell r="E3023"/>
          <cell r="F3023"/>
          <cell r="G3023"/>
        </row>
        <row r="3024">
          <cell r="A3024" t="str">
            <v>CONTRATISTA:</v>
          </cell>
          <cell r="B3024">
            <v>0</v>
          </cell>
          <cell r="C3024"/>
          <cell r="D3024"/>
          <cell r="E3024"/>
          <cell r="F3024"/>
          <cell r="G3024"/>
        </row>
        <row r="3025">
          <cell r="A3025" t="str">
            <v>OBRA:</v>
          </cell>
          <cell r="B3025">
            <v>0</v>
          </cell>
          <cell r="C3025"/>
          <cell r="D3025"/>
          <cell r="E3025"/>
          <cell r="F3025" t="str">
            <v>PRECIOS A:</v>
          </cell>
          <cell r="G3025">
            <v>0</v>
          </cell>
        </row>
        <row r="3026">
          <cell r="A3026" t="str">
            <v>UBICACIÓN:</v>
          </cell>
          <cell r="B3026">
            <v>0</v>
          </cell>
          <cell r="C3026"/>
          <cell r="E3026"/>
          <cell r="G3026"/>
        </row>
        <row r="3027">
          <cell r="A3027" t="str">
            <v>RUBRO:</v>
          </cell>
          <cell r="B3027"/>
          <cell r="C3027">
            <v>0</v>
          </cell>
          <cell r="E3027"/>
          <cell r="G3027"/>
        </row>
        <row r="3028">
          <cell r="A3028" t="str">
            <v>ITEM:</v>
          </cell>
          <cell r="B3028" t="str">
            <v/>
          </cell>
          <cell r="C3028" t="str">
            <v/>
          </cell>
          <cell r="E3028"/>
          <cell r="F3028" t="str">
            <v>UNIDAD:</v>
          </cell>
          <cell r="G3028" t="str">
            <v/>
          </cell>
        </row>
        <row r="3029">
          <cell r="A3029"/>
          <cell r="B3029"/>
          <cell r="E3029"/>
          <cell r="G3029"/>
        </row>
        <row r="3030">
          <cell r="A3030" t="str">
            <v>DATOS REDETERMINACION</v>
          </cell>
          <cell r="B3030"/>
          <cell r="C3030" t="str">
            <v>DESIGNACION</v>
          </cell>
          <cell r="D3030" t="str">
            <v>U</v>
          </cell>
          <cell r="E3030" t="str">
            <v>Cantidad</v>
          </cell>
          <cell r="F3030" t="str">
            <v>$ Unitarios</v>
          </cell>
          <cell r="G3030" t="str">
            <v>$ Parcial</v>
          </cell>
        </row>
        <row r="3031">
          <cell r="A3031" t="str">
            <v>CÓDIGO</v>
          </cell>
          <cell r="B3031" t="str">
            <v>DESCRIPCIÓN</v>
          </cell>
          <cell r="C3031"/>
          <cell r="D3031"/>
          <cell r="E3031"/>
          <cell r="F3031"/>
          <cell r="G3031"/>
        </row>
        <row r="3032">
          <cell r="A3032" t="str">
            <v>A - MATERIALES</v>
          </cell>
          <cell r="B3032"/>
          <cell r="C3032"/>
          <cell r="D3032"/>
          <cell r="E3032"/>
          <cell r="F3032"/>
          <cell r="G3032"/>
        </row>
        <row r="3033">
          <cell r="A3033" t="str">
            <v/>
          </cell>
          <cell r="B3033" t="str">
            <v/>
          </cell>
          <cell r="C3033"/>
          <cell r="D3033" t="str">
            <v/>
          </cell>
          <cell r="E3033"/>
          <cell r="F3033">
            <v>0</v>
          </cell>
          <cell r="G3033">
            <v>0</v>
          </cell>
        </row>
        <row r="3034">
          <cell r="A3034" t="str">
            <v/>
          </cell>
          <cell r="B3034" t="str">
            <v/>
          </cell>
          <cell r="C3034"/>
          <cell r="D3034" t="str">
            <v/>
          </cell>
          <cell r="E3034"/>
          <cell r="F3034">
            <v>0</v>
          </cell>
          <cell r="G3034">
            <v>0</v>
          </cell>
        </row>
        <row r="3035">
          <cell r="A3035" t="str">
            <v/>
          </cell>
          <cell r="B3035" t="str">
            <v/>
          </cell>
          <cell r="C3035"/>
          <cell r="D3035" t="str">
            <v/>
          </cell>
          <cell r="E3035"/>
          <cell r="F3035">
            <v>0</v>
          </cell>
          <cell r="G3035">
            <v>0</v>
          </cell>
        </row>
        <row r="3036">
          <cell r="A3036" t="str">
            <v/>
          </cell>
          <cell r="B3036" t="str">
            <v/>
          </cell>
          <cell r="C3036"/>
          <cell r="D3036" t="str">
            <v/>
          </cell>
          <cell r="E3036"/>
          <cell r="F3036">
            <v>0</v>
          </cell>
          <cell r="G3036">
            <v>0</v>
          </cell>
        </row>
        <row r="3037">
          <cell r="A3037" t="str">
            <v/>
          </cell>
          <cell r="B3037" t="str">
            <v/>
          </cell>
          <cell r="C3037"/>
          <cell r="D3037" t="str">
            <v/>
          </cell>
          <cell r="E3037"/>
          <cell r="F3037">
            <v>0</v>
          </cell>
          <cell r="G3037">
            <v>0</v>
          </cell>
        </row>
        <row r="3038">
          <cell r="A3038" t="str">
            <v/>
          </cell>
          <cell r="B3038" t="str">
            <v/>
          </cell>
          <cell r="C3038"/>
          <cell r="D3038" t="str">
            <v/>
          </cell>
          <cell r="E3038"/>
          <cell r="F3038">
            <v>0</v>
          </cell>
          <cell r="G3038">
            <v>0</v>
          </cell>
        </row>
        <row r="3039">
          <cell r="A3039" t="str">
            <v/>
          </cell>
          <cell r="B3039" t="str">
            <v/>
          </cell>
          <cell r="C3039"/>
          <cell r="D3039" t="str">
            <v/>
          </cell>
          <cell r="E3039"/>
          <cell r="F3039">
            <v>0</v>
          </cell>
          <cell r="G3039">
            <v>0</v>
          </cell>
        </row>
        <row r="3040">
          <cell r="A3040" t="str">
            <v/>
          </cell>
          <cell r="B3040" t="str">
            <v/>
          </cell>
          <cell r="C3040"/>
          <cell r="D3040" t="str">
            <v/>
          </cell>
          <cell r="E3040"/>
          <cell r="F3040">
            <v>0</v>
          </cell>
          <cell r="G3040">
            <v>0</v>
          </cell>
        </row>
        <row r="3041">
          <cell r="A3041" t="str">
            <v/>
          </cell>
          <cell r="B3041" t="str">
            <v/>
          </cell>
          <cell r="C3041"/>
          <cell r="D3041" t="str">
            <v/>
          </cell>
          <cell r="E3041"/>
          <cell r="F3041">
            <v>0</v>
          </cell>
          <cell r="G3041">
            <v>0</v>
          </cell>
        </row>
        <row r="3042">
          <cell r="A3042" t="str">
            <v/>
          </cell>
          <cell r="B3042" t="str">
            <v/>
          </cell>
          <cell r="C3042"/>
          <cell r="D3042" t="str">
            <v/>
          </cell>
          <cell r="E3042"/>
          <cell r="F3042">
            <v>0</v>
          </cell>
          <cell r="G3042">
            <v>0</v>
          </cell>
        </row>
        <row r="3043">
          <cell r="A3043" t="str">
            <v/>
          </cell>
          <cell r="B3043" t="str">
            <v/>
          </cell>
          <cell r="C3043"/>
          <cell r="D3043" t="str">
            <v/>
          </cell>
          <cell r="E3043"/>
          <cell r="F3043">
            <v>0</v>
          </cell>
          <cell r="G3043">
            <v>0</v>
          </cell>
        </row>
        <row r="3044">
          <cell r="A3044" t="str">
            <v/>
          </cell>
          <cell r="B3044" t="str">
            <v/>
          </cell>
          <cell r="C3044"/>
          <cell r="D3044" t="str">
            <v/>
          </cell>
          <cell r="E3044"/>
          <cell r="F3044">
            <v>0</v>
          </cell>
          <cell r="G3044">
            <v>0</v>
          </cell>
        </row>
        <row r="3045">
          <cell r="A3045" t="str">
            <v/>
          </cell>
          <cell r="B3045" t="str">
            <v/>
          </cell>
          <cell r="C3045"/>
          <cell r="D3045" t="str">
            <v/>
          </cell>
          <cell r="E3045"/>
          <cell r="F3045">
            <v>0</v>
          </cell>
          <cell r="G3045">
            <v>0</v>
          </cell>
        </row>
        <row r="3046">
          <cell r="A3046" t="str">
            <v/>
          </cell>
          <cell r="B3046" t="str">
            <v/>
          </cell>
          <cell r="C3046"/>
          <cell r="D3046" t="str">
            <v/>
          </cell>
          <cell r="E3046"/>
          <cell r="F3046">
            <v>0</v>
          </cell>
          <cell r="G3046">
            <v>0</v>
          </cell>
        </row>
        <row r="3047">
          <cell r="A3047" t="str">
            <v/>
          </cell>
          <cell r="B3047" t="str">
            <v/>
          </cell>
          <cell r="C3047"/>
          <cell r="D3047" t="str">
            <v/>
          </cell>
          <cell r="E3047"/>
          <cell r="F3047">
            <v>0</v>
          </cell>
          <cell r="G3047">
            <v>0</v>
          </cell>
        </row>
        <row r="3048">
          <cell r="A3048" t="str">
            <v/>
          </cell>
          <cell r="B3048" t="str">
            <v/>
          </cell>
          <cell r="C3048"/>
          <cell r="D3048" t="str">
            <v/>
          </cell>
          <cell r="E3048"/>
          <cell r="F3048">
            <v>0</v>
          </cell>
          <cell r="G3048">
            <v>0</v>
          </cell>
        </row>
        <row r="3049">
          <cell r="A3049" t="str">
            <v/>
          </cell>
          <cell r="B3049" t="str">
            <v/>
          </cell>
          <cell r="C3049"/>
          <cell r="D3049" t="str">
            <v/>
          </cell>
          <cell r="E3049"/>
          <cell r="F3049">
            <v>0</v>
          </cell>
          <cell r="G3049">
            <v>0</v>
          </cell>
        </row>
        <row r="3050">
          <cell r="A3050" t="str">
            <v/>
          </cell>
          <cell r="B3050" t="str">
            <v/>
          </cell>
          <cell r="C3050"/>
          <cell r="D3050" t="str">
            <v/>
          </cell>
          <cell r="E3050"/>
          <cell r="F3050">
            <v>0</v>
          </cell>
          <cell r="G3050">
            <v>0</v>
          </cell>
        </row>
        <row r="3051">
          <cell r="A3051" t="str">
            <v/>
          </cell>
          <cell r="B3051" t="str">
            <v/>
          </cell>
          <cell r="C3051"/>
          <cell r="D3051" t="str">
            <v/>
          </cell>
          <cell r="E3051"/>
          <cell r="F3051">
            <v>0</v>
          </cell>
          <cell r="G3051">
            <v>0</v>
          </cell>
        </row>
        <row r="3052">
          <cell r="A3052" t="str">
            <v/>
          </cell>
          <cell r="B3052" t="str">
            <v/>
          </cell>
          <cell r="C3052"/>
          <cell r="D3052" t="str">
            <v/>
          </cell>
          <cell r="E3052"/>
          <cell r="F3052">
            <v>0</v>
          </cell>
          <cell r="G3052">
            <v>0</v>
          </cell>
        </row>
        <row r="3053">
          <cell r="A3053"/>
          <cell r="B3053"/>
          <cell r="C3053"/>
          <cell r="D3053"/>
          <cell r="E3053"/>
          <cell r="F3053" t="str">
            <v>Total A</v>
          </cell>
          <cell r="G3053">
            <v>0</v>
          </cell>
        </row>
        <row r="3054">
          <cell r="A3054" t="str">
            <v>B - MANO DE OBRA</v>
          </cell>
          <cell r="B3054"/>
          <cell r="C3054"/>
          <cell r="D3054"/>
          <cell r="E3054"/>
          <cell r="F3054"/>
          <cell r="G3054"/>
        </row>
        <row r="3055">
          <cell r="A3055" t="str">
            <v/>
          </cell>
          <cell r="B3055" t="str">
            <v/>
          </cell>
          <cell r="C3055"/>
          <cell r="D3055" t="str">
            <v/>
          </cell>
          <cell r="E3055"/>
          <cell r="F3055">
            <v>0</v>
          </cell>
          <cell r="G3055">
            <v>0</v>
          </cell>
        </row>
        <row r="3056">
          <cell r="A3056" t="str">
            <v/>
          </cell>
          <cell r="B3056" t="str">
            <v/>
          </cell>
          <cell r="C3056"/>
          <cell r="D3056" t="str">
            <v/>
          </cell>
          <cell r="E3056"/>
          <cell r="F3056">
            <v>0</v>
          </cell>
          <cell r="G3056">
            <v>0</v>
          </cell>
        </row>
        <row r="3057">
          <cell r="A3057" t="str">
            <v/>
          </cell>
          <cell r="B3057" t="str">
            <v/>
          </cell>
          <cell r="C3057"/>
          <cell r="D3057" t="str">
            <v/>
          </cell>
          <cell r="E3057"/>
          <cell r="F3057">
            <v>0</v>
          </cell>
          <cell r="G3057">
            <v>0</v>
          </cell>
        </row>
        <row r="3058">
          <cell r="A3058" t="str">
            <v/>
          </cell>
          <cell r="B3058" t="str">
            <v/>
          </cell>
          <cell r="C3058"/>
          <cell r="D3058" t="str">
            <v/>
          </cell>
          <cell r="E3058"/>
          <cell r="F3058">
            <v>0</v>
          </cell>
          <cell r="G3058">
            <v>0</v>
          </cell>
        </row>
        <row r="3059">
          <cell r="A3059" t="str">
            <v/>
          </cell>
          <cell r="B3059" t="str">
            <v/>
          </cell>
          <cell r="C3059"/>
          <cell r="D3059" t="str">
            <v/>
          </cell>
          <cell r="E3059"/>
          <cell r="F3059">
            <v>0</v>
          </cell>
          <cell r="G3059">
            <v>0</v>
          </cell>
        </row>
        <row r="3060">
          <cell r="A3060" t="str">
            <v/>
          </cell>
          <cell r="B3060" t="str">
            <v/>
          </cell>
          <cell r="C3060"/>
          <cell r="D3060" t="str">
            <v/>
          </cell>
          <cell r="E3060"/>
          <cell r="F3060">
            <v>0</v>
          </cell>
          <cell r="G3060">
            <v>0</v>
          </cell>
        </row>
        <row r="3061">
          <cell r="A3061" t="str">
            <v/>
          </cell>
          <cell r="B3061" t="str">
            <v/>
          </cell>
          <cell r="C3061"/>
          <cell r="D3061" t="str">
            <v/>
          </cell>
          <cell r="E3061"/>
          <cell r="F3061">
            <v>0</v>
          </cell>
          <cell r="G3061">
            <v>0</v>
          </cell>
        </row>
        <row r="3062">
          <cell r="A3062" t="str">
            <v/>
          </cell>
          <cell r="B3062" t="str">
            <v/>
          </cell>
          <cell r="C3062"/>
          <cell r="D3062" t="str">
            <v/>
          </cell>
          <cell r="E3062"/>
          <cell r="F3062">
            <v>0</v>
          </cell>
          <cell r="G3062">
            <v>0</v>
          </cell>
        </row>
        <row r="3063">
          <cell r="A3063"/>
          <cell r="B3063"/>
          <cell r="C3063"/>
          <cell r="D3063"/>
          <cell r="E3063"/>
          <cell r="F3063" t="str">
            <v>Total B</v>
          </cell>
          <cell r="G3063">
            <v>0</v>
          </cell>
        </row>
        <row r="3064">
          <cell r="A3064" t="str">
            <v>C - EQUIPOS</v>
          </cell>
          <cell r="B3064"/>
          <cell r="C3064"/>
          <cell r="D3064"/>
          <cell r="E3064"/>
          <cell r="F3064"/>
          <cell r="G3064"/>
        </row>
        <row r="3065">
          <cell r="A3065" t="str">
            <v/>
          </cell>
          <cell r="B3065" t="str">
            <v/>
          </cell>
          <cell r="C3065"/>
          <cell r="D3065" t="str">
            <v/>
          </cell>
          <cell r="E3065"/>
          <cell r="F3065">
            <v>0</v>
          </cell>
          <cell r="G3065">
            <v>0</v>
          </cell>
        </row>
        <row r="3066">
          <cell r="A3066" t="str">
            <v/>
          </cell>
          <cell r="B3066" t="str">
            <v/>
          </cell>
          <cell r="C3066"/>
          <cell r="D3066" t="str">
            <v/>
          </cell>
          <cell r="E3066"/>
          <cell r="F3066">
            <v>0</v>
          </cell>
          <cell r="G3066">
            <v>0</v>
          </cell>
        </row>
        <row r="3067">
          <cell r="A3067" t="str">
            <v/>
          </cell>
          <cell r="B3067" t="str">
            <v/>
          </cell>
          <cell r="C3067"/>
          <cell r="D3067" t="str">
            <v/>
          </cell>
          <cell r="E3067"/>
          <cell r="F3067">
            <v>0</v>
          </cell>
          <cell r="G3067">
            <v>0</v>
          </cell>
        </row>
        <row r="3068">
          <cell r="A3068" t="str">
            <v/>
          </cell>
          <cell r="B3068" t="str">
            <v/>
          </cell>
          <cell r="C3068"/>
          <cell r="D3068" t="str">
            <v/>
          </cell>
          <cell r="E3068"/>
          <cell r="F3068">
            <v>0</v>
          </cell>
          <cell r="G3068">
            <v>0</v>
          </cell>
        </row>
        <row r="3069">
          <cell r="A3069" t="str">
            <v/>
          </cell>
          <cell r="B3069" t="str">
            <v/>
          </cell>
          <cell r="C3069"/>
          <cell r="D3069" t="str">
            <v/>
          </cell>
          <cell r="E3069"/>
          <cell r="F3069">
            <v>0</v>
          </cell>
          <cell r="G3069">
            <v>0</v>
          </cell>
        </row>
        <row r="3070">
          <cell r="A3070" t="str">
            <v/>
          </cell>
          <cell r="B3070" t="str">
            <v/>
          </cell>
          <cell r="C3070"/>
          <cell r="D3070" t="str">
            <v/>
          </cell>
          <cell r="E3070"/>
          <cell r="F3070">
            <v>0</v>
          </cell>
          <cell r="G3070">
            <v>0</v>
          </cell>
        </row>
        <row r="3071">
          <cell r="A3071" t="str">
            <v/>
          </cell>
          <cell r="B3071" t="str">
            <v/>
          </cell>
          <cell r="C3071"/>
          <cell r="D3071" t="str">
            <v/>
          </cell>
          <cell r="E3071"/>
          <cell r="F3071">
            <v>0</v>
          </cell>
          <cell r="G3071">
            <v>0</v>
          </cell>
        </row>
        <row r="3072">
          <cell r="A3072" t="str">
            <v/>
          </cell>
          <cell r="B3072" t="str">
            <v/>
          </cell>
          <cell r="C3072"/>
          <cell r="D3072" t="str">
            <v/>
          </cell>
          <cell r="E3072"/>
          <cell r="F3072">
            <v>0</v>
          </cell>
          <cell r="G3072">
            <v>0</v>
          </cell>
        </row>
        <row r="3073">
          <cell r="A3073" t="str">
            <v/>
          </cell>
          <cell r="B3073" t="str">
            <v/>
          </cell>
          <cell r="C3073"/>
          <cell r="D3073" t="str">
            <v/>
          </cell>
          <cell r="E3073"/>
          <cell r="F3073">
            <v>0</v>
          </cell>
          <cell r="G3073">
            <v>0</v>
          </cell>
        </row>
        <row r="3074">
          <cell r="A3074" t="str">
            <v/>
          </cell>
          <cell r="B3074" t="str">
            <v/>
          </cell>
          <cell r="C3074"/>
          <cell r="D3074" t="str">
            <v/>
          </cell>
          <cell r="E3074"/>
          <cell r="F3074">
            <v>0</v>
          </cell>
          <cell r="G3074">
            <v>0</v>
          </cell>
        </row>
        <row r="3075">
          <cell r="A3075"/>
          <cell r="E3075"/>
          <cell r="F3075" t="str">
            <v>Total C</v>
          </cell>
          <cell r="G3075">
            <v>0</v>
          </cell>
        </row>
        <row r="3076">
          <cell r="A3076"/>
          <cell r="E3076"/>
          <cell r="G3076"/>
        </row>
        <row r="3077">
          <cell r="A3077" t="str">
            <v/>
          </cell>
          <cell r="B3077" t="str">
            <v/>
          </cell>
          <cell r="C3077"/>
          <cell r="D3077" t="str">
            <v>COSTO NETO</v>
          </cell>
          <cell r="E3077"/>
          <cell r="F3077" t="str">
            <v>Total D=A+B+C</v>
          </cell>
          <cell r="G3077">
            <v>0</v>
          </cell>
        </row>
        <row r="3079">
          <cell r="A3079" t="str">
            <v>ANALISIS DE PRECIOS</v>
          </cell>
          <cell r="B3079"/>
          <cell r="C3079"/>
          <cell r="D3079"/>
          <cell r="E3079"/>
          <cell r="F3079"/>
          <cell r="G3079"/>
        </row>
        <row r="3080">
          <cell r="A3080" t="str">
            <v>COMITENTE:</v>
          </cell>
          <cell r="B3080" t="str">
            <v>INSTITUTO PROVINCIAL DE LA VIVIENDA</v>
          </cell>
          <cell r="C3080"/>
          <cell r="D3080"/>
          <cell r="E3080"/>
          <cell r="F3080"/>
          <cell r="G3080"/>
        </row>
        <row r="3081">
          <cell r="A3081" t="str">
            <v>CONTRATISTA:</v>
          </cell>
          <cell r="B3081">
            <v>0</v>
          </cell>
          <cell r="C3081"/>
          <cell r="D3081"/>
          <cell r="E3081"/>
          <cell r="F3081"/>
          <cell r="G3081"/>
        </row>
        <row r="3082">
          <cell r="A3082" t="str">
            <v>OBRA:</v>
          </cell>
          <cell r="B3082">
            <v>0</v>
          </cell>
          <cell r="C3082"/>
          <cell r="D3082"/>
          <cell r="E3082"/>
          <cell r="F3082" t="str">
            <v>PRECIOS A:</v>
          </cell>
          <cell r="G3082">
            <v>0</v>
          </cell>
        </row>
        <row r="3083">
          <cell r="A3083" t="str">
            <v>UBICACIÓN:</v>
          </cell>
          <cell r="B3083">
            <v>0</v>
          </cell>
          <cell r="C3083"/>
          <cell r="E3083"/>
          <cell r="G3083"/>
        </row>
        <row r="3084">
          <cell r="A3084" t="str">
            <v>RUBRO:</v>
          </cell>
          <cell r="B3084"/>
          <cell r="C3084">
            <v>0</v>
          </cell>
          <cell r="E3084"/>
          <cell r="G3084"/>
        </row>
        <row r="3085">
          <cell r="A3085" t="str">
            <v>ITEM:</v>
          </cell>
          <cell r="B3085" t="str">
            <v/>
          </cell>
          <cell r="C3085" t="str">
            <v/>
          </cell>
          <cell r="E3085"/>
          <cell r="F3085" t="str">
            <v>UNIDAD:</v>
          </cell>
          <cell r="G3085" t="str">
            <v/>
          </cell>
        </row>
        <row r="3086">
          <cell r="A3086"/>
          <cell r="B3086"/>
          <cell r="E3086"/>
          <cell r="G3086"/>
        </row>
        <row r="3087">
          <cell r="A3087" t="str">
            <v>DATOS REDETERMINACION</v>
          </cell>
          <cell r="B3087"/>
          <cell r="C3087" t="str">
            <v>DESIGNACION</v>
          </cell>
          <cell r="D3087" t="str">
            <v>U</v>
          </cell>
          <cell r="E3087" t="str">
            <v>Cantidad</v>
          </cell>
          <cell r="F3087" t="str">
            <v>$ Unitarios</v>
          </cell>
          <cell r="G3087" t="str">
            <v>$ Parcial</v>
          </cell>
        </row>
        <row r="3088">
          <cell r="A3088" t="str">
            <v>CÓDIGO</v>
          </cell>
          <cell r="B3088" t="str">
            <v>DESCRIPCIÓN</v>
          </cell>
          <cell r="C3088"/>
          <cell r="D3088"/>
          <cell r="E3088"/>
          <cell r="F3088"/>
          <cell r="G3088"/>
        </row>
        <row r="3089">
          <cell r="A3089" t="str">
            <v>A - MATERIALES</v>
          </cell>
          <cell r="B3089"/>
          <cell r="C3089"/>
          <cell r="D3089"/>
          <cell r="E3089"/>
          <cell r="F3089"/>
          <cell r="G3089"/>
        </row>
        <row r="3090">
          <cell r="A3090" t="str">
            <v/>
          </cell>
          <cell r="B3090" t="str">
            <v/>
          </cell>
          <cell r="C3090"/>
          <cell r="D3090" t="str">
            <v/>
          </cell>
          <cell r="E3090"/>
          <cell r="F3090">
            <v>0</v>
          </cell>
          <cell r="G3090">
            <v>0</v>
          </cell>
        </row>
        <row r="3091">
          <cell r="A3091" t="str">
            <v/>
          </cell>
          <cell r="B3091" t="str">
            <v/>
          </cell>
          <cell r="C3091"/>
          <cell r="D3091" t="str">
            <v/>
          </cell>
          <cell r="E3091"/>
          <cell r="F3091">
            <v>0</v>
          </cell>
          <cell r="G3091">
            <v>0</v>
          </cell>
        </row>
        <row r="3092">
          <cell r="A3092" t="str">
            <v/>
          </cell>
          <cell r="B3092" t="str">
            <v/>
          </cell>
          <cell r="C3092"/>
          <cell r="D3092" t="str">
            <v/>
          </cell>
          <cell r="E3092"/>
          <cell r="F3092">
            <v>0</v>
          </cell>
          <cell r="G3092">
            <v>0</v>
          </cell>
        </row>
        <row r="3093">
          <cell r="A3093" t="str">
            <v/>
          </cell>
          <cell r="B3093" t="str">
            <v/>
          </cell>
          <cell r="C3093"/>
          <cell r="D3093" t="str">
            <v/>
          </cell>
          <cell r="E3093"/>
          <cell r="F3093">
            <v>0</v>
          </cell>
          <cell r="G3093">
            <v>0</v>
          </cell>
        </row>
        <row r="3094">
          <cell r="A3094" t="str">
            <v/>
          </cell>
          <cell r="B3094" t="str">
            <v/>
          </cell>
          <cell r="C3094"/>
          <cell r="D3094" t="str">
            <v/>
          </cell>
          <cell r="E3094"/>
          <cell r="F3094">
            <v>0</v>
          </cell>
          <cell r="G3094">
            <v>0</v>
          </cell>
        </row>
        <row r="3095">
          <cell r="A3095" t="str">
            <v/>
          </cell>
          <cell r="B3095" t="str">
            <v/>
          </cell>
          <cell r="C3095"/>
          <cell r="D3095" t="str">
            <v/>
          </cell>
          <cell r="E3095"/>
          <cell r="F3095">
            <v>0</v>
          </cell>
          <cell r="G3095">
            <v>0</v>
          </cell>
        </row>
        <row r="3096">
          <cell r="A3096" t="str">
            <v/>
          </cell>
          <cell r="B3096" t="str">
            <v/>
          </cell>
          <cell r="C3096"/>
          <cell r="D3096" t="str">
            <v/>
          </cell>
          <cell r="E3096"/>
          <cell r="F3096">
            <v>0</v>
          </cell>
          <cell r="G3096">
            <v>0</v>
          </cell>
        </row>
        <row r="3097">
          <cell r="A3097" t="str">
            <v/>
          </cell>
          <cell r="B3097" t="str">
            <v/>
          </cell>
          <cell r="C3097"/>
          <cell r="D3097" t="str">
            <v/>
          </cell>
          <cell r="E3097"/>
          <cell r="F3097">
            <v>0</v>
          </cell>
          <cell r="G3097">
            <v>0</v>
          </cell>
        </row>
        <row r="3098">
          <cell r="A3098" t="str">
            <v/>
          </cell>
          <cell r="B3098" t="str">
            <v/>
          </cell>
          <cell r="C3098"/>
          <cell r="D3098" t="str">
            <v/>
          </cell>
          <cell r="E3098"/>
          <cell r="F3098">
            <v>0</v>
          </cell>
          <cell r="G3098">
            <v>0</v>
          </cell>
        </row>
        <row r="3099">
          <cell r="A3099" t="str">
            <v/>
          </cell>
          <cell r="B3099" t="str">
            <v/>
          </cell>
          <cell r="C3099"/>
          <cell r="D3099" t="str">
            <v/>
          </cell>
          <cell r="E3099"/>
          <cell r="F3099">
            <v>0</v>
          </cell>
          <cell r="G3099">
            <v>0</v>
          </cell>
        </row>
        <row r="3100">
          <cell r="A3100" t="str">
            <v/>
          </cell>
          <cell r="B3100" t="str">
            <v/>
          </cell>
          <cell r="C3100"/>
          <cell r="D3100" t="str">
            <v/>
          </cell>
          <cell r="E3100"/>
          <cell r="F3100">
            <v>0</v>
          </cell>
          <cell r="G3100">
            <v>0</v>
          </cell>
        </row>
        <row r="3101">
          <cell r="A3101" t="str">
            <v/>
          </cell>
          <cell r="B3101" t="str">
            <v/>
          </cell>
          <cell r="C3101"/>
          <cell r="D3101" t="str">
            <v/>
          </cell>
          <cell r="E3101"/>
          <cell r="F3101">
            <v>0</v>
          </cell>
          <cell r="G3101">
            <v>0</v>
          </cell>
        </row>
        <row r="3102">
          <cell r="A3102" t="str">
            <v/>
          </cell>
          <cell r="B3102" t="str">
            <v/>
          </cell>
          <cell r="C3102"/>
          <cell r="D3102" t="str">
            <v/>
          </cell>
          <cell r="E3102"/>
          <cell r="F3102">
            <v>0</v>
          </cell>
          <cell r="G3102">
            <v>0</v>
          </cell>
        </row>
        <row r="3103">
          <cell r="A3103" t="str">
            <v/>
          </cell>
          <cell r="B3103" t="str">
            <v/>
          </cell>
          <cell r="C3103"/>
          <cell r="D3103" t="str">
            <v/>
          </cell>
          <cell r="E3103"/>
          <cell r="F3103">
            <v>0</v>
          </cell>
          <cell r="G3103">
            <v>0</v>
          </cell>
        </row>
        <row r="3104">
          <cell r="A3104" t="str">
            <v/>
          </cell>
          <cell r="B3104" t="str">
            <v/>
          </cell>
          <cell r="C3104"/>
          <cell r="D3104" t="str">
            <v/>
          </cell>
          <cell r="E3104"/>
          <cell r="F3104">
            <v>0</v>
          </cell>
          <cell r="G3104">
            <v>0</v>
          </cell>
        </row>
        <row r="3105">
          <cell r="A3105" t="str">
            <v/>
          </cell>
          <cell r="B3105" t="str">
            <v/>
          </cell>
          <cell r="C3105"/>
          <cell r="D3105" t="str">
            <v/>
          </cell>
          <cell r="E3105"/>
          <cell r="F3105">
            <v>0</v>
          </cell>
          <cell r="G3105">
            <v>0</v>
          </cell>
        </row>
        <row r="3106">
          <cell r="A3106" t="str">
            <v/>
          </cell>
          <cell r="B3106" t="str">
            <v/>
          </cell>
          <cell r="C3106"/>
          <cell r="D3106" t="str">
            <v/>
          </cell>
          <cell r="E3106"/>
          <cell r="F3106">
            <v>0</v>
          </cell>
          <cell r="G3106">
            <v>0</v>
          </cell>
        </row>
        <row r="3107">
          <cell r="A3107" t="str">
            <v/>
          </cell>
          <cell r="B3107" t="str">
            <v/>
          </cell>
          <cell r="C3107"/>
          <cell r="D3107" t="str">
            <v/>
          </cell>
          <cell r="E3107"/>
          <cell r="F3107">
            <v>0</v>
          </cell>
          <cell r="G3107">
            <v>0</v>
          </cell>
        </row>
        <row r="3108">
          <cell r="A3108" t="str">
            <v/>
          </cell>
          <cell r="B3108" t="str">
            <v/>
          </cell>
          <cell r="C3108"/>
          <cell r="D3108" t="str">
            <v/>
          </cell>
          <cell r="E3108"/>
          <cell r="F3108">
            <v>0</v>
          </cell>
          <cell r="G3108">
            <v>0</v>
          </cell>
        </row>
        <row r="3109">
          <cell r="A3109" t="str">
            <v/>
          </cell>
          <cell r="B3109" t="str">
            <v/>
          </cell>
          <cell r="C3109"/>
          <cell r="D3109" t="str">
            <v/>
          </cell>
          <cell r="E3109"/>
          <cell r="F3109">
            <v>0</v>
          </cell>
          <cell r="G3109">
            <v>0</v>
          </cell>
        </row>
        <row r="3110">
          <cell r="A3110"/>
          <cell r="B3110"/>
          <cell r="C3110"/>
          <cell r="D3110"/>
          <cell r="E3110"/>
          <cell r="F3110" t="str">
            <v>Total A</v>
          </cell>
          <cell r="G3110">
            <v>0</v>
          </cell>
        </row>
        <row r="3111">
          <cell r="A3111" t="str">
            <v>B - MANO DE OBRA</v>
          </cell>
          <cell r="B3111"/>
          <cell r="C3111"/>
          <cell r="D3111"/>
          <cell r="E3111"/>
          <cell r="F3111"/>
          <cell r="G3111"/>
        </row>
        <row r="3112">
          <cell r="A3112" t="str">
            <v/>
          </cell>
          <cell r="B3112" t="str">
            <v/>
          </cell>
          <cell r="C3112"/>
          <cell r="D3112" t="str">
            <v/>
          </cell>
          <cell r="E3112"/>
          <cell r="F3112">
            <v>0</v>
          </cell>
          <cell r="G3112">
            <v>0</v>
          </cell>
        </row>
        <row r="3113">
          <cell r="A3113" t="str">
            <v/>
          </cell>
          <cell r="B3113" t="str">
            <v/>
          </cell>
          <cell r="C3113"/>
          <cell r="D3113" t="str">
            <v/>
          </cell>
          <cell r="E3113"/>
          <cell r="F3113">
            <v>0</v>
          </cell>
          <cell r="G3113">
            <v>0</v>
          </cell>
        </row>
        <row r="3114">
          <cell r="A3114" t="str">
            <v/>
          </cell>
          <cell r="B3114" t="str">
            <v/>
          </cell>
          <cell r="C3114"/>
          <cell r="D3114" t="str">
            <v/>
          </cell>
          <cell r="E3114"/>
          <cell r="F3114">
            <v>0</v>
          </cell>
          <cell r="G3114">
            <v>0</v>
          </cell>
        </row>
        <row r="3115">
          <cell r="A3115" t="str">
            <v/>
          </cell>
          <cell r="B3115" t="str">
            <v/>
          </cell>
          <cell r="C3115"/>
          <cell r="D3115" t="str">
            <v/>
          </cell>
          <cell r="E3115"/>
          <cell r="F3115">
            <v>0</v>
          </cell>
          <cell r="G3115">
            <v>0</v>
          </cell>
        </row>
        <row r="3116">
          <cell r="A3116" t="str">
            <v/>
          </cell>
          <cell r="B3116" t="str">
            <v/>
          </cell>
          <cell r="C3116"/>
          <cell r="D3116" t="str">
            <v/>
          </cell>
          <cell r="E3116"/>
          <cell r="F3116">
            <v>0</v>
          </cell>
          <cell r="G3116">
            <v>0</v>
          </cell>
        </row>
        <row r="3117">
          <cell r="A3117" t="str">
            <v/>
          </cell>
          <cell r="B3117" t="str">
            <v/>
          </cell>
          <cell r="C3117"/>
          <cell r="D3117" t="str">
            <v/>
          </cell>
          <cell r="E3117"/>
          <cell r="F3117">
            <v>0</v>
          </cell>
          <cell r="G3117">
            <v>0</v>
          </cell>
        </row>
        <row r="3118">
          <cell r="A3118" t="str">
            <v/>
          </cell>
          <cell r="B3118" t="str">
            <v/>
          </cell>
          <cell r="C3118"/>
          <cell r="D3118" t="str">
            <v/>
          </cell>
          <cell r="E3118"/>
          <cell r="F3118">
            <v>0</v>
          </cell>
          <cell r="G3118">
            <v>0</v>
          </cell>
        </row>
        <row r="3119">
          <cell r="A3119" t="str">
            <v/>
          </cell>
          <cell r="B3119" t="str">
            <v/>
          </cell>
          <cell r="C3119"/>
          <cell r="D3119" t="str">
            <v/>
          </cell>
          <cell r="E3119"/>
          <cell r="F3119">
            <v>0</v>
          </cell>
          <cell r="G3119">
            <v>0</v>
          </cell>
        </row>
        <row r="3120">
          <cell r="A3120"/>
          <cell r="B3120"/>
          <cell r="C3120"/>
          <cell r="D3120"/>
          <cell r="E3120"/>
          <cell r="F3120" t="str">
            <v>Total B</v>
          </cell>
          <cell r="G3120">
            <v>0</v>
          </cell>
        </row>
        <row r="3121">
          <cell r="A3121" t="str">
            <v>C - EQUIPOS</v>
          </cell>
          <cell r="B3121"/>
          <cell r="C3121"/>
          <cell r="D3121"/>
          <cell r="E3121"/>
          <cell r="F3121"/>
          <cell r="G3121"/>
        </row>
        <row r="3122">
          <cell r="A3122" t="str">
            <v/>
          </cell>
          <cell r="B3122" t="str">
            <v/>
          </cell>
          <cell r="C3122"/>
          <cell r="D3122" t="str">
            <v/>
          </cell>
          <cell r="E3122"/>
          <cell r="F3122">
            <v>0</v>
          </cell>
          <cell r="G3122">
            <v>0</v>
          </cell>
        </row>
        <row r="3123">
          <cell r="A3123" t="str">
            <v/>
          </cell>
          <cell r="B3123" t="str">
            <v/>
          </cell>
          <cell r="C3123"/>
          <cell r="D3123" t="str">
            <v/>
          </cell>
          <cell r="E3123"/>
          <cell r="F3123">
            <v>0</v>
          </cell>
          <cell r="G3123">
            <v>0</v>
          </cell>
        </row>
        <row r="3124">
          <cell r="A3124" t="str">
            <v/>
          </cell>
          <cell r="B3124" t="str">
            <v/>
          </cell>
          <cell r="C3124"/>
          <cell r="D3124" t="str">
            <v/>
          </cell>
          <cell r="E3124"/>
          <cell r="F3124">
            <v>0</v>
          </cell>
          <cell r="G3124">
            <v>0</v>
          </cell>
        </row>
        <row r="3125">
          <cell r="A3125" t="str">
            <v/>
          </cell>
          <cell r="B3125" t="str">
            <v/>
          </cell>
          <cell r="C3125"/>
          <cell r="D3125" t="str">
            <v/>
          </cell>
          <cell r="E3125"/>
          <cell r="F3125">
            <v>0</v>
          </cell>
          <cell r="G3125">
            <v>0</v>
          </cell>
        </row>
        <row r="3126">
          <cell r="A3126" t="str">
            <v/>
          </cell>
          <cell r="B3126" t="str">
            <v/>
          </cell>
          <cell r="C3126"/>
          <cell r="D3126" t="str">
            <v/>
          </cell>
          <cell r="E3126"/>
          <cell r="F3126">
            <v>0</v>
          </cell>
          <cell r="G3126">
            <v>0</v>
          </cell>
        </row>
        <row r="3127">
          <cell r="A3127" t="str">
            <v/>
          </cell>
          <cell r="B3127" t="str">
            <v/>
          </cell>
          <cell r="C3127"/>
          <cell r="D3127" t="str">
            <v/>
          </cell>
          <cell r="E3127"/>
          <cell r="F3127">
            <v>0</v>
          </cell>
          <cell r="G3127">
            <v>0</v>
          </cell>
        </row>
        <row r="3128">
          <cell r="A3128" t="str">
            <v/>
          </cell>
          <cell r="B3128" t="str">
            <v/>
          </cell>
          <cell r="C3128"/>
          <cell r="D3128" t="str">
            <v/>
          </cell>
          <cell r="E3128"/>
          <cell r="F3128">
            <v>0</v>
          </cell>
          <cell r="G3128">
            <v>0</v>
          </cell>
        </row>
        <row r="3129">
          <cell r="A3129" t="str">
            <v/>
          </cell>
          <cell r="B3129" t="str">
            <v/>
          </cell>
          <cell r="C3129"/>
          <cell r="D3129" t="str">
            <v/>
          </cell>
          <cell r="E3129"/>
          <cell r="F3129">
            <v>0</v>
          </cell>
          <cell r="G3129">
            <v>0</v>
          </cell>
        </row>
        <row r="3130">
          <cell r="A3130" t="str">
            <v/>
          </cell>
          <cell r="B3130" t="str">
            <v/>
          </cell>
          <cell r="C3130"/>
          <cell r="D3130" t="str">
            <v/>
          </cell>
          <cell r="E3130"/>
          <cell r="F3130">
            <v>0</v>
          </cell>
          <cell r="G3130">
            <v>0</v>
          </cell>
        </row>
        <row r="3131">
          <cell r="A3131" t="str">
            <v/>
          </cell>
          <cell r="B3131" t="str">
            <v/>
          </cell>
          <cell r="C3131"/>
          <cell r="D3131" t="str">
            <v/>
          </cell>
          <cell r="E3131"/>
          <cell r="F3131">
            <v>0</v>
          </cell>
          <cell r="G3131">
            <v>0</v>
          </cell>
        </row>
        <row r="3132">
          <cell r="A3132"/>
          <cell r="E3132"/>
          <cell r="F3132" t="str">
            <v>Total C</v>
          </cell>
          <cell r="G3132">
            <v>0</v>
          </cell>
        </row>
        <row r="3133">
          <cell r="A3133"/>
          <cell r="E3133"/>
          <cell r="G3133"/>
        </row>
        <row r="3134">
          <cell r="A3134" t="str">
            <v/>
          </cell>
          <cell r="B3134" t="str">
            <v/>
          </cell>
          <cell r="C3134"/>
          <cell r="D3134" t="str">
            <v>COSTO NETO</v>
          </cell>
          <cell r="E3134"/>
          <cell r="F3134" t="str">
            <v>Total D=A+B+C</v>
          </cell>
          <cell r="G3134">
            <v>0</v>
          </cell>
        </row>
        <row r="3135">
          <cell r="A3135"/>
          <cell r="B3135"/>
          <cell r="C3135"/>
          <cell r="D3135"/>
          <cell r="E3135"/>
          <cell r="F3135"/>
          <cell r="G3135"/>
        </row>
        <row r="3136">
          <cell r="A3136" t="str">
            <v>ANALISIS DE PRECIOS</v>
          </cell>
          <cell r="B3136"/>
          <cell r="C3136"/>
          <cell r="D3136"/>
          <cell r="E3136"/>
          <cell r="F3136"/>
          <cell r="G3136"/>
        </row>
        <row r="3137">
          <cell r="A3137" t="str">
            <v>COMITENTE:</v>
          </cell>
          <cell r="B3137" t="str">
            <v>INSTITUTO PROVINCIAL DE LA VIVIENDA</v>
          </cell>
          <cell r="C3137"/>
          <cell r="D3137"/>
          <cell r="E3137"/>
          <cell r="F3137"/>
          <cell r="G3137"/>
        </row>
        <row r="3138">
          <cell r="A3138" t="str">
            <v>CONTRATISTA:</v>
          </cell>
          <cell r="B3138">
            <v>0</v>
          </cell>
          <cell r="C3138"/>
          <cell r="D3138"/>
          <cell r="E3138"/>
          <cell r="F3138"/>
          <cell r="G3138"/>
        </row>
        <row r="3139">
          <cell r="A3139" t="str">
            <v>OBRA:</v>
          </cell>
          <cell r="B3139">
            <v>0</v>
          </cell>
          <cell r="C3139"/>
          <cell r="D3139"/>
          <cell r="E3139"/>
          <cell r="F3139" t="str">
            <v>PRECIOS A:</v>
          </cell>
          <cell r="G3139">
            <v>0</v>
          </cell>
        </row>
        <row r="3140">
          <cell r="A3140" t="str">
            <v>UBICACIÓN:</v>
          </cell>
          <cell r="B3140">
            <v>0</v>
          </cell>
          <cell r="C3140"/>
          <cell r="E3140"/>
          <cell r="G3140"/>
        </row>
        <row r="3141">
          <cell r="A3141" t="str">
            <v>RUBRO:</v>
          </cell>
          <cell r="B3141"/>
          <cell r="C3141">
            <v>0</v>
          </cell>
          <cell r="E3141"/>
          <cell r="G3141"/>
        </row>
        <row r="3142">
          <cell r="A3142" t="str">
            <v>ITEM:</v>
          </cell>
          <cell r="B3142" t="str">
            <v/>
          </cell>
          <cell r="C3142" t="str">
            <v/>
          </cell>
          <cell r="E3142"/>
          <cell r="F3142" t="str">
            <v>UNIDAD:</v>
          </cell>
          <cell r="G3142" t="str">
            <v/>
          </cell>
        </row>
        <row r="3143">
          <cell r="A3143"/>
          <cell r="B3143"/>
          <cell r="E3143"/>
          <cell r="G3143"/>
        </row>
        <row r="3144">
          <cell r="A3144" t="str">
            <v>DATOS REDETERMINACION</v>
          </cell>
          <cell r="B3144"/>
          <cell r="C3144" t="str">
            <v>DESIGNACION</v>
          </cell>
          <cell r="D3144" t="str">
            <v>U</v>
          </cell>
          <cell r="E3144" t="str">
            <v>Cantidad</v>
          </cell>
          <cell r="F3144" t="str">
            <v>$ Unitarios</v>
          </cell>
          <cell r="G3144" t="str">
            <v>$ Parcial</v>
          </cell>
        </row>
        <row r="3145">
          <cell r="A3145" t="str">
            <v>CÓDIGO</v>
          </cell>
          <cell r="B3145" t="str">
            <v>DESCRIPCIÓN</v>
          </cell>
          <cell r="C3145"/>
          <cell r="D3145"/>
          <cell r="E3145"/>
          <cell r="F3145"/>
          <cell r="G3145"/>
        </row>
        <row r="3146">
          <cell r="A3146" t="str">
            <v>A - MATERIALES</v>
          </cell>
          <cell r="B3146"/>
          <cell r="C3146"/>
          <cell r="D3146"/>
          <cell r="E3146"/>
          <cell r="F3146"/>
          <cell r="G3146"/>
        </row>
        <row r="3147">
          <cell r="A3147" t="str">
            <v/>
          </cell>
          <cell r="B3147" t="str">
            <v/>
          </cell>
          <cell r="C3147"/>
          <cell r="D3147" t="str">
            <v/>
          </cell>
          <cell r="E3147"/>
          <cell r="F3147">
            <v>0</v>
          </cell>
          <cell r="G3147">
            <v>0</v>
          </cell>
        </row>
        <row r="3148">
          <cell r="A3148" t="str">
            <v/>
          </cell>
          <cell r="B3148" t="str">
            <v/>
          </cell>
          <cell r="C3148"/>
          <cell r="D3148" t="str">
            <v/>
          </cell>
          <cell r="E3148"/>
          <cell r="F3148">
            <v>0</v>
          </cell>
          <cell r="G3148">
            <v>0</v>
          </cell>
        </row>
        <row r="3149">
          <cell r="A3149" t="str">
            <v/>
          </cell>
          <cell r="B3149" t="str">
            <v/>
          </cell>
          <cell r="C3149"/>
          <cell r="D3149" t="str">
            <v/>
          </cell>
          <cell r="E3149"/>
          <cell r="F3149">
            <v>0</v>
          </cell>
          <cell r="G3149">
            <v>0</v>
          </cell>
        </row>
        <row r="3150">
          <cell r="A3150" t="str">
            <v/>
          </cell>
          <cell r="B3150" t="str">
            <v/>
          </cell>
          <cell r="C3150"/>
          <cell r="D3150" t="str">
            <v/>
          </cell>
          <cell r="E3150"/>
          <cell r="F3150">
            <v>0</v>
          </cell>
          <cell r="G3150">
            <v>0</v>
          </cell>
        </row>
        <row r="3151">
          <cell r="A3151" t="str">
            <v/>
          </cell>
          <cell r="B3151" t="str">
            <v/>
          </cell>
          <cell r="C3151"/>
          <cell r="D3151" t="str">
            <v/>
          </cell>
          <cell r="E3151"/>
          <cell r="F3151">
            <v>0</v>
          </cell>
          <cell r="G3151">
            <v>0</v>
          </cell>
        </row>
        <row r="3152">
          <cell r="A3152" t="str">
            <v/>
          </cell>
          <cell r="B3152" t="str">
            <v/>
          </cell>
          <cell r="C3152"/>
          <cell r="D3152" t="str">
            <v/>
          </cell>
          <cell r="E3152"/>
          <cell r="F3152">
            <v>0</v>
          </cell>
          <cell r="G3152">
            <v>0</v>
          </cell>
        </row>
        <row r="3153">
          <cell r="A3153" t="str">
            <v/>
          </cell>
          <cell r="B3153" t="str">
            <v/>
          </cell>
          <cell r="C3153"/>
          <cell r="D3153" t="str">
            <v/>
          </cell>
          <cell r="E3153"/>
          <cell r="F3153">
            <v>0</v>
          </cell>
          <cell r="G3153">
            <v>0</v>
          </cell>
        </row>
        <row r="3154">
          <cell r="A3154" t="str">
            <v/>
          </cell>
          <cell r="B3154" t="str">
            <v/>
          </cell>
          <cell r="C3154"/>
          <cell r="D3154" t="str">
            <v/>
          </cell>
          <cell r="E3154"/>
          <cell r="F3154">
            <v>0</v>
          </cell>
          <cell r="G3154">
            <v>0</v>
          </cell>
        </row>
        <row r="3155">
          <cell r="A3155" t="str">
            <v/>
          </cell>
          <cell r="B3155" t="str">
            <v/>
          </cell>
          <cell r="C3155"/>
          <cell r="D3155" t="str">
            <v/>
          </cell>
          <cell r="E3155"/>
          <cell r="F3155">
            <v>0</v>
          </cell>
          <cell r="G3155">
            <v>0</v>
          </cell>
        </row>
        <row r="3156">
          <cell r="A3156" t="str">
            <v/>
          </cell>
          <cell r="B3156" t="str">
            <v/>
          </cell>
          <cell r="C3156"/>
          <cell r="D3156" t="str">
            <v/>
          </cell>
          <cell r="E3156"/>
          <cell r="F3156">
            <v>0</v>
          </cell>
          <cell r="G3156">
            <v>0</v>
          </cell>
        </row>
        <row r="3157">
          <cell r="A3157" t="str">
            <v/>
          </cell>
          <cell r="B3157" t="str">
            <v/>
          </cell>
          <cell r="C3157"/>
          <cell r="D3157" t="str">
            <v/>
          </cell>
          <cell r="E3157"/>
          <cell r="F3157">
            <v>0</v>
          </cell>
          <cell r="G3157">
            <v>0</v>
          </cell>
        </row>
        <row r="3158">
          <cell r="A3158" t="str">
            <v/>
          </cell>
          <cell r="B3158" t="str">
            <v/>
          </cell>
          <cell r="C3158"/>
          <cell r="D3158" t="str">
            <v/>
          </cell>
          <cell r="E3158"/>
          <cell r="F3158">
            <v>0</v>
          </cell>
          <cell r="G3158">
            <v>0</v>
          </cell>
        </row>
        <row r="3159">
          <cell r="A3159" t="str">
            <v/>
          </cell>
          <cell r="B3159" t="str">
            <v/>
          </cell>
          <cell r="C3159"/>
          <cell r="D3159" t="str">
            <v/>
          </cell>
          <cell r="E3159"/>
          <cell r="F3159">
            <v>0</v>
          </cell>
          <cell r="G3159">
            <v>0</v>
          </cell>
        </row>
        <row r="3160">
          <cell r="A3160" t="str">
            <v/>
          </cell>
          <cell r="B3160" t="str">
            <v/>
          </cell>
          <cell r="C3160"/>
          <cell r="D3160" t="str">
            <v/>
          </cell>
          <cell r="E3160"/>
          <cell r="F3160">
            <v>0</v>
          </cell>
          <cell r="G3160">
            <v>0</v>
          </cell>
        </row>
        <row r="3161">
          <cell r="A3161" t="str">
            <v/>
          </cell>
          <cell r="B3161" t="str">
            <v/>
          </cell>
          <cell r="C3161"/>
          <cell r="D3161" t="str">
            <v/>
          </cell>
          <cell r="E3161"/>
          <cell r="F3161">
            <v>0</v>
          </cell>
          <cell r="G3161">
            <v>0</v>
          </cell>
        </row>
        <row r="3162">
          <cell r="A3162" t="str">
            <v/>
          </cell>
          <cell r="B3162" t="str">
            <v/>
          </cell>
          <cell r="C3162"/>
          <cell r="D3162" t="str">
            <v/>
          </cell>
          <cell r="E3162"/>
          <cell r="F3162">
            <v>0</v>
          </cell>
          <cell r="G3162">
            <v>0</v>
          </cell>
        </row>
        <row r="3163">
          <cell r="A3163" t="str">
            <v/>
          </cell>
          <cell r="B3163" t="str">
            <v/>
          </cell>
          <cell r="C3163"/>
          <cell r="D3163" t="str">
            <v/>
          </cell>
          <cell r="E3163"/>
          <cell r="F3163">
            <v>0</v>
          </cell>
          <cell r="G3163">
            <v>0</v>
          </cell>
        </row>
        <row r="3164">
          <cell r="A3164" t="str">
            <v/>
          </cell>
          <cell r="B3164" t="str">
            <v/>
          </cell>
          <cell r="C3164"/>
          <cell r="D3164" t="str">
            <v/>
          </cell>
          <cell r="E3164"/>
          <cell r="F3164">
            <v>0</v>
          </cell>
          <cell r="G3164">
            <v>0</v>
          </cell>
        </row>
        <row r="3165">
          <cell r="A3165" t="str">
            <v/>
          </cell>
          <cell r="B3165" t="str">
            <v/>
          </cell>
          <cell r="C3165"/>
          <cell r="D3165" t="str">
            <v/>
          </cell>
          <cell r="E3165"/>
          <cell r="F3165">
            <v>0</v>
          </cell>
          <cell r="G3165">
            <v>0</v>
          </cell>
        </row>
        <row r="3166">
          <cell r="A3166" t="str">
            <v/>
          </cell>
          <cell r="B3166" t="str">
            <v/>
          </cell>
          <cell r="C3166"/>
          <cell r="D3166" t="str">
            <v/>
          </cell>
          <cell r="E3166"/>
          <cell r="F3166">
            <v>0</v>
          </cell>
          <cell r="G3166">
            <v>0</v>
          </cell>
        </row>
        <row r="3167">
          <cell r="A3167"/>
          <cell r="B3167"/>
          <cell r="C3167"/>
          <cell r="D3167"/>
          <cell r="E3167"/>
          <cell r="F3167" t="str">
            <v>Total A</v>
          </cell>
          <cell r="G3167">
            <v>0</v>
          </cell>
        </row>
        <row r="3168">
          <cell r="A3168" t="str">
            <v>B - MANO DE OBRA</v>
          </cell>
          <cell r="B3168"/>
          <cell r="C3168"/>
          <cell r="D3168"/>
          <cell r="E3168"/>
          <cell r="F3168"/>
          <cell r="G3168"/>
        </row>
        <row r="3169">
          <cell r="A3169" t="str">
            <v/>
          </cell>
          <cell r="B3169" t="str">
            <v/>
          </cell>
          <cell r="C3169"/>
          <cell r="D3169" t="str">
            <v/>
          </cell>
          <cell r="E3169"/>
          <cell r="F3169">
            <v>0</v>
          </cell>
          <cell r="G3169">
            <v>0</v>
          </cell>
        </row>
        <row r="3170">
          <cell r="A3170" t="str">
            <v/>
          </cell>
          <cell r="B3170" t="str">
            <v/>
          </cell>
          <cell r="C3170"/>
          <cell r="D3170" t="str">
            <v/>
          </cell>
          <cell r="E3170"/>
          <cell r="F3170">
            <v>0</v>
          </cell>
          <cell r="G3170">
            <v>0</v>
          </cell>
        </row>
        <row r="3171">
          <cell r="A3171" t="str">
            <v/>
          </cell>
          <cell r="B3171" t="str">
            <v/>
          </cell>
          <cell r="C3171"/>
          <cell r="D3171" t="str">
            <v/>
          </cell>
          <cell r="E3171"/>
          <cell r="F3171">
            <v>0</v>
          </cell>
          <cell r="G3171">
            <v>0</v>
          </cell>
        </row>
        <row r="3172">
          <cell r="A3172" t="str">
            <v/>
          </cell>
          <cell r="B3172" t="str">
            <v/>
          </cell>
          <cell r="C3172"/>
          <cell r="D3172" t="str">
            <v/>
          </cell>
          <cell r="E3172"/>
          <cell r="F3172">
            <v>0</v>
          </cell>
          <cell r="G3172">
            <v>0</v>
          </cell>
        </row>
        <row r="3173">
          <cell r="A3173" t="str">
            <v/>
          </cell>
          <cell r="B3173" t="str">
            <v/>
          </cell>
          <cell r="C3173"/>
          <cell r="D3173" t="str">
            <v/>
          </cell>
          <cell r="E3173"/>
          <cell r="F3173">
            <v>0</v>
          </cell>
          <cell r="G3173">
            <v>0</v>
          </cell>
        </row>
        <row r="3174">
          <cell r="A3174" t="str">
            <v/>
          </cell>
          <cell r="B3174" t="str">
            <v/>
          </cell>
          <cell r="C3174"/>
          <cell r="D3174" t="str">
            <v/>
          </cell>
          <cell r="E3174"/>
          <cell r="F3174">
            <v>0</v>
          </cell>
          <cell r="G3174">
            <v>0</v>
          </cell>
        </row>
        <row r="3175">
          <cell r="A3175" t="str">
            <v/>
          </cell>
          <cell r="B3175" t="str">
            <v/>
          </cell>
          <cell r="C3175"/>
          <cell r="D3175" t="str">
            <v/>
          </cell>
          <cell r="E3175"/>
          <cell r="F3175">
            <v>0</v>
          </cell>
          <cell r="G3175">
            <v>0</v>
          </cell>
        </row>
        <row r="3176">
          <cell r="A3176" t="str">
            <v/>
          </cell>
          <cell r="B3176" t="str">
            <v/>
          </cell>
          <cell r="C3176"/>
          <cell r="D3176" t="str">
            <v/>
          </cell>
          <cell r="E3176"/>
          <cell r="F3176">
            <v>0</v>
          </cell>
          <cell r="G3176">
            <v>0</v>
          </cell>
        </row>
        <row r="3177">
          <cell r="A3177"/>
          <cell r="B3177"/>
          <cell r="C3177"/>
          <cell r="D3177"/>
          <cell r="E3177"/>
          <cell r="F3177" t="str">
            <v>Total B</v>
          </cell>
          <cell r="G3177">
            <v>0</v>
          </cell>
        </row>
        <row r="3178">
          <cell r="A3178" t="str">
            <v>C - EQUIPOS</v>
          </cell>
          <cell r="B3178"/>
          <cell r="C3178"/>
          <cell r="D3178"/>
          <cell r="E3178"/>
          <cell r="F3178"/>
          <cell r="G3178"/>
        </row>
        <row r="3179">
          <cell r="A3179" t="str">
            <v/>
          </cell>
          <cell r="B3179" t="str">
            <v/>
          </cell>
          <cell r="C3179"/>
          <cell r="D3179" t="str">
            <v/>
          </cell>
          <cell r="E3179"/>
          <cell r="F3179">
            <v>0</v>
          </cell>
          <cell r="G3179">
            <v>0</v>
          </cell>
        </row>
        <row r="3180">
          <cell r="A3180" t="str">
            <v/>
          </cell>
          <cell r="B3180" t="str">
            <v/>
          </cell>
          <cell r="C3180"/>
          <cell r="D3180" t="str">
            <v/>
          </cell>
          <cell r="E3180"/>
          <cell r="F3180">
            <v>0</v>
          </cell>
          <cell r="G3180">
            <v>0</v>
          </cell>
        </row>
        <row r="3181">
          <cell r="A3181" t="str">
            <v/>
          </cell>
          <cell r="B3181" t="str">
            <v/>
          </cell>
          <cell r="C3181"/>
          <cell r="D3181" t="str">
            <v/>
          </cell>
          <cell r="E3181"/>
          <cell r="F3181">
            <v>0</v>
          </cell>
          <cell r="G3181">
            <v>0</v>
          </cell>
        </row>
        <row r="3182">
          <cell r="A3182" t="str">
            <v/>
          </cell>
          <cell r="B3182" t="str">
            <v/>
          </cell>
          <cell r="C3182"/>
          <cell r="D3182" t="str">
            <v/>
          </cell>
          <cell r="E3182"/>
          <cell r="F3182">
            <v>0</v>
          </cell>
          <cell r="G3182">
            <v>0</v>
          </cell>
        </row>
        <row r="3183">
          <cell r="A3183" t="str">
            <v/>
          </cell>
          <cell r="B3183" t="str">
            <v/>
          </cell>
          <cell r="C3183"/>
          <cell r="D3183" t="str">
            <v/>
          </cell>
          <cell r="E3183"/>
          <cell r="F3183">
            <v>0</v>
          </cell>
          <cell r="G3183">
            <v>0</v>
          </cell>
        </row>
        <row r="3184">
          <cell r="A3184" t="str">
            <v/>
          </cell>
          <cell r="B3184" t="str">
            <v/>
          </cell>
          <cell r="C3184"/>
          <cell r="D3184" t="str">
            <v/>
          </cell>
          <cell r="E3184"/>
          <cell r="F3184">
            <v>0</v>
          </cell>
          <cell r="G3184">
            <v>0</v>
          </cell>
        </row>
        <row r="3185">
          <cell r="A3185" t="str">
            <v/>
          </cell>
          <cell r="B3185" t="str">
            <v/>
          </cell>
          <cell r="C3185"/>
          <cell r="D3185" t="str">
            <v/>
          </cell>
          <cell r="E3185"/>
          <cell r="F3185">
            <v>0</v>
          </cell>
          <cell r="G3185">
            <v>0</v>
          </cell>
        </row>
        <row r="3186">
          <cell r="A3186" t="str">
            <v/>
          </cell>
          <cell r="B3186" t="str">
            <v/>
          </cell>
          <cell r="C3186"/>
          <cell r="D3186" t="str">
            <v/>
          </cell>
          <cell r="E3186"/>
          <cell r="F3186">
            <v>0</v>
          </cell>
          <cell r="G3186">
            <v>0</v>
          </cell>
        </row>
        <row r="3187">
          <cell r="A3187" t="str">
            <v/>
          </cell>
          <cell r="B3187" t="str">
            <v/>
          </cell>
          <cell r="C3187"/>
          <cell r="D3187" t="str">
            <v/>
          </cell>
          <cell r="E3187"/>
          <cell r="F3187">
            <v>0</v>
          </cell>
          <cell r="G3187">
            <v>0</v>
          </cell>
        </row>
        <row r="3188">
          <cell r="A3188" t="str">
            <v/>
          </cell>
          <cell r="B3188" t="str">
            <v/>
          </cell>
          <cell r="C3188"/>
          <cell r="D3188" t="str">
            <v/>
          </cell>
          <cell r="E3188"/>
          <cell r="F3188">
            <v>0</v>
          </cell>
          <cell r="G3188">
            <v>0</v>
          </cell>
        </row>
        <row r="3189">
          <cell r="A3189"/>
          <cell r="E3189"/>
          <cell r="F3189" t="str">
            <v>Total C</v>
          </cell>
          <cell r="G3189">
            <v>0</v>
          </cell>
        </row>
        <row r="3190">
          <cell r="A3190"/>
          <cell r="E3190"/>
          <cell r="G3190"/>
        </row>
        <row r="3191">
          <cell r="A3191" t="str">
            <v/>
          </cell>
          <cell r="B3191" t="str">
            <v/>
          </cell>
          <cell r="C3191"/>
          <cell r="D3191" t="str">
            <v>COSTO NETO</v>
          </cell>
          <cell r="E3191"/>
          <cell r="F3191" t="str">
            <v>Total D=A+B+C</v>
          </cell>
          <cell r="G3191">
            <v>0</v>
          </cell>
        </row>
        <row r="3193">
          <cell r="A3193" t="str">
            <v>ANALISIS DE PRECIOS</v>
          </cell>
          <cell r="B3193"/>
          <cell r="C3193"/>
          <cell r="D3193"/>
          <cell r="E3193"/>
          <cell r="F3193"/>
          <cell r="G3193"/>
        </row>
        <row r="3194">
          <cell r="A3194" t="str">
            <v>COMITENTE:</v>
          </cell>
          <cell r="B3194" t="str">
            <v>INSTITUTO PROVINCIAL DE LA VIVIENDA</v>
          </cell>
          <cell r="C3194"/>
          <cell r="D3194"/>
          <cell r="E3194"/>
          <cell r="F3194"/>
          <cell r="G3194"/>
        </row>
        <row r="3195">
          <cell r="A3195" t="str">
            <v>CONTRATISTA:</v>
          </cell>
          <cell r="B3195">
            <v>0</v>
          </cell>
          <cell r="C3195"/>
          <cell r="D3195"/>
          <cell r="E3195"/>
          <cell r="F3195"/>
          <cell r="G3195"/>
        </row>
        <row r="3196">
          <cell r="A3196" t="str">
            <v>OBRA:</v>
          </cell>
          <cell r="B3196">
            <v>0</v>
          </cell>
          <cell r="C3196"/>
          <cell r="D3196"/>
          <cell r="E3196"/>
          <cell r="F3196" t="str">
            <v>PRECIOS A:</v>
          </cell>
          <cell r="G3196">
            <v>0</v>
          </cell>
        </row>
        <row r="3197">
          <cell r="A3197" t="str">
            <v>UBICACIÓN:</v>
          </cell>
          <cell r="B3197">
            <v>0</v>
          </cell>
          <cell r="C3197"/>
          <cell r="E3197"/>
          <cell r="G3197"/>
        </row>
        <row r="3198">
          <cell r="A3198" t="str">
            <v>RUBRO:</v>
          </cell>
          <cell r="B3198"/>
          <cell r="C3198">
            <v>0</v>
          </cell>
          <cell r="E3198"/>
          <cell r="G3198"/>
        </row>
        <row r="3199">
          <cell r="A3199" t="str">
            <v>ITEM:</v>
          </cell>
          <cell r="B3199" t="str">
            <v/>
          </cell>
          <cell r="C3199" t="str">
            <v/>
          </cell>
          <cell r="E3199"/>
          <cell r="F3199" t="str">
            <v>UNIDAD:</v>
          </cell>
          <cell r="G3199" t="str">
            <v/>
          </cell>
        </row>
        <row r="3200">
          <cell r="A3200"/>
          <cell r="B3200"/>
          <cell r="E3200"/>
          <cell r="G3200"/>
        </row>
        <row r="3201">
          <cell r="A3201" t="str">
            <v>DATOS REDETERMINACION</v>
          </cell>
          <cell r="B3201"/>
          <cell r="C3201" t="str">
            <v>DESIGNACION</v>
          </cell>
          <cell r="D3201" t="str">
            <v>U</v>
          </cell>
          <cell r="E3201" t="str">
            <v>Cantidad</v>
          </cell>
          <cell r="F3201" t="str">
            <v>$ Unitarios</v>
          </cell>
          <cell r="G3201" t="str">
            <v>$ Parcial</v>
          </cell>
        </row>
        <row r="3202">
          <cell r="A3202" t="str">
            <v>CÓDIGO</v>
          </cell>
          <cell r="B3202" t="str">
            <v>DESCRIPCIÓN</v>
          </cell>
          <cell r="C3202"/>
          <cell r="D3202"/>
          <cell r="E3202"/>
          <cell r="F3202"/>
          <cell r="G3202"/>
        </row>
        <row r="3203">
          <cell r="A3203" t="str">
            <v>A - MATERIALES</v>
          </cell>
          <cell r="B3203"/>
          <cell r="C3203"/>
          <cell r="D3203"/>
          <cell r="E3203"/>
          <cell r="F3203"/>
          <cell r="G3203"/>
        </row>
        <row r="3204">
          <cell r="A3204" t="str">
            <v/>
          </cell>
          <cell r="B3204" t="str">
            <v/>
          </cell>
          <cell r="C3204"/>
          <cell r="D3204" t="str">
            <v/>
          </cell>
          <cell r="E3204"/>
          <cell r="F3204">
            <v>0</v>
          </cell>
          <cell r="G3204">
            <v>0</v>
          </cell>
        </row>
        <row r="3205">
          <cell r="A3205" t="str">
            <v/>
          </cell>
          <cell r="B3205" t="str">
            <v/>
          </cell>
          <cell r="C3205"/>
          <cell r="D3205" t="str">
            <v/>
          </cell>
          <cell r="E3205"/>
          <cell r="F3205">
            <v>0</v>
          </cell>
          <cell r="G3205">
            <v>0</v>
          </cell>
        </row>
        <row r="3206">
          <cell r="A3206" t="str">
            <v/>
          </cell>
          <cell r="B3206" t="str">
            <v/>
          </cell>
          <cell r="C3206"/>
          <cell r="D3206" t="str">
            <v/>
          </cell>
          <cell r="E3206"/>
          <cell r="F3206">
            <v>0</v>
          </cell>
          <cell r="G3206">
            <v>0</v>
          </cell>
        </row>
        <row r="3207">
          <cell r="A3207" t="str">
            <v/>
          </cell>
          <cell r="B3207" t="str">
            <v/>
          </cell>
          <cell r="C3207"/>
          <cell r="D3207" t="str">
            <v/>
          </cell>
          <cell r="E3207"/>
          <cell r="F3207">
            <v>0</v>
          </cell>
          <cell r="G3207">
            <v>0</v>
          </cell>
        </row>
        <row r="3208">
          <cell r="A3208" t="str">
            <v/>
          </cell>
          <cell r="B3208" t="str">
            <v/>
          </cell>
          <cell r="C3208"/>
          <cell r="D3208" t="str">
            <v/>
          </cell>
          <cell r="E3208"/>
          <cell r="F3208">
            <v>0</v>
          </cell>
          <cell r="G3208">
            <v>0</v>
          </cell>
        </row>
        <row r="3209">
          <cell r="A3209" t="str">
            <v/>
          </cell>
          <cell r="B3209" t="str">
            <v/>
          </cell>
          <cell r="C3209"/>
          <cell r="D3209" t="str">
            <v/>
          </cell>
          <cell r="E3209"/>
          <cell r="F3209">
            <v>0</v>
          </cell>
          <cell r="G3209">
            <v>0</v>
          </cell>
        </row>
        <row r="3210">
          <cell r="A3210" t="str">
            <v/>
          </cell>
          <cell r="B3210" t="str">
            <v/>
          </cell>
          <cell r="C3210"/>
          <cell r="D3210" t="str">
            <v/>
          </cell>
          <cell r="E3210"/>
          <cell r="F3210">
            <v>0</v>
          </cell>
          <cell r="G3210">
            <v>0</v>
          </cell>
        </row>
        <row r="3211">
          <cell r="A3211" t="str">
            <v/>
          </cell>
          <cell r="B3211" t="str">
            <v/>
          </cell>
          <cell r="C3211"/>
          <cell r="D3211" t="str">
            <v/>
          </cell>
          <cell r="E3211"/>
          <cell r="F3211">
            <v>0</v>
          </cell>
          <cell r="G3211">
            <v>0</v>
          </cell>
        </row>
        <row r="3212">
          <cell r="A3212" t="str">
            <v/>
          </cell>
          <cell r="B3212" t="str">
            <v/>
          </cell>
          <cell r="C3212"/>
          <cell r="D3212" t="str">
            <v/>
          </cell>
          <cell r="E3212"/>
          <cell r="F3212">
            <v>0</v>
          </cell>
          <cell r="G3212">
            <v>0</v>
          </cell>
        </row>
        <row r="3213">
          <cell r="A3213" t="str">
            <v/>
          </cell>
          <cell r="B3213" t="str">
            <v/>
          </cell>
          <cell r="C3213"/>
          <cell r="D3213" t="str">
            <v/>
          </cell>
          <cell r="E3213"/>
          <cell r="F3213">
            <v>0</v>
          </cell>
          <cell r="G3213">
            <v>0</v>
          </cell>
        </row>
        <row r="3214">
          <cell r="A3214" t="str">
            <v/>
          </cell>
          <cell r="B3214" t="str">
            <v/>
          </cell>
          <cell r="C3214"/>
          <cell r="D3214" t="str">
            <v/>
          </cell>
          <cell r="E3214"/>
          <cell r="F3214">
            <v>0</v>
          </cell>
          <cell r="G3214">
            <v>0</v>
          </cell>
        </row>
        <row r="3215">
          <cell r="A3215" t="str">
            <v/>
          </cell>
          <cell r="B3215" t="str">
            <v/>
          </cell>
          <cell r="C3215"/>
          <cell r="D3215" t="str">
            <v/>
          </cell>
          <cell r="E3215"/>
          <cell r="F3215">
            <v>0</v>
          </cell>
          <cell r="G3215">
            <v>0</v>
          </cell>
        </row>
        <row r="3216">
          <cell r="A3216" t="str">
            <v/>
          </cell>
          <cell r="B3216" t="str">
            <v/>
          </cell>
          <cell r="C3216"/>
          <cell r="D3216" t="str">
            <v/>
          </cell>
          <cell r="E3216"/>
          <cell r="F3216">
            <v>0</v>
          </cell>
          <cell r="G3216">
            <v>0</v>
          </cell>
        </row>
        <row r="3217">
          <cell r="A3217" t="str">
            <v/>
          </cell>
          <cell r="B3217" t="str">
            <v/>
          </cell>
          <cell r="C3217"/>
          <cell r="D3217" t="str">
            <v/>
          </cell>
          <cell r="E3217"/>
          <cell r="F3217">
            <v>0</v>
          </cell>
          <cell r="G3217">
            <v>0</v>
          </cell>
        </row>
        <row r="3218">
          <cell r="A3218" t="str">
            <v/>
          </cell>
          <cell r="B3218" t="str">
            <v/>
          </cell>
          <cell r="C3218"/>
          <cell r="D3218" t="str">
            <v/>
          </cell>
          <cell r="E3218"/>
          <cell r="F3218">
            <v>0</v>
          </cell>
          <cell r="G3218">
            <v>0</v>
          </cell>
        </row>
        <row r="3219">
          <cell r="A3219" t="str">
            <v/>
          </cell>
          <cell r="B3219" t="str">
            <v/>
          </cell>
          <cell r="C3219"/>
          <cell r="D3219" t="str">
            <v/>
          </cell>
          <cell r="E3219"/>
          <cell r="F3219">
            <v>0</v>
          </cell>
          <cell r="G3219">
            <v>0</v>
          </cell>
        </row>
        <row r="3220">
          <cell r="A3220" t="str">
            <v/>
          </cell>
          <cell r="B3220" t="str">
            <v/>
          </cell>
          <cell r="C3220"/>
          <cell r="D3220" t="str">
            <v/>
          </cell>
          <cell r="E3220"/>
          <cell r="F3220">
            <v>0</v>
          </cell>
          <cell r="G3220">
            <v>0</v>
          </cell>
        </row>
        <row r="3221">
          <cell r="A3221" t="str">
            <v/>
          </cell>
          <cell r="B3221" t="str">
            <v/>
          </cell>
          <cell r="C3221"/>
          <cell r="D3221" t="str">
            <v/>
          </cell>
          <cell r="E3221"/>
          <cell r="F3221">
            <v>0</v>
          </cell>
          <cell r="G3221">
            <v>0</v>
          </cell>
        </row>
        <row r="3222">
          <cell r="A3222" t="str">
            <v/>
          </cell>
          <cell r="B3222" t="str">
            <v/>
          </cell>
          <cell r="C3222"/>
          <cell r="D3222" t="str">
            <v/>
          </cell>
          <cell r="E3222"/>
          <cell r="F3222">
            <v>0</v>
          </cell>
          <cell r="G3222">
            <v>0</v>
          </cell>
        </row>
        <row r="3223">
          <cell r="A3223" t="str">
            <v/>
          </cell>
          <cell r="B3223" t="str">
            <v/>
          </cell>
          <cell r="C3223"/>
          <cell r="D3223" t="str">
            <v/>
          </cell>
          <cell r="E3223"/>
          <cell r="F3223">
            <v>0</v>
          </cell>
          <cell r="G3223">
            <v>0</v>
          </cell>
        </row>
        <row r="3224">
          <cell r="A3224"/>
          <cell r="B3224"/>
          <cell r="C3224"/>
          <cell r="D3224"/>
          <cell r="E3224"/>
          <cell r="F3224" t="str">
            <v>Total A</v>
          </cell>
          <cell r="G3224">
            <v>0</v>
          </cell>
        </row>
        <row r="3225">
          <cell r="A3225" t="str">
            <v>B - MANO DE OBRA</v>
          </cell>
          <cell r="B3225"/>
          <cell r="C3225"/>
          <cell r="D3225"/>
          <cell r="E3225"/>
          <cell r="F3225"/>
          <cell r="G3225"/>
        </row>
        <row r="3226">
          <cell r="A3226" t="str">
            <v/>
          </cell>
          <cell r="B3226" t="str">
            <v/>
          </cell>
          <cell r="C3226"/>
          <cell r="D3226" t="str">
            <v/>
          </cell>
          <cell r="E3226"/>
          <cell r="F3226">
            <v>0</v>
          </cell>
          <cell r="G3226">
            <v>0</v>
          </cell>
        </row>
        <row r="3227">
          <cell r="A3227" t="str">
            <v/>
          </cell>
          <cell r="B3227" t="str">
            <v/>
          </cell>
          <cell r="C3227"/>
          <cell r="D3227" t="str">
            <v/>
          </cell>
          <cell r="E3227"/>
          <cell r="F3227">
            <v>0</v>
          </cell>
          <cell r="G3227">
            <v>0</v>
          </cell>
        </row>
        <row r="3228">
          <cell r="A3228" t="str">
            <v/>
          </cell>
          <cell r="B3228" t="str">
            <v/>
          </cell>
          <cell r="C3228"/>
          <cell r="D3228" t="str">
            <v/>
          </cell>
          <cell r="E3228"/>
          <cell r="F3228">
            <v>0</v>
          </cell>
          <cell r="G3228">
            <v>0</v>
          </cell>
        </row>
        <row r="3229">
          <cell r="A3229" t="str">
            <v/>
          </cell>
          <cell r="B3229" t="str">
            <v/>
          </cell>
          <cell r="C3229"/>
          <cell r="D3229" t="str">
            <v/>
          </cell>
          <cell r="E3229"/>
          <cell r="F3229">
            <v>0</v>
          </cell>
          <cell r="G3229">
            <v>0</v>
          </cell>
        </row>
        <row r="3230">
          <cell r="A3230" t="str">
            <v/>
          </cell>
          <cell r="B3230" t="str">
            <v/>
          </cell>
          <cell r="C3230"/>
          <cell r="D3230" t="str">
            <v/>
          </cell>
          <cell r="E3230"/>
          <cell r="F3230">
            <v>0</v>
          </cell>
          <cell r="G3230">
            <v>0</v>
          </cell>
        </row>
        <row r="3231">
          <cell r="A3231" t="str">
            <v/>
          </cell>
          <cell r="B3231" t="str">
            <v/>
          </cell>
          <cell r="C3231"/>
          <cell r="D3231" t="str">
            <v/>
          </cell>
          <cell r="E3231"/>
          <cell r="F3231">
            <v>0</v>
          </cell>
          <cell r="G3231">
            <v>0</v>
          </cell>
        </row>
        <row r="3232">
          <cell r="A3232" t="str">
            <v/>
          </cell>
          <cell r="B3232" t="str">
            <v/>
          </cell>
          <cell r="C3232"/>
          <cell r="D3232" t="str">
            <v/>
          </cell>
          <cell r="E3232"/>
          <cell r="F3232">
            <v>0</v>
          </cell>
          <cell r="G3232">
            <v>0</v>
          </cell>
        </row>
        <row r="3233">
          <cell r="A3233" t="str">
            <v/>
          </cell>
          <cell r="B3233" t="str">
            <v/>
          </cell>
          <cell r="C3233"/>
          <cell r="D3233" t="str">
            <v/>
          </cell>
          <cell r="E3233"/>
          <cell r="F3233">
            <v>0</v>
          </cell>
          <cell r="G3233">
            <v>0</v>
          </cell>
        </row>
        <row r="3234">
          <cell r="A3234"/>
          <cell r="B3234"/>
          <cell r="C3234"/>
          <cell r="D3234"/>
          <cell r="E3234"/>
          <cell r="F3234" t="str">
            <v>Total B</v>
          </cell>
          <cell r="G3234">
            <v>0</v>
          </cell>
        </row>
        <row r="3235">
          <cell r="A3235" t="str">
            <v>C - EQUIPOS</v>
          </cell>
          <cell r="B3235"/>
          <cell r="C3235"/>
          <cell r="D3235"/>
          <cell r="E3235"/>
          <cell r="F3235"/>
          <cell r="G3235"/>
        </row>
        <row r="3236">
          <cell r="A3236" t="str">
            <v/>
          </cell>
          <cell r="B3236" t="str">
            <v/>
          </cell>
          <cell r="C3236"/>
          <cell r="D3236" t="str">
            <v/>
          </cell>
          <cell r="E3236"/>
          <cell r="F3236">
            <v>0</v>
          </cell>
          <cell r="G3236">
            <v>0</v>
          </cell>
        </row>
        <row r="3237">
          <cell r="A3237" t="str">
            <v/>
          </cell>
          <cell r="B3237" t="str">
            <v/>
          </cell>
          <cell r="C3237"/>
          <cell r="D3237" t="str">
            <v/>
          </cell>
          <cell r="E3237"/>
          <cell r="F3237">
            <v>0</v>
          </cell>
          <cell r="G3237">
            <v>0</v>
          </cell>
        </row>
        <row r="3238">
          <cell r="A3238" t="str">
            <v/>
          </cell>
          <cell r="B3238" t="str">
            <v/>
          </cell>
          <cell r="C3238"/>
          <cell r="D3238" t="str">
            <v/>
          </cell>
          <cell r="E3238"/>
          <cell r="F3238">
            <v>0</v>
          </cell>
          <cell r="G3238">
            <v>0</v>
          </cell>
        </row>
        <row r="3239">
          <cell r="A3239" t="str">
            <v/>
          </cell>
          <cell r="B3239" t="str">
            <v/>
          </cell>
          <cell r="C3239"/>
          <cell r="D3239" t="str">
            <v/>
          </cell>
          <cell r="E3239"/>
          <cell r="F3239">
            <v>0</v>
          </cell>
          <cell r="G3239">
            <v>0</v>
          </cell>
        </row>
        <row r="3240">
          <cell r="A3240" t="str">
            <v/>
          </cell>
          <cell r="B3240" t="str">
            <v/>
          </cell>
          <cell r="C3240"/>
          <cell r="D3240" t="str">
            <v/>
          </cell>
          <cell r="E3240"/>
          <cell r="F3240">
            <v>0</v>
          </cell>
          <cell r="G3240">
            <v>0</v>
          </cell>
        </row>
        <row r="3241">
          <cell r="A3241" t="str">
            <v/>
          </cell>
          <cell r="B3241" t="str">
            <v/>
          </cell>
          <cell r="C3241"/>
          <cell r="D3241" t="str">
            <v/>
          </cell>
          <cell r="E3241"/>
          <cell r="F3241">
            <v>0</v>
          </cell>
          <cell r="G3241">
            <v>0</v>
          </cell>
        </row>
        <row r="3242">
          <cell r="A3242" t="str">
            <v/>
          </cell>
          <cell r="B3242" t="str">
            <v/>
          </cell>
          <cell r="C3242"/>
          <cell r="D3242" t="str">
            <v/>
          </cell>
          <cell r="E3242"/>
          <cell r="F3242">
            <v>0</v>
          </cell>
          <cell r="G3242">
            <v>0</v>
          </cell>
        </row>
        <row r="3243">
          <cell r="A3243" t="str">
            <v/>
          </cell>
          <cell r="B3243" t="str">
            <v/>
          </cell>
          <cell r="C3243"/>
          <cell r="D3243" t="str">
            <v/>
          </cell>
          <cell r="E3243"/>
          <cell r="F3243">
            <v>0</v>
          </cell>
          <cell r="G3243">
            <v>0</v>
          </cell>
        </row>
        <row r="3244">
          <cell r="A3244" t="str">
            <v/>
          </cell>
          <cell r="B3244" t="str">
            <v/>
          </cell>
          <cell r="C3244"/>
          <cell r="D3244" t="str">
            <v/>
          </cell>
          <cell r="E3244"/>
          <cell r="F3244">
            <v>0</v>
          </cell>
          <cell r="G3244">
            <v>0</v>
          </cell>
        </row>
        <row r="3245">
          <cell r="A3245" t="str">
            <v/>
          </cell>
          <cell r="B3245" t="str">
            <v/>
          </cell>
          <cell r="C3245"/>
          <cell r="D3245" t="str">
            <v/>
          </cell>
          <cell r="E3245"/>
          <cell r="F3245">
            <v>0</v>
          </cell>
          <cell r="G3245">
            <v>0</v>
          </cell>
        </row>
        <row r="3246">
          <cell r="A3246"/>
          <cell r="E3246"/>
          <cell r="F3246" t="str">
            <v>Total C</v>
          </cell>
          <cell r="G3246">
            <v>0</v>
          </cell>
        </row>
        <row r="3247">
          <cell r="A3247"/>
          <cell r="E3247"/>
          <cell r="G3247"/>
        </row>
        <row r="3248">
          <cell r="A3248" t="str">
            <v/>
          </cell>
          <cell r="B3248" t="str">
            <v/>
          </cell>
          <cell r="C3248"/>
          <cell r="D3248" t="str">
            <v>COSTO NETO</v>
          </cell>
          <cell r="E3248"/>
          <cell r="F3248" t="str">
            <v>Total D=A+B+C</v>
          </cell>
          <cell r="G3248">
            <v>0</v>
          </cell>
        </row>
        <row r="3249">
          <cell r="A3249"/>
          <cell r="B3249"/>
          <cell r="C3249"/>
          <cell r="D3249"/>
          <cell r="E3249"/>
          <cell r="F3249"/>
          <cell r="G3249"/>
        </row>
        <row r="3250">
          <cell r="A3250" t="str">
            <v>ANALISIS DE PRECIOS</v>
          </cell>
          <cell r="B3250"/>
          <cell r="C3250"/>
          <cell r="D3250"/>
          <cell r="E3250"/>
          <cell r="F3250"/>
          <cell r="G3250"/>
        </row>
        <row r="3251">
          <cell r="A3251" t="str">
            <v>COMITENTE:</v>
          </cell>
          <cell r="B3251" t="str">
            <v>INSTITUTO PROVINCIAL DE LA VIVIENDA</v>
          </cell>
          <cell r="C3251"/>
          <cell r="D3251"/>
          <cell r="E3251"/>
          <cell r="F3251"/>
          <cell r="G3251"/>
        </row>
        <row r="3252">
          <cell r="A3252" t="str">
            <v>CONTRATISTA:</v>
          </cell>
          <cell r="B3252">
            <v>0</v>
          </cell>
          <cell r="C3252"/>
          <cell r="D3252"/>
          <cell r="E3252"/>
          <cell r="F3252"/>
          <cell r="G3252"/>
        </row>
        <row r="3253">
          <cell r="A3253" t="str">
            <v>OBRA:</v>
          </cell>
          <cell r="B3253">
            <v>0</v>
          </cell>
          <cell r="C3253"/>
          <cell r="D3253"/>
          <cell r="E3253"/>
          <cell r="F3253" t="str">
            <v>PRECIOS A:</v>
          </cell>
          <cell r="G3253">
            <v>0</v>
          </cell>
        </row>
        <row r="3254">
          <cell r="A3254" t="str">
            <v>UBICACIÓN:</v>
          </cell>
          <cell r="B3254">
            <v>0</v>
          </cell>
          <cell r="C3254"/>
          <cell r="E3254"/>
          <cell r="G3254"/>
        </row>
        <row r="3255">
          <cell r="A3255" t="str">
            <v>RUBRO:</v>
          </cell>
          <cell r="B3255"/>
          <cell r="C3255">
            <v>0</v>
          </cell>
          <cell r="E3255"/>
          <cell r="G3255"/>
        </row>
        <row r="3256">
          <cell r="A3256" t="str">
            <v>ITEM:</v>
          </cell>
          <cell r="B3256" t="str">
            <v/>
          </cell>
          <cell r="C3256" t="str">
            <v/>
          </cell>
          <cell r="E3256"/>
          <cell r="F3256" t="str">
            <v>UNIDAD:</v>
          </cell>
          <cell r="G3256" t="str">
            <v/>
          </cell>
        </row>
        <row r="3257">
          <cell r="A3257"/>
          <cell r="B3257"/>
          <cell r="E3257"/>
          <cell r="G3257"/>
        </row>
        <row r="3258">
          <cell r="A3258" t="str">
            <v>DATOS REDETERMINACION</v>
          </cell>
          <cell r="B3258"/>
          <cell r="C3258" t="str">
            <v>DESIGNACION</v>
          </cell>
          <cell r="D3258" t="str">
            <v>U</v>
          </cell>
          <cell r="E3258" t="str">
            <v>Cantidad</v>
          </cell>
          <cell r="F3258" t="str">
            <v>$ Unitarios</v>
          </cell>
          <cell r="G3258" t="str">
            <v>$ Parcial</v>
          </cell>
        </row>
        <row r="3259">
          <cell r="A3259" t="str">
            <v>CÓDIGO</v>
          </cell>
          <cell r="B3259" t="str">
            <v>DESCRIPCIÓN</v>
          </cell>
          <cell r="C3259"/>
          <cell r="D3259"/>
          <cell r="E3259"/>
          <cell r="F3259"/>
          <cell r="G3259"/>
        </row>
        <row r="3260">
          <cell r="A3260" t="str">
            <v>A - MATERIALES</v>
          </cell>
          <cell r="B3260"/>
          <cell r="C3260"/>
          <cell r="D3260"/>
          <cell r="E3260"/>
          <cell r="F3260"/>
          <cell r="G3260"/>
        </row>
        <row r="3261">
          <cell r="A3261" t="str">
            <v/>
          </cell>
          <cell r="B3261" t="str">
            <v/>
          </cell>
          <cell r="C3261"/>
          <cell r="D3261" t="str">
            <v/>
          </cell>
          <cell r="E3261"/>
          <cell r="F3261">
            <v>0</v>
          </cell>
          <cell r="G3261">
            <v>0</v>
          </cell>
        </row>
        <row r="3262">
          <cell r="A3262" t="str">
            <v/>
          </cell>
          <cell r="B3262" t="str">
            <v/>
          </cell>
          <cell r="C3262"/>
          <cell r="D3262" t="str">
            <v/>
          </cell>
          <cell r="E3262"/>
          <cell r="F3262">
            <v>0</v>
          </cell>
          <cell r="G3262">
            <v>0</v>
          </cell>
        </row>
        <row r="3263">
          <cell r="A3263" t="str">
            <v/>
          </cell>
          <cell r="B3263" t="str">
            <v/>
          </cell>
          <cell r="C3263"/>
          <cell r="D3263" t="str">
            <v/>
          </cell>
          <cell r="E3263"/>
          <cell r="F3263">
            <v>0</v>
          </cell>
          <cell r="G3263">
            <v>0</v>
          </cell>
        </row>
        <row r="3264">
          <cell r="A3264" t="str">
            <v/>
          </cell>
          <cell r="B3264" t="str">
            <v/>
          </cell>
          <cell r="C3264"/>
          <cell r="D3264" t="str">
            <v/>
          </cell>
          <cell r="E3264"/>
          <cell r="F3264">
            <v>0</v>
          </cell>
          <cell r="G3264">
            <v>0</v>
          </cell>
        </row>
        <row r="3265">
          <cell r="A3265" t="str">
            <v/>
          </cell>
          <cell r="B3265" t="str">
            <v/>
          </cell>
          <cell r="C3265"/>
          <cell r="D3265" t="str">
            <v/>
          </cell>
          <cell r="E3265"/>
          <cell r="F3265">
            <v>0</v>
          </cell>
          <cell r="G3265">
            <v>0</v>
          </cell>
        </row>
        <row r="3266">
          <cell r="A3266" t="str">
            <v/>
          </cell>
          <cell r="B3266" t="str">
            <v/>
          </cell>
          <cell r="C3266"/>
          <cell r="D3266" t="str">
            <v/>
          </cell>
          <cell r="E3266"/>
          <cell r="F3266">
            <v>0</v>
          </cell>
          <cell r="G3266">
            <v>0</v>
          </cell>
        </row>
        <row r="3267">
          <cell r="A3267" t="str">
            <v/>
          </cell>
          <cell r="B3267" t="str">
            <v/>
          </cell>
          <cell r="C3267"/>
          <cell r="D3267" t="str">
            <v/>
          </cell>
          <cell r="E3267"/>
          <cell r="F3267">
            <v>0</v>
          </cell>
          <cell r="G3267">
            <v>0</v>
          </cell>
        </row>
        <row r="3268">
          <cell r="A3268" t="str">
            <v/>
          </cell>
          <cell r="B3268" t="str">
            <v/>
          </cell>
          <cell r="C3268"/>
          <cell r="D3268" t="str">
            <v/>
          </cell>
          <cell r="E3268"/>
          <cell r="F3268">
            <v>0</v>
          </cell>
          <cell r="G3268">
            <v>0</v>
          </cell>
        </row>
        <row r="3269">
          <cell r="A3269" t="str">
            <v/>
          </cell>
          <cell r="B3269" t="str">
            <v/>
          </cell>
          <cell r="C3269"/>
          <cell r="D3269" t="str">
            <v/>
          </cell>
          <cell r="E3269"/>
          <cell r="F3269">
            <v>0</v>
          </cell>
          <cell r="G3269">
            <v>0</v>
          </cell>
        </row>
        <row r="3270">
          <cell r="A3270" t="str">
            <v/>
          </cell>
          <cell r="B3270" t="str">
            <v/>
          </cell>
          <cell r="C3270"/>
          <cell r="D3270" t="str">
            <v/>
          </cell>
          <cell r="E3270"/>
          <cell r="F3270">
            <v>0</v>
          </cell>
          <cell r="G3270">
            <v>0</v>
          </cell>
        </row>
        <row r="3271">
          <cell r="A3271" t="str">
            <v/>
          </cell>
          <cell r="B3271" t="str">
            <v/>
          </cell>
          <cell r="C3271"/>
          <cell r="D3271" t="str">
            <v/>
          </cell>
          <cell r="E3271"/>
          <cell r="F3271">
            <v>0</v>
          </cell>
          <cell r="G3271">
            <v>0</v>
          </cell>
        </row>
        <row r="3272">
          <cell r="A3272" t="str">
            <v/>
          </cell>
          <cell r="B3272" t="str">
            <v/>
          </cell>
          <cell r="C3272"/>
          <cell r="D3272" t="str">
            <v/>
          </cell>
          <cell r="E3272"/>
          <cell r="F3272">
            <v>0</v>
          </cell>
          <cell r="G3272">
            <v>0</v>
          </cell>
        </row>
        <row r="3273">
          <cell r="A3273" t="str">
            <v/>
          </cell>
          <cell r="B3273" t="str">
            <v/>
          </cell>
          <cell r="C3273"/>
          <cell r="D3273" t="str">
            <v/>
          </cell>
          <cell r="E3273"/>
          <cell r="F3273">
            <v>0</v>
          </cell>
          <cell r="G3273">
            <v>0</v>
          </cell>
        </row>
        <row r="3274">
          <cell r="A3274" t="str">
            <v/>
          </cell>
          <cell r="B3274" t="str">
            <v/>
          </cell>
          <cell r="C3274"/>
          <cell r="D3274" t="str">
            <v/>
          </cell>
          <cell r="E3274"/>
          <cell r="F3274">
            <v>0</v>
          </cell>
          <cell r="G3274">
            <v>0</v>
          </cell>
        </row>
        <row r="3275">
          <cell r="A3275" t="str">
            <v/>
          </cell>
          <cell r="B3275" t="str">
            <v/>
          </cell>
          <cell r="C3275"/>
          <cell r="D3275" t="str">
            <v/>
          </cell>
          <cell r="E3275"/>
          <cell r="F3275">
            <v>0</v>
          </cell>
          <cell r="G3275">
            <v>0</v>
          </cell>
        </row>
        <row r="3276">
          <cell r="A3276" t="str">
            <v/>
          </cell>
          <cell r="B3276" t="str">
            <v/>
          </cell>
          <cell r="C3276"/>
          <cell r="D3276" t="str">
            <v/>
          </cell>
          <cell r="E3276"/>
          <cell r="F3276">
            <v>0</v>
          </cell>
          <cell r="G3276">
            <v>0</v>
          </cell>
        </row>
        <row r="3277">
          <cell r="A3277" t="str">
            <v/>
          </cell>
          <cell r="B3277" t="str">
            <v/>
          </cell>
          <cell r="C3277"/>
          <cell r="D3277" t="str">
            <v/>
          </cell>
          <cell r="E3277"/>
          <cell r="F3277">
            <v>0</v>
          </cell>
          <cell r="G3277">
            <v>0</v>
          </cell>
        </row>
        <row r="3278">
          <cell r="A3278" t="str">
            <v/>
          </cell>
          <cell r="B3278" t="str">
            <v/>
          </cell>
          <cell r="C3278"/>
          <cell r="D3278" t="str">
            <v/>
          </cell>
          <cell r="E3278"/>
          <cell r="F3278">
            <v>0</v>
          </cell>
          <cell r="G3278">
            <v>0</v>
          </cell>
        </row>
        <row r="3279">
          <cell r="A3279" t="str">
            <v/>
          </cell>
          <cell r="B3279" t="str">
            <v/>
          </cell>
          <cell r="C3279"/>
          <cell r="D3279" t="str">
            <v/>
          </cell>
          <cell r="E3279"/>
          <cell r="F3279">
            <v>0</v>
          </cell>
          <cell r="G3279">
            <v>0</v>
          </cell>
        </row>
        <row r="3280">
          <cell r="A3280" t="str">
            <v/>
          </cell>
          <cell r="B3280" t="str">
            <v/>
          </cell>
          <cell r="C3280"/>
          <cell r="D3280" t="str">
            <v/>
          </cell>
          <cell r="E3280"/>
          <cell r="F3280">
            <v>0</v>
          </cell>
          <cell r="G3280">
            <v>0</v>
          </cell>
        </row>
        <row r="3281">
          <cell r="A3281"/>
          <cell r="B3281"/>
          <cell r="C3281"/>
          <cell r="D3281"/>
          <cell r="E3281"/>
          <cell r="F3281" t="str">
            <v>Total A</v>
          </cell>
          <cell r="G3281">
            <v>0</v>
          </cell>
        </row>
        <row r="3282">
          <cell r="A3282" t="str">
            <v>B - MANO DE OBRA</v>
          </cell>
          <cell r="B3282"/>
          <cell r="C3282"/>
          <cell r="D3282"/>
          <cell r="E3282"/>
          <cell r="F3282"/>
          <cell r="G3282"/>
        </row>
        <row r="3283">
          <cell r="A3283" t="str">
            <v/>
          </cell>
          <cell r="B3283" t="str">
            <v/>
          </cell>
          <cell r="C3283"/>
          <cell r="D3283" t="str">
            <v/>
          </cell>
          <cell r="E3283"/>
          <cell r="F3283">
            <v>0</v>
          </cell>
          <cell r="G3283">
            <v>0</v>
          </cell>
        </row>
        <row r="3284">
          <cell r="A3284" t="str">
            <v/>
          </cell>
          <cell r="B3284" t="str">
            <v/>
          </cell>
          <cell r="C3284"/>
          <cell r="D3284" t="str">
            <v/>
          </cell>
          <cell r="E3284"/>
          <cell r="F3284">
            <v>0</v>
          </cell>
          <cell r="G3284">
            <v>0</v>
          </cell>
        </row>
        <row r="3285">
          <cell r="A3285" t="str">
            <v/>
          </cell>
          <cell r="B3285" t="str">
            <v/>
          </cell>
          <cell r="C3285"/>
          <cell r="D3285" t="str">
            <v/>
          </cell>
          <cell r="E3285"/>
          <cell r="F3285">
            <v>0</v>
          </cell>
          <cell r="G3285">
            <v>0</v>
          </cell>
        </row>
        <row r="3286">
          <cell r="A3286" t="str">
            <v/>
          </cell>
          <cell r="B3286" t="str">
            <v/>
          </cell>
          <cell r="C3286"/>
          <cell r="D3286" t="str">
            <v/>
          </cell>
          <cell r="E3286"/>
          <cell r="F3286">
            <v>0</v>
          </cell>
          <cell r="G3286">
            <v>0</v>
          </cell>
        </row>
        <row r="3287">
          <cell r="A3287" t="str">
            <v/>
          </cell>
          <cell r="B3287" t="str">
            <v/>
          </cell>
          <cell r="C3287"/>
          <cell r="D3287" t="str">
            <v/>
          </cell>
          <cell r="E3287"/>
          <cell r="F3287">
            <v>0</v>
          </cell>
          <cell r="G3287">
            <v>0</v>
          </cell>
        </row>
        <row r="3288">
          <cell r="A3288" t="str">
            <v/>
          </cell>
          <cell r="B3288" t="str">
            <v/>
          </cell>
          <cell r="C3288"/>
          <cell r="D3288" t="str">
            <v/>
          </cell>
          <cell r="E3288"/>
          <cell r="F3288">
            <v>0</v>
          </cell>
          <cell r="G3288">
            <v>0</v>
          </cell>
        </row>
        <row r="3289">
          <cell r="A3289" t="str">
            <v/>
          </cell>
          <cell r="B3289" t="str">
            <v/>
          </cell>
          <cell r="C3289"/>
          <cell r="D3289" t="str">
            <v/>
          </cell>
          <cell r="E3289"/>
          <cell r="F3289">
            <v>0</v>
          </cell>
          <cell r="G3289">
            <v>0</v>
          </cell>
        </row>
        <row r="3290">
          <cell r="A3290" t="str">
            <v/>
          </cell>
          <cell r="B3290" t="str">
            <v/>
          </cell>
          <cell r="C3290"/>
          <cell r="D3290" t="str">
            <v/>
          </cell>
          <cell r="E3290"/>
          <cell r="F3290">
            <v>0</v>
          </cell>
          <cell r="G3290">
            <v>0</v>
          </cell>
        </row>
        <row r="3291">
          <cell r="A3291"/>
          <cell r="B3291"/>
          <cell r="C3291"/>
          <cell r="D3291"/>
          <cell r="E3291"/>
          <cell r="F3291" t="str">
            <v>Total B</v>
          </cell>
          <cell r="G3291">
            <v>0</v>
          </cell>
        </row>
        <row r="3292">
          <cell r="A3292" t="str">
            <v>C - EQUIPOS</v>
          </cell>
          <cell r="B3292"/>
          <cell r="C3292"/>
          <cell r="D3292"/>
          <cell r="E3292"/>
          <cell r="F3292"/>
          <cell r="G3292"/>
        </row>
        <row r="3293">
          <cell r="A3293" t="str">
            <v/>
          </cell>
          <cell r="B3293" t="str">
            <v/>
          </cell>
          <cell r="C3293"/>
          <cell r="D3293" t="str">
            <v/>
          </cell>
          <cell r="E3293"/>
          <cell r="F3293">
            <v>0</v>
          </cell>
          <cell r="G3293">
            <v>0</v>
          </cell>
        </row>
        <row r="3294">
          <cell r="A3294" t="str">
            <v/>
          </cell>
          <cell r="B3294" t="str">
            <v/>
          </cell>
          <cell r="C3294"/>
          <cell r="D3294" t="str">
            <v/>
          </cell>
          <cell r="E3294"/>
          <cell r="F3294">
            <v>0</v>
          </cell>
          <cell r="G3294">
            <v>0</v>
          </cell>
        </row>
        <row r="3295">
          <cell r="A3295" t="str">
            <v/>
          </cell>
          <cell r="B3295" t="str">
            <v/>
          </cell>
          <cell r="C3295"/>
          <cell r="D3295" t="str">
            <v/>
          </cell>
          <cell r="E3295"/>
          <cell r="F3295">
            <v>0</v>
          </cell>
          <cell r="G3295">
            <v>0</v>
          </cell>
        </row>
        <row r="3296">
          <cell r="A3296" t="str">
            <v/>
          </cell>
          <cell r="B3296" t="str">
            <v/>
          </cell>
          <cell r="C3296"/>
          <cell r="D3296" t="str">
            <v/>
          </cell>
          <cell r="E3296"/>
          <cell r="F3296">
            <v>0</v>
          </cell>
          <cell r="G3296">
            <v>0</v>
          </cell>
        </row>
        <row r="3297">
          <cell r="A3297" t="str">
            <v/>
          </cell>
          <cell r="B3297" t="str">
            <v/>
          </cell>
          <cell r="C3297"/>
          <cell r="D3297" t="str">
            <v/>
          </cell>
          <cell r="E3297"/>
          <cell r="F3297">
            <v>0</v>
          </cell>
          <cell r="G3297">
            <v>0</v>
          </cell>
        </row>
        <row r="3298">
          <cell r="A3298" t="str">
            <v/>
          </cell>
          <cell r="B3298" t="str">
            <v/>
          </cell>
          <cell r="C3298"/>
          <cell r="D3298" t="str">
            <v/>
          </cell>
          <cell r="E3298"/>
          <cell r="F3298">
            <v>0</v>
          </cell>
          <cell r="G3298">
            <v>0</v>
          </cell>
        </row>
        <row r="3299">
          <cell r="A3299" t="str">
            <v/>
          </cell>
          <cell r="B3299" t="str">
            <v/>
          </cell>
          <cell r="C3299"/>
          <cell r="D3299" t="str">
            <v/>
          </cell>
          <cell r="E3299"/>
          <cell r="F3299">
            <v>0</v>
          </cell>
          <cell r="G3299">
            <v>0</v>
          </cell>
        </row>
        <row r="3300">
          <cell r="A3300" t="str">
            <v/>
          </cell>
          <cell r="B3300" t="str">
            <v/>
          </cell>
          <cell r="C3300"/>
          <cell r="D3300" t="str">
            <v/>
          </cell>
          <cell r="E3300"/>
          <cell r="F3300">
            <v>0</v>
          </cell>
          <cell r="G3300">
            <v>0</v>
          </cell>
        </row>
        <row r="3301">
          <cell r="A3301" t="str">
            <v/>
          </cell>
          <cell r="B3301" t="str">
            <v/>
          </cell>
          <cell r="C3301"/>
          <cell r="D3301" t="str">
            <v/>
          </cell>
          <cell r="E3301"/>
          <cell r="F3301">
            <v>0</v>
          </cell>
          <cell r="G3301">
            <v>0</v>
          </cell>
        </row>
        <row r="3302">
          <cell r="A3302" t="str">
            <v/>
          </cell>
          <cell r="B3302" t="str">
            <v/>
          </cell>
          <cell r="C3302"/>
          <cell r="D3302" t="str">
            <v/>
          </cell>
          <cell r="E3302"/>
          <cell r="F3302">
            <v>0</v>
          </cell>
          <cell r="G3302">
            <v>0</v>
          </cell>
        </row>
        <row r="3303">
          <cell r="A3303"/>
          <cell r="E3303"/>
          <cell r="F3303" t="str">
            <v>Total C</v>
          </cell>
          <cell r="G3303">
            <v>0</v>
          </cell>
        </row>
        <row r="3304">
          <cell r="A3304"/>
          <cell r="E3304"/>
          <cell r="G3304"/>
        </row>
        <row r="3305">
          <cell r="A3305" t="str">
            <v/>
          </cell>
          <cell r="B3305" t="str">
            <v/>
          </cell>
          <cell r="C3305"/>
          <cell r="D3305" t="str">
            <v>COSTO NETO</v>
          </cell>
          <cell r="E3305"/>
          <cell r="F3305" t="str">
            <v>Total D=A+B+C</v>
          </cell>
          <cell r="G3305">
            <v>0</v>
          </cell>
        </row>
        <row r="3307">
          <cell r="A3307" t="str">
            <v>ANALISIS DE PRECIOS</v>
          </cell>
          <cell r="B3307"/>
          <cell r="C3307"/>
          <cell r="D3307"/>
          <cell r="E3307"/>
          <cell r="F3307"/>
          <cell r="G3307"/>
        </row>
        <row r="3308">
          <cell r="A3308" t="str">
            <v>COMITENTE:</v>
          </cell>
          <cell r="B3308" t="str">
            <v>INSTITUTO PROVINCIAL DE LA VIVIENDA</v>
          </cell>
          <cell r="C3308"/>
          <cell r="D3308"/>
          <cell r="E3308"/>
          <cell r="F3308"/>
          <cell r="G3308"/>
        </row>
        <row r="3309">
          <cell r="A3309" t="str">
            <v>CONTRATISTA:</v>
          </cell>
          <cell r="B3309">
            <v>0</v>
          </cell>
          <cell r="C3309"/>
          <cell r="D3309"/>
          <cell r="E3309"/>
          <cell r="F3309"/>
          <cell r="G3309"/>
        </row>
        <row r="3310">
          <cell r="A3310" t="str">
            <v>OBRA:</v>
          </cell>
          <cell r="B3310">
            <v>0</v>
          </cell>
          <cell r="C3310"/>
          <cell r="D3310"/>
          <cell r="E3310"/>
          <cell r="F3310" t="str">
            <v>PRECIOS A:</v>
          </cell>
          <cell r="G3310">
            <v>0</v>
          </cell>
        </row>
        <row r="3311">
          <cell r="A3311" t="str">
            <v>UBICACIÓN:</v>
          </cell>
          <cell r="B3311">
            <v>0</v>
          </cell>
          <cell r="C3311"/>
          <cell r="E3311"/>
          <cell r="G3311"/>
        </row>
        <row r="3312">
          <cell r="A3312" t="str">
            <v>RUBRO:</v>
          </cell>
          <cell r="B3312"/>
          <cell r="C3312">
            <v>0</v>
          </cell>
          <cell r="E3312"/>
          <cell r="G3312"/>
        </row>
        <row r="3313">
          <cell r="A3313" t="str">
            <v>ITEM:</v>
          </cell>
          <cell r="B3313" t="str">
            <v/>
          </cell>
          <cell r="C3313" t="str">
            <v/>
          </cell>
          <cell r="E3313"/>
          <cell r="F3313" t="str">
            <v>UNIDAD:</v>
          </cell>
          <cell r="G3313" t="str">
            <v/>
          </cell>
        </row>
        <row r="3314">
          <cell r="A3314"/>
          <cell r="B3314"/>
          <cell r="E3314"/>
          <cell r="G3314"/>
        </row>
        <row r="3315">
          <cell r="A3315" t="str">
            <v>DATOS REDETERMINACION</v>
          </cell>
          <cell r="B3315"/>
          <cell r="C3315" t="str">
            <v>DESIGNACION</v>
          </cell>
          <cell r="D3315" t="str">
            <v>U</v>
          </cell>
          <cell r="E3315" t="str">
            <v>Cantidad</v>
          </cell>
          <cell r="F3315" t="str">
            <v>$ Unitarios</v>
          </cell>
          <cell r="G3315" t="str">
            <v>$ Parcial</v>
          </cell>
        </row>
        <row r="3316">
          <cell r="A3316" t="str">
            <v>CÓDIGO</v>
          </cell>
          <cell r="B3316" t="str">
            <v>DESCRIPCIÓN</v>
          </cell>
          <cell r="C3316"/>
          <cell r="D3316"/>
          <cell r="E3316"/>
          <cell r="F3316"/>
          <cell r="G3316"/>
        </row>
        <row r="3317">
          <cell r="A3317" t="str">
            <v>A - MATERIALES</v>
          </cell>
          <cell r="B3317"/>
          <cell r="C3317"/>
          <cell r="D3317"/>
          <cell r="E3317"/>
          <cell r="F3317"/>
          <cell r="G3317"/>
        </row>
        <row r="3318">
          <cell r="A3318" t="str">
            <v/>
          </cell>
          <cell r="B3318" t="str">
            <v/>
          </cell>
          <cell r="C3318"/>
          <cell r="D3318" t="str">
            <v/>
          </cell>
          <cell r="E3318"/>
          <cell r="F3318">
            <v>0</v>
          </cell>
          <cell r="G3318">
            <v>0</v>
          </cell>
        </row>
        <row r="3319">
          <cell r="A3319" t="str">
            <v/>
          </cell>
          <cell r="B3319" t="str">
            <v/>
          </cell>
          <cell r="C3319"/>
          <cell r="D3319" t="str">
            <v/>
          </cell>
          <cell r="E3319"/>
          <cell r="F3319">
            <v>0</v>
          </cell>
          <cell r="G3319">
            <v>0</v>
          </cell>
        </row>
        <row r="3320">
          <cell r="A3320" t="str">
            <v/>
          </cell>
          <cell r="B3320" t="str">
            <v/>
          </cell>
          <cell r="C3320"/>
          <cell r="D3320" t="str">
            <v/>
          </cell>
          <cell r="E3320"/>
          <cell r="F3320">
            <v>0</v>
          </cell>
          <cell r="G3320">
            <v>0</v>
          </cell>
        </row>
        <row r="3321">
          <cell r="A3321" t="str">
            <v/>
          </cell>
          <cell r="B3321" t="str">
            <v/>
          </cell>
          <cell r="C3321"/>
          <cell r="D3321" t="str">
            <v/>
          </cell>
          <cell r="E3321"/>
          <cell r="F3321">
            <v>0</v>
          </cell>
          <cell r="G3321">
            <v>0</v>
          </cell>
        </row>
        <row r="3322">
          <cell r="A3322" t="str">
            <v/>
          </cell>
          <cell r="B3322" t="str">
            <v/>
          </cell>
          <cell r="C3322"/>
          <cell r="D3322" t="str">
            <v/>
          </cell>
          <cell r="E3322"/>
          <cell r="F3322">
            <v>0</v>
          </cell>
          <cell r="G3322">
            <v>0</v>
          </cell>
        </row>
        <row r="3323">
          <cell r="A3323" t="str">
            <v/>
          </cell>
          <cell r="B3323" t="str">
            <v/>
          </cell>
          <cell r="C3323"/>
          <cell r="D3323" t="str">
            <v/>
          </cell>
          <cell r="E3323"/>
          <cell r="F3323">
            <v>0</v>
          </cell>
          <cell r="G3323">
            <v>0</v>
          </cell>
        </row>
        <row r="3324">
          <cell r="A3324" t="str">
            <v/>
          </cell>
          <cell r="B3324" t="str">
            <v/>
          </cell>
          <cell r="C3324"/>
          <cell r="D3324" t="str">
            <v/>
          </cell>
          <cell r="E3324"/>
          <cell r="F3324">
            <v>0</v>
          </cell>
          <cell r="G3324">
            <v>0</v>
          </cell>
        </row>
        <row r="3325">
          <cell r="A3325" t="str">
            <v/>
          </cell>
          <cell r="B3325" t="str">
            <v/>
          </cell>
          <cell r="C3325"/>
          <cell r="D3325" t="str">
            <v/>
          </cell>
          <cell r="E3325"/>
          <cell r="F3325">
            <v>0</v>
          </cell>
          <cell r="G3325">
            <v>0</v>
          </cell>
        </row>
        <row r="3326">
          <cell r="A3326" t="str">
            <v/>
          </cell>
          <cell r="B3326" t="str">
            <v/>
          </cell>
          <cell r="C3326"/>
          <cell r="D3326" t="str">
            <v/>
          </cell>
          <cell r="E3326"/>
          <cell r="F3326">
            <v>0</v>
          </cell>
          <cell r="G3326">
            <v>0</v>
          </cell>
        </row>
        <row r="3327">
          <cell r="A3327" t="str">
            <v/>
          </cell>
          <cell r="B3327" t="str">
            <v/>
          </cell>
          <cell r="C3327"/>
          <cell r="D3327" t="str">
            <v/>
          </cell>
          <cell r="E3327"/>
          <cell r="F3327">
            <v>0</v>
          </cell>
          <cell r="G3327">
            <v>0</v>
          </cell>
        </row>
        <row r="3328">
          <cell r="A3328" t="str">
            <v/>
          </cell>
          <cell r="B3328" t="str">
            <v/>
          </cell>
          <cell r="C3328"/>
          <cell r="D3328" t="str">
            <v/>
          </cell>
          <cell r="E3328"/>
          <cell r="F3328">
            <v>0</v>
          </cell>
          <cell r="G3328">
            <v>0</v>
          </cell>
        </row>
        <row r="3329">
          <cell r="A3329" t="str">
            <v/>
          </cell>
          <cell r="B3329" t="str">
            <v/>
          </cell>
          <cell r="C3329"/>
          <cell r="D3329" t="str">
            <v/>
          </cell>
          <cell r="E3329"/>
          <cell r="F3329">
            <v>0</v>
          </cell>
          <cell r="G3329">
            <v>0</v>
          </cell>
        </row>
        <row r="3330">
          <cell r="A3330" t="str">
            <v/>
          </cell>
          <cell r="B3330" t="str">
            <v/>
          </cell>
          <cell r="C3330"/>
          <cell r="D3330" t="str">
            <v/>
          </cell>
          <cell r="E3330"/>
          <cell r="F3330">
            <v>0</v>
          </cell>
          <cell r="G3330">
            <v>0</v>
          </cell>
        </row>
        <row r="3331">
          <cell r="A3331" t="str">
            <v/>
          </cell>
          <cell r="B3331" t="str">
            <v/>
          </cell>
          <cell r="C3331"/>
          <cell r="D3331" t="str">
            <v/>
          </cell>
          <cell r="E3331"/>
          <cell r="F3331">
            <v>0</v>
          </cell>
          <cell r="G3331">
            <v>0</v>
          </cell>
        </row>
        <row r="3332">
          <cell r="A3332" t="str">
            <v/>
          </cell>
          <cell r="B3332" t="str">
            <v/>
          </cell>
          <cell r="C3332"/>
          <cell r="D3332" t="str">
            <v/>
          </cell>
          <cell r="E3332"/>
          <cell r="F3332">
            <v>0</v>
          </cell>
          <cell r="G3332">
            <v>0</v>
          </cell>
        </row>
        <row r="3333">
          <cell r="A3333" t="str">
            <v/>
          </cell>
          <cell r="B3333" t="str">
            <v/>
          </cell>
          <cell r="C3333"/>
          <cell r="D3333" t="str">
            <v/>
          </cell>
          <cell r="E3333"/>
          <cell r="F3333">
            <v>0</v>
          </cell>
          <cell r="G3333">
            <v>0</v>
          </cell>
        </row>
        <row r="3334">
          <cell r="A3334" t="str">
            <v/>
          </cell>
          <cell r="B3334" t="str">
            <v/>
          </cell>
          <cell r="C3334"/>
          <cell r="D3334" t="str">
            <v/>
          </cell>
          <cell r="E3334"/>
          <cell r="F3334">
            <v>0</v>
          </cell>
          <cell r="G3334">
            <v>0</v>
          </cell>
        </row>
        <row r="3335">
          <cell r="A3335" t="str">
            <v/>
          </cell>
          <cell r="B3335" t="str">
            <v/>
          </cell>
          <cell r="C3335"/>
          <cell r="D3335" t="str">
            <v/>
          </cell>
          <cell r="E3335"/>
          <cell r="F3335">
            <v>0</v>
          </cell>
          <cell r="G3335">
            <v>0</v>
          </cell>
        </row>
        <row r="3336">
          <cell r="A3336" t="str">
            <v/>
          </cell>
          <cell r="B3336" t="str">
            <v/>
          </cell>
          <cell r="C3336"/>
          <cell r="D3336" t="str">
            <v/>
          </cell>
          <cell r="E3336"/>
          <cell r="F3336">
            <v>0</v>
          </cell>
          <cell r="G3336">
            <v>0</v>
          </cell>
        </row>
        <row r="3337">
          <cell r="A3337" t="str">
            <v/>
          </cell>
          <cell r="B3337" t="str">
            <v/>
          </cell>
          <cell r="C3337"/>
          <cell r="D3337" t="str">
            <v/>
          </cell>
          <cell r="E3337"/>
          <cell r="F3337">
            <v>0</v>
          </cell>
          <cell r="G3337">
            <v>0</v>
          </cell>
        </row>
        <row r="3338">
          <cell r="A3338"/>
          <cell r="B3338"/>
          <cell r="C3338"/>
          <cell r="D3338"/>
          <cell r="E3338"/>
          <cell r="F3338" t="str">
            <v>Total A</v>
          </cell>
          <cell r="G3338">
            <v>0</v>
          </cell>
        </row>
        <row r="3339">
          <cell r="A3339" t="str">
            <v>B - MANO DE OBRA</v>
          </cell>
          <cell r="B3339"/>
          <cell r="C3339"/>
          <cell r="D3339"/>
          <cell r="E3339"/>
          <cell r="F3339"/>
          <cell r="G3339"/>
        </row>
        <row r="3340">
          <cell r="A3340" t="str">
            <v/>
          </cell>
          <cell r="B3340" t="str">
            <v/>
          </cell>
          <cell r="C3340"/>
          <cell r="D3340" t="str">
            <v/>
          </cell>
          <cell r="E3340"/>
          <cell r="F3340">
            <v>0</v>
          </cell>
          <cell r="G3340">
            <v>0</v>
          </cell>
        </row>
        <row r="3341">
          <cell r="A3341" t="str">
            <v/>
          </cell>
          <cell r="B3341" t="str">
            <v/>
          </cell>
          <cell r="C3341"/>
          <cell r="D3341" t="str">
            <v/>
          </cell>
          <cell r="E3341"/>
          <cell r="F3341">
            <v>0</v>
          </cell>
          <cell r="G3341">
            <v>0</v>
          </cell>
        </row>
        <row r="3342">
          <cell r="A3342" t="str">
            <v/>
          </cell>
          <cell r="B3342" t="str">
            <v/>
          </cell>
          <cell r="C3342"/>
          <cell r="D3342" t="str">
            <v/>
          </cell>
          <cell r="E3342"/>
          <cell r="F3342">
            <v>0</v>
          </cell>
          <cell r="G3342">
            <v>0</v>
          </cell>
        </row>
        <row r="3343">
          <cell r="A3343" t="str">
            <v/>
          </cell>
          <cell r="B3343" t="str">
            <v/>
          </cell>
          <cell r="C3343"/>
          <cell r="D3343" t="str">
            <v/>
          </cell>
          <cell r="E3343"/>
          <cell r="F3343">
            <v>0</v>
          </cell>
          <cell r="G3343">
            <v>0</v>
          </cell>
        </row>
        <row r="3344">
          <cell r="A3344" t="str">
            <v/>
          </cell>
          <cell r="B3344" t="str">
            <v/>
          </cell>
          <cell r="C3344"/>
          <cell r="D3344" t="str">
            <v/>
          </cell>
          <cell r="E3344"/>
          <cell r="F3344">
            <v>0</v>
          </cell>
          <cell r="G3344">
            <v>0</v>
          </cell>
        </row>
        <row r="3345">
          <cell r="A3345" t="str">
            <v/>
          </cell>
          <cell r="B3345" t="str">
            <v/>
          </cell>
          <cell r="C3345"/>
          <cell r="D3345" t="str">
            <v/>
          </cell>
          <cell r="E3345"/>
          <cell r="F3345">
            <v>0</v>
          </cell>
          <cell r="G3345">
            <v>0</v>
          </cell>
        </row>
        <row r="3346">
          <cell r="A3346" t="str">
            <v/>
          </cell>
          <cell r="B3346" t="str">
            <v/>
          </cell>
          <cell r="C3346"/>
          <cell r="D3346" t="str">
            <v/>
          </cell>
          <cell r="E3346"/>
          <cell r="F3346">
            <v>0</v>
          </cell>
          <cell r="G3346">
            <v>0</v>
          </cell>
        </row>
        <row r="3347">
          <cell r="A3347" t="str">
            <v/>
          </cell>
          <cell r="B3347" t="str">
            <v/>
          </cell>
          <cell r="C3347"/>
          <cell r="D3347" t="str">
            <v/>
          </cell>
          <cell r="E3347"/>
          <cell r="F3347">
            <v>0</v>
          </cell>
          <cell r="G3347">
            <v>0</v>
          </cell>
        </row>
        <row r="3348">
          <cell r="A3348"/>
          <cell r="B3348"/>
          <cell r="C3348"/>
          <cell r="D3348"/>
          <cell r="E3348"/>
          <cell r="F3348" t="str">
            <v>Total B</v>
          </cell>
          <cell r="G3348">
            <v>0</v>
          </cell>
        </row>
        <row r="3349">
          <cell r="A3349" t="str">
            <v>C - EQUIPOS</v>
          </cell>
          <cell r="B3349"/>
          <cell r="C3349"/>
          <cell r="D3349"/>
          <cell r="E3349"/>
          <cell r="F3349"/>
          <cell r="G3349"/>
        </row>
        <row r="3350">
          <cell r="A3350" t="str">
            <v/>
          </cell>
          <cell r="B3350" t="str">
            <v/>
          </cell>
          <cell r="C3350"/>
          <cell r="D3350" t="str">
            <v/>
          </cell>
          <cell r="E3350"/>
          <cell r="F3350">
            <v>0</v>
          </cell>
          <cell r="G3350">
            <v>0</v>
          </cell>
        </row>
        <row r="3351">
          <cell r="A3351" t="str">
            <v/>
          </cell>
          <cell r="B3351" t="str">
            <v/>
          </cell>
          <cell r="C3351"/>
          <cell r="D3351" t="str">
            <v/>
          </cell>
          <cell r="E3351"/>
          <cell r="F3351">
            <v>0</v>
          </cell>
          <cell r="G3351">
            <v>0</v>
          </cell>
        </row>
        <row r="3352">
          <cell r="A3352" t="str">
            <v/>
          </cell>
          <cell r="B3352" t="str">
            <v/>
          </cell>
          <cell r="C3352"/>
          <cell r="D3352" t="str">
            <v/>
          </cell>
          <cell r="E3352"/>
          <cell r="F3352">
            <v>0</v>
          </cell>
          <cell r="G3352">
            <v>0</v>
          </cell>
        </row>
        <row r="3353">
          <cell r="A3353" t="str">
            <v/>
          </cell>
          <cell r="B3353" t="str">
            <v/>
          </cell>
          <cell r="C3353"/>
          <cell r="D3353" t="str">
            <v/>
          </cell>
          <cell r="E3353"/>
          <cell r="F3353">
            <v>0</v>
          </cell>
          <cell r="G3353">
            <v>0</v>
          </cell>
        </row>
        <row r="3354">
          <cell r="A3354" t="str">
            <v/>
          </cell>
          <cell r="B3354" t="str">
            <v/>
          </cell>
          <cell r="C3354"/>
          <cell r="D3354" t="str">
            <v/>
          </cell>
          <cell r="E3354"/>
          <cell r="F3354">
            <v>0</v>
          </cell>
          <cell r="G3354">
            <v>0</v>
          </cell>
        </row>
        <row r="3355">
          <cell r="A3355" t="str">
            <v/>
          </cell>
          <cell r="B3355" t="str">
            <v/>
          </cell>
          <cell r="C3355"/>
          <cell r="D3355" t="str">
            <v/>
          </cell>
          <cell r="E3355"/>
          <cell r="F3355">
            <v>0</v>
          </cell>
          <cell r="G3355">
            <v>0</v>
          </cell>
        </row>
        <row r="3356">
          <cell r="A3356" t="str">
            <v/>
          </cell>
          <cell r="B3356" t="str">
            <v/>
          </cell>
          <cell r="C3356"/>
          <cell r="D3356" t="str">
            <v/>
          </cell>
          <cell r="E3356"/>
          <cell r="F3356">
            <v>0</v>
          </cell>
          <cell r="G3356">
            <v>0</v>
          </cell>
        </row>
        <row r="3357">
          <cell r="A3357" t="str">
            <v/>
          </cell>
          <cell r="B3357" t="str">
            <v/>
          </cell>
          <cell r="C3357"/>
          <cell r="D3357" t="str">
            <v/>
          </cell>
          <cell r="E3357"/>
          <cell r="F3357">
            <v>0</v>
          </cell>
          <cell r="G3357">
            <v>0</v>
          </cell>
        </row>
        <row r="3358">
          <cell r="A3358" t="str">
            <v/>
          </cell>
          <cell r="B3358" t="str">
            <v/>
          </cell>
          <cell r="C3358"/>
          <cell r="D3358" t="str">
            <v/>
          </cell>
          <cell r="E3358"/>
          <cell r="F3358">
            <v>0</v>
          </cell>
          <cell r="G3358">
            <v>0</v>
          </cell>
        </row>
        <row r="3359">
          <cell r="A3359" t="str">
            <v/>
          </cell>
          <cell r="B3359" t="str">
            <v/>
          </cell>
          <cell r="C3359"/>
          <cell r="D3359" t="str">
            <v/>
          </cell>
          <cell r="E3359"/>
          <cell r="F3359">
            <v>0</v>
          </cell>
          <cell r="G3359">
            <v>0</v>
          </cell>
        </row>
        <row r="3360">
          <cell r="A3360"/>
          <cell r="E3360"/>
          <cell r="F3360" t="str">
            <v>Total C</v>
          </cell>
          <cell r="G3360">
            <v>0</v>
          </cell>
        </row>
        <row r="3361">
          <cell r="A3361"/>
          <cell r="E3361"/>
          <cell r="G3361"/>
        </row>
        <row r="3362">
          <cell r="A3362" t="str">
            <v/>
          </cell>
          <cell r="B3362" t="str">
            <v/>
          </cell>
          <cell r="C3362"/>
          <cell r="D3362" t="str">
            <v>COSTO NETO</v>
          </cell>
          <cell r="E3362"/>
          <cell r="F3362" t="str">
            <v>Total D=A+B+C</v>
          </cell>
          <cell r="G3362">
            <v>0</v>
          </cell>
        </row>
        <row r="3363">
          <cell r="A3363"/>
          <cell r="B3363"/>
          <cell r="C3363"/>
          <cell r="D3363"/>
          <cell r="E3363"/>
          <cell r="F3363"/>
          <cell r="G3363"/>
        </row>
        <row r="3364">
          <cell r="A3364" t="str">
            <v>ANALISIS DE PRECIOS</v>
          </cell>
          <cell r="B3364"/>
          <cell r="C3364"/>
          <cell r="D3364"/>
          <cell r="E3364"/>
          <cell r="F3364"/>
          <cell r="G3364"/>
        </row>
        <row r="3365">
          <cell r="A3365" t="str">
            <v>COMITENTE:</v>
          </cell>
          <cell r="B3365" t="str">
            <v>INSTITUTO PROVINCIAL DE LA VIVIENDA</v>
          </cell>
          <cell r="C3365"/>
          <cell r="D3365"/>
          <cell r="E3365"/>
          <cell r="F3365"/>
          <cell r="G3365"/>
        </row>
        <row r="3366">
          <cell r="A3366" t="str">
            <v>CONTRATISTA:</v>
          </cell>
          <cell r="B3366">
            <v>0</v>
          </cell>
          <cell r="C3366"/>
          <cell r="D3366"/>
          <cell r="E3366"/>
          <cell r="F3366"/>
          <cell r="G3366"/>
        </row>
        <row r="3367">
          <cell r="A3367" t="str">
            <v>OBRA:</v>
          </cell>
          <cell r="B3367">
            <v>0</v>
          </cell>
          <cell r="C3367"/>
          <cell r="D3367"/>
          <cell r="E3367"/>
          <cell r="F3367" t="str">
            <v>PRECIOS A:</v>
          </cell>
          <cell r="G3367">
            <v>0</v>
          </cell>
        </row>
        <row r="3368">
          <cell r="A3368" t="str">
            <v>UBICACIÓN:</v>
          </cell>
          <cell r="B3368">
            <v>0</v>
          </cell>
          <cell r="C3368"/>
          <cell r="E3368"/>
          <cell r="G3368"/>
        </row>
        <row r="3369">
          <cell r="A3369" t="str">
            <v>RUBRO:</v>
          </cell>
          <cell r="B3369"/>
          <cell r="C3369">
            <v>0</v>
          </cell>
          <cell r="E3369"/>
          <cell r="G3369"/>
        </row>
        <row r="3370">
          <cell r="A3370" t="str">
            <v>ITEM:</v>
          </cell>
          <cell r="B3370" t="str">
            <v/>
          </cell>
          <cell r="C3370" t="str">
            <v/>
          </cell>
          <cell r="E3370"/>
          <cell r="F3370" t="str">
            <v>UNIDAD:</v>
          </cell>
          <cell r="G3370" t="str">
            <v/>
          </cell>
        </row>
        <row r="3371">
          <cell r="A3371"/>
          <cell r="B3371"/>
          <cell r="E3371"/>
          <cell r="G3371"/>
        </row>
        <row r="3372">
          <cell r="A3372" t="str">
            <v>DATOS REDETERMINACION</v>
          </cell>
          <cell r="B3372"/>
          <cell r="C3372" t="str">
            <v>DESIGNACION</v>
          </cell>
          <cell r="D3372" t="str">
            <v>U</v>
          </cell>
          <cell r="E3372" t="str">
            <v>Cantidad</v>
          </cell>
          <cell r="F3372" t="str">
            <v>$ Unitarios</v>
          </cell>
          <cell r="G3372" t="str">
            <v>$ Parcial</v>
          </cell>
        </row>
        <row r="3373">
          <cell r="A3373" t="str">
            <v>CÓDIGO</v>
          </cell>
          <cell r="B3373" t="str">
            <v>DESCRIPCIÓN</v>
          </cell>
          <cell r="C3373"/>
          <cell r="D3373"/>
          <cell r="E3373"/>
          <cell r="F3373"/>
          <cell r="G3373"/>
        </row>
        <row r="3374">
          <cell r="A3374" t="str">
            <v>A - MATERIALES</v>
          </cell>
          <cell r="B3374"/>
          <cell r="C3374"/>
          <cell r="D3374"/>
          <cell r="E3374"/>
          <cell r="F3374"/>
          <cell r="G3374"/>
        </row>
        <row r="3375">
          <cell r="A3375" t="str">
            <v/>
          </cell>
          <cell r="B3375" t="str">
            <v/>
          </cell>
          <cell r="C3375"/>
          <cell r="D3375" t="str">
            <v/>
          </cell>
          <cell r="E3375"/>
          <cell r="F3375">
            <v>0</v>
          </cell>
          <cell r="G3375">
            <v>0</v>
          </cell>
        </row>
        <row r="3376">
          <cell r="A3376" t="str">
            <v/>
          </cell>
          <cell r="B3376" t="str">
            <v/>
          </cell>
          <cell r="C3376"/>
          <cell r="D3376" t="str">
            <v/>
          </cell>
          <cell r="E3376"/>
          <cell r="F3376">
            <v>0</v>
          </cell>
          <cell r="G3376">
            <v>0</v>
          </cell>
        </row>
        <row r="3377">
          <cell r="A3377" t="str">
            <v/>
          </cell>
          <cell r="B3377" t="str">
            <v/>
          </cell>
          <cell r="C3377"/>
          <cell r="D3377" t="str">
            <v/>
          </cell>
          <cell r="E3377"/>
          <cell r="F3377">
            <v>0</v>
          </cell>
          <cell r="G3377">
            <v>0</v>
          </cell>
        </row>
        <row r="3378">
          <cell r="A3378" t="str">
            <v/>
          </cell>
          <cell r="B3378" t="str">
            <v/>
          </cell>
          <cell r="C3378"/>
          <cell r="D3378" t="str">
            <v/>
          </cell>
          <cell r="E3378"/>
          <cell r="F3378">
            <v>0</v>
          </cell>
          <cell r="G3378">
            <v>0</v>
          </cell>
        </row>
        <row r="3379">
          <cell r="A3379" t="str">
            <v/>
          </cell>
          <cell r="B3379" t="str">
            <v/>
          </cell>
          <cell r="C3379"/>
          <cell r="D3379" t="str">
            <v/>
          </cell>
          <cell r="E3379"/>
          <cell r="F3379">
            <v>0</v>
          </cell>
          <cell r="G3379">
            <v>0</v>
          </cell>
        </row>
        <row r="3380">
          <cell r="A3380" t="str">
            <v/>
          </cell>
          <cell r="B3380" t="str">
            <v/>
          </cell>
          <cell r="C3380"/>
          <cell r="D3380" t="str">
            <v/>
          </cell>
          <cell r="E3380"/>
          <cell r="F3380">
            <v>0</v>
          </cell>
          <cell r="G3380">
            <v>0</v>
          </cell>
        </row>
        <row r="3381">
          <cell r="A3381" t="str">
            <v/>
          </cell>
          <cell r="B3381" t="str">
            <v/>
          </cell>
          <cell r="C3381"/>
          <cell r="D3381" t="str">
            <v/>
          </cell>
          <cell r="E3381"/>
          <cell r="F3381">
            <v>0</v>
          </cell>
          <cell r="G3381">
            <v>0</v>
          </cell>
        </row>
        <row r="3382">
          <cell r="A3382" t="str">
            <v/>
          </cell>
          <cell r="B3382" t="str">
            <v/>
          </cell>
          <cell r="C3382"/>
          <cell r="D3382" t="str">
            <v/>
          </cell>
          <cell r="E3382"/>
          <cell r="F3382">
            <v>0</v>
          </cell>
          <cell r="G3382">
            <v>0</v>
          </cell>
        </row>
        <row r="3383">
          <cell r="A3383" t="str">
            <v/>
          </cell>
          <cell r="B3383" t="str">
            <v/>
          </cell>
          <cell r="C3383"/>
          <cell r="D3383" t="str">
            <v/>
          </cell>
          <cell r="E3383"/>
          <cell r="F3383">
            <v>0</v>
          </cell>
          <cell r="G3383">
            <v>0</v>
          </cell>
        </row>
        <row r="3384">
          <cell r="A3384" t="str">
            <v/>
          </cell>
          <cell r="B3384" t="str">
            <v/>
          </cell>
          <cell r="C3384"/>
          <cell r="D3384" t="str">
            <v/>
          </cell>
          <cell r="E3384"/>
          <cell r="F3384">
            <v>0</v>
          </cell>
          <cell r="G3384">
            <v>0</v>
          </cell>
        </row>
        <row r="3385">
          <cell r="A3385" t="str">
            <v/>
          </cell>
          <cell r="B3385" t="str">
            <v/>
          </cell>
          <cell r="C3385"/>
          <cell r="D3385" t="str">
            <v/>
          </cell>
          <cell r="E3385"/>
          <cell r="F3385">
            <v>0</v>
          </cell>
          <cell r="G3385">
            <v>0</v>
          </cell>
        </row>
        <row r="3386">
          <cell r="A3386" t="str">
            <v/>
          </cell>
          <cell r="B3386" t="str">
            <v/>
          </cell>
          <cell r="C3386"/>
          <cell r="D3386" t="str">
            <v/>
          </cell>
          <cell r="E3386"/>
          <cell r="F3386">
            <v>0</v>
          </cell>
          <cell r="G3386">
            <v>0</v>
          </cell>
        </row>
        <row r="3387">
          <cell r="A3387" t="str">
            <v/>
          </cell>
          <cell r="B3387" t="str">
            <v/>
          </cell>
          <cell r="C3387"/>
          <cell r="D3387" t="str">
            <v/>
          </cell>
          <cell r="E3387"/>
          <cell r="F3387">
            <v>0</v>
          </cell>
          <cell r="G3387">
            <v>0</v>
          </cell>
        </row>
        <row r="3388">
          <cell r="A3388" t="str">
            <v/>
          </cell>
          <cell r="B3388" t="str">
            <v/>
          </cell>
          <cell r="C3388"/>
          <cell r="D3388" t="str">
            <v/>
          </cell>
          <cell r="E3388"/>
          <cell r="F3388">
            <v>0</v>
          </cell>
          <cell r="G3388">
            <v>0</v>
          </cell>
        </row>
        <row r="3389">
          <cell r="A3389" t="str">
            <v/>
          </cell>
          <cell r="B3389" t="str">
            <v/>
          </cell>
          <cell r="C3389"/>
          <cell r="D3389" t="str">
            <v/>
          </cell>
          <cell r="E3389"/>
          <cell r="F3389">
            <v>0</v>
          </cell>
          <cell r="G3389">
            <v>0</v>
          </cell>
        </row>
        <row r="3390">
          <cell r="A3390" t="str">
            <v/>
          </cell>
          <cell r="B3390" t="str">
            <v/>
          </cell>
          <cell r="C3390"/>
          <cell r="D3390" t="str">
            <v/>
          </cell>
          <cell r="E3390"/>
          <cell r="F3390">
            <v>0</v>
          </cell>
          <cell r="G3390">
            <v>0</v>
          </cell>
        </row>
        <row r="3391">
          <cell r="A3391" t="str">
            <v/>
          </cell>
          <cell r="B3391" t="str">
            <v/>
          </cell>
          <cell r="C3391"/>
          <cell r="D3391" t="str">
            <v/>
          </cell>
          <cell r="E3391"/>
          <cell r="F3391">
            <v>0</v>
          </cell>
          <cell r="G3391">
            <v>0</v>
          </cell>
        </row>
        <row r="3392">
          <cell r="A3392" t="str">
            <v/>
          </cell>
          <cell r="B3392" t="str">
            <v/>
          </cell>
          <cell r="C3392"/>
          <cell r="D3392" t="str">
            <v/>
          </cell>
          <cell r="E3392"/>
          <cell r="F3392">
            <v>0</v>
          </cell>
          <cell r="G3392">
            <v>0</v>
          </cell>
        </row>
        <row r="3393">
          <cell r="A3393" t="str">
            <v/>
          </cell>
          <cell r="B3393" t="str">
            <v/>
          </cell>
          <cell r="C3393"/>
          <cell r="D3393" t="str">
            <v/>
          </cell>
          <cell r="E3393"/>
          <cell r="F3393">
            <v>0</v>
          </cell>
          <cell r="G3393">
            <v>0</v>
          </cell>
        </row>
        <row r="3394">
          <cell r="A3394" t="str">
            <v/>
          </cell>
          <cell r="B3394" t="str">
            <v/>
          </cell>
          <cell r="C3394"/>
          <cell r="D3394" t="str">
            <v/>
          </cell>
          <cell r="E3394"/>
          <cell r="F3394">
            <v>0</v>
          </cell>
          <cell r="G3394">
            <v>0</v>
          </cell>
        </row>
        <row r="3395">
          <cell r="A3395"/>
          <cell r="B3395"/>
          <cell r="C3395"/>
          <cell r="D3395"/>
          <cell r="E3395"/>
          <cell r="F3395" t="str">
            <v>Total A</v>
          </cell>
          <cell r="G3395">
            <v>0</v>
          </cell>
        </row>
        <row r="3396">
          <cell r="A3396" t="str">
            <v>B - MANO DE OBRA</v>
          </cell>
          <cell r="B3396"/>
          <cell r="C3396"/>
          <cell r="D3396"/>
          <cell r="E3396"/>
          <cell r="F3396"/>
          <cell r="G3396"/>
        </row>
        <row r="3397">
          <cell r="A3397" t="str">
            <v/>
          </cell>
          <cell r="B3397" t="str">
            <v/>
          </cell>
          <cell r="C3397"/>
          <cell r="D3397" t="str">
            <v/>
          </cell>
          <cell r="E3397"/>
          <cell r="F3397">
            <v>0</v>
          </cell>
          <cell r="G3397">
            <v>0</v>
          </cell>
        </row>
        <row r="3398">
          <cell r="A3398" t="str">
            <v/>
          </cell>
          <cell r="B3398" t="str">
            <v/>
          </cell>
          <cell r="C3398"/>
          <cell r="D3398" t="str">
            <v/>
          </cell>
          <cell r="E3398"/>
          <cell r="F3398">
            <v>0</v>
          </cell>
          <cell r="G3398">
            <v>0</v>
          </cell>
        </row>
        <row r="3399">
          <cell r="A3399" t="str">
            <v/>
          </cell>
          <cell r="B3399" t="str">
            <v/>
          </cell>
          <cell r="C3399"/>
          <cell r="D3399" t="str">
            <v/>
          </cell>
          <cell r="E3399"/>
          <cell r="F3399">
            <v>0</v>
          </cell>
          <cell r="G3399">
            <v>0</v>
          </cell>
        </row>
        <row r="3400">
          <cell r="A3400" t="str">
            <v/>
          </cell>
          <cell r="B3400" t="str">
            <v/>
          </cell>
          <cell r="C3400"/>
          <cell r="D3400" t="str">
            <v/>
          </cell>
          <cell r="E3400"/>
          <cell r="F3400">
            <v>0</v>
          </cell>
          <cell r="G3400">
            <v>0</v>
          </cell>
        </row>
        <row r="3401">
          <cell r="A3401" t="str">
            <v/>
          </cell>
          <cell r="B3401" t="str">
            <v/>
          </cell>
          <cell r="C3401"/>
          <cell r="D3401" t="str">
            <v/>
          </cell>
          <cell r="E3401"/>
          <cell r="F3401">
            <v>0</v>
          </cell>
          <cell r="G3401">
            <v>0</v>
          </cell>
        </row>
        <row r="3402">
          <cell r="A3402" t="str">
            <v/>
          </cell>
          <cell r="B3402" t="str">
            <v/>
          </cell>
          <cell r="C3402"/>
          <cell r="D3402" t="str">
            <v/>
          </cell>
          <cell r="E3402"/>
          <cell r="F3402">
            <v>0</v>
          </cell>
          <cell r="G3402">
            <v>0</v>
          </cell>
        </row>
        <row r="3403">
          <cell r="A3403" t="str">
            <v/>
          </cell>
          <cell r="B3403" t="str">
            <v/>
          </cell>
          <cell r="C3403"/>
          <cell r="D3403" t="str">
            <v/>
          </cell>
          <cell r="E3403"/>
          <cell r="F3403">
            <v>0</v>
          </cell>
          <cell r="G3403">
            <v>0</v>
          </cell>
        </row>
        <row r="3404">
          <cell r="A3404" t="str">
            <v/>
          </cell>
          <cell r="B3404" t="str">
            <v/>
          </cell>
          <cell r="C3404"/>
          <cell r="D3404" t="str">
            <v/>
          </cell>
          <cell r="E3404"/>
          <cell r="F3404">
            <v>0</v>
          </cell>
          <cell r="G3404">
            <v>0</v>
          </cell>
        </row>
        <row r="3405">
          <cell r="A3405"/>
          <cell r="B3405"/>
          <cell r="C3405"/>
          <cell r="D3405"/>
          <cell r="E3405"/>
          <cell r="F3405" t="str">
            <v>Total B</v>
          </cell>
          <cell r="G3405">
            <v>0</v>
          </cell>
        </row>
        <row r="3406">
          <cell r="A3406" t="str">
            <v>C - EQUIPOS</v>
          </cell>
          <cell r="B3406"/>
          <cell r="C3406"/>
          <cell r="D3406"/>
          <cell r="E3406"/>
          <cell r="F3406"/>
          <cell r="G3406"/>
        </row>
        <row r="3407">
          <cell r="A3407" t="str">
            <v/>
          </cell>
          <cell r="B3407" t="str">
            <v/>
          </cell>
          <cell r="C3407"/>
          <cell r="D3407" t="str">
            <v/>
          </cell>
          <cell r="E3407"/>
          <cell r="F3407">
            <v>0</v>
          </cell>
          <cell r="G3407">
            <v>0</v>
          </cell>
        </row>
        <row r="3408">
          <cell r="A3408" t="str">
            <v/>
          </cell>
          <cell r="B3408" t="str">
            <v/>
          </cell>
          <cell r="C3408"/>
          <cell r="D3408" t="str">
            <v/>
          </cell>
          <cell r="E3408"/>
          <cell r="F3408">
            <v>0</v>
          </cell>
          <cell r="G3408">
            <v>0</v>
          </cell>
        </row>
        <row r="3409">
          <cell r="A3409" t="str">
            <v/>
          </cell>
          <cell r="B3409" t="str">
            <v/>
          </cell>
          <cell r="C3409"/>
          <cell r="D3409" t="str">
            <v/>
          </cell>
          <cell r="E3409"/>
          <cell r="F3409">
            <v>0</v>
          </cell>
          <cell r="G3409">
            <v>0</v>
          </cell>
        </row>
        <row r="3410">
          <cell r="A3410" t="str">
            <v/>
          </cell>
          <cell r="B3410" t="str">
            <v/>
          </cell>
          <cell r="C3410"/>
          <cell r="D3410" t="str">
            <v/>
          </cell>
          <cell r="E3410"/>
          <cell r="F3410">
            <v>0</v>
          </cell>
          <cell r="G3410">
            <v>0</v>
          </cell>
        </row>
        <row r="3411">
          <cell r="A3411" t="str">
            <v/>
          </cell>
          <cell r="B3411" t="str">
            <v/>
          </cell>
          <cell r="C3411"/>
          <cell r="D3411" t="str">
            <v/>
          </cell>
          <cell r="E3411"/>
          <cell r="F3411">
            <v>0</v>
          </cell>
          <cell r="G3411">
            <v>0</v>
          </cell>
        </row>
        <row r="3412">
          <cell r="A3412" t="str">
            <v/>
          </cell>
          <cell r="B3412" t="str">
            <v/>
          </cell>
          <cell r="C3412"/>
          <cell r="D3412" t="str">
            <v/>
          </cell>
          <cell r="E3412"/>
          <cell r="F3412">
            <v>0</v>
          </cell>
          <cell r="G3412">
            <v>0</v>
          </cell>
        </row>
        <row r="3413">
          <cell r="A3413" t="str">
            <v/>
          </cell>
          <cell r="B3413" t="str">
            <v/>
          </cell>
          <cell r="C3413"/>
          <cell r="D3413" t="str">
            <v/>
          </cell>
          <cell r="E3413"/>
          <cell r="F3413">
            <v>0</v>
          </cell>
          <cell r="G3413">
            <v>0</v>
          </cell>
        </row>
        <row r="3414">
          <cell r="A3414" t="str">
            <v/>
          </cell>
          <cell r="B3414" t="str">
            <v/>
          </cell>
          <cell r="C3414"/>
          <cell r="D3414" t="str">
            <v/>
          </cell>
          <cell r="E3414"/>
          <cell r="F3414">
            <v>0</v>
          </cell>
          <cell r="G3414">
            <v>0</v>
          </cell>
        </row>
        <row r="3415">
          <cell r="A3415" t="str">
            <v/>
          </cell>
          <cell r="B3415" t="str">
            <v/>
          </cell>
          <cell r="C3415"/>
          <cell r="D3415" t="str">
            <v/>
          </cell>
          <cell r="E3415"/>
          <cell r="F3415">
            <v>0</v>
          </cell>
          <cell r="G3415">
            <v>0</v>
          </cell>
        </row>
        <row r="3416">
          <cell r="A3416" t="str">
            <v/>
          </cell>
          <cell r="B3416" t="str">
            <v/>
          </cell>
          <cell r="C3416"/>
          <cell r="D3416" t="str">
            <v/>
          </cell>
          <cell r="E3416"/>
          <cell r="F3416">
            <v>0</v>
          </cell>
          <cell r="G3416">
            <v>0</v>
          </cell>
        </row>
        <row r="3417">
          <cell r="A3417"/>
          <cell r="E3417"/>
          <cell r="F3417" t="str">
            <v>Total C</v>
          </cell>
          <cell r="G3417">
            <v>0</v>
          </cell>
        </row>
        <row r="3418">
          <cell r="A3418"/>
          <cell r="E3418"/>
          <cell r="G3418"/>
        </row>
        <row r="3419">
          <cell r="A3419" t="str">
            <v/>
          </cell>
          <cell r="B3419" t="str">
            <v/>
          </cell>
          <cell r="C3419"/>
          <cell r="D3419" t="str">
            <v>COSTO NETO</v>
          </cell>
          <cell r="E3419"/>
          <cell r="F3419" t="str">
            <v>Total D=A+B+C</v>
          </cell>
          <cell r="G3419">
            <v>0</v>
          </cell>
        </row>
        <row r="3421">
          <cell r="A3421" t="str">
            <v>ANALISIS DE PRECIOS</v>
          </cell>
          <cell r="B3421"/>
          <cell r="C3421"/>
          <cell r="D3421"/>
          <cell r="E3421"/>
          <cell r="F3421"/>
          <cell r="G3421"/>
        </row>
        <row r="3422">
          <cell r="A3422" t="str">
            <v>COMITENTE:</v>
          </cell>
          <cell r="B3422" t="str">
            <v>INSTITUTO PROVINCIAL DE LA VIVIENDA</v>
          </cell>
          <cell r="C3422"/>
          <cell r="D3422"/>
          <cell r="E3422"/>
          <cell r="F3422"/>
          <cell r="G3422"/>
        </row>
        <row r="3423">
          <cell r="A3423" t="str">
            <v>CONTRATISTA:</v>
          </cell>
          <cell r="B3423">
            <v>0</v>
          </cell>
          <cell r="C3423"/>
          <cell r="D3423"/>
          <cell r="E3423"/>
          <cell r="F3423"/>
          <cell r="G3423"/>
        </row>
        <row r="3424">
          <cell r="A3424" t="str">
            <v>OBRA:</v>
          </cell>
          <cell r="B3424">
            <v>0</v>
          </cell>
          <cell r="C3424"/>
          <cell r="D3424"/>
          <cell r="E3424"/>
          <cell r="F3424" t="str">
            <v>PRECIOS A:</v>
          </cell>
          <cell r="G3424">
            <v>0</v>
          </cell>
        </row>
        <row r="3425">
          <cell r="A3425" t="str">
            <v>UBICACIÓN:</v>
          </cell>
          <cell r="B3425">
            <v>0</v>
          </cell>
          <cell r="C3425"/>
          <cell r="E3425"/>
          <cell r="G3425"/>
        </row>
        <row r="3426">
          <cell r="A3426" t="str">
            <v>RUBRO:</v>
          </cell>
          <cell r="B3426"/>
          <cell r="C3426">
            <v>0</v>
          </cell>
          <cell r="E3426"/>
          <cell r="G3426"/>
        </row>
        <row r="3427">
          <cell r="A3427" t="str">
            <v>ITEM:</v>
          </cell>
          <cell r="B3427" t="str">
            <v/>
          </cell>
          <cell r="C3427" t="str">
            <v/>
          </cell>
          <cell r="E3427"/>
          <cell r="F3427" t="str">
            <v>UNIDAD:</v>
          </cell>
          <cell r="G3427" t="str">
            <v/>
          </cell>
        </row>
        <row r="3428">
          <cell r="A3428"/>
          <cell r="B3428"/>
          <cell r="E3428"/>
          <cell r="G3428"/>
        </row>
        <row r="3429">
          <cell r="A3429" t="str">
            <v>DATOS REDETERMINACION</v>
          </cell>
          <cell r="B3429"/>
          <cell r="C3429" t="str">
            <v>DESIGNACION</v>
          </cell>
          <cell r="D3429" t="str">
            <v>U</v>
          </cell>
          <cell r="E3429" t="str">
            <v>Cantidad</v>
          </cell>
          <cell r="F3429" t="str">
            <v>$ Unitarios</v>
          </cell>
          <cell r="G3429" t="str">
            <v>$ Parcial</v>
          </cell>
        </row>
        <row r="3430">
          <cell r="A3430" t="str">
            <v>CÓDIGO</v>
          </cell>
          <cell r="B3430" t="str">
            <v>DESCRIPCIÓN</v>
          </cell>
          <cell r="C3430"/>
          <cell r="D3430"/>
          <cell r="E3430"/>
          <cell r="F3430"/>
          <cell r="G3430"/>
        </row>
        <row r="3431">
          <cell r="A3431" t="str">
            <v>A - MATERIALES</v>
          </cell>
          <cell r="B3431"/>
          <cell r="C3431"/>
          <cell r="D3431"/>
          <cell r="E3431"/>
          <cell r="F3431"/>
          <cell r="G3431"/>
        </row>
        <row r="3432">
          <cell r="A3432" t="str">
            <v/>
          </cell>
          <cell r="B3432" t="str">
            <v/>
          </cell>
          <cell r="C3432"/>
          <cell r="D3432" t="str">
            <v/>
          </cell>
          <cell r="E3432"/>
          <cell r="F3432">
            <v>0</v>
          </cell>
          <cell r="G3432">
            <v>0</v>
          </cell>
        </row>
        <row r="3433">
          <cell r="A3433" t="str">
            <v/>
          </cell>
          <cell r="B3433" t="str">
            <v/>
          </cell>
          <cell r="C3433"/>
          <cell r="D3433" t="str">
            <v/>
          </cell>
          <cell r="E3433"/>
          <cell r="F3433">
            <v>0</v>
          </cell>
          <cell r="G3433">
            <v>0</v>
          </cell>
        </row>
        <row r="3434">
          <cell r="A3434" t="str">
            <v/>
          </cell>
          <cell r="B3434" t="str">
            <v/>
          </cell>
          <cell r="C3434"/>
          <cell r="D3434" t="str">
            <v/>
          </cell>
          <cell r="E3434"/>
          <cell r="F3434">
            <v>0</v>
          </cell>
          <cell r="G3434">
            <v>0</v>
          </cell>
        </row>
        <row r="3435">
          <cell r="A3435" t="str">
            <v/>
          </cell>
          <cell r="B3435" t="str">
            <v/>
          </cell>
          <cell r="C3435"/>
          <cell r="D3435" t="str">
            <v/>
          </cell>
          <cell r="E3435"/>
          <cell r="F3435">
            <v>0</v>
          </cell>
          <cell r="G3435">
            <v>0</v>
          </cell>
        </row>
        <row r="3436">
          <cell r="A3436" t="str">
            <v/>
          </cell>
          <cell r="B3436" t="str">
            <v/>
          </cell>
          <cell r="C3436"/>
          <cell r="D3436" t="str">
            <v/>
          </cell>
          <cell r="E3436"/>
          <cell r="F3436">
            <v>0</v>
          </cell>
          <cell r="G3436">
            <v>0</v>
          </cell>
        </row>
        <row r="3437">
          <cell r="A3437" t="str">
            <v/>
          </cell>
          <cell r="B3437" t="str">
            <v/>
          </cell>
          <cell r="C3437"/>
          <cell r="D3437" t="str">
            <v/>
          </cell>
          <cell r="E3437"/>
          <cell r="F3437">
            <v>0</v>
          </cell>
          <cell r="G3437">
            <v>0</v>
          </cell>
        </row>
        <row r="3438">
          <cell r="A3438" t="str">
            <v/>
          </cell>
          <cell r="B3438" t="str">
            <v/>
          </cell>
          <cell r="C3438"/>
          <cell r="D3438" t="str">
            <v/>
          </cell>
          <cell r="E3438"/>
          <cell r="F3438">
            <v>0</v>
          </cell>
          <cell r="G3438">
            <v>0</v>
          </cell>
        </row>
        <row r="3439">
          <cell r="A3439" t="str">
            <v/>
          </cell>
          <cell r="B3439" t="str">
            <v/>
          </cell>
          <cell r="C3439"/>
          <cell r="D3439" t="str">
            <v/>
          </cell>
          <cell r="E3439"/>
          <cell r="F3439">
            <v>0</v>
          </cell>
          <cell r="G3439">
            <v>0</v>
          </cell>
        </row>
        <row r="3440">
          <cell r="A3440" t="str">
            <v/>
          </cell>
          <cell r="B3440" t="str">
            <v/>
          </cell>
          <cell r="C3440"/>
          <cell r="D3440" t="str">
            <v/>
          </cell>
          <cell r="E3440"/>
          <cell r="F3440">
            <v>0</v>
          </cell>
          <cell r="G3440">
            <v>0</v>
          </cell>
        </row>
        <row r="3441">
          <cell r="A3441" t="str">
            <v/>
          </cell>
          <cell r="B3441" t="str">
            <v/>
          </cell>
          <cell r="C3441"/>
          <cell r="D3441" t="str">
            <v/>
          </cell>
          <cell r="E3441"/>
          <cell r="F3441">
            <v>0</v>
          </cell>
          <cell r="G3441">
            <v>0</v>
          </cell>
        </row>
        <row r="3442">
          <cell r="A3442" t="str">
            <v/>
          </cell>
          <cell r="B3442" t="str">
            <v/>
          </cell>
          <cell r="C3442"/>
          <cell r="D3442" t="str">
            <v/>
          </cell>
          <cell r="E3442"/>
          <cell r="F3442">
            <v>0</v>
          </cell>
          <cell r="G3442">
            <v>0</v>
          </cell>
        </row>
        <row r="3443">
          <cell r="A3443" t="str">
            <v/>
          </cell>
          <cell r="B3443" t="str">
            <v/>
          </cell>
          <cell r="C3443"/>
          <cell r="D3443" t="str">
            <v/>
          </cell>
          <cell r="E3443"/>
          <cell r="F3443">
            <v>0</v>
          </cell>
          <cell r="G3443">
            <v>0</v>
          </cell>
        </row>
        <row r="3444">
          <cell r="A3444" t="str">
            <v/>
          </cell>
          <cell r="B3444" t="str">
            <v/>
          </cell>
          <cell r="C3444"/>
          <cell r="D3444" t="str">
            <v/>
          </cell>
          <cell r="E3444"/>
          <cell r="F3444">
            <v>0</v>
          </cell>
          <cell r="G3444">
            <v>0</v>
          </cell>
        </row>
        <row r="3445">
          <cell r="A3445" t="str">
            <v/>
          </cell>
          <cell r="B3445" t="str">
            <v/>
          </cell>
          <cell r="C3445"/>
          <cell r="D3445" t="str">
            <v/>
          </cell>
          <cell r="E3445"/>
          <cell r="F3445">
            <v>0</v>
          </cell>
          <cell r="G3445">
            <v>0</v>
          </cell>
        </row>
        <row r="3446">
          <cell r="A3446" t="str">
            <v/>
          </cell>
          <cell r="B3446" t="str">
            <v/>
          </cell>
          <cell r="C3446"/>
          <cell r="D3446" t="str">
            <v/>
          </cell>
          <cell r="E3446"/>
          <cell r="F3446">
            <v>0</v>
          </cell>
          <cell r="G3446">
            <v>0</v>
          </cell>
        </row>
        <row r="3447">
          <cell r="A3447" t="str">
            <v/>
          </cell>
          <cell r="B3447" t="str">
            <v/>
          </cell>
          <cell r="C3447"/>
          <cell r="D3447" t="str">
            <v/>
          </cell>
          <cell r="E3447"/>
          <cell r="F3447">
            <v>0</v>
          </cell>
          <cell r="G3447">
            <v>0</v>
          </cell>
        </row>
        <row r="3448">
          <cell r="A3448" t="str">
            <v/>
          </cell>
          <cell r="B3448" t="str">
            <v/>
          </cell>
          <cell r="C3448"/>
          <cell r="D3448" t="str">
            <v/>
          </cell>
          <cell r="E3448"/>
          <cell r="F3448">
            <v>0</v>
          </cell>
          <cell r="G3448">
            <v>0</v>
          </cell>
        </row>
        <row r="3449">
          <cell r="A3449" t="str">
            <v/>
          </cell>
          <cell r="B3449" t="str">
            <v/>
          </cell>
          <cell r="C3449"/>
          <cell r="D3449" t="str">
            <v/>
          </cell>
          <cell r="E3449"/>
          <cell r="F3449">
            <v>0</v>
          </cell>
          <cell r="G3449">
            <v>0</v>
          </cell>
        </row>
        <row r="3450">
          <cell r="A3450" t="str">
            <v/>
          </cell>
          <cell r="B3450" t="str">
            <v/>
          </cell>
          <cell r="C3450"/>
          <cell r="D3450" t="str">
            <v/>
          </cell>
          <cell r="E3450"/>
          <cell r="F3450">
            <v>0</v>
          </cell>
          <cell r="G3450">
            <v>0</v>
          </cell>
        </row>
        <row r="3451">
          <cell r="A3451" t="str">
            <v/>
          </cell>
          <cell r="B3451" t="str">
            <v/>
          </cell>
          <cell r="C3451"/>
          <cell r="D3451" t="str">
            <v/>
          </cell>
          <cell r="E3451"/>
          <cell r="F3451">
            <v>0</v>
          </cell>
          <cell r="G3451">
            <v>0</v>
          </cell>
        </row>
        <row r="3452">
          <cell r="A3452"/>
          <cell r="B3452"/>
          <cell r="C3452"/>
          <cell r="D3452"/>
          <cell r="E3452"/>
          <cell r="F3452" t="str">
            <v>Total A</v>
          </cell>
          <cell r="G3452">
            <v>0</v>
          </cell>
        </row>
        <row r="3453">
          <cell r="A3453" t="str">
            <v>B - MANO DE OBRA</v>
          </cell>
          <cell r="B3453"/>
          <cell r="C3453"/>
          <cell r="D3453"/>
          <cell r="E3453"/>
          <cell r="F3453"/>
          <cell r="G3453"/>
        </row>
        <row r="3454">
          <cell r="A3454" t="str">
            <v/>
          </cell>
          <cell r="B3454" t="str">
            <v/>
          </cell>
          <cell r="C3454"/>
          <cell r="D3454" t="str">
            <v/>
          </cell>
          <cell r="E3454"/>
          <cell r="F3454">
            <v>0</v>
          </cell>
          <cell r="G3454">
            <v>0</v>
          </cell>
        </row>
        <row r="3455">
          <cell r="A3455" t="str">
            <v/>
          </cell>
          <cell r="B3455" t="str">
            <v/>
          </cell>
          <cell r="C3455"/>
          <cell r="D3455" t="str">
            <v/>
          </cell>
          <cell r="E3455"/>
          <cell r="F3455">
            <v>0</v>
          </cell>
          <cell r="G3455">
            <v>0</v>
          </cell>
        </row>
        <row r="3456">
          <cell r="A3456" t="str">
            <v/>
          </cell>
          <cell r="B3456" t="str">
            <v/>
          </cell>
          <cell r="C3456"/>
          <cell r="D3456" t="str">
            <v/>
          </cell>
          <cell r="E3456"/>
          <cell r="F3456">
            <v>0</v>
          </cell>
          <cell r="G3456">
            <v>0</v>
          </cell>
        </row>
        <row r="3457">
          <cell r="A3457" t="str">
            <v/>
          </cell>
          <cell r="B3457" t="str">
            <v/>
          </cell>
          <cell r="C3457"/>
          <cell r="D3457" t="str">
            <v/>
          </cell>
          <cell r="E3457"/>
          <cell r="F3457">
            <v>0</v>
          </cell>
          <cell r="G3457">
            <v>0</v>
          </cell>
        </row>
        <row r="3458">
          <cell r="A3458" t="str">
            <v/>
          </cell>
          <cell r="B3458" t="str">
            <v/>
          </cell>
          <cell r="C3458"/>
          <cell r="D3458" t="str">
            <v/>
          </cell>
          <cell r="E3458"/>
          <cell r="F3458">
            <v>0</v>
          </cell>
          <cell r="G3458">
            <v>0</v>
          </cell>
        </row>
        <row r="3459">
          <cell r="A3459" t="str">
            <v/>
          </cell>
          <cell r="B3459" t="str">
            <v/>
          </cell>
          <cell r="C3459"/>
          <cell r="D3459" t="str">
            <v/>
          </cell>
          <cell r="E3459"/>
          <cell r="F3459">
            <v>0</v>
          </cell>
          <cell r="G3459">
            <v>0</v>
          </cell>
        </row>
        <row r="3460">
          <cell r="A3460" t="str">
            <v/>
          </cell>
          <cell r="B3460" t="str">
            <v/>
          </cell>
          <cell r="C3460"/>
          <cell r="D3460" t="str">
            <v/>
          </cell>
          <cell r="E3460"/>
          <cell r="F3460">
            <v>0</v>
          </cell>
          <cell r="G3460">
            <v>0</v>
          </cell>
        </row>
        <row r="3461">
          <cell r="A3461" t="str">
            <v/>
          </cell>
          <cell r="B3461" t="str">
            <v/>
          </cell>
          <cell r="C3461"/>
          <cell r="D3461" t="str">
            <v/>
          </cell>
          <cell r="E3461"/>
          <cell r="F3461">
            <v>0</v>
          </cell>
          <cell r="G3461">
            <v>0</v>
          </cell>
        </row>
        <row r="3462">
          <cell r="A3462"/>
          <cell r="B3462"/>
          <cell r="C3462"/>
          <cell r="D3462"/>
          <cell r="E3462"/>
          <cell r="F3462" t="str">
            <v>Total B</v>
          </cell>
          <cell r="G3462">
            <v>0</v>
          </cell>
        </row>
        <row r="3463">
          <cell r="A3463" t="str">
            <v>C - EQUIPOS</v>
          </cell>
          <cell r="B3463"/>
          <cell r="C3463"/>
          <cell r="D3463"/>
          <cell r="E3463"/>
          <cell r="F3463"/>
          <cell r="G3463"/>
        </row>
        <row r="3464">
          <cell r="A3464" t="str">
            <v/>
          </cell>
          <cell r="B3464" t="str">
            <v/>
          </cell>
          <cell r="C3464"/>
          <cell r="D3464" t="str">
            <v/>
          </cell>
          <cell r="E3464"/>
          <cell r="F3464">
            <v>0</v>
          </cell>
          <cell r="G3464">
            <v>0</v>
          </cell>
        </row>
        <row r="3465">
          <cell r="A3465" t="str">
            <v/>
          </cell>
          <cell r="B3465" t="str">
            <v/>
          </cell>
          <cell r="C3465"/>
          <cell r="D3465" t="str">
            <v/>
          </cell>
          <cell r="E3465"/>
          <cell r="F3465">
            <v>0</v>
          </cell>
          <cell r="G3465">
            <v>0</v>
          </cell>
        </row>
        <row r="3466">
          <cell r="A3466" t="str">
            <v/>
          </cell>
          <cell r="B3466" t="str">
            <v/>
          </cell>
          <cell r="C3466"/>
          <cell r="D3466" t="str">
            <v/>
          </cell>
          <cell r="E3466"/>
          <cell r="F3466">
            <v>0</v>
          </cell>
          <cell r="G3466">
            <v>0</v>
          </cell>
        </row>
        <row r="3467">
          <cell r="A3467" t="str">
            <v/>
          </cell>
          <cell r="B3467" t="str">
            <v/>
          </cell>
          <cell r="C3467"/>
          <cell r="D3467" t="str">
            <v/>
          </cell>
          <cell r="E3467"/>
          <cell r="F3467">
            <v>0</v>
          </cell>
          <cell r="G3467">
            <v>0</v>
          </cell>
        </row>
        <row r="3468">
          <cell r="A3468" t="str">
            <v/>
          </cell>
          <cell r="B3468" t="str">
            <v/>
          </cell>
          <cell r="C3468"/>
          <cell r="D3468" t="str">
            <v/>
          </cell>
          <cell r="E3468"/>
          <cell r="F3468">
            <v>0</v>
          </cell>
          <cell r="G3468">
            <v>0</v>
          </cell>
        </row>
        <row r="3469">
          <cell r="A3469" t="str">
            <v/>
          </cell>
          <cell r="B3469" t="str">
            <v/>
          </cell>
          <cell r="C3469"/>
          <cell r="D3469" t="str">
            <v/>
          </cell>
          <cell r="E3469"/>
          <cell r="F3469">
            <v>0</v>
          </cell>
          <cell r="G3469">
            <v>0</v>
          </cell>
        </row>
        <row r="3470">
          <cell r="A3470" t="str">
            <v/>
          </cell>
          <cell r="B3470" t="str">
            <v/>
          </cell>
          <cell r="C3470"/>
          <cell r="D3470" t="str">
            <v/>
          </cell>
          <cell r="E3470"/>
          <cell r="F3470">
            <v>0</v>
          </cell>
          <cell r="G3470">
            <v>0</v>
          </cell>
        </row>
        <row r="3471">
          <cell r="A3471" t="str">
            <v/>
          </cell>
          <cell r="B3471" t="str">
            <v/>
          </cell>
          <cell r="C3471"/>
          <cell r="D3471" t="str">
            <v/>
          </cell>
          <cell r="E3471"/>
          <cell r="F3471">
            <v>0</v>
          </cell>
          <cell r="G3471">
            <v>0</v>
          </cell>
        </row>
        <row r="3472">
          <cell r="A3472" t="str">
            <v/>
          </cell>
          <cell r="B3472" t="str">
            <v/>
          </cell>
          <cell r="C3472"/>
          <cell r="D3472" t="str">
            <v/>
          </cell>
          <cell r="E3472"/>
          <cell r="F3472">
            <v>0</v>
          </cell>
          <cell r="G3472">
            <v>0</v>
          </cell>
        </row>
        <row r="3473">
          <cell r="A3473" t="str">
            <v/>
          </cell>
          <cell r="B3473" t="str">
            <v/>
          </cell>
          <cell r="C3473"/>
          <cell r="D3473" t="str">
            <v/>
          </cell>
          <cell r="E3473"/>
          <cell r="F3473">
            <v>0</v>
          </cell>
          <cell r="G3473">
            <v>0</v>
          </cell>
        </row>
        <row r="3474">
          <cell r="A3474"/>
          <cell r="E3474"/>
          <cell r="F3474" t="str">
            <v>Total C</v>
          </cell>
          <cell r="G3474">
            <v>0</v>
          </cell>
        </row>
        <row r="3475">
          <cell r="A3475"/>
          <cell r="E3475"/>
          <cell r="G3475"/>
        </row>
        <row r="3476">
          <cell r="A3476" t="str">
            <v/>
          </cell>
          <cell r="B3476" t="str">
            <v/>
          </cell>
          <cell r="C3476"/>
          <cell r="D3476" t="str">
            <v>COSTO NETO</v>
          </cell>
          <cell r="E3476"/>
          <cell r="F3476" t="str">
            <v>Total D=A+B+C</v>
          </cell>
          <cell r="G3476">
            <v>0</v>
          </cell>
        </row>
        <row r="3477">
          <cell r="A3477"/>
          <cell r="B3477"/>
          <cell r="C3477"/>
          <cell r="D3477"/>
          <cell r="E3477"/>
          <cell r="F3477"/>
          <cell r="G3477"/>
        </row>
        <row r="3478">
          <cell r="A3478" t="str">
            <v>ANALISIS DE PRECIOS</v>
          </cell>
          <cell r="B3478"/>
          <cell r="C3478"/>
          <cell r="D3478"/>
          <cell r="E3478"/>
          <cell r="F3478"/>
          <cell r="G3478"/>
        </row>
        <row r="3479">
          <cell r="A3479" t="str">
            <v>COMITENTE:</v>
          </cell>
          <cell r="B3479" t="str">
            <v>INSTITUTO PROVINCIAL DE LA VIVIENDA</v>
          </cell>
          <cell r="C3479"/>
          <cell r="D3479"/>
          <cell r="E3479"/>
          <cell r="F3479"/>
          <cell r="G3479"/>
        </row>
        <row r="3480">
          <cell r="A3480" t="str">
            <v>CONTRATISTA:</v>
          </cell>
          <cell r="B3480">
            <v>0</v>
          </cell>
          <cell r="C3480"/>
          <cell r="D3480"/>
          <cell r="E3480"/>
          <cell r="F3480"/>
          <cell r="G3480"/>
        </row>
        <row r="3481">
          <cell r="A3481" t="str">
            <v>OBRA:</v>
          </cell>
          <cell r="B3481">
            <v>0</v>
          </cell>
          <cell r="C3481"/>
          <cell r="D3481"/>
          <cell r="E3481"/>
          <cell r="F3481" t="str">
            <v>PRECIOS A:</v>
          </cell>
          <cell r="G3481">
            <v>0</v>
          </cell>
        </row>
        <row r="3482">
          <cell r="A3482" t="str">
            <v>UBICACIÓN:</v>
          </cell>
          <cell r="B3482">
            <v>0</v>
          </cell>
          <cell r="C3482"/>
          <cell r="E3482"/>
          <cell r="G3482"/>
        </row>
        <row r="3483">
          <cell r="A3483" t="str">
            <v>RUBRO:</v>
          </cell>
          <cell r="B3483"/>
          <cell r="C3483">
            <v>0</v>
          </cell>
          <cell r="E3483"/>
          <cell r="G3483"/>
        </row>
        <row r="3484">
          <cell r="A3484" t="str">
            <v>ITEM:</v>
          </cell>
          <cell r="B3484" t="str">
            <v/>
          </cell>
          <cell r="C3484" t="str">
            <v/>
          </cell>
          <cell r="E3484"/>
          <cell r="F3484" t="str">
            <v>UNIDAD:</v>
          </cell>
          <cell r="G3484" t="str">
            <v/>
          </cell>
        </row>
        <row r="3485">
          <cell r="A3485"/>
          <cell r="B3485"/>
          <cell r="E3485"/>
          <cell r="G3485"/>
        </row>
        <row r="3486">
          <cell r="A3486" t="str">
            <v>DATOS REDETERMINACION</v>
          </cell>
          <cell r="B3486"/>
          <cell r="C3486" t="str">
            <v>DESIGNACION</v>
          </cell>
          <cell r="D3486" t="str">
            <v>U</v>
          </cell>
          <cell r="E3486" t="str">
            <v>Cantidad</v>
          </cell>
          <cell r="F3486" t="str">
            <v>$ Unitarios</v>
          </cell>
          <cell r="G3486" t="str">
            <v>$ Parcial</v>
          </cell>
        </row>
        <row r="3487">
          <cell r="A3487" t="str">
            <v>CÓDIGO</v>
          </cell>
          <cell r="B3487" t="str">
            <v>DESCRIPCIÓN</v>
          </cell>
          <cell r="C3487"/>
          <cell r="D3487"/>
          <cell r="E3487"/>
          <cell r="F3487"/>
          <cell r="G3487"/>
        </row>
        <row r="3488">
          <cell r="A3488" t="str">
            <v>A - MATERIALES</v>
          </cell>
          <cell r="B3488"/>
          <cell r="C3488"/>
          <cell r="D3488"/>
          <cell r="E3488"/>
          <cell r="F3488"/>
          <cell r="G3488"/>
        </row>
        <row r="3489">
          <cell r="A3489" t="str">
            <v/>
          </cell>
          <cell r="B3489" t="str">
            <v/>
          </cell>
          <cell r="C3489"/>
          <cell r="D3489" t="str">
            <v/>
          </cell>
          <cell r="E3489"/>
          <cell r="F3489">
            <v>0</v>
          </cell>
          <cell r="G3489">
            <v>0</v>
          </cell>
        </row>
        <row r="3490">
          <cell r="A3490" t="str">
            <v/>
          </cell>
          <cell r="B3490" t="str">
            <v/>
          </cell>
          <cell r="C3490"/>
          <cell r="D3490" t="str">
            <v/>
          </cell>
          <cell r="E3490"/>
          <cell r="F3490">
            <v>0</v>
          </cell>
          <cell r="G3490">
            <v>0</v>
          </cell>
        </row>
        <row r="3491">
          <cell r="A3491" t="str">
            <v/>
          </cell>
          <cell r="B3491" t="str">
            <v/>
          </cell>
          <cell r="C3491"/>
          <cell r="D3491" t="str">
            <v/>
          </cell>
          <cell r="E3491"/>
          <cell r="F3491">
            <v>0</v>
          </cell>
          <cell r="G3491">
            <v>0</v>
          </cell>
        </row>
        <row r="3492">
          <cell r="A3492" t="str">
            <v/>
          </cell>
          <cell r="B3492" t="str">
            <v/>
          </cell>
          <cell r="C3492"/>
          <cell r="D3492" t="str">
            <v/>
          </cell>
          <cell r="E3492"/>
          <cell r="F3492">
            <v>0</v>
          </cell>
          <cell r="G3492">
            <v>0</v>
          </cell>
        </row>
        <row r="3493">
          <cell r="A3493" t="str">
            <v/>
          </cell>
          <cell r="B3493" t="str">
            <v/>
          </cell>
          <cell r="C3493"/>
          <cell r="D3493" t="str">
            <v/>
          </cell>
          <cell r="E3493"/>
          <cell r="F3493">
            <v>0</v>
          </cell>
          <cell r="G3493">
            <v>0</v>
          </cell>
        </row>
        <row r="3494">
          <cell r="A3494" t="str">
            <v/>
          </cell>
          <cell r="B3494" t="str">
            <v/>
          </cell>
          <cell r="C3494"/>
          <cell r="D3494" t="str">
            <v/>
          </cell>
          <cell r="E3494"/>
          <cell r="F3494">
            <v>0</v>
          </cell>
          <cell r="G3494">
            <v>0</v>
          </cell>
        </row>
        <row r="3495">
          <cell r="A3495" t="str">
            <v/>
          </cell>
          <cell r="B3495" t="str">
            <v/>
          </cell>
          <cell r="C3495"/>
          <cell r="D3495" t="str">
            <v/>
          </cell>
          <cell r="E3495"/>
          <cell r="F3495">
            <v>0</v>
          </cell>
          <cell r="G3495">
            <v>0</v>
          </cell>
        </row>
        <row r="3496">
          <cell r="A3496" t="str">
            <v/>
          </cell>
          <cell r="B3496" t="str">
            <v/>
          </cell>
          <cell r="C3496"/>
          <cell r="D3496" t="str">
            <v/>
          </cell>
          <cell r="E3496"/>
          <cell r="F3496">
            <v>0</v>
          </cell>
          <cell r="G3496">
            <v>0</v>
          </cell>
        </row>
        <row r="3497">
          <cell r="A3497" t="str">
            <v/>
          </cell>
          <cell r="B3497" t="str">
            <v/>
          </cell>
          <cell r="C3497"/>
          <cell r="D3497" t="str">
            <v/>
          </cell>
          <cell r="E3497"/>
          <cell r="F3497">
            <v>0</v>
          </cell>
          <cell r="G3497">
            <v>0</v>
          </cell>
        </row>
        <row r="3498">
          <cell r="A3498" t="str">
            <v/>
          </cell>
          <cell r="B3498" t="str">
            <v/>
          </cell>
          <cell r="C3498"/>
          <cell r="D3498" t="str">
            <v/>
          </cell>
          <cell r="E3498"/>
          <cell r="F3498">
            <v>0</v>
          </cell>
          <cell r="G3498">
            <v>0</v>
          </cell>
        </row>
        <row r="3499">
          <cell r="A3499" t="str">
            <v/>
          </cell>
          <cell r="B3499" t="str">
            <v/>
          </cell>
          <cell r="C3499"/>
          <cell r="D3499" t="str">
            <v/>
          </cell>
          <cell r="E3499"/>
          <cell r="F3499">
            <v>0</v>
          </cell>
          <cell r="G3499">
            <v>0</v>
          </cell>
        </row>
        <row r="3500">
          <cell r="A3500" t="str">
            <v/>
          </cell>
          <cell r="B3500" t="str">
            <v/>
          </cell>
          <cell r="C3500"/>
          <cell r="D3500" t="str">
            <v/>
          </cell>
          <cell r="E3500"/>
          <cell r="F3500">
            <v>0</v>
          </cell>
          <cell r="G3500">
            <v>0</v>
          </cell>
        </row>
        <row r="3501">
          <cell r="A3501" t="str">
            <v/>
          </cell>
          <cell r="B3501" t="str">
            <v/>
          </cell>
          <cell r="C3501"/>
          <cell r="D3501" t="str">
            <v/>
          </cell>
          <cell r="E3501"/>
          <cell r="F3501">
            <v>0</v>
          </cell>
          <cell r="G3501">
            <v>0</v>
          </cell>
        </row>
        <row r="3502">
          <cell r="A3502" t="str">
            <v/>
          </cell>
          <cell r="B3502" t="str">
            <v/>
          </cell>
          <cell r="C3502"/>
          <cell r="D3502" t="str">
            <v/>
          </cell>
          <cell r="E3502"/>
          <cell r="F3502">
            <v>0</v>
          </cell>
          <cell r="G3502">
            <v>0</v>
          </cell>
        </row>
        <row r="3503">
          <cell r="A3503" t="str">
            <v/>
          </cell>
          <cell r="B3503" t="str">
            <v/>
          </cell>
          <cell r="C3503"/>
          <cell r="D3503" t="str">
            <v/>
          </cell>
          <cell r="E3503"/>
          <cell r="F3503">
            <v>0</v>
          </cell>
          <cell r="G3503">
            <v>0</v>
          </cell>
        </row>
        <row r="3504">
          <cell r="A3504" t="str">
            <v/>
          </cell>
          <cell r="B3504" t="str">
            <v/>
          </cell>
          <cell r="C3504"/>
          <cell r="D3504" t="str">
            <v/>
          </cell>
          <cell r="E3504"/>
          <cell r="F3504">
            <v>0</v>
          </cell>
          <cell r="G3504">
            <v>0</v>
          </cell>
        </row>
        <row r="3505">
          <cell r="A3505" t="str">
            <v/>
          </cell>
          <cell r="B3505" t="str">
            <v/>
          </cell>
          <cell r="C3505"/>
          <cell r="D3505" t="str">
            <v/>
          </cell>
          <cell r="E3505"/>
          <cell r="F3505">
            <v>0</v>
          </cell>
          <cell r="G3505">
            <v>0</v>
          </cell>
        </row>
        <row r="3506">
          <cell r="A3506" t="str">
            <v/>
          </cell>
          <cell r="B3506" t="str">
            <v/>
          </cell>
          <cell r="C3506"/>
          <cell r="D3506" t="str">
            <v/>
          </cell>
          <cell r="E3506"/>
          <cell r="F3506">
            <v>0</v>
          </cell>
          <cell r="G3506">
            <v>0</v>
          </cell>
        </row>
        <row r="3507">
          <cell r="A3507" t="str">
            <v/>
          </cell>
          <cell r="B3507" t="str">
            <v/>
          </cell>
          <cell r="C3507"/>
          <cell r="D3507" t="str">
            <v/>
          </cell>
          <cell r="E3507"/>
          <cell r="F3507">
            <v>0</v>
          </cell>
          <cell r="G3507">
            <v>0</v>
          </cell>
        </row>
        <row r="3508">
          <cell r="A3508" t="str">
            <v/>
          </cell>
          <cell r="B3508" t="str">
            <v/>
          </cell>
          <cell r="C3508"/>
          <cell r="D3508" t="str">
            <v/>
          </cell>
          <cell r="E3508"/>
          <cell r="F3508">
            <v>0</v>
          </cell>
          <cell r="G3508">
            <v>0</v>
          </cell>
        </row>
        <row r="3509">
          <cell r="A3509"/>
          <cell r="B3509"/>
          <cell r="C3509"/>
          <cell r="D3509"/>
          <cell r="E3509"/>
          <cell r="F3509" t="str">
            <v>Total A</v>
          </cell>
          <cell r="G3509">
            <v>0</v>
          </cell>
        </row>
        <row r="3510">
          <cell r="A3510" t="str">
            <v>B - MANO DE OBRA</v>
          </cell>
          <cell r="B3510"/>
          <cell r="C3510"/>
          <cell r="D3510"/>
          <cell r="E3510"/>
          <cell r="F3510"/>
          <cell r="G3510"/>
        </row>
        <row r="3511">
          <cell r="A3511" t="str">
            <v/>
          </cell>
          <cell r="B3511" t="str">
            <v/>
          </cell>
          <cell r="C3511"/>
          <cell r="D3511" t="str">
            <v/>
          </cell>
          <cell r="E3511"/>
          <cell r="F3511">
            <v>0</v>
          </cell>
          <cell r="G3511">
            <v>0</v>
          </cell>
        </row>
        <row r="3512">
          <cell r="A3512" t="str">
            <v/>
          </cell>
          <cell r="B3512" t="str">
            <v/>
          </cell>
          <cell r="C3512"/>
          <cell r="D3512" t="str">
            <v/>
          </cell>
          <cell r="E3512"/>
          <cell r="F3512">
            <v>0</v>
          </cell>
          <cell r="G3512">
            <v>0</v>
          </cell>
        </row>
        <row r="3513">
          <cell r="A3513" t="str">
            <v/>
          </cell>
          <cell r="B3513" t="str">
            <v/>
          </cell>
          <cell r="C3513"/>
          <cell r="D3513" t="str">
            <v/>
          </cell>
          <cell r="E3513"/>
          <cell r="F3513">
            <v>0</v>
          </cell>
          <cell r="G3513">
            <v>0</v>
          </cell>
        </row>
        <row r="3514">
          <cell r="A3514" t="str">
            <v/>
          </cell>
          <cell r="B3514" t="str">
            <v/>
          </cell>
          <cell r="C3514"/>
          <cell r="D3514" t="str">
            <v/>
          </cell>
          <cell r="E3514"/>
          <cell r="F3514">
            <v>0</v>
          </cell>
          <cell r="G3514">
            <v>0</v>
          </cell>
        </row>
        <row r="3515">
          <cell r="A3515" t="str">
            <v/>
          </cell>
          <cell r="B3515" t="str">
            <v/>
          </cell>
          <cell r="C3515"/>
          <cell r="D3515" t="str">
            <v/>
          </cell>
          <cell r="E3515"/>
          <cell r="F3515">
            <v>0</v>
          </cell>
          <cell r="G3515">
            <v>0</v>
          </cell>
        </row>
        <row r="3516">
          <cell r="A3516" t="str">
            <v/>
          </cell>
          <cell r="B3516" t="str">
            <v/>
          </cell>
          <cell r="C3516"/>
          <cell r="D3516" t="str">
            <v/>
          </cell>
          <cell r="E3516"/>
          <cell r="F3516">
            <v>0</v>
          </cell>
          <cell r="G3516">
            <v>0</v>
          </cell>
        </row>
        <row r="3517">
          <cell r="A3517" t="str">
            <v/>
          </cell>
          <cell r="B3517" t="str">
            <v/>
          </cell>
          <cell r="C3517"/>
          <cell r="D3517" t="str">
            <v/>
          </cell>
          <cell r="E3517"/>
          <cell r="F3517">
            <v>0</v>
          </cell>
          <cell r="G3517">
            <v>0</v>
          </cell>
        </row>
        <row r="3518">
          <cell r="A3518" t="str">
            <v/>
          </cell>
          <cell r="B3518" t="str">
            <v/>
          </cell>
          <cell r="C3518"/>
          <cell r="D3518" t="str">
            <v/>
          </cell>
          <cell r="E3518"/>
          <cell r="F3518">
            <v>0</v>
          </cell>
          <cell r="G3518">
            <v>0</v>
          </cell>
        </row>
        <row r="3519">
          <cell r="A3519"/>
          <cell r="B3519"/>
          <cell r="C3519"/>
          <cell r="D3519"/>
          <cell r="E3519"/>
          <cell r="F3519" t="str">
            <v>Total B</v>
          </cell>
          <cell r="G3519">
            <v>0</v>
          </cell>
        </row>
        <row r="3520">
          <cell r="A3520" t="str">
            <v>C - EQUIPOS</v>
          </cell>
          <cell r="B3520"/>
          <cell r="C3520"/>
          <cell r="D3520"/>
          <cell r="E3520"/>
          <cell r="F3520"/>
          <cell r="G3520"/>
        </row>
        <row r="3521">
          <cell r="A3521" t="str">
            <v/>
          </cell>
          <cell r="B3521" t="str">
            <v/>
          </cell>
          <cell r="C3521"/>
          <cell r="D3521" t="str">
            <v/>
          </cell>
          <cell r="E3521"/>
          <cell r="F3521">
            <v>0</v>
          </cell>
          <cell r="G3521">
            <v>0</v>
          </cell>
        </row>
        <row r="3522">
          <cell r="A3522" t="str">
            <v/>
          </cell>
          <cell r="B3522" t="str">
            <v/>
          </cell>
          <cell r="C3522"/>
          <cell r="D3522" t="str">
            <v/>
          </cell>
          <cell r="E3522"/>
          <cell r="F3522">
            <v>0</v>
          </cell>
          <cell r="G3522">
            <v>0</v>
          </cell>
        </row>
        <row r="3523">
          <cell r="A3523" t="str">
            <v/>
          </cell>
          <cell r="B3523" t="str">
            <v/>
          </cell>
          <cell r="C3523"/>
          <cell r="D3523" t="str">
            <v/>
          </cell>
          <cell r="E3523"/>
          <cell r="F3523">
            <v>0</v>
          </cell>
          <cell r="G3523">
            <v>0</v>
          </cell>
        </row>
        <row r="3524">
          <cell r="A3524" t="str">
            <v/>
          </cell>
          <cell r="B3524" t="str">
            <v/>
          </cell>
          <cell r="C3524"/>
          <cell r="D3524" t="str">
            <v/>
          </cell>
          <cell r="E3524"/>
          <cell r="F3524">
            <v>0</v>
          </cell>
          <cell r="G3524">
            <v>0</v>
          </cell>
        </row>
        <row r="3525">
          <cell r="A3525" t="str">
            <v/>
          </cell>
          <cell r="B3525" t="str">
            <v/>
          </cell>
          <cell r="C3525"/>
          <cell r="D3525" t="str">
            <v/>
          </cell>
          <cell r="E3525"/>
          <cell r="F3525">
            <v>0</v>
          </cell>
          <cell r="G3525">
            <v>0</v>
          </cell>
        </row>
        <row r="3526">
          <cell r="A3526" t="str">
            <v/>
          </cell>
          <cell r="B3526" t="str">
            <v/>
          </cell>
          <cell r="C3526"/>
          <cell r="D3526" t="str">
            <v/>
          </cell>
          <cell r="E3526"/>
          <cell r="F3526">
            <v>0</v>
          </cell>
          <cell r="G3526">
            <v>0</v>
          </cell>
        </row>
        <row r="3527">
          <cell r="A3527" t="str">
            <v/>
          </cell>
          <cell r="B3527" t="str">
            <v/>
          </cell>
          <cell r="C3527"/>
          <cell r="D3527" t="str">
            <v/>
          </cell>
          <cell r="E3527"/>
          <cell r="F3527">
            <v>0</v>
          </cell>
          <cell r="G3527">
            <v>0</v>
          </cell>
        </row>
        <row r="3528">
          <cell r="A3528" t="str">
            <v/>
          </cell>
          <cell r="B3528" t="str">
            <v/>
          </cell>
          <cell r="C3528"/>
          <cell r="D3528" t="str">
            <v/>
          </cell>
          <cell r="E3528"/>
          <cell r="F3528">
            <v>0</v>
          </cell>
          <cell r="G3528">
            <v>0</v>
          </cell>
        </row>
        <row r="3529">
          <cell r="A3529" t="str">
            <v/>
          </cell>
          <cell r="B3529" t="str">
            <v/>
          </cell>
          <cell r="C3529"/>
          <cell r="D3529" t="str">
            <v/>
          </cell>
          <cell r="E3529"/>
          <cell r="F3529">
            <v>0</v>
          </cell>
          <cell r="G3529">
            <v>0</v>
          </cell>
        </row>
        <row r="3530">
          <cell r="A3530" t="str">
            <v/>
          </cell>
          <cell r="B3530" t="str">
            <v/>
          </cell>
          <cell r="C3530"/>
          <cell r="D3530" t="str">
            <v/>
          </cell>
          <cell r="E3530"/>
          <cell r="F3530">
            <v>0</v>
          </cell>
          <cell r="G3530">
            <v>0</v>
          </cell>
        </row>
        <row r="3531">
          <cell r="A3531"/>
          <cell r="E3531"/>
          <cell r="F3531" t="str">
            <v>Total C</v>
          </cell>
          <cell r="G3531">
            <v>0</v>
          </cell>
        </row>
        <row r="3532">
          <cell r="A3532"/>
          <cell r="E3532"/>
          <cell r="G3532"/>
        </row>
        <row r="3533">
          <cell r="A3533" t="str">
            <v/>
          </cell>
          <cell r="B3533" t="str">
            <v/>
          </cell>
          <cell r="C3533"/>
          <cell r="D3533" t="str">
            <v>COSTO NETO</v>
          </cell>
          <cell r="E3533"/>
          <cell r="F3533" t="str">
            <v>Total D=A+B+C</v>
          </cell>
          <cell r="G3533">
            <v>0</v>
          </cell>
        </row>
        <row r="3534">
          <cell r="A3534"/>
          <cell r="B3534"/>
          <cell r="C3534"/>
          <cell r="D3534"/>
          <cell r="E3534"/>
          <cell r="F3534"/>
          <cell r="G3534"/>
        </row>
        <row r="3535">
          <cell r="A3535" t="str">
            <v>ANALISIS DE PRECIOS</v>
          </cell>
          <cell r="B3535"/>
          <cell r="C3535"/>
          <cell r="D3535"/>
          <cell r="E3535"/>
          <cell r="F3535"/>
          <cell r="G3535"/>
        </row>
        <row r="3536">
          <cell r="A3536" t="str">
            <v>COMITENTE:</v>
          </cell>
          <cell r="B3536" t="str">
            <v>INSTITUTO PROVINCIAL DE LA VIVIENDA</v>
          </cell>
          <cell r="C3536"/>
          <cell r="D3536"/>
          <cell r="E3536"/>
          <cell r="F3536"/>
          <cell r="G3536"/>
        </row>
        <row r="3537">
          <cell r="A3537" t="str">
            <v>CONTRATISTA:</v>
          </cell>
          <cell r="B3537">
            <v>0</v>
          </cell>
          <cell r="C3537"/>
          <cell r="D3537"/>
          <cell r="E3537"/>
          <cell r="F3537"/>
          <cell r="G3537"/>
        </row>
        <row r="3538">
          <cell r="A3538" t="str">
            <v>OBRA:</v>
          </cell>
          <cell r="B3538">
            <v>0</v>
          </cell>
          <cell r="C3538"/>
          <cell r="D3538"/>
          <cell r="E3538"/>
          <cell r="F3538" t="str">
            <v>PRECIOS A:</v>
          </cell>
          <cell r="G3538">
            <v>0</v>
          </cell>
        </row>
        <row r="3539">
          <cell r="A3539" t="str">
            <v>UBICACIÓN:</v>
          </cell>
          <cell r="B3539">
            <v>0</v>
          </cell>
          <cell r="C3539"/>
          <cell r="E3539"/>
          <cell r="G3539"/>
        </row>
        <row r="3540">
          <cell r="A3540" t="str">
            <v>RUBRO:</v>
          </cell>
          <cell r="B3540"/>
          <cell r="C3540">
            <v>0</v>
          </cell>
          <cell r="E3540"/>
          <cell r="G3540"/>
        </row>
        <row r="3541">
          <cell r="A3541" t="str">
            <v>ITEM:</v>
          </cell>
          <cell r="B3541" t="str">
            <v/>
          </cell>
          <cell r="C3541" t="str">
            <v/>
          </cell>
          <cell r="E3541"/>
          <cell r="F3541" t="str">
            <v>UNIDAD:</v>
          </cell>
          <cell r="G3541" t="str">
            <v/>
          </cell>
        </row>
        <row r="3542">
          <cell r="A3542"/>
          <cell r="B3542"/>
          <cell r="E3542"/>
          <cell r="G3542"/>
        </row>
        <row r="3543">
          <cell r="A3543" t="str">
            <v>DATOS REDETERMINACION</v>
          </cell>
          <cell r="B3543"/>
          <cell r="C3543" t="str">
            <v>DESIGNACION</v>
          </cell>
          <cell r="D3543" t="str">
            <v>U</v>
          </cell>
          <cell r="E3543" t="str">
            <v>Cantidad</v>
          </cell>
          <cell r="F3543" t="str">
            <v>$ Unitarios</v>
          </cell>
          <cell r="G3543" t="str">
            <v>$ Parcial</v>
          </cell>
        </row>
        <row r="3544">
          <cell r="A3544" t="str">
            <v>CÓDIGO</v>
          </cell>
          <cell r="B3544" t="str">
            <v>DESCRIPCIÓN</v>
          </cell>
          <cell r="C3544"/>
          <cell r="D3544"/>
          <cell r="E3544"/>
          <cell r="F3544"/>
          <cell r="G3544"/>
        </row>
        <row r="3545">
          <cell r="A3545" t="str">
            <v>A - MATERIALES</v>
          </cell>
          <cell r="B3545"/>
          <cell r="C3545"/>
          <cell r="D3545"/>
          <cell r="E3545"/>
          <cell r="F3545"/>
          <cell r="G3545"/>
        </row>
        <row r="3546">
          <cell r="A3546" t="str">
            <v/>
          </cell>
          <cell r="B3546" t="str">
            <v/>
          </cell>
          <cell r="C3546"/>
          <cell r="D3546" t="str">
            <v/>
          </cell>
          <cell r="E3546"/>
          <cell r="F3546">
            <v>0</v>
          </cell>
          <cell r="G3546">
            <v>0</v>
          </cell>
        </row>
        <row r="3547">
          <cell r="A3547" t="str">
            <v/>
          </cell>
          <cell r="B3547" t="str">
            <v/>
          </cell>
          <cell r="C3547"/>
          <cell r="D3547" t="str">
            <v/>
          </cell>
          <cell r="E3547"/>
          <cell r="F3547">
            <v>0</v>
          </cell>
          <cell r="G3547">
            <v>0</v>
          </cell>
        </row>
        <row r="3548">
          <cell r="A3548" t="str">
            <v/>
          </cell>
          <cell r="B3548" t="str">
            <v/>
          </cell>
          <cell r="C3548"/>
          <cell r="D3548" t="str">
            <v/>
          </cell>
          <cell r="E3548"/>
          <cell r="F3548">
            <v>0</v>
          </cell>
          <cell r="G3548">
            <v>0</v>
          </cell>
        </row>
        <row r="3549">
          <cell r="A3549" t="str">
            <v/>
          </cell>
          <cell r="B3549" t="str">
            <v/>
          </cell>
          <cell r="C3549"/>
          <cell r="D3549" t="str">
            <v/>
          </cell>
          <cell r="E3549"/>
          <cell r="F3549">
            <v>0</v>
          </cell>
          <cell r="G3549">
            <v>0</v>
          </cell>
        </row>
        <row r="3550">
          <cell r="A3550" t="str">
            <v/>
          </cell>
          <cell r="B3550" t="str">
            <v/>
          </cell>
          <cell r="C3550"/>
          <cell r="D3550" t="str">
            <v/>
          </cell>
          <cell r="E3550"/>
          <cell r="F3550">
            <v>0</v>
          </cell>
          <cell r="G3550">
            <v>0</v>
          </cell>
        </row>
        <row r="3551">
          <cell r="A3551" t="str">
            <v/>
          </cell>
          <cell r="B3551" t="str">
            <v/>
          </cell>
          <cell r="C3551"/>
          <cell r="D3551" t="str">
            <v/>
          </cell>
          <cell r="E3551"/>
          <cell r="F3551">
            <v>0</v>
          </cell>
          <cell r="G3551">
            <v>0</v>
          </cell>
        </row>
        <row r="3552">
          <cell r="A3552" t="str">
            <v/>
          </cell>
          <cell r="B3552" t="str">
            <v/>
          </cell>
          <cell r="C3552"/>
          <cell r="D3552" t="str">
            <v/>
          </cell>
          <cell r="E3552"/>
          <cell r="F3552">
            <v>0</v>
          </cell>
          <cell r="G3552">
            <v>0</v>
          </cell>
        </row>
        <row r="3553">
          <cell r="A3553" t="str">
            <v/>
          </cell>
          <cell r="B3553" t="str">
            <v/>
          </cell>
          <cell r="C3553"/>
          <cell r="D3553" t="str">
            <v/>
          </cell>
          <cell r="E3553"/>
          <cell r="F3553">
            <v>0</v>
          </cell>
          <cell r="G3553">
            <v>0</v>
          </cell>
        </row>
        <row r="3554">
          <cell r="A3554" t="str">
            <v/>
          </cell>
          <cell r="B3554" t="str">
            <v/>
          </cell>
          <cell r="C3554"/>
          <cell r="D3554" t="str">
            <v/>
          </cell>
          <cell r="E3554"/>
          <cell r="F3554">
            <v>0</v>
          </cell>
          <cell r="G3554">
            <v>0</v>
          </cell>
        </row>
        <row r="3555">
          <cell r="A3555" t="str">
            <v/>
          </cell>
          <cell r="B3555" t="str">
            <v/>
          </cell>
          <cell r="C3555"/>
          <cell r="D3555" t="str">
            <v/>
          </cell>
          <cell r="E3555"/>
          <cell r="F3555">
            <v>0</v>
          </cell>
          <cell r="G3555">
            <v>0</v>
          </cell>
        </row>
        <row r="3556">
          <cell r="A3556" t="str">
            <v/>
          </cell>
          <cell r="B3556" t="str">
            <v/>
          </cell>
          <cell r="C3556"/>
          <cell r="D3556" t="str">
            <v/>
          </cell>
          <cell r="E3556"/>
          <cell r="F3556">
            <v>0</v>
          </cell>
          <cell r="G3556">
            <v>0</v>
          </cell>
        </row>
        <row r="3557">
          <cell r="A3557" t="str">
            <v/>
          </cell>
          <cell r="B3557" t="str">
            <v/>
          </cell>
          <cell r="C3557"/>
          <cell r="D3557" t="str">
            <v/>
          </cell>
          <cell r="E3557"/>
          <cell r="F3557">
            <v>0</v>
          </cell>
          <cell r="G3557">
            <v>0</v>
          </cell>
        </row>
        <row r="3558">
          <cell r="A3558" t="str">
            <v/>
          </cell>
          <cell r="B3558" t="str">
            <v/>
          </cell>
          <cell r="C3558"/>
          <cell r="D3558" t="str">
            <v/>
          </cell>
          <cell r="E3558"/>
          <cell r="F3558">
            <v>0</v>
          </cell>
          <cell r="G3558">
            <v>0</v>
          </cell>
        </row>
        <row r="3559">
          <cell r="A3559" t="str">
            <v/>
          </cell>
          <cell r="B3559" t="str">
            <v/>
          </cell>
          <cell r="C3559"/>
          <cell r="D3559" t="str">
            <v/>
          </cell>
          <cell r="E3559"/>
          <cell r="F3559">
            <v>0</v>
          </cell>
          <cell r="G3559">
            <v>0</v>
          </cell>
        </row>
        <row r="3560">
          <cell r="A3560" t="str">
            <v/>
          </cell>
          <cell r="B3560" t="str">
            <v/>
          </cell>
          <cell r="C3560"/>
          <cell r="D3560" t="str">
            <v/>
          </cell>
          <cell r="E3560"/>
          <cell r="F3560">
            <v>0</v>
          </cell>
          <cell r="G3560">
            <v>0</v>
          </cell>
        </row>
        <row r="3561">
          <cell r="A3561" t="str">
            <v/>
          </cell>
          <cell r="B3561" t="str">
            <v/>
          </cell>
          <cell r="C3561"/>
          <cell r="D3561" t="str">
            <v/>
          </cell>
          <cell r="E3561"/>
          <cell r="F3561">
            <v>0</v>
          </cell>
          <cell r="G3561">
            <v>0</v>
          </cell>
        </row>
        <row r="3562">
          <cell r="A3562" t="str">
            <v/>
          </cell>
          <cell r="B3562" t="str">
            <v/>
          </cell>
          <cell r="C3562"/>
          <cell r="D3562" t="str">
            <v/>
          </cell>
          <cell r="E3562"/>
          <cell r="F3562">
            <v>0</v>
          </cell>
          <cell r="G3562">
            <v>0</v>
          </cell>
        </row>
        <row r="3563">
          <cell r="A3563" t="str">
            <v/>
          </cell>
          <cell r="B3563" t="str">
            <v/>
          </cell>
          <cell r="C3563"/>
          <cell r="D3563" t="str">
            <v/>
          </cell>
          <cell r="E3563"/>
          <cell r="F3563">
            <v>0</v>
          </cell>
          <cell r="G3563">
            <v>0</v>
          </cell>
        </row>
        <row r="3564">
          <cell r="A3564" t="str">
            <v/>
          </cell>
          <cell r="B3564" t="str">
            <v/>
          </cell>
          <cell r="C3564"/>
          <cell r="D3564" t="str">
            <v/>
          </cell>
          <cell r="E3564"/>
          <cell r="F3564">
            <v>0</v>
          </cell>
          <cell r="G3564">
            <v>0</v>
          </cell>
        </row>
        <row r="3565">
          <cell r="A3565" t="str">
            <v/>
          </cell>
          <cell r="B3565" t="str">
            <v/>
          </cell>
          <cell r="C3565"/>
          <cell r="D3565" t="str">
            <v/>
          </cell>
          <cell r="E3565"/>
          <cell r="F3565">
            <v>0</v>
          </cell>
          <cell r="G3565">
            <v>0</v>
          </cell>
        </row>
        <row r="3566">
          <cell r="A3566"/>
          <cell r="B3566"/>
          <cell r="C3566"/>
          <cell r="D3566"/>
          <cell r="E3566"/>
          <cell r="F3566" t="str">
            <v>Total A</v>
          </cell>
          <cell r="G3566">
            <v>0</v>
          </cell>
        </row>
        <row r="3567">
          <cell r="A3567" t="str">
            <v>B - MANO DE OBRA</v>
          </cell>
          <cell r="B3567"/>
          <cell r="C3567"/>
          <cell r="D3567"/>
          <cell r="E3567"/>
          <cell r="F3567"/>
          <cell r="G3567"/>
        </row>
        <row r="3568">
          <cell r="A3568" t="str">
            <v/>
          </cell>
          <cell r="B3568" t="str">
            <v/>
          </cell>
          <cell r="C3568"/>
          <cell r="D3568" t="str">
            <v/>
          </cell>
          <cell r="E3568"/>
          <cell r="F3568">
            <v>0</v>
          </cell>
          <cell r="G3568">
            <v>0</v>
          </cell>
        </row>
        <row r="3569">
          <cell r="A3569" t="str">
            <v/>
          </cell>
          <cell r="B3569" t="str">
            <v/>
          </cell>
          <cell r="C3569"/>
          <cell r="D3569" t="str">
            <v/>
          </cell>
          <cell r="E3569"/>
          <cell r="F3569">
            <v>0</v>
          </cell>
          <cell r="G3569">
            <v>0</v>
          </cell>
        </row>
        <row r="3570">
          <cell r="A3570" t="str">
            <v/>
          </cell>
          <cell r="B3570" t="str">
            <v/>
          </cell>
          <cell r="C3570"/>
          <cell r="D3570" t="str">
            <v/>
          </cell>
          <cell r="E3570"/>
          <cell r="F3570">
            <v>0</v>
          </cell>
          <cell r="G3570">
            <v>0</v>
          </cell>
        </row>
        <row r="3571">
          <cell r="A3571" t="str">
            <v/>
          </cell>
          <cell r="B3571" t="str">
            <v/>
          </cell>
          <cell r="C3571"/>
          <cell r="D3571" t="str">
            <v/>
          </cell>
          <cell r="E3571"/>
          <cell r="F3571">
            <v>0</v>
          </cell>
          <cell r="G3571">
            <v>0</v>
          </cell>
        </row>
        <row r="3572">
          <cell r="A3572" t="str">
            <v/>
          </cell>
          <cell r="B3572" t="str">
            <v/>
          </cell>
          <cell r="C3572"/>
          <cell r="D3572" t="str">
            <v/>
          </cell>
          <cell r="E3572"/>
          <cell r="F3572">
            <v>0</v>
          </cell>
          <cell r="G3572">
            <v>0</v>
          </cell>
        </row>
        <row r="3573">
          <cell r="A3573" t="str">
            <v/>
          </cell>
          <cell r="B3573" t="str">
            <v/>
          </cell>
          <cell r="C3573"/>
          <cell r="D3573" t="str">
            <v/>
          </cell>
          <cell r="E3573"/>
          <cell r="F3573">
            <v>0</v>
          </cell>
          <cell r="G3573">
            <v>0</v>
          </cell>
        </row>
        <row r="3574">
          <cell r="A3574" t="str">
            <v/>
          </cell>
          <cell r="B3574" t="str">
            <v/>
          </cell>
          <cell r="C3574"/>
          <cell r="D3574" t="str">
            <v/>
          </cell>
          <cell r="E3574"/>
          <cell r="F3574">
            <v>0</v>
          </cell>
          <cell r="G3574">
            <v>0</v>
          </cell>
        </row>
        <row r="3575">
          <cell r="A3575" t="str">
            <v/>
          </cell>
          <cell r="B3575" t="str">
            <v/>
          </cell>
          <cell r="C3575"/>
          <cell r="D3575" t="str">
            <v/>
          </cell>
          <cell r="E3575"/>
          <cell r="F3575">
            <v>0</v>
          </cell>
          <cell r="G3575">
            <v>0</v>
          </cell>
        </row>
        <row r="3576">
          <cell r="A3576"/>
          <cell r="B3576"/>
          <cell r="C3576"/>
          <cell r="D3576"/>
          <cell r="E3576"/>
          <cell r="F3576" t="str">
            <v>Total B</v>
          </cell>
          <cell r="G3576">
            <v>0</v>
          </cell>
        </row>
        <row r="3577">
          <cell r="A3577" t="str">
            <v>C - EQUIPOS</v>
          </cell>
          <cell r="B3577"/>
          <cell r="C3577"/>
          <cell r="D3577"/>
          <cell r="E3577"/>
          <cell r="F3577"/>
          <cell r="G3577"/>
        </row>
        <row r="3578">
          <cell r="A3578" t="str">
            <v/>
          </cell>
          <cell r="B3578" t="str">
            <v/>
          </cell>
          <cell r="C3578"/>
          <cell r="D3578" t="str">
            <v/>
          </cell>
          <cell r="E3578"/>
          <cell r="F3578">
            <v>0</v>
          </cell>
          <cell r="G3578">
            <v>0</v>
          </cell>
        </row>
        <row r="3579">
          <cell r="A3579" t="str">
            <v/>
          </cell>
          <cell r="B3579" t="str">
            <v/>
          </cell>
          <cell r="C3579"/>
          <cell r="D3579" t="str">
            <v/>
          </cell>
          <cell r="E3579"/>
          <cell r="F3579">
            <v>0</v>
          </cell>
          <cell r="G3579">
            <v>0</v>
          </cell>
        </row>
        <row r="3580">
          <cell r="A3580" t="str">
            <v/>
          </cell>
          <cell r="B3580" t="str">
            <v/>
          </cell>
          <cell r="C3580"/>
          <cell r="D3580" t="str">
            <v/>
          </cell>
          <cell r="E3580"/>
          <cell r="F3580">
            <v>0</v>
          </cell>
          <cell r="G3580">
            <v>0</v>
          </cell>
        </row>
        <row r="3581">
          <cell r="A3581" t="str">
            <v/>
          </cell>
          <cell r="B3581" t="str">
            <v/>
          </cell>
          <cell r="C3581"/>
          <cell r="D3581" t="str">
            <v/>
          </cell>
          <cell r="E3581"/>
          <cell r="F3581">
            <v>0</v>
          </cell>
          <cell r="G3581">
            <v>0</v>
          </cell>
        </row>
        <row r="3582">
          <cell r="A3582" t="str">
            <v/>
          </cell>
          <cell r="B3582" t="str">
            <v/>
          </cell>
          <cell r="C3582"/>
          <cell r="D3582" t="str">
            <v/>
          </cell>
          <cell r="E3582"/>
          <cell r="F3582">
            <v>0</v>
          </cell>
          <cell r="G3582">
            <v>0</v>
          </cell>
        </row>
        <row r="3583">
          <cell r="A3583" t="str">
            <v/>
          </cell>
          <cell r="B3583" t="str">
            <v/>
          </cell>
          <cell r="C3583"/>
          <cell r="D3583" t="str">
            <v/>
          </cell>
          <cell r="E3583"/>
          <cell r="F3583">
            <v>0</v>
          </cell>
          <cell r="G3583">
            <v>0</v>
          </cell>
        </row>
        <row r="3584">
          <cell r="A3584" t="str">
            <v/>
          </cell>
          <cell r="B3584" t="str">
            <v/>
          </cell>
          <cell r="C3584"/>
          <cell r="D3584" t="str">
            <v/>
          </cell>
          <cell r="E3584"/>
          <cell r="F3584">
            <v>0</v>
          </cell>
          <cell r="G3584">
            <v>0</v>
          </cell>
        </row>
        <row r="3585">
          <cell r="A3585" t="str">
            <v/>
          </cell>
          <cell r="B3585" t="str">
            <v/>
          </cell>
          <cell r="C3585"/>
          <cell r="D3585" t="str">
            <v/>
          </cell>
          <cell r="E3585"/>
          <cell r="F3585">
            <v>0</v>
          </cell>
          <cell r="G3585">
            <v>0</v>
          </cell>
        </row>
        <row r="3586">
          <cell r="A3586" t="str">
            <v/>
          </cell>
          <cell r="B3586" t="str">
            <v/>
          </cell>
          <cell r="C3586"/>
          <cell r="D3586" t="str">
            <v/>
          </cell>
          <cell r="E3586"/>
          <cell r="F3586">
            <v>0</v>
          </cell>
          <cell r="G3586">
            <v>0</v>
          </cell>
        </row>
        <row r="3587">
          <cell r="A3587" t="str">
            <v/>
          </cell>
          <cell r="B3587" t="str">
            <v/>
          </cell>
          <cell r="C3587"/>
          <cell r="D3587" t="str">
            <v/>
          </cell>
          <cell r="E3587"/>
          <cell r="F3587">
            <v>0</v>
          </cell>
          <cell r="G3587">
            <v>0</v>
          </cell>
        </row>
        <row r="3588">
          <cell r="A3588"/>
          <cell r="E3588"/>
          <cell r="F3588" t="str">
            <v>Total C</v>
          </cell>
          <cell r="G3588">
            <v>0</v>
          </cell>
        </row>
        <row r="3589">
          <cell r="A3589"/>
          <cell r="E3589"/>
          <cell r="G3589"/>
        </row>
        <row r="3590">
          <cell r="A3590" t="str">
            <v/>
          </cell>
          <cell r="B3590" t="str">
            <v/>
          </cell>
          <cell r="C3590"/>
          <cell r="D3590" t="str">
            <v>COSTO NETO</v>
          </cell>
          <cell r="E3590"/>
          <cell r="F3590" t="str">
            <v>Total D=A+B+C</v>
          </cell>
          <cell r="G3590">
            <v>0</v>
          </cell>
        </row>
        <row r="3591">
          <cell r="A3591"/>
          <cell r="B3591"/>
          <cell r="C3591"/>
          <cell r="D3591"/>
          <cell r="E3591"/>
          <cell r="F3591"/>
          <cell r="G3591"/>
        </row>
        <row r="3592">
          <cell r="A3592" t="str">
            <v>ANALISIS DE PRECIOS</v>
          </cell>
          <cell r="B3592"/>
          <cell r="C3592"/>
          <cell r="D3592"/>
          <cell r="E3592"/>
          <cell r="F3592"/>
          <cell r="G3592"/>
        </row>
        <row r="3593">
          <cell r="A3593" t="str">
            <v>COMITENTE:</v>
          </cell>
          <cell r="B3593" t="str">
            <v>INSTITUTO PROVINCIAL DE LA VIVIENDA</v>
          </cell>
          <cell r="C3593"/>
          <cell r="D3593"/>
          <cell r="E3593"/>
          <cell r="F3593"/>
          <cell r="G3593"/>
        </row>
        <row r="3594">
          <cell r="A3594" t="str">
            <v>CONTRATISTA:</v>
          </cell>
          <cell r="B3594">
            <v>0</v>
          </cell>
          <cell r="C3594"/>
          <cell r="D3594"/>
          <cell r="E3594"/>
          <cell r="F3594"/>
          <cell r="G3594"/>
        </row>
        <row r="3595">
          <cell r="A3595" t="str">
            <v>OBRA:</v>
          </cell>
          <cell r="B3595">
            <v>0</v>
          </cell>
          <cell r="C3595"/>
          <cell r="D3595"/>
          <cell r="E3595"/>
          <cell r="F3595" t="str">
            <v>PRECIOS A:</v>
          </cell>
          <cell r="G3595">
            <v>0</v>
          </cell>
        </row>
        <row r="3596">
          <cell r="A3596" t="str">
            <v>UBICACIÓN:</v>
          </cell>
          <cell r="B3596">
            <v>0</v>
          </cell>
          <cell r="C3596"/>
          <cell r="E3596"/>
          <cell r="G3596"/>
        </row>
        <row r="3597">
          <cell r="A3597" t="str">
            <v>RUBRO:</v>
          </cell>
          <cell r="B3597"/>
          <cell r="C3597">
            <v>0</v>
          </cell>
          <cell r="E3597"/>
          <cell r="G3597"/>
        </row>
        <row r="3598">
          <cell r="A3598" t="str">
            <v>ITEM:</v>
          </cell>
          <cell r="B3598" t="str">
            <v/>
          </cell>
          <cell r="C3598" t="str">
            <v/>
          </cell>
          <cell r="E3598"/>
          <cell r="F3598" t="str">
            <v>UNIDAD:</v>
          </cell>
          <cell r="G3598" t="str">
            <v/>
          </cell>
        </row>
        <row r="3599">
          <cell r="A3599"/>
          <cell r="B3599"/>
          <cell r="E3599"/>
          <cell r="G3599"/>
        </row>
        <row r="3600">
          <cell r="A3600" t="str">
            <v>DATOS REDETERMINACION</v>
          </cell>
          <cell r="B3600"/>
          <cell r="C3600" t="str">
            <v>DESIGNACION</v>
          </cell>
          <cell r="D3600" t="str">
            <v>U</v>
          </cell>
          <cell r="E3600" t="str">
            <v>Cantidad</v>
          </cell>
          <cell r="F3600" t="str">
            <v>$ Unitarios</v>
          </cell>
          <cell r="G3600" t="str">
            <v>$ Parcial</v>
          </cell>
        </row>
        <row r="3601">
          <cell r="A3601" t="str">
            <v>CÓDIGO</v>
          </cell>
          <cell r="B3601" t="str">
            <v>DESCRIPCIÓN</v>
          </cell>
          <cell r="C3601"/>
          <cell r="D3601"/>
          <cell r="E3601"/>
          <cell r="F3601"/>
          <cell r="G3601"/>
        </row>
        <row r="3602">
          <cell r="A3602" t="str">
            <v>A - MATERIALES</v>
          </cell>
          <cell r="B3602"/>
          <cell r="C3602"/>
          <cell r="D3602"/>
          <cell r="E3602"/>
          <cell r="F3602"/>
          <cell r="G3602"/>
        </row>
        <row r="3603">
          <cell r="A3603" t="str">
            <v/>
          </cell>
          <cell r="B3603" t="str">
            <v/>
          </cell>
          <cell r="C3603"/>
          <cell r="D3603" t="str">
            <v/>
          </cell>
          <cell r="E3603"/>
          <cell r="F3603">
            <v>0</v>
          </cell>
          <cell r="G3603">
            <v>0</v>
          </cell>
        </row>
        <row r="3604">
          <cell r="A3604" t="str">
            <v/>
          </cell>
          <cell r="B3604" t="str">
            <v/>
          </cell>
          <cell r="C3604"/>
          <cell r="D3604" t="str">
            <v/>
          </cell>
          <cell r="E3604"/>
          <cell r="F3604">
            <v>0</v>
          </cell>
          <cell r="G3604">
            <v>0</v>
          </cell>
        </row>
        <row r="3605">
          <cell r="A3605" t="str">
            <v/>
          </cell>
          <cell r="B3605" t="str">
            <v/>
          </cell>
          <cell r="C3605"/>
          <cell r="D3605" t="str">
            <v/>
          </cell>
          <cell r="E3605"/>
          <cell r="F3605">
            <v>0</v>
          </cell>
          <cell r="G3605">
            <v>0</v>
          </cell>
        </row>
        <row r="3606">
          <cell r="A3606" t="str">
            <v/>
          </cell>
          <cell r="B3606" t="str">
            <v/>
          </cell>
          <cell r="C3606"/>
          <cell r="D3606" t="str">
            <v/>
          </cell>
          <cell r="E3606"/>
          <cell r="F3606">
            <v>0</v>
          </cell>
          <cell r="G3606">
            <v>0</v>
          </cell>
        </row>
        <row r="3607">
          <cell r="A3607" t="str">
            <v/>
          </cell>
          <cell r="B3607" t="str">
            <v/>
          </cell>
          <cell r="C3607"/>
          <cell r="D3607" t="str">
            <v/>
          </cell>
          <cell r="E3607"/>
          <cell r="F3607">
            <v>0</v>
          </cell>
          <cell r="G3607">
            <v>0</v>
          </cell>
        </row>
        <row r="3608">
          <cell r="A3608" t="str">
            <v/>
          </cell>
          <cell r="B3608" t="str">
            <v/>
          </cell>
          <cell r="C3608"/>
          <cell r="D3608" t="str">
            <v/>
          </cell>
          <cell r="E3608"/>
          <cell r="F3608">
            <v>0</v>
          </cell>
          <cell r="G3608">
            <v>0</v>
          </cell>
        </row>
        <row r="3609">
          <cell r="A3609" t="str">
            <v/>
          </cell>
          <cell r="B3609" t="str">
            <v/>
          </cell>
          <cell r="C3609"/>
          <cell r="D3609" t="str">
            <v/>
          </cell>
          <cell r="E3609"/>
          <cell r="F3609">
            <v>0</v>
          </cell>
          <cell r="G3609">
            <v>0</v>
          </cell>
        </row>
        <row r="3610">
          <cell r="A3610" t="str">
            <v/>
          </cell>
          <cell r="B3610" t="str">
            <v/>
          </cell>
          <cell r="C3610"/>
          <cell r="D3610" t="str">
            <v/>
          </cell>
          <cell r="E3610"/>
          <cell r="F3610">
            <v>0</v>
          </cell>
          <cell r="G3610">
            <v>0</v>
          </cell>
        </row>
        <row r="3611">
          <cell r="A3611" t="str">
            <v/>
          </cell>
          <cell r="B3611" t="str">
            <v/>
          </cell>
          <cell r="C3611"/>
          <cell r="D3611" t="str">
            <v/>
          </cell>
          <cell r="E3611"/>
          <cell r="F3611">
            <v>0</v>
          </cell>
          <cell r="G3611">
            <v>0</v>
          </cell>
        </row>
        <row r="3612">
          <cell r="A3612" t="str">
            <v/>
          </cell>
          <cell r="B3612" t="str">
            <v/>
          </cell>
          <cell r="C3612"/>
          <cell r="D3612" t="str">
            <v/>
          </cell>
          <cell r="E3612"/>
          <cell r="F3612">
            <v>0</v>
          </cell>
          <cell r="G3612">
            <v>0</v>
          </cell>
        </row>
        <row r="3613">
          <cell r="A3613" t="str">
            <v/>
          </cell>
          <cell r="B3613" t="str">
            <v/>
          </cell>
          <cell r="C3613"/>
          <cell r="D3613" t="str">
            <v/>
          </cell>
          <cell r="E3613"/>
          <cell r="F3613">
            <v>0</v>
          </cell>
          <cell r="G3613">
            <v>0</v>
          </cell>
        </row>
        <row r="3614">
          <cell r="A3614" t="str">
            <v/>
          </cell>
          <cell r="B3614" t="str">
            <v/>
          </cell>
          <cell r="C3614"/>
          <cell r="D3614" t="str">
            <v/>
          </cell>
          <cell r="E3614"/>
          <cell r="F3614">
            <v>0</v>
          </cell>
          <cell r="G3614">
            <v>0</v>
          </cell>
        </row>
        <row r="3615">
          <cell r="A3615" t="str">
            <v/>
          </cell>
          <cell r="B3615" t="str">
            <v/>
          </cell>
          <cell r="C3615"/>
          <cell r="D3615" t="str">
            <v/>
          </cell>
          <cell r="E3615"/>
          <cell r="F3615">
            <v>0</v>
          </cell>
          <cell r="G3615">
            <v>0</v>
          </cell>
        </row>
        <row r="3616">
          <cell r="A3616" t="str">
            <v/>
          </cell>
          <cell r="B3616" t="str">
            <v/>
          </cell>
          <cell r="C3616"/>
          <cell r="D3616" t="str">
            <v/>
          </cell>
          <cell r="E3616"/>
          <cell r="F3616">
            <v>0</v>
          </cell>
          <cell r="G3616">
            <v>0</v>
          </cell>
        </row>
        <row r="3617">
          <cell r="A3617" t="str">
            <v/>
          </cell>
          <cell r="B3617" t="str">
            <v/>
          </cell>
          <cell r="C3617"/>
          <cell r="D3617" t="str">
            <v/>
          </cell>
          <cell r="E3617"/>
          <cell r="F3617">
            <v>0</v>
          </cell>
          <cell r="G3617">
            <v>0</v>
          </cell>
        </row>
        <row r="3618">
          <cell r="A3618" t="str">
            <v/>
          </cell>
          <cell r="B3618" t="str">
            <v/>
          </cell>
          <cell r="C3618"/>
          <cell r="D3618" t="str">
            <v/>
          </cell>
          <cell r="E3618"/>
          <cell r="F3618">
            <v>0</v>
          </cell>
          <cell r="G3618">
            <v>0</v>
          </cell>
        </row>
        <row r="3619">
          <cell r="A3619" t="str">
            <v/>
          </cell>
          <cell r="B3619" t="str">
            <v/>
          </cell>
          <cell r="C3619"/>
          <cell r="D3619" t="str">
            <v/>
          </cell>
          <cell r="E3619"/>
          <cell r="F3619">
            <v>0</v>
          </cell>
          <cell r="G3619">
            <v>0</v>
          </cell>
        </row>
        <row r="3620">
          <cell r="A3620" t="str">
            <v/>
          </cell>
          <cell r="B3620" t="str">
            <v/>
          </cell>
          <cell r="C3620"/>
          <cell r="D3620" t="str">
            <v/>
          </cell>
          <cell r="E3620"/>
          <cell r="F3620">
            <v>0</v>
          </cell>
          <cell r="G3620">
            <v>0</v>
          </cell>
        </row>
        <row r="3621">
          <cell r="A3621" t="str">
            <v/>
          </cell>
          <cell r="B3621" t="str">
            <v/>
          </cell>
          <cell r="C3621"/>
          <cell r="D3621" t="str">
            <v/>
          </cell>
          <cell r="E3621"/>
          <cell r="F3621">
            <v>0</v>
          </cell>
          <cell r="G3621">
            <v>0</v>
          </cell>
        </row>
        <row r="3622">
          <cell r="A3622" t="str">
            <v/>
          </cell>
          <cell r="B3622" t="str">
            <v/>
          </cell>
          <cell r="C3622"/>
          <cell r="D3622" t="str">
            <v/>
          </cell>
          <cell r="E3622"/>
          <cell r="F3622">
            <v>0</v>
          </cell>
          <cell r="G3622">
            <v>0</v>
          </cell>
        </row>
        <row r="3623">
          <cell r="A3623"/>
          <cell r="B3623"/>
          <cell r="C3623"/>
          <cell r="D3623"/>
          <cell r="E3623"/>
          <cell r="F3623" t="str">
            <v>Total A</v>
          </cell>
          <cell r="G3623">
            <v>0</v>
          </cell>
        </row>
        <row r="3624">
          <cell r="A3624" t="str">
            <v>B - MANO DE OBRA</v>
          </cell>
          <cell r="B3624"/>
          <cell r="C3624"/>
          <cell r="D3624"/>
          <cell r="E3624"/>
          <cell r="F3624"/>
          <cell r="G3624"/>
        </row>
        <row r="3625">
          <cell r="A3625" t="str">
            <v/>
          </cell>
          <cell r="B3625" t="str">
            <v/>
          </cell>
          <cell r="C3625"/>
          <cell r="D3625" t="str">
            <v/>
          </cell>
          <cell r="E3625"/>
          <cell r="F3625">
            <v>0</v>
          </cell>
          <cell r="G3625">
            <v>0</v>
          </cell>
        </row>
        <row r="3626">
          <cell r="A3626" t="str">
            <v/>
          </cell>
          <cell r="B3626" t="str">
            <v/>
          </cell>
          <cell r="C3626"/>
          <cell r="D3626" t="str">
            <v/>
          </cell>
          <cell r="E3626"/>
          <cell r="F3626">
            <v>0</v>
          </cell>
          <cell r="G3626">
            <v>0</v>
          </cell>
        </row>
        <row r="3627">
          <cell r="A3627" t="str">
            <v/>
          </cell>
          <cell r="B3627" t="str">
            <v/>
          </cell>
          <cell r="C3627"/>
          <cell r="D3627" t="str">
            <v/>
          </cell>
          <cell r="E3627"/>
          <cell r="F3627">
            <v>0</v>
          </cell>
          <cell r="G3627">
            <v>0</v>
          </cell>
        </row>
        <row r="3628">
          <cell r="A3628" t="str">
            <v/>
          </cell>
          <cell r="B3628" t="str">
            <v/>
          </cell>
          <cell r="C3628"/>
          <cell r="D3628" t="str">
            <v/>
          </cell>
          <cell r="E3628"/>
          <cell r="F3628">
            <v>0</v>
          </cell>
          <cell r="G3628">
            <v>0</v>
          </cell>
        </row>
        <row r="3629">
          <cell r="A3629" t="str">
            <v/>
          </cell>
          <cell r="B3629" t="str">
            <v/>
          </cell>
          <cell r="C3629"/>
          <cell r="D3629" t="str">
            <v/>
          </cell>
          <cell r="E3629"/>
          <cell r="F3629">
            <v>0</v>
          </cell>
          <cell r="G3629">
            <v>0</v>
          </cell>
        </row>
        <row r="3630">
          <cell r="A3630" t="str">
            <v/>
          </cell>
          <cell r="B3630" t="str">
            <v/>
          </cell>
          <cell r="C3630"/>
          <cell r="D3630" t="str">
            <v/>
          </cell>
          <cell r="E3630"/>
          <cell r="F3630">
            <v>0</v>
          </cell>
          <cell r="G3630">
            <v>0</v>
          </cell>
        </row>
        <row r="3631">
          <cell r="A3631" t="str">
            <v/>
          </cell>
          <cell r="B3631" t="str">
            <v/>
          </cell>
          <cell r="C3631"/>
          <cell r="D3631" t="str">
            <v/>
          </cell>
          <cell r="E3631"/>
          <cell r="F3631">
            <v>0</v>
          </cell>
          <cell r="G3631">
            <v>0</v>
          </cell>
        </row>
        <row r="3632">
          <cell r="A3632" t="str">
            <v/>
          </cell>
          <cell r="B3632" t="str">
            <v/>
          </cell>
          <cell r="C3632"/>
          <cell r="D3632" t="str">
            <v/>
          </cell>
          <cell r="E3632"/>
          <cell r="F3632">
            <v>0</v>
          </cell>
          <cell r="G3632">
            <v>0</v>
          </cell>
        </row>
        <row r="3633">
          <cell r="A3633"/>
          <cell r="B3633"/>
          <cell r="C3633"/>
          <cell r="D3633"/>
          <cell r="E3633"/>
          <cell r="F3633" t="str">
            <v>Total B</v>
          </cell>
          <cell r="G3633">
            <v>0</v>
          </cell>
        </row>
        <row r="3634">
          <cell r="A3634" t="str">
            <v>C - EQUIPOS</v>
          </cell>
          <cell r="B3634"/>
          <cell r="C3634"/>
          <cell r="D3634"/>
          <cell r="E3634"/>
          <cell r="F3634"/>
          <cell r="G3634"/>
        </row>
        <row r="3635">
          <cell r="A3635" t="str">
            <v/>
          </cell>
          <cell r="B3635" t="str">
            <v/>
          </cell>
          <cell r="C3635"/>
          <cell r="D3635" t="str">
            <v/>
          </cell>
          <cell r="E3635"/>
          <cell r="F3635">
            <v>0</v>
          </cell>
          <cell r="G3635">
            <v>0</v>
          </cell>
        </row>
        <row r="3636">
          <cell r="A3636" t="str">
            <v/>
          </cell>
          <cell r="B3636" t="str">
            <v/>
          </cell>
          <cell r="C3636"/>
          <cell r="D3636" t="str">
            <v/>
          </cell>
          <cell r="E3636"/>
          <cell r="F3636">
            <v>0</v>
          </cell>
          <cell r="G3636">
            <v>0</v>
          </cell>
        </row>
        <row r="3637">
          <cell r="A3637" t="str">
            <v/>
          </cell>
          <cell r="B3637" t="str">
            <v/>
          </cell>
          <cell r="C3637"/>
          <cell r="D3637" t="str">
            <v/>
          </cell>
          <cell r="E3637"/>
          <cell r="F3637">
            <v>0</v>
          </cell>
          <cell r="G3637">
            <v>0</v>
          </cell>
        </row>
        <row r="3638">
          <cell r="A3638" t="str">
            <v/>
          </cell>
          <cell r="B3638" t="str">
            <v/>
          </cell>
          <cell r="C3638"/>
          <cell r="D3638" t="str">
            <v/>
          </cell>
          <cell r="E3638"/>
          <cell r="F3638">
            <v>0</v>
          </cell>
          <cell r="G3638">
            <v>0</v>
          </cell>
        </row>
        <row r="3639">
          <cell r="A3639" t="str">
            <v/>
          </cell>
          <cell r="B3639" t="str">
            <v/>
          </cell>
          <cell r="C3639"/>
          <cell r="D3639" t="str">
            <v/>
          </cell>
          <cell r="E3639"/>
          <cell r="F3639">
            <v>0</v>
          </cell>
          <cell r="G3639">
            <v>0</v>
          </cell>
        </row>
        <row r="3640">
          <cell r="A3640" t="str">
            <v/>
          </cell>
          <cell r="B3640" t="str">
            <v/>
          </cell>
          <cell r="C3640"/>
          <cell r="D3640" t="str">
            <v/>
          </cell>
          <cell r="E3640"/>
          <cell r="F3640">
            <v>0</v>
          </cell>
          <cell r="G3640">
            <v>0</v>
          </cell>
        </row>
        <row r="3641">
          <cell r="A3641" t="str">
            <v/>
          </cell>
          <cell r="B3641" t="str">
            <v/>
          </cell>
          <cell r="C3641"/>
          <cell r="D3641" t="str">
            <v/>
          </cell>
          <cell r="E3641"/>
          <cell r="F3641">
            <v>0</v>
          </cell>
          <cell r="G3641">
            <v>0</v>
          </cell>
        </row>
        <row r="3642">
          <cell r="A3642" t="str">
            <v/>
          </cell>
          <cell r="B3642" t="str">
            <v/>
          </cell>
          <cell r="C3642"/>
          <cell r="D3642" t="str">
            <v/>
          </cell>
          <cell r="E3642"/>
          <cell r="F3642">
            <v>0</v>
          </cell>
          <cell r="G3642">
            <v>0</v>
          </cell>
        </row>
        <row r="3643">
          <cell r="A3643" t="str">
            <v/>
          </cell>
          <cell r="B3643" t="str">
            <v/>
          </cell>
          <cell r="C3643"/>
          <cell r="D3643" t="str">
            <v/>
          </cell>
          <cell r="E3643"/>
          <cell r="F3643">
            <v>0</v>
          </cell>
          <cell r="G3643">
            <v>0</v>
          </cell>
        </row>
        <row r="3644">
          <cell r="A3644" t="str">
            <v/>
          </cell>
          <cell r="B3644" t="str">
            <v/>
          </cell>
          <cell r="C3644"/>
          <cell r="D3644" t="str">
            <v/>
          </cell>
          <cell r="E3644"/>
          <cell r="F3644">
            <v>0</v>
          </cell>
          <cell r="G3644">
            <v>0</v>
          </cell>
        </row>
        <row r="3645">
          <cell r="A3645"/>
          <cell r="E3645"/>
          <cell r="F3645" t="str">
            <v>Total C</v>
          </cell>
          <cell r="G3645">
            <v>0</v>
          </cell>
        </row>
        <row r="3646">
          <cell r="A3646"/>
          <cell r="E3646"/>
          <cell r="G3646"/>
        </row>
        <row r="3647">
          <cell r="A3647" t="str">
            <v/>
          </cell>
          <cell r="B3647" t="str">
            <v/>
          </cell>
          <cell r="C3647"/>
          <cell r="D3647" t="str">
            <v>COSTO NETO</v>
          </cell>
          <cell r="E3647"/>
          <cell r="F3647" t="str">
            <v>Total D=A+B+C</v>
          </cell>
          <cell r="G3647">
            <v>0</v>
          </cell>
        </row>
        <row r="3649">
          <cell r="A3649" t="str">
            <v>ANALISIS DE PRECIOS</v>
          </cell>
          <cell r="B3649"/>
          <cell r="C3649"/>
          <cell r="D3649"/>
          <cell r="E3649"/>
          <cell r="F3649"/>
          <cell r="G3649"/>
        </row>
        <row r="3650">
          <cell r="A3650" t="str">
            <v>COMITENTE:</v>
          </cell>
          <cell r="B3650" t="str">
            <v>INSTITUTO PROVINCIAL DE LA VIVIENDA</v>
          </cell>
          <cell r="C3650"/>
          <cell r="D3650"/>
          <cell r="E3650"/>
          <cell r="F3650"/>
          <cell r="G3650"/>
        </row>
        <row r="3651">
          <cell r="A3651" t="str">
            <v>CONTRATISTA:</v>
          </cell>
          <cell r="B3651">
            <v>0</v>
          </cell>
          <cell r="C3651"/>
          <cell r="D3651"/>
          <cell r="E3651"/>
          <cell r="F3651"/>
          <cell r="G3651"/>
        </row>
        <row r="3652">
          <cell r="A3652" t="str">
            <v>OBRA:</v>
          </cell>
          <cell r="B3652">
            <v>0</v>
          </cell>
          <cell r="C3652"/>
          <cell r="D3652"/>
          <cell r="E3652"/>
          <cell r="F3652" t="str">
            <v>PRECIOS A:</v>
          </cell>
          <cell r="G3652">
            <v>0</v>
          </cell>
        </row>
        <row r="3653">
          <cell r="A3653" t="str">
            <v>UBICACIÓN:</v>
          </cell>
          <cell r="B3653">
            <v>0</v>
          </cell>
          <cell r="C3653"/>
          <cell r="E3653"/>
          <cell r="G3653"/>
        </row>
        <row r="3654">
          <cell r="A3654" t="str">
            <v>RUBRO:</v>
          </cell>
          <cell r="B3654"/>
          <cell r="C3654">
            <v>0</v>
          </cell>
          <cell r="E3654"/>
          <cell r="G3654"/>
        </row>
        <row r="3655">
          <cell r="A3655" t="str">
            <v>ITEM:</v>
          </cell>
          <cell r="B3655" t="str">
            <v/>
          </cell>
          <cell r="C3655" t="str">
            <v/>
          </cell>
          <cell r="E3655"/>
          <cell r="F3655" t="str">
            <v>UNIDAD:</v>
          </cell>
          <cell r="G3655" t="str">
            <v/>
          </cell>
        </row>
        <row r="3656">
          <cell r="A3656"/>
          <cell r="B3656"/>
          <cell r="E3656"/>
          <cell r="G3656"/>
        </row>
        <row r="3657">
          <cell r="A3657" t="str">
            <v>DATOS REDETERMINACION</v>
          </cell>
          <cell r="B3657"/>
          <cell r="C3657" t="str">
            <v>DESIGNACION</v>
          </cell>
          <cell r="D3657" t="str">
            <v>U</v>
          </cell>
          <cell r="E3657" t="str">
            <v>Cantidad</v>
          </cell>
          <cell r="F3657" t="str">
            <v>$ Unitarios</v>
          </cell>
          <cell r="G3657" t="str">
            <v>$ Parcial</v>
          </cell>
        </row>
        <row r="3658">
          <cell r="A3658" t="str">
            <v>CÓDIGO</v>
          </cell>
          <cell r="B3658" t="str">
            <v>DESCRIPCIÓN</v>
          </cell>
          <cell r="C3658"/>
          <cell r="D3658"/>
          <cell r="E3658"/>
          <cell r="F3658"/>
          <cell r="G3658"/>
        </row>
        <row r="3659">
          <cell r="A3659" t="str">
            <v>A - MATERIALES</v>
          </cell>
          <cell r="B3659"/>
          <cell r="C3659"/>
          <cell r="D3659"/>
          <cell r="E3659"/>
          <cell r="F3659"/>
          <cell r="G3659"/>
        </row>
        <row r="3660">
          <cell r="A3660" t="str">
            <v/>
          </cell>
          <cell r="B3660" t="str">
            <v/>
          </cell>
          <cell r="C3660"/>
          <cell r="D3660" t="str">
            <v/>
          </cell>
          <cell r="E3660"/>
          <cell r="F3660">
            <v>0</v>
          </cell>
          <cell r="G3660">
            <v>0</v>
          </cell>
        </row>
        <row r="3661">
          <cell r="A3661" t="str">
            <v/>
          </cell>
          <cell r="B3661" t="str">
            <v/>
          </cell>
          <cell r="C3661"/>
          <cell r="D3661" t="str">
            <v/>
          </cell>
          <cell r="E3661"/>
          <cell r="F3661">
            <v>0</v>
          </cell>
          <cell r="G3661">
            <v>0</v>
          </cell>
        </row>
        <row r="3662">
          <cell r="A3662" t="str">
            <v/>
          </cell>
          <cell r="B3662" t="str">
            <v/>
          </cell>
          <cell r="C3662"/>
          <cell r="D3662" t="str">
            <v/>
          </cell>
          <cell r="E3662"/>
          <cell r="F3662">
            <v>0</v>
          </cell>
          <cell r="G3662">
            <v>0</v>
          </cell>
        </row>
        <row r="3663">
          <cell r="A3663" t="str">
            <v/>
          </cell>
          <cell r="B3663" t="str">
            <v/>
          </cell>
          <cell r="C3663"/>
          <cell r="D3663" t="str">
            <v/>
          </cell>
          <cell r="E3663"/>
          <cell r="F3663">
            <v>0</v>
          </cell>
          <cell r="G3663">
            <v>0</v>
          </cell>
        </row>
        <row r="3664">
          <cell r="A3664" t="str">
            <v/>
          </cell>
          <cell r="B3664" t="str">
            <v/>
          </cell>
          <cell r="C3664"/>
          <cell r="D3664" t="str">
            <v/>
          </cell>
          <cell r="E3664"/>
          <cell r="F3664">
            <v>0</v>
          </cell>
          <cell r="G3664">
            <v>0</v>
          </cell>
        </row>
        <row r="3665">
          <cell r="A3665" t="str">
            <v/>
          </cell>
          <cell r="B3665" t="str">
            <v/>
          </cell>
          <cell r="C3665"/>
          <cell r="D3665" t="str">
            <v/>
          </cell>
          <cell r="E3665"/>
          <cell r="F3665">
            <v>0</v>
          </cell>
          <cell r="G3665">
            <v>0</v>
          </cell>
        </row>
        <row r="3666">
          <cell r="A3666" t="str">
            <v/>
          </cell>
          <cell r="B3666" t="str">
            <v/>
          </cell>
          <cell r="C3666"/>
          <cell r="D3666" t="str">
            <v/>
          </cell>
          <cell r="E3666"/>
          <cell r="F3666">
            <v>0</v>
          </cell>
          <cell r="G3666">
            <v>0</v>
          </cell>
        </row>
        <row r="3667">
          <cell r="A3667" t="str">
            <v/>
          </cell>
          <cell r="B3667" t="str">
            <v/>
          </cell>
          <cell r="C3667"/>
          <cell r="D3667" t="str">
            <v/>
          </cell>
          <cell r="E3667"/>
          <cell r="F3667">
            <v>0</v>
          </cell>
          <cell r="G3667">
            <v>0</v>
          </cell>
        </row>
        <row r="3668">
          <cell r="A3668" t="str">
            <v/>
          </cell>
          <cell r="B3668" t="str">
            <v/>
          </cell>
          <cell r="C3668"/>
          <cell r="D3668" t="str">
            <v/>
          </cell>
          <cell r="E3668"/>
          <cell r="F3668">
            <v>0</v>
          </cell>
          <cell r="G3668">
            <v>0</v>
          </cell>
        </row>
        <row r="3669">
          <cell r="A3669" t="str">
            <v/>
          </cell>
          <cell r="B3669" t="str">
            <v/>
          </cell>
          <cell r="C3669"/>
          <cell r="D3669" t="str">
            <v/>
          </cell>
          <cell r="E3669"/>
          <cell r="F3669">
            <v>0</v>
          </cell>
          <cell r="G3669">
            <v>0</v>
          </cell>
        </row>
        <row r="3670">
          <cell r="A3670" t="str">
            <v/>
          </cell>
          <cell r="B3670" t="str">
            <v/>
          </cell>
          <cell r="C3670"/>
          <cell r="D3670" t="str">
            <v/>
          </cell>
          <cell r="E3670"/>
          <cell r="F3670">
            <v>0</v>
          </cell>
          <cell r="G3670">
            <v>0</v>
          </cell>
        </row>
        <row r="3671">
          <cell r="A3671" t="str">
            <v/>
          </cell>
          <cell r="B3671" t="str">
            <v/>
          </cell>
          <cell r="C3671"/>
          <cell r="D3671" t="str">
            <v/>
          </cell>
          <cell r="E3671"/>
          <cell r="F3671">
            <v>0</v>
          </cell>
          <cell r="G3671">
            <v>0</v>
          </cell>
        </row>
        <row r="3672">
          <cell r="A3672" t="str">
            <v/>
          </cell>
          <cell r="B3672" t="str">
            <v/>
          </cell>
          <cell r="C3672"/>
          <cell r="D3672" t="str">
            <v/>
          </cell>
          <cell r="E3672"/>
          <cell r="F3672">
            <v>0</v>
          </cell>
          <cell r="G3672">
            <v>0</v>
          </cell>
        </row>
        <row r="3673">
          <cell r="A3673" t="str">
            <v/>
          </cell>
          <cell r="B3673" t="str">
            <v/>
          </cell>
          <cell r="C3673"/>
          <cell r="D3673" t="str">
            <v/>
          </cell>
          <cell r="E3673"/>
          <cell r="F3673">
            <v>0</v>
          </cell>
          <cell r="G3673">
            <v>0</v>
          </cell>
        </row>
        <row r="3674">
          <cell r="A3674" t="str">
            <v/>
          </cell>
          <cell r="B3674" t="str">
            <v/>
          </cell>
          <cell r="C3674"/>
          <cell r="D3674" t="str">
            <v/>
          </cell>
          <cell r="E3674"/>
          <cell r="F3674">
            <v>0</v>
          </cell>
          <cell r="G3674">
            <v>0</v>
          </cell>
        </row>
        <row r="3675">
          <cell r="A3675" t="str">
            <v/>
          </cell>
          <cell r="B3675" t="str">
            <v/>
          </cell>
          <cell r="C3675"/>
          <cell r="D3675" t="str">
            <v/>
          </cell>
          <cell r="E3675"/>
          <cell r="F3675">
            <v>0</v>
          </cell>
          <cell r="G3675">
            <v>0</v>
          </cell>
        </row>
        <row r="3676">
          <cell r="A3676" t="str">
            <v/>
          </cell>
          <cell r="B3676" t="str">
            <v/>
          </cell>
          <cell r="C3676"/>
          <cell r="D3676" t="str">
            <v/>
          </cell>
          <cell r="E3676"/>
          <cell r="F3676">
            <v>0</v>
          </cell>
          <cell r="G3676">
            <v>0</v>
          </cell>
        </row>
        <row r="3677">
          <cell r="A3677" t="str">
            <v/>
          </cell>
          <cell r="B3677" t="str">
            <v/>
          </cell>
          <cell r="C3677"/>
          <cell r="D3677" t="str">
            <v/>
          </cell>
          <cell r="E3677"/>
          <cell r="F3677">
            <v>0</v>
          </cell>
          <cell r="G3677">
            <v>0</v>
          </cell>
        </row>
        <row r="3678">
          <cell r="A3678" t="str">
            <v/>
          </cell>
          <cell r="B3678" t="str">
            <v/>
          </cell>
          <cell r="C3678"/>
          <cell r="D3678" t="str">
            <v/>
          </cell>
          <cell r="E3678"/>
          <cell r="F3678">
            <v>0</v>
          </cell>
          <cell r="G3678">
            <v>0</v>
          </cell>
        </row>
        <row r="3679">
          <cell r="A3679" t="str">
            <v/>
          </cell>
          <cell r="B3679" t="str">
            <v/>
          </cell>
          <cell r="C3679"/>
          <cell r="D3679" t="str">
            <v/>
          </cell>
          <cell r="E3679"/>
          <cell r="F3679">
            <v>0</v>
          </cell>
          <cell r="G3679">
            <v>0</v>
          </cell>
        </row>
        <row r="3680">
          <cell r="A3680"/>
          <cell r="B3680"/>
          <cell r="C3680"/>
          <cell r="D3680"/>
          <cell r="E3680"/>
          <cell r="F3680" t="str">
            <v>Total A</v>
          </cell>
          <cell r="G3680">
            <v>0</v>
          </cell>
        </row>
        <row r="3681">
          <cell r="A3681" t="str">
            <v>B - MANO DE OBRA</v>
          </cell>
          <cell r="B3681"/>
          <cell r="C3681"/>
          <cell r="D3681"/>
          <cell r="E3681"/>
          <cell r="F3681"/>
          <cell r="G3681"/>
        </row>
        <row r="3682">
          <cell r="A3682" t="str">
            <v/>
          </cell>
          <cell r="B3682" t="str">
            <v/>
          </cell>
          <cell r="C3682"/>
          <cell r="D3682" t="str">
            <v/>
          </cell>
          <cell r="E3682"/>
          <cell r="F3682">
            <v>0</v>
          </cell>
          <cell r="G3682">
            <v>0</v>
          </cell>
        </row>
        <row r="3683">
          <cell r="A3683" t="str">
            <v/>
          </cell>
          <cell r="B3683" t="str">
            <v/>
          </cell>
          <cell r="C3683"/>
          <cell r="D3683" t="str">
            <v/>
          </cell>
          <cell r="E3683"/>
          <cell r="F3683">
            <v>0</v>
          </cell>
          <cell r="G3683">
            <v>0</v>
          </cell>
        </row>
        <row r="3684">
          <cell r="A3684" t="str">
            <v/>
          </cell>
          <cell r="B3684" t="str">
            <v/>
          </cell>
          <cell r="C3684"/>
          <cell r="D3684" t="str">
            <v/>
          </cell>
          <cell r="E3684"/>
          <cell r="F3684">
            <v>0</v>
          </cell>
          <cell r="G3684">
            <v>0</v>
          </cell>
        </row>
        <row r="3685">
          <cell r="A3685" t="str">
            <v/>
          </cell>
          <cell r="B3685" t="str">
            <v/>
          </cell>
          <cell r="C3685"/>
          <cell r="D3685" t="str">
            <v/>
          </cell>
          <cell r="E3685"/>
          <cell r="F3685">
            <v>0</v>
          </cell>
          <cell r="G3685">
            <v>0</v>
          </cell>
        </row>
        <row r="3686">
          <cell r="A3686" t="str">
            <v/>
          </cell>
          <cell r="B3686" t="str">
            <v/>
          </cell>
          <cell r="C3686"/>
          <cell r="D3686" t="str">
            <v/>
          </cell>
          <cell r="E3686"/>
          <cell r="F3686">
            <v>0</v>
          </cell>
          <cell r="G3686">
            <v>0</v>
          </cell>
        </row>
        <row r="3687">
          <cell r="A3687" t="str">
            <v/>
          </cell>
          <cell r="B3687" t="str">
            <v/>
          </cell>
          <cell r="C3687"/>
          <cell r="D3687" t="str">
            <v/>
          </cell>
          <cell r="E3687"/>
          <cell r="F3687">
            <v>0</v>
          </cell>
          <cell r="G3687">
            <v>0</v>
          </cell>
        </row>
        <row r="3688">
          <cell r="A3688" t="str">
            <v/>
          </cell>
          <cell r="B3688" t="str">
            <v/>
          </cell>
          <cell r="C3688"/>
          <cell r="D3688" t="str">
            <v/>
          </cell>
          <cell r="E3688"/>
          <cell r="F3688">
            <v>0</v>
          </cell>
          <cell r="G3688">
            <v>0</v>
          </cell>
        </row>
        <row r="3689">
          <cell r="A3689" t="str">
            <v/>
          </cell>
          <cell r="B3689" t="str">
            <v/>
          </cell>
          <cell r="C3689"/>
          <cell r="D3689" t="str">
            <v/>
          </cell>
          <cell r="E3689"/>
          <cell r="F3689">
            <v>0</v>
          </cell>
          <cell r="G3689">
            <v>0</v>
          </cell>
        </row>
        <row r="3690">
          <cell r="A3690"/>
          <cell r="B3690"/>
          <cell r="C3690"/>
          <cell r="D3690"/>
          <cell r="E3690"/>
          <cell r="F3690" t="str">
            <v>Total B</v>
          </cell>
          <cell r="G3690">
            <v>0</v>
          </cell>
        </row>
        <row r="3691">
          <cell r="A3691" t="str">
            <v>C - EQUIPOS</v>
          </cell>
          <cell r="B3691"/>
          <cell r="C3691"/>
          <cell r="D3691"/>
          <cell r="E3691"/>
          <cell r="F3691"/>
          <cell r="G3691"/>
        </row>
        <row r="3692">
          <cell r="A3692" t="str">
            <v/>
          </cell>
          <cell r="B3692" t="str">
            <v/>
          </cell>
          <cell r="C3692"/>
          <cell r="D3692" t="str">
            <v/>
          </cell>
          <cell r="E3692"/>
          <cell r="F3692">
            <v>0</v>
          </cell>
          <cell r="G3692">
            <v>0</v>
          </cell>
        </row>
        <row r="3693">
          <cell r="A3693" t="str">
            <v/>
          </cell>
          <cell r="B3693" t="str">
            <v/>
          </cell>
          <cell r="C3693"/>
          <cell r="D3693" t="str">
            <v/>
          </cell>
          <cell r="E3693"/>
          <cell r="F3693">
            <v>0</v>
          </cell>
          <cell r="G3693">
            <v>0</v>
          </cell>
        </row>
        <row r="3694">
          <cell r="A3694" t="str">
            <v/>
          </cell>
          <cell r="B3694" t="str">
            <v/>
          </cell>
          <cell r="C3694"/>
          <cell r="D3694" t="str">
            <v/>
          </cell>
          <cell r="E3694"/>
          <cell r="F3694">
            <v>0</v>
          </cell>
          <cell r="G3694">
            <v>0</v>
          </cell>
        </row>
        <row r="3695">
          <cell r="A3695" t="str">
            <v/>
          </cell>
          <cell r="B3695" t="str">
            <v/>
          </cell>
          <cell r="C3695"/>
          <cell r="D3695" t="str">
            <v/>
          </cell>
          <cell r="E3695"/>
          <cell r="F3695">
            <v>0</v>
          </cell>
          <cell r="G3695">
            <v>0</v>
          </cell>
        </row>
        <row r="3696">
          <cell r="A3696" t="str">
            <v/>
          </cell>
          <cell r="B3696" t="str">
            <v/>
          </cell>
          <cell r="C3696"/>
          <cell r="D3696" t="str">
            <v/>
          </cell>
          <cell r="E3696"/>
          <cell r="F3696">
            <v>0</v>
          </cell>
          <cell r="G3696">
            <v>0</v>
          </cell>
        </row>
        <row r="3697">
          <cell r="A3697" t="str">
            <v/>
          </cell>
          <cell r="B3697" t="str">
            <v/>
          </cell>
          <cell r="C3697"/>
          <cell r="D3697" t="str">
            <v/>
          </cell>
          <cell r="E3697"/>
          <cell r="F3697">
            <v>0</v>
          </cell>
          <cell r="G3697">
            <v>0</v>
          </cell>
        </row>
        <row r="3698">
          <cell r="A3698" t="str">
            <v/>
          </cell>
          <cell r="B3698" t="str">
            <v/>
          </cell>
          <cell r="C3698"/>
          <cell r="D3698" t="str">
            <v/>
          </cell>
          <cell r="E3698"/>
          <cell r="F3698">
            <v>0</v>
          </cell>
          <cell r="G3698">
            <v>0</v>
          </cell>
        </row>
        <row r="3699">
          <cell r="A3699" t="str">
            <v/>
          </cell>
          <cell r="B3699" t="str">
            <v/>
          </cell>
          <cell r="C3699"/>
          <cell r="D3699" t="str">
            <v/>
          </cell>
          <cell r="E3699"/>
          <cell r="F3699">
            <v>0</v>
          </cell>
          <cell r="G3699">
            <v>0</v>
          </cell>
        </row>
        <row r="3700">
          <cell r="A3700" t="str">
            <v/>
          </cell>
          <cell r="B3700" t="str">
            <v/>
          </cell>
          <cell r="C3700"/>
          <cell r="D3700" t="str">
            <v/>
          </cell>
          <cell r="E3700"/>
          <cell r="F3700">
            <v>0</v>
          </cell>
          <cell r="G3700">
            <v>0</v>
          </cell>
        </row>
        <row r="3701">
          <cell r="A3701" t="str">
            <v/>
          </cell>
          <cell r="B3701" t="str">
            <v/>
          </cell>
          <cell r="C3701"/>
          <cell r="D3701" t="str">
            <v/>
          </cell>
          <cell r="E3701"/>
          <cell r="F3701">
            <v>0</v>
          </cell>
          <cell r="G3701">
            <v>0</v>
          </cell>
        </row>
        <row r="3702">
          <cell r="A3702"/>
          <cell r="E3702"/>
          <cell r="F3702" t="str">
            <v>Total C</v>
          </cell>
          <cell r="G3702">
            <v>0</v>
          </cell>
        </row>
        <row r="3703">
          <cell r="A3703"/>
          <cell r="E3703"/>
          <cell r="G3703"/>
        </row>
        <row r="3704">
          <cell r="A3704" t="str">
            <v/>
          </cell>
          <cell r="B3704" t="str">
            <v/>
          </cell>
          <cell r="C3704"/>
          <cell r="D3704" t="str">
            <v>COSTO NETO</v>
          </cell>
          <cell r="E3704"/>
          <cell r="F3704" t="str">
            <v>Total D=A+B+C</v>
          </cell>
          <cell r="G3704">
            <v>0</v>
          </cell>
        </row>
        <row r="3705">
          <cell r="A3705"/>
          <cell r="B3705"/>
          <cell r="C3705"/>
          <cell r="D3705"/>
          <cell r="E3705"/>
          <cell r="F3705"/>
          <cell r="G3705"/>
        </row>
        <row r="3706">
          <cell r="A3706" t="str">
            <v>ANALISIS DE PRECIOS</v>
          </cell>
          <cell r="B3706"/>
          <cell r="C3706"/>
          <cell r="D3706"/>
          <cell r="E3706"/>
          <cell r="F3706"/>
          <cell r="G3706"/>
        </row>
        <row r="3707">
          <cell r="A3707" t="str">
            <v>COMITENTE:</v>
          </cell>
          <cell r="B3707" t="str">
            <v>INSTITUTO PROVINCIAL DE LA VIVIENDA</v>
          </cell>
          <cell r="C3707"/>
          <cell r="D3707"/>
          <cell r="E3707"/>
          <cell r="F3707"/>
          <cell r="G3707"/>
        </row>
        <row r="3708">
          <cell r="A3708" t="str">
            <v>CONTRATISTA:</v>
          </cell>
          <cell r="B3708">
            <v>0</v>
          </cell>
          <cell r="C3708"/>
          <cell r="D3708"/>
          <cell r="E3708"/>
          <cell r="F3708"/>
          <cell r="G3708"/>
        </row>
        <row r="3709">
          <cell r="A3709" t="str">
            <v>OBRA:</v>
          </cell>
          <cell r="B3709">
            <v>0</v>
          </cell>
          <cell r="C3709"/>
          <cell r="D3709"/>
          <cell r="E3709"/>
          <cell r="F3709" t="str">
            <v>PRECIOS A:</v>
          </cell>
          <cell r="G3709">
            <v>0</v>
          </cell>
        </row>
        <row r="3710">
          <cell r="A3710" t="str">
            <v>UBICACIÓN:</v>
          </cell>
          <cell r="B3710">
            <v>0</v>
          </cell>
          <cell r="C3710"/>
          <cell r="E3710"/>
          <cell r="G3710"/>
        </row>
        <row r="3711">
          <cell r="A3711" t="str">
            <v>RUBRO:</v>
          </cell>
          <cell r="B3711"/>
          <cell r="C3711">
            <v>0</v>
          </cell>
          <cell r="E3711"/>
          <cell r="G3711"/>
        </row>
        <row r="3712">
          <cell r="A3712" t="str">
            <v>ITEM:</v>
          </cell>
          <cell r="B3712" t="str">
            <v/>
          </cell>
          <cell r="C3712" t="str">
            <v/>
          </cell>
          <cell r="E3712"/>
          <cell r="F3712" t="str">
            <v>UNIDAD:</v>
          </cell>
          <cell r="G3712" t="str">
            <v/>
          </cell>
        </row>
        <row r="3713">
          <cell r="A3713"/>
          <cell r="B3713"/>
          <cell r="E3713"/>
          <cell r="G3713"/>
        </row>
        <row r="3714">
          <cell r="A3714" t="str">
            <v>DATOS REDETERMINACION</v>
          </cell>
          <cell r="B3714"/>
          <cell r="C3714" t="str">
            <v>DESIGNACION</v>
          </cell>
          <cell r="D3714" t="str">
            <v>U</v>
          </cell>
          <cell r="E3714" t="str">
            <v>Cantidad</v>
          </cell>
          <cell r="F3714" t="str">
            <v>$ Unitarios</v>
          </cell>
          <cell r="G3714" t="str">
            <v>$ Parcial</v>
          </cell>
        </row>
        <row r="3715">
          <cell r="A3715" t="str">
            <v>CÓDIGO</v>
          </cell>
          <cell r="B3715" t="str">
            <v>DESCRIPCIÓN</v>
          </cell>
          <cell r="C3715"/>
          <cell r="D3715"/>
          <cell r="E3715"/>
          <cell r="F3715"/>
          <cell r="G3715"/>
        </row>
        <row r="3716">
          <cell r="A3716" t="str">
            <v>A - MATERIALES</v>
          </cell>
          <cell r="B3716"/>
          <cell r="C3716"/>
          <cell r="D3716"/>
          <cell r="E3716"/>
          <cell r="F3716"/>
          <cell r="G3716"/>
        </row>
        <row r="3717">
          <cell r="A3717" t="str">
            <v/>
          </cell>
          <cell r="B3717" t="str">
            <v/>
          </cell>
          <cell r="C3717"/>
          <cell r="D3717" t="str">
            <v/>
          </cell>
          <cell r="E3717"/>
          <cell r="F3717">
            <v>0</v>
          </cell>
          <cell r="G3717">
            <v>0</v>
          </cell>
        </row>
        <row r="3718">
          <cell r="A3718" t="str">
            <v/>
          </cell>
          <cell r="B3718" t="str">
            <v/>
          </cell>
          <cell r="C3718"/>
          <cell r="D3718" t="str">
            <v/>
          </cell>
          <cell r="E3718"/>
          <cell r="F3718">
            <v>0</v>
          </cell>
          <cell r="G3718">
            <v>0</v>
          </cell>
        </row>
        <row r="3719">
          <cell r="A3719" t="str">
            <v/>
          </cell>
          <cell r="B3719" t="str">
            <v/>
          </cell>
          <cell r="C3719"/>
          <cell r="D3719" t="str">
            <v/>
          </cell>
          <cell r="E3719"/>
          <cell r="F3719">
            <v>0</v>
          </cell>
          <cell r="G3719">
            <v>0</v>
          </cell>
        </row>
        <row r="3720">
          <cell r="A3720" t="str">
            <v/>
          </cell>
          <cell r="B3720" t="str">
            <v/>
          </cell>
          <cell r="C3720"/>
          <cell r="D3720" t="str">
            <v/>
          </cell>
          <cell r="E3720"/>
          <cell r="F3720">
            <v>0</v>
          </cell>
          <cell r="G3720">
            <v>0</v>
          </cell>
        </row>
        <row r="3721">
          <cell r="A3721" t="str">
            <v/>
          </cell>
          <cell r="B3721" t="str">
            <v/>
          </cell>
          <cell r="C3721"/>
          <cell r="D3721" t="str">
            <v/>
          </cell>
          <cell r="E3721"/>
          <cell r="F3721">
            <v>0</v>
          </cell>
          <cell r="G3721">
            <v>0</v>
          </cell>
        </row>
        <row r="3722">
          <cell r="A3722" t="str">
            <v/>
          </cell>
          <cell r="B3722" t="str">
            <v/>
          </cell>
          <cell r="C3722"/>
          <cell r="D3722" t="str">
            <v/>
          </cell>
          <cell r="E3722"/>
          <cell r="F3722">
            <v>0</v>
          </cell>
          <cell r="G3722">
            <v>0</v>
          </cell>
        </row>
        <row r="3723">
          <cell r="A3723" t="str">
            <v/>
          </cell>
          <cell r="B3723" t="str">
            <v/>
          </cell>
          <cell r="C3723"/>
          <cell r="D3723" t="str">
            <v/>
          </cell>
          <cell r="E3723"/>
          <cell r="F3723">
            <v>0</v>
          </cell>
          <cell r="G3723">
            <v>0</v>
          </cell>
        </row>
        <row r="3724">
          <cell r="A3724" t="str">
            <v/>
          </cell>
          <cell r="B3724" t="str">
            <v/>
          </cell>
          <cell r="C3724"/>
          <cell r="D3724" t="str">
            <v/>
          </cell>
          <cell r="E3724"/>
          <cell r="F3724">
            <v>0</v>
          </cell>
          <cell r="G3724">
            <v>0</v>
          </cell>
        </row>
        <row r="3725">
          <cell r="A3725" t="str">
            <v/>
          </cell>
          <cell r="B3725" t="str">
            <v/>
          </cell>
          <cell r="C3725"/>
          <cell r="D3725" t="str">
            <v/>
          </cell>
          <cell r="E3725"/>
          <cell r="F3725">
            <v>0</v>
          </cell>
          <cell r="G3725">
            <v>0</v>
          </cell>
        </row>
        <row r="3726">
          <cell r="A3726" t="str">
            <v/>
          </cell>
          <cell r="B3726" t="str">
            <v/>
          </cell>
          <cell r="C3726"/>
          <cell r="D3726" t="str">
            <v/>
          </cell>
          <cell r="E3726"/>
          <cell r="F3726">
            <v>0</v>
          </cell>
          <cell r="G3726">
            <v>0</v>
          </cell>
        </row>
        <row r="3727">
          <cell r="A3727" t="str">
            <v/>
          </cell>
          <cell r="B3727" t="str">
            <v/>
          </cell>
          <cell r="C3727"/>
          <cell r="D3727" t="str">
            <v/>
          </cell>
          <cell r="E3727"/>
          <cell r="F3727">
            <v>0</v>
          </cell>
          <cell r="G3727">
            <v>0</v>
          </cell>
        </row>
        <row r="3728">
          <cell r="A3728" t="str">
            <v/>
          </cell>
          <cell r="B3728" t="str">
            <v/>
          </cell>
          <cell r="C3728"/>
          <cell r="D3728" t="str">
            <v/>
          </cell>
          <cell r="E3728"/>
          <cell r="F3728">
            <v>0</v>
          </cell>
          <cell r="G3728">
            <v>0</v>
          </cell>
        </row>
        <row r="3729">
          <cell r="A3729" t="str">
            <v/>
          </cell>
          <cell r="B3729" t="str">
            <v/>
          </cell>
          <cell r="C3729"/>
          <cell r="D3729" t="str">
            <v/>
          </cell>
          <cell r="E3729"/>
          <cell r="F3729">
            <v>0</v>
          </cell>
          <cell r="G3729">
            <v>0</v>
          </cell>
        </row>
        <row r="3730">
          <cell r="A3730" t="str">
            <v/>
          </cell>
          <cell r="B3730" t="str">
            <v/>
          </cell>
          <cell r="C3730"/>
          <cell r="D3730" t="str">
            <v/>
          </cell>
          <cell r="E3730"/>
          <cell r="F3730">
            <v>0</v>
          </cell>
          <cell r="G3730">
            <v>0</v>
          </cell>
        </row>
        <row r="3731">
          <cell r="A3731" t="str">
            <v/>
          </cell>
          <cell r="B3731" t="str">
            <v/>
          </cell>
          <cell r="C3731"/>
          <cell r="D3731" t="str">
            <v/>
          </cell>
          <cell r="E3731"/>
          <cell r="F3731">
            <v>0</v>
          </cell>
          <cell r="G3731">
            <v>0</v>
          </cell>
        </row>
        <row r="3732">
          <cell r="A3732" t="str">
            <v/>
          </cell>
          <cell r="B3732" t="str">
            <v/>
          </cell>
          <cell r="C3732"/>
          <cell r="D3732" t="str">
            <v/>
          </cell>
          <cell r="E3732"/>
          <cell r="F3732">
            <v>0</v>
          </cell>
          <cell r="G3732">
            <v>0</v>
          </cell>
        </row>
        <row r="3733">
          <cell r="A3733" t="str">
            <v/>
          </cell>
          <cell r="B3733" t="str">
            <v/>
          </cell>
          <cell r="C3733"/>
          <cell r="D3733" t="str">
            <v/>
          </cell>
          <cell r="E3733"/>
          <cell r="F3733">
            <v>0</v>
          </cell>
          <cell r="G3733">
            <v>0</v>
          </cell>
        </row>
        <row r="3734">
          <cell r="A3734" t="str">
            <v/>
          </cell>
          <cell r="B3734" t="str">
            <v/>
          </cell>
          <cell r="C3734"/>
          <cell r="D3734" t="str">
            <v/>
          </cell>
          <cell r="E3734"/>
          <cell r="F3734">
            <v>0</v>
          </cell>
          <cell r="G3734">
            <v>0</v>
          </cell>
        </row>
        <row r="3735">
          <cell r="A3735" t="str">
            <v/>
          </cell>
          <cell r="B3735" t="str">
            <v/>
          </cell>
          <cell r="C3735"/>
          <cell r="D3735" t="str">
            <v/>
          </cell>
          <cell r="E3735"/>
          <cell r="F3735">
            <v>0</v>
          </cell>
          <cell r="G3735">
            <v>0</v>
          </cell>
        </row>
        <row r="3736">
          <cell r="A3736" t="str">
            <v/>
          </cell>
          <cell r="B3736" t="str">
            <v/>
          </cell>
          <cell r="C3736"/>
          <cell r="D3736" t="str">
            <v/>
          </cell>
          <cell r="E3736"/>
          <cell r="F3736">
            <v>0</v>
          </cell>
          <cell r="G3736">
            <v>0</v>
          </cell>
        </row>
        <row r="3737">
          <cell r="A3737"/>
          <cell r="B3737"/>
          <cell r="C3737"/>
          <cell r="D3737"/>
          <cell r="E3737"/>
          <cell r="F3737" t="str">
            <v>Total A</v>
          </cell>
          <cell r="G3737">
            <v>0</v>
          </cell>
        </row>
        <row r="3738">
          <cell r="A3738" t="str">
            <v>B - MANO DE OBRA</v>
          </cell>
          <cell r="B3738"/>
          <cell r="C3738"/>
          <cell r="D3738"/>
          <cell r="E3738"/>
          <cell r="F3738"/>
          <cell r="G3738"/>
        </row>
        <row r="3739">
          <cell r="A3739" t="str">
            <v/>
          </cell>
          <cell r="B3739" t="str">
            <v/>
          </cell>
          <cell r="C3739"/>
          <cell r="D3739" t="str">
            <v/>
          </cell>
          <cell r="E3739"/>
          <cell r="F3739">
            <v>0</v>
          </cell>
          <cell r="G3739">
            <v>0</v>
          </cell>
        </row>
        <row r="3740">
          <cell r="A3740" t="str">
            <v/>
          </cell>
          <cell r="B3740" t="str">
            <v/>
          </cell>
          <cell r="C3740"/>
          <cell r="D3740" t="str">
            <v/>
          </cell>
          <cell r="E3740"/>
          <cell r="F3740">
            <v>0</v>
          </cell>
          <cell r="G3740">
            <v>0</v>
          </cell>
        </row>
        <row r="3741">
          <cell r="A3741" t="str">
            <v/>
          </cell>
          <cell r="B3741" t="str">
            <v/>
          </cell>
          <cell r="C3741"/>
          <cell r="D3741" t="str">
            <v/>
          </cell>
          <cell r="E3741"/>
          <cell r="F3741">
            <v>0</v>
          </cell>
          <cell r="G3741">
            <v>0</v>
          </cell>
        </row>
        <row r="3742">
          <cell r="A3742" t="str">
            <v/>
          </cell>
          <cell r="B3742" t="str">
            <v/>
          </cell>
          <cell r="C3742"/>
          <cell r="D3742" t="str">
            <v/>
          </cell>
          <cell r="E3742"/>
          <cell r="F3742">
            <v>0</v>
          </cell>
          <cell r="G3742">
            <v>0</v>
          </cell>
        </row>
        <row r="3743">
          <cell r="A3743" t="str">
            <v/>
          </cell>
          <cell r="B3743" t="str">
            <v/>
          </cell>
          <cell r="C3743"/>
          <cell r="D3743" t="str">
            <v/>
          </cell>
          <cell r="E3743"/>
          <cell r="F3743">
            <v>0</v>
          </cell>
          <cell r="G3743">
            <v>0</v>
          </cell>
        </row>
        <row r="3744">
          <cell r="A3744" t="str">
            <v/>
          </cell>
          <cell r="B3744" t="str">
            <v/>
          </cell>
          <cell r="C3744"/>
          <cell r="D3744" t="str">
            <v/>
          </cell>
          <cell r="E3744"/>
          <cell r="F3744">
            <v>0</v>
          </cell>
          <cell r="G3744">
            <v>0</v>
          </cell>
        </row>
        <row r="3745">
          <cell r="A3745" t="str">
            <v/>
          </cell>
          <cell r="B3745" t="str">
            <v/>
          </cell>
          <cell r="C3745"/>
          <cell r="D3745" t="str">
            <v/>
          </cell>
          <cell r="E3745"/>
          <cell r="F3745">
            <v>0</v>
          </cell>
          <cell r="G3745">
            <v>0</v>
          </cell>
        </row>
        <row r="3746">
          <cell r="A3746" t="str">
            <v/>
          </cell>
          <cell r="B3746" t="str">
            <v/>
          </cell>
          <cell r="C3746"/>
          <cell r="D3746" t="str">
            <v/>
          </cell>
          <cell r="E3746"/>
          <cell r="F3746">
            <v>0</v>
          </cell>
          <cell r="G3746">
            <v>0</v>
          </cell>
        </row>
        <row r="3747">
          <cell r="A3747"/>
          <cell r="B3747"/>
          <cell r="C3747"/>
          <cell r="D3747"/>
          <cell r="E3747"/>
          <cell r="F3747" t="str">
            <v>Total B</v>
          </cell>
          <cell r="G3747">
            <v>0</v>
          </cell>
        </row>
        <row r="3748">
          <cell r="A3748" t="str">
            <v>C - EQUIPOS</v>
          </cell>
          <cell r="B3748"/>
          <cell r="C3748"/>
          <cell r="D3748"/>
          <cell r="E3748"/>
          <cell r="F3748"/>
          <cell r="G3748"/>
        </row>
        <row r="3749">
          <cell r="A3749" t="str">
            <v/>
          </cell>
          <cell r="B3749" t="str">
            <v/>
          </cell>
          <cell r="C3749"/>
          <cell r="D3749" t="str">
            <v/>
          </cell>
          <cell r="E3749"/>
          <cell r="F3749">
            <v>0</v>
          </cell>
          <cell r="G3749">
            <v>0</v>
          </cell>
        </row>
        <row r="3750">
          <cell r="A3750" t="str">
            <v/>
          </cell>
          <cell r="B3750" t="str">
            <v/>
          </cell>
          <cell r="C3750"/>
          <cell r="D3750" t="str">
            <v/>
          </cell>
          <cell r="E3750"/>
          <cell r="F3750">
            <v>0</v>
          </cell>
          <cell r="G3750">
            <v>0</v>
          </cell>
        </row>
        <row r="3751">
          <cell r="A3751" t="str">
            <v/>
          </cell>
          <cell r="B3751" t="str">
            <v/>
          </cell>
          <cell r="C3751"/>
          <cell r="D3751" t="str">
            <v/>
          </cell>
          <cell r="E3751"/>
          <cell r="F3751">
            <v>0</v>
          </cell>
          <cell r="G3751">
            <v>0</v>
          </cell>
        </row>
        <row r="3752">
          <cell r="A3752" t="str">
            <v/>
          </cell>
          <cell r="B3752" t="str">
            <v/>
          </cell>
          <cell r="C3752"/>
          <cell r="D3752" t="str">
            <v/>
          </cell>
          <cell r="E3752"/>
          <cell r="F3752">
            <v>0</v>
          </cell>
          <cell r="G3752">
            <v>0</v>
          </cell>
        </row>
        <row r="3753">
          <cell r="A3753" t="str">
            <v/>
          </cell>
          <cell r="B3753" t="str">
            <v/>
          </cell>
          <cell r="C3753"/>
          <cell r="D3753" t="str">
            <v/>
          </cell>
          <cell r="E3753"/>
          <cell r="F3753">
            <v>0</v>
          </cell>
          <cell r="G3753">
            <v>0</v>
          </cell>
        </row>
        <row r="3754">
          <cell r="A3754" t="str">
            <v/>
          </cell>
          <cell r="B3754" t="str">
            <v/>
          </cell>
          <cell r="C3754"/>
          <cell r="D3754" t="str">
            <v/>
          </cell>
          <cell r="E3754"/>
          <cell r="F3754">
            <v>0</v>
          </cell>
          <cell r="G3754">
            <v>0</v>
          </cell>
        </row>
        <row r="3755">
          <cell r="A3755" t="str">
            <v/>
          </cell>
          <cell r="B3755" t="str">
            <v/>
          </cell>
          <cell r="C3755"/>
          <cell r="D3755" t="str">
            <v/>
          </cell>
          <cell r="E3755"/>
          <cell r="F3755">
            <v>0</v>
          </cell>
          <cell r="G3755">
            <v>0</v>
          </cell>
        </row>
        <row r="3756">
          <cell r="A3756" t="str">
            <v/>
          </cell>
          <cell r="B3756" t="str">
            <v/>
          </cell>
          <cell r="C3756"/>
          <cell r="D3756" t="str">
            <v/>
          </cell>
          <cell r="E3756"/>
          <cell r="F3756">
            <v>0</v>
          </cell>
          <cell r="G3756">
            <v>0</v>
          </cell>
        </row>
        <row r="3757">
          <cell r="A3757" t="str">
            <v/>
          </cell>
          <cell r="B3757" t="str">
            <v/>
          </cell>
          <cell r="C3757"/>
          <cell r="D3757" t="str">
            <v/>
          </cell>
          <cell r="E3757"/>
          <cell r="F3757">
            <v>0</v>
          </cell>
          <cell r="G3757">
            <v>0</v>
          </cell>
        </row>
        <row r="3758">
          <cell r="A3758" t="str">
            <v/>
          </cell>
          <cell r="B3758" t="str">
            <v/>
          </cell>
          <cell r="C3758"/>
          <cell r="D3758" t="str">
            <v/>
          </cell>
          <cell r="E3758"/>
          <cell r="F3758">
            <v>0</v>
          </cell>
          <cell r="G3758">
            <v>0</v>
          </cell>
        </row>
        <row r="3759">
          <cell r="A3759"/>
          <cell r="E3759"/>
          <cell r="F3759" t="str">
            <v>Total C</v>
          </cell>
          <cell r="G3759">
            <v>0</v>
          </cell>
        </row>
        <row r="3760">
          <cell r="A3760"/>
          <cell r="E3760"/>
          <cell r="G3760"/>
        </row>
        <row r="3761">
          <cell r="A3761" t="str">
            <v/>
          </cell>
          <cell r="B3761" t="str">
            <v/>
          </cell>
          <cell r="C3761"/>
          <cell r="D3761" t="str">
            <v>COSTO NETO</v>
          </cell>
          <cell r="E3761"/>
          <cell r="F3761" t="str">
            <v>Total D=A+B+C</v>
          </cell>
          <cell r="G3761">
            <v>0</v>
          </cell>
        </row>
        <row r="3763">
          <cell r="A3763" t="str">
            <v>ANALISIS DE PRECIOS</v>
          </cell>
          <cell r="B3763"/>
          <cell r="C3763"/>
          <cell r="D3763"/>
          <cell r="E3763"/>
          <cell r="F3763"/>
          <cell r="G3763"/>
        </row>
        <row r="3764">
          <cell r="A3764" t="str">
            <v>COMITENTE:</v>
          </cell>
          <cell r="B3764" t="str">
            <v>INSTITUTO PROVINCIAL DE LA VIVIENDA</v>
          </cell>
          <cell r="C3764"/>
          <cell r="D3764"/>
          <cell r="E3764"/>
          <cell r="F3764"/>
          <cell r="G3764"/>
        </row>
        <row r="3765">
          <cell r="A3765" t="str">
            <v>CONTRATISTA:</v>
          </cell>
          <cell r="B3765">
            <v>0</v>
          </cell>
          <cell r="C3765"/>
          <cell r="D3765"/>
          <cell r="E3765"/>
          <cell r="F3765"/>
          <cell r="G3765"/>
        </row>
        <row r="3766">
          <cell r="A3766" t="str">
            <v>OBRA:</v>
          </cell>
          <cell r="B3766">
            <v>0</v>
          </cell>
          <cell r="C3766"/>
          <cell r="D3766"/>
          <cell r="E3766"/>
          <cell r="F3766" t="str">
            <v>PRECIOS A:</v>
          </cell>
          <cell r="G3766">
            <v>0</v>
          </cell>
        </row>
        <row r="3767">
          <cell r="A3767" t="str">
            <v>UBICACIÓN:</v>
          </cell>
          <cell r="B3767">
            <v>0</v>
          </cell>
          <cell r="C3767"/>
          <cell r="E3767"/>
          <cell r="G3767"/>
        </row>
        <row r="3768">
          <cell r="A3768" t="str">
            <v>RUBRO:</v>
          </cell>
          <cell r="B3768"/>
          <cell r="C3768">
            <v>0</v>
          </cell>
          <cell r="E3768"/>
          <cell r="G3768"/>
        </row>
        <row r="3769">
          <cell r="A3769" t="str">
            <v>ITEM:</v>
          </cell>
          <cell r="B3769" t="str">
            <v/>
          </cell>
          <cell r="C3769" t="str">
            <v/>
          </cell>
          <cell r="E3769"/>
          <cell r="F3769" t="str">
            <v>UNIDAD:</v>
          </cell>
          <cell r="G3769" t="str">
            <v/>
          </cell>
        </row>
        <row r="3770">
          <cell r="A3770"/>
          <cell r="B3770"/>
          <cell r="E3770"/>
          <cell r="G3770"/>
        </row>
        <row r="3771">
          <cell r="A3771" t="str">
            <v>DATOS REDETERMINACION</v>
          </cell>
          <cell r="B3771"/>
          <cell r="C3771" t="str">
            <v>DESIGNACION</v>
          </cell>
          <cell r="D3771" t="str">
            <v>U</v>
          </cell>
          <cell r="E3771" t="str">
            <v>Cantidad</v>
          </cell>
          <cell r="F3771" t="str">
            <v>$ Unitarios</v>
          </cell>
          <cell r="G3771" t="str">
            <v>$ Parcial</v>
          </cell>
        </row>
        <row r="3772">
          <cell r="A3772" t="str">
            <v>CÓDIGO</v>
          </cell>
          <cell r="B3772" t="str">
            <v>DESCRIPCIÓN</v>
          </cell>
          <cell r="C3772"/>
          <cell r="D3772"/>
          <cell r="E3772"/>
          <cell r="F3772"/>
          <cell r="G3772"/>
        </row>
        <row r="3773">
          <cell r="A3773" t="str">
            <v>A - MATERIALES</v>
          </cell>
          <cell r="B3773"/>
          <cell r="C3773"/>
          <cell r="D3773"/>
          <cell r="E3773"/>
          <cell r="F3773"/>
          <cell r="G3773"/>
        </row>
        <row r="3774">
          <cell r="A3774" t="str">
            <v/>
          </cell>
          <cell r="B3774" t="str">
            <v/>
          </cell>
          <cell r="C3774"/>
          <cell r="D3774" t="str">
            <v/>
          </cell>
          <cell r="E3774"/>
          <cell r="F3774">
            <v>0</v>
          </cell>
          <cell r="G3774">
            <v>0</v>
          </cell>
        </row>
        <row r="3775">
          <cell r="A3775" t="str">
            <v/>
          </cell>
          <cell r="B3775" t="str">
            <v/>
          </cell>
          <cell r="C3775"/>
          <cell r="D3775" t="str">
            <v/>
          </cell>
          <cell r="E3775"/>
          <cell r="F3775">
            <v>0</v>
          </cell>
          <cell r="G3775">
            <v>0</v>
          </cell>
        </row>
        <row r="3776">
          <cell r="A3776" t="str">
            <v/>
          </cell>
          <cell r="B3776" t="str">
            <v/>
          </cell>
          <cell r="C3776"/>
          <cell r="D3776" t="str">
            <v/>
          </cell>
          <cell r="E3776"/>
          <cell r="F3776">
            <v>0</v>
          </cell>
          <cell r="G3776">
            <v>0</v>
          </cell>
        </row>
        <row r="3777">
          <cell r="A3777" t="str">
            <v/>
          </cell>
          <cell r="B3777" t="str">
            <v/>
          </cell>
          <cell r="C3777"/>
          <cell r="D3777" t="str">
            <v/>
          </cell>
          <cell r="E3777"/>
          <cell r="F3777">
            <v>0</v>
          </cell>
          <cell r="G3777">
            <v>0</v>
          </cell>
        </row>
        <row r="3778">
          <cell r="A3778" t="str">
            <v/>
          </cell>
          <cell r="B3778" t="str">
            <v/>
          </cell>
          <cell r="C3778"/>
          <cell r="D3778" t="str">
            <v/>
          </cell>
          <cell r="E3778"/>
          <cell r="F3778">
            <v>0</v>
          </cell>
          <cell r="G3778">
            <v>0</v>
          </cell>
        </row>
        <row r="3779">
          <cell r="A3779" t="str">
            <v/>
          </cell>
          <cell r="B3779" t="str">
            <v/>
          </cell>
          <cell r="C3779"/>
          <cell r="D3779" t="str">
            <v/>
          </cell>
          <cell r="E3779"/>
          <cell r="F3779">
            <v>0</v>
          </cell>
          <cell r="G3779">
            <v>0</v>
          </cell>
        </row>
        <row r="3780">
          <cell r="A3780" t="str">
            <v/>
          </cell>
          <cell r="B3780" t="str">
            <v/>
          </cell>
          <cell r="C3780"/>
          <cell r="D3780" t="str">
            <v/>
          </cell>
          <cell r="E3780"/>
          <cell r="F3780">
            <v>0</v>
          </cell>
          <cell r="G3780">
            <v>0</v>
          </cell>
        </row>
        <row r="3781">
          <cell r="A3781" t="str">
            <v/>
          </cell>
          <cell r="B3781" t="str">
            <v/>
          </cell>
          <cell r="C3781"/>
          <cell r="D3781" t="str">
            <v/>
          </cell>
          <cell r="E3781"/>
          <cell r="F3781">
            <v>0</v>
          </cell>
          <cell r="G3781">
            <v>0</v>
          </cell>
        </row>
        <row r="3782">
          <cell r="A3782" t="str">
            <v/>
          </cell>
          <cell r="B3782" t="str">
            <v/>
          </cell>
          <cell r="C3782"/>
          <cell r="D3782" t="str">
            <v/>
          </cell>
          <cell r="E3782"/>
          <cell r="F3782">
            <v>0</v>
          </cell>
          <cell r="G3782">
            <v>0</v>
          </cell>
        </row>
        <row r="3783">
          <cell r="A3783" t="str">
            <v/>
          </cell>
          <cell r="B3783" t="str">
            <v/>
          </cell>
          <cell r="C3783"/>
          <cell r="D3783" t="str">
            <v/>
          </cell>
          <cell r="E3783"/>
          <cell r="F3783">
            <v>0</v>
          </cell>
          <cell r="G3783">
            <v>0</v>
          </cell>
        </row>
        <row r="3784">
          <cell r="A3784" t="str">
            <v/>
          </cell>
          <cell r="B3784" t="str">
            <v/>
          </cell>
          <cell r="C3784"/>
          <cell r="D3784" t="str">
            <v/>
          </cell>
          <cell r="E3784"/>
          <cell r="F3784">
            <v>0</v>
          </cell>
          <cell r="G3784">
            <v>0</v>
          </cell>
        </row>
        <row r="3785">
          <cell r="A3785" t="str">
            <v/>
          </cell>
          <cell r="B3785" t="str">
            <v/>
          </cell>
          <cell r="C3785"/>
          <cell r="D3785" t="str">
            <v/>
          </cell>
          <cell r="E3785"/>
          <cell r="F3785">
            <v>0</v>
          </cell>
          <cell r="G3785">
            <v>0</v>
          </cell>
        </row>
        <row r="3786">
          <cell r="A3786" t="str">
            <v/>
          </cell>
          <cell r="B3786" t="str">
            <v/>
          </cell>
          <cell r="C3786"/>
          <cell r="D3786" t="str">
            <v/>
          </cell>
          <cell r="E3786"/>
          <cell r="F3786">
            <v>0</v>
          </cell>
          <cell r="G3786">
            <v>0</v>
          </cell>
        </row>
        <row r="3787">
          <cell r="A3787" t="str">
            <v/>
          </cell>
          <cell r="B3787" t="str">
            <v/>
          </cell>
          <cell r="C3787"/>
          <cell r="D3787" t="str">
            <v/>
          </cell>
          <cell r="E3787"/>
          <cell r="F3787">
            <v>0</v>
          </cell>
          <cell r="G3787">
            <v>0</v>
          </cell>
        </row>
        <row r="3788">
          <cell r="A3788" t="str">
            <v/>
          </cell>
          <cell r="B3788" t="str">
            <v/>
          </cell>
          <cell r="C3788"/>
          <cell r="D3788" t="str">
            <v/>
          </cell>
          <cell r="E3788"/>
          <cell r="F3788">
            <v>0</v>
          </cell>
          <cell r="G3788">
            <v>0</v>
          </cell>
        </row>
        <row r="3789">
          <cell r="A3789" t="str">
            <v/>
          </cell>
          <cell r="B3789" t="str">
            <v/>
          </cell>
          <cell r="C3789"/>
          <cell r="D3789" t="str">
            <v/>
          </cell>
          <cell r="E3789"/>
          <cell r="F3789">
            <v>0</v>
          </cell>
          <cell r="G3789">
            <v>0</v>
          </cell>
        </row>
        <row r="3790">
          <cell r="A3790" t="str">
            <v/>
          </cell>
          <cell r="B3790" t="str">
            <v/>
          </cell>
          <cell r="C3790"/>
          <cell r="D3790" t="str">
            <v/>
          </cell>
          <cell r="E3790"/>
          <cell r="F3790">
            <v>0</v>
          </cell>
          <cell r="G3790">
            <v>0</v>
          </cell>
        </row>
        <row r="3791">
          <cell r="A3791" t="str">
            <v/>
          </cell>
          <cell r="B3791" t="str">
            <v/>
          </cell>
          <cell r="C3791"/>
          <cell r="D3791" t="str">
            <v/>
          </cell>
          <cell r="E3791"/>
          <cell r="F3791">
            <v>0</v>
          </cell>
          <cell r="G3791">
            <v>0</v>
          </cell>
        </row>
        <row r="3792">
          <cell r="A3792" t="str">
            <v/>
          </cell>
          <cell r="B3792" t="str">
            <v/>
          </cell>
          <cell r="C3792"/>
          <cell r="D3792" t="str">
            <v/>
          </cell>
          <cell r="E3792"/>
          <cell r="F3792">
            <v>0</v>
          </cell>
          <cell r="G3792">
            <v>0</v>
          </cell>
        </row>
        <row r="3793">
          <cell r="A3793" t="str">
            <v/>
          </cell>
          <cell r="B3793" t="str">
            <v/>
          </cell>
          <cell r="C3793"/>
          <cell r="D3793" t="str">
            <v/>
          </cell>
          <cell r="E3793"/>
          <cell r="F3793">
            <v>0</v>
          </cell>
          <cell r="G3793">
            <v>0</v>
          </cell>
        </row>
        <row r="3794">
          <cell r="A3794"/>
          <cell r="B3794"/>
          <cell r="C3794"/>
          <cell r="D3794"/>
          <cell r="E3794"/>
          <cell r="F3794" t="str">
            <v>Total A</v>
          </cell>
          <cell r="G3794">
            <v>0</v>
          </cell>
        </row>
        <row r="3795">
          <cell r="A3795" t="str">
            <v>B - MANO DE OBRA</v>
          </cell>
          <cell r="B3795"/>
          <cell r="C3795"/>
          <cell r="D3795"/>
          <cell r="E3795"/>
          <cell r="F3795"/>
          <cell r="G3795"/>
        </row>
        <row r="3796">
          <cell r="A3796" t="str">
            <v/>
          </cell>
          <cell r="B3796" t="str">
            <v/>
          </cell>
          <cell r="C3796"/>
          <cell r="D3796" t="str">
            <v/>
          </cell>
          <cell r="E3796"/>
          <cell r="F3796">
            <v>0</v>
          </cell>
          <cell r="G3796">
            <v>0</v>
          </cell>
        </row>
        <row r="3797">
          <cell r="A3797" t="str">
            <v/>
          </cell>
          <cell r="B3797" t="str">
            <v/>
          </cell>
          <cell r="C3797"/>
          <cell r="D3797" t="str">
            <v/>
          </cell>
          <cell r="E3797"/>
          <cell r="F3797">
            <v>0</v>
          </cell>
          <cell r="G3797">
            <v>0</v>
          </cell>
        </row>
        <row r="3798">
          <cell r="A3798" t="str">
            <v/>
          </cell>
          <cell r="B3798" t="str">
            <v/>
          </cell>
          <cell r="C3798"/>
          <cell r="D3798" t="str">
            <v/>
          </cell>
          <cell r="E3798"/>
          <cell r="F3798">
            <v>0</v>
          </cell>
          <cell r="G3798">
            <v>0</v>
          </cell>
        </row>
        <row r="3799">
          <cell r="A3799" t="str">
            <v/>
          </cell>
          <cell r="B3799" t="str">
            <v/>
          </cell>
          <cell r="C3799"/>
          <cell r="D3799" t="str">
            <v/>
          </cell>
          <cell r="E3799"/>
          <cell r="F3799">
            <v>0</v>
          </cell>
          <cell r="G3799">
            <v>0</v>
          </cell>
        </row>
        <row r="3800">
          <cell r="A3800" t="str">
            <v/>
          </cell>
          <cell r="B3800" t="str">
            <v/>
          </cell>
          <cell r="C3800"/>
          <cell r="D3800" t="str">
            <v/>
          </cell>
          <cell r="E3800"/>
          <cell r="F3800">
            <v>0</v>
          </cell>
          <cell r="G3800">
            <v>0</v>
          </cell>
        </row>
        <row r="3801">
          <cell r="A3801" t="str">
            <v/>
          </cell>
          <cell r="B3801" t="str">
            <v/>
          </cell>
          <cell r="C3801"/>
          <cell r="D3801" t="str">
            <v/>
          </cell>
          <cell r="E3801"/>
          <cell r="F3801">
            <v>0</v>
          </cell>
          <cell r="G3801">
            <v>0</v>
          </cell>
        </row>
        <row r="3802">
          <cell r="A3802" t="str">
            <v/>
          </cell>
          <cell r="B3802" t="str">
            <v/>
          </cell>
          <cell r="C3802"/>
          <cell r="D3802" t="str">
            <v/>
          </cell>
          <cell r="E3802"/>
          <cell r="F3802">
            <v>0</v>
          </cell>
          <cell r="G3802">
            <v>0</v>
          </cell>
        </row>
        <row r="3803">
          <cell r="A3803" t="str">
            <v/>
          </cell>
          <cell r="B3803" t="str">
            <v/>
          </cell>
          <cell r="C3803"/>
          <cell r="D3803" t="str">
            <v/>
          </cell>
          <cell r="E3803"/>
          <cell r="F3803">
            <v>0</v>
          </cell>
          <cell r="G3803">
            <v>0</v>
          </cell>
        </row>
        <row r="3804">
          <cell r="A3804"/>
          <cell r="B3804"/>
          <cell r="C3804"/>
          <cell r="D3804"/>
          <cell r="E3804"/>
          <cell r="F3804" t="str">
            <v>Total B</v>
          </cell>
          <cell r="G3804">
            <v>0</v>
          </cell>
        </row>
        <row r="3805">
          <cell r="A3805" t="str">
            <v>C - EQUIPOS</v>
          </cell>
          <cell r="B3805"/>
          <cell r="C3805"/>
          <cell r="D3805"/>
          <cell r="E3805"/>
          <cell r="F3805"/>
          <cell r="G3805"/>
        </row>
        <row r="3806">
          <cell r="A3806" t="str">
            <v/>
          </cell>
          <cell r="B3806" t="str">
            <v/>
          </cell>
          <cell r="C3806"/>
          <cell r="D3806" t="str">
            <v/>
          </cell>
          <cell r="E3806"/>
          <cell r="F3806">
            <v>0</v>
          </cell>
          <cell r="G3806">
            <v>0</v>
          </cell>
        </row>
        <row r="3807">
          <cell r="A3807" t="str">
            <v/>
          </cell>
          <cell r="B3807" t="str">
            <v/>
          </cell>
          <cell r="C3807"/>
          <cell r="D3807" t="str">
            <v/>
          </cell>
          <cell r="E3807"/>
          <cell r="F3807">
            <v>0</v>
          </cell>
          <cell r="G3807">
            <v>0</v>
          </cell>
        </row>
        <row r="3808">
          <cell r="A3808" t="str">
            <v/>
          </cell>
          <cell r="B3808" t="str">
            <v/>
          </cell>
          <cell r="C3808"/>
          <cell r="D3808" t="str">
            <v/>
          </cell>
          <cell r="E3808"/>
          <cell r="F3808">
            <v>0</v>
          </cell>
          <cell r="G3808">
            <v>0</v>
          </cell>
        </row>
        <row r="3809">
          <cell r="A3809" t="str">
            <v/>
          </cell>
          <cell r="B3809" t="str">
            <v/>
          </cell>
          <cell r="C3809"/>
          <cell r="D3809" t="str">
            <v/>
          </cell>
          <cell r="E3809"/>
          <cell r="F3809">
            <v>0</v>
          </cell>
          <cell r="G3809">
            <v>0</v>
          </cell>
        </row>
        <row r="3810">
          <cell r="A3810" t="str">
            <v/>
          </cell>
          <cell r="B3810" t="str">
            <v/>
          </cell>
          <cell r="C3810"/>
          <cell r="D3810" t="str">
            <v/>
          </cell>
          <cell r="E3810"/>
          <cell r="F3810">
            <v>0</v>
          </cell>
          <cell r="G3810">
            <v>0</v>
          </cell>
        </row>
        <row r="3811">
          <cell r="A3811" t="str">
            <v/>
          </cell>
          <cell r="B3811" t="str">
            <v/>
          </cell>
          <cell r="C3811"/>
          <cell r="D3811" t="str">
            <v/>
          </cell>
          <cell r="E3811"/>
          <cell r="F3811">
            <v>0</v>
          </cell>
          <cell r="G3811">
            <v>0</v>
          </cell>
        </row>
        <row r="3812">
          <cell r="A3812" t="str">
            <v/>
          </cell>
          <cell r="B3812" t="str">
            <v/>
          </cell>
          <cell r="C3812"/>
          <cell r="D3812" t="str">
            <v/>
          </cell>
          <cell r="E3812"/>
          <cell r="F3812">
            <v>0</v>
          </cell>
          <cell r="G3812">
            <v>0</v>
          </cell>
        </row>
        <row r="3813">
          <cell r="A3813" t="str">
            <v/>
          </cell>
          <cell r="B3813" t="str">
            <v/>
          </cell>
          <cell r="C3813"/>
          <cell r="D3813" t="str">
            <v/>
          </cell>
          <cell r="E3813"/>
          <cell r="F3813">
            <v>0</v>
          </cell>
          <cell r="G3813">
            <v>0</v>
          </cell>
        </row>
        <row r="3814">
          <cell r="A3814" t="str">
            <v/>
          </cell>
          <cell r="B3814" t="str">
            <v/>
          </cell>
          <cell r="C3814"/>
          <cell r="D3814" t="str">
            <v/>
          </cell>
          <cell r="E3814"/>
          <cell r="F3814">
            <v>0</v>
          </cell>
          <cell r="G3814">
            <v>0</v>
          </cell>
        </row>
        <row r="3815">
          <cell r="A3815" t="str">
            <v/>
          </cell>
          <cell r="B3815" t="str">
            <v/>
          </cell>
          <cell r="C3815"/>
          <cell r="D3815" t="str">
            <v/>
          </cell>
          <cell r="E3815"/>
          <cell r="F3815">
            <v>0</v>
          </cell>
          <cell r="G3815">
            <v>0</v>
          </cell>
        </row>
        <row r="3816">
          <cell r="A3816"/>
          <cell r="E3816"/>
          <cell r="F3816" t="str">
            <v>Total C</v>
          </cell>
          <cell r="G3816">
            <v>0</v>
          </cell>
        </row>
        <row r="3817">
          <cell r="A3817"/>
          <cell r="E3817"/>
          <cell r="G3817"/>
        </row>
        <row r="3818">
          <cell r="A3818" t="str">
            <v/>
          </cell>
          <cell r="B3818" t="str">
            <v/>
          </cell>
          <cell r="C3818"/>
          <cell r="D3818" t="str">
            <v>COSTO NETO</v>
          </cell>
          <cell r="E3818"/>
          <cell r="F3818" t="str">
            <v>Total D=A+B+C</v>
          </cell>
          <cell r="G3818">
            <v>0</v>
          </cell>
        </row>
        <row r="3819">
          <cell r="A3819"/>
          <cell r="B3819"/>
          <cell r="C3819"/>
          <cell r="D3819"/>
          <cell r="E3819"/>
          <cell r="F3819"/>
          <cell r="G3819"/>
        </row>
        <row r="3820">
          <cell r="A3820" t="str">
            <v>ANALISIS DE PRECIOS</v>
          </cell>
          <cell r="B3820"/>
          <cell r="C3820"/>
          <cell r="D3820"/>
          <cell r="E3820"/>
          <cell r="F3820"/>
          <cell r="G3820"/>
        </row>
        <row r="3821">
          <cell r="A3821" t="str">
            <v>COMITENTE:</v>
          </cell>
          <cell r="B3821" t="str">
            <v>INSTITUTO PROVINCIAL DE LA VIVIENDA</v>
          </cell>
          <cell r="C3821"/>
          <cell r="D3821"/>
          <cell r="E3821"/>
          <cell r="F3821"/>
          <cell r="G3821"/>
        </row>
        <row r="3822">
          <cell r="A3822" t="str">
            <v>CONTRATISTA:</v>
          </cell>
          <cell r="B3822">
            <v>0</v>
          </cell>
          <cell r="C3822"/>
          <cell r="D3822"/>
          <cell r="E3822"/>
          <cell r="F3822"/>
          <cell r="G3822"/>
        </row>
        <row r="3823">
          <cell r="A3823" t="str">
            <v>OBRA:</v>
          </cell>
          <cell r="B3823">
            <v>0</v>
          </cell>
          <cell r="C3823"/>
          <cell r="D3823"/>
          <cell r="E3823"/>
          <cell r="F3823" t="str">
            <v>PRECIOS A:</v>
          </cell>
          <cell r="G3823">
            <v>0</v>
          </cell>
        </row>
        <row r="3824">
          <cell r="A3824" t="str">
            <v>UBICACIÓN:</v>
          </cell>
          <cell r="B3824">
            <v>0</v>
          </cell>
          <cell r="C3824"/>
          <cell r="E3824"/>
          <cell r="G3824"/>
        </row>
        <row r="3825">
          <cell r="A3825" t="str">
            <v>RUBRO:</v>
          </cell>
          <cell r="B3825"/>
          <cell r="C3825">
            <v>0</v>
          </cell>
          <cell r="E3825"/>
          <cell r="G3825"/>
        </row>
        <row r="3826">
          <cell r="A3826" t="str">
            <v>ITEM:</v>
          </cell>
          <cell r="B3826" t="str">
            <v/>
          </cell>
          <cell r="C3826" t="str">
            <v/>
          </cell>
          <cell r="E3826"/>
          <cell r="F3826" t="str">
            <v>UNIDAD:</v>
          </cell>
          <cell r="G3826" t="str">
            <v/>
          </cell>
        </row>
        <row r="3827">
          <cell r="A3827"/>
          <cell r="B3827"/>
          <cell r="E3827"/>
          <cell r="G3827"/>
        </row>
        <row r="3828">
          <cell r="A3828" t="str">
            <v>DATOS REDETERMINACION</v>
          </cell>
          <cell r="B3828"/>
          <cell r="C3828" t="str">
            <v>DESIGNACION</v>
          </cell>
          <cell r="D3828" t="str">
            <v>U</v>
          </cell>
          <cell r="E3828" t="str">
            <v>Cantidad</v>
          </cell>
          <cell r="F3828" t="str">
            <v>$ Unitarios</v>
          </cell>
          <cell r="G3828" t="str">
            <v>$ Parcial</v>
          </cell>
        </row>
        <row r="3829">
          <cell r="A3829" t="str">
            <v>CÓDIGO</v>
          </cell>
          <cell r="B3829" t="str">
            <v>DESCRIPCIÓN</v>
          </cell>
          <cell r="C3829"/>
          <cell r="D3829"/>
          <cell r="E3829"/>
          <cell r="F3829"/>
          <cell r="G3829"/>
        </row>
        <row r="3830">
          <cell r="A3830" t="str">
            <v>A - MATERIALES</v>
          </cell>
          <cell r="B3830"/>
          <cell r="C3830"/>
          <cell r="D3830"/>
          <cell r="E3830"/>
          <cell r="F3830"/>
          <cell r="G3830"/>
        </row>
        <row r="3831">
          <cell r="A3831" t="str">
            <v/>
          </cell>
          <cell r="B3831" t="str">
            <v/>
          </cell>
          <cell r="C3831"/>
          <cell r="D3831" t="str">
            <v/>
          </cell>
          <cell r="E3831"/>
          <cell r="F3831">
            <v>0</v>
          </cell>
          <cell r="G3831">
            <v>0</v>
          </cell>
        </row>
        <row r="3832">
          <cell r="A3832" t="str">
            <v/>
          </cell>
          <cell r="B3832" t="str">
            <v/>
          </cell>
          <cell r="C3832"/>
          <cell r="D3832" t="str">
            <v/>
          </cell>
          <cell r="E3832"/>
          <cell r="F3832">
            <v>0</v>
          </cell>
          <cell r="G3832">
            <v>0</v>
          </cell>
        </row>
        <row r="3833">
          <cell r="A3833" t="str">
            <v/>
          </cell>
          <cell r="B3833" t="str">
            <v/>
          </cell>
          <cell r="C3833"/>
          <cell r="D3833" t="str">
            <v/>
          </cell>
          <cell r="E3833"/>
          <cell r="F3833">
            <v>0</v>
          </cell>
          <cell r="G3833">
            <v>0</v>
          </cell>
        </row>
        <row r="3834">
          <cell r="A3834" t="str">
            <v/>
          </cell>
          <cell r="B3834" t="str">
            <v/>
          </cell>
          <cell r="C3834"/>
          <cell r="D3834" t="str">
            <v/>
          </cell>
          <cell r="E3834"/>
          <cell r="F3834">
            <v>0</v>
          </cell>
          <cell r="G3834">
            <v>0</v>
          </cell>
        </row>
        <row r="3835">
          <cell r="A3835" t="str">
            <v/>
          </cell>
          <cell r="B3835" t="str">
            <v/>
          </cell>
          <cell r="C3835"/>
          <cell r="D3835" t="str">
            <v/>
          </cell>
          <cell r="E3835"/>
          <cell r="F3835">
            <v>0</v>
          </cell>
          <cell r="G3835">
            <v>0</v>
          </cell>
        </row>
        <row r="3836">
          <cell r="A3836" t="str">
            <v/>
          </cell>
          <cell r="B3836" t="str">
            <v/>
          </cell>
          <cell r="C3836"/>
          <cell r="D3836" t="str">
            <v/>
          </cell>
          <cell r="E3836"/>
          <cell r="F3836">
            <v>0</v>
          </cell>
          <cell r="G3836">
            <v>0</v>
          </cell>
        </row>
        <row r="3837">
          <cell r="A3837" t="str">
            <v/>
          </cell>
          <cell r="B3837" t="str">
            <v/>
          </cell>
          <cell r="C3837"/>
          <cell r="D3837" t="str">
            <v/>
          </cell>
          <cell r="E3837"/>
          <cell r="F3837">
            <v>0</v>
          </cell>
          <cell r="G3837">
            <v>0</v>
          </cell>
        </row>
        <row r="3838">
          <cell r="A3838" t="str">
            <v/>
          </cell>
          <cell r="B3838" t="str">
            <v/>
          </cell>
          <cell r="C3838"/>
          <cell r="D3838" t="str">
            <v/>
          </cell>
          <cell r="E3838"/>
          <cell r="F3838">
            <v>0</v>
          </cell>
          <cell r="G3838">
            <v>0</v>
          </cell>
        </row>
        <row r="3839">
          <cell r="A3839" t="str">
            <v/>
          </cell>
          <cell r="B3839" t="str">
            <v/>
          </cell>
          <cell r="C3839"/>
          <cell r="D3839" t="str">
            <v/>
          </cell>
          <cell r="E3839"/>
          <cell r="F3839">
            <v>0</v>
          </cell>
          <cell r="G3839">
            <v>0</v>
          </cell>
        </row>
        <row r="3840">
          <cell r="A3840" t="str">
            <v/>
          </cell>
          <cell r="B3840" t="str">
            <v/>
          </cell>
          <cell r="C3840"/>
          <cell r="D3840" t="str">
            <v/>
          </cell>
          <cell r="E3840"/>
          <cell r="F3840">
            <v>0</v>
          </cell>
          <cell r="G3840">
            <v>0</v>
          </cell>
        </row>
        <row r="3841">
          <cell r="A3841" t="str">
            <v/>
          </cell>
          <cell r="B3841" t="str">
            <v/>
          </cell>
          <cell r="C3841"/>
          <cell r="D3841" t="str">
            <v/>
          </cell>
          <cell r="E3841"/>
          <cell r="F3841">
            <v>0</v>
          </cell>
          <cell r="G3841">
            <v>0</v>
          </cell>
        </row>
        <row r="3842">
          <cell r="A3842" t="str">
            <v/>
          </cell>
          <cell r="B3842" t="str">
            <v/>
          </cell>
          <cell r="C3842"/>
          <cell r="D3842" t="str">
            <v/>
          </cell>
          <cell r="E3842"/>
          <cell r="F3842">
            <v>0</v>
          </cell>
          <cell r="G3842">
            <v>0</v>
          </cell>
        </row>
        <row r="3843">
          <cell r="A3843" t="str">
            <v/>
          </cell>
          <cell r="B3843" t="str">
            <v/>
          </cell>
          <cell r="C3843"/>
          <cell r="D3843" t="str">
            <v/>
          </cell>
          <cell r="E3843"/>
          <cell r="F3843">
            <v>0</v>
          </cell>
          <cell r="G3843">
            <v>0</v>
          </cell>
        </row>
        <row r="3844">
          <cell r="A3844" t="str">
            <v/>
          </cell>
          <cell r="B3844" t="str">
            <v/>
          </cell>
          <cell r="C3844"/>
          <cell r="D3844" t="str">
            <v/>
          </cell>
          <cell r="E3844"/>
          <cell r="F3844">
            <v>0</v>
          </cell>
          <cell r="G3844">
            <v>0</v>
          </cell>
        </row>
        <row r="3845">
          <cell r="A3845" t="str">
            <v/>
          </cell>
          <cell r="B3845" t="str">
            <v/>
          </cell>
          <cell r="C3845"/>
          <cell r="D3845" t="str">
            <v/>
          </cell>
          <cell r="E3845"/>
          <cell r="F3845">
            <v>0</v>
          </cell>
          <cell r="G3845">
            <v>0</v>
          </cell>
        </row>
        <row r="3846">
          <cell r="A3846" t="str">
            <v/>
          </cell>
          <cell r="B3846" t="str">
            <v/>
          </cell>
          <cell r="C3846"/>
          <cell r="D3846" t="str">
            <v/>
          </cell>
          <cell r="E3846"/>
          <cell r="F3846">
            <v>0</v>
          </cell>
          <cell r="G3846">
            <v>0</v>
          </cell>
        </row>
        <row r="3847">
          <cell r="A3847" t="str">
            <v/>
          </cell>
          <cell r="B3847" t="str">
            <v/>
          </cell>
          <cell r="C3847"/>
          <cell r="D3847" t="str">
            <v/>
          </cell>
          <cell r="E3847"/>
          <cell r="F3847">
            <v>0</v>
          </cell>
          <cell r="G3847">
            <v>0</v>
          </cell>
        </row>
        <row r="3848">
          <cell r="A3848" t="str">
            <v/>
          </cell>
          <cell r="B3848" t="str">
            <v/>
          </cell>
          <cell r="C3848"/>
          <cell r="D3848" t="str">
            <v/>
          </cell>
          <cell r="E3848"/>
          <cell r="F3848">
            <v>0</v>
          </cell>
          <cell r="G3848">
            <v>0</v>
          </cell>
        </row>
        <row r="3849">
          <cell r="A3849" t="str">
            <v/>
          </cell>
          <cell r="B3849" t="str">
            <v/>
          </cell>
          <cell r="C3849"/>
          <cell r="D3849" t="str">
            <v/>
          </cell>
          <cell r="E3849"/>
          <cell r="F3849">
            <v>0</v>
          </cell>
          <cell r="G3849">
            <v>0</v>
          </cell>
        </row>
        <row r="3850">
          <cell r="A3850" t="str">
            <v/>
          </cell>
          <cell r="B3850" t="str">
            <v/>
          </cell>
          <cell r="C3850"/>
          <cell r="D3850" t="str">
            <v/>
          </cell>
          <cell r="E3850"/>
          <cell r="F3850">
            <v>0</v>
          </cell>
          <cell r="G3850">
            <v>0</v>
          </cell>
        </row>
        <row r="3851">
          <cell r="A3851"/>
          <cell r="B3851"/>
          <cell r="C3851"/>
          <cell r="D3851"/>
          <cell r="E3851"/>
          <cell r="F3851" t="str">
            <v>Total A</v>
          </cell>
          <cell r="G3851">
            <v>0</v>
          </cell>
        </row>
        <row r="3852">
          <cell r="A3852" t="str">
            <v>B - MANO DE OBRA</v>
          </cell>
          <cell r="B3852"/>
          <cell r="C3852"/>
          <cell r="D3852"/>
          <cell r="E3852"/>
          <cell r="F3852"/>
          <cell r="G3852"/>
        </row>
        <row r="3853">
          <cell r="A3853" t="str">
            <v/>
          </cell>
          <cell r="B3853" t="str">
            <v/>
          </cell>
          <cell r="C3853"/>
          <cell r="D3853" t="str">
            <v/>
          </cell>
          <cell r="E3853"/>
          <cell r="F3853">
            <v>0</v>
          </cell>
          <cell r="G3853">
            <v>0</v>
          </cell>
        </row>
        <row r="3854">
          <cell r="A3854" t="str">
            <v/>
          </cell>
          <cell r="B3854" t="str">
            <v/>
          </cell>
          <cell r="C3854"/>
          <cell r="D3854" t="str">
            <v/>
          </cell>
          <cell r="E3854"/>
          <cell r="F3854">
            <v>0</v>
          </cell>
          <cell r="G3854">
            <v>0</v>
          </cell>
        </row>
        <row r="3855">
          <cell r="A3855" t="str">
            <v/>
          </cell>
          <cell r="B3855" t="str">
            <v/>
          </cell>
          <cell r="C3855"/>
          <cell r="D3855" t="str">
            <v/>
          </cell>
          <cell r="E3855"/>
          <cell r="F3855">
            <v>0</v>
          </cell>
          <cell r="G3855">
            <v>0</v>
          </cell>
        </row>
        <row r="3856">
          <cell r="A3856" t="str">
            <v/>
          </cell>
          <cell r="B3856" t="str">
            <v/>
          </cell>
          <cell r="C3856"/>
          <cell r="D3856" t="str">
            <v/>
          </cell>
          <cell r="E3856"/>
          <cell r="F3856">
            <v>0</v>
          </cell>
          <cell r="G3856">
            <v>0</v>
          </cell>
        </row>
        <row r="3857">
          <cell r="A3857" t="str">
            <v/>
          </cell>
          <cell r="B3857" t="str">
            <v/>
          </cell>
          <cell r="C3857"/>
          <cell r="D3857" t="str">
            <v/>
          </cell>
          <cell r="E3857"/>
          <cell r="F3857">
            <v>0</v>
          </cell>
          <cell r="G3857">
            <v>0</v>
          </cell>
        </row>
        <row r="3858">
          <cell r="A3858" t="str">
            <v/>
          </cell>
          <cell r="B3858" t="str">
            <v/>
          </cell>
          <cell r="C3858"/>
          <cell r="D3858" t="str">
            <v/>
          </cell>
          <cell r="E3858"/>
          <cell r="F3858">
            <v>0</v>
          </cell>
          <cell r="G3858">
            <v>0</v>
          </cell>
        </row>
        <row r="3859">
          <cell r="A3859" t="str">
            <v/>
          </cell>
          <cell r="B3859" t="str">
            <v/>
          </cell>
          <cell r="C3859"/>
          <cell r="D3859" t="str">
            <v/>
          </cell>
          <cell r="E3859"/>
          <cell r="F3859">
            <v>0</v>
          </cell>
          <cell r="G3859">
            <v>0</v>
          </cell>
        </row>
        <row r="3860">
          <cell r="A3860" t="str">
            <v/>
          </cell>
          <cell r="B3860" t="str">
            <v/>
          </cell>
          <cell r="C3860"/>
          <cell r="D3860" t="str">
            <v/>
          </cell>
          <cell r="E3860"/>
          <cell r="F3860">
            <v>0</v>
          </cell>
          <cell r="G3860">
            <v>0</v>
          </cell>
        </row>
        <row r="3861">
          <cell r="A3861"/>
          <cell r="B3861"/>
          <cell r="C3861"/>
          <cell r="D3861"/>
          <cell r="E3861"/>
          <cell r="F3861" t="str">
            <v>Total B</v>
          </cell>
          <cell r="G3861">
            <v>0</v>
          </cell>
        </row>
        <row r="3862">
          <cell r="A3862" t="str">
            <v>C - EQUIPOS</v>
          </cell>
          <cell r="B3862"/>
          <cell r="C3862"/>
          <cell r="D3862"/>
          <cell r="E3862"/>
          <cell r="F3862"/>
          <cell r="G3862"/>
        </row>
        <row r="3863">
          <cell r="A3863" t="str">
            <v/>
          </cell>
          <cell r="B3863" t="str">
            <v/>
          </cell>
          <cell r="C3863"/>
          <cell r="D3863" t="str">
            <v/>
          </cell>
          <cell r="E3863"/>
          <cell r="F3863">
            <v>0</v>
          </cell>
          <cell r="G3863">
            <v>0</v>
          </cell>
        </row>
        <row r="3864">
          <cell r="A3864" t="str">
            <v/>
          </cell>
          <cell r="B3864" t="str">
            <v/>
          </cell>
          <cell r="C3864"/>
          <cell r="D3864" t="str">
            <v/>
          </cell>
          <cell r="E3864"/>
          <cell r="F3864">
            <v>0</v>
          </cell>
          <cell r="G3864">
            <v>0</v>
          </cell>
        </row>
        <row r="3865">
          <cell r="A3865" t="str">
            <v/>
          </cell>
          <cell r="B3865" t="str">
            <v/>
          </cell>
          <cell r="C3865"/>
          <cell r="D3865" t="str">
            <v/>
          </cell>
          <cell r="E3865"/>
          <cell r="F3865">
            <v>0</v>
          </cell>
          <cell r="G3865">
            <v>0</v>
          </cell>
        </row>
        <row r="3866">
          <cell r="A3866" t="str">
            <v/>
          </cell>
          <cell r="B3866" t="str">
            <v/>
          </cell>
          <cell r="C3866"/>
          <cell r="D3866" t="str">
            <v/>
          </cell>
          <cell r="E3866"/>
          <cell r="F3866">
            <v>0</v>
          </cell>
          <cell r="G3866">
            <v>0</v>
          </cell>
        </row>
        <row r="3867">
          <cell r="A3867" t="str">
            <v/>
          </cell>
          <cell r="B3867" t="str">
            <v/>
          </cell>
          <cell r="C3867"/>
          <cell r="D3867" t="str">
            <v/>
          </cell>
          <cell r="E3867"/>
          <cell r="F3867">
            <v>0</v>
          </cell>
          <cell r="G3867">
            <v>0</v>
          </cell>
        </row>
        <row r="3868">
          <cell r="A3868" t="str">
            <v/>
          </cell>
          <cell r="B3868" t="str">
            <v/>
          </cell>
          <cell r="C3868"/>
          <cell r="D3868" t="str">
            <v/>
          </cell>
          <cell r="E3868"/>
          <cell r="F3868">
            <v>0</v>
          </cell>
          <cell r="G3868">
            <v>0</v>
          </cell>
        </row>
        <row r="3869">
          <cell r="A3869" t="str">
            <v/>
          </cell>
          <cell r="B3869" t="str">
            <v/>
          </cell>
          <cell r="C3869"/>
          <cell r="D3869" t="str">
            <v/>
          </cell>
          <cell r="E3869"/>
          <cell r="F3869">
            <v>0</v>
          </cell>
          <cell r="G3869">
            <v>0</v>
          </cell>
        </row>
        <row r="3870">
          <cell r="A3870" t="str">
            <v/>
          </cell>
          <cell r="B3870" t="str">
            <v/>
          </cell>
          <cell r="C3870"/>
          <cell r="D3870" t="str">
            <v/>
          </cell>
          <cell r="E3870"/>
          <cell r="F3870">
            <v>0</v>
          </cell>
          <cell r="G3870">
            <v>0</v>
          </cell>
        </row>
        <row r="3871">
          <cell r="A3871" t="str">
            <v/>
          </cell>
          <cell r="B3871" t="str">
            <v/>
          </cell>
          <cell r="C3871"/>
          <cell r="D3871" t="str">
            <v/>
          </cell>
          <cell r="E3871"/>
          <cell r="F3871">
            <v>0</v>
          </cell>
          <cell r="G3871">
            <v>0</v>
          </cell>
        </row>
        <row r="3872">
          <cell r="A3872" t="str">
            <v/>
          </cell>
          <cell r="B3872" t="str">
            <v/>
          </cell>
          <cell r="C3872"/>
          <cell r="D3872" t="str">
            <v/>
          </cell>
          <cell r="E3872"/>
          <cell r="F3872">
            <v>0</v>
          </cell>
          <cell r="G3872">
            <v>0</v>
          </cell>
        </row>
        <row r="3873">
          <cell r="A3873"/>
          <cell r="E3873"/>
          <cell r="F3873" t="str">
            <v>Total C</v>
          </cell>
          <cell r="G3873">
            <v>0</v>
          </cell>
        </row>
        <row r="3874">
          <cell r="A3874"/>
          <cell r="E3874"/>
          <cell r="G3874"/>
        </row>
        <row r="3875">
          <cell r="A3875" t="str">
            <v/>
          </cell>
          <cell r="B3875" t="str">
            <v/>
          </cell>
          <cell r="C3875"/>
          <cell r="D3875" t="str">
            <v>COSTO NETO</v>
          </cell>
          <cell r="E3875"/>
          <cell r="F3875" t="str">
            <v>Total D=A+B+C</v>
          </cell>
          <cell r="G3875">
            <v>0</v>
          </cell>
        </row>
        <row r="3877">
          <cell r="A3877" t="str">
            <v>ANALISIS DE PRECIOS</v>
          </cell>
          <cell r="B3877"/>
          <cell r="C3877"/>
          <cell r="D3877"/>
          <cell r="E3877"/>
          <cell r="F3877"/>
          <cell r="G3877"/>
        </row>
        <row r="3878">
          <cell r="A3878" t="str">
            <v>COMITENTE:</v>
          </cell>
          <cell r="B3878" t="str">
            <v>INSTITUTO PROVINCIAL DE LA VIVIENDA</v>
          </cell>
          <cell r="C3878"/>
          <cell r="D3878"/>
          <cell r="E3878"/>
          <cell r="F3878"/>
          <cell r="G3878"/>
        </row>
        <row r="3879">
          <cell r="A3879" t="str">
            <v>CONTRATISTA:</v>
          </cell>
          <cell r="B3879">
            <v>0</v>
          </cell>
          <cell r="C3879"/>
          <cell r="D3879"/>
          <cell r="E3879"/>
          <cell r="F3879"/>
          <cell r="G3879"/>
        </row>
        <row r="3880">
          <cell r="A3880" t="str">
            <v>OBRA:</v>
          </cell>
          <cell r="B3880">
            <v>0</v>
          </cell>
          <cell r="C3880"/>
          <cell r="D3880"/>
          <cell r="E3880"/>
          <cell r="F3880" t="str">
            <v>PRECIOS A:</v>
          </cell>
          <cell r="G3880">
            <v>0</v>
          </cell>
        </row>
        <row r="3881">
          <cell r="A3881" t="str">
            <v>UBICACIÓN:</v>
          </cell>
          <cell r="B3881">
            <v>0</v>
          </cell>
          <cell r="C3881"/>
          <cell r="E3881"/>
          <cell r="G3881"/>
        </row>
        <row r="3882">
          <cell r="A3882" t="str">
            <v>RUBRO:</v>
          </cell>
          <cell r="B3882"/>
          <cell r="C3882">
            <v>0</v>
          </cell>
          <cell r="E3882"/>
          <cell r="G3882"/>
        </row>
        <row r="3883">
          <cell r="A3883" t="str">
            <v>ITEM:</v>
          </cell>
          <cell r="B3883" t="str">
            <v/>
          </cell>
          <cell r="C3883" t="str">
            <v/>
          </cell>
          <cell r="E3883"/>
          <cell r="F3883" t="str">
            <v>UNIDAD:</v>
          </cell>
          <cell r="G3883" t="str">
            <v/>
          </cell>
        </row>
        <row r="3884">
          <cell r="A3884"/>
          <cell r="B3884"/>
          <cell r="E3884"/>
          <cell r="G3884"/>
        </row>
        <row r="3885">
          <cell r="A3885" t="str">
            <v>DATOS REDETERMINACION</v>
          </cell>
          <cell r="B3885"/>
          <cell r="C3885" t="str">
            <v>DESIGNACION</v>
          </cell>
          <cell r="D3885" t="str">
            <v>U</v>
          </cell>
          <cell r="E3885" t="str">
            <v>Cantidad</v>
          </cell>
          <cell r="F3885" t="str">
            <v>$ Unitarios</v>
          </cell>
          <cell r="G3885" t="str">
            <v>$ Parcial</v>
          </cell>
        </row>
        <row r="3886">
          <cell r="A3886" t="str">
            <v>CÓDIGO</v>
          </cell>
          <cell r="B3886" t="str">
            <v>DESCRIPCIÓN</v>
          </cell>
          <cell r="C3886"/>
          <cell r="D3886"/>
          <cell r="E3886"/>
          <cell r="F3886"/>
          <cell r="G3886"/>
        </row>
        <row r="3887">
          <cell r="A3887" t="str">
            <v>A - MATERIALES</v>
          </cell>
          <cell r="B3887"/>
          <cell r="C3887"/>
          <cell r="D3887"/>
          <cell r="E3887"/>
          <cell r="F3887"/>
          <cell r="G3887"/>
        </row>
        <row r="3888">
          <cell r="A3888" t="str">
            <v/>
          </cell>
          <cell r="B3888" t="str">
            <v/>
          </cell>
          <cell r="C3888"/>
          <cell r="D3888" t="str">
            <v/>
          </cell>
          <cell r="E3888"/>
          <cell r="F3888">
            <v>0</v>
          </cell>
          <cell r="G3888">
            <v>0</v>
          </cell>
        </row>
        <row r="3889">
          <cell r="A3889" t="str">
            <v/>
          </cell>
          <cell r="B3889" t="str">
            <v/>
          </cell>
          <cell r="C3889"/>
          <cell r="D3889" t="str">
            <v/>
          </cell>
          <cell r="E3889"/>
          <cell r="F3889">
            <v>0</v>
          </cell>
          <cell r="G3889">
            <v>0</v>
          </cell>
        </row>
        <row r="3890">
          <cell r="A3890" t="str">
            <v/>
          </cell>
          <cell r="B3890" t="str">
            <v/>
          </cell>
          <cell r="C3890"/>
          <cell r="D3890" t="str">
            <v/>
          </cell>
          <cell r="E3890"/>
          <cell r="F3890">
            <v>0</v>
          </cell>
          <cell r="G3890">
            <v>0</v>
          </cell>
        </row>
        <row r="3891">
          <cell r="A3891" t="str">
            <v/>
          </cell>
          <cell r="B3891" t="str">
            <v/>
          </cell>
          <cell r="C3891"/>
          <cell r="D3891" t="str">
            <v/>
          </cell>
          <cell r="E3891"/>
          <cell r="F3891">
            <v>0</v>
          </cell>
          <cell r="G3891">
            <v>0</v>
          </cell>
        </row>
        <row r="3892">
          <cell r="A3892" t="str">
            <v/>
          </cell>
          <cell r="B3892" t="str">
            <v/>
          </cell>
          <cell r="C3892"/>
          <cell r="D3892" t="str">
            <v/>
          </cell>
          <cell r="E3892"/>
          <cell r="F3892">
            <v>0</v>
          </cell>
          <cell r="G3892">
            <v>0</v>
          </cell>
        </row>
        <row r="3893">
          <cell r="A3893" t="str">
            <v/>
          </cell>
          <cell r="B3893" t="str">
            <v/>
          </cell>
          <cell r="C3893"/>
          <cell r="D3893" t="str">
            <v/>
          </cell>
          <cell r="E3893"/>
          <cell r="F3893">
            <v>0</v>
          </cell>
          <cell r="G3893">
            <v>0</v>
          </cell>
        </row>
        <row r="3894">
          <cell r="A3894" t="str">
            <v/>
          </cell>
          <cell r="B3894" t="str">
            <v/>
          </cell>
          <cell r="C3894"/>
          <cell r="D3894" t="str">
            <v/>
          </cell>
          <cell r="E3894"/>
          <cell r="F3894">
            <v>0</v>
          </cell>
          <cell r="G3894">
            <v>0</v>
          </cell>
        </row>
        <row r="3895">
          <cell r="A3895" t="str">
            <v/>
          </cell>
          <cell r="B3895" t="str">
            <v/>
          </cell>
          <cell r="C3895"/>
          <cell r="D3895" t="str">
            <v/>
          </cell>
          <cell r="E3895"/>
          <cell r="F3895">
            <v>0</v>
          </cell>
          <cell r="G3895">
            <v>0</v>
          </cell>
        </row>
        <row r="3896">
          <cell r="A3896" t="str">
            <v/>
          </cell>
          <cell r="B3896" t="str">
            <v/>
          </cell>
          <cell r="C3896"/>
          <cell r="D3896" t="str">
            <v/>
          </cell>
          <cell r="E3896"/>
          <cell r="F3896">
            <v>0</v>
          </cell>
          <cell r="G3896">
            <v>0</v>
          </cell>
        </row>
        <row r="3897">
          <cell r="A3897" t="str">
            <v/>
          </cell>
          <cell r="B3897" t="str">
            <v/>
          </cell>
          <cell r="C3897"/>
          <cell r="D3897" t="str">
            <v/>
          </cell>
          <cell r="E3897"/>
          <cell r="F3897">
            <v>0</v>
          </cell>
          <cell r="G3897">
            <v>0</v>
          </cell>
        </row>
        <row r="3898">
          <cell r="A3898" t="str">
            <v/>
          </cell>
          <cell r="B3898" t="str">
            <v/>
          </cell>
          <cell r="C3898"/>
          <cell r="D3898" t="str">
            <v/>
          </cell>
          <cell r="E3898"/>
          <cell r="F3898">
            <v>0</v>
          </cell>
          <cell r="G3898">
            <v>0</v>
          </cell>
        </row>
        <row r="3899">
          <cell r="A3899" t="str">
            <v/>
          </cell>
          <cell r="B3899" t="str">
            <v/>
          </cell>
          <cell r="C3899"/>
          <cell r="D3899" t="str">
            <v/>
          </cell>
          <cell r="E3899"/>
          <cell r="F3899">
            <v>0</v>
          </cell>
          <cell r="G3899">
            <v>0</v>
          </cell>
        </row>
        <row r="3900">
          <cell r="A3900" t="str">
            <v/>
          </cell>
          <cell r="B3900" t="str">
            <v/>
          </cell>
          <cell r="C3900"/>
          <cell r="D3900" t="str">
            <v/>
          </cell>
          <cell r="E3900"/>
          <cell r="F3900">
            <v>0</v>
          </cell>
          <cell r="G3900">
            <v>0</v>
          </cell>
        </row>
        <row r="3901">
          <cell r="A3901" t="str">
            <v/>
          </cell>
          <cell r="B3901" t="str">
            <v/>
          </cell>
          <cell r="C3901"/>
          <cell r="D3901" t="str">
            <v/>
          </cell>
          <cell r="E3901"/>
          <cell r="F3901">
            <v>0</v>
          </cell>
          <cell r="G3901">
            <v>0</v>
          </cell>
        </row>
        <row r="3902">
          <cell r="A3902" t="str">
            <v/>
          </cell>
          <cell r="B3902" t="str">
            <v/>
          </cell>
          <cell r="C3902"/>
          <cell r="D3902" t="str">
            <v/>
          </cell>
          <cell r="E3902"/>
          <cell r="F3902">
            <v>0</v>
          </cell>
          <cell r="G3902">
            <v>0</v>
          </cell>
        </row>
        <row r="3903">
          <cell r="A3903" t="str">
            <v/>
          </cell>
          <cell r="B3903" t="str">
            <v/>
          </cell>
          <cell r="C3903"/>
          <cell r="D3903" t="str">
            <v/>
          </cell>
          <cell r="E3903"/>
          <cell r="F3903">
            <v>0</v>
          </cell>
          <cell r="G3903">
            <v>0</v>
          </cell>
        </row>
        <row r="3904">
          <cell r="A3904" t="str">
            <v/>
          </cell>
          <cell r="B3904" t="str">
            <v/>
          </cell>
          <cell r="C3904"/>
          <cell r="D3904" t="str">
            <v/>
          </cell>
          <cell r="E3904"/>
          <cell r="F3904">
            <v>0</v>
          </cell>
          <cell r="G3904">
            <v>0</v>
          </cell>
        </row>
        <row r="3905">
          <cell r="A3905" t="str">
            <v/>
          </cell>
          <cell r="B3905" t="str">
            <v/>
          </cell>
          <cell r="C3905"/>
          <cell r="D3905" t="str">
            <v/>
          </cell>
          <cell r="E3905"/>
          <cell r="F3905">
            <v>0</v>
          </cell>
          <cell r="G3905">
            <v>0</v>
          </cell>
        </row>
        <row r="3906">
          <cell r="A3906" t="str">
            <v/>
          </cell>
          <cell r="B3906" t="str">
            <v/>
          </cell>
          <cell r="C3906"/>
          <cell r="D3906" t="str">
            <v/>
          </cell>
          <cell r="E3906"/>
          <cell r="F3906">
            <v>0</v>
          </cell>
          <cell r="G3906">
            <v>0</v>
          </cell>
        </row>
        <row r="3907">
          <cell r="A3907" t="str">
            <v/>
          </cell>
          <cell r="B3907" t="str">
            <v/>
          </cell>
          <cell r="C3907"/>
          <cell r="D3907" t="str">
            <v/>
          </cell>
          <cell r="E3907"/>
          <cell r="F3907">
            <v>0</v>
          </cell>
          <cell r="G3907">
            <v>0</v>
          </cell>
        </row>
        <row r="3908">
          <cell r="A3908"/>
          <cell r="B3908"/>
          <cell r="C3908"/>
          <cell r="D3908"/>
          <cell r="E3908"/>
          <cell r="F3908" t="str">
            <v>Total A</v>
          </cell>
          <cell r="G3908">
            <v>0</v>
          </cell>
        </row>
        <row r="3909">
          <cell r="A3909" t="str">
            <v>B - MANO DE OBRA</v>
          </cell>
          <cell r="B3909"/>
          <cell r="C3909"/>
          <cell r="D3909"/>
          <cell r="E3909"/>
          <cell r="F3909"/>
          <cell r="G3909"/>
        </row>
        <row r="3910">
          <cell r="A3910" t="str">
            <v/>
          </cell>
          <cell r="B3910" t="str">
            <v/>
          </cell>
          <cell r="C3910"/>
          <cell r="D3910" t="str">
            <v/>
          </cell>
          <cell r="E3910"/>
          <cell r="F3910">
            <v>0</v>
          </cell>
          <cell r="G3910">
            <v>0</v>
          </cell>
        </row>
        <row r="3911">
          <cell r="A3911" t="str">
            <v/>
          </cell>
          <cell r="B3911" t="str">
            <v/>
          </cell>
          <cell r="C3911"/>
          <cell r="D3911" t="str">
            <v/>
          </cell>
          <cell r="E3911"/>
          <cell r="F3911">
            <v>0</v>
          </cell>
          <cell r="G3911">
            <v>0</v>
          </cell>
        </row>
        <row r="3912">
          <cell r="A3912" t="str">
            <v/>
          </cell>
          <cell r="B3912" t="str">
            <v/>
          </cell>
          <cell r="C3912"/>
          <cell r="D3912" t="str">
            <v/>
          </cell>
          <cell r="E3912"/>
          <cell r="F3912">
            <v>0</v>
          </cell>
          <cell r="G3912">
            <v>0</v>
          </cell>
        </row>
        <row r="3913">
          <cell r="A3913" t="str">
            <v/>
          </cell>
          <cell r="B3913" t="str">
            <v/>
          </cell>
          <cell r="C3913"/>
          <cell r="D3913" t="str">
            <v/>
          </cell>
          <cell r="E3913"/>
          <cell r="F3913">
            <v>0</v>
          </cell>
          <cell r="G3913">
            <v>0</v>
          </cell>
        </row>
        <row r="3914">
          <cell r="A3914" t="str">
            <v/>
          </cell>
          <cell r="B3914" t="str">
            <v/>
          </cell>
          <cell r="C3914"/>
          <cell r="D3914" t="str">
            <v/>
          </cell>
          <cell r="E3914"/>
          <cell r="F3914">
            <v>0</v>
          </cell>
          <cell r="G3914">
            <v>0</v>
          </cell>
        </row>
        <row r="3915">
          <cell r="A3915" t="str">
            <v/>
          </cell>
          <cell r="B3915" t="str">
            <v/>
          </cell>
          <cell r="C3915"/>
          <cell r="D3915" t="str">
            <v/>
          </cell>
          <cell r="E3915"/>
          <cell r="F3915">
            <v>0</v>
          </cell>
          <cell r="G3915">
            <v>0</v>
          </cell>
        </row>
        <row r="3916">
          <cell r="A3916" t="str">
            <v/>
          </cell>
          <cell r="B3916" t="str">
            <v/>
          </cell>
          <cell r="C3916"/>
          <cell r="D3916" t="str">
            <v/>
          </cell>
          <cell r="E3916"/>
          <cell r="F3916">
            <v>0</v>
          </cell>
          <cell r="G3916">
            <v>0</v>
          </cell>
        </row>
        <row r="3917">
          <cell r="A3917" t="str">
            <v/>
          </cell>
          <cell r="B3917" t="str">
            <v/>
          </cell>
          <cell r="C3917"/>
          <cell r="D3917" t="str">
            <v/>
          </cell>
          <cell r="E3917"/>
          <cell r="F3917">
            <v>0</v>
          </cell>
          <cell r="G3917">
            <v>0</v>
          </cell>
        </row>
        <row r="3918">
          <cell r="A3918"/>
          <cell r="B3918"/>
          <cell r="C3918"/>
          <cell r="D3918"/>
          <cell r="E3918"/>
          <cell r="F3918" t="str">
            <v>Total B</v>
          </cell>
          <cell r="G3918">
            <v>0</v>
          </cell>
        </row>
        <row r="3919">
          <cell r="A3919" t="str">
            <v>C - EQUIPOS</v>
          </cell>
          <cell r="B3919"/>
          <cell r="C3919"/>
          <cell r="D3919"/>
          <cell r="E3919"/>
          <cell r="F3919"/>
          <cell r="G3919"/>
        </row>
        <row r="3920">
          <cell r="A3920" t="str">
            <v/>
          </cell>
          <cell r="B3920" t="str">
            <v/>
          </cell>
          <cell r="C3920"/>
          <cell r="D3920" t="str">
            <v/>
          </cell>
          <cell r="E3920"/>
          <cell r="F3920">
            <v>0</v>
          </cell>
          <cell r="G3920">
            <v>0</v>
          </cell>
        </row>
        <row r="3921">
          <cell r="A3921" t="str">
            <v/>
          </cell>
          <cell r="B3921" t="str">
            <v/>
          </cell>
          <cell r="C3921"/>
          <cell r="D3921" t="str">
            <v/>
          </cell>
          <cell r="E3921"/>
          <cell r="F3921">
            <v>0</v>
          </cell>
          <cell r="G3921">
            <v>0</v>
          </cell>
        </row>
        <row r="3922">
          <cell r="A3922" t="str">
            <v/>
          </cell>
          <cell r="B3922" t="str">
            <v/>
          </cell>
          <cell r="C3922"/>
          <cell r="D3922" t="str">
            <v/>
          </cell>
          <cell r="E3922"/>
          <cell r="F3922">
            <v>0</v>
          </cell>
          <cell r="G3922">
            <v>0</v>
          </cell>
        </row>
        <row r="3923">
          <cell r="A3923" t="str">
            <v/>
          </cell>
          <cell r="B3923" t="str">
            <v/>
          </cell>
          <cell r="C3923"/>
          <cell r="D3923" t="str">
            <v/>
          </cell>
          <cell r="E3923"/>
          <cell r="F3923">
            <v>0</v>
          </cell>
          <cell r="G3923">
            <v>0</v>
          </cell>
        </row>
        <row r="3924">
          <cell r="A3924" t="str">
            <v/>
          </cell>
          <cell r="B3924" t="str">
            <v/>
          </cell>
          <cell r="C3924"/>
          <cell r="D3924" t="str">
            <v/>
          </cell>
          <cell r="E3924"/>
          <cell r="F3924">
            <v>0</v>
          </cell>
          <cell r="G3924">
            <v>0</v>
          </cell>
        </row>
        <row r="3925">
          <cell r="A3925" t="str">
            <v/>
          </cell>
          <cell r="B3925" t="str">
            <v/>
          </cell>
          <cell r="C3925"/>
          <cell r="D3925" t="str">
            <v/>
          </cell>
          <cell r="E3925"/>
          <cell r="F3925">
            <v>0</v>
          </cell>
          <cell r="G3925">
            <v>0</v>
          </cell>
        </row>
        <row r="3926">
          <cell r="A3926" t="str">
            <v/>
          </cell>
          <cell r="B3926" t="str">
            <v/>
          </cell>
          <cell r="C3926"/>
          <cell r="D3926" t="str">
            <v/>
          </cell>
          <cell r="E3926"/>
          <cell r="F3926">
            <v>0</v>
          </cell>
          <cell r="G3926">
            <v>0</v>
          </cell>
        </row>
        <row r="3927">
          <cell r="A3927" t="str">
            <v/>
          </cell>
          <cell r="B3927" t="str">
            <v/>
          </cell>
          <cell r="C3927"/>
          <cell r="D3927" t="str">
            <v/>
          </cell>
          <cell r="E3927"/>
          <cell r="F3927">
            <v>0</v>
          </cell>
          <cell r="G3927">
            <v>0</v>
          </cell>
        </row>
        <row r="3928">
          <cell r="A3928" t="str">
            <v/>
          </cell>
          <cell r="B3928" t="str">
            <v/>
          </cell>
          <cell r="C3928"/>
          <cell r="D3928" t="str">
            <v/>
          </cell>
          <cell r="E3928"/>
          <cell r="F3928">
            <v>0</v>
          </cell>
          <cell r="G3928">
            <v>0</v>
          </cell>
        </row>
        <row r="3929">
          <cell r="A3929" t="str">
            <v/>
          </cell>
          <cell r="B3929" t="str">
            <v/>
          </cell>
          <cell r="C3929"/>
          <cell r="D3929" t="str">
            <v/>
          </cell>
          <cell r="E3929"/>
          <cell r="F3929">
            <v>0</v>
          </cell>
          <cell r="G3929">
            <v>0</v>
          </cell>
        </row>
        <row r="3930">
          <cell r="A3930"/>
          <cell r="E3930"/>
          <cell r="F3930" t="str">
            <v>Total C</v>
          </cell>
          <cell r="G3930">
            <v>0</v>
          </cell>
        </row>
        <row r="3931">
          <cell r="A3931"/>
          <cell r="E3931"/>
          <cell r="G3931"/>
        </row>
        <row r="3932">
          <cell r="A3932" t="str">
            <v/>
          </cell>
          <cell r="B3932" t="str">
            <v/>
          </cell>
          <cell r="C3932"/>
          <cell r="D3932" t="str">
            <v>COSTO NETO</v>
          </cell>
          <cell r="E3932"/>
          <cell r="F3932" t="str">
            <v>Total D=A+B+C</v>
          </cell>
          <cell r="G3932">
            <v>0</v>
          </cell>
        </row>
        <row r="3933">
          <cell r="A3933"/>
          <cell r="B3933"/>
          <cell r="C3933"/>
          <cell r="D3933"/>
          <cell r="E3933"/>
          <cell r="F3933"/>
          <cell r="G3933"/>
        </row>
        <row r="3934">
          <cell r="A3934" t="str">
            <v>ANALISIS DE PRECIOS</v>
          </cell>
          <cell r="B3934"/>
          <cell r="C3934"/>
          <cell r="D3934"/>
          <cell r="E3934"/>
          <cell r="F3934"/>
          <cell r="G3934"/>
        </row>
        <row r="3935">
          <cell r="A3935" t="str">
            <v>COMITENTE:</v>
          </cell>
          <cell r="B3935" t="str">
            <v>INSTITUTO PROVINCIAL DE LA VIVIENDA</v>
          </cell>
          <cell r="C3935"/>
          <cell r="D3935"/>
          <cell r="E3935"/>
          <cell r="F3935"/>
          <cell r="G3935"/>
        </row>
        <row r="3936">
          <cell r="A3936" t="str">
            <v>CONTRATISTA:</v>
          </cell>
          <cell r="B3936">
            <v>0</v>
          </cell>
          <cell r="C3936"/>
          <cell r="D3936"/>
          <cell r="E3936"/>
          <cell r="F3936"/>
          <cell r="G3936"/>
        </row>
        <row r="3937">
          <cell r="A3937" t="str">
            <v>OBRA:</v>
          </cell>
          <cell r="B3937">
            <v>0</v>
          </cell>
          <cell r="C3937"/>
          <cell r="D3937"/>
          <cell r="E3937"/>
          <cell r="F3937" t="str">
            <v>PRECIOS A:</v>
          </cell>
          <cell r="G3937">
            <v>0</v>
          </cell>
        </row>
        <row r="3938">
          <cell r="A3938" t="str">
            <v>UBICACIÓN:</v>
          </cell>
          <cell r="B3938">
            <v>0</v>
          </cell>
          <cell r="C3938"/>
          <cell r="E3938"/>
          <cell r="G3938"/>
        </row>
        <row r="3939">
          <cell r="A3939" t="str">
            <v>RUBRO:</v>
          </cell>
          <cell r="B3939"/>
          <cell r="C3939">
            <v>0</v>
          </cell>
          <cell r="E3939"/>
          <cell r="G3939"/>
        </row>
        <row r="3940">
          <cell r="A3940" t="str">
            <v>ITEM:</v>
          </cell>
          <cell r="B3940" t="str">
            <v/>
          </cell>
          <cell r="C3940" t="str">
            <v/>
          </cell>
          <cell r="E3940"/>
          <cell r="F3940" t="str">
            <v>UNIDAD:</v>
          </cell>
          <cell r="G3940" t="str">
            <v/>
          </cell>
        </row>
        <row r="3941">
          <cell r="A3941"/>
          <cell r="B3941"/>
          <cell r="E3941"/>
          <cell r="G3941"/>
        </row>
        <row r="3942">
          <cell r="A3942" t="str">
            <v>DATOS REDETERMINACION</v>
          </cell>
          <cell r="B3942"/>
          <cell r="C3942" t="str">
            <v>DESIGNACION</v>
          </cell>
          <cell r="D3942" t="str">
            <v>U</v>
          </cell>
          <cell r="E3942" t="str">
            <v>Cantidad</v>
          </cell>
          <cell r="F3942" t="str">
            <v>$ Unitarios</v>
          </cell>
          <cell r="G3942" t="str">
            <v>$ Parcial</v>
          </cell>
        </row>
        <row r="3943">
          <cell r="A3943" t="str">
            <v>CÓDIGO</v>
          </cell>
          <cell r="B3943" t="str">
            <v>DESCRIPCIÓN</v>
          </cell>
          <cell r="C3943"/>
          <cell r="D3943"/>
          <cell r="E3943"/>
          <cell r="F3943"/>
          <cell r="G3943"/>
        </row>
        <row r="3944">
          <cell r="A3944" t="str">
            <v>A - MATERIALES</v>
          </cell>
          <cell r="B3944"/>
          <cell r="C3944"/>
          <cell r="D3944"/>
          <cell r="E3944"/>
          <cell r="F3944"/>
          <cell r="G3944"/>
        </row>
        <row r="3945">
          <cell r="A3945" t="str">
            <v/>
          </cell>
          <cell r="B3945" t="str">
            <v/>
          </cell>
          <cell r="C3945"/>
          <cell r="D3945" t="str">
            <v/>
          </cell>
          <cell r="E3945"/>
          <cell r="F3945">
            <v>0</v>
          </cell>
          <cell r="G3945">
            <v>0</v>
          </cell>
        </row>
        <row r="3946">
          <cell r="A3946" t="str">
            <v/>
          </cell>
          <cell r="B3946" t="str">
            <v/>
          </cell>
          <cell r="C3946"/>
          <cell r="D3946" t="str">
            <v/>
          </cell>
          <cell r="E3946"/>
          <cell r="F3946">
            <v>0</v>
          </cell>
          <cell r="G3946">
            <v>0</v>
          </cell>
        </row>
        <row r="3947">
          <cell r="A3947" t="str">
            <v/>
          </cell>
          <cell r="B3947" t="str">
            <v/>
          </cell>
          <cell r="C3947"/>
          <cell r="D3947" t="str">
            <v/>
          </cell>
          <cell r="E3947"/>
          <cell r="F3947">
            <v>0</v>
          </cell>
          <cell r="G3947">
            <v>0</v>
          </cell>
        </row>
        <row r="3948">
          <cell r="A3948" t="str">
            <v/>
          </cell>
          <cell r="B3948" t="str">
            <v/>
          </cell>
          <cell r="C3948"/>
          <cell r="D3948" t="str">
            <v/>
          </cell>
          <cell r="E3948"/>
          <cell r="F3948">
            <v>0</v>
          </cell>
          <cell r="G3948">
            <v>0</v>
          </cell>
        </row>
        <row r="3949">
          <cell r="A3949" t="str">
            <v/>
          </cell>
          <cell r="B3949" t="str">
            <v/>
          </cell>
          <cell r="C3949"/>
          <cell r="D3949" t="str">
            <v/>
          </cell>
          <cell r="E3949"/>
          <cell r="F3949">
            <v>0</v>
          </cell>
          <cell r="G3949">
            <v>0</v>
          </cell>
        </row>
        <row r="3950">
          <cell r="A3950" t="str">
            <v/>
          </cell>
          <cell r="B3950" t="str">
            <v/>
          </cell>
          <cell r="C3950"/>
          <cell r="D3950" t="str">
            <v/>
          </cell>
          <cell r="E3950"/>
          <cell r="F3950">
            <v>0</v>
          </cell>
          <cell r="G3950">
            <v>0</v>
          </cell>
        </row>
        <row r="3951">
          <cell r="A3951" t="str">
            <v/>
          </cell>
          <cell r="B3951" t="str">
            <v/>
          </cell>
          <cell r="C3951"/>
          <cell r="D3951" t="str">
            <v/>
          </cell>
          <cell r="E3951"/>
          <cell r="F3951">
            <v>0</v>
          </cell>
          <cell r="G3951">
            <v>0</v>
          </cell>
        </row>
        <row r="3952">
          <cell r="A3952" t="str">
            <v/>
          </cell>
          <cell r="B3952" t="str">
            <v/>
          </cell>
          <cell r="C3952"/>
          <cell r="D3952" t="str">
            <v/>
          </cell>
          <cell r="E3952"/>
          <cell r="F3952">
            <v>0</v>
          </cell>
          <cell r="G3952">
            <v>0</v>
          </cell>
        </row>
        <row r="3953">
          <cell r="A3953" t="str">
            <v/>
          </cell>
          <cell r="B3953" t="str">
            <v/>
          </cell>
          <cell r="C3953"/>
          <cell r="D3953" t="str">
            <v/>
          </cell>
          <cell r="E3953"/>
          <cell r="F3953">
            <v>0</v>
          </cell>
          <cell r="G3953">
            <v>0</v>
          </cell>
        </row>
        <row r="3954">
          <cell r="A3954" t="str">
            <v/>
          </cell>
          <cell r="B3954" t="str">
            <v/>
          </cell>
          <cell r="C3954"/>
          <cell r="D3954" t="str">
            <v/>
          </cell>
          <cell r="E3954"/>
          <cell r="F3954">
            <v>0</v>
          </cell>
          <cell r="G3954">
            <v>0</v>
          </cell>
        </row>
        <row r="3955">
          <cell r="A3955" t="str">
            <v/>
          </cell>
          <cell r="B3955" t="str">
            <v/>
          </cell>
          <cell r="C3955"/>
          <cell r="D3955" t="str">
            <v/>
          </cell>
          <cell r="E3955"/>
          <cell r="F3955">
            <v>0</v>
          </cell>
          <cell r="G3955">
            <v>0</v>
          </cell>
        </row>
        <row r="3956">
          <cell r="A3956" t="str">
            <v/>
          </cell>
          <cell r="B3956" t="str">
            <v/>
          </cell>
          <cell r="C3956"/>
          <cell r="D3956" t="str">
            <v/>
          </cell>
          <cell r="E3956"/>
          <cell r="F3956">
            <v>0</v>
          </cell>
          <cell r="G3956">
            <v>0</v>
          </cell>
        </row>
        <row r="3957">
          <cell r="A3957" t="str">
            <v/>
          </cell>
          <cell r="B3957" t="str">
            <v/>
          </cell>
          <cell r="C3957"/>
          <cell r="D3957" t="str">
            <v/>
          </cell>
          <cell r="E3957"/>
          <cell r="F3957">
            <v>0</v>
          </cell>
          <cell r="G3957">
            <v>0</v>
          </cell>
        </row>
        <row r="3958">
          <cell r="A3958" t="str">
            <v/>
          </cell>
          <cell r="B3958" t="str">
            <v/>
          </cell>
          <cell r="C3958"/>
          <cell r="D3958" t="str">
            <v/>
          </cell>
          <cell r="E3958"/>
          <cell r="F3958">
            <v>0</v>
          </cell>
          <cell r="G3958">
            <v>0</v>
          </cell>
        </row>
        <row r="3959">
          <cell r="A3959" t="str">
            <v/>
          </cell>
          <cell r="B3959" t="str">
            <v/>
          </cell>
          <cell r="C3959"/>
          <cell r="D3959" t="str">
            <v/>
          </cell>
          <cell r="E3959"/>
          <cell r="F3959">
            <v>0</v>
          </cell>
          <cell r="G3959">
            <v>0</v>
          </cell>
        </row>
        <row r="3960">
          <cell r="A3960" t="str">
            <v/>
          </cell>
          <cell r="B3960" t="str">
            <v/>
          </cell>
          <cell r="C3960"/>
          <cell r="D3960" t="str">
            <v/>
          </cell>
          <cell r="E3960"/>
          <cell r="F3960">
            <v>0</v>
          </cell>
          <cell r="G3960">
            <v>0</v>
          </cell>
        </row>
        <row r="3961">
          <cell r="A3961" t="str">
            <v/>
          </cell>
          <cell r="B3961" t="str">
            <v/>
          </cell>
          <cell r="C3961"/>
          <cell r="D3961" t="str">
            <v/>
          </cell>
          <cell r="E3961"/>
          <cell r="F3961">
            <v>0</v>
          </cell>
          <cell r="G3961">
            <v>0</v>
          </cell>
        </row>
        <row r="3962">
          <cell r="A3962" t="str">
            <v/>
          </cell>
          <cell r="B3962" t="str">
            <v/>
          </cell>
          <cell r="C3962"/>
          <cell r="D3962" t="str">
            <v/>
          </cell>
          <cell r="E3962"/>
          <cell r="F3962">
            <v>0</v>
          </cell>
          <cell r="G3962">
            <v>0</v>
          </cell>
        </row>
        <row r="3963">
          <cell r="A3963" t="str">
            <v/>
          </cell>
          <cell r="B3963" t="str">
            <v/>
          </cell>
          <cell r="C3963"/>
          <cell r="D3963" t="str">
            <v/>
          </cell>
          <cell r="E3963"/>
          <cell r="F3963">
            <v>0</v>
          </cell>
          <cell r="G3963">
            <v>0</v>
          </cell>
        </row>
        <row r="3964">
          <cell r="A3964" t="str">
            <v/>
          </cell>
          <cell r="B3964" t="str">
            <v/>
          </cell>
          <cell r="C3964"/>
          <cell r="D3964" t="str">
            <v/>
          </cell>
          <cell r="E3964"/>
          <cell r="F3964">
            <v>0</v>
          </cell>
          <cell r="G3964">
            <v>0</v>
          </cell>
        </row>
        <row r="3965">
          <cell r="A3965"/>
          <cell r="B3965"/>
          <cell r="C3965"/>
          <cell r="D3965"/>
          <cell r="E3965"/>
          <cell r="F3965" t="str">
            <v>Total A</v>
          </cell>
          <cell r="G3965">
            <v>0</v>
          </cell>
        </row>
        <row r="3966">
          <cell r="A3966" t="str">
            <v>B - MANO DE OBRA</v>
          </cell>
          <cell r="B3966"/>
          <cell r="C3966"/>
          <cell r="D3966"/>
          <cell r="E3966"/>
          <cell r="F3966"/>
          <cell r="G3966"/>
        </row>
        <row r="3967">
          <cell r="A3967" t="str">
            <v/>
          </cell>
          <cell r="B3967" t="str">
            <v/>
          </cell>
          <cell r="C3967"/>
          <cell r="D3967" t="str">
            <v/>
          </cell>
          <cell r="E3967"/>
          <cell r="F3967">
            <v>0</v>
          </cell>
          <cell r="G3967">
            <v>0</v>
          </cell>
        </row>
        <row r="3968">
          <cell r="A3968" t="str">
            <v/>
          </cell>
          <cell r="B3968" t="str">
            <v/>
          </cell>
          <cell r="C3968"/>
          <cell r="D3968" t="str">
            <v/>
          </cell>
          <cell r="E3968"/>
          <cell r="F3968">
            <v>0</v>
          </cell>
          <cell r="G3968">
            <v>0</v>
          </cell>
        </row>
        <row r="3969">
          <cell r="A3969" t="str">
            <v/>
          </cell>
          <cell r="B3969" t="str">
            <v/>
          </cell>
          <cell r="C3969"/>
          <cell r="D3969" t="str">
            <v/>
          </cell>
          <cell r="E3969"/>
          <cell r="F3969">
            <v>0</v>
          </cell>
          <cell r="G3969">
            <v>0</v>
          </cell>
        </row>
        <row r="3970">
          <cell r="A3970" t="str">
            <v/>
          </cell>
          <cell r="B3970" t="str">
            <v/>
          </cell>
          <cell r="C3970"/>
          <cell r="D3970" t="str">
            <v/>
          </cell>
          <cell r="E3970"/>
          <cell r="F3970">
            <v>0</v>
          </cell>
          <cell r="G3970">
            <v>0</v>
          </cell>
        </row>
        <row r="3971">
          <cell r="A3971" t="str">
            <v/>
          </cell>
          <cell r="B3971" t="str">
            <v/>
          </cell>
          <cell r="C3971"/>
          <cell r="D3971" t="str">
            <v/>
          </cell>
          <cell r="E3971"/>
          <cell r="F3971">
            <v>0</v>
          </cell>
          <cell r="G3971">
            <v>0</v>
          </cell>
        </row>
        <row r="3972">
          <cell r="A3972" t="str">
            <v/>
          </cell>
          <cell r="B3972" t="str">
            <v/>
          </cell>
          <cell r="C3972"/>
          <cell r="D3972" t="str">
            <v/>
          </cell>
          <cell r="E3972"/>
          <cell r="F3972">
            <v>0</v>
          </cell>
          <cell r="G3972">
            <v>0</v>
          </cell>
        </row>
        <row r="3973">
          <cell r="A3973" t="str">
            <v/>
          </cell>
          <cell r="B3973" t="str">
            <v/>
          </cell>
          <cell r="C3973"/>
          <cell r="D3973" t="str">
            <v/>
          </cell>
          <cell r="E3973"/>
          <cell r="F3973">
            <v>0</v>
          </cell>
          <cell r="G3973">
            <v>0</v>
          </cell>
        </row>
        <row r="3974">
          <cell r="A3974" t="str">
            <v/>
          </cell>
          <cell r="B3974" t="str">
            <v/>
          </cell>
          <cell r="C3974"/>
          <cell r="D3974" t="str">
            <v/>
          </cell>
          <cell r="E3974"/>
          <cell r="F3974">
            <v>0</v>
          </cell>
          <cell r="G3974">
            <v>0</v>
          </cell>
        </row>
        <row r="3975">
          <cell r="A3975"/>
          <cell r="B3975"/>
          <cell r="C3975"/>
          <cell r="D3975"/>
          <cell r="E3975"/>
          <cell r="F3975" t="str">
            <v>Total B</v>
          </cell>
          <cell r="G3975">
            <v>0</v>
          </cell>
        </row>
        <row r="3976">
          <cell r="A3976" t="str">
            <v>C - EQUIPOS</v>
          </cell>
          <cell r="B3976"/>
          <cell r="C3976"/>
          <cell r="D3976"/>
          <cell r="E3976"/>
          <cell r="F3976"/>
          <cell r="G3976"/>
        </row>
        <row r="3977">
          <cell r="A3977" t="str">
            <v/>
          </cell>
          <cell r="B3977" t="str">
            <v/>
          </cell>
          <cell r="C3977"/>
          <cell r="D3977" t="str">
            <v/>
          </cell>
          <cell r="E3977"/>
          <cell r="F3977">
            <v>0</v>
          </cell>
          <cell r="G3977">
            <v>0</v>
          </cell>
        </row>
        <row r="3978">
          <cell r="A3978" t="str">
            <v/>
          </cell>
          <cell r="B3978" t="str">
            <v/>
          </cell>
          <cell r="C3978"/>
          <cell r="D3978" t="str">
            <v/>
          </cell>
          <cell r="E3978"/>
          <cell r="F3978">
            <v>0</v>
          </cell>
          <cell r="G3978">
            <v>0</v>
          </cell>
        </row>
        <row r="3979">
          <cell r="A3979" t="str">
            <v/>
          </cell>
          <cell r="B3979" t="str">
            <v/>
          </cell>
          <cell r="C3979"/>
          <cell r="D3979" t="str">
            <v/>
          </cell>
          <cell r="E3979"/>
          <cell r="F3979">
            <v>0</v>
          </cell>
          <cell r="G3979">
            <v>0</v>
          </cell>
        </row>
        <row r="3980">
          <cell r="A3980" t="str">
            <v/>
          </cell>
          <cell r="B3980" t="str">
            <v/>
          </cell>
          <cell r="C3980"/>
          <cell r="D3980" t="str">
            <v/>
          </cell>
          <cell r="E3980"/>
          <cell r="F3980">
            <v>0</v>
          </cell>
          <cell r="G3980">
            <v>0</v>
          </cell>
        </row>
        <row r="3981">
          <cell r="A3981" t="str">
            <v/>
          </cell>
          <cell r="B3981" t="str">
            <v/>
          </cell>
          <cell r="C3981"/>
          <cell r="D3981" t="str">
            <v/>
          </cell>
          <cell r="E3981"/>
          <cell r="F3981">
            <v>0</v>
          </cell>
          <cell r="G3981">
            <v>0</v>
          </cell>
        </row>
        <row r="3982">
          <cell r="A3982" t="str">
            <v/>
          </cell>
          <cell r="B3982" t="str">
            <v/>
          </cell>
          <cell r="C3982"/>
          <cell r="D3982" t="str">
            <v/>
          </cell>
          <cell r="E3982"/>
          <cell r="F3982">
            <v>0</v>
          </cell>
          <cell r="G3982">
            <v>0</v>
          </cell>
        </row>
        <row r="3983">
          <cell r="A3983" t="str">
            <v/>
          </cell>
          <cell r="B3983" t="str">
            <v/>
          </cell>
          <cell r="C3983"/>
          <cell r="D3983" t="str">
            <v/>
          </cell>
          <cell r="E3983"/>
          <cell r="F3983">
            <v>0</v>
          </cell>
          <cell r="G3983">
            <v>0</v>
          </cell>
        </row>
        <row r="3984">
          <cell r="A3984" t="str">
            <v/>
          </cell>
          <cell r="B3984" t="str">
            <v/>
          </cell>
          <cell r="C3984"/>
          <cell r="D3984" t="str">
            <v/>
          </cell>
          <cell r="E3984"/>
          <cell r="F3984">
            <v>0</v>
          </cell>
          <cell r="G3984">
            <v>0</v>
          </cell>
        </row>
        <row r="3985">
          <cell r="A3985" t="str">
            <v/>
          </cell>
          <cell r="B3985" t="str">
            <v/>
          </cell>
          <cell r="C3985"/>
          <cell r="D3985" t="str">
            <v/>
          </cell>
          <cell r="E3985"/>
          <cell r="F3985">
            <v>0</v>
          </cell>
          <cell r="G3985">
            <v>0</v>
          </cell>
        </row>
        <row r="3986">
          <cell r="A3986" t="str">
            <v/>
          </cell>
          <cell r="B3986" t="str">
            <v/>
          </cell>
          <cell r="C3986"/>
          <cell r="D3986" t="str">
            <v/>
          </cell>
          <cell r="E3986"/>
          <cell r="F3986">
            <v>0</v>
          </cell>
          <cell r="G3986">
            <v>0</v>
          </cell>
        </row>
        <row r="3987">
          <cell r="A3987"/>
          <cell r="E3987"/>
          <cell r="F3987" t="str">
            <v>Total C</v>
          </cell>
          <cell r="G3987">
            <v>0</v>
          </cell>
        </row>
        <row r="3988">
          <cell r="A3988"/>
          <cell r="E3988"/>
          <cell r="G3988"/>
        </row>
        <row r="3989">
          <cell r="A3989" t="str">
            <v/>
          </cell>
          <cell r="B3989" t="str">
            <v/>
          </cell>
          <cell r="C3989"/>
          <cell r="D3989" t="str">
            <v>COSTO NETO</v>
          </cell>
          <cell r="E3989"/>
          <cell r="F3989" t="str">
            <v>Total D=A+B+C</v>
          </cell>
          <cell r="G3989">
            <v>0</v>
          </cell>
        </row>
        <row r="3991">
          <cell r="A3991" t="str">
            <v>ANALISIS DE PRECIOS</v>
          </cell>
          <cell r="B3991"/>
          <cell r="C3991"/>
          <cell r="D3991"/>
          <cell r="E3991"/>
          <cell r="F3991"/>
          <cell r="G3991"/>
        </row>
        <row r="3992">
          <cell r="A3992" t="str">
            <v>COMITENTE:</v>
          </cell>
          <cell r="B3992" t="str">
            <v>INSTITUTO PROVINCIAL DE LA VIVIENDA</v>
          </cell>
          <cell r="C3992"/>
          <cell r="D3992"/>
          <cell r="E3992"/>
          <cell r="F3992"/>
          <cell r="G3992"/>
        </row>
        <row r="3993">
          <cell r="A3993" t="str">
            <v>CONTRATISTA:</v>
          </cell>
          <cell r="B3993">
            <v>0</v>
          </cell>
          <cell r="C3993"/>
          <cell r="D3993"/>
          <cell r="E3993"/>
          <cell r="F3993"/>
          <cell r="G3993"/>
        </row>
        <row r="3994">
          <cell r="A3994" t="str">
            <v>OBRA:</v>
          </cell>
          <cell r="B3994">
            <v>0</v>
          </cell>
          <cell r="C3994"/>
          <cell r="D3994"/>
          <cell r="E3994"/>
          <cell r="F3994" t="str">
            <v>PRECIOS A:</v>
          </cell>
          <cell r="G3994">
            <v>0</v>
          </cell>
        </row>
        <row r="3995">
          <cell r="A3995" t="str">
            <v>UBICACIÓN:</v>
          </cell>
          <cell r="B3995">
            <v>0</v>
          </cell>
          <cell r="C3995"/>
          <cell r="E3995"/>
          <cell r="G3995"/>
        </row>
        <row r="3996">
          <cell r="A3996" t="str">
            <v>RUBRO:</v>
          </cell>
          <cell r="B3996"/>
          <cell r="C3996">
            <v>0</v>
          </cell>
          <cell r="E3996"/>
          <cell r="G3996"/>
        </row>
        <row r="3997">
          <cell r="A3997" t="str">
            <v>ITEM:</v>
          </cell>
          <cell r="B3997" t="str">
            <v/>
          </cell>
          <cell r="C3997" t="str">
            <v/>
          </cell>
          <cell r="E3997"/>
          <cell r="F3997" t="str">
            <v>UNIDAD:</v>
          </cell>
          <cell r="G3997" t="str">
            <v/>
          </cell>
        </row>
        <row r="3998">
          <cell r="A3998"/>
          <cell r="B3998"/>
          <cell r="E3998"/>
          <cell r="G3998"/>
        </row>
        <row r="3999">
          <cell r="A3999" t="str">
            <v>DATOS REDETERMINACION</v>
          </cell>
          <cell r="B3999"/>
          <cell r="C3999" t="str">
            <v>DESIGNACION</v>
          </cell>
          <cell r="D3999" t="str">
            <v>U</v>
          </cell>
          <cell r="E3999" t="str">
            <v>Cantidad</v>
          </cell>
          <cell r="F3999" t="str">
            <v>$ Unitarios</v>
          </cell>
          <cell r="G3999" t="str">
            <v>$ Parcial</v>
          </cell>
        </row>
        <row r="4000">
          <cell r="A4000" t="str">
            <v>CÓDIGO</v>
          </cell>
          <cell r="B4000" t="str">
            <v>DESCRIPCIÓN</v>
          </cell>
          <cell r="C4000"/>
          <cell r="D4000"/>
          <cell r="E4000"/>
          <cell r="F4000"/>
          <cell r="G4000"/>
        </row>
        <row r="4001">
          <cell r="A4001" t="str">
            <v>A - MATERIALES</v>
          </cell>
          <cell r="B4001"/>
          <cell r="C4001"/>
          <cell r="D4001"/>
          <cell r="E4001"/>
          <cell r="F4001"/>
          <cell r="G4001"/>
        </row>
        <row r="4002">
          <cell r="A4002" t="str">
            <v/>
          </cell>
          <cell r="B4002" t="str">
            <v/>
          </cell>
          <cell r="C4002"/>
          <cell r="D4002" t="str">
            <v/>
          </cell>
          <cell r="E4002"/>
          <cell r="F4002">
            <v>0</v>
          </cell>
          <cell r="G4002">
            <v>0</v>
          </cell>
        </row>
        <row r="4003">
          <cell r="A4003" t="str">
            <v/>
          </cell>
          <cell r="B4003" t="str">
            <v/>
          </cell>
          <cell r="C4003"/>
          <cell r="D4003" t="str">
            <v/>
          </cell>
          <cell r="E4003"/>
          <cell r="F4003">
            <v>0</v>
          </cell>
          <cell r="G4003">
            <v>0</v>
          </cell>
        </row>
        <row r="4004">
          <cell r="A4004" t="str">
            <v/>
          </cell>
          <cell r="B4004" t="str">
            <v/>
          </cell>
          <cell r="C4004"/>
          <cell r="D4004" t="str">
            <v/>
          </cell>
          <cell r="E4004"/>
          <cell r="F4004">
            <v>0</v>
          </cell>
          <cell r="G4004">
            <v>0</v>
          </cell>
        </row>
        <row r="4005">
          <cell r="A4005" t="str">
            <v/>
          </cell>
          <cell r="B4005" t="str">
            <v/>
          </cell>
          <cell r="C4005"/>
          <cell r="D4005" t="str">
            <v/>
          </cell>
          <cell r="E4005"/>
          <cell r="F4005">
            <v>0</v>
          </cell>
          <cell r="G4005">
            <v>0</v>
          </cell>
        </row>
        <row r="4006">
          <cell r="A4006" t="str">
            <v/>
          </cell>
          <cell r="B4006" t="str">
            <v/>
          </cell>
          <cell r="C4006"/>
          <cell r="D4006" t="str">
            <v/>
          </cell>
          <cell r="E4006"/>
          <cell r="F4006">
            <v>0</v>
          </cell>
          <cell r="G4006">
            <v>0</v>
          </cell>
        </row>
        <row r="4007">
          <cell r="A4007" t="str">
            <v/>
          </cell>
          <cell r="B4007" t="str">
            <v/>
          </cell>
          <cell r="C4007"/>
          <cell r="D4007" t="str">
            <v/>
          </cell>
          <cell r="E4007"/>
          <cell r="F4007">
            <v>0</v>
          </cell>
          <cell r="G4007">
            <v>0</v>
          </cell>
        </row>
        <row r="4008">
          <cell r="A4008" t="str">
            <v/>
          </cell>
          <cell r="B4008" t="str">
            <v/>
          </cell>
          <cell r="C4008"/>
          <cell r="D4008" t="str">
            <v/>
          </cell>
          <cell r="E4008"/>
          <cell r="F4008">
            <v>0</v>
          </cell>
          <cell r="G4008">
            <v>0</v>
          </cell>
        </row>
        <row r="4009">
          <cell r="A4009" t="str">
            <v/>
          </cell>
          <cell r="B4009" t="str">
            <v/>
          </cell>
          <cell r="C4009"/>
          <cell r="D4009" t="str">
            <v/>
          </cell>
          <cell r="E4009"/>
          <cell r="F4009">
            <v>0</v>
          </cell>
          <cell r="G4009">
            <v>0</v>
          </cell>
        </row>
        <row r="4010">
          <cell r="A4010" t="str">
            <v/>
          </cell>
          <cell r="B4010" t="str">
            <v/>
          </cell>
          <cell r="C4010"/>
          <cell r="D4010" t="str">
            <v/>
          </cell>
          <cell r="E4010"/>
          <cell r="F4010">
            <v>0</v>
          </cell>
          <cell r="G4010">
            <v>0</v>
          </cell>
        </row>
        <row r="4011">
          <cell r="A4011" t="str">
            <v/>
          </cell>
          <cell r="B4011" t="str">
            <v/>
          </cell>
          <cell r="C4011"/>
          <cell r="D4011" t="str">
            <v/>
          </cell>
          <cell r="E4011"/>
          <cell r="F4011">
            <v>0</v>
          </cell>
          <cell r="G4011">
            <v>0</v>
          </cell>
        </row>
        <row r="4012">
          <cell r="A4012" t="str">
            <v/>
          </cell>
          <cell r="B4012" t="str">
            <v/>
          </cell>
          <cell r="C4012"/>
          <cell r="D4012" t="str">
            <v/>
          </cell>
          <cell r="E4012"/>
          <cell r="F4012">
            <v>0</v>
          </cell>
          <cell r="G4012">
            <v>0</v>
          </cell>
        </row>
        <row r="4013">
          <cell r="A4013" t="str">
            <v/>
          </cell>
          <cell r="B4013" t="str">
            <v/>
          </cell>
          <cell r="C4013"/>
          <cell r="D4013" t="str">
            <v/>
          </cell>
          <cell r="E4013"/>
          <cell r="F4013">
            <v>0</v>
          </cell>
          <cell r="G4013">
            <v>0</v>
          </cell>
        </row>
        <row r="4014">
          <cell r="A4014" t="str">
            <v/>
          </cell>
          <cell r="B4014" t="str">
            <v/>
          </cell>
          <cell r="C4014"/>
          <cell r="D4014" t="str">
            <v/>
          </cell>
          <cell r="E4014"/>
          <cell r="F4014">
            <v>0</v>
          </cell>
          <cell r="G4014">
            <v>0</v>
          </cell>
        </row>
        <row r="4015">
          <cell r="A4015" t="str">
            <v/>
          </cell>
          <cell r="B4015" t="str">
            <v/>
          </cell>
          <cell r="C4015"/>
          <cell r="D4015" t="str">
            <v/>
          </cell>
          <cell r="E4015"/>
          <cell r="F4015">
            <v>0</v>
          </cell>
          <cell r="G4015">
            <v>0</v>
          </cell>
        </row>
        <row r="4016">
          <cell r="A4016" t="str">
            <v/>
          </cell>
          <cell r="B4016" t="str">
            <v/>
          </cell>
          <cell r="C4016"/>
          <cell r="D4016" t="str">
            <v/>
          </cell>
          <cell r="E4016"/>
          <cell r="F4016">
            <v>0</v>
          </cell>
          <cell r="G4016">
            <v>0</v>
          </cell>
        </row>
        <row r="4017">
          <cell r="A4017" t="str">
            <v/>
          </cell>
          <cell r="B4017" t="str">
            <v/>
          </cell>
          <cell r="C4017"/>
          <cell r="D4017" t="str">
            <v/>
          </cell>
          <cell r="E4017"/>
          <cell r="F4017">
            <v>0</v>
          </cell>
          <cell r="G4017">
            <v>0</v>
          </cell>
        </row>
        <row r="4018">
          <cell r="A4018" t="str">
            <v/>
          </cell>
          <cell r="B4018" t="str">
            <v/>
          </cell>
          <cell r="C4018"/>
          <cell r="D4018" t="str">
            <v/>
          </cell>
          <cell r="E4018"/>
          <cell r="F4018">
            <v>0</v>
          </cell>
          <cell r="G4018">
            <v>0</v>
          </cell>
        </row>
        <row r="4019">
          <cell r="A4019" t="str">
            <v/>
          </cell>
          <cell r="B4019" t="str">
            <v/>
          </cell>
          <cell r="C4019"/>
          <cell r="D4019" t="str">
            <v/>
          </cell>
          <cell r="E4019"/>
          <cell r="F4019">
            <v>0</v>
          </cell>
          <cell r="G4019">
            <v>0</v>
          </cell>
        </row>
        <row r="4020">
          <cell r="A4020" t="str">
            <v/>
          </cell>
          <cell r="B4020" t="str">
            <v/>
          </cell>
          <cell r="C4020"/>
          <cell r="D4020" t="str">
            <v/>
          </cell>
          <cell r="E4020"/>
          <cell r="F4020">
            <v>0</v>
          </cell>
          <cell r="G4020">
            <v>0</v>
          </cell>
        </row>
        <row r="4021">
          <cell r="A4021" t="str">
            <v/>
          </cell>
          <cell r="B4021" t="str">
            <v/>
          </cell>
          <cell r="C4021"/>
          <cell r="D4021" t="str">
            <v/>
          </cell>
          <cell r="E4021"/>
          <cell r="F4021">
            <v>0</v>
          </cell>
          <cell r="G4021">
            <v>0</v>
          </cell>
        </row>
        <row r="4022">
          <cell r="A4022"/>
          <cell r="B4022"/>
          <cell r="C4022"/>
          <cell r="D4022"/>
          <cell r="E4022"/>
          <cell r="F4022" t="str">
            <v>Total A</v>
          </cell>
          <cell r="G4022">
            <v>0</v>
          </cell>
        </row>
        <row r="4023">
          <cell r="A4023" t="str">
            <v>B - MANO DE OBRA</v>
          </cell>
          <cell r="B4023"/>
          <cell r="C4023"/>
          <cell r="D4023"/>
          <cell r="E4023"/>
          <cell r="F4023"/>
          <cell r="G4023"/>
        </row>
        <row r="4024">
          <cell r="A4024" t="str">
            <v/>
          </cell>
          <cell r="B4024" t="str">
            <v/>
          </cell>
          <cell r="C4024"/>
          <cell r="D4024" t="str">
            <v/>
          </cell>
          <cell r="E4024"/>
          <cell r="F4024">
            <v>0</v>
          </cell>
          <cell r="G4024">
            <v>0</v>
          </cell>
        </row>
        <row r="4025">
          <cell r="A4025" t="str">
            <v/>
          </cell>
          <cell r="B4025" t="str">
            <v/>
          </cell>
          <cell r="C4025"/>
          <cell r="D4025" t="str">
            <v/>
          </cell>
          <cell r="E4025"/>
          <cell r="F4025">
            <v>0</v>
          </cell>
          <cell r="G4025">
            <v>0</v>
          </cell>
        </row>
        <row r="4026">
          <cell r="A4026" t="str">
            <v/>
          </cell>
          <cell r="B4026" t="str">
            <v/>
          </cell>
          <cell r="C4026"/>
          <cell r="D4026" t="str">
            <v/>
          </cell>
          <cell r="E4026"/>
          <cell r="F4026">
            <v>0</v>
          </cell>
          <cell r="G4026">
            <v>0</v>
          </cell>
        </row>
        <row r="4027">
          <cell r="A4027" t="str">
            <v/>
          </cell>
          <cell r="B4027" t="str">
            <v/>
          </cell>
          <cell r="C4027"/>
          <cell r="D4027" t="str">
            <v/>
          </cell>
          <cell r="E4027"/>
          <cell r="F4027">
            <v>0</v>
          </cell>
          <cell r="G4027">
            <v>0</v>
          </cell>
        </row>
        <row r="4028">
          <cell r="A4028" t="str">
            <v/>
          </cell>
          <cell r="B4028" t="str">
            <v/>
          </cell>
          <cell r="C4028"/>
          <cell r="D4028" t="str">
            <v/>
          </cell>
          <cell r="E4028"/>
          <cell r="F4028">
            <v>0</v>
          </cell>
          <cell r="G4028">
            <v>0</v>
          </cell>
        </row>
        <row r="4029">
          <cell r="A4029" t="str">
            <v/>
          </cell>
          <cell r="B4029" t="str">
            <v/>
          </cell>
          <cell r="C4029"/>
          <cell r="D4029" t="str">
            <v/>
          </cell>
          <cell r="E4029"/>
          <cell r="F4029">
            <v>0</v>
          </cell>
          <cell r="G4029">
            <v>0</v>
          </cell>
        </row>
        <row r="4030">
          <cell r="A4030" t="str">
            <v/>
          </cell>
          <cell r="B4030" t="str">
            <v/>
          </cell>
          <cell r="C4030"/>
          <cell r="D4030" t="str">
            <v/>
          </cell>
          <cell r="E4030"/>
          <cell r="F4030">
            <v>0</v>
          </cell>
          <cell r="G4030">
            <v>0</v>
          </cell>
        </row>
        <row r="4031">
          <cell r="A4031" t="str">
            <v/>
          </cell>
          <cell r="B4031" t="str">
            <v/>
          </cell>
          <cell r="C4031"/>
          <cell r="D4031" t="str">
            <v/>
          </cell>
          <cell r="E4031"/>
          <cell r="F4031">
            <v>0</v>
          </cell>
          <cell r="G4031">
            <v>0</v>
          </cell>
        </row>
        <row r="4032">
          <cell r="A4032"/>
          <cell r="B4032"/>
          <cell r="C4032"/>
          <cell r="D4032"/>
          <cell r="E4032"/>
          <cell r="F4032" t="str">
            <v>Total B</v>
          </cell>
          <cell r="G4032">
            <v>0</v>
          </cell>
        </row>
        <row r="4033">
          <cell r="A4033" t="str">
            <v>C - EQUIPOS</v>
          </cell>
          <cell r="B4033"/>
          <cell r="C4033"/>
          <cell r="D4033"/>
          <cell r="E4033"/>
          <cell r="F4033"/>
          <cell r="G4033"/>
        </row>
        <row r="4034">
          <cell r="A4034" t="str">
            <v/>
          </cell>
          <cell r="B4034" t="str">
            <v/>
          </cell>
          <cell r="C4034"/>
          <cell r="D4034" t="str">
            <v/>
          </cell>
          <cell r="E4034"/>
          <cell r="F4034">
            <v>0</v>
          </cell>
          <cell r="G4034">
            <v>0</v>
          </cell>
        </row>
        <row r="4035">
          <cell r="A4035" t="str">
            <v/>
          </cell>
          <cell r="B4035" t="str">
            <v/>
          </cell>
          <cell r="C4035"/>
          <cell r="D4035" t="str">
            <v/>
          </cell>
          <cell r="E4035"/>
          <cell r="F4035">
            <v>0</v>
          </cell>
          <cell r="G4035">
            <v>0</v>
          </cell>
        </row>
        <row r="4036">
          <cell r="A4036" t="str">
            <v/>
          </cell>
          <cell r="B4036" t="str">
            <v/>
          </cell>
          <cell r="C4036"/>
          <cell r="D4036" t="str">
            <v/>
          </cell>
          <cell r="E4036"/>
          <cell r="F4036">
            <v>0</v>
          </cell>
          <cell r="G4036">
            <v>0</v>
          </cell>
        </row>
        <row r="4037">
          <cell r="A4037" t="str">
            <v/>
          </cell>
          <cell r="B4037" t="str">
            <v/>
          </cell>
          <cell r="C4037"/>
          <cell r="D4037" t="str">
            <v/>
          </cell>
          <cell r="E4037"/>
          <cell r="F4037">
            <v>0</v>
          </cell>
          <cell r="G4037">
            <v>0</v>
          </cell>
        </row>
        <row r="4038">
          <cell r="A4038" t="str">
            <v/>
          </cell>
          <cell r="B4038" t="str">
            <v/>
          </cell>
          <cell r="C4038"/>
          <cell r="D4038" t="str">
            <v/>
          </cell>
          <cell r="E4038"/>
          <cell r="F4038">
            <v>0</v>
          </cell>
          <cell r="G4038">
            <v>0</v>
          </cell>
        </row>
        <row r="4039">
          <cell r="A4039" t="str">
            <v/>
          </cell>
          <cell r="B4039" t="str">
            <v/>
          </cell>
          <cell r="C4039"/>
          <cell r="D4039" t="str">
            <v/>
          </cell>
          <cell r="E4039"/>
          <cell r="F4039">
            <v>0</v>
          </cell>
          <cell r="G4039">
            <v>0</v>
          </cell>
        </row>
        <row r="4040">
          <cell r="A4040" t="str">
            <v/>
          </cell>
          <cell r="B4040" t="str">
            <v/>
          </cell>
          <cell r="C4040"/>
          <cell r="D4040" t="str">
            <v/>
          </cell>
          <cell r="E4040"/>
          <cell r="F4040">
            <v>0</v>
          </cell>
          <cell r="G4040">
            <v>0</v>
          </cell>
        </row>
        <row r="4041">
          <cell r="A4041" t="str">
            <v/>
          </cell>
          <cell r="B4041" t="str">
            <v/>
          </cell>
          <cell r="C4041"/>
          <cell r="D4041" t="str">
            <v/>
          </cell>
          <cell r="E4041"/>
          <cell r="F4041">
            <v>0</v>
          </cell>
          <cell r="G4041">
            <v>0</v>
          </cell>
        </row>
        <row r="4042">
          <cell r="A4042" t="str">
            <v/>
          </cell>
          <cell r="B4042" t="str">
            <v/>
          </cell>
          <cell r="C4042"/>
          <cell r="D4042" t="str">
            <v/>
          </cell>
          <cell r="E4042"/>
          <cell r="F4042">
            <v>0</v>
          </cell>
          <cell r="G4042">
            <v>0</v>
          </cell>
        </row>
        <row r="4043">
          <cell r="A4043" t="str">
            <v/>
          </cell>
          <cell r="B4043" t="str">
            <v/>
          </cell>
          <cell r="C4043"/>
          <cell r="D4043" t="str">
            <v/>
          </cell>
          <cell r="E4043"/>
          <cell r="F4043">
            <v>0</v>
          </cell>
          <cell r="G4043">
            <v>0</v>
          </cell>
        </row>
        <row r="4044">
          <cell r="A4044"/>
          <cell r="E4044"/>
          <cell r="F4044" t="str">
            <v>Total C</v>
          </cell>
          <cell r="G4044">
            <v>0</v>
          </cell>
        </row>
        <row r="4045">
          <cell r="A4045"/>
          <cell r="E4045"/>
          <cell r="G4045"/>
        </row>
        <row r="4046">
          <cell r="A4046" t="str">
            <v/>
          </cell>
          <cell r="B4046" t="str">
            <v/>
          </cell>
          <cell r="C4046"/>
          <cell r="D4046" t="str">
            <v>COSTO NETO</v>
          </cell>
          <cell r="E4046"/>
          <cell r="F4046" t="str">
            <v>Total D=A+B+C</v>
          </cell>
          <cell r="G4046">
            <v>0</v>
          </cell>
        </row>
        <row r="4047">
          <cell r="A4047"/>
          <cell r="B4047"/>
          <cell r="C4047"/>
          <cell r="D4047"/>
          <cell r="E4047"/>
          <cell r="F4047"/>
          <cell r="G4047"/>
        </row>
        <row r="4048">
          <cell r="A4048" t="str">
            <v>ANALISIS DE PRECIOS</v>
          </cell>
          <cell r="B4048"/>
          <cell r="C4048"/>
          <cell r="D4048"/>
          <cell r="E4048"/>
          <cell r="F4048"/>
          <cell r="G4048"/>
        </row>
        <row r="4049">
          <cell r="A4049" t="str">
            <v>COMITENTE:</v>
          </cell>
          <cell r="B4049" t="str">
            <v>INSTITUTO PROVINCIAL DE LA VIVIENDA</v>
          </cell>
          <cell r="C4049"/>
          <cell r="D4049"/>
          <cell r="E4049"/>
          <cell r="F4049"/>
          <cell r="G4049"/>
        </row>
        <row r="4050">
          <cell r="A4050" t="str">
            <v>CONTRATISTA:</v>
          </cell>
          <cell r="B4050">
            <v>0</v>
          </cell>
          <cell r="C4050"/>
          <cell r="D4050"/>
          <cell r="E4050"/>
          <cell r="F4050"/>
          <cell r="G4050"/>
        </row>
        <row r="4051">
          <cell r="A4051" t="str">
            <v>OBRA:</v>
          </cell>
          <cell r="B4051">
            <v>0</v>
          </cell>
          <cell r="C4051"/>
          <cell r="D4051"/>
          <cell r="E4051"/>
          <cell r="F4051" t="str">
            <v>PRECIOS A:</v>
          </cell>
          <cell r="G4051">
            <v>0</v>
          </cell>
        </row>
        <row r="4052">
          <cell r="A4052" t="str">
            <v>UBICACIÓN:</v>
          </cell>
          <cell r="B4052">
            <v>0</v>
          </cell>
          <cell r="C4052"/>
          <cell r="E4052"/>
          <cell r="G4052"/>
        </row>
        <row r="4053">
          <cell r="A4053" t="str">
            <v>RUBRO:</v>
          </cell>
          <cell r="B4053"/>
          <cell r="C4053">
            <v>0</v>
          </cell>
          <cell r="E4053"/>
          <cell r="G4053"/>
        </row>
        <row r="4054">
          <cell r="A4054" t="str">
            <v>ITEM:</v>
          </cell>
          <cell r="B4054" t="str">
            <v/>
          </cell>
          <cell r="C4054" t="str">
            <v/>
          </cell>
          <cell r="E4054"/>
          <cell r="F4054" t="str">
            <v>UNIDAD:</v>
          </cell>
          <cell r="G4054" t="str">
            <v/>
          </cell>
        </row>
        <row r="4055">
          <cell r="A4055"/>
          <cell r="B4055"/>
          <cell r="E4055"/>
          <cell r="G4055"/>
        </row>
        <row r="4056">
          <cell r="A4056" t="str">
            <v>DATOS REDETERMINACION</v>
          </cell>
          <cell r="B4056"/>
          <cell r="C4056" t="str">
            <v>DESIGNACION</v>
          </cell>
          <cell r="D4056" t="str">
            <v>U</v>
          </cell>
          <cell r="E4056" t="str">
            <v>Cantidad</v>
          </cell>
          <cell r="F4056" t="str">
            <v>$ Unitarios</v>
          </cell>
          <cell r="G4056" t="str">
            <v>$ Parcial</v>
          </cell>
        </row>
        <row r="4057">
          <cell r="A4057" t="str">
            <v>CÓDIGO</v>
          </cell>
          <cell r="B4057" t="str">
            <v>DESCRIPCIÓN</v>
          </cell>
          <cell r="C4057"/>
          <cell r="D4057"/>
          <cell r="E4057"/>
          <cell r="F4057"/>
          <cell r="G4057"/>
        </row>
        <row r="4058">
          <cell r="A4058" t="str">
            <v>A - MATERIALES</v>
          </cell>
          <cell r="B4058"/>
          <cell r="C4058"/>
          <cell r="D4058"/>
          <cell r="E4058"/>
          <cell r="F4058"/>
          <cell r="G4058"/>
        </row>
        <row r="4059">
          <cell r="A4059" t="str">
            <v/>
          </cell>
          <cell r="B4059" t="str">
            <v/>
          </cell>
          <cell r="C4059"/>
          <cell r="D4059" t="str">
            <v/>
          </cell>
          <cell r="E4059"/>
          <cell r="F4059">
            <v>0</v>
          </cell>
          <cell r="G4059">
            <v>0</v>
          </cell>
        </row>
        <row r="4060">
          <cell r="A4060" t="str">
            <v/>
          </cell>
          <cell r="B4060" t="str">
            <v/>
          </cell>
          <cell r="C4060"/>
          <cell r="D4060" t="str">
            <v/>
          </cell>
          <cell r="E4060"/>
          <cell r="F4060">
            <v>0</v>
          </cell>
          <cell r="G4060">
            <v>0</v>
          </cell>
        </row>
        <row r="4061">
          <cell r="A4061" t="str">
            <v/>
          </cell>
          <cell r="B4061" t="str">
            <v/>
          </cell>
          <cell r="C4061"/>
          <cell r="D4061" t="str">
            <v/>
          </cell>
          <cell r="E4061"/>
          <cell r="F4061">
            <v>0</v>
          </cell>
          <cell r="G4061">
            <v>0</v>
          </cell>
        </row>
        <row r="4062">
          <cell r="A4062" t="str">
            <v/>
          </cell>
          <cell r="B4062" t="str">
            <v/>
          </cell>
          <cell r="C4062"/>
          <cell r="D4062" t="str">
            <v/>
          </cell>
          <cell r="E4062"/>
          <cell r="F4062">
            <v>0</v>
          </cell>
          <cell r="G4062">
            <v>0</v>
          </cell>
        </row>
        <row r="4063">
          <cell r="A4063" t="str">
            <v/>
          </cell>
          <cell r="B4063" t="str">
            <v/>
          </cell>
          <cell r="C4063"/>
          <cell r="D4063" t="str">
            <v/>
          </cell>
          <cell r="E4063"/>
          <cell r="F4063">
            <v>0</v>
          </cell>
          <cell r="G4063">
            <v>0</v>
          </cell>
        </row>
        <row r="4064">
          <cell r="A4064" t="str">
            <v/>
          </cell>
          <cell r="B4064" t="str">
            <v/>
          </cell>
          <cell r="C4064"/>
          <cell r="D4064" t="str">
            <v/>
          </cell>
          <cell r="E4064"/>
          <cell r="F4064">
            <v>0</v>
          </cell>
          <cell r="G4064">
            <v>0</v>
          </cell>
        </row>
        <row r="4065">
          <cell r="A4065" t="str">
            <v/>
          </cell>
          <cell r="B4065" t="str">
            <v/>
          </cell>
          <cell r="C4065"/>
          <cell r="D4065" t="str">
            <v/>
          </cell>
          <cell r="E4065"/>
          <cell r="F4065">
            <v>0</v>
          </cell>
          <cell r="G4065">
            <v>0</v>
          </cell>
        </row>
        <row r="4066">
          <cell r="A4066" t="str">
            <v/>
          </cell>
          <cell r="B4066" t="str">
            <v/>
          </cell>
          <cell r="C4066"/>
          <cell r="D4066" t="str">
            <v/>
          </cell>
          <cell r="E4066"/>
          <cell r="F4066">
            <v>0</v>
          </cell>
          <cell r="G4066">
            <v>0</v>
          </cell>
        </row>
        <row r="4067">
          <cell r="A4067" t="str">
            <v/>
          </cell>
          <cell r="B4067" t="str">
            <v/>
          </cell>
          <cell r="C4067"/>
          <cell r="D4067" t="str">
            <v/>
          </cell>
          <cell r="E4067"/>
          <cell r="F4067">
            <v>0</v>
          </cell>
          <cell r="G4067">
            <v>0</v>
          </cell>
        </row>
        <row r="4068">
          <cell r="A4068" t="str">
            <v/>
          </cell>
          <cell r="B4068" t="str">
            <v/>
          </cell>
          <cell r="C4068"/>
          <cell r="D4068" t="str">
            <v/>
          </cell>
          <cell r="E4068"/>
          <cell r="F4068">
            <v>0</v>
          </cell>
          <cell r="G4068">
            <v>0</v>
          </cell>
        </row>
        <row r="4069">
          <cell r="A4069" t="str">
            <v/>
          </cell>
          <cell r="B4069" t="str">
            <v/>
          </cell>
          <cell r="C4069"/>
          <cell r="D4069" t="str">
            <v/>
          </cell>
          <cell r="E4069"/>
          <cell r="F4069">
            <v>0</v>
          </cell>
          <cell r="G4069">
            <v>0</v>
          </cell>
        </row>
        <row r="4070">
          <cell r="A4070" t="str">
            <v/>
          </cell>
          <cell r="B4070" t="str">
            <v/>
          </cell>
          <cell r="C4070"/>
          <cell r="D4070" t="str">
            <v/>
          </cell>
          <cell r="E4070"/>
          <cell r="F4070">
            <v>0</v>
          </cell>
          <cell r="G4070">
            <v>0</v>
          </cell>
        </row>
        <row r="4071">
          <cell r="A4071" t="str">
            <v/>
          </cell>
          <cell r="B4071" t="str">
            <v/>
          </cell>
          <cell r="C4071"/>
          <cell r="D4071" t="str">
            <v/>
          </cell>
          <cell r="E4071"/>
          <cell r="F4071">
            <v>0</v>
          </cell>
          <cell r="G4071">
            <v>0</v>
          </cell>
        </row>
        <row r="4072">
          <cell r="A4072" t="str">
            <v/>
          </cell>
          <cell r="B4072" t="str">
            <v/>
          </cell>
          <cell r="C4072"/>
          <cell r="D4072" t="str">
            <v/>
          </cell>
          <cell r="E4072"/>
          <cell r="F4072">
            <v>0</v>
          </cell>
          <cell r="G4072">
            <v>0</v>
          </cell>
        </row>
        <row r="4073">
          <cell r="A4073" t="str">
            <v/>
          </cell>
          <cell r="B4073" t="str">
            <v/>
          </cell>
          <cell r="C4073"/>
          <cell r="D4073" t="str">
            <v/>
          </cell>
          <cell r="E4073"/>
          <cell r="F4073">
            <v>0</v>
          </cell>
          <cell r="G4073">
            <v>0</v>
          </cell>
        </row>
        <row r="4074">
          <cell r="A4074" t="str">
            <v/>
          </cell>
          <cell r="B4074" t="str">
            <v/>
          </cell>
          <cell r="C4074"/>
          <cell r="D4074" t="str">
            <v/>
          </cell>
          <cell r="E4074"/>
          <cell r="F4074">
            <v>0</v>
          </cell>
          <cell r="G4074">
            <v>0</v>
          </cell>
        </row>
        <row r="4075">
          <cell r="A4075" t="str">
            <v/>
          </cell>
          <cell r="B4075" t="str">
            <v/>
          </cell>
          <cell r="C4075"/>
          <cell r="D4075" t="str">
            <v/>
          </cell>
          <cell r="E4075"/>
          <cell r="F4075">
            <v>0</v>
          </cell>
          <cell r="G4075">
            <v>0</v>
          </cell>
        </row>
        <row r="4076">
          <cell r="A4076" t="str">
            <v/>
          </cell>
          <cell r="B4076" t="str">
            <v/>
          </cell>
          <cell r="C4076"/>
          <cell r="D4076" t="str">
            <v/>
          </cell>
          <cell r="E4076"/>
          <cell r="F4076">
            <v>0</v>
          </cell>
          <cell r="G4076">
            <v>0</v>
          </cell>
        </row>
        <row r="4077">
          <cell r="A4077" t="str">
            <v/>
          </cell>
          <cell r="B4077" t="str">
            <v/>
          </cell>
          <cell r="C4077"/>
          <cell r="D4077" t="str">
            <v/>
          </cell>
          <cell r="E4077"/>
          <cell r="F4077">
            <v>0</v>
          </cell>
          <cell r="G4077">
            <v>0</v>
          </cell>
        </row>
        <row r="4078">
          <cell r="A4078" t="str">
            <v/>
          </cell>
          <cell r="B4078" t="str">
            <v/>
          </cell>
          <cell r="C4078"/>
          <cell r="D4078" t="str">
            <v/>
          </cell>
          <cell r="E4078"/>
          <cell r="F4078">
            <v>0</v>
          </cell>
          <cell r="G4078">
            <v>0</v>
          </cell>
        </row>
        <row r="4079">
          <cell r="A4079"/>
          <cell r="B4079"/>
          <cell r="C4079"/>
          <cell r="D4079"/>
          <cell r="E4079"/>
          <cell r="F4079" t="str">
            <v>Total A</v>
          </cell>
          <cell r="G4079">
            <v>0</v>
          </cell>
        </row>
        <row r="4080">
          <cell r="A4080" t="str">
            <v>B - MANO DE OBRA</v>
          </cell>
          <cell r="B4080"/>
          <cell r="C4080"/>
          <cell r="D4080"/>
          <cell r="E4080"/>
          <cell r="F4080"/>
          <cell r="G4080"/>
        </row>
        <row r="4081">
          <cell r="A4081" t="str">
            <v/>
          </cell>
          <cell r="B4081" t="str">
            <v/>
          </cell>
          <cell r="C4081"/>
          <cell r="D4081" t="str">
            <v/>
          </cell>
          <cell r="E4081"/>
          <cell r="F4081">
            <v>0</v>
          </cell>
          <cell r="G4081">
            <v>0</v>
          </cell>
        </row>
        <row r="4082">
          <cell r="A4082" t="str">
            <v/>
          </cell>
          <cell r="B4082" t="str">
            <v/>
          </cell>
          <cell r="C4082"/>
          <cell r="D4082" t="str">
            <v/>
          </cell>
          <cell r="E4082"/>
          <cell r="F4082">
            <v>0</v>
          </cell>
          <cell r="G4082">
            <v>0</v>
          </cell>
        </row>
        <row r="4083">
          <cell r="A4083" t="str">
            <v/>
          </cell>
          <cell r="B4083" t="str">
            <v/>
          </cell>
          <cell r="C4083"/>
          <cell r="D4083" t="str">
            <v/>
          </cell>
          <cell r="E4083"/>
          <cell r="F4083">
            <v>0</v>
          </cell>
          <cell r="G4083">
            <v>0</v>
          </cell>
        </row>
        <row r="4084">
          <cell r="A4084" t="str">
            <v/>
          </cell>
          <cell r="B4084" t="str">
            <v/>
          </cell>
          <cell r="C4084"/>
          <cell r="D4084" t="str">
            <v/>
          </cell>
          <cell r="E4084"/>
          <cell r="F4084">
            <v>0</v>
          </cell>
          <cell r="G4084">
            <v>0</v>
          </cell>
        </row>
        <row r="4085">
          <cell r="A4085" t="str">
            <v/>
          </cell>
          <cell r="B4085" t="str">
            <v/>
          </cell>
          <cell r="C4085"/>
          <cell r="D4085" t="str">
            <v/>
          </cell>
          <cell r="E4085"/>
          <cell r="F4085">
            <v>0</v>
          </cell>
          <cell r="G4085">
            <v>0</v>
          </cell>
        </row>
        <row r="4086">
          <cell r="A4086" t="str">
            <v/>
          </cell>
          <cell r="B4086" t="str">
            <v/>
          </cell>
          <cell r="C4086"/>
          <cell r="D4086" t="str">
            <v/>
          </cell>
          <cell r="E4086"/>
          <cell r="F4086">
            <v>0</v>
          </cell>
          <cell r="G4086">
            <v>0</v>
          </cell>
        </row>
        <row r="4087">
          <cell r="A4087" t="str">
            <v/>
          </cell>
          <cell r="B4087" t="str">
            <v/>
          </cell>
          <cell r="C4087"/>
          <cell r="D4087" t="str">
            <v/>
          </cell>
          <cell r="E4087"/>
          <cell r="F4087">
            <v>0</v>
          </cell>
          <cell r="G4087">
            <v>0</v>
          </cell>
        </row>
        <row r="4088">
          <cell r="A4088" t="str">
            <v/>
          </cell>
          <cell r="B4088" t="str">
            <v/>
          </cell>
          <cell r="C4088"/>
          <cell r="D4088" t="str">
            <v/>
          </cell>
          <cell r="E4088"/>
          <cell r="F4088">
            <v>0</v>
          </cell>
          <cell r="G4088">
            <v>0</v>
          </cell>
        </row>
        <row r="4089">
          <cell r="A4089"/>
          <cell r="B4089"/>
          <cell r="C4089"/>
          <cell r="D4089"/>
          <cell r="E4089"/>
          <cell r="F4089" t="str">
            <v>Total B</v>
          </cell>
          <cell r="G4089">
            <v>0</v>
          </cell>
        </row>
        <row r="4090">
          <cell r="A4090" t="str">
            <v>C - EQUIPOS</v>
          </cell>
          <cell r="B4090"/>
          <cell r="C4090"/>
          <cell r="D4090"/>
          <cell r="E4090"/>
          <cell r="F4090"/>
          <cell r="G4090"/>
        </row>
        <row r="4091">
          <cell r="A4091" t="str">
            <v/>
          </cell>
          <cell r="B4091" t="str">
            <v/>
          </cell>
          <cell r="C4091"/>
          <cell r="D4091" t="str">
            <v/>
          </cell>
          <cell r="E4091"/>
          <cell r="F4091">
            <v>0</v>
          </cell>
          <cell r="G4091">
            <v>0</v>
          </cell>
        </row>
        <row r="4092">
          <cell r="A4092" t="str">
            <v/>
          </cell>
          <cell r="B4092" t="str">
            <v/>
          </cell>
          <cell r="C4092"/>
          <cell r="D4092" t="str">
            <v/>
          </cell>
          <cell r="E4092"/>
          <cell r="F4092">
            <v>0</v>
          </cell>
          <cell r="G4092">
            <v>0</v>
          </cell>
        </row>
        <row r="4093">
          <cell r="A4093" t="str">
            <v/>
          </cell>
          <cell r="B4093" t="str">
            <v/>
          </cell>
          <cell r="C4093"/>
          <cell r="D4093" t="str">
            <v/>
          </cell>
          <cell r="E4093"/>
          <cell r="F4093">
            <v>0</v>
          </cell>
          <cell r="G4093">
            <v>0</v>
          </cell>
        </row>
        <row r="4094">
          <cell r="A4094" t="str">
            <v/>
          </cell>
          <cell r="B4094" t="str">
            <v/>
          </cell>
          <cell r="C4094"/>
          <cell r="D4094" t="str">
            <v/>
          </cell>
          <cell r="E4094"/>
          <cell r="F4094">
            <v>0</v>
          </cell>
          <cell r="G4094">
            <v>0</v>
          </cell>
        </row>
        <row r="4095">
          <cell r="A4095" t="str">
            <v/>
          </cell>
          <cell r="B4095" t="str">
            <v/>
          </cell>
          <cell r="C4095"/>
          <cell r="D4095" t="str">
            <v/>
          </cell>
          <cell r="E4095"/>
          <cell r="F4095">
            <v>0</v>
          </cell>
          <cell r="G4095">
            <v>0</v>
          </cell>
        </row>
        <row r="4096">
          <cell r="A4096" t="str">
            <v/>
          </cell>
          <cell r="B4096" t="str">
            <v/>
          </cell>
          <cell r="C4096"/>
          <cell r="D4096" t="str">
            <v/>
          </cell>
          <cell r="E4096"/>
          <cell r="F4096">
            <v>0</v>
          </cell>
          <cell r="G4096">
            <v>0</v>
          </cell>
        </row>
        <row r="4097">
          <cell r="A4097" t="str">
            <v/>
          </cell>
          <cell r="B4097" t="str">
            <v/>
          </cell>
          <cell r="C4097"/>
          <cell r="D4097" t="str">
            <v/>
          </cell>
          <cell r="E4097"/>
          <cell r="F4097">
            <v>0</v>
          </cell>
          <cell r="G4097">
            <v>0</v>
          </cell>
        </row>
        <row r="4098">
          <cell r="A4098" t="str">
            <v/>
          </cell>
          <cell r="B4098" t="str">
            <v/>
          </cell>
          <cell r="C4098"/>
          <cell r="D4098" t="str">
            <v/>
          </cell>
          <cell r="E4098"/>
          <cell r="F4098">
            <v>0</v>
          </cell>
          <cell r="G4098">
            <v>0</v>
          </cell>
        </row>
        <row r="4099">
          <cell r="A4099" t="str">
            <v/>
          </cell>
          <cell r="B4099" t="str">
            <v/>
          </cell>
          <cell r="C4099"/>
          <cell r="D4099" t="str">
            <v/>
          </cell>
          <cell r="E4099"/>
          <cell r="F4099">
            <v>0</v>
          </cell>
          <cell r="G4099">
            <v>0</v>
          </cell>
        </row>
        <row r="4100">
          <cell r="A4100" t="str">
            <v/>
          </cell>
          <cell r="B4100" t="str">
            <v/>
          </cell>
          <cell r="C4100"/>
          <cell r="D4100" t="str">
            <v/>
          </cell>
          <cell r="E4100"/>
          <cell r="F4100">
            <v>0</v>
          </cell>
          <cell r="G4100">
            <v>0</v>
          </cell>
        </row>
        <row r="4101">
          <cell r="A4101"/>
          <cell r="E4101"/>
          <cell r="F4101" t="str">
            <v>Total C</v>
          </cell>
          <cell r="G4101">
            <v>0</v>
          </cell>
        </row>
        <row r="4102">
          <cell r="A4102"/>
          <cell r="E4102"/>
          <cell r="G4102"/>
        </row>
        <row r="4103">
          <cell r="A4103" t="str">
            <v/>
          </cell>
          <cell r="B4103" t="str">
            <v/>
          </cell>
          <cell r="C4103"/>
          <cell r="D4103" t="str">
            <v>COSTO NETO</v>
          </cell>
          <cell r="E4103"/>
          <cell r="F4103" t="str">
            <v>Total D=A+B+C</v>
          </cell>
          <cell r="G4103">
            <v>0</v>
          </cell>
        </row>
        <row r="4104">
          <cell r="A4104"/>
          <cell r="B4104"/>
          <cell r="C4104"/>
          <cell r="D4104"/>
          <cell r="E4104"/>
          <cell r="F4104"/>
          <cell r="G4104"/>
        </row>
        <row r="4105">
          <cell r="A4105" t="str">
            <v>ANALISIS DE PRECIOS</v>
          </cell>
          <cell r="B4105"/>
          <cell r="C4105"/>
          <cell r="D4105"/>
          <cell r="E4105"/>
          <cell r="F4105"/>
          <cell r="G4105"/>
        </row>
        <row r="4106">
          <cell r="A4106" t="str">
            <v>COMITENTE:</v>
          </cell>
          <cell r="B4106" t="str">
            <v>INSTITUTO PROVINCIAL DE LA VIVIENDA</v>
          </cell>
          <cell r="C4106"/>
          <cell r="D4106"/>
          <cell r="E4106"/>
          <cell r="F4106"/>
          <cell r="G4106"/>
        </row>
        <row r="4107">
          <cell r="A4107" t="str">
            <v>CONTRATISTA:</v>
          </cell>
          <cell r="B4107">
            <v>0</v>
          </cell>
          <cell r="C4107"/>
          <cell r="D4107"/>
          <cell r="E4107"/>
          <cell r="F4107"/>
          <cell r="G4107"/>
        </row>
        <row r="4108">
          <cell r="A4108" t="str">
            <v>OBRA:</v>
          </cell>
          <cell r="B4108">
            <v>0</v>
          </cell>
          <cell r="C4108"/>
          <cell r="D4108"/>
          <cell r="E4108"/>
          <cell r="F4108" t="str">
            <v>PRECIOS A:</v>
          </cell>
          <cell r="G4108">
            <v>0</v>
          </cell>
        </row>
        <row r="4109">
          <cell r="A4109" t="str">
            <v>UBICACIÓN:</v>
          </cell>
          <cell r="B4109">
            <v>0</v>
          </cell>
          <cell r="C4109"/>
          <cell r="E4109"/>
          <cell r="G4109"/>
        </row>
        <row r="4110">
          <cell r="A4110" t="str">
            <v>RUBRO:</v>
          </cell>
          <cell r="B4110"/>
          <cell r="C4110">
            <v>0</v>
          </cell>
          <cell r="E4110"/>
          <cell r="G4110"/>
        </row>
        <row r="4111">
          <cell r="A4111" t="str">
            <v>ITEM:</v>
          </cell>
          <cell r="B4111" t="str">
            <v/>
          </cell>
          <cell r="C4111" t="str">
            <v/>
          </cell>
          <cell r="E4111"/>
          <cell r="F4111" t="str">
            <v>UNIDAD:</v>
          </cell>
          <cell r="G4111" t="str">
            <v/>
          </cell>
        </row>
        <row r="4112">
          <cell r="A4112"/>
          <cell r="B4112"/>
          <cell r="E4112"/>
          <cell r="G4112"/>
        </row>
        <row r="4113">
          <cell r="A4113" t="str">
            <v>DATOS REDETERMINACION</v>
          </cell>
          <cell r="B4113"/>
          <cell r="C4113" t="str">
            <v>DESIGNACION</v>
          </cell>
          <cell r="D4113" t="str">
            <v>U</v>
          </cell>
          <cell r="E4113" t="str">
            <v>Cantidad</v>
          </cell>
          <cell r="F4113" t="str">
            <v>$ Unitarios</v>
          </cell>
          <cell r="G4113" t="str">
            <v>$ Parcial</v>
          </cell>
        </row>
        <row r="4114">
          <cell r="A4114" t="str">
            <v>CÓDIGO</v>
          </cell>
          <cell r="B4114" t="str">
            <v>DESCRIPCIÓN</v>
          </cell>
          <cell r="C4114"/>
          <cell r="D4114"/>
          <cell r="E4114"/>
          <cell r="F4114"/>
          <cell r="G4114"/>
        </row>
        <row r="4115">
          <cell r="A4115" t="str">
            <v>A - MATERIALES</v>
          </cell>
          <cell r="B4115"/>
          <cell r="C4115"/>
          <cell r="D4115"/>
          <cell r="E4115"/>
          <cell r="F4115"/>
          <cell r="G4115"/>
        </row>
        <row r="4116">
          <cell r="A4116" t="str">
            <v/>
          </cell>
          <cell r="B4116" t="str">
            <v/>
          </cell>
          <cell r="C4116"/>
          <cell r="D4116" t="str">
            <v/>
          </cell>
          <cell r="E4116"/>
          <cell r="F4116">
            <v>0</v>
          </cell>
          <cell r="G4116">
            <v>0</v>
          </cell>
        </row>
        <row r="4117">
          <cell r="A4117" t="str">
            <v/>
          </cell>
          <cell r="B4117" t="str">
            <v/>
          </cell>
          <cell r="C4117"/>
          <cell r="D4117" t="str">
            <v/>
          </cell>
          <cell r="E4117"/>
          <cell r="F4117">
            <v>0</v>
          </cell>
          <cell r="G4117">
            <v>0</v>
          </cell>
        </row>
        <row r="4118">
          <cell r="A4118" t="str">
            <v/>
          </cell>
          <cell r="B4118" t="str">
            <v/>
          </cell>
          <cell r="C4118"/>
          <cell r="D4118" t="str">
            <v/>
          </cell>
          <cell r="E4118"/>
          <cell r="F4118">
            <v>0</v>
          </cell>
          <cell r="G4118">
            <v>0</v>
          </cell>
        </row>
        <row r="4119">
          <cell r="A4119" t="str">
            <v/>
          </cell>
          <cell r="B4119" t="str">
            <v/>
          </cell>
          <cell r="C4119"/>
          <cell r="D4119" t="str">
            <v/>
          </cell>
          <cell r="E4119"/>
          <cell r="F4119">
            <v>0</v>
          </cell>
          <cell r="G4119">
            <v>0</v>
          </cell>
        </row>
        <row r="4120">
          <cell r="A4120" t="str">
            <v/>
          </cell>
          <cell r="B4120" t="str">
            <v/>
          </cell>
          <cell r="C4120"/>
          <cell r="D4120" t="str">
            <v/>
          </cell>
          <cell r="E4120"/>
          <cell r="F4120">
            <v>0</v>
          </cell>
          <cell r="G4120">
            <v>0</v>
          </cell>
        </row>
        <row r="4121">
          <cell r="A4121" t="str">
            <v/>
          </cell>
          <cell r="B4121" t="str">
            <v/>
          </cell>
          <cell r="C4121"/>
          <cell r="D4121" t="str">
            <v/>
          </cell>
          <cell r="E4121"/>
          <cell r="F4121">
            <v>0</v>
          </cell>
          <cell r="G4121">
            <v>0</v>
          </cell>
        </row>
        <row r="4122">
          <cell r="A4122" t="str">
            <v/>
          </cell>
          <cell r="B4122" t="str">
            <v/>
          </cell>
          <cell r="C4122"/>
          <cell r="D4122" t="str">
            <v/>
          </cell>
          <cell r="E4122"/>
          <cell r="F4122">
            <v>0</v>
          </cell>
          <cell r="G4122">
            <v>0</v>
          </cell>
        </row>
        <row r="4123">
          <cell r="A4123" t="str">
            <v/>
          </cell>
          <cell r="B4123" t="str">
            <v/>
          </cell>
          <cell r="C4123"/>
          <cell r="D4123" t="str">
            <v/>
          </cell>
          <cell r="E4123"/>
          <cell r="F4123">
            <v>0</v>
          </cell>
          <cell r="G4123">
            <v>0</v>
          </cell>
        </row>
        <row r="4124">
          <cell r="A4124" t="str">
            <v/>
          </cell>
          <cell r="B4124" t="str">
            <v/>
          </cell>
          <cell r="C4124"/>
          <cell r="D4124" t="str">
            <v/>
          </cell>
          <cell r="E4124"/>
          <cell r="F4124">
            <v>0</v>
          </cell>
          <cell r="G4124">
            <v>0</v>
          </cell>
        </row>
        <row r="4125">
          <cell r="A4125" t="str">
            <v/>
          </cell>
          <cell r="B4125" t="str">
            <v/>
          </cell>
          <cell r="C4125"/>
          <cell r="D4125" t="str">
            <v/>
          </cell>
          <cell r="E4125"/>
          <cell r="F4125">
            <v>0</v>
          </cell>
          <cell r="G4125">
            <v>0</v>
          </cell>
        </row>
        <row r="4126">
          <cell r="A4126" t="str">
            <v/>
          </cell>
          <cell r="B4126" t="str">
            <v/>
          </cell>
          <cell r="C4126"/>
          <cell r="D4126" t="str">
            <v/>
          </cell>
          <cell r="E4126"/>
          <cell r="F4126">
            <v>0</v>
          </cell>
          <cell r="G4126">
            <v>0</v>
          </cell>
        </row>
        <row r="4127">
          <cell r="A4127" t="str">
            <v/>
          </cell>
          <cell r="B4127" t="str">
            <v/>
          </cell>
          <cell r="C4127"/>
          <cell r="D4127" t="str">
            <v/>
          </cell>
          <cell r="E4127"/>
          <cell r="F4127">
            <v>0</v>
          </cell>
          <cell r="G4127">
            <v>0</v>
          </cell>
        </row>
        <row r="4128">
          <cell r="A4128" t="str">
            <v/>
          </cell>
          <cell r="B4128" t="str">
            <v/>
          </cell>
          <cell r="C4128"/>
          <cell r="D4128" t="str">
            <v/>
          </cell>
          <cell r="E4128"/>
          <cell r="F4128">
            <v>0</v>
          </cell>
          <cell r="G4128">
            <v>0</v>
          </cell>
        </row>
        <row r="4129">
          <cell r="A4129" t="str">
            <v/>
          </cell>
          <cell r="B4129" t="str">
            <v/>
          </cell>
          <cell r="C4129"/>
          <cell r="D4129" t="str">
            <v/>
          </cell>
          <cell r="E4129"/>
          <cell r="F4129">
            <v>0</v>
          </cell>
          <cell r="G4129">
            <v>0</v>
          </cell>
        </row>
        <row r="4130">
          <cell r="A4130" t="str">
            <v/>
          </cell>
          <cell r="B4130" t="str">
            <v/>
          </cell>
          <cell r="C4130"/>
          <cell r="D4130" t="str">
            <v/>
          </cell>
          <cell r="E4130"/>
          <cell r="F4130">
            <v>0</v>
          </cell>
          <cell r="G4130">
            <v>0</v>
          </cell>
        </row>
        <row r="4131">
          <cell r="A4131" t="str">
            <v/>
          </cell>
          <cell r="B4131" t="str">
            <v/>
          </cell>
          <cell r="C4131"/>
          <cell r="D4131" t="str">
            <v/>
          </cell>
          <cell r="E4131"/>
          <cell r="F4131">
            <v>0</v>
          </cell>
          <cell r="G4131">
            <v>0</v>
          </cell>
        </row>
        <row r="4132">
          <cell r="A4132" t="str">
            <v/>
          </cell>
          <cell r="B4132" t="str">
            <v/>
          </cell>
          <cell r="C4132"/>
          <cell r="D4132" t="str">
            <v/>
          </cell>
          <cell r="E4132"/>
          <cell r="F4132">
            <v>0</v>
          </cell>
          <cell r="G4132">
            <v>0</v>
          </cell>
        </row>
        <row r="4133">
          <cell r="A4133" t="str">
            <v/>
          </cell>
          <cell r="B4133" t="str">
            <v/>
          </cell>
          <cell r="C4133"/>
          <cell r="D4133" t="str">
            <v/>
          </cell>
          <cell r="E4133"/>
          <cell r="F4133">
            <v>0</v>
          </cell>
          <cell r="G4133">
            <v>0</v>
          </cell>
        </row>
        <row r="4134">
          <cell r="A4134" t="str">
            <v/>
          </cell>
          <cell r="B4134" t="str">
            <v/>
          </cell>
          <cell r="C4134"/>
          <cell r="D4134" t="str">
            <v/>
          </cell>
          <cell r="E4134"/>
          <cell r="F4134">
            <v>0</v>
          </cell>
          <cell r="G4134">
            <v>0</v>
          </cell>
        </row>
        <row r="4135">
          <cell r="A4135" t="str">
            <v/>
          </cell>
          <cell r="B4135" t="str">
            <v/>
          </cell>
          <cell r="C4135"/>
          <cell r="D4135" t="str">
            <v/>
          </cell>
          <cell r="E4135"/>
          <cell r="F4135">
            <v>0</v>
          </cell>
          <cell r="G4135">
            <v>0</v>
          </cell>
        </row>
        <row r="4136">
          <cell r="A4136"/>
          <cell r="B4136"/>
          <cell r="C4136"/>
          <cell r="D4136"/>
          <cell r="E4136"/>
          <cell r="F4136" t="str">
            <v>Total A</v>
          </cell>
          <cell r="G4136">
            <v>0</v>
          </cell>
        </row>
        <row r="4137">
          <cell r="A4137" t="str">
            <v>B - MANO DE OBRA</v>
          </cell>
          <cell r="B4137"/>
          <cell r="C4137"/>
          <cell r="D4137"/>
          <cell r="E4137"/>
          <cell r="F4137"/>
          <cell r="G4137"/>
        </row>
        <row r="4138">
          <cell r="A4138" t="str">
            <v/>
          </cell>
          <cell r="B4138" t="str">
            <v/>
          </cell>
          <cell r="C4138"/>
          <cell r="D4138" t="str">
            <v/>
          </cell>
          <cell r="E4138"/>
          <cell r="F4138">
            <v>0</v>
          </cell>
          <cell r="G4138">
            <v>0</v>
          </cell>
        </row>
        <row r="4139">
          <cell r="A4139" t="str">
            <v/>
          </cell>
          <cell r="B4139" t="str">
            <v/>
          </cell>
          <cell r="C4139"/>
          <cell r="D4139" t="str">
            <v/>
          </cell>
          <cell r="E4139"/>
          <cell r="F4139">
            <v>0</v>
          </cell>
          <cell r="G4139">
            <v>0</v>
          </cell>
        </row>
        <row r="4140">
          <cell r="A4140" t="str">
            <v/>
          </cell>
          <cell r="B4140" t="str">
            <v/>
          </cell>
          <cell r="C4140"/>
          <cell r="D4140" t="str">
            <v/>
          </cell>
          <cell r="E4140"/>
          <cell r="F4140">
            <v>0</v>
          </cell>
          <cell r="G4140">
            <v>0</v>
          </cell>
        </row>
        <row r="4141">
          <cell r="A4141" t="str">
            <v/>
          </cell>
          <cell r="B4141" t="str">
            <v/>
          </cell>
          <cell r="C4141"/>
          <cell r="D4141" t="str">
            <v/>
          </cell>
          <cell r="E4141"/>
          <cell r="F4141">
            <v>0</v>
          </cell>
          <cell r="G4141">
            <v>0</v>
          </cell>
        </row>
        <row r="4142">
          <cell r="A4142" t="str">
            <v/>
          </cell>
          <cell r="B4142" t="str">
            <v/>
          </cell>
          <cell r="C4142"/>
          <cell r="D4142" t="str">
            <v/>
          </cell>
          <cell r="E4142"/>
          <cell r="F4142">
            <v>0</v>
          </cell>
          <cell r="G4142">
            <v>0</v>
          </cell>
        </row>
        <row r="4143">
          <cell r="A4143" t="str">
            <v/>
          </cell>
          <cell r="B4143" t="str">
            <v/>
          </cell>
          <cell r="C4143"/>
          <cell r="D4143" t="str">
            <v/>
          </cell>
          <cell r="E4143"/>
          <cell r="F4143">
            <v>0</v>
          </cell>
          <cell r="G4143">
            <v>0</v>
          </cell>
        </row>
        <row r="4144">
          <cell r="A4144" t="str">
            <v/>
          </cell>
          <cell r="B4144" t="str">
            <v/>
          </cell>
          <cell r="C4144"/>
          <cell r="D4144" t="str">
            <v/>
          </cell>
          <cell r="E4144"/>
          <cell r="F4144">
            <v>0</v>
          </cell>
          <cell r="G4144">
            <v>0</v>
          </cell>
        </row>
        <row r="4145">
          <cell r="A4145" t="str">
            <v/>
          </cell>
          <cell r="B4145" t="str">
            <v/>
          </cell>
          <cell r="C4145"/>
          <cell r="D4145" t="str">
            <v/>
          </cell>
          <cell r="E4145"/>
          <cell r="F4145">
            <v>0</v>
          </cell>
          <cell r="G4145">
            <v>0</v>
          </cell>
        </row>
        <row r="4146">
          <cell r="A4146"/>
          <cell r="B4146"/>
          <cell r="C4146"/>
          <cell r="D4146"/>
          <cell r="E4146"/>
          <cell r="F4146" t="str">
            <v>Total B</v>
          </cell>
          <cell r="G4146">
            <v>0</v>
          </cell>
        </row>
        <row r="4147">
          <cell r="A4147" t="str">
            <v>C - EQUIPOS</v>
          </cell>
          <cell r="B4147"/>
          <cell r="C4147"/>
          <cell r="D4147"/>
          <cell r="E4147"/>
          <cell r="F4147"/>
          <cell r="G4147"/>
        </row>
        <row r="4148">
          <cell r="A4148" t="str">
            <v/>
          </cell>
          <cell r="B4148" t="str">
            <v/>
          </cell>
          <cell r="C4148"/>
          <cell r="D4148" t="str">
            <v/>
          </cell>
          <cell r="E4148"/>
          <cell r="F4148">
            <v>0</v>
          </cell>
          <cell r="G4148">
            <v>0</v>
          </cell>
        </row>
        <row r="4149">
          <cell r="A4149" t="str">
            <v/>
          </cell>
          <cell r="B4149" t="str">
            <v/>
          </cell>
          <cell r="C4149"/>
          <cell r="D4149" t="str">
            <v/>
          </cell>
          <cell r="E4149"/>
          <cell r="F4149">
            <v>0</v>
          </cell>
          <cell r="G4149">
            <v>0</v>
          </cell>
        </row>
        <row r="4150">
          <cell r="A4150" t="str">
            <v/>
          </cell>
          <cell r="B4150" t="str">
            <v/>
          </cell>
          <cell r="C4150"/>
          <cell r="D4150" t="str">
            <v/>
          </cell>
          <cell r="E4150"/>
          <cell r="F4150">
            <v>0</v>
          </cell>
          <cell r="G4150">
            <v>0</v>
          </cell>
        </row>
        <row r="4151">
          <cell r="A4151" t="str">
            <v/>
          </cell>
          <cell r="B4151" t="str">
            <v/>
          </cell>
          <cell r="C4151"/>
          <cell r="D4151" t="str">
            <v/>
          </cell>
          <cell r="E4151"/>
          <cell r="F4151">
            <v>0</v>
          </cell>
          <cell r="G4151">
            <v>0</v>
          </cell>
        </row>
        <row r="4152">
          <cell r="A4152" t="str">
            <v/>
          </cell>
          <cell r="B4152" t="str">
            <v/>
          </cell>
          <cell r="C4152"/>
          <cell r="D4152" t="str">
            <v/>
          </cell>
          <cell r="E4152"/>
          <cell r="F4152">
            <v>0</v>
          </cell>
          <cell r="G4152">
            <v>0</v>
          </cell>
        </row>
        <row r="4153">
          <cell r="A4153" t="str">
            <v/>
          </cell>
          <cell r="B4153" t="str">
            <v/>
          </cell>
          <cell r="C4153"/>
          <cell r="D4153" t="str">
            <v/>
          </cell>
          <cell r="E4153"/>
          <cell r="F4153">
            <v>0</v>
          </cell>
          <cell r="G4153">
            <v>0</v>
          </cell>
        </row>
        <row r="4154">
          <cell r="A4154" t="str">
            <v/>
          </cell>
          <cell r="B4154" t="str">
            <v/>
          </cell>
          <cell r="C4154"/>
          <cell r="D4154" t="str">
            <v/>
          </cell>
          <cell r="E4154"/>
          <cell r="F4154">
            <v>0</v>
          </cell>
          <cell r="G4154">
            <v>0</v>
          </cell>
        </row>
        <row r="4155">
          <cell r="A4155" t="str">
            <v/>
          </cell>
          <cell r="B4155" t="str">
            <v/>
          </cell>
          <cell r="C4155"/>
          <cell r="D4155" t="str">
            <v/>
          </cell>
          <cell r="E4155"/>
          <cell r="F4155">
            <v>0</v>
          </cell>
          <cell r="G4155">
            <v>0</v>
          </cell>
        </row>
        <row r="4156">
          <cell r="A4156" t="str">
            <v/>
          </cell>
          <cell r="B4156" t="str">
            <v/>
          </cell>
          <cell r="C4156"/>
          <cell r="D4156" t="str">
            <v/>
          </cell>
          <cell r="E4156"/>
          <cell r="F4156">
            <v>0</v>
          </cell>
          <cell r="G4156">
            <v>0</v>
          </cell>
        </row>
        <row r="4157">
          <cell r="A4157" t="str">
            <v/>
          </cell>
          <cell r="B4157" t="str">
            <v/>
          </cell>
          <cell r="C4157"/>
          <cell r="D4157" t="str">
            <v/>
          </cell>
          <cell r="E4157"/>
          <cell r="F4157">
            <v>0</v>
          </cell>
          <cell r="G4157">
            <v>0</v>
          </cell>
        </row>
        <row r="4158">
          <cell r="A4158"/>
          <cell r="E4158"/>
          <cell r="F4158" t="str">
            <v>Total C</v>
          </cell>
          <cell r="G4158">
            <v>0</v>
          </cell>
        </row>
        <row r="4159">
          <cell r="A4159"/>
          <cell r="E4159"/>
          <cell r="G4159"/>
        </row>
        <row r="4160">
          <cell r="A4160" t="str">
            <v/>
          </cell>
          <cell r="B4160" t="str">
            <v/>
          </cell>
          <cell r="C4160"/>
          <cell r="D4160" t="str">
            <v>COSTO NETO</v>
          </cell>
          <cell r="E4160"/>
          <cell r="F4160" t="str">
            <v>Total D=A+B+C</v>
          </cell>
          <cell r="G4160">
            <v>0</v>
          </cell>
        </row>
        <row r="4161">
          <cell r="A4161"/>
          <cell r="B4161"/>
          <cell r="C4161"/>
          <cell r="D4161"/>
          <cell r="E4161"/>
          <cell r="F4161"/>
          <cell r="G4161"/>
        </row>
        <row r="4162">
          <cell r="A4162" t="str">
            <v>ANALISIS DE PRECIOS</v>
          </cell>
          <cell r="B4162"/>
          <cell r="C4162"/>
          <cell r="D4162"/>
          <cell r="E4162"/>
          <cell r="F4162"/>
          <cell r="G4162"/>
        </row>
        <row r="4163">
          <cell r="A4163" t="str">
            <v>COMITENTE:</v>
          </cell>
          <cell r="B4163" t="str">
            <v>INSTITUTO PROVINCIAL DE LA VIVIENDA</v>
          </cell>
          <cell r="C4163"/>
          <cell r="D4163"/>
          <cell r="E4163"/>
          <cell r="F4163"/>
          <cell r="G4163"/>
        </row>
        <row r="4164">
          <cell r="A4164" t="str">
            <v>CONTRATISTA:</v>
          </cell>
          <cell r="B4164">
            <v>0</v>
          </cell>
          <cell r="C4164"/>
          <cell r="D4164"/>
          <cell r="E4164"/>
          <cell r="F4164"/>
          <cell r="G4164"/>
        </row>
        <row r="4165">
          <cell r="A4165" t="str">
            <v>OBRA:</v>
          </cell>
          <cell r="B4165">
            <v>0</v>
          </cell>
          <cell r="C4165"/>
          <cell r="D4165"/>
          <cell r="E4165"/>
          <cell r="F4165" t="str">
            <v>PRECIOS A:</v>
          </cell>
          <cell r="G4165">
            <v>0</v>
          </cell>
        </row>
        <row r="4166">
          <cell r="A4166" t="str">
            <v>UBICACIÓN:</v>
          </cell>
          <cell r="B4166">
            <v>0</v>
          </cell>
          <cell r="C4166"/>
          <cell r="E4166"/>
          <cell r="G4166"/>
        </row>
        <row r="4167">
          <cell r="A4167" t="str">
            <v>RUBRO:</v>
          </cell>
          <cell r="B4167"/>
          <cell r="C4167">
            <v>0</v>
          </cell>
          <cell r="E4167"/>
          <cell r="G4167"/>
        </row>
        <row r="4168">
          <cell r="A4168" t="str">
            <v>ITEM:</v>
          </cell>
          <cell r="B4168" t="str">
            <v/>
          </cell>
          <cell r="C4168" t="str">
            <v/>
          </cell>
          <cell r="E4168"/>
          <cell r="F4168" t="str">
            <v>UNIDAD:</v>
          </cell>
          <cell r="G4168" t="str">
            <v/>
          </cell>
        </row>
        <row r="4169">
          <cell r="A4169"/>
          <cell r="B4169"/>
          <cell r="E4169"/>
          <cell r="G4169"/>
        </row>
        <row r="4170">
          <cell r="A4170" t="str">
            <v>DATOS REDETERMINACION</v>
          </cell>
          <cell r="B4170"/>
          <cell r="C4170" t="str">
            <v>DESIGNACION</v>
          </cell>
          <cell r="D4170" t="str">
            <v>U</v>
          </cell>
          <cell r="E4170" t="str">
            <v>Cantidad</v>
          </cell>
          <cell r="F4170" t="str">
            <v>$ Unitarios</v>
          </cell>
          <cell r="G4170" t="str">
            <v>$ Parcial</v>
          </cell>
        </row>
        <row r="4171">
          <cell r="A4171" t="str">
            <v>CÓDIGO</v>
          </cell>
          <cell r="B4171" t="str">
            <v>DESCRIPCIÓN</v>
          </cell>
          <cell r="C4171"/>
          <cell r="D4171"/>
          <cell r="E4171"/>
          <cell r="F4171"/>
          <cell r="G4171"/>
        </row>
        <row r="4172">
          <cell r="A4172" t="str">
            <v>A - MATERIALES</v>
          </cell>
          <cell r="B4172"/>
          <cell r="C4172"/>
          <cell r="D4172"/>
          <cell r="E4172"/>
          <cell r="F4172"/>
          <cell r="G4172"/>
        </row>
        <row r="4173">
          <cell r="A4173" t="str">
            <v/>
          </cell>
          <cell r="B4173" t="str">
            <v/>
          </cell>
          <cell r="C4173"/>
          <cell r="D4173" t="str">
            <v/>
          </cell>
          <cell r="E4173"/>
          <cell r="F4173">
            <v>0</v>
          </cell>
          <cell r="G4173">
            <v>0</v>
          </cell>
        </row>
        <row r="4174">
          <cell r="A4174" t="str">
            <v/>
          </cell>
          <cell r="B4174" t="str">
            <v/>
          </cell>
          <cell r="C4174"/>
          <cell r="D4174" t="str">
            <v/>
          </cell>
          <cell r="E4174"/>
          <cell r="F4174">
            <v>0</v>
          </cell>
          <cell r="G4174">
            <v>0</v>
          </cell>
        </row>
        <row r="4175">
          <cell r="A4175" t="str">
            <v/>
          </cell>
          <cell r="B4175" t="str">
            <v/>
          </cell>
          <cell r="C4175"/>
          <cell r="D4175" t="str">
            <v/>
          </cell>
          <cell r="E4175"/>
          <cell r="F4175">
            <v>0</v>
          </cell>
          <cell r="G4175">
            <v>0</v>
          </cell>
        </row>
        <row r="4176">
          <cell r="A4176" t="str">
            <v/>
          </cell>
          <cell r="B4176" t="str">
            <v/>
          </cell>
          <cell r="C4176"/>
          <cell r="D4176" t="str">
            <v/>
          </cell>
          <cell r="E4176"/>
          <cell r="F4176">
            <v>0</v>
          </cell>
          <cell r="G4176">
            <v>0</v>
          </cell>
        </row>
        <row r="4177">
          <cell r="A4177" t="str">
            <v/>
          </cell>
          <cell r="B4177" t="str">
            <v/>
          </cell>
          <cell r="C4177"/>
          <cell r="D4177" t="str">
            <v/>
          </cell>
          <cell r="E4177"/>
          <cell r="F4177">
            <v>0</v>
          </cell>
          <cell r="G4177">
            <v>0</v>
          </cell>
        </row>
        <row r="4178">
          <cell r="A4178" t="str">
            <v/>
          </cell>
          <cell r="B4178" t="str">
            <v/>
          </cell>
          <cell r="C4178"/>
          <cell r="D4178" t="str">
            <v/>
          </cell>
          <cell r="E4178"/>
          <cell r="F4178">
            <v>0</v>
          </cell>
          <cell r="G4178">
            <v>0</v>
          </cell>
        </row>
        <row r="4179">
          <cell r="A4179" t="str">
            <v/>
          </cell>
          <cell r="B4179" t="str">
            <v/>
          </cell>
          <cell r="C4179"/>
          <cell r="D4179" t="str">
            <v/>
          </cell>
          <cell r="E4179"/>
          <cell r="F4179">
            <v>0</v>
          </cell>
          <cell r="G4179">
            <v>0</v>
          </cell>
        </row>
        <row r="4180">
          <cell r="A4180" t="str">
            <v/>
          </cell>
          <cell r="B4180" t="str">
            <v/>
          </cell>
          <cell r="C4180"/>
          <cell r="D4180" t="str">
            <v/>
          </cell>
          <cell r="E4180"/>
          <cell r="F4180">
            <v>0</v>
          </cell>
          <cell r="G4180">
            <v>0</v>
          </cell>
        </row>
        <row r="4181">
          <cell r="A4181" t="str">
            <v/>
          </cell>
          <cell r="B4181" t="str">
            <v/>
          </cell>
          <cell r="C4181"/>
          <cell r="D4181" t="str">
            <v/>
          </cell>
          <cell r="E4181"/>
          <cell r="F4181">
            <v>0</v>
          </cell>
          <cell r="G4181">
            <v>0</v>
          </cell>
        </row>
        <row r="4182">
          <cell r="A4182" t="str">
            <v/>
          </cell>
          <cell r="B4182" t="str">
            <v/>
          </cell>
          <cell r="C4182"/>
          <cell r="D4182" t="str">
            <v/>
          </cell>
          <cell r="E4182"/>
          <cell r="F4182">
            <v>0</v>
          </cell>
          <cell r="G4182">
            <v>0</v>
          </cell>
        </row>
        <row r="4183">
          <cell r="A4183" t="str">
            <v/>
          </cell>
          <cell r="B4183" t="str">
            <v/>
          </cell>
          <cell r="C4183"/>
          <cell r="D4183" t="str">
            <v/>
          </cell>
          <cell r="E4183"/>
          <cell r="F4183">
            <v>0</v>
          </cell>
          <cell r="G4183">
            <v>0</v>
          </cell>
        </row>
        <row r="4184">
          <cell r="A4184" t="str">
            <v/>
          </cell>
          <cell r="B4184" t="str">
            <v/>
          </cell>
          <cell r="C4184"/>
          <cell r="D4184" t="str">
            <v/>
          </cell>
          <cell r="E4184"/>
          <cell r="F4184">
            <v>0</v>
          </cell>
          <cell r="G4184">
            <v>0</v>
          </cell>
        </row>
        <row r="4185">
          <cell r="A4185" t="str">
            <v/>
          </cell>
          <cell r="B4185" t="str">
            <v/>
          </cell>
          <cell r="C4185"/>
          <cell r="D4185" t="str">
            <v/>
          </cell>
          <cell r="E4185"/>
          <cell r="F4185">
            <v>0</v>
          </cell>
          <cell r="G4185">
            <v>0</v>
          </cell>
        </row>
        <row r="4186">
          <cell r="A4186" t="str">
            <v/>
          </cell>
          <cell r="B4186" t="str">
            <v/>
          </cell>
          <cell r="C4186"/>
          <cell r="D4186" t="str">
            <v/>
          </cell>
          <cell r="E4186"/>
          <cell r="F4186">
            <v>0</v>
          </cell>
          <cell r="G4186">
            <v>0</v>
          </cell>
        </row>
        <row r="4187">
          <cell r="A4187" t="str">
            <v/>
          </cell>
          <cell r="B4187" t="str">
            <v/>
          </cell>
          <cell r="C4187"/>
          <cell r="D4187" t="str">
            <v/>
          </cell>
          <cell r="E4187"/>
          <cell r="F4187">
            <v>0</v>
          </cell>
          <cell r="G4187">
            <v>0</v>
          </cell>
        </row>
        <row r="4188">
          <cell r="A4188" t="str">
            <v/>
          </cell>
          <cell r="B4188" t="str">
            <v/>
          </cell>
          <cell r="C4188"/>
          <cell r="D4188" t="str">
            <v/>
          </cell>
          <cell r="E4188"/>
          <cell r="F4188">
            <v>0</v>
          </cell>
          <cell r="G4188">
            <v>0</v>
          </cell>
        </row>
        <row r="4189">
          <cell r="A4189" t="str">
            <v/>
          </cell>
          <cell r="B4189" t="str">
            <v/>
          </cell>
          <cell r="C4189"/>
          <cell r="D4189" t="str">
            <v/>
          </cell>
          <cell r="E4189"/>
          <cell r="F4189">
            <v>0</v>
          </cell>
          <cell r="G4189">
            <v>0</v>
          </cell>
        </row>
        <row r="4190">
          <cell r="A4190" t="str">
            <v/>
          </cell>
          <cell r="B4190" t="str">
            <v/>
          </cell>
          <cell r="C4190"/>
          <cell r="D4190" t="str">
            <v/>
          </cell>
          <cell r="E4190"/>
          <cell r="F4190">
            <v>0</v>
          </cell>
          <cell r="G4190">
            <v>0</v>
          </cell>
        </row>
        <row r="4191">
          <cell r="A4191" t="str">
            <v/>
          </cell>
          <cell r="B4191" t="str">
            <v/>
          </cell>
          <cell r="C4191"/>
          <cell r="D4191" t="str">
            <v/>
          </cell>
          <cell r="E4191"/>
          <cell r="F4191">
            <v>0</v>
          </cell>
          <cell r="G4191">
            <v>0</v>
          </cell>
        </row>
        <row r="4192">
          <cell r="A4192" t="str">
            <v/>
          </cell>
          <cell r="B4192" t="str">
            <v/>
          </cell>
          <cell r="C4192"/>
          <cell r="D4192" t="str">
            <v/>
          </cell>
          <cell r="E4192"/>
          <cell r="F4192">
            <v>0</v>
          </cell>
          <cell r="G4192">
            <v>0</v>
          </cell>
        </row>
        <row r="4193">
          <cell r="A4193"/>
          <cell r="B4193"/>
          <cell r="C4193"/>
          <cell r="D4193"/>
          <cell r="E4193"/>
          <cell r="F4193" t="str">
            <v>Total A</v>
          </cell>
          <cell r="G4193">
            <v>0</v>
          </cell>
        </row>
        <row r="4194">
          <cell r="A4194" t="str">
            <v>B - MANO DE OBRA</v>
          </cell>
          <cell r="B4194"/>
          <cell r="C4194"/>
          <cell r="D4194"/>
          <cell r="E4194"/>
          <cell r="F4194"/>
          <cell r="G4194"/>
        </row>
        <row r="4195">
          <cell r="A4195" t="str">
            <v/>
          </cell>
          <cell r="B4195" t="str">
            <v/>
          </cell>
          <cell r="C4195"/>
          <cell r="D4195" t="str">
            <v/>
          </cell>
          <cell r="E4195"/>
          <cell r="F4195">
            <v>0</v>
          </cell>
          <cell r="G4195">
            <v>0</v>
          </cell>
        </row>
        <row r="4196">
          <cell r="A4196" t="str">
            <v/>
          </cell>
          <cell r="B4196" t="str">
            <v/>
          </cell>
          <cell r="C4196"/>
          <cell r="D4196" t="str">
            <v/>
          </cell>
          <cell r="E4196"/>
          <cell r="F4196">
            <v>0</v>
          </cell>
          <cell r="G4196">
            <v>0</v>
          </cell>
        </row>
        <row r="4197">
          <cell r="A4197" t="str">
            <v/>
          </cell>
          <cell r="B4197" t="str">
            <v/>
          </cell>
          <cell r="C4197"/>
          <cell r="D4197" t="str">
            <v/>
          </cell>
          <cell r="E4197"/>
          <cell r="F4197">
            <v>0</v>
          </cell>
          <cell r="G4197">
            <v>0</v>
          </cell>
        </row>
        <row r="4198">
          <cell r="A4198" t="str">
            <v/>
          </cell>
          <cell r="B4198" t="str">
            <v/>
          </cell>
          <cell r="C4198"/>
          <cell r="D4198" t="str">
            <v/>
          </cell>
          <cell r="E4198"/>
          <cell r="F4198">
            <v>0</v>
          </cell>
          <cell r="G4198">
            <v>0</v>
          </cell>
        </row>
        <row r="4199">
          <cell r="A4199" t="str">
            <v/>
          </cell>
          <cell r="B4199" t="str">
            <v/>
          </cell>
          <cell r="C4199"/>
          <cell r="D4199" t="str">
            <v/>
          </cell>
          <cell r="E4199"/>
          <cell r="F4199">
            <v>0</v>
          </cell>
          <cell r="G4199">
            <v>0</v>
          </cell>
        </row>
        <row r="4200">
          <cell r="A4200" t="str">
            <v/>
          </cell>
          <cell r="B4200" t="str">
            <v/>
          </cell>
          <cell r="C4200"/>
          <cell r="D4200" t="str">
            <v/>
          </cell>
          <cell r="E4200"/>
          <cell r="F4200">
            <v>0</v>
          </cell>
          <cell r="G4200">
            <v>0</v>
          </cell>
        </row>
        <row r="4201">
          <cell r="A4201" t="str">
            <v/>
          </cell>
          <cell r="B4201" t="str">
            <v/>
          </cell>
          <cell r="C4201"/>
          <cell r="D4201" t="str">
            <v/>
          </cell>
          <cell r="E4201"/>
          <cell r="F4201">
            <v>0</v>
          </cell>
          <cell r="G4201">
            <v>0</v>
          </cell>
        </row>
        <row r="4202">
          <cell r="A4202" t="str">
            <v/>
          </cell>
          <cell r="B4202" t="str">
            <v/>
          </cell>
          <cell r="C4202"/>
          <cell r="D4202" t="str">
            <v/>
          </cell>
          <cell r="E4202"/>
          <cell r="F4202">
            <v>0</v>
          </cell>
          <cell r="G4202">
            <v>0</v>
          </cell>
        </row>
        <row r="4203">
          <cell r="A4203"/>
          <cell r="B4203"/>
          <cell r="C4203"/>
          <cell r="D4203"/>
          <cell r="E4203"/>
          <cell r="F4203" t="str">
            <v>Total B</v>
          </cell>
          <cell r="G4203">
            <v>0</v>
          </cell>
        </row>
        <row r="4204">
          <cell r="A4204" t="str">
            <v>C - EQUIPOS</v>
          </cell>
          <cell r="B4204"/>
          <cell r="C4204"/>
          <cell r="D4204"/>
          <cell r="E4204"/>
          <cell r="F4204"/>
          <cell r="G4204"/>
        </row>
        <row r="4205">
          <cell r="A4205" t="str">
            <v/>
          </cell>
          <cell r="B4205" t="str">
            <v/>
          </cell>
          <cell r="C4205"/>
          <cell r="D4205" t="str">
            <v/>
          </cell>
          <cell r="E4205"/>
          <cell r="F4205">
            <v>0</v>
          </cell>
          <cell r="G4205">
            <v>0</v>
          </cell>
        </row>
        <row r="4206">
          <cell r="A4206" t="str">
            <v/>
          </cell>
          <cell r="B4206" t="str">
            <v/>
          </cell>
          <cell r="C4206"/>
          <cell r="D4206" t="str">
            <v/>
          </cell>
          <cell r="E4206"/>
          <cell r="F4206">
            <v>0</v>
          </cell>
          <cell r="G4206">
            <v>0</v>
          </cell>
        </row>
        <row r="4207">
          <cell r="A4207" t="str">
            <v/>
          </cell>
          <cell r="B4207" t="str">
            <v/>
          </cell>
          <cell r="C4207"/>
          <cell r="D4207" t="str">
            <v/>
          </cell>
          <cell r="E4207"/>
          <cell r="F4207">
            <v>0</v>
          </cell>
          <cell r="G4207">
            <v>0</v>
          </cell>
        </row>
        <row r="4208">
          <cell r="A4208" t="str">
            <v/>
          </cell>
          <cell r="B4208" t="str">
            <v/>
          </cell>
          <cell r="C4208"/>
          <cell r="D4208" t="str">
            <v/>
          </cell>
          <cell r="E4208"/>
          <cell r="F4208">
            <v>0</v>
          </cell>
          <cell r="G4208">
            <v>0</v>
          </cell>
        </row>
        <row r="4209">
          <cell r="A4209" t="str">
            <v/>
          </cell>
          <cell r="B4209" t="str">
            <v/>
          </cell>
          <cell r="C4209"/>
          <cell r="D4209" t="str">
            <v/>
          </cell>
          <cell r="E4209"/>
          <cell r="F4209">
            <v>0</v>
          </cell>
          <cell r="G4209">
            <v>0</v>
          </cell>
        </row>
        <row r="4210">
          <cell r="A4210" t="str">
            <v/>
          </cell>
          <cell r="B4210" t="str">
            <v/>
          </cell>
          <cell r="C4210"/>
          <cell r="D4210" t="str">
            <v/>
          </cell>
          <cell r="E4210"/>
          <cell r="F4210">
            <v>0</v>
          </cell>
          <cell r="G4210">
            <v>0</v>
          </cell>
        </row>
        <row r="4211">
          <cell r="A4211" t="str">
            <v/>
          </cell>
          <cell r="B4211" t="str">
            <v/>
          </cell>
          <cell r="C4211"/>
          <cell r="D4211" t="str">
            <v/>
          </cell>
          <cell r="E4211"/>
          <cell r="F4211">
            <v>0</v>
          </cell>
          <cell r="G4211">
            <v>0</v>
          </cell>
        </row>
        <row r="4212">
          <cell r="A4212" t="str">
            <v/>
          </cell>
          <cell r="B4212" t="str">
            <v/>
          </cell>
          <cell r="C4212"/>
          <cell r="D4212" t="str">
            <v/>
          </cell>
          <cell r="E4212"/>
          <cell r="F4212">
            <v>0</v>
          </cell>
          <cell r="G4212">
            <v>0</v>
          </cell>
        </row>
        <row r="4213">
          <cell r="A4213" t="str">
            <v/>
          </cell>
          <cell r="B4213" t="str">
            <v/>
          </cell>
          <cell r="C4213"/>
          <cell r="D4213" t="str">
            <v/>
          </cell>
          <cell r="E4213"/>
          <cell r="F4213">
            <v>0</v>
          </cell>
          <cell r="G4213">
            <v>0</v>
          </cell>
        </row>
        <row r="4214">
          <cell r="A4214" t="str">
            <v/>
          </cell>
          <cell r="B4214" t="str">
            <v/>
          </cell>
          <cell r="C4214"/>
          <cell r="D4214" t="str">
            <v/>
          </cell>
          <cell r="E4214"/>
          <cell r="F4214">
            <v>0</v>
          </cell>
          <cell r="G4214">
            <v>0</v>
          </cell>
        </row>
        <row r="4215">
          <cell r="A4215"/>
          <cell r="E4215"/>
          <cell r="F4215" t="str">
            <v>Total C</v>
          </cell>
          <cell r="G4215">
            <v>0</v>
          </cell>
        </row>
        <row r="4216">
          <cell r="A4216"/>
          <cell r="E4216"/>
          <cell r="G4216"/>
        </row>
        <row r="4217">
          <cell r="A4217" t="str">
            <v/>
          </cell>
          <cell r="B4217" t="str">
            <v/>
          </cell>
          <cell r="C4217"/>
          <cell r="D4217" t="str">
            <v>COSTO NETO</v>
          </cell>
          <cell r="E4217"/>
          <cell r="F4217" t="str">
            <v>Total D=A+B+C</v>
          </cell>
          <cell r="G4217">
            <v>0</v>
          </cell>
        </row>
        <row r="4219">
          <cell r="A4219" t="str">
            <v>ANALISIS DE PRECIOS</v>
          </cell>
          <cell r="B4219"/>
          <cell r="C4219"/>
          <cell r="D4219"/>
          <cell r="E4219"/>
          <cell r="F4219"/>
          <cell r="G4219"/>
        </row>
        <row r="4220">
          <cell r="A4220" t="str">
            <v>COMITENTE:</v>
          </cell>
          <cell r="B4220" t="str">
            <v>INSTITUTO PROVINCIAL DE LA VIVIENDA</v>
          </cell>
          <cell r="C4220"/>
          <cell r="D4220"/>
          <cell r="E4220"/>
          <cell r="F4220"/>
          <cell r="G4220"/>
        </row>
        <row r="4221">
          <cell r="A4221" t="str">
            <v>CONTRATISTA:</v>
          </cell>
          <cell r="B4221">
            <v>0</v>
          </cell>
          <cell r="C4221"/>
          <cell r="D4221"/>
          <cell r="E4221"/>
          <cell r="F4221"/>
          <cell r="G4221"/>
        </row>
        <row r="4222">
          <cell r="A4222" t="str">
            <v>OBRA:</v>
          </cell>
          <cell r="B4222">
            <v>0</v>
          </cell>
          <cell r="C4222"/>
          <cell r="D4222"/>
          <cell r="E4222"/>
          <cell r="F4222" t="str">
            <v>PRECIOS A:</v>
          </cell>
          <cell r="G4222">
            <v>0</v>
          </cell>
        </row>
        <row r="4223">
          <cell r="A4223" t="str">
            <v>UBICACIÓN:</v>
          </cell>
          <cell r="B4223">
            <v>0</v>
          </cell>
          <cell r="C4223"/>
          <cell r="E4223"/>
          <cell r="G4223"/>
        </row>
        <row r="4224">
          <cell r="A4224" t="str">
            <v>RUBRO:</v>
          </cell>
          <cell r="B4224"/>
          <cell r="C4224">
            <v>0</v>
          </cell>
          <cell r="E4224"/>
          <cell r="G4224"/>
        </row>
        <row r="4225">
          <cell r="A4225" t="str">
            <v>ITEM:</v>
          </cell>
          <cell r="B4225" t="str">
            <v/>
          </cell>
          <cell r="C4225" t="str">
            <v/>
          </cell>
          <cell r="E4225"/>
          <cell r="F4225" t="str">
            <v>UNIDAD:</v>
          </cell>
          <cell r="G4225" t="str">
            <v/>
          </cell>
        </row>
        <row r="4226">
          <cell r="A4226"/>
          <cell r="B4226"/>
          <cell r="E4226"/>
          <cell r="G4226"/>
        </row>
        <row r="4227">
          <cell r="A4227" t="str">
            <v>DATOS REDETERMINACION</v>
          </cell>
          <cell r="B4227"/>
          <cell r="C4227" t="str">
            <v>DESIGNACION</v>
          </cell>
          <cell r="D4227" t="str">
            <v>U</v>
          </cell>
          <cell r="E4227" t="str">
            <v>Cantidad</v>
          </cell>
          <cell r="F4227" t="str">
            <v>$ Unitarios</v>
          </cell>
          <cell r="G4227" t="str">
            <v>$ Parcial</v>
          </cell>
        </row>
        <row r="4228">
          <cell r="A4228" t="str">
            <v>CÓDIGO</v>
          </cell>
          <cell r="B4228" t="str">
            <v>DESCRIPCIÓN</v>
          </cell>
          <cell r="C4228"/>
          <cell r="D4228"/>
          <cell r="E4228"/>
          <cell r="F4228"/>
          <cell r="G4228"/>
        </row>
        <row r="4229">
          <cell r="A4229" t="str">
            <v>A - MATERIALES</v>
          </cell>
          <cell r="B4229"/>
          <cell r="C4229"/>
          <cell r="D4229"/>
          <cell r="E4229"/>
          <cell r="F4229"/>
          <cell r="G4229"/>
        </row>
        <row r="4230">
          <cell r="A4230" t="str">
            <v/>
          </cell>
          <cell r="B4230" t="str">
            <v/>
          </cell>
          <cell r="C4230"/>
          <cell r="D4230" t="str">
            <v/>
          </cell>
          <cell r="E4230"/>
          <cell r="F4230">
            <v>0</v>
          </cell>
          <cell r="G4230">
            <v>0</v>
          </cell>
        </row>
        <row r="4231">
          <cell r="A4231" t="str">
            <v/>
          </cell>
          <cell r="B4231" t="str">
            <v/>
          </cell>
          <cell r="C4231"/>
          <cell r="D4231" t="str">
            <v/>
          </cell>
          <cell r="E4231"/>
          <cell r="F4231">
            <v>0</v>
          </cell>
          <cell r="G4231">
            <v>0</v>
          </cell>
        </row>
        <row r="4232">
          <cell r="A4232" t="str">
            <v/>
          </cell>
          <cell r="B4232" t="str">
            <v/>
          </cell>
          <cell r="C4232"/>
          <cell r="D4232" t="str">
            <v/>
          </cell>
          <cell r="E4232"/>
          <cell r="F4232">
            <v>0</v>
          </cell>
          <cell r="G4232">
            <v>0</v>
          </cell>
        </row>
        <row r="4233">
          <cell r="A4233" t="str">
            <v/>
          </cell>
          <cell r="B4233" t="str">
            <v/>
          </cell>
          <cell r="C4233"/>
          <cell r="D4233" t="str">
            <v/>
          </cell>
          <cell r="E4233"/>
          <cell r="F4233">
            <v>0</v>
          </cell>
          <cell r="G4233">
            <v>0</v>
          </cell>
        </row>
        <row r="4234">
          <cell r="A4234" t="str">
            <v/>
          </cell>
          <cell r="B4234" t="str">
            <v/>
          </cell>
          <cell r="C4234"/>
          <cell r="D4234" t="str">
            <v/>
          </cell>
          <cell r="E4234"/>
          <cell r="F4234">
            <v>0</v>
          </cell>
          <cell r="G4234">
            <v>0</v>
          </cell>
        </row>
        <row r="4235">
          <cell r="A4235" t="str">
            <v/>
          </cell>
          <cell r="B4235" t="str">
            <v/>
          </cell>
          <cell r="C4235"/>
          <cell r="D4235" t="str">
            <v/>
          </cell>
          <cell r="E4235"/>
          <cell r="F4235">
            <v>0</v>
          </cell>
          <cell r="G4235">
            <v>0</v>
          </cell>
        </row>
        <row r="4236">
          <cell r="A4236" t="str">
            <v/>
          </cell>
          <cell r="B4236" t="str">
            <v/>
          </cell>
          <cell r="C4236"/>
          <cell r="D4236" t="str">
            <v/>
          </cell>
          <cell r="E4236"/>
          <cell r="F4236">
            <v>0</v>
          </cell>
          <cell r="G4236">
            <v>0</v>
          </cell>
        </row>
        <row r="4237">
          <cell r="A4237" t="str">
            <v/>
          </cell>
          <cell r="B4237" t="str">
            <v/>
          </cell>
          <cell r="C4237"/>
          <cell r="D4237" t="str">
            <v/>
          </cell>
          <cell r="E4237"/>
          <cell r="F4237">
            <v>0</v>
          </cell>
          <cell r="G4237">
            <v>0</v>
          </cell>
        </row>
        <row r="4238">
          <cell r="A4238" t="str">
            <v/>
          </cell>
          <cell r="B4238" t="str">
            <v/>
          </cell>
          <cell r="C4238"/>
          <cell r="D4238" t="str">
            <v/>
          </cell>
          <cell r="E4238"/>
          <cell r="F4238">
            <v>0</v>
          </cell>
          <cell r="G4238">
            <v>0</v>
          </cell>
        </row>
        <row r="4239">
          <cell r="A4239" t="str">
            <v/>
          </cell>
          <cell r="B4239" t="str">
            <v/>
          </cell>
          <cell r="C4239"/>
          <cell r="D4239" t="str">
            <v/>
          </cell>
          <cell r="E4239"/>
          <cell r="F4239">
            <v>0</v>
          </cell>
          <cell r="G4239">
            <v>0</v>
          </cell>
        </row>
        <row r="4240">
          <cell r="A4240" t="str">
            <v/>
          </cell>
          <cell r="B4240" t="str">
            <v/>
          </cell>
          <cell r="C4240"/>
          <cell r="D4240" t="str">
            <v/>
          </cell>
          <cell r="E4240"/>
          <cell r="F4240">
            <v>0</v>
          </cell>
          <cell r="G4240">
            <v>0</v>
          </cell>
        </row>
        <row r="4241">
          <cell r="A4241" t="str">
            <v/>
          </cell>
          <cell r="B4241" t="str">
            <v/>
          </cell>
          <cell r="C4241"/>
          <cell r="D4241" t="str">
            <v/>
          </cell>
          <cell r="E4241"/>
          <cell r="F4241">
            <v>0</v>
          </cell>
          <cell r="G4241">
            <v>0</v>
          </cell>
        </row>
        <row r="4242">
          <cell r="A4242" t="str">
            <v/>
          </cell>
          <cell r="B4242" t="str">
            <v/>
          </cell>
          <cell r="C4242"/>
          <cell r="D4242" t="str">
            <v/>
          </cell>
          <cell r="E4242"/>
          <cell r="F4242">
            <v>0</v>
          </cell>
          <cell r="G4242">
            <v>0</v>
          </cell>
        </row>
        <row r="4243">
          <cell r="A4243" t="str">
            <v/>
          </cell>
          <cell r="B4243" t="str">
            <v/>
          </cell>
          <cell r="C4243"/>
          <cell r="D4243" t="str">
            <v/>
          </cell>
          <cell r="E4243"/>
          <cell r="F4243">
            <v>0</v>
          </cell>
          <cell r="G4243">
            <v>0</v>
          </cell>
        </row>
        <row r="4244">
          <cell r="A4244" t="str">
            <v/>
          </cell>
          <cell r="B4244" t="str">
            <v/>
          </cell>
          <cell r="C4244"/>
          <cell r="D4244" t="str">
            <v/>
          </cell>
          <cell r="E4244"/>
          <cell r="F4244">
            <v>0</v>
          </cell>
          <cell r="G4244">
            <v>0</v>
          </cell>
        </row>
        <row r="4245">
          <cell r="A4245" t="str">
            <v/>
          </cell>
          <cell r="B4245" t="str">
            <v/>
          </cell>
          <cell r="C4245"/>
          <cell r="D4245" t="str">
            <v/>
          </cell>
          <cell r="E4245"/>
          <cell r="F4245">
            <v>0</v>
          </cell>
          <cell r="G4245">
            <v>0</v>
          </cell>
        </row>
        <row r="4246">
          <cell r="A4246" t="str">
            <v/>
          </cell>
          <cell r="B4246" t="str">
            <v/>
          </cell>
          <cell r="C4246"/>
          <cell r="D4246" t="str">
            <v/>
          </cell>
          <cell r="E4246"/>
          <cell r="F4246">
            <v>0</v>
          </cell>
          <cell r="G4246">
            <v>0</v>
          </cell>
        </row>
        <row r="4247">
          <cell r="A4247" t="str">
            <v/>
          </cell>
          <cell r="B4247" t="str">
            <v/>
          </cell>
          <cell r="C4247"/>
          <cell r="D4247" t="str">
            <v/>
          </cell>
          <cell r="E4247"/>
          <cell r="F4247">
            <v>0</v>
          </cell>
          <cell r="G4247">
            <v>0</v>
          </cell>
        </row>
        <row r="4248">
          <cell r="A4248" t="str">
            <v/>
          </cell>
          <cell r="B4248" t="str">
            <v/>
          </cell>
          <cell r="C4248"/>
          <cell r="D4248" t="str">
            <v/>
          </cell>
          <cell r="E4248"/>
          <cell r="F4248">
            <v>0</v>
          </cell>
          <cell r="G4248">
            <v>0</v>
          </cell>
        </row>
        <row r="4249">
          <cell r="A4249" t="str">
            <v/>
          </cell>
          <cell r="B4249" t="str">
            <v/>
          </cell>
          <cell r="C4249"/>
          <cell r="D4249" t="str">
            <v/>
          </cell>
          <cell r="E4249"/>
          <cell r="F4249">
            <v>0</v>
          </cell>
          <cell r="G4249">
            <v>0</v>
          </cell>
        </row>
        <row r="4250">
          <cell r="A4250"/>
          <cell r="B4250"/>
          <cell r="C4250"/>
          <cell r="D4250"/>
          <cell r="E4250"/>
          <cell r="F4250" t="str">
            <v>Total A</v>
          </cell>
          <cell r="G4250">
            <v>0</v>
          </cell>
        </row>
        <row r="4251">
          <cell r="A4251" t="str">
            <v>B - MANO DE OBRA</v>
          </cell>
          <cell r="B4251"/>
          <cell r="C4251"/>
          <cell r="D4251"/>
          <cell r="E4251"/>
          <cell r="F4251"/>
          <cell r="G4251"/>
        </row>
        <row r="4252">
          <cell r="A4252" t="str">
            <v/>
          </cell>
          <cell r="B4252" t="str">
            <v/>
          </cell>
          <cell r="C4252"/>
          <cell r="D4252" t="str">
            <v/>
          </cell>
          <cell r="E4252"/>
          <cell r="F4252">
            <v>0</v>
          </cell>
          <cell r="G4252">
            <v>0</v>
          </cell>
        </row>
        <row r="4253">
          <cell r="A4253" t="str">
            <v/>
          </cell>
          <cell r="B4253" t="str">
            <v/>
          </cell>
          <cell r="C4253"/>
          <cell r="D4253" t="str">
            <v/>
          </cell>
          <cell r="E4253"/>
          <cell r="F4253">
            <v>0</v>
          </cell>
          <cell r="G4253">
            <v>0</v>
          </cell>
        </row>
        <row r="4254">
          <cell r="A4254" t="str">
            <v/>
          </cell>
          <cell r="B4254" t="str">
            <v/>
          </cell>
          <cell r="C4254"/>
          <cell r="D4254" t="str">
            <v/>
          </cell>
          <cell r="E4254"/>
          <cell r="F4254">
            <v>0</v>
          </cell>
          <cell r="G4254">
            <v>0</v>
          </cell>
        </row>
        <row r="4255">
          <cell r="A4255" t="str">
            <v/>
          </cell>
          <cell r="B4255" t="str">
            <v/>
          </cell>
          <cell r="C4255"/>
          <cell r="D4255" t="str">
            <v/>
          </cell>
          <cell r="E4255"/>
          <cell r="F4255">
            <v>0</v>
          </cell>
          <cell r="G4255">
            <v>0</v>
          </cell>
        </row>
        <row r="4256">
          <cell r="A4256" t="str">
            <v/>
          </cell>
          <cell r="B4256" t="str">
            <v/>
          </cell>
          <cell r="C4256"/>
          <cell r="D4256" t="str">
            <v/>
          </cell>
          <cell r="E4256"/>
          <cell r="F4256">
            <v>0</v>
          </cell>
          <cell r="G4256">
            <v>0</v>
          </cell>
        </row>
        <row r="4257">
          <cell r="A4257" t="str">
            <v/>
          </cell>
          <cell r="B4257" t="str">
            <v/>
          </cell>
          <cell r="C4257"/>
          <cell r="D4257" t="str">
            <v/>
          </cell>
          <cell r="E4257"/>
          <cell r="F4257">
            <v>0</v>
          </cell>
          <cell r="G4257">
            <v>0</v>
          </cell>
        </row>
        <row r="4258">
          <cell r="A4258" t="str">
            <v/>
          </cell>
          <cell r="B4258" t="str">
            <v/>
          </cell>
          <cell r="C4258"/>
          <cell r="D4258" t="str">
            <v/>
          </cell>
          <cell r="E4258"/>
          <cell r="F4258">
            <v>0</v>
          </cell>
          <cell r="G4258">
            <v>0</v>
          </cell>
        </row>
        <row r="4259">
          <cell r="A4259" t="str">
            <v/>
          </cell>
          <cell r="B4259" t="str">
            <v/>
          </cell>
          <cell r="C4259"/>
          <cell r="D4259" t="str">
            <v/>
          </cell>
          <cell r="E4259"/>
          <cell r="F4259">
            <v>0</v>
          </cell>
          <cell r="G4259">
            <v>0</v>
          </cell>
        </row>
        <row r="4260">
          <cell r="A4260"/>
          <cell r="B4260"/>
          <cell r="C4260"/>
          <cell r="D4260"/>
          <cell r="E4260"/>
          <cell r="F4260" t="str">
            <v>Total B</v>
          </cell>
          <cell r="G4260">
            <v>0</v>
          </cell>
        </row>
        <row r="4261">
          <cell r="A4261" t="str">
            <v>C - EQUIPOS</v>
          </cell>
          <cell r="B4261"/>
          <cell r="C4261"/>
          <cell r="D4261"/>
          <cell r="E4261"/>
          <cell r="F4261"/>
          <cell r="G4261"/>
        </row>
        <row r="4262">
          <cell r="A4262" t="str">
            <v/>
          </cell>
          <cell r="B4262" t="str">
            <v/>
          </cell>
          <cell r="C4262"/>
          <cell r="D4262" t="str">
            <v/>
          </cell>
          <cell r="E4262"/>
          <cell r="F4262">
            <v>0</v>
          </cell>
          <cell r="G4262">
            <v>0</v>
          </cell>
        </row>
        <row r="4263">
          <cell r="A4263" t="str">
            <v/>
          </cell>
          <cell r="B4263" t="str">
            <v/>
          </cell>
          <cell r="C4263"/>
          <cell r="D4263" t="str">
            <v/>
          </cell>
          <cell r="E4263"/>
          <cell r="F4263">
            <v>0</v>
          </cell>
          <cell r="G4263">
            <v>0</v>
          </cell>
        </row>
        <row r="4264">
          <cell r="A4264" t="str">
            <v/>
          </cell>
          <cell r="B4264" t="str">
            <v/>
          </cell>
          <cell r="C4264"/>
          <cell r="D4264" t="str">
            <v/>
          </cell>
          <cell r="E4264"/>
          <cell r="F4264">
            <v>0</v>
          </cell>
          <cell r="G4264">
            <v>0</v>
          </cell>
        </row>
        <row r="4265">
          <cell r="A4265" t="str">
            <v/>
          </cell>
          <cell r="B4265" t="str">
            <v/>
          </cell>
          <cell r="C4265"/>
          <cell r="D4265" t="str">
            <v/>
          </cell>
          <cell r="E4265"/>
          <cell r="F4265">
            <v>0</v>
          </cell>
          <cell r="G4265">
            <v>0</v>
          </cell>
        </row>
        <row r="4266">
          <cell r="A4266" t="str">
            <v/>
          </cell>
          <cell r="B4266" t="str">
            <v/>
          </cell>
          <cell r="C4266"/>
          <cell r="D4266" t="str">
            <v/>
          </cell>
          <cell r="E4266"/>
          <cell r="F4266">
            <v>0</v>
          </cell>
          <cell r="G4266">
            <v>0</v>
          </cell>
        </row>
        <row r="4267">
          <cell r="A4267" t="str">
            <v/>
          </cell>
          <cell r="B4267" t="str">
            <v/>
          </cell>
          <cell r="C4267"/>
          <cell r="D4267" t="str">
            <v/>
          </cell>
          <cell r="E4267"/>
          <cell r="F4267">
            <v>0</v>
          </cell>
          <cell r="G4267">
            <v>0</v>
          </cell>
        </row>
        <row r="4268">
          <cell r="A4268" t="str">
            <v/>
          </cell>
          <cell r="B4268" t="str">
            <v/>
          </cell>
          <cell r="C4268"/>
          <cell r="D4268" t="str">
            <v/>
          </cell>
          <cell r="E4268"/>
          <cell r="F4268">
            <v>0</v>
          </cell>
          <cell r="G4268">
            <v>0</v>
          </cell>
        </row>
        <row r="4269">
          <cell r="A4269" t="str">
            <v/>
          </cell>
          <cell r="B4269" t="str">
            <v/>
          </cell>
          <cell r="C4269"/>
          <cell r="D4269" t="str">
            <v/>
          </cell>
          <cell r="E4269"/>
          <cell r="F4269">
            <v>0</v>
          </cell>
          <cell r="G4269">
            <v>0</v>
          </cell>
        </row>
        <row r="4270">
          <cell r="A4270" t="str">
            <v/>
          </cell>
          <cell r="B4270" t="str">
            <v/>
          </cell>
          <cell r="C4270"/>
          <cell r="D4270" t="str">
            <v/>
          </cell>
          <cell r="E4270"/>
          <cell r="F4270">
            <v>0</v>
          </cell>
          <cell r="G4270">
            <v>0</v>
          </cell>
        </row>
        <row r="4271">
          <cell r="A4271" t="str">
            <v/>
          </cell>
          <cell r="B4271" t="str">
            <v/>
          </cell>
          <cell r="C4271"/>
          <cell r="D4271" t="str">
            <v/>
          </cell>
          <cell r="E4271"/>
          <cell r="F4271">
            <v>0</v>
          </cell>
          <cell r="G4271">
            <v>0</v>
          </cell>
        </row>
        <row r="4272">
          <cell r="A4272"/>
          <cell r="E4272"/>
          <cell r="F4272" t="str">
            <v>Total C</v>
          </cell>
          <cell r="G4272">
            <v>0</v>
          </cell>
        </row>
        <row r="4273">
          <cell r="A4273"/>
          <cell r="E4273"/>
          <cell r="G4273"/>
        </row>
        <row r="4274">
          <cell r="A4274" t="str">
            <v/>
          </cell>
          <cell r="B4274" t="str">
            <v/>
          </cell>
          <cell r="C4274"/>
          <cell r="D4274" t="str">
            <v>COSTO NETO</v>
          </cell>
          <cell r="E4274"/>
          <cell r="F4274" t="str">
            <v>Total D=A+B+C</v>
          </cell>
          <cell r="G4274">
            <v>0</v>
          </cell>
        </row>
        <row r="4275">
          <cell r="A4275"/>
          <cell r="B4275"/>
          <cell r="C4275"/>
          <cell r="D4275"/>
          <cell r="E4275"/>
          <cell r="F4275"/>
          <cell r="G4275"/>
        </row>
        <row r="4276">
          <cell r="A4276" t="str">
            <v>ANALISIS DE PRECIOS</v>
          </cell>
          <cell r="B4276"/>
          <cell r="C4276"/>
          <cell r="D4276"/>
          <cell r="E4276"/>
          <cell r="F4276"/>
          <cell r="G4276"/>
        </row>
        <row r="4277">
          <cell r="A4277" t="str">
            <v>COMITENTE:</v>
          </cell>
          <cell r="B4277" t="str">
            <v>INSTITUTO PROVINCIAL DE LA VIVIENDA</v>
          </cell>
          <cell r="C4277"/>
          <cell r="D4277"/>
          <cell r="E4277"/>
          <cell r="F4277"/>
          <cell r="G4277"/>
        </row>
        <row r="4278">
          <cell r="A4278" t="str">
            <v>CONTRATISTA:</v>
          </cell>
          <cell r="B4278">
            <v>0</v>
          </cell>
          <cell r="C4278"/>
          <cell r="D4278"/>
          <cell r="E4278"/>
          <cell r="F4278"/>
          <cell r="G4278"/>
        </row>
        <row r="4279">
          <cell r="A4279" t="str">
            <v>OBRA:</v>
          </cell>
          <cell r="B4279">
            <v>0</v>
          </cell>
          <cell r="C4279"/>
          <cell r="D4279"/>
          <cell r="E4279"/>
          <cell r="F4279" t="str">
            <v>PRECIOS A:</v>
          </cell>
          <cell r="G4279">
            <v>0</v>
          </cell>
        </row>
        <row r="4280">
          <cell r="A4280" t="str">
            <v>UBICACIÓN:</v>
          </cell>
          <cell r="B4280">
            <v>0</v>
          </cell>
          <cell r="C4280"/>
          <cell r="E4280"/>
          <cell r="G4280"/>
        </row>
        <row r="4281">
          <cell r="A4281" t="str">
            <v>RUBRO:</v>
          </cell>
          <cell r="B4281"/>
          <cell r="C4281">
            <v>0</v>
          </cell>
          <cell r="E4281"/>
          <cell r="G4281"/>
        </row>
        <row r="4282">
          <cell r="A4282" t="str">
            <v>ITEM:</v>
          </cell>
          <cell r="B4282" t="str">
            <v/>
          </cell>
          <cell r="C4282" t="str">
            <v/>
          </cell>
          <cell r="E4282"/>
          <cell r="F4282" t="str">
            <v>UNIDAD:</v>
          </cell>
          <cell r="G4282" t="str">
            <v/>
          </cell>
        </row>
        <row r="4283">
          <cell r="A4283"/>
          <cell r="B4283"/>
          <cell r="E4283"/>
          <cell r="G4283"/>
        </row>
        <row r="4284">
          <cell r="A4284" t="str">
            <v>DATOS REDETERMINACION</v>
          </cell>
          <cell r="B4284"/>
          <cell r="C4284" t="str">
            <v>DESIGNACION</v>
          </cell>
          <cell r="D4284" t="str">
            <v>U</v>
          </cell>
          <cell r="E4284" t="str">
            <v>Cantidad</v>
          </cell>
          <cell r="F4284" t="str">
            <v>$ Unitarios</v>
          </cell>
          <cell r="G4284" t="str">
            <v>$ Parcial</v>
          </cell>
        </row>
        <row r="4285">
          <cell r="A4285" t="str">
            <v>CÓDIGO</v>
          </cell>
          <cell r="B4285" t="str">
            <v>DESCRIPCIÓN</v>
          </cell>
          <cell r="C4285"/>
          <cell r="D4285"/>
          <cell r="E4285"/>
          <cell r="F4285"/>
          <cell r="G4285"/>
        </row>
        <row r="4286">
          <cell r="A4286" t="str">
            <v>A - MATERIALES</v>
          </cell>
          <cell r="B4286"/>
          <cell r="C4286"/>
          <cell r="D4286"/>
          <cell r="E4286"/>
          <cell r="F4286"/>
          <cell r="G4286"/>
        </row>
        <row r="4287">
          <cell r="A4287" t="str">
            <v/>
          </cell>
          <cell r="B4287" t="str">
            <v/>
          </cell>
          <cell r="C4287"/>
          <cell r="D4287" t="str">
            <v/>
          </cell>
          <cell r="E4287"/>
          <cell r="F4287">
            <v>0</v>
          </cell>
          <cell r="G4287">
            <v>0</v>
          </cell>
        </row>
        <row r="4288">
          <cell r="A4288" t="str">
            <v/>
          </cell>
          <cell r="B4288" t="str">
            <v/>
          </cell>
          <cell r="C4288"/>
          <cell r="D4288" t="str">
            <v/>
          </cell>
          <cell r="E4288"/>
          <cell r="F4288">
            <v>0</v>
          </cell>
          <cell r="G4288">
            <v>0</v>
          </cell>
        </row>
        <row r="4289">
          <cell r="A4289" t="str">
            <v/>
          </cell>
          <cell r="B4289" t="str">
            <v/>
          </cell>
          <cell r="C4289"/>
          <cell r="D4289" t="str">
            <v/>
          </cell>
          <cell r="E4289"/>
          <cell r="F4289">
            <v>0</v>
          </cell>
          <cell r="G4289">
            <v>0</v>
          </cell>
        </row>
        <row r="4290">
          <cell r="A4290" t="str">
            <v/>
          </cell>
          <cell r="B4290" t="str">
            <v/>
          </cell>
          <cell r="C4290"/>
          <cell r="D4290" t="str">
            <v/>
          </cell>
          <cell r="E4290"/>
          <cell r="F4290">
            <v>0</v>
          </cell>
          <cell r="G4290">
            <v>0</v>
          </cell>
        </row>
        <row r="4291">
          <cell r="A4291" t="str">
            <v/>
          </cell>
          <cell r="B4291" t="str">
            <v/>
          </cell>
          <cell r="C4291"/>
          <cell r="D4291" t="str">
            <v/>
          </cell>
          <cell r="E4291"/>
          <cell r="F4291">
            <v>0</v>
          </cell>
          <cell r="G4291">
            <v>0</v>
          </cell>
        </row>
        <row r="4292">
          <cell r="A4292" t="str">
            <v/>
          </cell>
          <cell r="B4292" t="str">
            <v/>
          </cell>
          <cell r="C4292"/>
          <cell r="D4292" t="str">
            <v/>
          </cell>
          <cell r="E4292"/>
          <cell r="F4292">
            <v>0</v>
          </cell>
          <cell r="G4292">
            <v>0</v>
          </cell>
        </row>
        <row r="4293">
          <cell r="A4293" t="str">
            <v/>
          </cell>
          <cell r="B4293" t="str">
            <v/>
          </cell>
          <cell r="C4293"/>
          <cell r="D4293" t="str">
            <v/>
          </cell>
          <cell r="E4293"/>
          <cell r="F4293">
            <v>0</v>
          </cell>
          <cell r="G4293">
            <v>0</v>
          </cell>
        </row>
        <row r="4294">
          <cell r="A4294" t="str">
            <v/>
          </cell>
          <cell r="B4294" t="str">
            <v/>
          </cell>
          <cell r="C4294"/>
          <cell r="D4294" t="str">
            <v/>
          </cell>
          <cell r="E4294"/>
          <cell r="F4294">
            <v>0</v>
          </cell>
          <cell r="G4294">
            <v>0</v>
          </cell>
        </row>
        <row r="4295">
          <cell r="A4295" t="str">
            <v/>
          </cell>
          <cell r="B4295" t="str">
            <v/>
          </cell>
          <cell r="C4295"/>
          <cell r="D4295" t="str">
            <v/>
          </cell>
          <cell r="E4295"/>
          <cell r="F4295">
            <v>0</v>
          </cell>
          <cell r="G4295">
            <v>0</v>
          </cell>
        </row>
        <row r="4296">
          <cell r="A4296" t="str">
            <v/>
          </cell>
          <cell r="B4296" t="str">
            <v/>
          </cell>
          <cell r="C4296"/>
          <cell r="D4296" t="str">
            <v/>
          </cell>
          <cell r="E4296"/>
          <cell r="F4296">
            <v>0</v>
          </cell>
          <cell r="G4296">
            <v>0</v>
          </cell>
        </row>
        <row r="4297">
          <cell r="A4297" t="str">
            <v/>
          </cell>
          <cell r="B4297" t="str">
            <v/>
          </cell>
          <cell r="C4297"/>
          <cell r="D4297" t="str">
            <v/>
          </cell>
          <cell r="E4297"/>
          <cell r="F4297">
            <v>0</v>
          </cell>
          <cell r="G4297">
            <v>0</v>
          </cell>
        </row>
        <row r="4298">
          <cell r="A4298" t="str">
            <v/>
          </cell>
          <cell r="B4298" t="str">
            <v/>
          </cell>
          <cell r="C4298"/>
          <cell r="D4298" t="str">
            <v/>
          </cell>
          <cell r="E4298"/>
          <cell r="F4298">
            <v>0</v>
          </cell>
          <cell r="G4298">
            <v>0</v>
          </cell>
        </row>
        <row r="4299">
          <cell r="A4299" t="str">
            <v/>
          </cell>
          <cell r="B4299" t="str">
            <v/>
          </cell>
          <cell r="C4299"/>
          <cell r="D4299" t="str">
            <v/>
          </cell>
          <cell r="E4299"/>
          <cell r="F4299">
            <v>0</v>
          </cell>
          <cell r="G4299">
            <v>0</v>
          </cell>
        </row>
        <row r="4300">
          <cell r="A4300" t="str">
            <v/>
          </cell>
          <cell r="B4300" t="str">
            <v/>
          </cell>
          <cell r="C4300"/>
          <cell r="D4300" t="str">
            <v/>
          </cell>
          <cell r="E4300"/>
          <cell r="F4300">
            <v>0</v>
          </cell>
          <cell r="G4300">
            <v>0</v>
          </cell>
        </row>
        <row r="4301">
          <cell r="A4301" t="str">
            <v/>
          </cell>
          <cell r="B4301" t="str">
            <v/>
          </cell>
          <cell r="C4301"/>
          <cell r="D4301" t="str">
            <v/>
          </cell>
          <cell r="E4301"/>
          <cell r="F4301">
            <v>0</v>
          </cell>
          <cell r="G4301">
            <v>0</v>
          </cell>
        </row>
        <row r="4302">
          <cell r="A4302" t="str">
            <v/>
          </cell>
          <cell r="B4302" t="str">
            <v/>
          </cell>
          <cell r="C4302"/>
          <cell r="D4302" t="str">
            <v/>
          </cell>
          <cell r="E4302"/>
          <cell r="F4302">
            <v>0</v>
          </cell>
          <cell r="G4302">
            <v>0</v>
          </cell>
        </row>
        <row r="4303">
          <cell r="A4303" t="str">
            <v/>
          </cell>
          <cell r="B4303" t="str">
            <v/>
          </cell>
          <cell r="C4303"/>
          <cell r="D4303" t="str">
            <v/>
          </cell>
          <cell r="E4303"/>
          <cell r="F4303">
            <v>0</v>
          </cell>
          <cell r="G4303">
            <v>0</v>
          </cell>
        </row>
        <row r="4304">
          <cell r="A4304" t="str">
            <v/>
          </cell>
          <cell r="B4304" t="str">
            <v/>
          </cell>
          <cell r="C4304"/>
          <cell r="D4304" t="str">
            <v/>
          </cell>
          <cell r="E4304"/>
          <cell r="F4304">
            <v>0</v>
          </cell>
          <cell r="G4304">
            <v>0</v>
          </cell>
        </row>
        <row r="4305">
          <cell r="A4305" t="str">
            <v/>
          </cell>
          <cell r="B4305" t="str">
            <v/>
          </cell>
          <cell r="C4305"/>
          <cell r="D4305" t="str">
            <v/>
          </cell>
          <cell r="E4305"/>
          <cell r="F4305">
            <v>0</v>
          </cell>
          <cell r="G4305">
            <v>0</v>
          </cell>
        </row>
        <row r="4306">
          <cell r="A4306" t="str">
            <v/>
          </cell>
          <cell r="B4306" t="str">
            <v/>
          </cell>
          <cell r="C4306"/>
          <cell r="D4306" t="str">
            <v/>
          </cell>
          <cell r="E4306"/>
          <cell r="F4306">
            <v>0</v>
          </cell>
          <cell r="G4306">
            <v>0</v>
          </cell>
        </row>
        <row r="4307">
          <cell r="A4307"/>
          <cell r="B4307"/>
          <cell r="C4307"/>
          <cell r="D4307"/>
          <cell r="E4307"/>
          <cell r="F4307" t="str">
            <v>Total A</v>
          </cell>
          <cell r="G4307">
            <v>0</v>
          </cell>
        </row>
        <row r="4308">
          <cell r="A4308" t="str">
            <v>B - MANO DE OBRA</v>
          </cell>
          <cell r="B4308"/>
          <cell r="C4308"/>
          <cell r="D4308"/>
          <cell r="E4308"/>
          <cell r="F4308"/>
          <cell r="G4308"/>
        </row>
        <row r="4309">
          <cell r="A4309" t="str">
            <v/>
          </cell>
          <cell r="B4309" t="str">
            <v/>
          </cell>
          <cell r="C4309"/>
          <cell r="D4309" t="str">
            <v/>
          </cell>
          <cell r="E4309"/>
          <cell r="F4309">
            <v>0</v>
          </cell>
          <cell r="G4309">
            <v>0</v>
          </cell>
        </row>
        <row r="4310">
          <cell r="A4310" t="str">
            <v/>
          </cell>
          <cell r="B4310" t="str">
            <v/>
          </cell>
          <cell r="C4310"/>
          <cell r="D4310" t="str">
            <v/>
          </cell>
          <cell r="E4310"/>
          <cell r="F4310">
            <v>0</v>
          </cell>
          <cell r="G4310">
            <v>0</v>
          </cell>
        </row>
        <row r="4311">
          <cell r="A4311" t="str">
            <v/>
          </cell>
          <cell r="B4311" t="str">
            <v/>
          </cell>
          <cell r="C4311"/>
          <cell r="D4311" t="str">
            <v/>
          </cell>
          <cell r="E4311"/>
          <cell r="F4311">
            <v>0</v>
          </cell>
          <cell r="G4311">
            <v>0</v>
          </cell>
        </row>
        <row r="4312">
          <cell r="A4312" t="str">
            <v/>
          </cell>
          <cell r="B4312" t="str">
            <v/>
          </cell>
          <cell r="C4312"/>
          <cell r="D4312" t="str">
            <v/>
          </cell>
          <cell r="E4312"/>
          <cell r="F4312">
            <v>0</v>
          </cell>
          <cell r="G4312">
            <v>0</v>
          </cell>
        </row>
        <row r="4313">
          <cell r="A4313" t="str">
            <v/>
          </cell>
          <cell r="B4313" t="str">
            <v/>
          </cell>
          <cell r="C4313"/>
          <cell r="D4313" t="str">
            <v/>
          </cell>
          <cell r="E4313"/>
          <cell r="F4313">
            <v>0</v>
          </cell>
          <cell r="G4313">
            <v>0</v>
          </cell>
        </row>
        <row r="4314">
          <cell r="A4314" t="str">
            <v/>
          </cell>
          <cell r="B4314" t="str">
            <v/>
          </cell>
          <cell r="C4314"/>
          <cell r="D4314" t="str">
            <v/>
          </cell>
          <cell r="E4314"/>
          <cell r="F4314">
            <v>0</v>
          </cell>
          <cell r="G4314">
            <v>0</v>
          </cell>
        </row>
        <row r="4315">
          <cell r="A4315" t="str">
            <v/>
          </cell>
          <cell r="B4315" t="str">
            <v/>
          </cell>
          <cell r="C4315"/>
          <cell r="D4315" t="str">
            <v/>
          </cell>
          <cell r="E4315"/>
          <cell r="F4315">
            <v>0</v>
          </cell>
          <cell r="G4315">
            <v>0</v>
          </cell>
        </row>
        <row r="4316">
          <cell r="A4316" t="str">
            <v/>
          </cell>
          <cell r="B4316" t="str">
            <v/>
          </cell>
          <cell r="C4316"/>
          <cell r="D4316" t="str">
            <v/>
          </cell>
          <cell r="E4316"/>
          <cell r="F4316">
            <v>0</v>
          </cell>
          <cell r="G4316">
            <v>0</v>
          </cell>
        </row>
        <row r="4317">
          <cell r="A4317"/>
          <cell r="B4317"/>
          <cell r="C4317"/>
          <cell r="D4317"/>
          <cell r="E4317"/>
          <cell r="F4317" t="str">
            <v>Total B</v>
          </cell>
          <cell r="G4317">
            <v>0</v>
          </cell>
        </row>
        <row r="4318">
          <cell r="A4318" t="str">
            <v>C - EQUIPOS</v>
          </cell>
          <cell r="B4318"/>
          <cell r="C4318"/>
          <cell r="D4318"/>
          <cell r="E4318"/>
          <cell r="F4318"/>
          <cell r="G4318"/>
        </row>
        <row r="4319">
          <cell r="A4319" t="str">
            <v/>
          </cell>
          <cell r="B4319" t="str">
            <v/>
          </cell>
          <cell r="C4319"/>
          <cell r="D4319" t="str">
            <v/>
          </cell>
          <cell r="E4319"/>
          <cell r="F4319">
            <v>0</v>
          </cell>
          <cell r="G4319">
            <v>0</v>
          </cell>
        </row>
        <row r="4320">
          <cell r="A4320" t="str">
            <v/>
          </cell>
          <cell r="B4320" t="str">
            <v/>
          </cell>
          <cell r="C4320"/>
          <cell r="D4320" t="str">
            <v/>
          </cell>
          <cell r="E4320"/>
          <cell r="F4320">
            <v>0</v>
          </cell>
          <cell r="G4320">
            <v>0</v>
          </cell>
        </row>
        <row r="4321">
          <cell r="A4321" t="str">
            <v/>
          </cell>
          <cell r="B4321" t="str">
            <v/>
          </cell>
          <cell r="C4321"/>
          <cell r="D4321" t="str">
            <v/>
          </cell>
          <cell r="E4321"/>
          <cell r="F4321">
            <v>0</v>
          </cell>
          <cell r="G4321">
            <v>0</v>
          </cell>
        </row>
        <row r="4322">
          <cell r="A4322" t="str">
            <v/>
          </cell>
          <cell r="B4322" t="str">
            <v/>
          </cell>
          <cell r="C4322"/>
          <cell r="D4322" t="str">
            <v/>
          </cell>
          <cell r="E4322"/>
          <cell r="F4322">
            <v>0</v>
          </cell>
          <cell r="G4322">
            <v>0</v>
          </cell>
        </row>
        <row r="4323">
          <cell r="A4323" t="str">
            <v/>
          </cell>
          <cell r="B4323" t="str">
            <v/>
          </cell>
          <cell r="C4323"/>
          <cell r="D4323" t="str">
            <v/>
          </cell>
          <cell r="E4323"/>
          <cell r="F4323">
            <v>0</v>
          </cell>
          <cell r="G4323">
            <v>0</v>
          </cell>
        </row>
        <row r="4324">
          <cell r="A4324" t="str">
            <v/>
          </cell>
          <cell r="B4324" t="str">
            <v/>
          </cell>
          <cell r="C4324"/>
          <cell r="D4324" t="str">
            <v/>
          </cell>
          <cell r="E4324"/>
          <cell r="F4324">
            <v>0</v>
          </cell>
          <cell r="G4324">
            <v>0</v>
          </cell>
        </row>
        <row r="4325">
          <cell r="A4325" t="str">
            <v/>
          </cell>
          <cell r="B4325" t="str">
            <v/>
          </cell>
          <cell r="C4325"/>
          <cell r="D4325" t="str">
            <v/>
          </cell>
          <cell r="E4325"/>
          <cell r="F4325">
            <v>0</v>
          </cell>
          <cell r="G4325">
            <v>0</v>
          </cell>
        </row>
        <row r="4326">
          <cell r="A4326" t="str">
            <v/>
          </cell>
          <cell r="B4326" t="str">
            <v/>
          </cell>
          <cell r="C4326"/>
          <cell r="D4326" t="str">
            <v/>
          </cell>
          <cell r="E4326"/>
          <cell r="F4326">
            <v>0</v>
          </cell>
          <cell r="G4326">
            <v>0</v>
          </cell>
        </row>
        <row r="4327">
          <cell r="A4327" t="str">
            <v/>
          </cell>
          <cell r="B4327" t="str">
            <v/>
          </cell>
          <cell r="C4327"/>
          <cell r="D4327" t="str">
            <v/>
          </cell>
          <cell r="E4327"/>
          <cell r="F4327">
            <v>0</v>
          </cell>
          <cell r="G4327">
            <v>0</v>
          </cell>
        </row>
        <row r="4328">
          <cell r="A4328" t="str">
            <v/>
          </cell>
          <cell r="B4328" t="str">
            <v/>
          </cell>
          <cell r="C4328"/>
          <cell r="D4328" t="str">
            <v/>
          </cell>
          <cell r="E4328"/>
          <cell r="F4328">
            <v>0</v>
          </cell>
          <cell r="G4328">
            <v>0</v>
          </cell>
        </row>
        <row r="4329">
          <cell r="A4329"/>
          <cell r="E4329"/>
          <cell r="F4329" t="str">
            <v>Total C</v>
          </cell>
          <cell r="G4329">
            <v>0</v>
          </cell>
        </row>
        <row r="4330">
          <cell r="A4330"/>
          <cell r="E4330"/>
          <cell r="G4330"/>
        </row>
        <row r="4331">
          <cell r="A4331" t="str">
            <v/>
          </cell>
          <cell r="B4331" t="str">
            <v/>
          </cell>
          <cell r="C4331"/>
          <cell r="D4331" t="str">
            <v>COSTO NETO</v>
          </cell>
          <cell r="E4331"/>
          <cell r="F4331" t="str">
            <v>Total D=A+B+C</v>
          </cell>
          <cell r="G4331">
            <v>0</v>
          </cell>
        </row>
        <row r="4333">
          <cell r="A4333" t="str">
            <v>ANALISIS DE PRECIOS</v>
          </cell>
          <cell r="B4333"/>
          <cell r="C4333"/>
          <cell r="D4333"/>
          <cell r="E4333"/>
          <cell r="F4333"/>
          <cell r="G4333"/>
        </row>
        <row r="4334">
          <cell r="A4334" t="str">
            <v>COMITENTE:</v>
          </cell>
          <cell r="B4334" t="str">
            <v>INSTITUTO PROVINCIAL DE LA VIVIENDA</v>
          </cell>
          <cell r="C4334"/>
          <cell r="D4334"/>
          <cell r="E4334"/>
          <cell r="F4334"/>
          <cell r="G4334"/>
        </row>
        <row r="4335">
          <cell r="A4335" t="str">
            <v>CONTRATISTA:</v>
          </cell>
          <cell r="B4335">
            <v>0</v>
          </cell>
          <cell r="C4335"/>
          <cell r="D4335"/>
          <cell r="E4335"/>
          <cell r="F4335"/>
          <cell r="G4335"/>
        </row>
        <row r="4336">
          <cell r="A4336" t="str">
            <v>OBRA:</v>
          </cell>
          <cell r="B4336">
            <v>0</v>
          </cell>
          <cell r="C4336"/>
          <cell r="D4336"/>
          <cell r="E4336"/>
          <cell r="F4336" t="str">
            <v>PRECIOS A:</v>
          </cell>
          <cell r="G4336">
            <v>0</v>
          </cell>
        </row>
        <row r="4337">
          <cell r="A4337" t="str">
            <v>UBICACIÓN:</v>
          </cell>
          <cell r="B4337">
            <v>0</v>
          </cell>
          <cell r="C4337"/>
          <cell r="E4337"/>
          <cell r="G4337"/>
        </row>
        <row r="4338">
          <cell r="A4338" t="str">
            <v>RUBRO:</v>
          </cell>
          <cell r="B4338"/>
          <cell r="C4338">
            <v>0</v>
          </cell>
          <cell r="E4338"/>
          <cell r="G4338"/>
        </row>
        <row r="4339">
          <cell r="A4339" t="str">
            <v>ITEM:</v>
          </cell>
          <cell r="B4339" t="str">
            <v/>
          </cell>
          <cell r="C4339" t="str">
            <v/>
          </cell>
          <cell r="E4339"/>
          <cell r="F4339" t="str">
            <v>UNIDAD:</v>
          </cell>
          <cell r="G4339" t="str">
            <v/>
          </cell>
        </row>
        <row r="4340">
          <cell r="A4340"/>
          <cell r="B4340"/>
          <cell r="E4340"/>
          <cell r="G4340"/>
        </row>
        <row r="4341">
          <cell r="A4341" t="str">
            <v>DATOS REDETERMINACION</v>
          </cell>
          <cell r="B4341"/>
          <cell r="C4341" t="str">
            <v>DESIGNACION</v>
          </cell>
          <cell r="D4341" t="str">
            <v>U</v>
          </cell>
          <cell r="E4341" t="str">
            <v>Cantidad</v>
          </cell>
          <cell r="F4341" t="str">
            <v>$ Unitarios</v>
          </cell>
          <cell r="G4341" t="str">
            <v>$ Parcial</v>
          </cell>
        </row>
        <row r="4342">
          <cell r="A4342" t="str">
            <v>CÓDIGO</v>
          </cell>
          <cell r="B4342" t="str">
            <v>DESCRIPCIÓN</v>
          </cell>
          <cell r="C4342"/>
          <cell r="D4342"/>
          <cell r="E4342"/>
          <cell r="F4342"/>
          <cell r="G4342"/>
        </row>
        <row r="4343">
          <cell r="A4343" t="str">
            <v>A - MATERIALES</v>
          </cell>
          <cell r="B4343"/>
          <cell r="C4343"/>
          <cell r="D4343"/>
          <cell r="E4343"/>
          <cell r="F4343"/>
          <cell r="G4343"/>
        </row>
        <row r="4344">
          <cell r="A4344" t="str">
            <v/>
          </cell>
          <cell r="B4344" t="str">
            <v/>
          </cell>
          <cell r="C4344"/>
          <cell r="D4344" t="str">
            <v/>
          </cell>
          <cell r="E4344"/>
          <cell r="F4344">
            <v>0</v>
          </cell>
          <cell r="G4344">
            <v>0</v>
          </cell>
        </row>
        <row r="4345">
          <cell r="A4345" t="str">
            <v/>
          </cell>
          <cell r="B4345" t="str">
            <v/>
          </cell>
          <cell r="C4345"/>
          <cell r="D4345" t="str">
            <v/>
          </cell>
          <cell r="E4345"/>
          <cell r="F4345">
            <v>0</v>
          </cell>
          <cell r="G4345">
            <v>0</v>
          </cell>
        </row>
        <row r="4346">
          <cell r="A4346" t="str">
            <v/>
          </cell>
          <cell r="B4346" t="str">
            <v/>
          </cell>
          <cell r="C4346"/>
          <cell r="D4346" t="str">
            <v/>
          </cell>
          <cell r="E4346"/>
          <cell r="F4346">
            <v>0</v>
          </cell>
          <cell r="G4346">
            <v>0</v>
          </cell>
        </row>
        <row r="4347">
          <cell r="A4347" t="str">
            <v/>
          </cell>
          <cell r="B4347" t="str">
            <v/>
          </cell>
          <cell r="C4347"/>
          <cell r="D4347" t="str">
            <v/>
          </cell>
          <cell r="E4347"/>
          <cell r="F4347">
            <v>0</v>
          </cell>
          <cell r="G4347">
            <v>0</v>
          </cell>
        </row>
        <row r="4348">
          <cell r="A4348" t="str">
            <v/>
          </cell>
          <cell r="B4348" t="str">
            <v/>
          </cell>
          <cell r="C4348"/>
          <cell r="D4348" t="str">
            <v/>
          </cell>
          <cell r="E4348"/>
          <cell r="F4348">
            <v>0</v>
          </cell>
          <cell r="G4348">
            <v>0</v>
          </cell>
        </row>
        <row r="4349">
          <cell r="A4349" t="str">
            <v/>
          </cell>
          <cell r="B4349" t="str">
            <v/>
          </cell>
          <cell r="C4349"/>
          <cell r="D4349" t="str">
            <v/>
          </cell>
          <cell r="E4349"/>
          <cell r="F4349">
            <v>0</v>
          </cell>
          <cell r="G4349">
            <v>0</v>
          </cell>
        </row>
        <row r="4350">
          <cell r="A4350" t="str">
            <v/>
          </cell>
          <cell r="B4350" t="str">
            <v/>
          </cell>
          <cell r="C4350"/>
          <cell r="D4350" t="str">
            <v/>
          </cell>
          <cell r="E4350"/>
          <cell r="F4350">
            <v>0</v>
          </cell>
          <cell r="G4350">
            <v>0</v>
          </cell>
        </row>
        <row r="4351">
          <cell r="A4351" t="str">
            <v/>
          </cell>
          <cell r="B4351" t="str">
            <v/>
          </cell>
          <cell r="C4351"/>
          <cell r="D4351" t="str">
            <v/>
          </cell>
          <cell r="E4351"/>
          <cell r="F4351">
            <v>0</v>
          </cell>
          <cell r="G4351">
            <v>0</v>
          </cell>
        </row>
        <row r="4352">
          <cell r="A4352" t="str">
            <v/>
          </cell>
          <cell r="B4352" t="str">
            <v/>
          </cell>
          <cell r="C4352"/>
          <cell r="D4352" t="str">
            <v/>
          </cell>
          <cell r="E4352"/>
          <cell r="F4352">
            <v>0</v>
          </cell>
          <cell r="G4352">
            <v>0</v>
          </cell>
        </row>
        <row r="4353">
          <cell r="A4353" t="str">
            <v/>
          </cell>
          <cell r="B4353" t="str">
            <v/>
          </cell>
          <cell r="C4353"/>
          <cell r="D4353" t="str">
            <v/>
          </cell>
          <cell r="E4353"/>
          <cell r="F4353">
            <v>0</v>
          </cell>
          <cell r="G4353">
            <v>0</v>
          </cell>
        </row>
        <row r="4354">
          <cell r="A4354" t="str">
            <v/>
          </cell>
          <cell r="B4354" t="str">
            <v/>
          </cell>
          <cell r="C4354"/>
          <cell r="D4354" t="str">
            <v/>
          </cell>
          <cell r="E4354"/>
          <cell r="F4354">
            <v>0</v>
          </cell>
          <cell r="G4354">
            <v>0</v>
          </cell>
        </row>
        <row r="4355">
          <cell r="A4355" t="str">
            <v/>
          </cell>
          <cell r="B4355" t="str">
            <v/>
          </cell>
          <cell r="C4355"/>
          <cell r="D4355" t="str">
            <v/>
          </cell>
          <cell r="E4355"/>
          <cell r="F4355">
            <v>0</v>
          </cell>
          <cell r="G4355">
            <v>0</v>
          </cell>
        </row>
        <row r="4356">
          <cell r="A4356" t="str">
            <v/>
          </cell>
          <cell r="B4356" t="str">
            <v/>
          </cell>
          <cell r="C4356"/>
          <cell r="D4356" t="str">
            <v/>
          </cell>
          <cell r="E4356"/>
          <cell r="F4356">
            <v>0</v>
          </cell>
          <cell r="G4356">
            <v>0</v>
          </cell>
        </row>
        <row r="4357">
          <cell r="A4357" t="str">
            <v/>
          </cell>
          <cell r="B4357" t="str">
            <v/>
          </cell>
          <cell r="C4357"/>
          <cell r="D4357" t="str">
            <v/>
          </cell>
          <cell r="E4357"/>
          <cell r="F4357">
            <v>0</v>
          </cell>
          <cell r="G4357">
            <v>0</v>
          </cell>
        </row>
        <row r="4358">
          <cell r="A4358" t="str">
            <v/>
          </cell>
          <cell r="B4358" t="str">
            <v/>
          </cell>
          <cell r="C4358"/>
          <cell r="D4358" t="str">
            <v/>
          </cell>
          <cell r="E4358"/>
          <cell r="F4358">
            <v>0</v>
          </cell>
          <cell r="G4358">
            <v>0</v>
          </cell>
        </row>
        <row r="4359">
          <cell r="A4359" t="str">
            <v/>
          </cell>
          <cell r="B4359" t="str">
            <v/>
          </cell>
          <cell r="C4359"/>
          <cell r="D4359" t="str">
            <v/>
          </cell>
          <cell r="E4359"/>
          <cell r="F4359">
            <v>0</v>
          </cell>
          <cell r="G4359">
            <v>0</v>
          </cell>
        </row>
        <row r="4360">
          <cell r="A4360" t="str">
            <v/>
          </cell>
          <cell r="B4360" t="str">
            <v/>
          </cell>
          <cell r="C4360"/>
          <cell r="D4360" t="str">
            <v/>
          </cell>
          <cell r="E4360"/>
          <cell r="F4360">
            <v>0</v>
          </cell>
          <cell r="G4360">
            <v>0</v>
          </cell>
        </row>
        <row r="4361">
          <cell r="A4361" t="str">
            <v/>
          </cell>
          <cell r="B4361" t="str">
            <v/>
          </cell>
          <cell r="C4361"/>
          <cell r="D4361" t="str">
            <v/>
          </cell>
          <cell r="E4361"/>
          <cell r="F4361">
            <v>0</v>
          </cell>
          <cell r="G4361">
            <v>0</v>
          </cell>
        </row>
        <row r="4362">
          <cell r="A4362" t="str">
            <v/>
          </cell>
          <cell r="B4362" t="str">
            <v/>
          </cell>
          <cell r="C4362"/>
          <cell r="D4362" t="str">
            <v/>
          </cell>
          <cell r="E4362"/>
          <cell r="F4362">
            <v>0</v>
          </cell>
          <cell r="G4362">
            <v>0</v>
          </cell>
        </row>
        <row r="4363">
          <cell r="A4363" t="str">
            <v/>
          </cell>
          <cell r="B4363" t="str">
            <v/>
          </cell>
          <cell r="C4363"/>
          <cell r="D4363" t="str">
            <v/>
          </cell>
          <cell r="E4363"/>
          <cell r="F4363">
            <v>0</v>
          </cell>
          <cell r="G4363">
            <v>0</v>
          </cell>
        </row>
        <row r="4364">
          <cell r="A4364"/>
          <cell r="B4364"/>
          <cell r="C4364"/>
          <cell r="D4364"/>
          <cell r="E4364"/>
          <cell r="F4364" t="str">
            <v>Total A</v>
          </cell>
          <cell r="G4364">
            <v>0</v>
          </cell>
        </row>
        <row r="4365">
          <cell r="A4365" t="str">
            <v>B - MANO DE OBRA</v>
          </cell>
          <cell r="B4365"/>
          <cell r="C4365"/>
          <cell r="D4365"/>
          <cell r="E4365"/>
          <cell r="F4365"/>
          <cell r="G4365"/>
        </row>
        <row r="4366">
          <cell r="A4366" t="str">
            <v/>
          </cell>
          <cell r="B4366" t="str">
            <v/>
          </cell>
          <cell r="C4366"/>
          <cell r="D4366" t="str">
            <v/>
          </cell>
          <cell r="E4366"/>
          <cell r="F4366">
            <v>0</v>
          </cell>
          <cell r="G4366">
            <v>0</v>
          </cell>
        </row>
        <row r="4367">
          <cell r="A4367" t="str">
            <v/>
          </cell>
          <cell r="B4367" t="str">
            <v/>
          </cell>
          <cell r="C4367"/>
          <cell r="D4367" t="str">
            <v/>
          </cell>
          <cell r="E4367"/>
          <cell r="F4367">
            <v>0</v>
          </cell>
          <cell r="G4367">
            <v>0</v>
          </cell>
        </row>
        <row r="4368">
          <cell r="A4368" t="str">
            <v/>
          </cell>
          <cell r="B4368" t="str">
            <v/>
          </cell>
          <cell r="C4368"/>
          <cell r="D4368" t="str">
            <v/>
          </cell>
          <cell r="E4368"/>
          <cell r="F4368">
            <v>0</v>
          </cell>
          <cell r="G4368">
            <v>0</v>
          </cell>
        </row>
        <row r="4369">
          <cell r="A4369" t="str">
            <v/>
          </cell>
          <cell r="B4369" t="str">
            <v/>
          </cell>
          <cell r="C4369"/>
          <cell r="D4369" t="str">
            <v/>
          </cell>
          <cell r="E4369"/>
          <cell r="F4369">
            <v>0</v>
          </cell>
          <cell r="G4369">
            <v>0</v>
          </cell>
        </row>
        <row r="4370">
          <cell r="A4370" t="str">
            <v/>
          </cell>
          <cell r="B4370" t="str">
            <v/>
          </cell>
          <cell r="C4370"/>
          <cell r="D4370" t="str">
            <v/>
          </cell>
          <cell r="E4370"/>
          <cell r="F4370">
            <v>0</v>
          </cell>
          <cell r="G4370">
            <v>0</v>
          </cell>
        </row>
        <row r="4371">
          <cell r="A4371" t="str">
            <v/>
          </cell>
          <cell r="B4371" t="str">
            <v/>
          </cell>
          <cell r="C4371"/>
          <cell r="D4371" t="str">
            <v/>
          </cell>
          <cell r="E4371"/>
          <cell r="F4371">
            <v>0</v>
          </cell>
          <cell r="G4371">
            <v>0</v>
          </cell>
        </row>
        <row r="4372">
          <cell r="A4372" t="str">
            <v/>
          </cell>
          <cell r="B4372" t="str">
            <v/>
          </cell>
          <cell r="C4372"/>
          <cell r="D4372" t="str">
            <v/>
          </cell>
          <cell r="E4372"/>
          <cell r="F4372">
            <v>0</v>
          </cell>
          <cell r="G4372">
            <v>0</v>
          </cell>
        </row>
        <row r="4373">
          <cell r="A4373" t="str">
            <v/>
          </cell>
          <cell r="B4373" t="str">
            <v/>
          </cell>
          <cell r="C4373"/>
          <cell r="D4373" t="str">
            <v/>
          </cell>
          <cell r="E4373"/>
          <cell r="F4373">
            <v>0</v>
          </cell>
          <cell r="G4373">
            <v>0</v>
          </cell>
        </row>
        <row r="4374">
          <cell r="A4374"/>
          <cell r="B4374"/>
          <cell r="C4374"/>
          <cell r="D4374"/>
          <cell r="E4374"/>
          <cell r="F4374" t="str">
            <v>Total B</v>
          </cell>
          <cell r="G4374">
            <v>0</v>
          </cell>
        </row>
        <row r="4375">
          <cell r="A4375" t="str">
            <v>C - EQUIPOS</v>
          </cell>
          <cell r="B4375"/>
          <cell r="C4375"/>
          <cell r="D4375"/>
          <cell r="E4375"/>
          <cell r="F4375"/>
          <cell r="G4375"/>
        </row>
        <row r="4376">
          <cell r="A4376" t="str">
            <v/>
          </cell>
          <cell r="B4376" t="str">
            <v/>
          </cell>
          <cell r="C4376"/>
          <cell r="D4376" t="str">
            <v/>
          </cell>
          <cell r="E4376"/>
          <cell r="F4376">
            <v>0</v>
          </cell>
          <cell r="G4376">
            <v>0</v>
          </cell>
        </row>
        <row r="4377">
          <cell r="A4377" t="str">
            <v/>
          </cell>
          <cell r="B4377" t="str">
            <v/>
          </cell>
          <cell r="C4377"/>
          <cell r="D4377" t="str">
            <v/>
          </cell>
          <cell r="E4377"/>
          <cell r="F4377">
            <v>0</v>
          </cell>
          <cell r="G4377">
            <v>0</v>
          </cell>
        </row>
        <row r="4378">
          <cell r="A4378" t="str">
            <v/>
          </cell>
          <cell r="B4378" t="str">
            <v/>
          </cell>
          <cell r="C4378"/>
          <cell r="D4378" t="str">
            <v/>
          </cell>
          <cell r="E4378"/>
          <cell r="F4378">
            <v>0</v>
          </cell>
          <cell r="G4378">
            <v>0</v>
          </cell>
        </row>
        <row r="4379">
          <cell r="A4379" t="str">
            <v/>
          </cell>
          <cell r="B4379" t="str">
            <v/>
          </cell>
          <cell r="C4379"/>
          <cell r="D4379" t="str">
            <v/>
          </cell>
          <cell r="E4379"/>
          <cell r="F4379">
            <v>0</v>
          </cell>
          <cell r="G4379">
            <v>0</v>
          </cell>
        </row>
        <row r="4380">
          <cell r="A4380" t="str">
            <v/>
          </cell>
          <cell r="B4380" t="str">
            <v/>
          </cell>
          <cell r="C4380"/>
          <cell r="D4380" t="str">
            <v/>
          </cell>
          <cell r="E4380"/>
          <cell r="F4380">
            <v>0</v>
          </cell>
          <cell r="G4380">
            <v>0</v>
          </cell>
        </row>
        <row r="4381">
          <cell r="A4381" t="str">
            <v/>
          </cell>
          <cell r="B4381" t="str">
            <v/>
          </cell>
          <cell r="C4381"/>
          <cell r="D4381" t="str">
            <v/>
          </cell>
          <cell r="E4381"/>
          <cell r="F4381">
            <v>0</v>
          </cell>
          <cell r="G4381">
            <v>0</v>
          </cell>
        </row>
        <row r="4382">
          <cell r="A4382" t="str">
            <v/>
          </cell>
          <cell r="B4382" t="str">
            <v/>
          </cell>
          <cell r="C4382"/>
          <cell r="D4382" t="str">
            <v/>
          </cell>
          <cell r="E4382"/>
          <cell r="F4382">
            <v>0</v>
          </cell>
          <cell r="G4382">
            <v>0</v>
          </cell>
        </row>
        <row r="4383">
          <cell r="A4383" t="str">
            <v/>
          </cell>
          <cell r="B4383" t="str">
            <v/>
          </cell>
          <cell r="C4383"/>
          <cell r="D4383" t="str">
            <v/>
          </cell>
          <cell r="E4383"/>
          <cell r="F4383">
            <v>0</v>
          </cell>
          <cell r="G4383">
            <v>0</v>
          </cell>
        </row>
        <row r="4384">
          <cell r="A4384" t="str">
            <v/>
          </cell>
          <cell r="B4384" t="str">
            <v/>
          </cell>
          <cell r="C4384"/>
          <cell r="D4384" t="str">
            <v/>
          </cell>
          <cell r="E4384"/>
          <cell r="F4384">
            <v>0</v>
          </cell>
          <cell r="G4384">
            <v>0</v>
          </cell>
        </row>
        <row r="4385">
          <cell r="A4385" t="str">
            <v/>
          </cell>
          <cell r="B4385" t="str">
            <v/>
          </cell>
          <cell r="C4385"/>
          <cell r="D4385" t="str">
            <v/>
          </cell>
          <cell r="E4385"/>
          <cell r="F4385">
            <v>0</v>
          </cell>
          <cell r="G4385">
            <v>0</v>
          </cell>
        </row>
        <row r="4386">
          <cell r="A4386"/>
          <cell r="E4386"/>
          <cell r="F4386" t="str">
            <v>Total C</v>
          </cell>
          <cell r="G4386">
            <v>0</v>
          </cell>
        </row>
        <row r="4387">
          <cell r="A4387"/>
          <cell r="E4387"/>
          <cell r="G4387"/>
        </row>
        <row r="4388">
          <cell r="A4388" t="str">
            <v/>
          </cell>
          <cell r="B4388" t="str">
            <v/>
          </cell>
          <cell r="C4388"/>
          <cell r="D4388" t="str">
            <v>COSTO NETO</v>
          </cell>
          <cell r="E4388"/>
          <cell r="F4388" t="str">
            <v>Total D=A+B+C</v>
          </cell>
          <cell r="G4388">
            <v>0</v>
          </cell>
        </row>
        <row r="4389">
          <cell r="A4389"/>
          <cell r="B4389"/>
          <cell r="C4389"/>
          <cell r="D4389"/>
          <cell r="E4389"/>
          <cell r="F4389"/>
          <cell r="G4389"/>
        </row>
        <row r="4390">
          <cell r="A4390" t="str">
            <v>ANALISIS DE PRECIOS</v>
          </cell>
          <cell r="B4390"/>
          <cell r="C4390"/>
          <cell r="D4390"/>
          <cell r="E4390"/>
          <cell r="F4390"/>
          <cell r="G4390"/>
        </row>
        <row r="4391">
          <cell r="A4391" t="str">
            <v>COMITENTE:</v>
          </cell>
          <cell r="B4391" t="str">
            <v>INSTITUTO PROVINCIAL DE LA VIVIENDA</v>
          </cell>
          <cell r="C4391"/>
          <cell r="D4391"/>
          <cell r="E4391"/>
          <cell r="F4391"/>
          <cell r="G4391"/>
        </row>
        <row r="4392">
          <cell r="A4392" t="str">
            <v>CONTRATISTA:</v>
          </cell>
          <cell r="B4392">
            <v>0</v>
          </cell>
          <cell r="C4392"/>
          <cell r="D4392"/>
          <cell r="E4392"/>
          <cell r="F4392"/>
          <cell r="G4392"/>
        </row>
        <row r="4393">
          <cell r="A4393" t="str">
            <v>OBRA:</v>
          </cell>
          <cell r="B4393">
            <v>0</v>
          </cell>
          <cell r="C4393"/>
          <cell r="D4393"/>
          <cell r="E4393"/>
          <cell r="F4393" t="str">
            <v>PRECIOS A:</v>
          </cell>
          <cell r="G4393">
            <v>0</v>
          </cell>
        </row>
        <row r="4394">
          <cell r="A4394" t="str">
            <v>UBICACIÓN:</v>
          </cell>
          <cell r="B4394">
            <v>0</v>
          </cell>
          <cell r="C4394"/>
          <cell r="E4394"/>
          <cell r="G4394"/>
        </row>
        <row r="4395">
          <cell r="A4395" t="str">
            <v>RUBRO:</v>
          </cell>
          <cell r="B4395"/>
          <cell r="C4395">
            <v>0</v>
          </cell>
          <cell r="E4395"/>
          <cell r="G4395"/>
        </row>
        <row r="4396">
          <cell r="A4396" t="str">
            <v>ITEM:</v>
          </cell>
          <cell r="B4396" t="str">
            <v/>
          </cell>
          <cell r="C4396" t="str">
            <v/>
          </cell>
          <cell r="E4396"/>
          <cell r="F4396" t="str">
            <v>UNIDAD:</v>
          </cell>
          <cell r="G4396" t="str">
            <v/>
          </cell>
        </row>
        <row r="4397">
          <cell r="A4397"/>
          <cell r="B4397"/>
          <cell r="E4397"/>
          <cell r="G4397"/>
        </row>
        <row r="4398">
          <cell r="A4398" t="str">
            <v>DATOS REDETERMINACION</v>
          </cell>
          <cell r="B4398"/>
          <cell r="C4398" t="str">
            <v>DESIGNACION</v>
          </cell>
          <cell r="D4398" t="str">
            <v>U</v>
          </cell>
          <cell r="E4398" t="str">
            <v>Cantidad</v>
          </cell>
          <cell r="F4398" t="str">
            <v>$ Unitarios</v>
          </cell>
          <cell r="G4398" t="str">
            <v>$ Parcial</v>
          </cell>
        </row>
        <row r="4399">
          <cell r="A4399" t="str">
            <v>CÓDIGO</v>
          </cell>
          <cell r="B4399" t="str">
            <v>DESCRIPCIÓN</v>
          </cell>
          <cell r="C4399"/>
          <cell r="D4399"/>
          <cell r="E4399"/>
          <cell r="F4399"/>
          <cell r="G4399"/>
        </row>
        <row r="4400">
          <cell r="A4400" t="str">
            <v>A - MATERIALES</v>
          </cell>
          <cell r="B4400"/>
          <cell r="C4400"/>
          <cell r="D4400"/>
          <cell r="E4400"/>
          <cell r="F4400"/>
          <cell r="G4400"/>
        </row>
        <row r="4401">
          <cell r="A4401" t="str">
            <v/>
          </cell>
          <cell r="B4401" t="str">
            <v/>
          </cell>
          <cell r="C4401"/>
          <cell r="D4401" t="str">
            <v/>
          </cell>
          <cell r="E4401"/>
          <cell r="F4401">
            <v>0</v>
          </cell>
          <cell r="G4401">
            <v>0</v>
          </cell>
        </row>
        <row r="4402">
          <cell r="A4402" t="str">
            <v/>
          </cell>
          <cell r="B4402" t="str">
            <v/>
          </cell>
          <cell r="C4402"/>
          <cell r="D4402" t="str">
            <v/>
          </cell>
          <cell r="E4402"/>
          <cell r="F4402">
            <v>0</v>
          </cell>
          <cell r="G4402">
            <v>0</v>
          </cell>
        </row>
        <row r="4403">
          <cell r="A4403" t="str">
            <v/>
          </cell>
          <cell r="B4403" t="str">
            <v/>
          </cell>
          <cell r="C4403"/>
          <cell r="D4403" t="str">
            <v/>
          </cell>
          <cell r="E4403"/>
          <cell r="F4403">
            <v>0</v>
          </cell>
          <cell r="G4403">
            <v>0</v>
          </cell>
        </row>
        <row r="4404">
          <cell r="A4404" t="str">
            <v/>
          </cell>
          <cell r="B4404" t="str">
            <v/>
          </cell>
          <cell r="C4404"/>
          <cell r="D4404" t="str">
            <v/>
          </cell>
          <cell r="E4404"/>
          <cell r="F4404">
            <v>0</v>
          </cell>
          <cell r="G4404">
            <v>0</v>
          </cell>
        </row>
        <row r="4405">
          <cell r="A4405" t="str">
            <v/>
          </cell>
          <cell r="B4405" t="str">
            <v/>
          </cell>
          <cell r="C4405"/>
          <cell r="D4405" t="str">
            <v/>
          </cell>
          <cell r="E4405"/>
          <cell r="F4405">
            <v>0</v>
          </cell>
          <cell r="G4405">
            <v>0</v>
          </cell>
        </row>
        <row r="4406">
          <cell r="A4406" t="str">
            <v/>
          </cell>
          <cell r="B4406" t="str">
            <v/>
          </cell>
          <cell r="C4406"/>
          <cell r="D4406" t="str">
            <v/>
          </cell>
          <cell r="E4406"/>
          <cell r="F4406">
            <v>0</v>
          </cell>
          <cell r="G4406">
            <v>0</v>
          </cell>
        </row>
        <row r="4407">
          <cell r="A4407" t="str">
            <v/>
          </cell>
          <cell r="B4407" t="str">
            <v/>
          </cell>
          <cell r="C4407"/>
          <cell r="D4407" t="str">
            <v/>
          </cell>
          <cell r="E4407"/>
          <cell r="F4407">
            <v>0</v>
          </cell>
          <cell r="G4407">
            <v>0</v>
          </cell>
        </row>
        <row r="4408">
          <cell r="A4408" t="str">
            <v/>
          </cell>
          <cell r="B4408" t="str">
            <v/>
          </cell>
          <cell r="C4408"/>
          <cell r="D4408" t="str">
            <v/>
          </cell>
          <cell r="E4408"/>
          <cell r="F4408">
            <v>0</v>
          </cell>
          <cell r="G4408">
            <v>0</v>
          </cell>
        </row>
        <row r="4409">
          <cell r="A4409" t="str">
            <v/>
          </cell>
          <cell r="B4409" t="str">
            <v/>
          </cell>
          <cell r="C4409"/>
          <cell r="D4409" t="str">
            <v/>
          </cell>
          <cell r="E4409"/>
          <cell r="F4409">
            <v>0</v>
          </cell>
          <cell r="G4409">
            <v>0</v>
          </cell>
        </row>
        <row r="4410">
          <cell r="A4410" t="str">
            <v/>
          </cell>
          <cell r="B4410" t="str">
            <v/>
          </cell>
          <cell r="C4410"/>
          <cell r="D4410" t="str">
            <v/>
          </cell>
          <cell r="E4410"/>
          <cell r="F4410">
            <v>0</v>
          </cell>
          <cell r="G4410">
            <v>0</v>
          </cell>
        </row>
        <row r="4411">
          <cell r="A4411" t="str">
            <v/>
          </cell>
          <cell r="B4411" t="str">
            <v/>
          </cell>
          <cell r="C4411"/>
          <cell r="D4411" t="str">
            <v/>
          </cell>
          <cell r="E4411"/>
          <cell r="F4411">
            <v>0</v>
          </cell>
          <cell r="G4411">
            <v>0</v>
          </cell>
        </row>
        <row r="4412">
          <cell r="A4412" t="str">
            <v/>
          </cell>
          <cell r="B4412" t="str">
            <v/>
          </cell>
          <cell r="C4412"/>
          <cell r="D4412" t="str">
            <v/>
          </cell>
          <cell r="E4412"/>
          <cell r="F4412">
            <v>0</v>
          </cell>
          <cell r="G4412">
            <v>0</v>
          </cell>
        </row>
        <row r="4413">
          <cell r="A4413" t="str">
            <v/>
          </cell>
          <cell r="B4413" t="str">
            <v/>
          </cell>
          <cell r="C4413"/>
          <cell r="D4413" t="str">
            <v/>
          </cell>
          <cell r="E4413"/>
          <cell r="F4413">
            <v>0</v>
          </cell>
          <cell r="G4413">
            <v>0</v>
          </cell>
        </row>
        <row r="4414">
          <cell r="A4414" t="str">
            <v/>
          </cell>
          <cell r="B4414" t="str">
            <v/>
          </cell>
          <cell r="C4414"/>
          <cell r="D4414" t="str">
            <v/>
          </cell>
          <cell r="E4414"/>
          <cell r="F4414">
            <v>0</v>
          </cell>
          <cell r="G4414">
            <v>0</v>
          </cell>
        </row>
        <row r="4415">
          <cell r="A4415" t="str">
            <v/>
          </cell>
          <cell r="B4415" t="str">
            <v/>
          </cell>
          <cell r="C4415"/>
          <cell r="D4415" t="str">
            <v/>
          </cell>
          <cell r="E4415"/>
          <cell r="F4415">
            <v>0</v>
          </cell>
          <cell r="G4415">
            <v>0</v>
          </cell>
        </row>
        <row r="4416">
          <cell r="A4416" t="str">
            <v/>
          </cell>
          <cell r="B4416" t="str">
            <v/>
          </cell>
          <cell r="C4416"/>
          <cell r="D4416" t="str">
            <v/>
          </cell>
          <cell r="E4416"/>
          <cell r="F4416">
            <v>0</v>
          </cell>
          <cell r="G4416">
            <v>0</v>
          </cell>
        </row>
        <row r="4417">
          <cell r="A4417" t="str">
            <v/>
          </cell>
          <cell r="B4417" t="str">
            <v/>
          </cell>
          <cell r="C4417"/>
          <cell r="D4417" t="str">
            <v/>
          </cell>
          <cell r="E4417"/>
          <cell r="F4417">
            <v>0</v>
          </cell>
          <cell r="G4417">
            <v>0</v>
          </cell>
        </row>
        <row r="4418">
          <cell r="A4418" t="str">
            <v/>
          </cell>
          <cell r="B4418" t="str">
            <v/>
          </cell>
          <cell r="C4418"/>
          <cell r="D4418" t="str">
            <v/>
          </cell>
          <cell r="E4418"/>
          <cell r="F4418">
            <v>0</v>
          </cell>
          <cell r="G4418">
            <v>0</v>
          </cell>
        </row>
        <row r="4419">
          <cell r="A4419" t="str">
            <v/>
          </cell>
          <cell r="B4419" t="str">
            <v/>
          </cell>
          <cell r="C4419"/>
          <cell r="D4419" t="str">
            <v/>
          </cell>
          <cell r="E4419"/>
          <cell r="F4419">
            <v>0</v>
          </cell>
          <cell r="G4419">
            <v>0</v>
          </cell>
        </row>
        <row r="4420">
          <cell r="A4420" t="str">
            <v/>
          </cell>
          <cell r="B4420" t="str">
            <v/>
          </cell>
          <cell r="C4420"/>
          <cell r="D4420" t="str">
            <v/>
          </cell>
          <cell r="E4420"/>
          <cell r="F4420">
            <v>0</v>
          </cell>
          <cell r="G4420">
            <v>0</v>
          </cell>
        </row>
        <row r="4421">
          <cell r="A4421"/>
          <cell r="B4421"/>
          <cell r="C4421"/>
          <cell r="D4421"/>
          <cell r="E4421"/>
          <cell r="F4421" t="str">
            <v>Total A</v>
          </cell>
          <cell r="G4421">
            <v>0</v>
          </cell>
        </row>
        <row r="4422">
          <cell r="A4422" t="str">
            <v>B - MANO DE OBRA</v>
          </cell>
          <cell r="B4422"/>
          <cell r="C4422"/>
          <cell r="D4422"/>
          <cell r="E4422"/>
          <cell r="F4422"/>
          <cell r="G4422"/>
        </row>
        <row r="4423">
          <cell r="A4423" t="str">
            <v/>
          </cell>
          <cell r="B4423" t="str">
            <v/>
          </cell>
          <cell r="C4423"/>
          <cell r="D4423" t="str">
            <v/>
          </cell>
          <cell r="E4423"/>
          <cell r="F4423">
            <v>0</v>
          </cell>
          <cell r="G4423">
            <v>0</v>
          </cell>
        </row>
        <row r="4424">
          <cell r="A4424" t="str">
            <v/>
          </cell>
          <cell r="B4424" t="str">
            <v/>
          </cell>
          <cell r="C4424"/>
          <cell r="D4424" t="str">
            <v/>
          </cell>
          <cell r="E4424"/>
          <cell r="F4424">
            <v>0</v>
          </cell>
          <cell r="G4424">
            <v>0</v>
          </cell>
        </row>
        <row r="4425">
          <cell r="A4425" t="str">
            <v/>
          </cell>
          <cell r="B4425" t="str">
            <v/>
          </cell>
          <cell r="C4425"/>
          <cell r="D4425" t="str">
            <v/>
          </cell>
          <cell r="E4425"/>
          <cell r="F4425">
            <v>0</v>
          </cell>
          <cell r="G4425">
            <v>0</v>
          </cell>
        </row>
        <row r="4426">
          <cell r="A4426" t="str">
            <v/>
          </cell>
          <cell r="B4426" t="str">
            <v/>
          </cell>
          <cell r="C4426"/>
          <cell r="D4426" t="str">
            <v/>
          </cell>
          <cell r="E4426"/>
          <cell r="F4426">
            <v>0</v>
          </cell>
          <cell r="G4426">
            <v>0</v>
          </cell>
        </row>
        <row r="4427">
          <cell r="A4427" t="str">
            <v/>
          </cell>
          <cell r="B4427" t="str">
            <v/>
          </cell>
          <cell r="C4427"/>
          <cell r="D4427" t="str">
            <v/>
          </cell>
          <cell r="E4427"/>
          <cell r="F4427">
            <v>0</v>
          </cell>
          <cell r="G4427">
            <v>0</v>
          </cell>
        </row>
        <row r="4428">
          <cell r="A4428" t="str">
            <v/>
          </cell>
          <cell r="B4428" t="str">
            <v/>
          </cell>
          <cell r="C4428"/>
          <cell r="D4428" t="str">
            <v/>
          </cell>
          <cell r="E4428"/>
          <cell r="F4428">
            <v>0</v>
          </cell>
          <cell r="G4428">
            <v>0</v>
          </cell>
        </row>
        <row r="4429">
          <cell r="A4429" t="str">
            <v/>
          </cell>
          <cell r="B4429" t="str">
            <v/>
          </cell>
          <cell r="C4429"/>
          <cell r="D4429" t="str">
            <v/>
          </cell>
          <cell r="E4429"/>
          <cell r="F4429">
            <v>0</v>
          </cell>
          <cell r="G4429">
            <v>0</v>
          </cell>
        </row>
        <row r="4430">
          <cell r="A4430" t="str">
            <v/>
          </cell>
          <cell r="B4430" t="str">
            <v/>
          </cell>
          <cell r="C4430"/>
          <cell r="D4430" t="str">
            <v/>
          </cell>
          <cell r="E4430"/>
          <cell r="F4430">
            <v>0</v>
          </cell>
          <cell r="G4430">
            <v>0</v>
          </cell>
        </row>
        <row r="4431">
          <cell r="A4431"/>
          <cell r="B4431"/>
          <cell r="C4431"/>
          <cell r="D4431"/>
          <cell r="E4431"/>
          <cell r="F4431" t="str">
            <v>Total B</v>
          </cell>
          <cell r="G4431">
            <v>0</v>
          </cell>
        </row>
        <row r="4432">
          <cell r="A4432" t="str">
            <v>C - EQUIPOS</v>
          </cell>
          <cell r="B4432"/>
          <cell r="C4432"/>
          <cell r="D4432"/>
          <cell r="E4432"/>
          <cell r="F4432"/>
          <cell r="G4432"/>
        </row>
        <row r="4433">
          <cell r="A4433" t="str">
            <v/>
          </cell>
          <cell r="B4433" t="str">
            <v/>
          </cell>
          <cell r="C4433"/>
          <cell r="D4433" t="str">
            <v/>
          </cell>
          <cell r="E4433"/>
          <cell r="F4433">
            <v>0</v>
          </cell>
          <cell r="G4433">
            <v>0</v>
          </cell>
        </row>
        <row r="4434">
          <cell r="A4434" t="str">
            <v/>
          </cell>
          <cell r="B4434" t="str">
            <v/>
          </cell>
          <cell r="C4434"/>
          <cell r="D4434" t="str">
            <v/>
          </cell>
          <cell r="E4434"/>
          <cell r="F4434">
            <v>0</v>
          </cell>
          <cell r="G4434">
            <v>0</v>
          </cell>
        </row>
        <row r="4435">
          <cell r="A4435" t="str">
            <v/>
          </cell>
          <cell r="B4435" t="str">
            <v/>
          </cell>
          <cell r="C4435"/>
          <cell r="D4435" t="str">
            <v/>
          </cell>
          <cell r="E4435"/>
          <cell r="F4435">
            <v>0</v>
          </cell>
          <cell r="G4435">
            <v>0</v>
          </cell>
        </row>
        <row r="4436">
          <cell r="A4436" t="str">
            <v/>
          </cell>
          <cell r="B4436" t="str">
            <v/>
          </cell>
          <cell r="C4436"/>
          <cell r="D4436" t="str">
            <v/>
          </cell>
          <cell r="E4436"/>
          <cell r="F4436">
            <v>0</v>
          </cell>
          <cell r="G4436">
            <v>0</v>
          </cell>
        </row>
        <row r="4437">
          <cell r="A4437" t="str">
            <v/>
          </cell>
          <cell r="B4437" t="str">
            <v/>
          </cell>
          <cell r="C4437"/>
          <cell r="D4437" t="str">
            <v/>
          </cell>
          <cell r="E4437"/>
          <cell r="F4437">
            <v>0</v>
          </cell>
          <cell r="G4437">
            <v>0</v>
          </cell>
        </row>
        <row r="4438">
          <cell r="A4438" t="str">
            <v/>
          </cell>
          <cell r="B4438" t="str">
            <v/>
          </cell>
          <cell r="C4438"/>
          <cell r="D4438" t="str">
            <v/>
          </cell>
          <cell r="E4438"/>
          <cell r="F4438">
            <v>0</v>
          </cell>
          <cell r="G4438">
            <v>0</v>
          </cell>
        </row>
        <row r="4439">
          <cell r="A4439" t="str">
            <v/>
          </cell>
          <cell r="B4439" t="str">
            <v/>
          </cell>
          <cell r="C4439"/>
          <cell r="D4439" t="str">
            <v/>
          </cell>
          <cell r="E4439"/>
          <cell r="F4439">
            <v>0</v>
          </cell>
          <cell r="G4439">
            <v>0</v>
          </cell>
        </row>
        <row r="4440">
          <cell r="A4440" t="str">
            <v/>
          </cell>
          <cell r="B4440" t="str">
            <v/>
          </cell>
          <cell r="C4440"/>
          <cell r="D4440" t="str">
            <v/>
          </cell>
          <cell r="E4440"/>
          <cell r="F4440">
            <v>0</v>
          </cell>
          <cell r="G4440">
            <v>0</v>
          </cell>
        </row>
        <row r="4441">
          <cell r="A4441" t="str">
            <v/>
          </cell>
          <cell r="B4441" t="str">
            <v/>
          </cell>
          <cell r="C4441"/>
          <cell r="D4441" t="str">
            <v/>
          </cell>
          <cell r="E4441"/>
          <cell r="F4441">
            <v>0</v>
          </cell>
          <cell r="G4441">
            <v>0</v>
          </cell>
        </row>
        <row r="4442">
          <cell r="A4442" t="str">
            <v/>
          </cell>
          <cell r="B4442" t="str">
            <v/>
          </cell>
          <cell r="C4442"/>
          <cell r="D4442" t="str">
            <v/>
          </cell>
          <cell r="E4442"/>
          <cell r="F4442">
            <v>0</v>
          </cell>
          <cell r="G4442">
            <v>0</v>
          </cell>
        </row>
        <row r="4443">
          <cell r="A4443"/>
          <cell r="E4443"/>
          <cell r="F4443" t="str">
            <v>Total C</v>
          </cell>
          <cell r="G4443">
            <v>0</v>
          </cell>
        </row>
        <row r="4444">
          <cell r="A4444"/>
          <cell r="E4444"/>
          <cell r="G4444"/>
        </row>
        <row r="4445">
          <cell r="A4445" t="str">
            <v/>
          </cell>
          <cell r="B4445" t="str">
            <v/>
          </cell>
          <cell r="C4445"/>
          <cell r="D4445" t="str">
            <v>COSTO NETO</v>
          </cell>
          <cell r="E4445"/>
          <cell r="F4445" t="str">
            <v>Total D=A+B+C</v>
          </cell>
          <cell r="G4445">
            <v>0</v>
          </cell>
        </row>
        <row r="4447">
          <cell r="A4447" t="str">
            <v>ANALISIS DE PRECIOS</v>
          </cell>
          <cell r="B4447"/>
          <cell r="C4447"/>
          <cell r="D4447"/>
          <cell r="E4447"/>
          <cell r="F4447"/>
          <cell r="G4447"/>
        </row>
        <row r="4448">
          <cell r="A4448" t="str">
            <v>COMITENTE:</v>
          </cell>
          <cell r="B4448" t="str">
            <v>INSTITUTO PROVINCIAL DE LA VIVIENDA</v>
          </cell>
          <cell r="C4448"/>
          <cell r="D4448"/>
          <cell r="E4448"/>
          <cell r="F4448"/>
          <cell r="G4448"/>
        </row>
        <row r="4449">
          <cell r="A4449" t="str">
            <v>CONTRATISTA:</v>
          </cell>
          <cell r="B4449">
            <v>0</v>
          </cell>
          <cell r="C4449"/>
          <cell r="D4449"/>
          <cell r="E4449"/>
          <cell r="F4449"/>
          <cell r="G4449"/>
        </row>
        <row r="4450">
          <cell r="A4450" t="str">
            <v>OBRA:</v>
          </cell>
          <cell r="B4450">
            <v>0</v>
          </cell>
          <cell r="C4450"/>
          <cell r="D4450"/>
          <cell r="E4450"/>
          <cell r="F4450" t="str">
            <v>PRECIOS A:</v>
          </cell>
          <cell r="G4450">
            <v>0</v>
          </cell>
        </row>
        <row r="4451">
          <cell r="A4451" t="str">
            <v>UBICACIÓN:</v>
          </cell>
          <cell r="B4451">
            <v>0</v>
          </cell>
          <cell r="C4451"/>
          <cell r="E4451"/>
          <cell r="G4451"/>
        </row>
        <row r="4452">
          <cell r="A4452" t="str">
            <v>RUBRO:</v>
          </cell>
          <cell r="B4452"/>
          <cell r="C4452">
            <v>0</v>
          </cell>
          <cell r="E4452"/>
          <cell r="G4452"/>
        </row>
        <row r="4453">
          <cell r="A4453" t="str">
            <v>ITEM:</v>
          </cell>
          <cell r="B4453" t="str">
            <v/>
          </cell>
          <cell r="C4453" t="str">
            <v/>
          </cell>
          <cell r="E4453"/>
          <cell r="F4453" t="str">
            <v>UNIDAD:</v>
          </cell>
          <cell r="G4453" t="str">
            <v/>
          </cell>
        </row>
        <row r="4454">
          <cell r="A4454"/>
          <cell r="B4454"/>
          <cell r="E4454"/>
          <cell r="G4454"/>
        </row>
        <row r="4455">
          <cell r="A4455" t="str">
            <v>DATOS REDETERMINACION</v>
          </cell>
          <cell r="B4455"/>
          <cell r="C4455" t="str">
            <v>DESIGNACION</v>
          </cell>
          <cell r="D4455" t="str">
            <v>U</v>
          </cell>
          <cell r="E4455" t="str">
            <v>Cantidad</v>
          </cell>
          <cell r="F4455" t="str">
            <v>$ Unitarios</v>
          </cell>
          <cell r="G4455" t="str">
            <v>$ Parcial</v>
          </cell>
        </row>
        <row r="4456">
          <cell r="A4456" t="str">
            <v>CÓDIGO</v>
          </cell>
          <cell r="B4456" t="str">
            <v>DESCRIPCIÓN</v>
          </cell>
          <cell r="C4456"/>
          <cell r="D4456"/>
          <cell r="E4456"/>
          <cell r="F4456"/>
          <cell r="G4456"/>
        </row>
        <row r="4457">
          <cell r="A4457" t="str">
            <v>A - MATERIALES</v>
          </cell>
          <cell r="B4457"/>
          <cell r="C4457"/>
          <cell r="D4457"/>
          <cell r="E4457"/>
          <cell r="F4457"/>
          <cell r="G4457"/>
        </row>
        <row r="4458">
          <cell r="A4458" t="str">
            <v/>
          </cell>
          <cell r="B4458" t="str">
            <v/>
          </cell>
          <cell r="C4458"/>
          <cell r="D4458" t="str">
            <v/>
          </cell>
          <cell r="E4458"/>
          <cell r="F4458">
            <v>0</v>
          </cell>
          <cell r="G4458">
            <v>0</v>
          </cell>
        </row>
        <row r="4459">
          <cell r="A4459" t="str">
            <v/>
          </cell>
          <cell r="B4459" t="str">
            <v/>
          </cell>
          <cell r="C4459"/>
          <cell r="D4459" t="str">
            <v/>
          </cell>
          <cell r="E4459"/>
          <cell r="F4459">
            <v>0</v>
          </cell>
          <cell r="G4459">
            <v>0</v>
          </cell>
        </row>
        <row r="4460">
          <cell r="A4460" t="str">
            <v/>
          </cell>
          <cell r="B4460" t="str">
            <v/>
          </cell>
          <cell r="C4460"/>
          <cell r="D4460" t="str">
            <v/>
          </cell>
          <cell r="E4460"/>
          <cell r="F4460">
            <v>0</v>
          </cell>
          <cell r="G4460">
            <v>0</v>
          </cell>
        </row>
        <row r="4461">
          <cell r="A4461" t="str">
            <v/>
          </cell>
          <cell r="B4461" t="str">
            <v/>
          </cell>
          <cell r="C4461"/>
          <cell r="D4461" t="str">
            <v/>
          </cell>
          <cell r="E4461"/>
          <cell r="F4461">
            <v>0</v>
          </cell>
          <cell r="G4461">
            <v>0</v>
          </cell>
        </row>
        <row r="4462">
          <cell r="A4462" t="str">
            <v/>
          </cell>
          <cell r="B4462" t="str">
            <v/>
          </cell>
          <cell r="C4462"/>
          <cell r="D4462" t="str">
            <v/>
          </cell>
          <cell r="E4462"/>
          <cell r="F4462">
            <v>0</v>
          </cell>
          <cell r="G4462">
            <v>0</v>
          </cell>
        </row>
        <row r="4463">
          <cell r="A4463" t="str">
            <v/>
          </cell>
          <cell r="B4463" t="str">
            <v/>
          </cell>
          <cell r="C4463"/>
          <cell r="D4463" t="str">
            <v/>
          </cell>
          <cell r="E4463"/>
          <cell r="F4463">
            <v>0</v>
          </cell>
          <cell r="G4463">
            <v>0</v>
          </cell>
        </row>
        <row r="4464">
          <cell r="A4464" t="str">
            <v/>
          </cell>
          <cell r="B4464" t="str">
            <v/>
          </cell>
          <cell r="C4464"/>
          <cell r="D4464" t="str">
            <v/>
          </cell>
          <cell r="E4464"/>
          <cell r="F4464">
            <v>0</v>
          </cell>
          <cell r="G4464">
            <v>0</v>
          </cell>
        </row>
        <row r="4465">
          <cell r="A4465" t="str">
            <v/>
          </cell>
          <cell r="B4465" t="str">
            <v/>
          </cell>
          <cell r="C4465"/>
          <cell r="D4465" t="str">
            <v/>
          </cell>
          <cell r="E4465"/>
          <cell r="F4465">
            <v>0</v>
          </cell>
          <cell r="G4465">
            <v>0</v>
          </cell>
        </row>
        <row r="4466">
          <cell r="A4466" t="str">
            <v/>
          </cell>
          <cell r="B4466" t="str">
            <v/>
          </cell>
          <cell r="C4466"/>
          <cell r="D4466" t="str">
            <v/>
          </cell>
          <cell r="E4466"/>
          <cell r="F4466">
            <v>0</v>
          </cell>
          <cell r="G4466">
            <v>0</v>
          </cell>
        </row>
        <row r="4467">
          <cell r="A4467" t="str">
            <v/>
          </cell>
          <cell r="B4467" t="str">
            <v/>
          </cell>
          <cell r="C4467"/>
          <cell r="D4467" t="str">
            <v/>
          </cell>
          <cell r="E4467"/>
          <cell r="F4467">
            <v>0</v>
          </cell>
          <cell r="G4467">
            <v>0</v>
          </cell>
        </row>
        <row r="4468">
          <cell r="A4468" t="str">
            <v/>
          </cell>
          <cell r="B4468" t="str">
            <v/>
          </cell>
          <cell r="C4468"/>
          <cell r="D4468" t="str">
            <v/>
          </cell>
          <cell r="E4468"/>
          <cell r="F4468">
            <v>0</v>
          </cell>
          <cell r="G4468">
            <v>0</v>
          </cell>
        </row>
        <row r="4469">
          <cell r="A4469" t="str">
            <v/>
          </cell>
          <cell r="B4469" t="str">
            <v/>
          </cell>
          <cell r="C4469"/>
          <cell r="D4469" t="str">
            <v/>
          </cell>
          <cell r="E4469"/>
          <cell r="F4469">
            <v>0</v>
          </cell>
          <cell r="G4469">
            <v>0</v>
          </cell>
        </row>
        <row r="4470">
          <cell r="A4470" t="str">
            <v/>
          </cell>
          <cell r="B4470" t="str">
            <v/>
          </cell>
          <cell r="C4470"/>
          <cell r="D4470" t="str">
            <v/>
          </cell>
          <cell r="E4470"/>
          <cell r="F4470">
            <v>0</v>
          </cell>
          <cell r="G4470">
            <v>0</v>
          </cell>
        </row>
        <row r="4471">
          <cell r="A4471" t="str">
            <v/>
          </cell>
          <cell r="B4471" t="str">
            <v/>
          </cell>
          <cell r="C4471"/>
          <cell r="D4471" t="str">
            <v/>
          </cell>
          <cell r="E4471"/>
          <cell r="F4471">
            <v>0</v>
          </cell>
          <cell r="G4471">
            <v>0</v>
          </cell>
        </row>
        <row r="4472">
          <cell r="A4472" t="str">
            <v/>
          </cell>
          <cell r="B4472" t="str">
            <v/>
          </cell>
          <cell r="C4472"/>
          <cell r="D4472" t="str">
            <v/>
          </cell>
          <cell r="E4472"/>
          <cell r="F4472">
            <v>0</v>
          </cell>
          <cell r="G4472">
            <v>0</v>
          </cell>
        </row>
        <row r="4473">
          <cell r="A4473" t="str">
            <v/>
          </cell>
          <cell r="B4473" t="str">
            <v/>
          </cell>
          <cell r="C4473"/>
          <cell r="D4473" t="str">
            <v/>
          </cell>
          <cell r="E4473"/>
          <cell r="F4473">
            <v>0</v>
          </cell>
          <cell r="G4473">
            <v>0</v>
          </cell>
        </row>
        <row r="4474">
          <cell r="A4474" t="str">
            <v/>
          </cell>
          <cell r="B4474" t="str">
            <v/>
          </cell>
          <cell r="C4474"/>
          <cell r="D4474" t="str">
            <v/>
          </cell>
          <cell r="E4474"/>
          <cell r="F4474">
            <v>0</v>
          </cell>
          <cell r="G4474">
            <v>0</v>
          </cell>
        </row>
        <row r="4475">
          <cell r="A4475" t="str">
            <v/>
          </cell>
          <cell r="B4475" t="str">
            <v/>
          </cell>
          <cell r="C4475"/>
          <cell r="D4475" t="str">
            <v/>
          </cell>
          <cell r="E4475"/>
          <cell r="F4475">
            <v>0</v>
          </cell>
          <cell r="G4475">
            <v>0</v>
          </cell>
        </row>
        <row r="4476">
          <cell r="A4476" t="str">
            <v/>
          </cell>
          <cell r="B4476" t="str">
            <v/>
          </cell>
          <cell r="C4476"/>
          <cell r="D4476" t="str">
            <v/>
          </cell>
          <cell r="E4476"/>
          <cell r="F4476">
            <v>0</v>
          </cell>
          <cell r="G4476">
            <v>0</v>
          </cell>
        </row>
        <row r="4477">
          <cell r="A4477" t="str">
            <v/>
          </cell>
          <cell r="B4477" t="str">
            <v/>
          </cell>
          <cell r="C4477"/>
          <cell r="D4477" t="str">
            <v/>
          </cell>
          <cell r="E4477"/>
          <cell r="F4477">
            <v>0</v>
          </cell>
          <cell r="G4477">
            <v>0</v>
          </cell>
        </row>
        <row r="4478">
          <cell r="A4478"/>
          <cell r="B4478"/>
          <cell r="C4478"/>
          <cell r="D4478"/>
          <cell r="E4478"/>
          <cell r="F4478" t="str">
            <v>Total A</v>
          </cell>
          <cell r="G4478">
            <v>0</v>
          </cell>
        </row>
        <row r="4479">
          <cell r="A4479" t="str">
            <v>B - MANO DE OBRA</v>
          </cell>
          <cell r="B4479"/>
          <cell r="C4479"/>
          <cell r="D4479"/>
          <cell r="E4479"/>
          <cell r="F4479"/>
          <cell r="G4479"/>
        </row>
        <row r="4480">
          <cell r="A4480" t="str">
            <v/>
          </cell>
          <cell r="B4480" t="str">
            <v/>
          </cell>
          <cell r="C4480"/>
          <cell r="D4480" t="str">
            <v/>
          </cell>
          <cell r="E4480"/>
          <cell r="F4480">
            <v>0</v>
          </cell>
          <cell r="G4480">
            <v>0</v>
          </cell>
        </row>
        <row r="4481">
          <cell r="A4481" t="str">
            <v/>
          </cell>
          <cell r="B4481" t="str">
            <v/>
          </cell>
          <cell r="C4481"/>
          <cell r="D4481" t="str">
            <v/>
          </cell>
          <cell r="E4481"/>
          <cell r="F4481">
            <v>0</v>
          </cell>
          <cell r="G4481">
            <v>0</v>
          </cell>
        </row>
        <row r="4482">
          <cell r="A4482" t="str">
            <v/>
          </cell>
          <cell r="B4482" t="str">
            <v/>
          </cell>
          <cell r="C4482"/>
          <cell r="D4482" t="str">
            <v/>
          </cell>
          <cell r="E4482"/>
          <cell r="F4482">
            <v>0</v>
          </cell>
          <cell r="G4482">
            <v>0</v>
          </cell>
        </row>
        <row r="4483">
          <cell r="A4483" t="str">
            <v/>
          </cell>
          <cell r="B4483" t="str">
            <v/>
          </cell>
          <cell r="C4483"/>
          <cell r="D4483" t="str">
            <v/>
          </cell>
          <cell r="E4483"/>
          <cell r="F4483">
            <v>0</v>
          </cell>
          <cell r="G4483">
            <v>0</v>
          </cell>
        </row>
        <row r="4484">
          <cell r="A4484" t="str">
            <v/>
          </cell>
          <cell r="B4484" t="str">
            <v/>
          </cell>
          <cell r="C4484"/>
          <cell r="D4484" t="str">
            <v/>
          </cell>
          <cell r="E4484"/>
          <cell r="F4484">
            <v>0</v>
          </cell>
          <cell r="G4484">
            <v>0</v>
          </cell>
        </row>
        <row r="4485">
          <cell r="A4485" t="str">
            <v/>
          </cell>
          <cell r="B4485" t="str">
            <v/>
          </cell>
          <cell r="C4485"/>
          <cell r="D4485" t="str">
            <v/>
          </cell>
          <cell r="E4485"/>
          <cell r="F4485">
            <v>0</v>
          </cell>
          <cell r="G4485">
            <v>0</v>
          </cell>
        </row>
        <row r="4486">
          <cell r="A4486" t="str">
            <v/>
          </cell>
          <cell r="B4486" t="str">
            <v/>
          </cell>
          <cell r="C4486"/>
          <cell r="D4486" t="str">
            <v/>
          </cell>
          <cell r="E4486"/>
          <cell r="F4486">
            <v>0</v>
          </cell>
          <cell r="G4486">
            <v>0</v>
          </cell>
        </row>
        <row r="4487">
          <cell r="A4487" t="str">
            <v/>
          </cell>
          <cell r="B4487" t="str">
            <v/>
          </cell>
          <cell r="C4487"/>
          <cell r="D4487" t="str">
            <v/>
          </cell>
          <cell r="E4487"/>
          <cell r="F4487">
            <v>0</v>
          </cell>
          <cell r="G4487">
            <v>0</v>
          </cell>
        </row>
        <row r="4488">
          <cell r="A4488"/>
          <cell r="B4488"/>
          <cell r="C4488"/>
          <cell r="D4488"/>
          <cell r="E4488"/>
          <cell r="F4488" t="str">
            <v>Total B</v>
          </cell>
          <cell r="G4488">
            <v>0</v>
          </cell>
        </row>
        <row r="4489">
          <cell r="A4489" t="str">
            <v>C - EQUIPOS</v>
          </cell>
          <cell r="B4489"/>
          <cell r="C4489"/>
          <cell r="D4489"/>
          <cell r="E4489"/>
          <cell r="F4489"/>
          <cell r="G4489"/>
        </row>
        <row r="4490">
          <cell r="A4490" t="str">
            <v/>
          </cell>
          <cell r="B4490" t="str">
            <v/>
          </cell>
          <cell r="C4490"/>
          <cell r="D4490" t="str">
            <v/>
          </cell>
          <cell r="E4490"/>
          <cell r="F4490">
            <v>0</v>
          </cell>
          <cell r="G4490">
            <v>0</v>
          </cell>
        </row>
        <row r="4491">
          <cell r="A4491" t="str">
            <v/>
          </cell>
          <cell r="B4491" t="str">
            <v/>
          </cell>
          <cell r="C4491"/>
          <cell r="D4491" t="str">
            <v/>
          </cell>
          <cell r="E4491"/>
          <cell r="F4491">
            <v>0</v>
          </cell>
          <cell r="G4491">
            <v>0</v>
          </cell>
        </row>
        <row r="4492">
          <cell r="A4492" t="str">
            <v/>
          </cell>
          <cell r="B4492" t="str">
            <v/>
          </cell>
          <cell r="C4492"/>
          <cell r="D4492" t="str">
            <v/>
          </cell>
          <cell r="E4492"/>
          <cell r="F4492">
            <v>0</v>
          </cell>
          <cell r="G4492">
            <v>0</v>
          </cell>
        </row>
        <row r="4493">
          <cell r="A4493" t="str">
            <v/>
          </cell>
          <cell r="B4493" t="str">
            <v/>
          </cell>
          <cell r="C4493"/>
          <cell r="D4493" t="str">
            <v/>
          </cell>
          <cell r="E4493"/>
          <cell r="F4493">
            <v>0</v>
          </cell>
          <cell r="G4493">
            <v>0</v>
          </cell>
        </row>
        <row r="4494">
          <cell r="A4494" t="str">
            <v/>
          </cell>
          <cell r="B4494" t="str">
            <v/>
          </cell>
          <cell r="C4494"/>
          <cell r="D4494" t="str">
            <v/>
          </cell>
          <cell r="E4494"/>
          <cell r="F4494">
            <v>0</v>
          </cell>
          <cell r="G4494">
            <v>0</v>
          </cell>
        </row>
        <row r="4495">
          <cell r="A4495" t="str">
            <v/>
          </cell>
          <cell r="B4495" t="str">
            <v/>
          </cell>
          <cell r="C4495"/>
          <cell r="D4495" t="str">
            <v/>
          </cell>
          <cell r="E4495"/>
          <cell r="F4495">
            <v>0</v>
          </cell>
          <cell r="G4495">
            <v>0</v>
          </cell>
        </row>
        <row r="4496">
          <cell r="A4496" t="str">
            <v/>
          </cell>
          <cell r="B4496" t="str">
            <v/>
          </cell>
          <cell r="C4496"/>
          <cell r="D4496" t="str">
            <v/>
          </cell>
          <cell r="E4496"/>
          <cell r="F4496">
            <v>0</v>
          </cell>
          <cell r="G4496">
            <v>0</v>
          </cell>
        </row>
        <row r="4497">
          <cell r="A4497" t="str">
            <v/>
          </cell>
          <cell r="B4497" t="str">
            <v/>
          </cell>
          <cell r="C4497"/>
          <cell r="D4497" t="str">
            <v/>
          </cell>
          <cell r="E4497"/>
          <cell r="F4497">
            <v>0</v>
          </cell>
          <cell r="G4497">
            <v>0</v>
          </cell>
        </row>
        <row r="4498">
          <cell r="A4498" t="str">
            <v/>
          </cell>
          <cell r="B4498" t="str">
            <v/>
          </cell>
          <cell r="C4498"/>
          <cell r="D4498" t="str">
            <v/>
          </cell>
          <cell r="E4498"/>
          <cell r="F4498">
            <v>0</v>
          </cell>
          <cell r="G4498">
            <v>0</v>
          </cell>
        </row>
        <row r="4499">
          <cell r="A4499" t="str">
            <v/>
          </cell>
          <cell r="B4499" t="str">
            <v/>
          </cell>
          <cell r="C4499"/>
          <cell r="D4499" t="str">
            <v/>
          </cell>
          <cell r="E4499"/>
          <cell r="F4499">
            <v>0</v>
          </cell>
          <cell r="G4499">
            <v>0</v>
          </cell>
        </row>
        <row r="4500">
          <cell r="A4500"/>
          <cell r="E4500"/>
          <cell r="F4500" t="str">
            <v>Total C</v>
          </cell>
          <cell r="G4500">
            <v>0</v>
          </cell>
        </row>
        <row r="4501">
          <cell r="A4501"/>
          <cell r="E4501"/>
          <cell r="G4501"/>
        </row>
        <row r="4502">
          <cell r="A4502" t="str">
            <v/>
          </cell>
          <cell r="B4502" t="str">
            <v/>
          </cell>
          <cell r="C4502"/>
          <cell r="D4502" t="str">
            <v>COSTO NETO</v>
          </cell>
          <cell r="E4502"/>
          <cell r="F4502" t="str">
            <v>Total D=A+B+C</v>
          </cell>
          <cell r="G4502">
            <v>0</v>
          </cell>
        </row>
        <row r="4503">
          <cell r="A4503"/>
          <cell r="B4503"/>
          <cell r="C4503"/>
          <cell r="D4503"/>
          <cell r="E4503"/>
          <cell r="F4503"/>
          <cell r="G4503"/>
        </row>
        <row r="4504">
          <cell r="A4504" t="str">
            <v>ANALISIS DE PRECIOS</v>
          </cell>
          <cell r="B4504"/>
          <cell r="C4504"/>
          <cell r="D4504"/>
          <cell r="E4504"/>
          <cell r="F4504"/>
          <cell r="G4504"/>
        </row>
        <row r="4505">
          <cell r="A4505" t="str">
            <v>COMITENTE:</v>
          </cell>
          <cell r="B4505" t="str">
            <v>INSTITUTO PROVINCIAL DE LA VIVIENDA</v>
          </cell>
          <cell r="C4505"/>
          <cell r="D4505"/>
          <cell r="E4505"/>
          <cell r="F4505"/>
          <cell r="G4505"/>
        </row>
        <row r="4506">
          <cell r="A4506" t="str">
            <v>CONTRATISTA:</v>
          </cell>
          <cell r="B4506">
            <v>0</v>
          </cell>
          <cell r="C4506"/>
          <cell r="D4506"/>
          <cell r="E4506"/>
          <cell r="F4506"/>
          <cell r="G4506"/>
        </row>
        <row r="4507">
          <cell r="A4507" t="str">
            <v>OBRA:</v>
          </cell>
          <cell r="B4507">
            <v>0</v>
          </cell>
          <cell r="C4507"/>
          <cell r="D4507"/>
          <cell r="E4507"/>
          <cell r="F4507" t="str">
            <v>PRECIOS A:</v>
          </cell>
          <cell r="G4507">
            <v>0</v>
          </cell>
        </row>
        <row r="4508">
          <cell r="A4508" t="str">
            <v>UBICACIÓN:</v>
          </cell>
          <cell r="B4508">
            <v>0</v>
          </cell>
          <cell r="C4508"/>
          <cell r="E4508"/>
          <cell r="G4508"/>
        </row>
        <row r="4509">
          <cell r="A4509" t="str">
            <v>RUBRO:</v>
          </cell>
          <cell r="B4509"/>
          <cell r="C4509">
            <v>0</v>
          </cell>
          <cell r="E4509"/>
          <cell r="G4509"/>
        </row>
        <row r="4510">
          <cell r="A4510" t="str">
            <v>ITEM:</v>
          </cell>
          <cell r="B4510" t="str">
            <v/>
          </cell>
          <cell r="C4510" t="str">
            <v/>
          </cell>
          <cell r="E4510"/>
          <cell r="F4510" t="str">
            <v>UNIDAD:</v>
          </cell>
          <cell r="G4510" t="str">
            <v/>
          </cell>
        </row>
        <row r="4511">
          <cell r="A4511"/>
          <cell r="B4511"/>
          <cell r="E4511"/>
          <cell r="G4511"/>
        </row>
        <row r="4512">
          <cell r="A4512" t="str">
            <v>DATOS REDETERMINACION</v>
          </cell>
          <cell r="B4512"/>
          <cell r="C4512" t="str">
            <v>DESIGNACION</v>
          </cell>
          <cell r="D4512" t="str">
            <v>U</v>
          </cell>
          <cell r="E4512" t="str">
            <v>Cantidad</v>
          </cell>
          <cell r="F4512" t="str">
            <v>$ Unitarios</v>
          </cell>
          <cell r="G4512" t="str">
            <v>$ Parcial</v>
          </cell>
        </row>
        <row r="4513">
          <cell r="A4513" t="str">
            <v>CÓDIGO</v>
          </cell>
          <cell r="B4513" t="str">
            <v>DESCRIPCIÓN</v>
          </cell>
          <cell r="C4513"/>
          <cell r="D4513"/>
          <cell r="E4513"/>
          <cell r="F4513"/>
          <cell r="G4513"/>
        </row>
        <row r="4514">
          <cell r="A4514" t="str">
            <v>A - MATERIALES</v>
          </cell>
          <cell r="B4514"/>
          <cell r="C4514"/>
          <cell r="D4514"/>
          <cell r="E4514"/>
          <cell r="F4514"/>
          <cell r="G4514"/>
        </row>
        <row r="4515">
          <cell r="A4515" t="str">
            <v/>
          </cell>
          <cell r="B4515" t="str">
            <v/>
          </cell>
          <cell r="C4515"/>
          <cell r="D4515" t="str">
            <v/>
          </cell>
          <cell r="E4515"/>
          <cell r="F4515">
            <v>0</v>
          </cell>
          <cell r="G4515">
            <v>0</v>
          </cell>
        </row>
        <row r="4516">
          <cell r="A4516" t="str">
            <v/>
          </cell>
          <cell r="B4516" t="str">
            <v/>
          </cell>
          <cell r="C4516"/>
          <cell r="D4516" t="str">
            <v/>
          </cell>
          <cell r="E4516"/>
          <cell r="F4516">
            <v>0</v>
          </cell>
          <cell r="G4516">
            <v>0</v>
          </cell>
        </row>
        <row r="4517">
          <cell r="A4517" t="str">
            <v/>
          </cell>
          <cell r="B4517" t="str">
            <v/>
          </cell>
          <cell r="C4517"/>
          <cell r="D4517" t="str">
            <v/>
          </cell>
          <cell r="E4517"/>
          <cell r="F4517">
            <v>0</v>
          </cell>
          <cell r="G4517">
            <v>0</v>
          </cell>
        </row>
        <row r="4518">
          <cell r="A4518" t="str">
            <v/>
          </cell>
          <cell r="B4518" t="str">
            <v/>
          </cell>
          <cell r="C4518"/>
          <cell r="D4518" t="str">
            <v/>
          </cell>
          <cell r="E4518"/>
          <cell r="F4518">
            <v>0</v>
          </cell>
          <cell r="G4518">
            <v>0</v>
          </cell>
        </row>
        <row r="4519">
          <cell r="A4519" t="str">
            <v/>
          </cell>
          <cell r="B4519" t="str">
            <v/>
          </cell>
          <cell r="C4519"/>
          <cell r="D4519" t="str">
            <v/>
          </cell>
          <cell r="E4519"/>
          <cell r="F4519">
            <v>0</v>
          </cell>
          <cell r="G4519">
            <v>0</v>
          </cell>
        </row>
        <row r="4520">
          <cell r="A4520" t="str">
            <v/>
          </cell>
          <cell r="B4520" t="str">
            <v/>
          </cell>
          <cell r="C4520"/>
          <cell r="D4520" t="str">
            <v/>
          </cell>
          <cell r="E4520"/>
          <cell r="F4520">
            <v>0</v>
          </cell>
          <cell r="G4520">
            <v>0</v>
          </cell>
        </row>
        <row r="4521">
          <cell r="A4521" t="str">
            <v/>
          </cell>
          <cell r="B4521" t="str">
            <v/>
          </cell>
          <cell r="C4521"/>
          <cell r="D4521" t="str">
            <v/>
          </cell>
          <cell r="E4521"/>
          <cell r="F4521">
            <v>0</v>
          </cell>
          <cell r="G4521">
            <v>0</v>
          </cell>
        </row>
        <row r="4522">
          <cell r="A4522" t="str">
            <v/>
          </cell>
          <cell r="B4522" t="str">
            <v/>
          </cell>
          <cell r="C4522"/>
          <cell r="D4522" t="str">
            <v/>
          </cell>
          <cell r="E4522"/>
          <cell r="F4522">
            <v>0</v>
          </cell>
          <cell r="G4522">
            <v>0</v>
          </cell>
        </row>
        <row r="4523">
          <cell r="A4523" t="str">
            <v/>
          </cell>
          <cell r="B4523" t="str">
            <v/>
          </cell>
          <cell r="C4523"/>
          <cell r="D4523" t="str">
            <v/>
          </cell>
          <cell r="E4523"/>
          <cell r="F4523">
            <v>0</v>
          </cell>
          <cell r="G4523">
            <v>0</v>
          </cell>
        </row>
        <row r="4524">
          <cell r="A4524" t="str">
            <v/>
          </cell>
          <cell r="B4524" t="str">
            <v/>
          </cell>
          <cell r="C4524"/>
          <cell r="D4524" t="str">
            <v/>
          </cell>
          <cell r="E4524"/>
          <cell r="F4524">
            <v>0</v>
          </cell>
          <cell r="G4524">
            <v>0</v>
          </cell>
        </row>
        <row r="4525">
          <cell r="A4525" t="str">
            <v/>
          </cell>
          <cell r="B4525" t="str">
            <v/>
          </cell>
          <cell r="C4525"/>
          <cell r="D4525" t="str">
            <v/>
          </cell>
          <cell r="E4525"/>
          <cell r="F4525">
            <v>0</v>
          </cell>
          <cell r="G4525">
            <v>0</v>
          </cell>
        </row>
        <row r="4526">
          <cell r="A4526" t="str">
            <v/>
          </cell>
          <cell r="B4526" t="str">
            <v/>
          </cell>
          <cell r="C4526"/>
          <cell r="D4526" t="str">
            <v/>
          </cell>
          <cell r="E4526"/>
          <cell r="F4526">
            <v>0</v>
          </cell>
          <cell r="G4526">
            <v>0</v>
          </cell>
        </row>
        <row r="4527">
          <cell r="A4527" t="str">
            <v/>
          </cell>
          <cell r="B4527" t="str">
            <v/>
          </cell>
          <cell r="C4527"/>
          <cell r="D4527" t="str">
            <v/>
          </cell>
          <cell r="E4527"/>
          <cell r="F4527">
            <v>0</v>
          </cell>
          <cell r="G4527">
            <v>0</v>
          </cell>
        </row>
        <row r="4528">
          <cell r="A4528" t="str">
            <v/>
          </cell>
          <cell r="B4528" t="str">
            <v/>
          </cell>
          <cell r="C4528"/>
          <cell r="D4528" t="str">
            <v/>
          </cell>
          <cell r="E4528"/>
          <cell r="F4528">
            <v>0</v>
          </cell>
          <cell r="G4528">
            <v>0</v>
          </cell>
        </row>
        <row r="4529">
          <cell r="A4529" t="str">
            <v/>
          </cell>
          <cell r="B4529" t="str">
            <v/>
          </cell>
          <cell r="C4529"/>
          <cell r="D4529" t="str">
            <v/>
          </cell>
          <cell r="E4529"/>
          <cell r="F4529">
            <v>0</v>
          </cell>
          <cell r="G4529">
            <v>0</v>
          </cell>
        </row>
        <row r="4530">
          <cell r="A4530" t="str">
            <v/>
          </cell>
          <cell r="B4530" t="str">
            <v/>
          </cell>
          <cell r="C4530"/>
          <cell r="D4530" t="str">
            <v/>
          </cell>
          <cell r="E4530"/>
          <cell r="F4530">
            <v>0</v>
          </cell>
          <cell r="G4530">
            <v>0</v>
          </cell>
        </row>
        <row r="4531">
          <cell r="A4531" t="str">
            <v/>
          </cell>
          <cell r="B4531" t="str">
            <v/>
          </cell>
          <cell r="C4531"/>
          <cell r="D4531" t="str">
            <v/>
          </cell>
          <cell r="E4531"/>
          <cell r="F4531">
            <v>0</v>
          </cell>
          <cell r="G4531">
            <v>0</v>
          </cell>
        </row>
        <row r="4532">
          <cell r="A4532" t="str">
            <v/>
          </cell>
          <cell r="B4532" t="str">
            <v/>
          </cell>
          <cell r="C4532"/>
          <cell r="D4532" t="str">
            <v/>
          </cell>
          <cell r="E4532"/>
          <cell r="F4532">
            <v>0</v>
          </cell>
          <cell r="G4532">
            <v>0</v>
          </cell>
        </row>
        <row r="4533">
          <cell r="A4533" t="str">
            <v/>
          </cell>
          <cell r="B4533" t="str">
            <v/>
          </cell>
          <cell r="C4533"/>
          <cell r="D4533" t="str">
            <v/>
          </cell>
          <cell r="E4533"/>
          <cell r="F4533">
            <v>0</v>
          </cell>
          <cell r="G4533">
            <v>0</v>
          </cell>
        </row>
        <row r="4534">
          <cell r="A4534" t="str">
            <v/>
          </cell>
          <cell r="B4534" t="str">
            <v/>
          </cell>
          <cell r="C4534"/>
          <cell r="D4534" t="str">
            <v/>
          </cell>
          <cell r="E4534"/>
          <cell r="F4534">
            <v>0</v>
          </cell>
          <cell r="G4534">
            <v>0</v>
          </cell>
        </row>
        <row r="4535">
          <cell r="A4535"/>
          <cell r="B4535"/>
          <cell r="C4535"/>
          <cell r="D4535"/>
          <cell r="E4535"/>
          <cell r="F4535" t="str">
            <v>Total A</v>
          </cell>
          <cell r="G4535">
            <v>0</v>
          </cell>
        </row>
        <row r="4536">
          <cell r="A4536" t="str">
            <v>B - MANO DE OBRA</v>
          </cell>
          <cell r="B4536"/>
          <cell r="C4536"/>
          <cell r="D4536"/>
          <cell r="E4536"/>
          <cell r="F4536"/>
          <cell r="G4536"/>
        </row>
        <row r="4537">
          <cell r="A4537" t="str">
            <v/>
          </cell>
          <cell r="B4537" t="str">
            <v/>
          </cell>
          <cell r="C4537"/>
          <cell r="D4537" t="str">
            <v/>
          </cell>
          <cell r="E4537"/>
          <cell r="F4537">
            <v>0</v>
          </cell>
          <cell r="G4537">
            <v>0</v>
          </cell>
        </row>
        <row r="4538">
          <cell r="A4538" t="str">
            <v/>
          </cell>
          <cell r="B4538" t="str">
            <v/>
          </cell>
          <cell r="C4538"/>
          <cell r="D4538" t="str">
            <v/>
          </cell>
          <cell r="E4538"/>
          <cell r="F4538">
            <v>0</v>
          </cell>
          <cell r="G4538">
            <v>0</v>
          </cell>
        </row>
        <row r="4539">
          <cell r="A4539" t="str">
            <v/>
          </cell>
          <cell r="B4539" t="str">
            <v/>
          </cell>
          <cell r="C4539"/>
          <cell r="D4539" t="str">
            <v/>
          </cell>
          <cell r="E4539"/>
          <cell r="F4539">
            <v>0</v>
          </cell>
          <cell r="G4539">
            <v>0</v>
          </cell>
        </row>
        <row r="4540">
          <cell r="A4540" t="str">
            <v/>
          </cell>
          <cell r="B4540" t="str">
            <v/>
          </cell>
          <cell r="C4540"/>
          <cell r="D4540" t="str">
            <v/>
          </cell>
          <cell r="E4540"/>
          <cell r="F4540">
            <v>0</v>
          </cell>
          <cell r="G4540">
            <v>0</v>
          </cell>
        </row>
        <row r="4541">
          <cell r="A4541" t="str">
            <v/>
          </cell>
          <cell r="B4541" t="str">
            <v/>
          </cell>
          <cell r="C4541"/>
          <cell r="D4541" t="str">
            <v/>
          </cell>
          <cell r="E4541"/>
          <cell r="F4541">
            <v>0</v>
          </cell>
          <cell r="G4541">
            <v>0</v>
          </cell>
        </row>
        <row r="4542">
          <cell r="A4542" t="str">
            <v/>
          </cell>
          <cell r="B4542" t="str">
            <v/>
          </cell>
          <cell r="C4542"/>
          <cell r="D4542" t="str">
            <v/>
          </cell>
          <cell r="E4542"/>
          <cell r="F4542">
            <v>0</v>
          </cell>
          <cell r="G4542">
            <v>0</v>
          </cell>
        </row>
        <row r="4543">
          <cell r="A4543" t="str">
            <v/>
          </cell>
          <cell r="B4543" t="str">
            <v/>
          </cell>
          <cell r="C4543"/>
          <cell r="D4543" t="str">
            <v/>
          </cell>
          <cell r="E4543"/>
          <cell r="F4543">
            <v>0</v>
          </cell>
          <cell r="G4543">
            <v>0</v>
          </cell>
        </row>
        <row r="4544">
          <cell r="A4544" t="str">
            <v/>
          </cell>
          <cell r="B4544" t="str">
            <v/>
          </cell>
          <cell r="C4544"/>
          <cell r="D4544" t="str">
            <v/>
          </cell>
          <cell r="E4544"/>
          <cell r="F4544">
            <v>0</v>
          </cell>
          <cell r="G4544">
            <v>0</v>
          </cell>
        </row>
        <row r="4545">
          <cell r="A4545"/>
          <cell r="B4545"/>
          <cell r="C4545"/>
          <cell r="D4545"/>
          <cell r="E4545"/>
          <cell r="F4545" t="str">
            <v>Total B</v>
          </cell>
          <cell r="G4545">
            <v>0</v>
          </cell>
        </row>
        <row r="4546">
          <cell r="A4546" t="str">
            <v>C - EQUIPOS</v>
          </cell>
          <cell r="B4546"/>
          <cell r="C4546"/>
          <cell r="D4546"/>
          <cell r="E4546"/>
          <cell r="F4546"/>
          <cell r="G4546"/>
        </row>
        <row r="4547">
          <cell r="A4547" t="str">
            <v/>
          </cell>
          <cell r="B4547" t="str">
            <v/>
          </cell>
          <cell r="C4547"/>
          <cell r="D4547" t="str">
            <v/>
          </cell>
          <cell r="E4547"/>
          <cell r="F4547">
            <v>0</v>
          </cell>
          <cell r="G4547">
            <v>0</v>
          </cell>
        </row>
        <row r="4548">
          <cell r="A4548" t="str">
            <v/>
          </cell>
          <cell r="B4548" t="str">
            <v/>
          </cell>
          <cell r="C4548"/>
          <cell r="D4548" t="str">
            <v/>
          </cell>
          <cell r="E4548"/>
          <cell r="F4548">
            <v>0</v>
          </cell>
          <cell r="G4548">
            <v>0</v>
          </cell>
        </row>
        <row r="4549">
          <cell r="A4549" t="str">
            <v/>
          </cell>
          <cell r="B4549" t="str">
            <v/>
          </cell>
          <cell r="C4549"/>
          <cell r="D4549" t="str">
            <v/>
          </cell>
          <cell r="E4549"/>
          <cell r="F4549">
            <v>0</v>
          </cell>
          <cell r="G4549">
            <v>0</v>
          </cell>
        </row>
        <row r="4550">
          <cell r="A4550" t="str">
            <v/>
          </cell>
          <cell r="B4550" t="str">
            <v/>
          </cell>
          <cell r="C4550"/>
          <cell r="D4550" t="str">
            <v/>
          </cell>
          <cell r="E4550"/>
          <cell r="F4550">
            <v>0</v>
          </cell>
          <cell r="G4550">
            <v>0</v>
          </cell>
        </row>
        <row r="4551">
          <cell r="A4551" t="str">
            <v/>
          </cell>
          <cell r="B4551" t="str">
            <v/>
          </cell>
          <cell r="C4551"/>
          <cell r="D4551" t="str">
            <v/>
          </cell>
          <cell r="E4551"/>
          <cell r="F4551">
            <v>0</v>
          </cell>
          <cell r="G4551">
            <v>0</v>
          </cell>
        </row>
        <row r="4552">
          <cell r="A4552" t="str">
            <v/>
          </cell>
          <cell r="B4552" t="str">
            <v/>
          </cell>
          <cell r="C4552"/>
          <cell r="D4552" t="str">
            <v/>
          </cell>
          <cell r="E4552"/>
          <cell r="F4552">
            <v>0</v>
          </cell>
          <cell r="G4552">
            <v>0</v>
          </cell>
        </row>
        <row r="4553">
          <cell r="A4553" t="str">
            <v/>
          </cell>
          <cell r="B4553" t="str">
            <v/>
          </cell>
          <cell r="C4553"/>
          <cell r="D4553" t="str">
            <v/>
          </cell>
          <cell r="E4553"/>
          <cell r="F4553">
            <v>0</v>
          </cell>
          <cell r="G4553">
            <v>0</v>
          </cell>
        </row>
        <row r="4554">
          <cell r="A4554" t="str">
            <v/>
          </cell>
          <cell r="B4554" t="str">
            <v/>
          </cell>
          <cell r="C4554"/>
          <cell r="D4554" t="str">
            <v/>
          </cell>
          <cell r="E4554"/>
          <cell r="F4554">
            <v>0</v>
          </cell>
          <cell r="G4554">
            <v>0</v>
          </cell>
        </row>
        <row r="4555">
          <cell r="A4555" t="str">
            <v/>
          </cell>
          <cell r="B4555" t="str">
            <v/>
          </cell>
          <cell r="C4555"/>
          <cell r="D4555" t="str">
            <v/>
          </cell>
          <cell r="E4555"/>
          <cell r="F4555">
            <v>0</v>
          </cell>
          <cell r="G4555">
            <v>0</v>
          </cell>
        </row>
        <row r="4556">
          <cell r="A4556" t="str">
            <v/>
          </cell>
          <cell r="B4556" t="str">
            <v/>
          </cell>
          <cell r="C4556"/>
          <cell r="D4556" t="str">
            <v/>
          </cell>
          <cell r="E4556"/>
          <cell r="F4556">
            <v>0</v>
          </cell>
          <cell r="G4556">
            <v>0</v>
          </cell>
        </row>
        <row r="4557">
          <cell r="A4557"/>
          <cell r="E4557"/>
          <cell r="F4557" t="str">
            <v>Total C</v>
          </cell>
          <cell r="G4557">
            <v>0</v>
          </cell>
        </row>
        <row r="4558">
          <cell r="A4558"/>
          <cell r="E4558"/>
          <cell r="G4558"/>
        </row>
        <row r="4559">
          <cell r="A4559" t="str">
            <v/>
          </cell>
          <cell r="B4559" t="str">
            <v/>
          </cell>
          <cell r="C4559"/>
          <cell r="D4559" t="str">
            <v>COSTO NETO</v>
          </cell>
          <cell r="E4559"/>
          <cell r="F4559" t="str">
            <v>Total D=A+B+C</v>
          </cell>
          <cell r="G4559">
            <v>0</v>
          </cell>
        </row>
        <row r="4561">
          <cell r="A4561" t="str">
            <v>ANALISIS DE PRECIOS</v>
          </cell>
          <cell r="B4561"/>
          <cell r="C4561"/>
          <cell r="D4561"/>
          <cell r="E4561"/>
          <cell r="F4561"/>
          <cell r="G4561"/>
        </row>
        <row r="4562">
          <cell r="A4562" t="str">
            <v>COMITENTE:</v>
          </cell>
          <cell r="B4562" t="str">
            <v>INSTITUTO PROVINCIAL DE LA VIVIENDA</v>
          </cell>
          <cell r="C4562"/>
          <cell r="D4562"/>
          <cell r="E4562"/>
          <cell r="F4562"/>
          <cell r="G4562"/>
        </row>
        <row r="4563">
          <cell r="A4563" t="str">
            <v>CONTRATISTA:</v>
          </cell>
          <cell r="B4563">
            <v>0</v>
          </cell>
          <cell r="C4563"/>
          <cell r="D4563"/>
          <cell r="E4563"/>
          <cell r="F4563"/>
          <cell r="G4563"/>
        </row>
        <row r="4564">
          <cell r="A4564" t="str">
            <v>OBRA:</v>
          </cell>
          <cell r="B4564">
            <v>0</v>
          </cell>
          <cell r="C4564"/>
          <cell r="D4564"/>
          <cell r="E4564"/>
          <cell r="F4564" t="str">
            <v>PRECIOS A:</v>
          </cell>
          <cell r="G4564">
            <v>0</v>
          </cell>
        </row>
        <row r="4565">
          <cell r="A4565" t="str">
            <v>UBICACIÓN:</v>
          </cell>
          <cell r="B4565">
            <v>0</v>
          </cell>
          <cell r="C4565"/>
          <cell r="E4565"/>
          <cell r="G4565"/>
        </row>
        <row r="4566">
          <cell r="A4566" t="str">
            <v>RUBRO:</v>
          </cell>
          <cell r="B4566"/>
          <cell r="C4566">
            <v>0</v>
          </cell>
          <cell r="E4566"/>
          <cell r="G4566"/>
        </row>
        <row r="4567">
          <cell r="A4567" t="str">
            <v>ITEM:</v>
          </cell>
          <cell r="B4567" t="str">
            <v/>
          </cell>
          <cell r="C4567" t="str">
            <v/>
          </cell>
          <cell r="E4567"/>
          <cell r="F4567" t="str">
            <v>UNIDAD:</v>
          </cell>
          <cell r="G4567" t="str">
            <v/>
          </cell>
        </row>
        <row r="4568">
          <cell r="A4568"/>
          <cell r="B4568"/>
          <cell r="E4568"/>
          <cell r="G4568"/>
        </row>
        <row r="4569">
          <cell r="A4569" t="str">
            <v>DATOS REDETERMINACION</v>
          </cell>
          <cell r="B4569"/>
          <cell r="C4569" t="str">
            <v>DESIGNACION</v>
          </cell>
          <cell r="D4569" t="str">
            <v>U</v>
          </cell>
          <cell r="E4569" t="str">
            <v>Cantidad</v>
          </cell>
          <cell r="F4569" t="str">
            <v>$ Unitarios</v>
          </cell>
          <cell r="G4569" t="str">
            <v>$ Parcial</v>
          </cell>
        </row>
        <row r="4570">
          <cell r="A4570" t="str">
            <v>CÓDIGO</v>
          </cell>
          <cell r="B4570" t="str">
            <v>DESCRIPCIÓN</v>
          </cell>
          <cell r="C4570"/>
          <cell r="D4570"/>
          <cell r="E4570"/>
          <cell r="F4570"/>
          <cell r="G4570"/>
        </row>
        <row r="4571">
          <cell r="A4571" t="str">
            <v>A - MATERIALES</v>
          </cell>
          <cell r="B4571"/>
          <cell r="C4571"/>
          <cell r="D4571"/>
          <cell r="E4571"/>
          <cell r="F4571"/>
          <cell r="G4571"/>
        </row>
        <row r="4572">
          <cell r="A4572" t="str">
            <v/>
          </cell>
          <cell r="B4572" t="str">
            <v/>
          </cell>
          <cell r="C4572"/>
          <cell r="D4572" t="str">
            <v/>
          </cell>
          <cell r="E4572"/>
          <cell r="F4572">
            <v>0</v>
          </cell>
          <cell r="G4572">
            <v>0</v>
          </cell>
        </row>
        <row r="4573">
          <cell r="A4573" t="str">
            <v/>
          </cell>
          <cell r="B4573" t="str">
            <v/>
          </cell>
          <cell r="C4573"/>
          <cell r="D4573" t="str">
            <v/>
          </cell>
          <cell r="E4573"/>
          <cell r="F4573">
            <v>0</v>
          </cell>
          <cell r="G4573">
            <v>0</v>
          </cell>
        </row>
        <row r="4574">
          <cell r="A4574" t="str">
            <v/>
          </cell>
          <cell r="B4574" t="str">
            <v/>
          </cell>
          <cell r="C4574"/>
          <cell r="D4574" t="str">
            <v/>
          </cell>
          <cell r="E4574"/>
          <cell r="F4574">
            <v>0</v>
          </cell>
          <cell r="G4574">
            <v>0</v>
          </cell>
        </row>
        <row r="4575">
          <cell r="A4575" t="str">
            <v/>
          </cell>
          <cell r="B4575" t="str">
            <v/>
          </cell>
          <cell r="C4575"/>
          <cell r="D4575" t="str">
            <v/>
          </cell>
          <cell r="E4575"/>
          <cell r="F4575">
            <v>0</v>
          </cell>
          <cell r="G4575">
            <v>0</v>
          </cell>
        </row>
        <row r="4576">
          <cell r="A4576" t="str">
            <v/>
          </cell>
          <cell r="B4576" t="str">
            <v/>
          </cell>
          <cell r="C4576"/>
          <cell r="D4576" t="str">
            <v/>
          </cell>
          <cell r="E4576"/>
          <cell r="F4576">
            <v>0</v>
          </cell>
          <cell r="G4576">
            <v>0</v>
          </cell>
        </row>
        <row r="4577">
          <cell r="A4577" t="str">
            <v/>
          </cell>
          <cell r="B4577" t="str">
            <v/>
          </cell>
          <cell r="C4577"/>
          <cell r="D4577" t="str">
            <v/>
          </cell>
          <cell r="E4577"/>
          <cell r="F4577">
            <v>0</v>
          </cell>
          <cell r="G4577">
            <v>0</v>
          </cell>
        </row>
        <row r="4578">
          <cell r="A4578" t="str">
            <v/>
          </cell>
          <cell r="B4578" t="str">
            <v/>
          </cell>
          <cell r="C4578"/>
          <cell r="D4578" t="str">
            <v/>
          </cell>
          <cell r="E4578"/>
          <cell r="F4578">
            <v>0</v>
          </cell>
          <cell r="G4578">
            <v>0</v>
          </cell>
        </row>
        <row r="4579">
          <cell r="A4579" t="str">
            <v/>
          </cell>
          <cell r="B4579" t="str">
            <v/>
          </cell>
          <cell r="C4579"/>
          <cell r="D4579" t="str">
            <v/>
          </cell>
          <cell r="E4579"/>
          <cell r="F4579">
            <v>0</v>
          </cell>
          <cell r="G4579">
            <v>0</v>
          </cell>
        </row>
        <row r="4580">
          <cell r="A4580" t="str">
            <v/>
          </cell>
          <cell r="B4580" t="str">
            <v/>
          </cell>
          <cell r="C4580"/>
          <cell r="D4580" t="str">
            <v/>
          </cell>
          <cell r="E4580"/>
          <cell r="F4580">
            <v>0</v>
          </cell>
          <cell r="G4580">
            <v>0</v>
          </cell>
        </row>
        <row r="4581">
          <cell r="A4581" t="str">
            <v/>
          </cell>
          <cell r="B4581" t="str">
            <v/>
          </cell>
          <cell r="C4581"/>
          <cell r="D4581" t="str">
            <v/>
          </cell>
          <cell r="E4581"/>
          <cell r="F4581">
            <v>0</v>
          </cell>
          <cell r="G4581">
            <v>0</v>
          </cell>
        </row>
        <row r="4582">
          <cell r="A4582" t="str">
            <v/>
          </cell>
          <cell r="B4582" t="str">
            <v/>
          </cell>
          <cell r="C4582"/>
          <cell r="D4582" t="str">
            <v/>
          </cell>
          <cell r="E4582"/>
          <cell r="F4582">
            <v>0</v>
          </cell>
          <cell r="G4582">
            <v>0</v>
          </cell>
        </row>
        <row r="4583">
          <cell r="A4583" t="str">
            <v/>
          </cell>
          <cell r="B4583" t="str">
            <v/>
          </cell>
          <cell r="C4583"/>
          <cell r="D4583" t="str">
            <v/>
          </cell>
          <cell r="E4583"/>
          <cell r="F4583">
            <v>0</v>
          </cell>
          <cell r="G4583">
            <v>0</v>
          </cell>
        </row>
        <row r="4584">
          <cell r="A4584" t="str">
            <v/>
          </cell>
          <cell r="B4584" t="str">
            <v/>
          </cell>
          <cell r="C4584"/>
          <cell r="D4584" t="str">
            <v/>
          </cell>
          <cell r="E4584"/>
          <cell r="F4584">
            <v>0</v>
          </cell>
          <cell r="G4584">
            <v>0</v>
          </cell>
        </row>
        <row r="4585">
          <cell r="A4585" t="str">
            <v/>
          </cell>
          <cell r="B4585" t="str">
            <v/>
          </cell>
          <cell r="C4585"/>
          <cell r="D4585" t="str">
            <v/>
          </cell>
          <cell r="E4585"/>
          <cell r="F4585">
            <v>0</v>
          </cell>
          <cell r="G4585">
            <v>0</v>
          </cell>
        </row>
        <row r="4586">
          <cell r="A4586" t="str">
            <v/>
          </cell>
          <cell r="B4586" t="str">
            <v/>
          </cell>
          <cell r="C4586"/>
          <cell r="D4586" t="str">
            <v/>
          </cell>
          <cell r="E4586"/>
          <cell r="F4586">
            <v>0</v>
          </cell>
          <cell r="G4586">
            <v>0</v>
          </cell>
        </row>
        <row r="4587">
          <cell r="A4587" t="str">
            <v/>
          </cell>
          <cell r="B4587" t="str">
            <v/>
          </cell>
          <cell r="C4587"/>
          <cell r="D4587" t="str">
            <v/>
          </cell>
          <cell r="E4587"/>
          <cell r="F4587">
            <v>0</v>
          </cell>
          <cell r="G4587">
            <v>0</v>
          </cell>
        </row>
        <row r="4588">
          <cell r="A4588" t="str">
            <v/>
          </cell>
          <cell r="B4588" t="str">
            <v/>
          </cell>
          <cell r="C4588"/>
          <cell r="D4588" t="str">
            <v/>
          </cell>
          <cell r="E4588"/>
          <cell r="F4588">
            <v>0</v>
          </cell>
          <cell r="G4588">
            <v>0</v>
          </cell>
        </row>
        <row r="4589">
          <cell r="A4589" t="str">
            <v/>
          </cell>
          <cell r="B4589" t="str">
            <v/>
          </cell>
          <cell r="C4589"/>
          <cell r="D4589" t="str">
            <v/>
          </cell>
          <cell r="E4589"/>
          <cell r="F4589">
            <v>0</v>
          </cell>
          <cell r="G4589">
            <v>0</v>
          </cell>
        </row>
        <row r="4590">
          <cell r="A4590" t="str">
            <v/>
          </cell>
          <cell r="B4590" t="str">
            <v/>
          </cell>
          <cell r="C4590"/>
          <cell r="D4590" t="str">
            <v/>
          </cell>
          <cell r="E4590"/>
          <cell r="F4590">
            <v>0</v>
          </cell>
          <cell r="G4590">
            <v>0</v>
          </cell>
        </row>
        <row r="4591">
          <cell r="A4591" t="str">
            <v/>
          </cell>
          <cell r="B4591" t="str">
            <v/>
          </cell>
          <cell r="C4591"/>
          <cell r="D4591" t="str">
            <v/>
          </cell>
          <cell r="E4591"/>
          <cell r="F4591">
            <v>0</v>
          </cell>
          <cell r="G4591">
            <v>0</v>
          </cell>
        </row>
        <row r="4592">
          <cell r="A4592"/>
          <cell r="B4592"/>
          <cell r="C4592"/>
          <cell r="D4592"/>
          <cell r="E4592"/>
          <cell r="F4592" t="str">
            <v>Total A</v>
          </cell>
          <cell r="G4592">
            <v>0</v>
          </cell>
        </row>
        <row r="4593">
          <cell r="A4593" t="str">
            <v>B - MANO DE OBRA</v>
          </cell>
          <cell r="B4593"/>
          <cell r="C4593"/>
          <cell r="D4593"/>
          <cell r="E4593"/>
          <cell r="F4593"/>
          <cell r="G4593"/>
        </row>
        <row r="4594">
          <cell r="A4594" t="str">
            <v/>
          </cell>
          <cell r="B4594" t="str">
            <v/>
          </cell>
          <cell r="C4594"/>
          <cell r="D4594" t="str">
            <v/>
          </cell>
          <cell r="E4594"/>
          <cell r="F4594">
            <v>0</v>
          </cell>
          <cell r="G4594">
            <v>0</v>
          </cell>
        </row>
        <row r="4595">
          <cell r="A4595" t="str">
            <v/>
          </cell>
          <cell r="B4595" t="str">
            <v/>
          </cell>
          <cell r="C4595"/>
          <cell r="D4595" t="str">
            <v/>
          </cell>
          <cell r="E4595"/>
          <cell r="F4595">
            <v>0</v>
          </cell>
          <cell r="G4595">
            <v>0</v>
          </cell>
        </row>
        <row r="4596">
          <cell r="A4596" t="str">
            <v/>
          </cell>
          <cell r="B4596" t="str">
            <v/>
          </cell>
          <cell r="C4596"/>
          <cell r="D4596" t="str">
            <v/>
          </cell>
          <cell r="E4596"/>
          <cell r="F4596">
            <v>0</v>
          </cell>
          <cell r="G4596">
            <v>0</v>
          </cell>
        </row>
        <row r="4597">
          <cell r="A4597" t="str">
            <v/>
          </cell>
          <cell r="B4597" t="str">
            <v/>
          </cell>
          <cell r="C4597"/>
          <cell r="D4597" t="str">
            <v/>
          </cell>
          <cell r="E4597"/>
          <cell r="F4597">
            <v>0</v>
          </cell>
          <cell r="G4597">
            <v>0</v>
          </cell>
        </row>
        <row r="4598">
          <cell r="A4598" t="str">
            <v/>
          </cell>
          <cell r="B4598" t="str">
            <v/>
          </cell>
          <cell r="C4598"/>
          <cell r="D4598" t="str">
            <v/>
          </cell>
          <cell r="E4598"/>
          <cell r="F4598">
            <v>0</v>
          </cell>
          <cell r="G4598">
            <v>0</v>
          </cell>
        </row>
        <row r="4599">
          <cell r="A4599" t="str">
            <v/>
          </cell>
          <cell r="B4599" t="str">
            <v/>
          </cell>
          <cell r="C4599"/>
          <cell r="D4599" t="str">
            <v/>
          </cell>
          <cell r="E4599"/>
          <cell r="F4599">
            <v>0</v>
          </cell>
          <cell r="G4599">
            <v>0</v>
          </cell>
        </row>
        <row r="4600">
          <cell r="A4600" t="str">
            <v/>
          </cell>
          <cell r="B4600" t="str">
            <v/>
          </cell>
          <cell r="C4600"/>
          <cell r="D4600" t="str">
            <v/>
          </cell>
          <cell r="E4600"/>
          <cell r="F4600">
            <v>0</v>
          </cell>
          <cell r="G4600">
            <v>0</v>
          </cell>
        </row>
        <row r="4601">
          <cell r="A4601" t="str">
            <v/>
          </cell>
          <cell r="B4601" t="str">
            <v/>
          </cell>
          <cell r="C4601"/>
          <cell r="D4601" t="str">
            <v/>
          </cell>
          <cell r="E4601"/>
          <cell r="F4601">
            <v>0</v>
          </cell>
          <cell r="G4601">
            <v>0</v>
          </cell>
        </row>
        <row r="4602">
          <cell r="A4602"/>
          <cell r="B4602"/>
          <cell r="C4602"/>
          <cell r="D4602"/>
          <cell r="E4602"/>
          <cell r="F4602" t="str">
            <v>Total B</v>
          </cell>
          <cell r="G4602">
            <v>0</v>
          </cell>
        </row>
        <row r="4603">
          <cell r="A4603" t="str">
            <v>C - EQUIPOS</v>
          </cell>
          <cell r="B4603"/>
          <cell r="C4603"/>
          <cell r="D4603"/>
          <cell r="E4603"/>
          <cell r="F4603"/>
          <cell r="G4603"/>
        </row>
        <row r="4604">
          <cell r="A4604" t="str">
            <v/>
          </cell>
          <cell r="B4604" t="str">
            <v/>
          </cell>
          <cell r="C4604"/>
          <cell r="D4604" t="str">
            <v/>
          </cell>
          <cell r="E4604"/>
          <cell r="F4604">
            <v>0</v>
          </cell>
          <cell r="G4604">
            <v>0</v>
          </cell>
        </row>
        <row r="4605">
          <cell r="A4605" t="str">
            <v/>
          </cell>
          <cell r="B4605" t="str">
            <v/>
          </cell>
          <cell r="C4605"/>
          <cell r="D4605" t="str">
            <v/>
          </cell>
          <cell r="E4605"/>
          <cell r="F4605">
            <v>0</v>
          </cell>
          <cell r="G4605">
            <v>0</v>
          </cell>
        </row>
        <row r="4606">
          <cell r="A4606" t="str">
            <v/>
          </cell>
          <cell r="B4606" t="str">
            <v/>
          </cell>
          <cell r="C4606"/>
          <cell r="D4606" t="str">
            <v/>
          </cell>
          <cell r="E4606"/>
          <cell r="F4606">
            <v>0</v>
          </cell>
          <cell r="G4606">
            <v>0</v>
          </cell>
        </row>
        <row r="4607">
          <cell r="A4607" t="str">
            <v/>
          </cell>
          <cell r="B4607" t="str">
            <v/>
          </cell>
          <cell r="C4607"/>
          <cell r="D4607" t="str">
            <v/>
          </cell>
          <cell r="E4607"/>
          <cell r="F4607">
            <v>0</v>
          </cell>
          <cell r="G4607">
            <v>0</v>
          </cell>
        </row>
        <row r="4608">
          <cell r="A4608" t="str">
            <v/>
          </cell>
          <cell r="B4608" t="str">
            <v/>
          </cell>
          <cell r="C4608"/>
          <cell r="D4608" t="str">
            <v/>
          </cell>
          <cell r="E4608"/>
          <cell r="F4608">
            <v>0</v>
          </cell>
          <cell r="G4608">
            <v>0</v>
          </cell>
        </row>
        <row r="4609">
          <cell r="A4609" t="str">
            <v/>
          </cell>
          <cell r="B4609" t="str">
            <v/>
          </cell>
          <cell r="C4609"/>
          <cell r="D4609" t="str">
            <v/>
          </cell>
          <cell r="E4609"/>
          <cell r="F4609">
            <v>0</v>
          </cell>
          <cell r="G4609">
            <v>0</v>
          </cell>
        </row>
        <row r="4610">
          <cell r="A4610" t="str">
            <v/>
          </cell>
          <cell r="B4610" t="str">
            <v/>
          </cell>
          <cell r="C4610"/>
          <cell r="D4610" t="str">
            <v/>
          </cell>
          <cell r="E4610"/>
          <cell r="F4610">
            <v>0</v>
          </cell>
          <cell r="G4610">
            <v>0</v>
          </cell>
        </row>
        <row r="4611">
          <cell r="A4611" t="str">
            <v/>
          </cell>
          <cell r="B4611" t="str">
            <v/>
          </cell>
          <cell r="C4611"/>
          <cell r="D4611" t="str">
            <v/>
          </cell>
          <cell r="E4611"/>
          <cell r="F4611">
            <v>0</v>
          </cell>
          <cell r="G4611">
            <v>0</v>
          </cell>
        </row>
        <row r="4612">
          <cell r="A4612" t="str">
            <v/>
          </cell>
          <cell r="B4612" t="str">
            <v/>
          </cell>
          <cell r="C4612"/>
          <cell r="D4612" t="str">
            <v/>
          </cell>
          <cell r="E4612"/>
          <cell r="F4612">
            <v>0</v>
          </cell>
          <cell r="G4612">
            <v>0</v>
          </cell>
        </row>
        <row r="4613">
          <cell r="A4613" t="str">
            <v/>
          </cell>
          <cell r="B4613" t="str">
            <v/>
          </cell>
          <cell r="C4613"/>
          <cell r="D4613" t="str">
            <v/>
          </cell>
          <cell r="E4613"/>
          <cell r="F4613">
            <v>0</v>
          </cell>
          <cell r="G4613">
            <v>0</v>
          </cell>
        </row>
        <row r="4614">
          <cell r="A4614"/>
          <cell r="E4614"/>
          <cell r="F4614" t="str">
            <v>Total C</v>
          </cell>
          <cell r="G4614">
            <v>0</v>
          </cell>
        </row>
        <row r="4615">
          <cell r="A4615"/>
          <cell r="E4615"/>
          <cell r="G4615"/>
        </row>
        <row r="4616">
          <cell r="A4616" t="str">
            <v/>
          </cell>
          <cell r="B4616" t="str">
            <v/>
          </cell>
          <cell r="C4616"/>
          <cell r="D4616" t="str">
            <v>COSTO NETO</v>
          </cell>
          <cell r="E4616"/>
          <cell r="F4616" t="str">
            <v>Total D=A+B+C</v>
          </cell>
          <cell r="G4616">
            <v>0</v>
          </cell>
        </row>
        <row r="4617">
          <cell r="A4617"/>
          <cell r="B4617"/>
          <cell r="C4617"/>
          <cell r="D4617"/>
          <cell r="E4617"/>
          <cell r="F4617"/>
          <cell r="G4617"/>
        </row>
        <row r="4618">
          <cell r="A4618" t="str">
            <v>ANALISIS DE PRECIOS</v>
          </cell>
          <cell r="B4618"/>
          <cell r="C4618"/>
          <cell r="D4618"/>
          <cell r="E4618"/>
          <cell r="F4618"/>
          <cell r="G4618"/>
        </row>
        <row r="4619">
          <cell r="A4619" t="str">
            <v>COMITENTE:</v>
          </cell>
          <cell r="B4619" t="str">
            <v>INSTITUTO PROVINCIAL DE LA VIVIENDA</v>
          </cell>
          <cell r="C4619"/>
          <cell r="D4619"/>
          <cell r="E4619"/>
          <cell r="F4619"/>
          <cell r="G4619"/>
        </row>
        <row r="4620">
          <cell r="A4620" t="str">
            <v>CONTRATISTA:</v>
          </cell>
          <cell r="B4620">
            <v>0</v>
          </cell>
          <cell r="C4620"/>
          <cell r="D4620"/>
          <cell r="E4620"/>
          <cell r="F4620"/>
          <cell r="G4620"/>
        </row>
        <row r="4621">
          <cell r="A4621" t="str">
            <v>OBRA:</v>
          </cell>
          <cell r="B4621">
            <v>0</v>
          </cell>
          <cell r="C4621"/>
          <cell r="D4621"/>
          <cell r="E4621"/>
          <cell r="F4621" t="str">
            <v>PRECIOS A:</v>
          </cell>
          <cell r="G4621">
            <v>0</v>
          </cell>
        </row>
        <row r="4622">
          <cell r="A4622" t="str">
            <v>UBICACIÓN:</v>
          </cell>
          <cell r="B4622">
            <v>0</v>
          </cell>
          <cell r="C4622"/>
          <cell r="E4622"/>
          <cell r="G4622"/>
        </row>
        <row r="4623">
          <cell r="A4623" t="str">
            <v>RUBRO:</v>
          </cell>
          <cell r="B4623"/>
          <cell r="C4623">
            <v>0</v>
          </cell>
          <cell r="E4623"/>
          <cell r="G4623"/>
        </row>
        <row r="4624">
          <cell r="A4624" t="str">
            <v>ITEM:</v>
          </cell>
          <cell r="B4624" t="str">
            <v/>
          </cell>
          <cell r="C4624" t="str">
            <v/>
          </cell>
          <cell r="E4624"/>
          <cell r="F4624" t="str">
            <v>UNIDAD:</v>
          </cell>
          <cell r="G4624" t="str">
            <v/>
          </cell>
        </row>
        <row r="4625">
          <cell r="A4625"/>
          <cell r="B4625"/>
          <cell r="E4625"/>
          <cell r="G4625"/>
        </row>
        <row r="4626">
          <cell r="A4626" t="str">
            <v>DATOS REDETERMINACION</v>
          </cell>
          <cell r="B4626"/>
          <cell r="C4626" t="str">
            <v>DESIGNACION</v>
          </cell>
          <cell r="D4626" t="str">
            <v>U</v>
          </cell>
          <cell r="E4626" t="str">
            <v>Cantidad</v>
          </cell>
          <cell r="F4626" t="str">
            <v>$ Unitarios</v>
          </cell>
          <cell r="G4626" t="str">
            <v>$ Parcial</v>
          </cell>
        </row>
        <row r="4627">
          <cell r="A4627" t="str">
            <v>CÓDIGO</v>
          </cell>
          <cell r="B4627" t="str">
            <v>DESCRIPCIÓN</v>
          </cell>
          <cell r="C4627"/>
          <cell r="D4627"/>
          <cell r="E4627"/>
          <cell r="F4627"/>
          <cell r="G4627"/>
        </row>
        <row r="4628">
          <cell r="A4628" t="str">
            <v>A - MATERIALES</v>
          </cell>
          <cell r="B4628"/>
          <cell r="C4628"/>
          <cell r="D4628"/>
          <cell r="E4628"/>
          <cell r="F4628"/>
          <cell r="G4628"/>
        </row>
        <row r="4629">
          <cell r="A4629" t="str">
            <v/>
          </cell>
          <cell r="B4629" t="str">
            <v/>
          </cell>
          <cell r="C4629"/>
          <cell r="D4629" t="str">
            <v/>
          </cell>
          <cell r="E4629"/>
          <cell r="F4629">
            <v>0</v>
          </cell>
          <cell r="G4629">
            <v>0</v>
          </cell>
        </row>
        <row r="4630">
          <cell r="A4630" t="str">
            <v/>
          </cell>
          <cell r="B4630" t="str">
            <v/>
          </cell>
          <cell r="C4630"/>
          <cell r="D4630" t="str">
            <v/>
          </cell>
          <cell r="E4630"/>
          <cell r="F4630">
            <v>0</v>
          </cell>
          <cell r="G4630">
            <v>0</v>
          </cell>
        </row>
        <row r="4631">
          <cell r="A4631" t="str">
            <v/>
          </cell>
          <cell r="B4631" t="str">
            <v/>
          </cell>
          <cell r="C4631"/>
          <cell r="D4631" t="str">
            <v/>
          </cell>
          <cell r="E4631"/>
          <cell r="F4631">
            <v>0</v>
          </cell>
          <cell r="G4631">
            <v>0</v>
          </cell>
        </row>
        <row r="4632">
          <cell r="A4632" t="str">
            <v/>
          </cell>
          <cell r="B4632" t="str">
            <v/>
          </cell>
          <cell r="C4632"/>
          <cell r="D4632" t="str">
            <v/>
          </cell>
          <cell r="E4632"/>
          <cell r="F4632">
            <v>0</v>
          </cell>
          <cell r="G4632">
            <v>0</v>
          </cell>
        </row>
        <row r="4633">
          <cell r="A4633" t="str">
            <v/>
          </cell>
          <cell r="B4633" t="str">
            <v/>
          </cell>
          <cell r="C4633"/>
          <cell r="D4633" t="str">
            <v/>
          </cell>
          <cell r="E4633"/>
          <cell r="F4633">
            <v>0</v>
          </cell>
          <cell r="G4633">
            <v>0</v>
          </cell>
        </row>
        <row r="4634">
          <cell r="A4634" t="str">
            <v/>
          </cell>
          <cell r="B4634" t="str">
            <v/>
          </cell>
          <cell r="C4634"/>
          <cell r="D4634" t="str">
            <v/>
          </cell>
          <cell r="E4634"/>
          <cell r="F4634">
            <v>0</v>
          </cell>
          <cell r="G4634">
            <v>0</v>
          </cell>
        </row>
        <row r="4635">
          <cell r="A4635" t="str">
            <v/>
          </cell>
          <cell r="B4635" t="str">
            <v/>
          </cell>
          <cell r="C4635"/>
          <cell r="D4635" t="str">
            <v/>
          </cell>
          <cell r="E4635"/>
          <cell r="F4635">
            <v>0</v>
          </cell>
          <cell r="G4635">
            <v>0</v>
          </cell>
        </row>
        <row r="4636">
          <cell r="A4636" t="str">
            <v/>
          </cell>
          <cell r="B4636" t="str">
            <v/>
          </cell>
          <cell r="C4636"/>
          <cell r="D4636" t="str">
            <v/>
          </cell>
          <cell r="E4636"/>
          <cell r="F4636">
            <v>0</v>
          </cell>
          <cell r="G4636">
            <v>0</v>
          </cell>
        </row>
        <row r="4637">
          <cell r="A4637" t="str">
            <v/>
          </cell>
          <cell r="B4637" t="str">
            <v/>
          </cell>
          <cell r="C4637"/>
          <cell r="D4637" t="str">
            <v/>
          </cell>
          <cell r="E4637"/>
          <cell r="F4637">
            <v>0</v>
          </cell>
          <cell r="G4637">
            <v>0</v>
          </cell>
        </row>
        <row r="4638">
          <cell r="A4638" t="str">
            <v/>
          </cell>
          <cell r="B4638" t="str">
            <v/>
          </cell>
          <cell r="C4638"/>
          <cell r="D4638" t="str">
            <v/>
          </cell>
          <cell r="E4638"/>
          <cell r="F4638">
            <v>0</v>
          </cell>
          <cell r="G4638">
            <v>0</v>
          </cell>
        </row>
        <row r="4639">
          <cell r="A4639" t="str">
            <v/>
          </cell>
          <cell r="B4639" t="str">
            <v/>
          </cell>
          <cell r="C4639"/>
          <cell r="D4639" t="str">
            <v/>
          </cell>
          <cell r="E4639"/>
          <cell r="F4639">
            <v>0</v>
          </cell>
          <cell r="G4639">
            <v>0</v>
          </cell>
        </row>
        <row r="4640">
          <cell r="A4640" t="str">
            <v/>
          </cell>
          <cell r="B4640" t="str">
            <v/>
          </cell>
          <cell r="C4640"/>
          <cell r="D4640" t="str">
            <v/>
          </cell>
          <cell r="E4640"/>
          <cell r="F4640">
            <v>0</v>
          </cell>
          <cell r="G4640">
            <v>0</v>
          </cell>
        </row>
        <row r="4641">
          <cell r="A4641" t="str">
            <v/>
          </cell>
          <cell r="B4641" t="str">
            <v/>
          </cell>
          <cell r="C4641"/>
          <cell r="D4641" t="str">
            <v/>
          </cell>
          <cell r="E4641"/>
          <cell r="F4641">
            <v>0</v>
          </cell>
          <cell r="G4641">
            <v>0</v>
          </cell>
        </row>
        <row r="4642">
          <cell r="A4642" t="str">
            <v/>
          </cell>
          <cell r="B4642" t="str">
            <v/>
          </cell>
          <cell r="C4642"/>
          <cell r="D4642" t="str">
            <v/>
          </cell>
          <cell r="E4642"/>
          <cell r="F4642">
            <v>0</v>
          </cell>
          <cell r="G4642">
            <v>0</v>
          </cell>
        </row>
        <row r="4643">
          <cell r="A4643" t="str">
            <v/>
          </cell>
          <cell r="B4643" t="str">
            <v/>
          </cell>
          <cell r="C4643"/>
          <cell r="D4643" t="str">
            <v/>
          </cell>
          <cell r="E4643"/>
          <cell r="F4643">
            <v>0</v>
          </cell>
          <cell r="G4643">
            <v>0</v>
          </cell>
        </row>
        <row r="4644">
          <cell r="A4644" t="str">
            <v/>
          </cell>
          <cell r="B4644" t="str">
            <v/>
          </cell>
          <cell r="C4644"/>
          <cell r="D4644" t="str">
            <v/>
          </cell>
          <cell r="E4644"/>
          <cell r="F4644">
            <v>0</v>
          </cell>
          <cell r="G4644">
            <v>0</v>
          </cell>
        </row>
        <row r="4645">
          <cell r="A4645" t="str">
            <v/>
          </cell>
          <cell r="B4645" t="str">
            <v/>
          </cell>
          <cell r="C4645"/>
          <cell r="D4645" t="str">
            <v/>
          </cell>
          <cell r="E4645"/>
          <cell r="F4645">
            <v>0</v>
          </cell>
          <cell r="G4645">
            <v>0</v>
          </cell>
        </row>
        <row r="4646">
          <cell r="A4646" t="str">
            <v/>
          </cell>
          <cell r="B4646" t="str">
            <v/>
          </cell>
          <cell r="C4646"/>
          <cell r="D4646" t="str">
            <v/>
          </cell>
          <cell r="E4646"/>
          <cell r="F4646">
            <v>0</v>
          </cell>
          <cell r="G4646">
            <v>0</v>
          </cell>
        </row>
        <row r="4647">
          <cell r="A4647" t="str">
            <v/>
          </cell>
          <cell r="B4647" t="str">
            <v/>
          </cell>
          <cell r="C4647"/>
          <cell r="D4647" t="str">
            <v/>
          </cell>
          <cell r="E4647"/>
          <cell r="F4647">
            <v>0</v>
          </cell>
          <cell r="G4647">
            <v>0</v>
          </cell>
        </row>
        <row r="4648">
          <cell r="A4648" t="str">
            <v/>
          </cell>
          <cell r="B4648" t="str">
            <v/>
          </cell>
          <cell r="C4648"/>
          <cell r="D4648" t="str">
            <v/>
          </cell>
          <cell r="E4648"/>
          <cell r="F4648">
            <v>0</v>
          </cell>
          <cell r="G4648">
            <v>0</v>
          </cell>
        </row>
        <row r="4649">
          <cell r="A4649"/>
          <cell r="B4649"/>
          <cell r="C4649"/>
          <cell r="D4649"/>
          <cell r="E4649"/>
          <cell r="F4649" t="str">
            <v>Total A</v>
          </cell>
          <cell r="G4649">
            <v>0</v>
          </cell>
        </row>
        <row r="4650">
          <cell r="A4650" t="str">
            <v>B - MANO DE OBRA</v>
          </cell>
          <cell r="B4650"/>
          <cell r="C4650"/>
          <cell r="D4650"/>
          <cell r="E4650"/>
          <cell r="F4650"/>
          <cell r="G4650"/>
        </row>
        <row r="4651">
          <cell r="A4651" t="str">
            <v/>
          </cell>
          <cell r="B4651" t="str">
            <v/>
          </cell>
          <cell r="C4651"/>
          <cell r="D4651" t="str">
            <v/>
          </cell>
          <cell r="E4651"/>
          <cell r="F4651">
            <v>0</v>
          </cell>
          <cell r="G4651">
            <v>0</v>
          </cell>
        </row>
        <row r="4652">
          <cell r="A4652" t="str">
            <v/>
          </cell>
          <cell r="B4652" t="str">
            <v/>
          </cell>
          <cell r="C4652"/>
          <cell r="D4652" t="str">
            <v/>
          </cell>
          <cell r="E4652"/>
          <cell r="F4652">
            <v>0</v>
          </cell>
          <cell r="G4652">
            <v>0</v>
          </cell>
        </row>
        <row r="4653">
          <cell r="A4653" t="str">
            <v/>
          </cell>
          <cell r="B4653" t="str">
            <v/>
          </cell>
          <cell r="C4653"/>
          <cell r="D4653" t="str">
            <v/>
          </cell>
          <cell r="E4653"/>
          <cell r="F4653">
            <v>0</v>
          </cell>
          <cell r="G4653">
            <v>0</v>
          </cell>
        </row>
        <row r="4654">
          <cell r="A4654" t="str">
            <v/>
          </cell>
          <cell r="B4654" t="str">
            <v/>
          </cell>
          <cell r="C4654"/>
          <cell r="D4654" t="str">
            <v/>
          </cell>
          <cell r="E4654"/>
          <cell r="F4654">
            <v>0</v>
          </cell>
          <cell r="G4654">
            <v>0</v>
          </cell>
        </row>
        <row r="4655">
          <cell r="A4655" t="str">
            <v/>
          </cell>
          <cell r="B4655" t="str">
            <v/>
          </cell>
          <cell r="C4655"/>
          <cell r="D4655" t="str">
            <v/>
          </cell>
          <cell r="E4655"/>
          <cell r="F4655">
            <v>0</v>
          </cell>
          <cell r="G4655">
            <v>0</v>
          </cell>
        </row>
        <row r="4656">
          <cell r="A4656" t="str">
            <v/>
          </cell>
          <cell r="B4656" t="str">
            <v/>
          </cell>
          <cell r="C4656"/>
          <cell r="D4656" t="str">
            <v/>
          </cell>
          <cell r="E4656"/>
          <cell r="F4656">
            <v>0</v>
          </cell>
          <cell r="G4656">
            <v>0</v>
          </cell>
        </row>
        <row r="4657">
          <cell r="A4657" t="str">
            <v/>
          </cell>
          <cell r="B4657" t="str">
            <v/>
          </cell>
          <cell r="C4657"/>
          <cell r="D4657" t="str">
            <v/>
          </cell>
          <cell r="E4657"/>
          <cell r="F4657">
            <v>0</v>
          </cell>
          <cell r="G4657">
            <v>0</v>
          </cell>
        </row>
        <row r="4658">
          <cell r="A4658" t="str">
            <v/>
          </cell>
          <cell r="B4658" t="str">
            <v/>
          </cell>
          <cell r="C4658"/>
          <cell r="D4658" t="str">
            <v/>
          </cell>
          <cell r="E4658"/>
          <cell r="F4658">
            <v>0</v>
          </cell>
          <cell r="G4658">
            <v>0</v>
          </cell>
        </row>
        <row r="4659">
          <cell r="A4659"/>
          <cell r="B4659"/>
          <cell r="C4659"/>
          <cell r="D4659"/>
          <cell r="E4659"/>
          <cell r="F4659" t="str">
            <v>Total B</v>
          </cell>
          <cell r="G4659">
            <v>0</v>
          </cell>
        </row>
        <row r="4660">
          <cell r="A4660" t="str">
            <v>C - EQUIPOS</v>
          </cell>
          <cell r="B4660"/>
          <cell r="C4660"/>
          <cell r="D4660"/>
          <cell r="E4660"/>
          <cell r="F4660"/>
          <cell r="G4660"/>
        </row>
        <row r="4661">
          <cell r="A4661" t="str">
            <v/>
          </cell>
          <cell r="B4661" t="str">
            <v/>
          </cell>
          <cell r="C4661"/>
          <cell r="D4661" t="str">
            <v/>
          </cell>
          <cell r="E4661"/>
          <cell r="F4661">
            <v>0</v>
          </cell>
          <cell r="G4661">
            <v>0</v>
          </cell>
        </row>
        <row r="4662">
          <cell r="A4662" t="str">
            <v/>
          </cell>
          <cell r="B4662" t="str">
            <v/>
          </cell>
          <cell r="C4662"/>
          <cell r="D4662" t="str">
            <v/>
          </cell>
          <cell r="E4662"/>
          <cell r="F4662">
            <v>0</v>
          </cell>
          <cell r="G4662">
            <v>0</v>
          </cell>
        </row>
        <row r="4663">
          <cell r="A4663" t="str">
            <v/>
          </cell>
          <cell r="B4663" t="str">
            <v/>
          </cell>
          <cell r="C4663"/>
          <cell r="D4663" t="str">
            <v/>
          </cell>
          <cell r="E4663"/>
          <cell r="F4663">
            <v>0</v>
          </cell>
          <cell r="G4663">
            <v>0</v>
          </cell>
        </row>
        <row r="4664">
          <cell r="A4664" t="str">
            <v/>
          </cell>
          <cell r="B4664" t="str">
            <v/>
          </cell>
          <cell r="C4664"/>
          <cell r="D4664" t="str">
            <v/>
          </cell>
          <cell r="E4664"/>
          <cell r="F4664">
            <v>0</v>
          </cell>
          <cell r="G4664">
            <v>0</v>
          </cell>
        </row>
        <row r="4665">
          <cell r="A4665" t="str">
            <v/>
          </cell>
          <cell r="B4665" t="str">
            <v/>
          </cell>
          <cell r="C4665"/>
          <cell r="D4665" t="str">
            <v/>
          </cell>
          <cell r="E4665"/>
          <cell r="F4665">
            <v>0</v>
          </cell>
          <cell r="G4665">
            <v>0</v>
          </cell>
        </row>
        <row r="4666">
          <cell r="A4666" t="str">
            <v/>
          </cell>
          <cell r="B4666" t="str">
            <v/>
          </cell>
          <cell r="C4666"/>
          <cell r="D4666" t="str">
            <v/>
          </cell>
          <cell r="E4666"/>
          <cell r="F4666">
            <v>0</v>
          </cell>
          <cell r="G4666">
            <v>0</v>
          </cell>
        </row>
        <row r="4667">
          <cell r="A4667" t="str">
            <v/>
          </cell>
          <cell r="B4667" t="str">
            <v/>
          </cell>
          <cell r="C4667"/>
          <cell r="D4667" t="str">
            <v/>
          </cell>
          <cell r="E4667"/>
          <cell r="F4667">
            <v>0</v>
          </cell>
          <cell r="G4667">
            <v>0</v>
          </cell>
        </row>
        <row r="4668">
          <cell r="A4668" t="str">
            <v/>
          </cell>
          <cell r="B4668" t="str">
            <v/>
          </cell>
          <cell r="C4668"/>
          <cell r="D4668" t="str">
            <v/>
          </cell>
          <cell r="E4668"/>
          <cell r="F4668">
            <v>0</v>
          </cell>
          <cell r="G4668">
            <v>0</v>
          </cell>
        </row>
        <row r="4669">
          <cell r="A4669" t="str">
            <v/>
          </cell>
          <cell r="B4669" t="str">
            <v/>
          </cell>
          <cell r="C4669"/>
          <cell r="D4669" t="str">
            <v/>
          </cell>
          <cell r="E4669"/>
          <cell r="F4669">
            <v>0</v>
          </cell>
          <cell r="G4669">
            <v>0</v>
          </cell>
        </row>
        <row r="4670">
          <cell r="A4670" t="str">
            <v/>
          </cell>
          <cell r="B4670" t="str">
            <v/>
          </cell>
          <cell r="C4670"/>
          <cell r="D4670" t="str">
            <v/>
          </cell>
          <cell r="E4670"/>
          <cell r="F4670">
            <v>0</v>
          </cell>
          <cell r="G4670">
            <v>0</v>
          </cell>
        </row>
        <row r="4671">
          <cell r="A4671"/>
          <cell r="E4671"/>
          <cell r="F4671" t="str">
            <v>Total C</v>
          </cell>
          <cell r="G4671">
            <v>0</v>
          </cell>
        </row>
        <row r="4672">
          <cell r="A4672"/>
          <cell r="E4672"/>
          <cell r="G4672"/>
        </row>
        <row r="4673">
          <cell r="A4673" t="str">
            <v/>
          </cell>
          <cell r="B4673" t="str">
            <v/>
          </cell>
          <cell r="C4673"/>
          <cell r="D4673" t="str">
            <v>COSTO NETO</v>
          </cell>
          <cell r="E4673"/>
          <cell r="F4673" t="str">
            <v>Total D=A+B+C</v>
          </cell>
          <cell r="G4673">
            <v>0</v>
          </cell>
        </row>
        <row r="4674">
          <cell r="A4674"/>
          <cell r="B4674"/>
          <cell r="C4674"/>
          <cell r="D4674"/>
          <cell r="E4674"/>
          <cell r="F4674"/>
          <cell r="G4674"/>
        </row>
        <row r="4675">
          <cell r="A4675" t="str">
            <v>ANALISIS DE PRECIOS</v>
          </cell>
          <cell r="B4675"/>
          <cell r="C4675"/>
          <cell r="D4675"/>
          <cell r="E4675"/>
          <cell r="F4675"/>
          <cell r="G4675"/>
        </row>
        <row r="4676">
          <cell r="A4676" t="str">
            <v>COMITENTE:</v>
          </cell>
          <cell r="B4676" t="str">
            <v>INSTITUTO PROVINCIAL DE LA VIVIENDA</v>
          </cell>
          <cell r="C4676"/>
          <cell r="D4676"/>
          <cell r="E4676"/>
          <cell r="F4676"/>
          <cell r="G4676"/>
        </row>
        <row r="4677">
          <cell r="A4677" t="str">
            <v>CONTRATISTA:</v>
          </cell>
          <cell r="B4677">
            <v>0</v>
          </cell>
          <cell r="C4677"/>
          <cell r="D4677"/>
          <cell r="E4677"/>
          <cell r="F4677"/>
          <cell r="G4677"/>
        </row>
        <row r="4678">
          <cell r="A4678" t="str">
            <v>OBRA:</v>
          </cell>
          <cell r="B4678">
            <v>0</v>
          </cell>
          <cell r="C4678"/>
          <cell r="D4678"/>
          <cell r="E4678"/>
          <cell r="F4678" t="str">
            <v>PRECIOS A:</v>
          </cell>
          <cell r="G4678">
            <v>0</v>
          </cell>
        </row>
        <row r="4679">
          <cell r="A4679" t="str">
            <v>UBICACIÓN:</v>
          </cell>
          <cell r="B4679">
            <v>0</v>
          </cell>
          <cell r="C4679"/>
          <cell r="E4679"/>
          <cell r="G4679"/>
        </row>
        <row r="4680">
          <cell r="A4680" t="str">
            <v>RUBRO:</v>
          </cell>
          <cell r="B4680"/>
          <cell r="C4680">
            <v>0</v>
          </cell>
          <cell r="E4680"/>
          <cell r="G4680"/>
        </row>
        <row r="4681">
          <cell r="A4681" t="str">
            <v>ITEM:</v>
          </cell>
          <cell r="B4681" t="str">
            <v/>
          </cell>
          <cell r="C4681" t="str">
            <v/>
          </cell>
          <cell r="E4681"/>
          <cell r="F4681" t="str">
            <v>UNIDAD:</v>
          </cell>
          <cell r="G4681" t="str">
            <v/>
          </cell>
        </row>
        <row r="4682">
          <cell r="A4682"/>
          <cell r="B4682"/>
          <cell r="E4682"/>
          <cell r="G4682"/>
        </row>
        <row r="4683">
          <cell r="A4683" t="str">
            <v>DATOS REDETERMINACION</v>
          </cell>
          <cell r="B4683"/>
          <cell r="C4683" t="str">
            <v>DESIGNACION</v>
          </cell>
          <cell r="D4683" t="str">
            <v>U</v>
          </cell>
          <cell r="E4683" t="str">
            <v>Cantidad</v>
          </cell>
          <cell r="F4683" t="str">
            <v>$ Unitarios</v>
          </cell>
          <cell r="G4683" t="str">
            <v>$ Parcial</v>
          </cell>
        </row>
        <row r="4684">
          <cell r="A4684" t="str">
            <v>CÓDIGO</v>
          </cell>
          <cell r="B4684" t="str">
            <v>DESCRIPCIÓN</v>
          </cell>
          <cell r="C4684"/>
          <cell r="D4684"/>
          <cell r="E4684"/>
          <cell r="F4684"/>
          <cell r="G4684"/>
        </row>
        <row r="4685">
          <cell r="A4685" t="str">
            <v>A - MATERIALES</v>
          </cell>
          <cell r="B4685"/>
          <cell r="C4685"/>
          <cell r="D4685"/>
          <cell r="E4685"/>
          <cell r="F4685"/>
          <cell r="G4685"/>
        </row>
        <row r="4686">
          <cell r="A4686" t="str">
            <v/>
          </cell>
          <cell r="B4686" t="str">
            <v/>
          </cell>
          <cell r="C4686"/>
          <cell r="D4686" t="str">
            <v/>
          </cell>
          <cell r="E4686"/>
          <cell r="F4686">
            <v>0</v>
          </cell>
          <cell r="G4686">
            <v>0</v>
          </cell>
        </row>
        <row r="4687">
          <cell r="A4687" t="str">
            <v/>
          </cell>
          <cell r="B4687" t="str">
            <v/>
          </cell>
          <cell r="C4687"/>
          <cell r="D4687" t="str">
            <v/>
          </cell>
          <cell r="E4687"/>
          <cell r="F4687">
            <v>0</v>
          </cell>
          <cell r="G4687">
            <v>0</v>
          </cell>
        </row>
        <row r="4688">
          <cell r="A4688" t="str">
            <v/>
          </cell>
          <cell r="B4688" t="str">
            <v/>
          </cell>
          <cell r="C4688"/>
          <cell r="D4688" t="str">
            <v/>
          </cell>
          <cell r="E4688"/>
          <cell r="F4688">
            <v>0</v>
          </cell>
          <cell r="G4688">
            <v>0</v>
          </cell>
        </row>
        <row r="4689">
          <cell r="A4689" t="str">
            <v/>
          </cell>
          <cell r="B4689" t="str">
            <v/>
          </cell>
          <cell r="C4689"/>
          <cell r="D4689" t="str">
            <v/>
          </cell>
          <cell r="E4689"/>
          <cell r="F4689">
            <v>0</v>
          </cell>
          <cell r="G4689">
            <v>0</v>
          </cell>
        </row>
        <row r="4690">
          <cell r="A4690" t="str">
            <v/>
          </cell>
          <cell r="B4690" t="str">
            <v/>
          </cell>
          <cell r="C4690"/>
          <cell r="D4690" t="str">
            <v/>
          </cell>
          <cell r="E4690"/>
          <cell r="F4690">
            <v>0</v>
          </cell>
          <cell r="G4690">
            <v>0</v>
          </cell>
        </row>
        <row r="4691">
          <cell r="A4691" t="str">
            <v/>
          </cell>
          <cell r="B4691" t="str">
            <v/>
          </cell>
          <cell r="C4691"/>
          <cell r="D4691" t="str">
            <v/>
          </cell>
          <cell r="E4691"/>
          <cell r="F4691">
            <v>0</v>
          </cell>
          <cell r="G4691">
            <v>0</v>
          </cell>
        </row>
        <row r="4692">
          <cell r="A4692" t="str">
            <v/>
          </cell>
          <cell r="B4692" t="str">
            <v/>
          </cell>
          <cell r="C4692"/>
          <cell r="D4692" t="str">
            <v/>
          </cell>
          <cell r="E4692"/>
          <cell r="F4692">
            <v>0</v>
          </cell>
          <cell r="G4692">
            <v>0</v>
          </cell>
        </row>
        <row r="4693">
          <cell r="A4693" t="str">
            <v/>
          </cell>
          <cell r="B4693" t="str">
            <v/>
          </cell>
          <cell r="C4693"/>
          <cell r="D4693" t="str">
            <v/>
          </cell>
          <cell r="E4693"/>
          <cell r="F4693">
            <v>0</v>
          </cell>
          <cell r="G4693">
            <v>0</v>
          </cell>
        </row>
        <row r="4694">
          <cell r="A4694" t="str">
            <v/>
          </cell>
          <cell r="B4694" t="str">
            <v/>
          </cell>
          <cell r="C4694"/>
          <cell r="D4694" t="str">
            <v/>
          </cell>
          <cell r="E4694"/>
          <cell r="F4694">
            <v>0</v>
          </cell>
          <cell r="G4694">
            <v>0</v>
          </cell>
        </row>
        <row r="4695">
          <cell r="A4695" t="str">
            <v/>
          </cell>
          <cell r="B4695" t="str">
            <v/>
          </cell>
          <cell r="C4695"/>
          <cell r="D4695" t="str">
            <v/>
          </cell>
          <cell r="E4695"/>
          <cell r="F4695">
            <v>0</v>
          </cell>
          <cell r="G4695">
            <v>0</v>
          </cell>
        </row>
        <row r="4696">
          <cell r="A4696" t="str">
            <v/>
          </cell>
          <cell r="B4696" t="str">
            <v/>
          </cell>
          <cell r="C4696"/>
          <cell r="D4696" t="str">
            <v/>
          </cell>
          <cell r="E4696"/>
          <cell r="F4696">
            <v>0</v>
          </cell>
          <cell r="G4696">
            <v>0</v>
          </cell>
        </row>
        <row r="4697">
          <cell r="A4697" t="str">
            <v/>
          </cell>
          <cell r="B4697" t="str">
            <v/>
          </cell>
          <cell r="C4697"/>
          <cell r="D4697" t="str">
            <v/>
          </cell>
          <cell r="E4697"/>
          <cell r="F4697">
            <v>0</v>
          </cell>
          <cell r="G4697">
            <v>0</v>
          </cell>
        </row>
        <row r="4698">
          <cell r="A4698" t="str">
            <v/>
          </cell>
          <cell r="B4698" t="str">
            <v/>
          </cell>
          <cell r="C4698"/>
          <cell r="D4698" t="str">
            <v/>
          </cell>
          <cell r="E4698"/>
          <cell r="F4698">
            <v>0</v>
          </cell>
          <cell r="G4698">
            <v>0</v>
          </cell>
        </row>
        <row r="4699">
          <cell r="A4699" t="str">
            <v/>
          </cell>
          <cell r="B4699" t="str">
            <v/>
          </cell>
          <cell r="C4699"/>
          <cell r="D4699" t="str">
            <v/>
          </cell>
          <cell r="E4699"/>
          <cell r="F4699">
            <v>0</v>
          </cell>
          <cell r="G4699">
            <v>0</v>
          </cell>
        </row>
        <row r="4700">
          <cell r="A4700" t="str">
            <v/>
          </cell>
          <cell r="B4700" t="str">
            <v/>
          </cell>
          <cell r="C4700"/>
          <cell r="D4700" t="str">
            <v/>
          </cell>
          <cell r="E4700"/>
          <cell r="F4700">
            <v>0</v>
          </cell>
          <cell r="G4700">
            <v>0</v>
          </cell>
        </row>
        <row r="4701">
          <cell r="A4701" t="str">
            <v/>
          </cell>
          <cell r="B4701" t="str">
            <v/>
          </cell>
          <cell r="C4701"/>
          <cell r="D4701" t="str">
            <v/>
          </cell>
          <cell r="E4701"/>
          <cell r="F4701">
            <v>0</v>
          </cell>
          <cell r="G4701">
            <v>0</v>
          </cell>
        </row>
        <row r="4702">
          <cell r="A4702" t="str">
            <v/>
          </cell>
          <cell r="B4702" t="str">
            <v/>
          </cell>
          <cell r="C4702"/>
          <cell r="D4702" t="str">
            <v/>
          </cell>
          <cell r="E4702"/>
          <cell r="F4702">
            <v>0</v>
          </cell>
          <cell r="G4702">
            <v>0</v>
          </cell>
        </row>
        <row r="4703">
          <cell r="A4703" t="str">
            <v/>
          </cell>
          <cell r="B4703" t="str">
            <v/>
          </cell>
          <cell r="C4703"/>
          <cell r="D4703" t="str">
            <v/>
          </cell>
          <cell r="E4703"/>
          <cell r="F4703">
            <v>0</v>
          </cell>
          <cell r="G4703">
            <v>0</v>
          </cell>
        </row>
        <row r="4704">
          <cell r="A4704" t="str">
            <v/>
          </cell>
          <cell r="B4704" t="str">
            <v/>
          </cell>
          <cell r="C4704"/>
          <cell r="D4704" t="str">
            <v/>
          </cell>
          <cell r="E4704"/>
          <cell r="F4704">
            <v>0</v>
          </cell>
          <cell r="G4704">
            <v>0</v>
          </cell>
        </row>
        <row r="4705">
          <cell r="A4705" t="str">
            <v/>
          </cell>
          <cell r="B4705" t="str">
            <v/>
          </cell>
          <cell r="C4705"/>
          <cell r="D4705" t="str">
            <v/>
          </cell>
          <cell r="E4705"/>
          <cell r="F4705">
            <v>0</v>
          </cell>
          <cell r="G4705">
            <v>0</v>
          </cell>
        </row>
        <row r="4706">
          <cell r="A4706"/>
          <cell r="B4706"/>
          <cell r="C4706"/>
          <cell r="D4706"/>
          <cell r="E4706"/>
          <cell r="F4706" t="str">
            <v>Total A</v>
          </cell>
          <cell r="G4706">
            <v>0</v>
          </cell>
        </row>
        <row r="4707">
          <cell r="A4707" t="str">
            <v>B - MANO DE OBRA</v>
          </cell>
          <cell r="B4707"/>
          <cell r="C4707"/>
          <cell r="D4707"/>
          <cell r="E4707"/>
          <cell r="F4707"/>
          <cell r="G4707"/>
        </row>
        <row r="4708">
          <cell r="A4708" t="str">
            <v/>
          </cell>
          <cell r="B4708" t="str">
            <v/>
          </cell>
          <cell r="C4708"/>
          <cell r="D4708" t="str">
            <v/>
          </cell>
          <cell r="E4708"/>
          <cell r="F4708">
            <v>0</v>
          </cell>
          <cell r="G4708">
            <v>0</v>
          </cell>
        </row>
        <row r="4709">
          <cell r="A4709" t="str">
            <v/>
          </cell>
          <cell r="B4709" t="str">
            <v/>
          </cell>
          <cell r="C4709"/>
          <cell r="D4709" t="str">
            <v/>
          </cell>
          <cell r="E4709"/>
          <cell r="F4709">
            <v>0</v>
          </cell>
          <cell r="G4709">
            <v>0</v>
          </cell>
        </row>
        <row r="4710">
          <cell r="A4710" t="str">
            <v/>
          </cell>
          <cell r="B4710" t="str">
            <v/>
          </cell>
          <cell r="C4710"/>
          <cell r="D4710" t="str">
            <v/>
          </cell>
          <cell r="E4710"/>
          <cell r="F4710">
            <v>0</v>
          </cell>
          <cell r="G4710">
            <v>0</v>
          </cell>
        </row>
        <row r="4711">
          <cell r="A4711" t="str">
            <v/>
          </cell>
          <cell r="B4711" t="str">
            <v/>
          </cell>
          <cell r="C4711"/>
          <cell r="D4711" t="str">
            <v/>
          </cell>
          <cell r="E4711"/>
          <cell r="F4711">
            <v>0</v>
          </cell>
          <cell r="G4711">
            <v>0</v>
          </cell>
        </row>
        <row r="4712">
          <cell r="A4712" t="str">
            <v/>
          </cell>
          <cell r="B4712" t="str">
            <v/>
          </cell>
          <cell r="C4712"/>
          <cell r="D4712" t="str">
            <v/>
          </cell>
          <cell r="E4712"/>
          <cell r="F4712">
            <v>0</v>
          </cell>
          <cell r="G4712">
            <v>0</v>
          </cell>
        </row>
        <row r="4713">
          <cell r="A4713" t="str">
            <v/>
          </cell>
          <cell r="B4713" t="str">
            <v/>
          </cell>
          <cell r="C4713"/>
          <cell r="D4713" t="str">
            <v/>
          </cell>
          <cell r="E4713"/>
          <cell r="F4713">
            <v>0</v>
          </cell>
          <cell r="G4713">
            <v>0</v>
          </cell>
        </row>
        <row r="4714">
          <cell r="A4714" t="str">
            <v/>
          </cell>
          <cell r="B4714" t="str">
            <v/>
          </cell>
          <cell r="C4714"/>
          <cell r="D4714" t="str">
            <v/>
          </cell>
          <cell r="E4714"/>
          <cell r="F4714">
            <v>0</v>
          </cell>
          <cell r="G4714">
            <v>0</v>
          </cell>
        </row>
        <row r="4715">
          <cell r="A4715" t="str">
            <v/>
          </cell>
          <cell r="B4715" t="str">
            <v/>
          </cell>
          <cell r="C4715"/>
          <cell r="D4715" t="str">
            <v/>
          </cell>
          <cell r="E4715"/>
          <cell r="F4715">
            <v>0</v>
          </cell>
          <cell r="G4715">
            <v>0</v>
          </cell>
        </row>
        <row r="4716">
          <cell r="A4716"/>
          <cell r="B4716"/>
          <cell r="C4716"/>
          <cell r="D4716"/>
          <cell r="E4716"/>
          <cell r="F4716" t="str">
            <v>Total B</v>
          </cell>
          <cell r="G4716">
            <v>0</v>
          </cell>
        </row>
        <row r="4717">
          <cell r="A4717" t="str">
            <v>C - EQUIPOS</v>
          </cell>
          <cell r="B4717"/>
          <cell r="C4717"/>
          <cell r="D4717"/>
          <cell r="E4717"/>
          <cell r="F4717"/>
          <cell r="G4717"/>
        </row>
        <row r="4718">
          <cell r="A4718" t="str">
            <v/>
          </cell>
          <cell r="B4718" t="str">
            <v/>
          </cell>
          <cell r="C4718"/>
          <cell r="D4718" t="str">
            <v/>
          </cell>
          <cell r="E4718"/>
          <cell r="F4718">
            <v>0</v>
          </cell>
          <cell r="G4718">
            <v>0</v>
          </cell>
        </row>
        <row r="4719">
          <cell r="A4719" t="str">
            <v/>
          </cell>
          <cell r="B4719" t="str">
            <v/>
          </cell>
          <cell r="C4719"/>
          <cell r="D4719" t="str">
            <v/>
          </cell>
          <cell r="E4719"/>
          <cell r="F4719">
            <v>0</v>
          </cell>
          <cell r="G4719">
            <v>0</v>
          </cell>
        </row>
        <row r="4720">
          <cell r="A4720" t="str">
            <v/>
          </cell>
          <cell r="B4720" t="str">
            <v/>
          </cell>
          <cell r="C4720"/>
          <cell r="D4720" t="str">
            <v/>
          </cell>
          <cell r="E4720"/>
          <cell r="F4720">
            <v>0</v>
          </cell>
          <cell r="G4720">
            <v>0</v>
          </cell>
        </row>
        <row r="4721">
          <cell r="A4721" t="str">
            <v/>
          </cell>
          <cell r="B4721" t="str">
            <v/>
          </cell>
          <cell r="C4721"/>
          <cell r="D4721" t="str">
            <v/>
          </cell>
          <cell r="E4721"/>
          <cell r="F4721">
            <v>0</v>
          </cell>
          <cell r="G4721">
            <v>0</v>
          </cell>
        </row>
        <row r="4722">
          <cell r="A4722" t="str">
            <v/>
          </cell>
          <cell r="B4722" t="str">
            <v/>
          </cell>
          <cell r="C4722"/>
          <cell r="D4722" t="str">
            <v/>
          </cell>
          <cell r="E4722"/>
          <cell r="F4722">
            <v>0</v>
          </cell>
          <cell r="G4722">
            <v>0</v>
          </cell>
        </row>
        <row r="4723">
          <cell r="A4723" t="str">
            <v/>
          </cell>
          <cell r="B4723" t="str">
            <v/>
          </cell>
          <cell r="C4723"/>
          <cell r="D4723" t="str">
            <v/>
          </cell>
          <cell r="E4723"/>
          <cell r="F4723">
            <v>0</v>
          </cell>
          <cell r="G4723">
            <v>0</v>
          </cell>
        </row>
        <row r="4724">
          <cell r="A4724" t="str">
            <v/>
          </cell>
          <cell r="B4724" t="str">
            <v/>
          </cell>
          <cell r="C4724"/>
          <cell r="D4724" t="str">
            <v/>
          </cell>
          <cell r="E4724"/>
          <cell r="F4724">
            <v>0</v>
          </cell>
          <cell r="G4724">
            <v>0</v>
          </cell>
        </row>
        <row r="4725">
          <cell r="A4725" t="str">
            <v/>
          </cell>
          <cell r="B4725" t="str">
            <v/>
          </cell>
          <cell r="C4725"/>
          <cell r="D4725" t="str">
            <v/>
          </cell>
          <cell r="E4725"/>
          <cell r="F4725">
            <v>0</v>
          </cell>
          <cell r="G4725">
            <v>0</v>
          </cell>
        </row>
        <row r="4726">
          <cell r="A4726" t="str">
            <v/>
          </cell>
          <cell r="B4726" t="str">
            <v/>
          </cell>
          <cell r="C4726"/>
          <cell r="D4726" t="str">
            <v/>
          </cell>
          <cell r="E4726"/>
          <cell r="F4726">
            <v>0</v>
          </cell>
          <cell r="G4726">
            <v>0</v>
          </cell>
        </row>
        <row r="4727">
          <cell r="A4727" t="str">
            <v/>
          </cell>
          <cell r="B4727" t="str">
            <v/>
          </cell>
          <cell r="C4727"/>
          <cell r="D4727" t="str">
            <v/>
          </cell>
          <cell r="E4727"/>
          <cell r="F4727">
            <v>0</v>
          </cell>
          <cell r="G4727">
            <v>0</v>
          </cell>
        </row>
        <row r="4728">
          <cell r="A4728"/>
          <cell r="E4728"/>
          <cell r="F4728" t="str">
            <v>Total C</v>
          </cell>
          <cell r="G4728">
            <v>0</v>
          </cell>
        </row>
        <row r="4729">
          <cell r="A4729"/>
          <cell r="E4729"/>
          <cell r="G4729"/>
        </row>
        <row r="4730">
          <cell r="A4730" t="str">
            <v/>
          </cell>
          <cell r="B4730" t="str">
            <v/>
          </cell>
          <cell r="C4730"/>
          <cell r="D4730" t="str">
            <v>COSTO NETO</v>
          </cell>
          <cell r="E4730"/>
          <cell r="F4730" t="str">
            <v>Total D=A+B+C</v>
          </cell>
          <cell r="G4730">
            <v>0</v>
          </cell>
        </row>
        <row r="4731">
          <cell r="A4731"/>
          <cell r="B4731"/>
          <cell r="C4731"/>
          <cell r="D4731"/>
          <cell r="E4731"/>
          <cell r="F4731"/>
          <cell r="G4731"/>
        </row>
        <row r="4732">
          <cell r="A4732" t="str">
            <v>ANALISIS DE PRECIOS</v>
          </cell>
          <cell r="B4732"/>
          <cell r="C4732"/>
          <cell r="D4732"/>
          <cell r="E4732"/>
          <cell r="F4732"/>
          <cell r="G4732"/>
        </row>
        <row r="4733">
          <cell r="A4733" t="str">
            <v>COMITENTE:</v>
          </cell>
          <cell r="B4733" t="str">
            <v>INSTITUTO PROVINCIAL DE LA VIVIENDA</v>
          </cell>
          <cell r="C4733"/>
          <cell r="D4733"/>
          <cell r="E4733"/>
          <cell r="F4733"/>
          <cell r="G4733"/>
        </row>
        <row r="4734">
          <cell r="A4734" t="str">
            <v>CONTRATISTA:</v>
          </cell>
          <cell r="B4734">
            <v>0</v>
          </cell>
          <cell r="C4734"/>
          <cell r="D4734"/>
          <cell r="E4734"/>
          <cell r="F4734"/>
          <cell r="G4734"/>
        </row>
        <row r="4735">
          <cell r="A4735" t="str">
            <v>OBRA:</v>
          </cell>
          <cell r="B4735">
            <v>0</v>
          </cell>
          <cell r="C4735"/>
          <cell r="D4735"/>
          <cell r="E4735"/>
          <cell r="F4735" t="str">
            <v>PRECIOS A:</v>
          </cell>
          <cell r="G4735">
            <v>0</v>
          </cell>
        </row>
        <row r="4736">
          <cell r="A4736" t="str">
            <v>UBICACIÓN:</v>
          </cell>
          <cell r="B4736">
            <v>0</v>
          </cell>
          <cell r="C4736"/>
          <cell r="E4736"/>
          <cell r="G4736"/>
        </row>
        <row r="4737">
          <cell r="A4737" t="str">
            <v>RUBRO:</v>
          </cell>
          <cell r="B4737"/>
          <cell r="C4737">
            <v>0</v>
          </cell>
          <cell r="E4737"/>
          <cell r="G4737"/>
        </row>
        <row r="4738">
          <cell r="A4738" t="str">
            <v>ITEM:</v>
          </cell>
          <cell r="B4738" t="str">
            <v/>
          </cell>
          <cell r="C4738" t="str">
            <v/>
          </cell>
          <cell r="E4738"/>
          <cell r="F4738" t="str">
            <v>UNIDAD:</v>
          </cell>
          <cell r="G4738" t="str">
            <v/>
          </cell>
        </row>
        <row r="4739">
          <cell r="A4739"/>
          <cell r="B4739"/>
          <cell r="E4739"/>
          <cell r="G4739"/>
        </row>
        <row r="4740">
          <cell r="A4740" t="str">
            <v>DATOS REDETERMINACION</v>
          </cell>
          <cell r="B4740"/>
          <cell r="C4740" t="str">
            <v>DESIGNACION</v>
          </cell>
          <cell r="D4740" t="str">
            <v>U</v>
          </cell>
          <cell r="E4740" t="str">
            <v>Cantidad</v>
          </cell>
          <cell r="F4740" t="str">
            <v>$ Unitarios</v>
          </cell>
          <cell r="G4740" t="str">
            <v>$ Parcial</v>
          </cell>
        </row>
        <row r="4741">
          <cell r="A4741" t="str">
            <v>CÓDIGO</v>
          </cell>
          <cell r="B4741" t="str">
            <v>DESCRIPCIÓN</v>
          </cell>
          <cell r="C4741"/>
          <cell r="D4741"/>
          <cell r="E4741"/>
          <cell r="F4741"/>
          <cell r="G4741"/>
        </row>
        <row r="4742">
          <cell r="A4742" t="str">
            <v>A - MATERIALES</v>
          </cell>
          <cell r="B4742"/>
          <cell r="C4742"/>
          <cell r="D4742"/>
          <cell r="E4742"/>
          <cell r="F4742"/>
          <cell r="G4742"/>
        </row>
        <row r="4743">
          <cell r="A4743" t="str">
            <v/>
          </cell>
          <cell r="B4743" t="str">
            <v/>
          </cell>
          <cell r="C4743"/>
          <cell r="D4743" t="str">
            <v/>
          </cell>
          <cell r="E4743"/>
          <cell r="F4743">
            <v>0</v>
          </cell>
          <cell r="G4743">
            <v>0</v>
          </cell>
        </row>
        <row r="4744">
          <cell r="A4744" t="str">
            <v/>
          </cell>
          <cell r="B4744" t="str">
            <v/>
          </cell>
          <cell r="C4744"/>
          <cell r="D4744" t="str">
            <v/>
          </cell>
          <cell r="E4744"/>
          <cell r="F4744">
            <v>0</v>
          </cell>
          <cell r="G4744">
            <v>0</v>
          </cell>
        </row>
        <row r="4745">
          <cell r="A4745" t="str">
            <v/>
          </cell>
          <cell r="B4745" t="str">
            <v/>
          </cell>
          <cell r="C4745"/>
          <cell r="D4745" t="str">
            <v/>
          </cell>
          <cell r="E4745"/>
          <cell r="F4745">
            <v>0</v>
          </cell>
          <cell r="G4745">
            <v>0</v>
          </cell>
        </row>
        <row r="4746">
          <cell r="A4746" t="str">
            <v/>
          </cell>
          <cell r="B4746" t="str">
            <v/>
          </cell>
          <cell r="C4746"/>
          <cell r="D4746" t="str">
            <v/>
          </cell>
          <cell r="E4746"/>
          <cell r="F4746">
            <v>0</v>
          </cell>
          <cell r="G4746">
            <v>0</v>
          </cell>
        </row>
        <row r="4747">
          <cell r="A4747" t="str">
            <v/>
          </cell>
          <cell r="B4747" t="str">
            <v/>
          </cell>
          <cell r="C4747"/>
          <cell r="D4747" t="str">
            <v/>
          </cell>
          <cell r="E4747"/>
          <cell r="F4747">
            <v>0</v>
          </cell>
          <cell r="G4747">
            <v>0</v>
          </cell>
        </row>
        <row r="4748">
          <cell r="A4748" t="str">
            <v/>
          </cell>
          <cell r="B4748" t="str">
            <v/>
          </cell>
          <cell r="C4748"/>
          <cell r="D4748" t="str">
            <v/>
          </cell>
          <cell r="E4748"/>
          <cell r="F4748">
            <v>0</v>
          </cell>
          <cell r="G4748">
            <v>0</v>
          </cell>
        </row>
        <row r="4749">
          <cell r="A4749" t="str">
            <v/>
          </cell>
          <cell r="B4749" t="str">
            <v/>
          </cell>
          <cell r="C4749"/>
          <cell r="D4749" t="str">
            <v/>
          </cell>
          <cell r="E4749"/>
          <cell r="F4749">
            <v>0</v>
          </cell>
          <cell r="G4749">
            <v>0</v>
          </cell>
        </row>
        <row r="4750">
          <cell r="A4750" t="str">
            <v/>
          </cell>
          <cell r="B4750" t="str">
            <v/>
          </cell>
          <cell r="C4750"/>
          <cell r="D4750" t="str">
            <v/>
          </cell>
          <cell r="E4750"/>
          <cell r="F4750">
            <v>0</v>
          </cell>
          <cell r="G4750">
            <v>0</v>
          </cell>
        </row>
        <row r="4751">
          <cell r="A4751" t="str">
            <v/>
          </cell>
          <cell r="B4751" t="str">
            <v/>
          </cell>
          <cell r="C4751"/>
          <cell r="D4751" t="str">
            <v/>
          </cell>
          <cell r="E4751"/>
          <cell r="F4751">
            <v>0</v>
          </cell>
          <cell r="G4751">
            <v>0</v>
          </cell>
        </row>
        <row r="4752">
          <cell r="A4752" t="str">
            <v/>
          </cell>
          <cell r="B4752" t="str">
            <v/>
          </cell>
          <cell r="C4752"/>
          <cell r="D4752" t="str">
            <v/>
          </cell>
          <cell r="E4752"/>
          <cell r="F4752">
            <v>0</v>
          </cell>
          <cell r="G4752">
            <v>0</v>
          </cell>
        </row>
        <row r="4753">
          <cell r="A4753" t="str">
            <v/>
          </cell>
          <cell r="B4753" t="str">
            <v/>
          </cell>
          <cell r="C4753"/>
          <cell r="D4753" t="str">
            <v/>
          </cell>
          <cell r="E4753"/>
          <cell r="F4753">
            <v>0</v>
          </cell>
          <cell r="G4753">
            <v>0</v>
          </cell>
        </row>
        <row r="4754">
          <cell r="A4754" t="str">
            <v/>
          </cell>
          <cell r="B4754" t="str">
            <v/>
          </cell>
          <cell r="C4754"/>
          <cell r="D4754" t="str">
            <v/>
          </cell>
          <cell r="E4754"/>
          <cell r="F4754">
            <v>0</v>
          </cell>
          <cell r="G4754">
            <v>0</v>
          </cell>
        </row>
        <row r="4755">
          <cell r="A4755" t="str">
            <v/>
          </cell>
          <cell r="B4755" t="str">
            <v/>
          </cell>
          <cell r="C4755"/>
          <cell r="D4755" t="str">
            <v/>
          </cell>
          <cell r="E4755"/>
          <cell r="F4755">
            <v>0</v>
          </cell>
          <cell r="G4755">
            <v>0</v>
          </cell>
        </row>
        <row r="4756">
          <cell r="A4756" t="str">
            <v/>
          </cell>
          <cell r="B4756" t="str">
            <v/>
          </cell>
          <cell r="C4756"/>
          <cell r="D4756" t="str">
            <v/>
          </cell>
          <cell r="E4756"/>
          <cell r="F4756">
            <v>0</v>
          </cell>
          <cell r="G4756">
            <v>0</v>
          </cell>
        </row>
        <row r="4757">
          <cell r="A4757" t="str">
            <v/>
          </cell>
          <cell r="B4757" t="str">
            <v/>
          </cell>
          <cell r="C4757"/>
          <cell r="D4757" t="str">
            <v/>
          </cell>
          <cell r="E4757"/>
          <cell r="F4757">
            <v>0</v>
          </cell>
          <cell r="G4757">
            <v>0</v>
          </cell>
        </row>
        <row r="4758">
          <cell r="A4758" t="str">
            <v/>
          </cell>
          <cell r="B4758" t="str">
            <v/>
          </cell>
          <cell r="C4758"/>
          <cell r="D4758" t="str">
            <v/>
          </cell>
          <cell r="E4758"/>
          <cell r="F4758">
            <v>0</v>
          </cell>
          <cell r="G4758">
            <v>0</v>
          </cell>
        </row>
        <row r="4759">
          <cell r="A4759" t="str">
            <v/>
          </cell>
          <cell r="B4759" t="str">
            <v/>
          </cell>
          <cell r="C4759"/>
          <cell r="D4759" t="str">
            <v/>
          </cell>
          <cell r="E4759"/>
          <cell r="F4759">
            <v>0</v>
          </cell>
          <cell r="G4759">
            <v>0</v>
          </cell>
        </row>
        <row r="4760">
          <cell r="A4760" t="str">
            <v/>
          </cell>
          <cell r="B4760" t="str">
            <v/>
          </cell>
          <cell r="C4760"/>
          <cell r="D4760" t="str">
            <v/>
          </cell>
          <cell r="E4760"/>
          <cell r="F4760">
            <v>0</v>
          </cell>
          <cell r="G4760">
            <v>0</v>
          </cell>
        </row>
        <row r="4761">
          <cell r="A4761" t="str">
            <v/>
          </cell>
          <cell r="B4761" t="str">
            <v/>
          </cell>
          <cell r="C4761"/>
          <cell r="D4761" t="str">
            <v/>
          </cell>
          <cell r="E4761"/>
          <cell r="F4761">
            <v>0</v>
          </cell>
          <cell r="G4761">
            <v>0</v>
          </cell>
        </row>
        <row r="4762">
          <cell r="A4762" t="str">
            <v/>
          </cell>
          <cell r="B4762" t="str">
            <v/>
          </cell>
          <cell r="C4762"/>
          <cell r="D4762" t="str">
            <v/>
          </cell>
          <cell r="E4762"/>
          <cell r="F4762">
            <v>0</v>
          </cell>
          <cell r="G4762">
            <v>0</v>
          </cell>
        </row>
        <row r="4763">
          <cell r="A4763"/>
          <cell r="B4763"/>
          <cell r="C4763"/>
          <cell r="D4763"/>
          <cell r="E4763"/>
          <cell r="F4763" t="str">
            <v>Total A</v>
          </cell>
          <cell r="G4763">
            <v>0</v>
          </cell>
        </row>
        <row r="4764">
          <cell r="A4764" t="str">
            <v>B - MANO DE OBRA</v>
          </cell>
          <cell r="B4764"/>
          <cell r="C4764"/>
          <cell r="D4764"/>
          <cell r="E4764"/>
          <cell r="F4764"/>
          <cell r="G4764"/>
        </row>
        <row r="4765">
          <cell r="A4765" t="str">
            <v/>
          </cell>
          <cell r="B4765" t="str">
            <v/>
          </cell>
          <cell r="C4765"/>
          <cell r="D4765" t="str">
            <v/>
          </cell>
          <cell r="E4765"/>
          <cell r="F4765">
            <v>0</v>
          </cell>
          <cell r="G4765">
            <v>0</v>
          </cell>
        </row>
        <row r="4766">
          <cell r="A4766" t="str">
            <v/>
          </cell>
          <cell r="B4766" t="str">
            <v/>
          </cell>
          <cell r="C4766"/>
          <cell r="D4766" t="str">
            <v/>
          </cell>
          <cell r="E4766"/>
          <cell r="F4766">
            <v>0</v>
          </cell>
          <cell r="G4766">
            <v>0</v>
          </cell>
        </row>
        <row r="4767">
          <cell r="A4767" t="str">
            <v/>
          </cell>
          <cell r="B4767" t="str">
            <v/>
          </cell>
          <cell r="C4767"/>
          <cell r="D4767" t="str">
            <v/>
          </cell>
          <cell r="E4767"/>
          <cell r="F4767">
            <v>0</v>
          </cell>
          <cell r="G4767">
            <v>0</v>
          </cell>
        </row>
        <row r="4768">
          <cell r="A4768" t="str">
            <v/>
          </cell>
          <cell r="B4768" t="str">
            <v/>
          </cell>
          <cell r="C4768"/>
          <cell r="D4768" t="str">
            <v/>
          </cell>
          <cell r="E4768"/>
          <cell r="F4768">
            <v>0</v>
          </cell>
          <cell r="G4768">
            <v>0</v>
          </cell>
        </row>
        <row r="4769">
          <cell r="A4769" t="str">
            <v/>
          </cell>
          <cell r="B4769" t="str">
            <v/>
          </cell>
          <cell r="C4769"/>
          <cell r="D4769" t="str">
            <v/>
          </cell>
          <cell r="E4769"/>
          <cell r="F4769">
            <v>0</v>
          </cell>
          <cell r="G4769">
            <v>0</v>
          </cell>
        </row>
        <row r="4770">
          <cell r="A4770" t="str">
            <v/>
          </cell>
          <cell r="B4770" t="str">
            <v/>
          </cell>
          <cell r="C4770"/>
          <cell r="D4770" t="str">
            <v/>
          </cell>
          <cell r="E4770"/>
          <cell r="F4770">
            <v>0</v>
          </cell>
          <cell r="G4770">
            <v>0</v>
          </cell>
        </row>
        <row r="4771">
          <cell r="A4771" t="str">
            <v/>
          </cell>
          <cell r="B4771" t="str">
            <v/>
          </cell>
          <cell r="C4771"/>
          <cell r="D4771" t="str">
            <v/>
          </cell>
          <cell r="E4771"/>
          <cell r="F4771">
            <v>0</v>
          </cell>
          <cell r="G4771">
            <v>0</v>
          </cell>
        </row>
        <row r="4772">
          <cell r="A4772" t="str">
            <v/>
          </cell>
          <cell r="B4772" t="str">
            <v/>
          </cell>
          <cell r="C4772"/>
          <cell r="D4772" t="str">
            <v/>
          </cell>
          <cell r="E4772"/>
          <cell r="F4772">
            <v>0</v>
          </cell>
          <cell r="G4772">
            <v>0</v>
          </cell>
        </row>
        <row r="4773">
          <cell r="A4773"/>
          <cell r="B4773"/>
          <cell r="C4773"/>
          <cell r="D4773"/>
          <cell r="E4773"/>
          <cell r="F4773" t="str">
            <v>Total B</v>
          </cell>
          <cell r="G4773">
            <v>0</v>
          </cell>
        </row>
        <row r="4774">
          <cell r="A4774" t="str">
            <v>C - EQUIPOS</v>
          </cell>
          <cell r="B4774"/>
          <cell r="C4774"/>
          <cell r="D4774"/>
          <cell r="E4774"/>
          <cell r="F4774"/>
          <cell r="G4774"/>
        </row>
        <row r="4775">
          <cell r="A4775" t="str">
            <v/>
          </cell>
          <cell r="B4775" t="str">
            <v/>
          </cell>
          <cell r="C4775"/>
          <cell r="D4775" t="str">
            <v/>
          </cell>
          <cell r="E4775"/>
          <cell r="F4775">
            <v>0</v>
          </cell>
          <cell r="G4775">
            <v>0</v>
          </cell>
        </row>
        <row r="4776">
          <cell r="A4776" t="str">
            <v/>
          </cell>
          <cell r="B4776" t="str">
            <v/>
          </cell>
          <cell r="C4776"/>
          <cell r="D4776" t="str">
            <v/>
          </cell>
          <cell r="E4776"/>
          <cell r="F4776">
            <v>0</v>
          </cell>
          <cell r="G4776">
            <v>0</v>
          </cell>
        </row>
        <row r="4777">
          <cell r="A4777" t="str">
            <v/>
          </cell>
          <cell r="B4777" t="str">
            <v/>
          </cell>
          <cell r="C4777"/>
          <cell r="D4777" t="str">
            <v/>
          </cell>
          <cell r="E4777"/>
          <cell r="F4777">
            <v>0</v>
          </cell>
          <cell r="G4777">
            <v>0</v>
          </cell>
        </row>
        <row r="4778">
          <cell r="A4778" t="str">
            <v/>
          </cell>
          <cell r="B4778" t="str">
            <v/>
          </cell>
          <cell r="C4778"/>
          <cell r="D4778" t="str">
            <v/>
          </cell>
          <cell r="E4778"/>
          <cell r="F4778">
            <v>0</v>
          </cell>
          <cell r="G4778">
            <v>0</v>
          </cell>
        </row>
        <row r="4779">
          <cell r="A4779" t="str">
            <v/>
          </cell>
          <cell r="B4779" t="str">
            <v/>
          </cell>
          <cell r="C4779"/>
          <cell r="D4779" t="str">
            <v/>
          </cell>
          <cell r="E4779"/>
          <cell r="F4779">
            <v>0</v>
          </cell>
          <cell r="G4779">
            <v>0</v>
          </cell>
        </row>
        <row r="4780">
          <cell r="A4780" t="str">
            <v/>
          </cell>
          <cell r="B4780" t="str">
            <v/>
          </cell>
          <cell r="C4780"/>
          <cell r="D4780" t="str">
            <v/>
          </cell>
          <cell r="E4780"/>
          <cell r="F4780">
            <v>0</v>
          </cell>
          <cell r="G4780">
            <v>0</v>
          </cell>
        </row>
        <row r="4781">
          <cell r="A4781" t="str">
            <v/>
          </cell>
          <cell r="B4781" t="str">
            <v/>
          </cell>
          <cell r="C4781"/>
          <cell r="D4781" t="str">
            <v/>
          </cell>
          <cell r="E4781"/>
          <cell r="F4781">
            <v>0</v>
          </cell>
          <cell r="G4781">
            <v>0</v>
          </cell>
        </row>
        <row r="4782">
          <cell r="A4782" t="str">
            <v/>
          </cell>
          <cell r="B4782" t="str">
            <v/>
          </cell>
          <cell r="C4782"/>
          <cell r="D4782" t="str">
            <v/>
          </cell>
          <cell r="E4782"/>
          <cell r="F4782">
            <v>0</v>
          </cell>
          <cell r="G4782">
            <v>0</v>
          </cell>
        </row>
        <row r="4783">
          <cell r="A4783" t="str">
            <v/>
          </cell>
          <cell r="B4783" t="str">
            <v/>
          </cell>
          <cell r="C4783"/>
          <cell r="D4783" t="str">
            <v/>
          </cell>
          <cell r="E4783"/>
          <cell r="F4783">
            <v>0</v>
          </cell>
          <cell r="G4783">
            <v>0</v>
          </cell>
        </row>
        <row r="4784">
          <cell r="A4784" t="str">
            <v/>
          </cell>
          <cell r="B4784" t="str">
            <v/>
          </cell>
          <cell r="C4784"/>
          <cell r="D4784" t="str">
            <v/>
          </cell>
          <cell r="E4784"/>
          <cell r="F4784">
            <v>0</v>
          </cell>
          <cell r="G4784">
            <v>0</v>
          </cell>
        </row>
        <row r="4785">
          <cell r="A4785"/>
          <cell r="E4785"/>
          <cell r="F4785" t="str">
            <v>Total C</v>
          </cell>
          <cell r="G4785">
            <v>0</v>
          </cell>
        </row>
        <row r="4786">
          <cell r="A4786"/>
          <cell r="E4786"/>
          <cell r="G4786"/>
        </row>
        <row r="4787">
          <cell r="A4787" t="str">
            <v/>
          </cell>
          <cell r="B4787" t="str">
            <v/>
          </cell>
          <cell r="C4787"/>
          <cell r="D4787" t="str">
            <v>COSTO NETO</v>
          </cell>
          <cell r="E4787"/>
          <cell r="F4787" t="str">
            <v>Total D=A+B+C</v>
          </cell>
          <cell r="G4787">
            <v>0</v>
          </cell>
        </row>
        <row r="4789">
          <cell r="A4789" t="str">
            <v>ANALISIS DE PRECIOS</v>
          </cell>
          <cell r="B4789"/>
          <cell r="C4789"/>
          <cell r="D4789"/>
          <cell r="E4789"/>
          <cell r="F4789"/>
          <cell r="G4789"/>
        </row>
        <row r="4790">
          <cell r="A4790" t="str">
            <v>COMITENTE:</v>
          </cell>
          <cell r="B4790" t="str">
            <v>INSTITUTO PROVINCIAL DE LA VIVIENDA</v>
          </cell>
          <cell r="C4790"/>
          <cell r="D4790"/>
          <cell r="E4790"/>
          <cell r="F4790"/>
          <cell r="G4790"/>
        </row>
        <row r="4791">
          <cell r="A4791" t="str">
            <v>CONTRATISTA:</v>
          </cell>
          <cell r="B4791">
            <v>0</v>
          </cell>
          <cell r="C4791"/>
          <cell r="D4791"/>
          <cell r="E4791"/>
          <cell r="F4791"/>
          <cell r="G4791"/>
        </row>
        <row r="4792">
          <cell r="A4792" t="str">
            <v>OBRA:</v>
          </cell>
          <cell r="B4792">
            <v>0</v>
          </cell>
          <cell r="C4792"/>
          <cell r="D4792"/>
          <cell r="E4792"/>
          <cell r="F4792" t="str">
            <v>PRECIOS A:</v>
          </cell>
          <cell r="G4792">
            <v>0</v>
          </cell>
        </row>
        <row r="4793">
          <cell r="A4793" t="str">
            <v>UBICACIÓN:</v>
          </cell>
          <cell r="B4793">
            <v>0</v>
          </cell>
          <cell r="C4793"/>
          <cell r="E4793"/>
          <cell r="G4793"/>
        </row>
        <row r="4794">
          <cell r="A4794" t="str">
            <v>RUBRO:</v>
          </cell>
          <cell r="B4794"/>
          <cell r="C4794">
            <v>0</v>
          </cell>
          <cell r="E4794"/>
          <cell r="G4794"/>
        </row>
        <row r="4795">
          <cell r="A4795" t="str">
            <v>ITEM:</v>
          </cell>
          <cell r="B4795" t="str">
            <v/>
          </cell>
          <cell r="C4795" t="str">
            <v/>
          </cell>
          <cell r="E4795"/>
          <cell r="F4795" t="str">
            <v>UNIDAD:</v>
          </cell>
          <cell r="G4795" t="str">
            <v/>
          </cell>
        </row>
        <row r="4796">
          <cell r="A4796"/>
          <cell r="B4796"/>
          <cell r="E4796"/>
          <cell r="G4796"/>
        </row>
        <row r="4797">
          <cell r="A4797" t="str">
            <v>DATOS REDETERMINACION</v>
          </cell>
          <cell r="B4797"/>
          <cell r="C4797" t="str">
            <v>DESIGNACION</v>
          </cell>
          <cell r="D4797" t="str">
            <v>U</v>
          </cell>
          <cell r="E4797" t="str">
            <v>Cantidad</v>
          </cell>
          <cell r="F4797" t="str">
            <v>$ Unitarios</v>
          </cell>
          <cell r="G4797" t="str">
            <v>$ Parcial</v>
          </cell>
        </row>
        <row r="4798">
          <cell r="A4798" t="str">
            <v>CÓDIGO</v>
          </cell>
          <cell r="B4798" t="str">
            <v>DESCRIPCIÓN</v>
          </cell>
          <cell r="C4798"/>
          <cell r="D4798"/>
          <cell r="E4798"/>
          <cell r="F4798"/>
          <cell r="G4798"/>
        </row>
        <row r="4799">
          <cell r="A4799" t="str">
            <v>A - MATERIALES</v>
          </cell>
          <cell r="B4799"/>
          <cell r="C4799"/>
          <cell r="D4799"/>
          <cell r="E4799"/>
          <cell r="F4799"/>
          <cell r="G4799"/>
        </row>
        <row r="4800">
          <cell r="A4800" t="str">
            <v/>
          </cell>
          <cell r="B4800" t="str">
            <v/>
          </cell>
          <cell r="C4800"/>
          <cell r="D4800" t="str">
            <v/>
          </cell>
          <cell r="E4800"/>
          <cell r="F4800">
            <v>0</v>
          </cell>
          <cell r="G4800">
            <v>0</v>
          </cell>
        </row>
        <row r="4801">
          <cell r="A4801" t="str">
            <v/>
          </cell>
          <cell r="B4801" t="str">
            <v/>
          </cell>
          <cell r="C4801"/>
          <cell r="D4801" t="str">
            <v/>
          </cell>
          <cell r="E4801"/>
          <cell r="F4801">
            <v>0</v>
          </cell>
          <cell r="G4801">
            <v>0</v>
          </cell>
        </row>
        <row r="4802">
          <cell r="A4802" t="str">
            <v/>
          </cell>
          <cell r="B4802" t="str">
            <v/>
          </cell>
          <cell r="C4802"/>
          <cell r="D4802" t="str">
            <v/>
          </cell>
          <cell r="E4802"/>
          <cell r="F4802">
            <v>0</v>
          </cell>
          <cell r="G4802">
            <v>0</v>
          </cell>
        </row>
        <row r="4803">
          <cell r="A4803" t="str">
            <v/>
          </cell>
          <cell r="B4803" t="str">
            <v/>
          </cell>
          <cell r="C4803"/>
          <cell r="D4803" t="str">
            <v/>
          </cell>
          <cell r="E4803"/>
          <cell r="F4803">
            <v>0</v>
          </cell>
          <cell r="G4803">
            <v>0</v>
          </cell>
        </row>
        <row r="4804">
          <cell r="A4804" t="str">
            <v/>
          </cell>
          <cell r="B4804" t="str">
            <v/>
          </cell>
          <cell r="C4804"/>
          <cell r="D4804" t="str">
            <v/>
          </cell>
          <cell r="E4804"/>
          <cell r="F4804">
            <v>0</v>
          </cell>
          <cell r="G4804">
            <v>0</v>
          </cell>
        </row>
        <row r="4805">
          <cell r="A4805" t="str">
            <v/>
          </cell>
          <cell r="B4805" t="str">
            <v/>
          </cell>
          <cell r="C4805"/>
          <cell r="D4805" t="str">
            <v/>
          </cell>
          <cell r="E4805"/>
          <cell r="F4805">
            <v>0</v>
          </cell>
          <cell r="G4805">
            <v>0</v>
          </cell>
        </row>
        <row r="4806">
          <cell r="A4806" t="str">
            <v/>
          </cell>
          <cell r="B4806" t="str">
            <v/>
          </cell>
          <cell r="C4806"/>
          <cell r="D4806" t="str">
            <v/>
          </cell>
          <cell r="E4806"/>
          <cell r="F4806">
            <v>0</v>
          </cell>
          <cell r="G4806">
            <v>0</v>
          </cell>
        </row>
        <row r="4807">
          <cell r="A4807" t="str">
            <v/>
          </cell>
          <cell r="B4807" t="str">
            <v/>
          </cell>
          <cell r="C4807"/>
          <cell r="D4807" t="str">
            <v/>
          </cell>
          <cell r="E4807"/>
          <cell r="F4807">
            <v>0</v>
          </cell>
          <cell r="G4807">
            <v>0</v>
          </cell>
        </row>
        <row r="4808">
          <cell r="A4808" t="str">
            <v/>
          </cell>
          <cell r="B4808" t="str">
            <v/>
          </cell>
          <cell r="C4808"/>
          <cell r="D4808" t="str">
            <v/>
          </cell>
          <cell r="E4808"/>
          <cell r="F4808">
            <v>0</v>
          </cell>
          <cell r="G4808">
            <v>0</v>
          </cell>
        </row>
        <row r="4809">
          <cell r="A4809" t="str">
            <v/>
          </cell>
          <cell r="B4809" t="str">
            <v/>
          </cell>
          <cell r="C4809"/>
          <cell r="D4809" t="str">
            <v/>
          </cell>
          <cell r="E4809"/>
          <cell r="F4809">
            <v>0</v>
          </cell>
          <cell r="G4809">
            <v>0</v>
          </cell>
        </row>
        <row r="4810">
          <cell r="A4810" t="str">
            <v/>
          </cell>
          <cell r="B4810" t="str">
            <v/>
          </cell>
          <cell r="C4810"/>
          <cell r="D4810" t="str">
            <v/>
          </cell>
          <cell r="E4810"/>
          <cell r="F4810">
            <v>0</v>
          </cell>
          <cell r="G4810">
            <v>0</v>
          </cell>
        </row>
        <row r="4811">
          <cell r="A4811" t="str">
            <v/>
          </cell>
          <cell r="B4811" t="str">
            <v/>
          </cell>
          <cell r="C4811"/>
          <cell r="D4811" t="str">
            <v/>
          </cell>
          <cell r="E4811"/>
          <cell r="F4811">
            <v>0</v>
          </cell>
          <cell r="G4811">
            <v>0</v>
          </cell>
        </row>
        <row r="4812">
          <cell r="A4812" t="str">
            <v/>
          </cell>
          <cell r="B4812" t="str">
            <v/>
          </cell>
          <cell r="C4812"/>
          <cell r="D4812" t="str">
            <v/>
          </cell>
          <cell r="E4812"/>
          <cell r="F4812">
            <v>0</v>
          </cell>
          <cell r="G4812">
            <v>0</v>
          </cell>
        </row>
        <row r="4813">
          <cell r="A4813" t="str">
            <v/>
          </cell>
          <cell r="B4813" t="str">
            <v/>
          </cell>
          <cell r="C4813"/>
          <cell r="D4813" t="str">
            <v/>
          </cell>
          <cell r="E4813"/>
          <cell r="F4813">
            <v>0</v>
          </cell>
          <cell r="G4813">
            <v>0</v>
          </cell>
        </row>
        <row r="4814">
          <cell r="A4814" t="str">
            <v/>
          </cell>
          <cell r="B4814" t="str">
            <v/>
          </cell>
          <cell r="C4814"/>
          <cell r="D4814" t="str">
            <v/>
          </cell>
          <cell r="E4814"/>
          <cell r="F4814">
            <v>0</v>
          </cell>
          <cell r="G4814">
            <v>0</v>
          </cell>
        </row>
        <row r="4815">
          <cell r="A4815" t="str">
            <v/>
          </cell>
          <cell r="B4815" t="str">
            <v/>
          </cell>
          <cell r="C4815"/>
          <cell r="D4815" t="str">
            <v/>
          </cell>
          <cell r="E4815"/>
          <cell r="F4815">
            <v>0</v>
          </cell>
          <cell r="G4815">
            <v>0</v>
          </cell>
        </row>
        <row r="4816">
          <cell r="A4816" t="str">
            <v/>
          </cell>
          <cell r="B4816" t="str">
            <v/>
          </cell>
          <cell r="C4816"/>
          <cell r="D4816" t="str">
            <v/>
          </cell>
          <cell r="E4816"/>
          <cell r="F4816">
            <v>0</v>
          </cell>
          <cell r="G4816">
            <v>0</v>
          </cell>
        </row>
        <row r="4817">
          <cell r="A4817" t="str">
            <v/>
          </cell>
          <cell r="B4817" t="str">
            <v/>
          </cell>
          <cell r="C4817"/>
          <cell r="D4817" t="str">
            <v/>
          </cell>
          <cell r="E4817"/>
          <cell r="F4817">
            <v>0</v>
          </cell>
          <cell r="G4817">
            <v>0</v>
          </cell>
        </row>
        <row r="4818">
          <cell r="A4818" t="str">
            <v/>
          </cell>
          <cell r="B4818" t="str">
            <v/>
          </cell>
          <cell r="C4818"/>
          <cell r="D4818" t="str">
            <v/>
          </cell>
          <cell r="E4818"/>
          <cell r="F4818">
            <v>0</v>
          </cell>
          <cell r="G4818">
            <v>0</v>
          </cell>
        </row>
        <row r="4819">
          <cell r="A4819" t="str">
            <v/>
          </cell>
          <cell r="B4819" t="str">
            <v/>
          </cell>
          <cell r="C4819"/>
          <cell r="D4819" t="str">
            <v/>
          </cell>
          <cell r="E4819"/>
          <cell r="F4819">
            <v>0</v>
          </cell>
          <cell r="G4819">
            <v>0</v>
          </cell>
        </row>
        <row r="4820">
          <cell r="A4820"/>
          <cell r="B4820"/>
          <cell r="C4820"/>
          <cell r="D4820"/>
          <cell r="E4820"/>
          <cell r="F4820" t="str">
            <v>Total A</v>
          </cell>
          <cell r="G4820">
            <v>0</v>
          </cell>
        </row>
        <row r="4821">
          <cell r="A4821" t="str">
            <v>B - MANO DE OBRA</v>
          </cell>
          <cell r="B4821"/>
          <cell r="C4821"/>
          <cell r="D4821"/>
          <cell r="E4821"/>
          <cell r="F4821"/>
          <cell r="G4821"/>
        </row>
        <row r="4822">
          <cell r="A4822" t="str">
            <v/>
          </cell>
          <cell r="B4822" t="str">
            <v/>
          </cell>
          <cell r="C4822"/>
          <cell r="D4822" t="str">
            <v/>
          </cell>
          <cell r="E4822"/>
          <cell r="F4822">
            <v>0</v>
          </cell>
          <cell r="G4822">
            <v>0</v>
          </cell>
        </row>
        <row r="4823">
          <cell r="A4823" t="str">
            <v/>
          </cell>
          <cell r="B4823" t="str">
            <v/>
          </cell>
          <cell r="C4823"/>
          <cell r="D4823" t="str">
            <v/>
          </cell>
          <cell r="E4823"/>
          <cell r="F4823">
            <v>0</v>
          </cell>
          <cell r="G4823">
            <v>0</v>
          </cell>
        </row>
        <row r="4824">
          <cell r="A4824" t="str">
            <v/>
          </cell>
          <cell r="B4824" t="str">
            <v/>
          </cell>
          <cell r="C4824"/>
          <cell r="D4824" t="str">
            <v/>
          </cell>
          <cell r="E4824"/>
          <cell r="F4824">
            <v>0</v>
          </cell>
          <cell r="G4824">
            <v>0</v>
          </cell>
        </row>
        <row r="4825">
          <cell r="A4825" t="str">
            <v/>
          </cell>
          <cell r="B4825" t="str">
            <v/>
          </cell>
          <cell r="C4825"/>
          <cell r="D4825" t="str">
            <v/>
          </cell>
          <cell r="E4825"/>
          <cell r="F4825">
            <v>0</v>
          </cell>
          <cell r="G4825">
            <v>0</v>
          </cell>
        </row>
        <row r="4826">
          <cell r="A4826" t="str">
            <v/>
          </cell>
          <cell r="B4826" t="str">
            <v/>
          </cell>
          <cell r="C4826"/>
          <cell r="D4826" t="str">
            <v/>
          </cell>
          <cell r="E4826"/>
          <cell r="F4826">
            <v>0</v>
          </cell>
          <cell r="G4826">
            <v>0</v>
          </cell>
        </row>
        <row r="4827">
          <cell r="A4827" t="str">
            <v/>
          </cell>
          <cell r="B4827" t="str">
            <v/>
          </cell>
          <cell r="C4827"/>
          <cell r="D4827" t="str">
            <v/>
          </cell>
          <cell r="E4827"/>
          <cell r="F4827">
            <v>0</v>
          </cell>
          <cell r="G4827">
            <v>0</v>
          </cell>
        </row>
        <row r="4828">
          <cell r="A4828" t="str">
            <v/>
          </cell>
          <cell r="B4828" t="str">
            <v/>
          </cell>
          <cell r="C4828"/>
          <cell r="D4828" t="str">
            <v/>
          </cell>
          <cell r="E4828"/>
          <cell r="F4828">
            <v>0</v>
          </cell>
          <cell r="G4828">
            <v>0</v>
          </cell>
        </row>
        <row r="4829">
          <cell r="A4829" t="str">
            <v/>
          </cell>
          <cell r="B4829" t="str">
            <v/>
          </cell>
          <cell r="C4829"/>
          <cell r="D4829" t="str">
            <v/>
          </cell>
          <cell r="E4829"/>
          <cell r="F4829">
            <v>0</v>
          </cell>
          <cell r="G4829">
            <v>0</v>
          </cell>
        </row>
        <row r="4830">
          <cell r="A4830"/>
          <cell r="B4830"/>
          <cell r="C4830"/>
          <cell r="D4830"/>
          <cell r="E4830"/>
          <cell r="F4830" t="str">
            <v>Total B</v>
          </cell>
          <cell r="G4830">
            <v>0</v>
          </cell>
        </row>
        <row r="4831">
          <cell r="A4831" t="str">
            <v>C - EQUIPOS</v>
          </cell>
          <cell r="B4831"/>
          <cell r="C4831"/>
          <cell r="D4831"/>
          <cell r="E4831"/>
          <cell r="F4831"/>
          <cell r="G4831"/>
        </row>
        <row r="4832">
          <cell r="A4832" t="str">
            <v/>
          </cell>
          <cell r="B4832" t="str">
            <v/>
          </cell>
          <cell r="C4832"/>
          <cell r="D4832" t="str">
            <v/>
          </cell>
          <cell r="E4832"/>
          <cell r="F4832">
            <v>0</v>
          </cell>
          <cell r="G4832">
            <v>0</v>
          </cell>
        </row>
        <row r="4833">
          <cell r="A4833" t="str">
            <v/>
          </cell>
          <cell r="B4833" t="str">
            <v/>
          </cell>
          <cell r="C4833"/>
          <cell r="D4833" t="str">
            <v/>
          </cell>
          <cell r="E4833"/>
          <cell r="F4833">
            <v>0</v>
          </cell>
          <cell r="G4833">
            <v>0</v>
          </cell>
        </row>
        <row r="4834">
          <cell r="A4834" t="str">
            <v/>
          </cell>
          <cell r="B4834" t="str">
            <v/>
          </cell>
          <cell r="C4834"/>
          <cell r="D4834" t="str">
            <v/>
          </cell>
          <cell r="E4834"/>
          <cell r="F4834">
            <v>0</v>
          </cell>
          <cell r="G4834">
            <v>0</v>
          </cell>
        </row>
        <row r="4835">
          <cell r="A4835" t="str">
            <v/>
          </cell>
          <cell r="B4835" t="str">
            <v/>
          </cell>
          <cell r="C4835"/>
          <cell r="D4835" t="str">
            <v/>
          </cell>
          <cell r="E4835"/>
          <cell r="F4835">
            <v>0</v>
          </cell>
          <cell r="G4835">
            <v>0</v>
          </cell>
        </row>
        <row r="4836">
          <cell r="A4836" t="str">
            <v/>
          </cell>
          <cell r="B4836" t="str">
            <v/>
          </cell>
          <cell r="C4836"/>
          <cell r="D4836" t="str">
            <v/>
          </cell>
          <cell r="E4836"/>
          <cell r="F4836">
            <v>0</v>
          </cell>
          <cell r="G4836">
            <v>0</v>
          </cell>
        </row>
        <row r="4837">
          <cell r="A4837" t="str">
            <v/>
          </cell>
          <cell r="B4837" t="str">
            <v/>
          </cell>
          <cell r="C4837"/>
          <cell r="D4837" t="str">
            <v/>
          </cell>
          <cell r="E4837"/>
          <cell r="F4837">
            <v>0</v>
          </cell>
          <cell r="G4837">
            <v>0</v>
          </cell>
        </row>
        <row r="4838">
          <cell r="A4838" t="str">
            <v/>
          </cell>
          <cell r="B4838" t="str">
            <v/>
          </cell>
          <cell r="C4838"/>
          <cell r="D4838" t="str">
            <v/>
          </cell>
          <cell r="E4838"/>
          <cell r="F4838">
            <v>0</v>
          </cell>
          <cell r="G4838">
            <v>0</v>
          </cell>
        </row>
        <row r="4839">
          <cell r="A4839" t="str">
            <v/>
          </cell>
          <cell r="B4839" t="str">
            <v/>
          </cell>
          <cell r="C4839"/>
          <cell r="D4839" t="str">
            <v/>
          </cell>
          <cell r="E4839"/>
          <cell r="F4839">
            <v>0</v>
          </cell>
          <cell r="G4839">
            <v>0</v>
          </cell>
        </row>
        <row r="4840">
          <cell r="A4840" t="str">
            <v/>
          </cell>
          <cell r="B4840" t="str">
            <v/>
          </cell>
          <cell r="C4840"/>
          <cell r="D4840" t="str">
            <v/>
          </cell>
          <cell r="E4840"/>
          <cell r="F4840">
            <v>0</v>
          </cell>
          <cell r="G4840">
            <v>0</v>
          </cell>
        </row>
        <row r="4841">
          <cell r="A4841" t="str">
            <v/>
          </cell>
          <cell r="B4841" t="str">
            <v/>
          </cell>
          <cell r="C4841"/>
          <cell r="D4841" t="str">
            <v/>
          </cell>
          <cell r="E4841"/>
          <cell r="F4841">
            <v>0</v>
          </cell>
          <cell r="G4841">
            <v>0</v>
          </cell>
        </row>
        <row r="4842">
          <cell r="A4842"/>
          <cell r="E4842"/>
          <cell r="F4842" t="str">
            <v>Total C</v>
          </cell>
          <cell r="G4842">
            <v>0</v>
          </cell>
        </row>
        <row r="4843">
          <cell r="A4843"/>
          <cell r="E4843"/>
          <cell r="G4843"/>
        </row>
        <row r="4844">
          <cell r="A4844" t="str">
            <v/>
          </cell>
          <cell r="B4844" t="str">
            <v/>
          </cell>
          <cell r="C4844"/>
          <cell r="D4844" t="str">
            <v>COSTO NETO</v>
          </cell>
          <cell r="E4844"/>
          <cell r="F4844" t="str">
            <v>Total D=A+B+C</v>
          </cell>
          <cell r="G4844">
            <v>0</v>
          </cell>
        </row>
        <row r="4845">
          <cell r="A4845"/>
          <cell r="B4845"/>
          <cell r="C4845"/>
          <cell r="D4845"/>
          <cell r="E4845"/>
          <cell r="F4845"/>
          <cell r="G4845"/>
        </row>
        <row r="4846">
          <cell r="A4846" t="str">
            <v>ANALISIS DE PRECIOS</v>
          </cell>
          <cell r="B4846"/>
          <cell r="C4846"/>
          <cell r="D4846"/>
          <cell r="E4846"/>
          <cell r="F4846"/>
          <cell r="G4846"/>
        </row>
        <row r="4847">
          <cell r="A4847" t="str">
            <v>COMITENTE:</v>
          </cell>
          <cell r="B4847" t="str">
            <v>INSTITUTO PROVINCIAL DE LA VIVIENDA</v>
          </cell>
          <cell r="C4847"/>
          <cell r="D4847"/>
          <cell r="E4847"/>
          <cell r="F4847"/>
          <cell r="G4847"/>
        </row>
        <row r="4848">
          <cell r="A4848" t="str">
            <v>CONTRATISTA:</v>
          </cell>
          <cell r="B4848">
            <v>0</v>
          </cell>
          <cell r="C4848"/>
          <cell r="D4848"/>
          <cell r="E4848"/>
          <cell r="F4848"/>
          <cell r="G4848"/>
        </row>
        <row r="4849">
          <cell r="A4849" t="str">
            <v>OBRA:</v>
          </cell>
          <cell r="B4849">
            <v>0</v>
          </cell>
          <cell r="C4849"/>
          <cell r="D4849"/>
          <cell r="E4849"/>
          <cell r="F4849" t="str">
            <v>PRECIOS A:</v>
          </cell>
          <cell r="G4849">
            <v>0</v>
          </cell>
        </row>
        <row r="4850">
          <cell r="A4850" t="str">
            <v>UBICACIÓN:</v>
          </cell>
          <cell r="B4850">
            <v>0</v>
          </cell>
          <cell r="C4850"/>
          <cell r="E4850"/>
          <cell r="G4850"/>
        </row>
        <row r="4851">
          <cell r="A4851" t="str">
            <v>RUBRO:</v>
          </cell>
          <cell r="B4851"/>
          <cell r="C4851">
            <v>0</v>
          </cell>
          <cell r="E4851"/>
          <cell r="G4851"/>
        </row>
        <row r="4852">
          <cell r="A4852" t="str">
            <v>ITEM:</v>
          </cell>
          <cell r="B4852" t="str">
            <v/>
          </cell>
          <cell r="C4852" t="str">
            <v/>
          </cell>
          <cell r="E4852"/>
          <cell r="F4852" t="str">
            <v>UNIDAD:</v>
          </cell>
          <cell r="G4852" t="str">
            <v/>
          </cell>
        </row>
        <row r="4853">
          <cell r="A4853"/>
          <cell r="B4853"/>
          <cell r="E4853"/>
          <cell r="G4853"/>
        </row>
        <row r="4854">
          <cell r="A4854" t="str">
            <v>DATOS REDETERMINACION</v>
          </cell>
          <cell r="B4854"/>
          <cell r="C4854" t="str">
            <v>DESIGNACION</v>
          </cell>
          <cell r="D4854" t="str">
            <v>U</v>
          </cell>
          <cell r="E4854" t="str">
            <v>Cantidad</v>
          </cell>
          <cell r="F4854" t="str">
            <v>$ Unitarios</v>
          </cell>
          <cell r="G4854" t="str">
            <v>$ Parcial</v>
          </cell>
        </row>
        <row r="4855">
          <cell r="A4855" t="str">
            <v>CÓDIGO</v>
          </cell>
          <cell r="B4855" t="str">
            <v>DESCRIPCIÓN</v>
          </cell>
          <cell r="C4855"/>
          <cell r="D4855"/>
          <cell r="E4855"/>
          <cell r="F4855"/>
          <cell r="G4855"/>
        </row>
        <row r="4856">
          <cell r="A4856" t="str">
            <v>A - MATERIALES</v>
          </cell>
          <cell r="B4856"/>
          <cell r="C4856"/>
          <cell r="D4856"/>
          <cell r="E4856"/>
          <cell r="F4856"/>
          <cell r="G4856"/>
        </row>
        <row r="4857">
          <cell r="A4857" t="str">
            <v/>
          </cell>
          <cell r="B4857" t="str">
            <v/>
          </cell>
          <cell r="C4857"/>
          <cell r="D4857" t="str">
            <v/>
          </cell>
          <cell r="E4857"/>
          <cell r="F4857">
            <v>0</v>
          </cell>
          <cell r="G4857">
            <v>0</v>
          </cell>
        </row>
        <row r="4858">
          <cell r="A4858" t="str">
            <v/>
          </cell>
          <cell r="B4858" t="str">
            <v/>
          </cell>
          <cell r="C4858"/>
          <cell r="D4858" t="str">
            <v/>
          </cell>
          <cell r="E4858"/>
          <cell r="F4858">
            <v>0</v>
          </cell>
          <cell r="G4858">
            <v>0</v>
          </cell>
        </row>
        <row r="4859">
          <cell r="A4859" t="str">
            <v/>
          </cell>
          <cell r="B4859" t="str">
            <v/>
          </cell>
          <cell r="C4859"/>
          <cell r="D4859" t="str">
            <v/>
          </cell>
          <cell r="E4859"/>
          <cell r="F4859">
            <v>0</v>
          </cell>
          <cell r="G4859">
            <v>0</v>
          </cell>
        </row>
        <row r="4860">
          <cell r="A4860" t="str">
            <v/>
          </cell>
          <cell r="B4860" t="str">
            <v/>
          </cell>
          <cell r="C4860"/>
          <cell r="D4860" t="str">
            <v/>
          </cell>
          <cell r="E4860"/>
          <cell r="F4860">
            <v>0</v>
          </cell>
          <cell r="G4860">
            <v>0</v>
          </cell>
        </row>
        <row r="4861">
          <cell r="A4861" t="str">
            <v/>
          </cell>
          <cell r="B4861" t="str">
            <v/>
          </cell>
          <cell r="C4861"/>
          <cell r="D4861" t="str">
            <v/>
          </cell>
          <cell r="E4861"/>
          <cell r="F4861">
            <v>0</v>
          </cell>
          <cell r="G4861">
            <v>0</v>
          </cell>
        </row>
        <row r="4862">
          <cell r="A4862" t="str">
            <v/>
          </cell>
          <cell r="B4862" t="str">
            <v/>
          </cell>
          <cell r="C4862"/>
          <cell r="D4862" t="str">
            <v/>
          </cell>
          <cell r="E4862"/>
          <cell r="F4862">
            <v>0</v>
          </cell>
          <cell r="G4862">
            <v>0</v>
          </cell>
        </row>
        <row r="4863">
          <cell r="A4863" t="str">
            <v/>
          </cell>
          <cell r="B4863" t="str">
            <v/>
          </cell>
          <cell r="C4863"/>
          <cell r="D4863" t="str">
            <v/>
          </cell>
          <cell r="E4863"/>
          <cell r="F4863">
            <v>0</v>
          </cell>
          <cell r="G4863">
            <v>0</v>
          </cell>
        </row>
        <row r="4864">
          <cell r="A4864" t="str">
            <v/>
          </cell>
          <cell r="B4864" t="str">
            <v/>
          </cell>
          <cell r="C4864"/>
          <cell r="D4864" t="str">
            <v/>
          </cell>
          <cell r="E4864"/>
          <cell r="F4864">
            <v>0</v>
          </cell>
          <cell r="G4864">
            <v>0</v>
          </cell>
        </row>
        <row r="4865">
          <cell r="A4865" t="str">
            <v/>
          </cell>
          <cell r="B4865" t="str">
            <v/>
          </cell>
          <cell r="C4865"/>
          <cell r="D4865" t="str">
            <v/>
          </cell>
          <cell r="E4865"/>
          <cell r="F4865">
            <v>0</v>
          </cell>
          <cell r="G4865">
            <v>0</v>
          </cell>
        </row>
        <row r="4866">
          <cell r="A4866" t="str">
            <v/>
          </cell>
          <cell r="B4866" t="str">
            <v/>
          </cell>
          <cell r="C4866"/>
          <cell r="D4866" t="str">
            <v/>
          </cell>
          <cell r="E4866"/>
          <cell r="F4866">
            <v>0</v>
          </cell>
          <cell r="G4866">
            <v>0</v>
          </cell>
        </row>
        <row r="4867">
          <cell r="A4867" t="str">
            <v/>
          </cell>
          <cell r="B4867" t="str">
            <v/>
          </cell>
          <cell r="C4867"/>
          <cell r="D4867" t="str">
            <v/>
          </cell>
          <cell r="E4867"/>
          <cell r="F4867">
            <v>0</v>
          </cell>
          <cell r="G4867">
            <v>0</v>
          </cell>
        </row>
        <row r="4868">
          <cell r="A4868" t="str">
            <v/>
          </cell>
          <cell r="B4868" t="str">
            <v/>
          </cell>
          <cell r="C4868"/>
          <cell r="D4868" t="str">
            <v/>
          </cell>
          <cell r="E4868"/>
          <cell r="F4868">
            <v>0</v>
          </cell>
          <cell r="G4868">
            <v>0</v>
          </cell>
        </row>
        <row r="4869">
          <cell r="A4869" t="str">
            <v/>
          </cell>
          <cell r="B4869" t="str">
            <v/>
          </cell>
          <cell r="C4869"/>
          <cell r="D4869" t="str">
            <v/>
          </cell>
          <cell r="E4869"/>
          <cell r="F4869">
            <v>0</v>
          </cell>
          <cell r="G4869">
            <v>0</v>
          </cell>
        </row>
        <row r="4870">
          <cell r="A4870" t="str">
            <v/>
          </cell>
          <cell r="B4870" t="str">
            <v/>
          </cell>
          <cell r="C4870"/>
          <cell r="D4870" t="str">
            <v/>
          </cell>
          <cell r="E4870"/>
          <cell r="F4870">
            <v>0</v>
          </cell>
          <cell r="G4870">
            <v>0</v>
          </cell>
        </row>
        <row r="4871">
          <cell r="A4871" t="str">
            <v/>
          </cell>
          <cell r="B4871" t="str">
            <v/>
          </cell>
          <cell r="C4871"/>
          <cell r="D4871" t="str">
            <v/>
          </cell>
          <cell r="E4871"/>
          <cell r="F4871">
            <v>0</v>
          </cell>
          <cell r="G4871">
            <v>0</v>
          </cell>
        </row>
        <row r="4872">
          <cell r="A4872" t="str">
            <v/>
          </cell>
          <cell r="B4872" t="str">
            <v/>
          </cell>
          <cell r="C4872"/>
          <cell r="D4872" t="str">
            <v/>
          </cell>
          <cell r="E4872"/>
          <cell r="F4872">
            <v>0</v>
          </cell>
          <cell r="G4872">
            <v>0</v>
          </cell>
        </row>
        <row r="4873">
          <cell r="A4873" t="str">
            <v/>
          </cell>
          <cell r="B4873" t="str">
            <v/>
          </cell>
          <cell r="C4873"/>
          <cell r="D4873" t="str">
            <v/>
          </cell>
          <cell r="E4873"/>
          <cell r="F4873">
            <v>0</v>
          </cell>
          <cell r="G4873">
            <v>0</v>
          </cell>
        </row>
        <row r="4874">
          <cell r="A4874" t="str">
            <v/>
          </cell>
          <cell r="B4874" t="str">
            <v/>
          </cell>
          <cell r="C4874"/>
          <cell r="D4874" t="str">
            <v/>
          </cell>
          <cell r="E4874"/>
          <cell r="F4874">
            <v>0</v>
          </cell>
          <cell r="G4874">
            <v>0</v>
          </cell>
        </row>
        <row r="4875">
          <cell r="A4875" t="str">
            <v/>
          </cell>
          <cell r="B4875" t="str">
            <v/>
          </cell>
          <cell r="C4875"/>
          <cell r="D4875" t="str">
            <v/>
          </cell>
          <cell r="E4875"/>
          <cell r="F4875">
            <v>0</v>
          </cell>
          <cell r="G4875">
            <v>0</v>
          </cell>
        </row>
        <row r="4876">
          <cell r="A4876" t="str">
            <v/>
          </cell>
          <cell r="B4876" t="str">
            <v/>
          </cell>
          <cell r="C4876"/>
          <cell r="D4876" t="str">
            <v/>
          </cell>
          <cell r="E4876"/>
          <cell r="F4876">
            <v>0</v>
          </cell>
          <cell r="G4876">
            <v>0</v>
          </cell>
        </row>
        <row r="4877">
          <cell r="A4877"/>
          <cell r="B4877"/>
          <cell r="C4877"/>
          <cell r="D4877"/>
          <cell r="E4877"/>
          <cell r="F4877" t="str">
            <v>Total A</v>
          </cell>
          <cell r="G4877">
            <v>0</v>
          </cell>
        </row>
        <row r="4878">
          <cell r="A4878" t="str">
            <v>B - MANO DE OBRA</v>
          </cell>
          <cell r="B4878"/>
          <cell r="C4878"/>
          <cell r="D4878"/>
          <cell r="E4878"/>
          <cell r="F4878"/>
          <cell r="G4878"/>
        </row>
        <row r="4879">
          <cell r="A4879" t="str">
            <v/>
          </cell>
          <cell r="B4879" t="str">
            <v/>
          </cell>
          <cell r="C4879"/>
          <cell r="D4879" t="str">
            <v/>
          </cell>
          <cell r="E4879"/>
          <cell r="F4879">
            <v>0</v>
          </cell>
          <cell r="G4879">
            <v>0</v>
          </cell>
        </row>
        <row r="4880">
          <cell r="A4880" t="str">
            <v/>
          </cell>
          <cell r="B4880" t="str">
            <v/>
          </cell>
          <cell r="C4880"/>
          <cell r="D4880" t="str">
            <v/>
          </cell>
          <cell r="E4880"/>
          <cell r="F4880">
            <v>0</v>
          </cell>
          <cell r="G4880">
            <v>0</v>
          </cell>
        </row>
        <row r="4881">
          <cell r="A4881" t="str">
            <v/>
          </cell>
          <cell r="B4881" t="str">
            <v/>
          </cell>
          <cell r="C4881"/>
          <cell r="D4881" t="str">
            <v/>
          </cell>
          <cell r="E4881"/>
          <cell r="F4881">
            <v>0</v>
          </cell>
          <cell r="G4881">
            <v>0</v>
          </cell>
        </row>
        <row r="4882">
          <cell r="A4882" t="str">
            <v/>
          </cell>
          <cell r="B4882" t="str">
            <v/>
          </cell>
          <cell r="C4882"/>
          <cell r="D4882" t="str">
            <v/>
          </cell>
          <cell r="E4882"/>
          <cell r="F4882">
            <v>0</v>
          </cell>
          <cell r="G4882">
            <v>0</v>
          </cell>
        </row>
        <row r="4883">
          <cell r="A4883" t="str">
            <v/>
          </cell>
          <cell r="B4883" t="str">
            <v/>
          </cell>
          <cell r="C4883"/>
          <cell r="D4883" t="str">
            <v/>
          </cell>
          <cell r="E4883"/>
          <cell r="F4883">
            <v>0</v>
          </cell>
          <cell r="G4883">
            <v>0</v>
          </cell>
        </row>
        <row r="4884">
          <cell r="A4884" t="str">
            <v/>
          </cell>
          <cell r="B4884" t="str">
            <v/>
          </cell>
          <cell r="C4884"/>
          <cell r="D4884" t="str">
            <v/>
          </cell>
          <cell r="E4884"/>
          <cell r="F4884">
            <v>0</v>
          </cell>
          <cell r="G4884">
            <v>0</v>
          </cell>
        </row>
        <row r="4885">
          <cell r="A4885" t="str">
            <v/>
          </cell>
          <cell r="B4885" t="str">
            <v/>
          </cell>
          <cell r="C4885"/>
          <cell r="D4885" t="str">
            <v/>
          </cell>
          <cell r="E4885"/>
          <cell r="F4885">
            <v>0</v>
          </cell>
          <cell r="G4885">
            <v>0</v>
          </cell>
        </row>
        <row r="4886">
          <cell r="A4886" t="str">
            <v/>
          </cell>
          <cell r="B4886" t="str">
            <v/>
          </cell>
          <cell r="C4886"/>
          <cell r="D4886" t="str">
            <v/>
          </cell>
          <cell r="E4886"/>
          <cell r="F4886">
            <v>0</v>
          </cell>
          <cell r="G4886">
            <v>0</v>
          </cell>
        </row>
        <row r="4887">
          <cell r="A4887"/>
          <cell r="B4887"/>
          <cell r="C4887"/>
          <cell r="D4887"/>
          <cell r="E4887"/>
          <cell r="F4887" t="str">
            <v>Total B</v>
          </cell>
          <cell r="G4887">
            <v>0</v>
          </cell>
        </row>
        <row r="4888">
          <cell r="A4888" t="str">
            <v>C - EQUIPOS</v>
          </cell>
          <cell r="B4888"/>
          <cell r="C4888"/>
          <cell r="D4888"/>
          <cell r="E4888"/>
          <cell r="F4888"/>
          <cell r="G4888"/>
        </row>
        <row r="4889">
          <cell r="A4889" t="str">
            <v/>
          </cell>
          <cell r="B4889" t="str">
            <v/>
          </cell>
          <cell r="C4889"/>
          <cell r="D4889" t="str">
            <v/>
          </cell>
          <cell r="E4889"/>
          <cell r="F4889">
            <v>0</v>
          </cell>
          <cell r="G4889">
            <v>0</v>
          </cell>
        </row>
        <row r="4890">
          <cell r="A4890" t="str">
            <v/>
          </cell>
          <cell r="B4890" t="str">
            <v/>
          </cell>
          <cell r="C4890"/>
          <cell r="D4890" t="str">
            <v/>
          </cell>
          <cell r="E4890"/>
          <cell r="F4890">
            <v>0</v>
          </cell>
          <cell r="G4890">
            <v>0</v>
          </cell>
        </row>
        <row r="4891">
          <cell r="A4891" t="str">
            <v/>
          </cell>
          <cell r="B4891" t="str">
            <v/>
          </cell>
          <cell r="C4891"/>
          <cell r="D4891" t="str">
            <v/>
          </cell>
          <cell r="E4891"/>
          <cell r="F4891">
            <v>0</v>
          </cell>
          <cell r="G4891">
            <v>0</v>
          </cell>
        </row>
        <row r="4892">
          <cell r="A4892" t="str">
            <v/>
          </cell>
          <cell r="B4892" t="str">
            <v/>
          </cell>
          <cell r="C4892"/>
          <cell r="D4892" t="str">
            <v/>
          </cell>
          <cell r="E4892"/>
          <cell r="F4892">
            <v>0</v>
          </cell>
          <cell r="G4892">
            <v>0</v>
          </cell>
        </row>
        <row r="4893">
          <cell r="A4893" t="str">
            <v/>
          </cell>
          <cell r="B4893" t="str">
            <v/>
          </cell>
          <cell r="C4893"/>
          <cell r="D4893" t="str">
            <v/>
          </cell>
          <cell r="E4893"/>
          <cell r="F4893">
            <v>0</v>
          </cell>
          <cell r="G4893">
            <v>0</v>
          </cell>
        </row>
        <row r="4894">
          <cell r="A4894" t="str">
            <v/>
          </cell>
          <cell r="B4894" t="str">
            <v/>
          </cell>
          <cell r="C4894"/>
          <cell r="D4894" t="str">
            <v/>
          </cell>
          <cell r="E4894"/>
          <cell r="F4894">
            <v>0</v>
          </cell>
          <cell r="G4894">
            <v>0</v>
          </cell>
        </row>
        <row r="4895">
          <cell r="A4895" t="str">
            <v/>
          </cell>
          <cell r="B4895" t="str">
            <v/>
          </cell>
          <cell r="C4895"/>
          <cell r="D4895" t="str">
            <v/>
          </cell>
          <cell r="E4895"/>
          <cell r="F4895">
            <v>0</v>
          </cell>
          <cell r="G4895">
            <v>0</v>
          </cell>
        </row>
        <row r="4896">
          <cell r="A4896" t="str">
            <v/>
          </cell>
          <cell r="B4896" t="str">
            <v/>
          </cell>
          <cell r="C4896"/>
          <cell r="D4896" t="str">
            <v/>
          </cell>
          <cell r="E4896"/>
          <cell r="F4896">
            <v>0</v>
          </cell>
          <cell r="G4896">
            <v>0</v>
          </cell>
        </row>
        <row r="4897">
          <cell r="A4897" t="str">
            <v/>
          </cell>
          <cell r="B4897" t="str">
            <v/>
          </cell>
          <cell r="C4897"/>
          <cell r="D4897" t="str">
            <v/>
          </cell>
          <cell r="E4897"/>
          <cell r="F4897">
            <v>0</v>
          </cell>
          <cell r="G4897">
            <v>0</v>
          </cell>
        </row>
        <row r="4898">
          <cell r="A4898" t="str">
            <v/>
          </cell>
          <cell r="B4898" t="str">
            <v/>
          </cell>
          <cell r="C4898"/>
          <cell r="D4898" t="str">
            <v/>
          </cell>
          <cell r="E4898"/>
          <cell r="F4898">
            <v>0</v>
          </cell>
          <cell r="G4898">
            <v>0</v>
          </cell>
        </row>
        <row r="4899">
          <cell r="A4899"/>
          <cell r="E4899"/>
          <cell r="F4899" t="str">
            <v>Total C</v>
          </cell>
          <cell r="G4899">
            <v>0</v>
          </cell>
        </row>
        <row r="4900">
          <cell r="A4900"/>
          <cell r="E4900"/>
          <cell r="G4900"/>
        </row>
        <row r="4901">
          <cell r="A4901" t="str">
            <v/>
          </cell>
          <cell r="B4901" t="str">
            <v/>
          </cell>
          <cell r="C4901"/>
          <cell r="D4901" t="str">
            <v>COSTO NETO</v>
          </cell>
          <cell r="E4901"/>
          <cell r="F4901" t="str">
            <v>Total D=A+B+C</v>
          </cell>
          <cell r="G4901">
            <v>0</v>
          </cell>
        </row>
        <row r="4903">
          <cell r="A4903" t="str">
            <v>ANALISIS DE PRECIOS</v>
          </cell>
          <cell r="B4903"/>
          <cell r="C4903"/>
          <cell r="D4903"/>
          <cell r="E4903"/>
          <cell r="F4903"/>
          <cell r="G4903"/>
        </row>
        <row r="4904">
          <cell r="A4904" t="str">
            <v>COMITENTE:</v>
          </cell>
          <cell r="B4904" t="str">
            <v>INSTITUTO PROVINCIAL DE LA VIVIENDA</v>
          </cell>
          <cell r="C4904"/>
          <cell r="D4904"/>
          <cell r="E4904"/>
          <cell r="F4904"/>
          <cell r="G4904"/>
        </row>
        <row r="4905">
          <cell r="A4905" t="str">
            <v>CONTRATISTA:</v>
          </cell>
          <cell r="B4905">
            <v>0</v>
          </cell>
          <cell r="C4905"/>
          <cell r="D4905"/>
          <cell r="E4905"/>
          <cell r="F4905"/>
          <cell r="G4905"/>
        </row>
        <row r="4906">
          <cell r="A4906" t="str">
            <v>OBRA:</v>
          </cell>
          <cell r="B4906">
            <v>0</v>
          </cell>
          <cell r="C4906"/>
          <cell r="D4906"/>
          <cell r="E4906"/>
          <cell r="F4906" t="str">
            <v>PRECIOS A:</v>
          </cell>
          <cell r="G4906">
            <v>0</v>
          </cell>
        </row>
        <row r="4907">
          <cell r="A4907" t="str">
            <v>UBICACIÓN:</v>
          </cell>
          <cell r="B4907">
            <v>0</v>
          </cell>
          <cell r="C4907"/>
          <cell r="E4907"/>
          <cell r="G4907"/>
        </row>
        <row r="4908">
          <cell r="A4908" t="str">
            <v>RUBRO:</v>
          </cell>
          <cell r="B4908"/>
          <cell r="C4908">
            <v>0</v>
          </cell>
          <cell r="E4908"/>
          <cell r="G4908"/>
        </row>
        <row r="4909">
          <cell r="A4909" t="str">
            <v>ITEM:</v>
          </cell>
          <cell r="B4909" t="str">
            <v/>
          </cell>
          <cell r="C4909" t="str">
            <v/>
          </cell>
          <cell r="E4909"/>
          <cell r="F4909" t="str">
            <v>UNIDAD:</v>
          </cell>
          <cell r="G4909" t="str">
            <v/>
          </cell>
        </row>
        <row r="4910">
          <cell r="A4910"/>
          <cell r="B4910"/>
          <cell r="E4910"/>
          <cell r="G4910"/>
        </row>
        <row r="4911">
          <cell r="A4911" t="str">
            <v>DATOS REDETERMINACION</v>
          </cell>
          <cell r="B4911"/>
          <cell r="C4911" t="str">
            <v>DESIGNACION</v>
          </cell>
          <cell r="D4911" t="str">
            <v>U</v>
          </cell>
          <cell r="E4911" t="str">
            <v>Cantidad</v>
          </cell>
          <cell r="F4911" t="str">
            <v>$ Unitarios</v>
          </cell>
          <cell r="G4911" t="str">
            <v>$ Parcial</v>
          </cell>
        </row>
        <row r="4912">
          <cell r="A4912" t="str">
            <v>CÓDIGO</v>
          </cell>
          <cell r="B4912" t="str">
            <v>DESCRIPCIÓN</v>
          </cell>
          <cell r="C4912"/>
          <cell r="D4912"/>
          <cell r="E4912"/>
          <cell r="F4912"/>
          <cell r="G4912"/>
        </row>
        <row r="4913">
          <cell r="A4913" t="str">
            <v>A - MATERIALES</v>
          </cell>
          <cell r="B4913"/>
          <cell r="C4913"/>
          <cell r="D4913"/>
          <cell r="E4913"/>
          <cell r="F4913"/>
          <cell r="G4913"/>
        </row>
        <row r="4914">
          <cell r="A4914" t="str">
            <v/>
          </cell>
          <cell r="B4914" t="str">
            <v/>
          </cell>
          <cell r="C4914"/>
          <cell r="D4914" t="str">
            <v/>
          </cell>
          <cell r="E4914"/>
          <cell r="F4914">
            <v>0</v>
          </cell>
          <cell r="G4914">
            <v>0</v>
          </cell>
        </row>
        <row r="4915">
          <cell r="A4915" t="str">
            <v/>
          </cell>
          <cell r="B4915" t="str">
            <v/>
          </cell>
          <cell r="C4915"/>
          <cell r="D4915" t="str">
            <v/>
          </cell>
          <cell r="E4915"/>
          <cell r="F4915">
            <v>0</v>
          </cell>
          <cell r="G4915">
            <v>0</v>
          </cell>
        </row>
        <row r="4916">
          <cell r="A4916" t="str">
            <v/>
          </cell>
          <cell r="B4916" t="str">
            <v/>
          </cell>
          <cell r="C4916"/>
          <cell r="D4916" t="str">
            <v/>
          </cell>
          <cell r="E4916"/>
          <cell r="F4916">
            <v>0</v>
          </cell>
          <cell r="G4916">
            <v>0</v>
          </cell>
        </row>
        <row r="4917">
          <cell r="A4917" t="str">
            <v/>
          </cell>
          <cell r="B4917" t="str">
            <v/>
          </cell>
          <cell r="C4917"/>
          <cell r="D4917" t="str">
            <v/>
          </cell>
          <cell r="E4917"/>
          <cell r="F4917">
            <v>0</v>
          </cell>
          <cell r="G4917">
            <v>0</v>
          </cell>
        </row>
        <row r="4918">
          <cell r="A4918" t="str">
            <v/>
          </cell>
          <cell r="B4918" t="str">
            <v/>
          </cell>
          <cell r="C4918"/>
          <cell r="D4918" t="str">
            <v/>
          </cell>
          <cell r="E4918"/>
          <cell r="F4918">
            <v>0</v>
          </cell>
          <cell r="G4918">
            <v>0</v>
          </cell>
        </row>
        <row r="4919">
          <cell r="A4919" t="str">
            <v/>
          </cell>
          <cell r="B4919" t="str">
            <v/>
          </cell>
          <cell r="C4919"/>
          <cell r="D4919" t="str">
            <v/>
          </cell>
          <cell r="E4919"/>
          <cell r="F4919">
            <v>0</v>
          </cell>
          <cell r="G4919">
            <v>0</v>
          </cell>
        </row>
        <row r="4920">
          <cell r="A4920" t="str">
            <v/>
          </cell>
          <cell r="B4920" t="str">
            <v/>
          </cell>
          <cell r="C4920"/>
          <cell r="D4920" t="str">
            <v/>
          </cell>
          <cell r="E4920"/>
          <cell r="F4920">
            <v>0</v>
          </cell>
          <cell r="G4920">
            <v>0</v>
          </cell>
        </row>
        <row r="4921">
          <cell r="A4921" t="str">
            <v/>
          </cell>
          <cell r="B4921" t="str">
            <v/>
          </cell>
          <cell r="C4921"/>
          <cell r="D4921" t="str">
            <v/>
          </cell>
          <cell r="E4921"/>
          <cell r="F4921">
            <v>0</v>
          </cell>
          <cell r="G4921">
            <v>0</v>
          </cell>
        </row>
        <row r="4922">
          <cell r="A4922" t="str">
            <v/>
          </cell>
          <cell r="B4922" t="str">
            <v/>
          </cell>
          <cell r="C4922"/>
          <cell r="D4922" t="str">
            <v/>
          </cell>
          <cell r="E4922"/>
          <cell r="F4922">
            <v>0</v>
          </cell>
          <cell r="G4922">
            <v>0</v>
          </cell>
        </row>
        <row r="4923">
          <cell r="A4923" t="str">
            <v/>
          </cell>
          <cell r="B4923" t="str">
            <v/>
          </cell>
          <cell r="C4923"/>
          <cell r="D4923" t="str">
            <v/>
          </cell>
          <cell r="E4923"/>
          <cell r="F4923">
            <v>0</v>
          </cell>
          <cell r="G4923">
            <v>0</v>
          </cell>
        </row>
        <row r="4924">
          <cell r="A4924" t="str">
            <v/>
          </cell>
          <cell r="B4924" t="str">
            <v/>
          </cell>
          <cell r="C4924"/>
          <cell r="D4924" t="str">
            <v/>
          </cell>
          <cell r="E4924"/>
          <cell r="F4924">
            <v>0</v>
          </cell>
          <cell r="G4924">
            <v>0</v>
          </cell>
        </row>
        <row r="4925">
          <cell r="A4925" t="str">
            <v/>
          </cell>
          <cell r="B4925" t="str">
            <v/>
          </cell>
          <cell r="C4925"/>
          <cell r="D4925" t="str">
            <v/>
          </cell>
          <cell r="E4925"/>
          <cell r="F4925">
            <v>0</v>
          </cell>
          <cell r="G4925">
            <v>0</v>
          </cell>
        </row>
        <row r="4926">
          <cell r="A4926" t="str">
            <v/>
          </cell>
          <cell r="B4926" t="str">
            <v/>
          </cell>
          <cell r="C4926"/>
          <cell r="D4926" t="str">
            <v/>
          </cell>
          <cell r="E4926"/>
          <cell r="F4926">
            <v>0</v>
          </cell>
          <cell r="G4926">
            <v>0</v>
          </cell>
        </row>
        <row r="4927">
          <cell r="A4927" t="str">
            <v/>
          </cell>
          <cell r="B4927" t="str">
            <v/>
          </cell>
          <cell r="C4927"/>
          <cell r="D4927" t="str">
            <v/>
          </cell>
          <cell r="E4927"/>
          <cell r="F4927">
            <v>0</v>
          </cell>
          <cell r="G4927">
            <v>0</v>
          </cell>
        </row>
        <row r="4928">
          <cell r="A4928" t="str">
            <v/>
          </cell>
          <cell r="B4928" t="str">
            <v/>
          </cell>
          <cell r="C4928"/>
          <cell r="D4928" t="str">
            <v/>
          </cell>
          <cell r="E4928"/>
          <cell r="F4928">
            <v>0</v>
          </cell>
          <cell r="G4928">
            <v>0</v>
          </cell>
        </row>
        <row r="4929">
          <cell r="A4929" t="str">
            <v/>
          </cell>
          <cell r="B4929" t="str">
            <v/>
          </cell>
          <cell r="C4929"/>
          <cell r="D4929" t="str">
            <v/>
          </cell>
          <cell r="E4929"/>
          <cell r="F4929">
            <v>0</v>
          </cell>
          <cell r="G4929">
            <v>0</v>
          </cell>
        </row>
        <row r="4930">
          <cell r="A4930" t="str">
            <v/>
          </cell>
          <cell r="B4930" t="str">
            <v/>
          </cell>
          <cell r="C4930"/>
          <cell r="D4930" t="str">
            <v/>
          </cell>
          <cell r="E4930"/>
          <cell r="F4930">
            <v>0</v>
          </cell>
          <cell r="G4930">
            <v>0</v>
          </cell>
        </row>
        <row r="4931">
          <cell r="A4931" t="str">
            <v/>
          </cell>
          <cell r="B4931" t="str">
            <v/>
          </cell>
          <cell r="C4931"/>
          <cell r="D4931" t="str">
            <v/>
          </cell>
          <cell r="E4931"/>
          <cell r="F4931">
            <v>0</v>
          </cell>
          <cell r="G4931">
            <v>0</v>
          </cell>
        </row>
        <row r="4932">
          <cell r="A4932" t="str">
            <v/>
          </cell>
          <cell r="B4932" t="str">
            <v/>
          </cell>
          <cell r="C4932"/>
          <cell r="D4932" t="str">
            <v/>
          </cell>
          <cell r="E4932"/>
          <cell r="F4932">
            <v>0</v>
          </cell>
          <cell r="G4932">
            <v>0</v>
          </cell>
        </row>
        <row r="4933">
          <cell r="A4933" t="str">
            <v/>
          </cell>
          <cell r="B4933" t="str">
            <v/>
          </cell>
          <cell r="C4933"/>
          <cell r="D4933" t="str">
            <v/>
          </cell>
          <cell r="E4933"/>
          <cell r="F4933">
            <v>0</v>
          </cell>
          <cell r="G4933">
            <v>0</v>
          </cell>
        </row>
        <row r="4934">
          <cell r="A4934"/>
          <cell r="B4934"/>
          <cell r="C4934"/>
          <cell r="D4934"/>
          <cell r="E4934"/>
          <cell r="F4934" t="str">
            <v>Total A</v>
          </cell>
          <cell r="G4934">
            <v>0</v>
          </cell>
        </row>
        <row r="4935">
          <cell r="A4935" t="str">
            <v>B - MANO DE OBRA</v>
          </cell>
          <cell r="B4935"/>
          <cell r="C4935"/>
          <cell r="D4935"/>
          <cell r="E4935"/>
          <cell r="F4935"/>
          <cell r="G4935"/>
        </row>
        <row r="4936">
          <cell r="A4936" t="str">
            <v/>
          </cell>
          <cell r="B4936" t="str">
            <v/>
          </cell>
          <cell r="C4936"/>
          <cell r="D4936" t="str">
            <v/>
          </cell>
          <cell r="E4936"/>
          <cell r="F4936">
            <v>0</v>
          </cell>
          <cell r="G4936">
            <v>0</v>
          </cell>
        </row>
        <row r="4937">
          <cell r="A4937" t="str">
            <v/>
          </cell>
          <cell r="B4937" t="str">
            <v/>
          </cell>
          <cell r="C4937"/>
          <cell r="D4937" t="str">
            <v/>
          </cell>
          <cell r="E4937"/>
          <cell r="F4937">
            <v>0</v>
          </cell>
          <cell r="G4937">
            <v>0</v>
          </cell>
        </row>
        <row r="4938">
          <cell r="A4938" t="str">
            <v/>
          </cell>
          <cell r="B4938" t="str">
            <v/>
          </cell>
          <cell r="C4938"/>
          <cell r="D4938" t="str">
            <v/>
          </cell>
          <cell r="E4938"/>
          <cell r="F4938">
            <v>0</v>
          </cell>
          <cell r="G4938">
            <v>0</v>
          </cell>
        </row>
        <row r="4939">
          <cell r="A4939" t="str">
            <v/>
          </cell>
          <cell r="B4939" t="str">
            <v/>
          </cell>
          <cell r="C4939"/>
          <cell r="D4939" t="str">
            <v/>
          </cell>
          <cell r="E4939"/>
          <cell r="F4939">
            <v>0</v>
          </cell>
          <cell r="G4939">
            <v>0</v>
          </cell>
        </row>
        <row r="4940">
          <cell r="A4940" t="str">
            <v/>
          </cell>
          <cell r="B4940" t="str">
            <v/>
          </cell>
          <cell r="C4940"/>
          <cell r="D4940" t="str">
            <v/>
          </cell>
          <cell r="E4940"/>
          <cell r="F4940">
            <v>0</v>
          </cell>
          <cell r="G4940">
            <v>0</v>
          </cell>
        </row>
        <row r="4941">
          <cell r="A4941" t="str">
            <v/>
          </cell>
          <cell r="B4941" t="str">
            <v/>
          </cell>
          <cell r="C4941"/>
          <cell r="D4941" t="str">
            <v/>
          </cell>
          <cell r="E4941"/>
          <cell r="F4941">
            <v>0</v>
          </cell>
          <cell r="G4941">
            <v>0</v>
          </cell>
        </row>
        <row r="4942">
          <cell r="A4942" t="str">
            <v/>
          </cell>
          <cell r="B4942" t="str">
            <v/>
          </cell>
          <cell r="C4942"/>
          <cell r="D4942" t="str">
            <v/>
          </cell>
          <cell r="E4942"/>
          <cell r="F4942">
            <v>0</v>
          </cell>
          <cell r="G4942">
            <v>0</v>
          </cell>
        </row>
        <row r="4943">
          <cell r="A4943" t="str">
            <v/>
          </cell>
          <cell r="B4943" t="str">
            <v/>
          </cell>
          <cell r="C4943"/>
          <cell r="D4943" t="str">
            <v/>
          </cell>
          <cell r="E4943"/>
          <cell r="F4943">
            <v>0</v>
          </cell>
          <cell r="G4943">
            <v>0</v>
          </cell>
        </row>
        <row r="4944">
          <cell r="A4944"/>
          <cell r="B4944"/>
          <cell r="C4944"/>
          <cell r="D4944"/>
          <cell r="E4944"/>
          <cell r="F4944" t="str">
            <v>Total B</v>
          </cell>
          <cell r="G4944">
            <v>0</v>
          </cell>
        </row>
        <row r="4945">
          <cell r="A4945" t="str">
            <v>C - EQUIPOS</v>
          </cell>
          <cell r="B4945"/>
          <cell r="C4945"/>
          <cell r="D4945"/>
          <cell r="E4945"/>
          <cell r="F4945"/>
          <cell r="G4945"/>
        </row>
        <row r="4946">
          <cell r="A4946" t="str">
            <v/>
          </cell>
          <cell r="B4946" t="str">
            <v/>
          </cell>
          <cell r="C4946"/>
          <cell r="D4946" t="str">
            <v/>
          </cell>
          <cell r="E4946"/>
          <cell r="F4946">
            <v>0</v>
          </cell>
          <cell r="G4946">
            <v>0</v>
          </cell>
        </row>
        <row r="4947">
          <cell r="A4947" t="str">
            <v/>
          </cell>
          <cell r="B4947" t="str">
            <v/>
          </cell>
          <cell r="C4947"/>
          <cell r="D4947" t="str">
            <v/>
          </cell>
          <cell r="E4947"/>
          <cell r="F4947">
            <v>0</v>
          </cell>
          <cell r="G4947">
            <v>0</v>
          </cell>
        </row>
        <row r="4948">
          <cell r="A4948" t="str">
            <v/>
          </cell>
          <cell r="B4948" t="str">
            <v/>
          </cell>
          <cell r="C4948"/>
          <cell r="D4948" t="str">
            <v/>
          </cell>
          <cell r="E4948"/>
          <cell r="F4948">
            <v>0</v>
          </cell>
          <cell r="G4948">
            <v>0</v>
          </cell>
        </row>
        <row r="4949">
          <cell r="A4949" t="str">
            <v/>
          </cell>
          <cell r="B4949" t="str">
            <v/>
          </cell>
          <cell r="C4949"/>
          <cell r="D4949" t="str">
            <v/>
          </cell>
          <cell r="E4949"/>
          <cell r="F4949">
            <v>0</v>
          </cell>
          <cell r="G4949">
            <v>0</v>
          </cell>
        </row>
        <row r="4950">
          <cell r="A4950" t="str">
            <v/>
          </cell>
          <cell r="B4950" t="str">
            <v/>
          </cell>
          <cell r="C4950"/>
          <cell r="D4950" t="str">
            <v/>
          </cell>
          <cell r="E4950"/>
          <cell r="F4950">
            <v>0</v>
          </cell>
          <cell r="G4950">
            <v>0</v>
          </cell>
        </row>
        <row r="4951">
          <cell r="A4951" t="str">
            <v/>
          </cell>
          <cell r="B4951" t="str">
            <v/>
          </cell>
          <cell r="C4951"/>
          <cell r="D4951" t="str">
            <v/>
          </cell>
          <cell r="E4951"/>
          <cell r="F4951">
            <v>0</v>
          </cell>
          <cell r="G4951">
            <v>0</v>
          </cell>
        </row>
        <row r="4952">
          <cell r="A4952" t="str">
            <v/>
          </cell>
          <cell r="B4952" t="str">
            <v/>
          </cell>
          <cell r="C4952"/>
          <cell r="D4952" t="str">
            <v/>
          </cell>
          <cell r="E4952"/>
          <cell r="F4952">
            <v>0</v>
          </cell>
          <cell r="G4952">
            <v>0</v>
          </cell>
        </row>
        <row r="4953">
          <cell r="A4953" t="str">
            <v/>
          </cell>
          <cell r="B4953" t="str">
            <v/>
          </cell>
          <cell r="C4953"/>
          <cell r="D4953" t="str">
            <v/>
          </cell>
          <cell r="E4953"/>
          <cell r="F4953">
            <v>0</v>
          </cell>
          <cell r="G4953">
            <v>0</v>
          </cell>
        </row>
        <row r="4954">
          <cell r="A4954" t="str">
            <v/>
          </cell>
          <cell r="B4954" t="str">
            <v/>
          </cell>
          <cell r="C4954"/>
          <cell r="D4954" t="str">
            <v/>
          </cell>
          <cell r="E4954"/>
          <cell r="F4954">
            <v>0</v>
          </cell>
          <cell r="G4954">
            <v>0</v>
          </cell>
        </row>
        <row r="4955">
          <cell r="A4955" t="str">
            <v/>
          </cell>
          <cell r="B4955" t="str">
            <v/>
          </cell>
          <cell r="C4955"/>
          <cell r="D4955" t="str">
            <v/>
          </cell>
          <cell r="E4955"/>
          <cell r="F4955">
            <v>0</v>
          </cell>
          <cell r="G4955">
            <v>0</v>
          </cell>
        </row>
        <row r="4956">
          <cell r="A4956"/>
          <cell r="E4956"/>
          <cell r="F4956" t="str">
            <v>Total C</v>
          </cell>
          <cell r="G4956">
            <v>0</v>
          </cell>
        </row>
        <row r="4957">
          <cell r="A4957"/>
          <cell r="E4957"/>
          <cell r="G4957"/>
        </row>
        <row r="4958">
          <cell r="A4958" t="str">
            <v/>
          </cell>
          <cell r="B4958" t="str">
            <v/>
          </cell>
          <cell r="C4958"/>
          <cell r="D4958" t="str">
            <v>COSTO NETO</v>
          </cell>
          <cell r="E4958"/>
          <cell r="F4958" t="str">
            <v>Total D=A+B+C</v>
          </cell>
          <cell r="G4958">
            <v>0</v>
          </cell>
        </row>
        <row r="4959">
          <cell r="A4959"/>
          <cell r="B4959"/>
          <cell r="C4959"/>
          <cell r="D4959"/>
          <cell r="E4959"/>
          <cell r="F4959"/>
          <cell r="G4959"/>
        </row>
        <row r="4960">
          <cell r="A4960" t="str">
            <v>ANALISIS DE PRECIOS</v>
          </cell>
          <cell r="B4960"/>
          <cell r="C4960"/>
          <cell r="D4960"/>
          <cell r="E4960"/>
          <cell r="F4960"/>
          <cell r="G4960"/>
        </row>
        <row r="4961">
          <cell r="A4961" t="str">
            <v>COMITENTE:</v>
          </cell>
          <cell r="B4961" t="str">
            <v>INSTITUTO PROVINCIAL DE LA VIVIENDA</v>
          </cell>
          <cell r="C4961"/>
          <cell r="D4961"/>
          <cell r="E4961"/>
          <cell r="F4961"/>
          <cell r="G4961"/>
        </row>
        <row r="4962">
          <cell r="A4962" t="str">
            <v>CONTRATISTA:</v>
          </cell>
          <cell r="B4962">
            <v>0</v>
          </cell>
          <cell r="C4962"/>
          <cell r="D4962"/>
          <cell r="E4962"/>
          <cell r="F4962"/>
          <cell r="G4962"/>
        </row>
        <row r="4963">
          <cell r="A4963" t="str">
            <v>OBRA:</v>
          </cell>
          <cell r="B4963">
            <v>0</v>
          </cell>
          <cell r="C4963"/>
          <cell r="D4963"/>
          <cell r="E4963"/>
          <cell r="F4963" t="str">
            <v>PRECIOS A:</v>
          </cell>
          <cell r="G4963">
            <v>0</v>
          </cell>
        </row>
        <row r="4964">
          <cell r="A4964" t="str">
            <v>UBICACIÓN:</v>
          </cell>
          <cell r="B4964">
            <v>0</v>
          </cell>
          <cell r="C4964"/>
          <cell r="E4964"/>
          <cell r="G4964"/>
        </row>
        <row r="4965">
          <cell r="A4965" t="str">
            <v>RUBRO:</v>
          </cell>
          <cell r="B4965"/>
          <cell r="C4965">
            <v>0</v>
          </cell>
          <cell r="E4965"/>
          <cell r="G4965"/>
        </row>
        <row r="4966">
          <cell r="A4966" t="str">
            <v>ITEM:</v>
          </cell>
          <cell r="B4966" t="str">
            <v/>
          </cell>
          <cell r="C4966" t="str">
            <v/>
          </cell>
          <cell r="E4966"/>
          <cell r="F4966" t="str">
            <v>UNIDAD:</v>
          </cell>
          <cell r="G4966" t="str">
            <v/>
          </cell>
        </row>
        <row r="4967">
          <cell r="A4967"/>
          <cell r="B4967"/>
          <cell r="E4967"/>
          <cell r="G4967"/>
        </row>
        <row r="4968">
          <cell r="A4968" t="str">
            <v>DATOS REDETERMINACION</v>
          </cell>
          <cell r="B4968"/>
          <cell r="C4968" t="str">
            <v>DESIGNACION</v>
          </cell>
          <cell r="D4968" t="str">
            <v>U</v>
          </cell>
          <cell r="E4968" t="str">
            <v>Cantidad</v>
          </cell>
          <cell r="F4968" t="str">
            <v>$ Unitarios</v>
          </cell>
          <cell r="G4968" t="str">
            <v>$ Parcial</v>
          </cell>
        </row>
        <row r="4969">
          <cell r="A4969" t="str">
            <v>CÓDIGO</v>
          </cell>
          <cell r="B4969" t="str">
            <v>DESCRIPCIÓN</v>
          </cell>
          <cell r="C4969"/>
          <cell r="D4969"/>
          <cell r="E4969"/>
          <cell r="F4969"/>
          <cell r="G4969"/>
        </row>
        <row r="4970">
          <cell r="A4970" t="str">
            <v>A - MATERIALES</v>
          </cell>
          <cell r="B4970"/>
          <cell r="C4970"/>
          <cell r="D4970"/>
          <cell r="E4970"/>
          <cell r="F4970"/>
          <cell r="G4970"/>
        </row>
        <row r="4971">
          <cell r="A4971" t="str">
            <v/>
          </cell>
          <cell r="B4971" t="str">
            <v/>
          </cell>
          <cell r="C4971"/>
          <cell r="D4971" t="str">
            <v/>
          </cell>
          <cell r="E4971"/>
          <cell r="F4971">
            <v>0</v>
          </cell>
          <cell r="G4971">
            <v>0</v>
          </cell>
        </row>
        <row r="4972">
          <cell r="A4972" t="str">
            <v/>
          </cell>
          <cell r="B4972" t="str">
            <v/>
          </cell>
          <cell r="C4972"/>
          <cell r="D4972" t="str">
            <v/>
          </cell>
          <cell r="E4972"/>
          <cell r="F4972">
            <v>0</v>
          </cell>
          <cell r="G4972">
            <v>0</v>
          </cell>
        </row>
        <row r="4973">
          <cell r="A4973" t="str">
            <v/>
          </cell>
          <cell r="B4973" t="str">
            <v/>
          </cell>
          <cell r="C4973"/>
          <cell r="D4973" t="str">
            <v/>
          </cell>
          <cell r="E4973"/>
          <cell r="F4973">
            <v>0</v>
          </cell>
          <cell r="G4973">
            <v>0</v>
          </cell>
        </row>
        <row r="4974">
          <cell r="A4974" t="str">
            <v/>
          </cell>
          <cell r="B4974" t="str">
            <v/>
          </cell>
          <cell r="C4974"/>
          <cell r="D4974" t="str">
            <v/>
          </cell>
          <cell r="E4974"/>
          <cell r="F4974">
            <v>0</v>
          </cell>
          <cell r="G4974">
            <v>0</v>
          </cell>
        </row>
        <row r="4975">
          <cell r="A4975" t="str">
            <v/>
          </cell>
          <cell r="B4975" t="str">
            <v/>
          </cell>
          <cell r="C4975"/>
          <cell r="D4975" t="str">
            <v/>
          </cell>
          <cell r="E4975"/>
          <cell r="F4975">
            <v>0</v>
          </cell>
          <cell r="G4975">
            <v>0</v>
          </cell>
        </row>
        <row r="4976">
          <cell r="A4976" t="str">
            <v/>
          </cell>
          <cell r="B4976" t="str">
            <v/>
          </cell>
          <cell r="C4976"/>
          <cell r="D4976" t="str">
            <v/>
          </cell>
          <cell r="E4976"/>
          <cell r="F4976">
            <v>0</v>
          </cell>
          <cell r="G4976">
            <v>0</v>
          </cell>
        </row>
        <row r="4977">
          <cell r="A4977" t="str">
            <v/>
          </cell>
          <cell r="B4977" t="str">
            <v/>
          </cell>
          <cell r="C4977"/>
          <cell r="D4977" t="str">
            <v/>
          </cell>
          <cell r="E4977"/>
          <cell r="F4977">
            <v>0</v>
          </cell>
          <cell r="G4977">
            <v>0</v>
          </cell>
        </row>
        <row r="4978">
          <cell r="A4978" t="str">
            <v/>
          </cell>
          <cell r="B4978" t="str">
            <v/>
          </cell>
          <cell r="C4978"/>
          <cell r="D4978" t="str">
            <v/>
          </cell>
          <cell r="E4978"/>
          <cell r="F4978">
            <v>0</v>
          </cell>
          <cell r="G4978">
            <v>0</v>
          </cell>
        </row>
        <row r="4979">
          <cell r="A4979" t="str">
            <v/>
          </cell>
          <cell r="B4979" t="str">
            <v/>
          </cell>
          <cell r="C4979"/>
          <cell r="D4979" t="str">
            <v/>
          </cell>
          <cell r="E4979"/>
          <cell r="F4979">
            <v>0</v>
          </cell>
          <cell r="G4979">
            <v>0</v>
          </cell>
        </row>
        <row r="4980">
          <cell r="A4980" t="str">
            <v/>
          </cell>
          <cell r="B4980" t="str">
            <v/>
          </cell>
          <cell r="C4980"/>
          <cell r="D4980" t="str">
            <v/>
          </cell>
          <cell r="E4980"/>
          <cell r="F4980">
            <v>0</v>
          </cell>
          <cell r="G4980">
            <v>0</v>
          </cell>
        </row>
        <row r="4981">
          <cell r="A4981" t="str">
            <v/>
          </cell>
          <cell r="B4981" t="str">
            <v/>
          </cell>
          <cell r="C4981"/>
          <cell r="D4981" t="str">
            <v/>
          </cell>
          <cell r="E4981"/>
          <cell r="F4981">
            <v>0</v>
          </cell>
          <cell r="G4981">
            <v>0</v>
          </cell>
        </row>
        <row r="4982">
          <cell r="A4982" t="str">
            <v/>
          </cell>
          <cell r="B4982" t="str">
            <v/>
          </cell>
          <cell r="C4982"/>
          <cell r="D4982" t="str">
            <v/>
          </cell>
          <cell r="E4982"/>
          <cell r="F4982">
            <v>0</v>
          </cell>
          <cell r="G4982">
            <v>0</v>
          </cell>
        </row>
        <row r="4983">
          <cell r="A4983" t="str">
            <v/>
          </cell>
          <cell r="B4983" t="str">
            <v/>
          </cell>
          <cell r="C4983"/>
          <cell r="D4983" t="str">
            <v/>
          </cell>
          <cell r="E4983"/>
          <cell r="F4983">
            <v>0</v>
          </cell>
          <cell r="G4983">
            <v>0</v>
          </cell>
        </row>
        <row r="4984">
          <cell r="A4984" t="str">
            <v/>
          </cell>
          <cell r="B4984" t="str">
            <v/>
          </cell>
          <cell r="C4984"/>
          <cell r="D4984" t="str">
            <v/>
          </cell>
          <cell r="E4984"/>
          <cell r="F4984">
            <v>0</v>
          </cell>
          <cell r="G4984">
            <v>0</v>
          </cell>
        </row>
        <row r="4985">
          <cell r="A4985" t="str">
            <v/>
          </cell>
          <cell r="B4985" t="str">
            <v/>
          </cell>
          <cell r="C4985"/>
          <cell r="D4985" t="str">
            <v/>
          </cell>
          <cell r="E4985"/>
          <cell r="F4985">
            <v>0</v>
          </cell>
          <cell r="G4985">
            <v>0</v>
          </cell>
        </row>
        <row r="4986">
          <cell r="A4986" t="str">
            <v/>
          </cell>
          <cell r="B4986" t="str">
            <v/>
          </cell>
          <cell r="C4986"/>
          <cell r="D4986" t="str">
            <v/>
          </cell>
          <cell r="E4986"/>
          <cell r="F4986">
            <v>0</v>
          </cell>
          <cell r="G4986">
            <v>0</v>
          </cell>
        </row>
        <row r="4987">
          <cell r="A4987" t="str">
            <v/>
          </cell>
          <cell r="B4987" t="str">
            <v/>
          </cell>
          <cell r="C4987"/>
          <cell r="D4987" t="str">
            <v/>
          </cell>
          <cell r="E4987"/>
          <cell r="F4987">
            <v>0</v>
          </cell>
          <cell r="G4987">
            <v>0</v>
          </cell>
        </row>
        <row r="4988">
          <cell r="A4988" t="str">
            <v/>
          </cell>
          <cell r="B4988" t="str">
            <v/>
          </cell>
          <cell r="C4988"/>
          <cell r="D4988" t="str">
            <v/>
          </cell>
          <cell r="E4988"/>
          <cell r="F4988">
            <v>0</v>
          </cell>
          <cell r="G4988">
            <v>0</v>
          </cell>
        </row>
        <row r="4989">
          <cell r="A4989" t="str">
            <v/>
          </cell>
          <cell r="B4989" t="str">
            <v/>
          </cell>
          <cell r="C4989"/>
          <cell r="D4989" t="str">
            <v/>
          </cell>
          <cell r="E4989"/>
          <cell r="F4989">
            <v>0</v>
          </cell>
          <cell r="G4989">
            <v>0</v>
          </cell>
        </row>
        <row r="4990">
          <cell r="A4990" t="str">
            <v/>
          </cell>
          <cell r="B4990" t="str">
            <v/>
          </cell>
          <cell r="C4990"/>
          <cell r="D4990" t="str">
            <v/>
          </cell>
          <cell r="E4990"/>
          <cell r="F4990">
            <v>0</v>
          </cell>
          <cell r="G4990">
            <v>0</v>
          </cell>
        </row>
        <row r="4991">
          <cell r="A4991"/>
          <cell r="B4991"/>
          <cell r="C4991"/>
          <cell r="D4991"/>
          <cell r="E4991"/>
          <cell r="F4991" t="str">
            <v>Total A</v>
          </cell>
          <cell r="G4991">
            <v>0</v>
          </cell>
        </row>
        <row r="4992">
          <cell r="A4992" t="str">
            <v>B - MANO DE OBRA</v>
          </cell>
          <cell r="B4992"/>
          <cell r="C4992"/>
          <cell r="D4992"/>
          <cell r="E4992"/>
          <cell r="F4992"/>
          <cell r="G4992"/>
        </row>
        <row r="4993">
          <cell r="A4993" t="str">
            <v/>
          </cell>
          <cell r="B4993" t="str">
            <v/>
          </cell>
          <cell r="C4993"/>
          <cell r="D4993" t="str">
            <v/>
          </cell>
          <cell r="E4993"/>
          <cell r="F4993">
            <v>0</v>
          </cell>
          <cell r="G4993">
            <v>0</v>
          </cell>
        </row>
        <row r="4994">
          <cell r="A4994" t="str">
            <v/>
          </cell>
          <cell r="B4994" t="str">
            <v/>
          </cell>
          <cell r="C4994"/>
          <cell r="D4994" t="str">
            <v/>
          </cell>
          <cell r="E4994"/>
          <cell r="F4994">
            <v>0</v>
          </cell>
          <cell r="G4994">
            <v>0</v>
          </cell>
        </row>
        <row r="4995">
          <cell r="A4995" t="str">
            <v/>
          </cell>
          <cell r="B4995" t="str">
            <v/>
          </cell>
          <cell r="C4995"/>
          <cell r="D4995" t="str">
            <v/>
          </cell>
          <cell r="E4995"/>
          <cell r="F4995">
            <v>0</v>
          </cell>
          <cell r="G4995">
            <v>0</v>
          </cell>
        </row>
        <row r="4996">
          <cell r="A4996" t="str">
            <v/>
          </cell>
          <cell r="B4996" t="str">
            <v/>
          </cell>
          <cell r="C4996"/>
          <cell r="D4996" t="str">
            <v/>
          </cell>
          <cell r="E4996"/>
          <cell r="F4996">
            <v>0</v>
          </cell>
          <cell r="G4996">
            <v>0</v>
          </cell>
        </row>
        <row r="4997">
          <cell r="A4997" t="str">
            <v/>
          </cell>
          <cell r="B4997" t="str">
            <v/>
          </cell>
          <cell r="C4997"/>
          <cell r="D4997" t="str">
            <v/>
          </cell>
          <cell r="E4997"/>
          <cell r="F4997">
            <v>0</v>
          </cell>
          <cell r="G4997">
            <v>0</v>
          </cell>
        </row>
        <row r="4998">
          <cell r="A4998" t="str">
            <v/>
          </cell>
          <cell r="B4998" t="str">
            <v/>
          </cell>
          <cell r="C4998"/>
          <cell r="D4998" t="str">
            <v/>
          </cell>
          <cell r="E4998"/>
          <cell r="F4998">
            <v>0</v>
          </cell>
          <cell r="G4998">
            <v>0</v>
          </cell>
        </row>
        <row r="4999">
          <cell r="A4999" t="str">
            <v/>
          </cell>
          <cell r="B4999" t="str">
            <v/>
          </cell>
          <cell r="C4999"/>
          <cell r="D4999" t="str">
            <v/>
          </cell>
          <cell r="E4999"/>
          <cell r="F4999">
            <v>0</v>
          </cell>
          <cell r="G4999">
            <v>0</v>
          </cell>
        </row>
        <row r="5000">
          <cell r="A5000" t="str">
            <v/>
          </cell>
          <cell r="B5000" t="str">
            <v/>
          </cell>
          <cell r="C5000"/>
          <cell r="D5000" t="str">
            <v/>
          </cell>
          <cell r="E5000"/>
          <cell r="F5000">
            <v>0</v>
          </cell>
          <cell r="G5000">
            <v>0</v>
          </cell>
        </row>
        <row r="5001">
          <cell r="A5001"/>
          <cell r="B5001"/>
          <cell r="C5001"/>
          <cell r="D5001"/>
          <cell r="E5001"/>
          <cell r="F5001" t="str">
            <v>Total B</v>
          </cell>
          <cell r="G5001">
            <v>0</v>
          </cell>
        </row>
        <row r="5002">
          <cell r="A5002" t="str">
            <v>C - EQUIPOS</v>
          </cell>
          <cell r="B5002"/>
          <cell r="C5002"/>
          <cell r="D5002"/>
          <cell r="E5002"/>
          <cell r="F5002"/>
          <cell r="G5002"/>
        </row>
        <row r="5003">
          <cell r="A5003" t="str">
            <v/>
          </cell>
          <cell r="B5003" t="str">
            <v/>
          </cell>
          <cell r="C5003"/>
          <cell r="D5003" t="str">
            <v/>
          </cell>
          <cell r="E5003"/>
          <cell r="F5003">
            <v>0</v>
          </cell>
          <cell r="G5003">
            <v>0</v>
          </cell>
        </row>
        <row r="5004">
          <cell r="A5004" t="str">
            <v/>
          </cell>
          <cell r="B5004" t="str">
            <v/>
          </cell>
          <cell r="C5004"/>
          <cell r="D5004" t="str">
            <v/>
          </cell>
          <cell r="E5004"/>
          <cell r="F5004">
            <v>0</v>
          </cell>
          <cell r="G5004">
            <v>0</v>
          </cell>
        </row>
        <row r="5005">
          <cell r="A5005" t="str">
            <v/>
          </cell>
          <cell r="B5005" t="str">
            <v/>
          </cell>
          <cell r="C5005"/>
          <cell r="D5005" t="str">
            <v/>
          </cell>
          <cell r="E5005"/>
          <cell r="F5005">
            <v>0</v>
          </cell>
          <cell r="G5005">
            <v>0</v>
          </cell>
        </row>
        <row r="5006">
          <cell r="A5006" t="str">
            <v/>
          </cell>
          <cell r="B5006" t="str">
            <v/>
          </cell>
          <cell r="C5006"/>
          <cell r="D5006" t="str">
            <v/>
          </cell>
          <cell r="E5006"/>
          <cell r="F5006">
            <v>0</v>
          </cell>
          <cell r="G5006">
            <v>0</v>
          </cell>
        </row>
        <row r="5007">
          <cell r="A5007" t="str">
            <v/>
          </cell>
          <cell r="B5007" t="str">
            <v/>
          </cell>
          <cell r="C5007"/>
          <cell r="D5007" t="str">
            <v/>
          </cell>
          <cell r="E5007"/>
          <cell r="F5007">
            <v>0</v>
          </cell>
          <cell r="G5007">
            <v>0</v>
          </cell>
        </row>
        <row r="5008">
          <cell r="A5008" t="str">
            <v/>
          </cell>
          <cell r="B5008" t="str">
            <v/>
          </cell>
          <cell r="C5008"/>
          <cell r="D5008" t="str">
            <v/>
          </cell>
          <cell r="E5008"/>
          <cell r="F5008">
            <v>0</v>
          </cell>
          <cell r="G5008">
            <v>0</v>
          </cell>
        </row>
        <row r="5009">
          <cell r="A5009" t="str">
            <v/>
          </cell>
          <cell r="B5009" t="str">
            <v/>
          </cell>
          <cell r="C5009"/>
          <cell r="D5009" t="str">
            <v/>
          </cell>
          <cell r="E5009"/>
          <cell r="F5009">
            <v>0</v>
          </cell>
          <cell r="G5009">
            <v>0</v>
          </cell>
        </row>
        <row r="5010">
          <cell r="A5010" t="str">
            <v/>
          </cell>
          <cell r="B5010" t="str">
            <v/>
          </cell>
          <cell r="C5010"/>
          <cell r="D5010" t="str">
            <v/>
          </cell>
          <cell r="E5010"/>
          <cell r="F5010">
            <v>0</v>
          </cell>
          <cell r="G5010">
            <v>0</v>
          </cell>
        </row>
        <row r="5011">
          <cell r="A5011" t="str">
            <v/>
          </cell>
          <cell r="B5011" t="str">
            <v/>
          </cell>
          <cell r="C5011"/>
          <cell r="D5011" t="str">
            <v/>
          </cell>
          <cell r="E5011"/>
          <cell r="F5011">
            <v>0</v>
          </cell>
          <cell r="G5011">
            <v>0</v>
          </cell>
        </row>
        <row r="5012">
          <cell r="A5012" t="str">
            <v/>
          </cell>
          <cell r="B5012" t="str">
            <v/>
          </cell>
          <cell r="C5012"/>
          <cell r="D5012" t="str">
            <v/>
          </cell>
          <cell r="E5012"/>
          <cell r="F5012">
            <v>0</v>
          </cell>
          <cell r="G5012">
            <v>0</v>
          </cell>
        </row>
        <row r="5013">
          <cell r="A5013"/>
          <cell r="E5013"/>
          <cell r="F5013" t="str">
            <v>Total C</v>
          </cell>
          <cell r="G5013">
            <v>0</v>
          </cell>
        </row>
        <row r="5014">
          <cell r="A5014"/>
          <cell r="E5014"/>
          <cell r="G5014"/>
        </row>
        <row r="5015">
          <cell r="A5015" t="str">
            <v/>
          </cell>
          <cell r="B5015" t="str">
            <v/>
          </cell>
          <cell r="C5015"/>
          <cell r="D5015" t="str">
            <v>COSTO NETO</v>
          </cell>
          <cell r="E5015"/>
          <cell r="F5015" t="str">
            <v>Total D=A+B+C</v>
          </cell>
          <cell r="G5015">
            <v>0</v>
          </cell>
        </row>
        <row r="5017">
          <cell r="A5017" t="str">
            <v>ANALISIS DE PRECIOS</v>
          </cell>
          <cell r="B5017"/>
          <cell r="C5017"/>
          <cell r="D5017"/>
          <cell r="E5017"/>
          <cell r="F5017"/>
          <cell r="G5017"/>
        </row>
        <row r="5018">
          <cell r="A5018" t="str">
            <v>COMITENTE:</v>
          </cell>
          <cell r="B5018" t="str">
            <v>INSTITUTO PROVINCIAL DE LA VIVIENDA</v>
          </cell>
          <cell r="C5018"/>
          <cell r="D5018"/>
          <cell r="E5018"/>
          <cell r="F5018"/>
          <cell r="G5018"/>
        </row>
        <row r="5019">
          <cell r="A5019" t="str">
            <v>CONTRATISTA:</v>
          </cell>
          <cell r="B5019">
            <v>0</v>
          </cell>
          <cell r="C5019"/>
          <cell r="D5019"/>
          <cell r="E5019"/>
          <cell r="F5019"/>
          <cell r="G5019"/>
        </row>
        <row r="5020">
          <cell r="A5020" t="str">
            <v>OBRA:</v>
          </cell>
          <cell r="B5020">
            <v>0</v>
          </cell>
          <cell r="C5020"/>
          <cell r="D5020"/>
          <cell r="E5020"/>
          <cell r="F5020" t="str">
            <v>PRECIOS A:</v>
          </cell>
          <cell r="G5020">
            <v>0</v>
          </cell>
        </row>
        <row r="5021">
          <cell r="A5021" t="str">
            <v>UBICACIÓN:</v>
          </cell>
          <cell r="B5021">
            <v>0</v>
          </cell>
          <cell r="C5021"/>
          <cell r="E5021"/>
          <cell r="G5021"/>
        </row>
        <row r="5022">
          <cell r="A5022" t="str">
            <v>RUBRO:</v>
          </cell>
          <cell r="B5022"/>
          <cell r="C5022">
            <v>0</v>
          </cell>
          <cell r="E5022"/>
          <cell r="G5022"/>
        </row>
        <row r="5023">
          <cell r="A5023" t="str">
            <v>ITEM:</v>
          </cell>
          <cell r="B5023" t="str">
            <v/>
          </cell>
          <cell r="C5023" t="str">
            <v/>
          </cell>
          <cell r="E5023"/>
          <cell r="F5023" t="str">
            <v>UNIDAD:</v>
          </cell>
          <cell r="G5023" t="str">
            <v/>
          </cell>
        </row>
        <row r="5024">
          <cell r="A5024"/>
          <cell r="B5024"/>
          <cell r="E5024"/>
          <cell r="G5024"/>
        </row>
        <row r="5025">
          <cell r="A5025" t="str">
            <v>DATOS REDETERMINACION</v>
          </cell>
          <cell r="B5025"/>
          <cell r="C5025" t="str">
            <v>DESIGNACION</v>
          </cell>
          <cell r="D5025" t="str">
            <v>U</v>
          </cell>
          <cell r="E5025" t="str">
            <v>Cantidad</v>
          </cell>
          <cell r="F5025" t="str">
            <v>$ Unitarios</v>
          </cell>
          <cell r="G5025" t="str">
            <v>$ Parcial</v>
          </cell>
        </row>
        <row r="5026">
          <cell r="A5026" t="str">
            <v>CÓDIGO</v>
          </cell>
          <cell r="B5026" t="str">
            <v>DESCRIPCIÓN</v>
          </cell>
          <cell r="C5026"/>
          <cell r="D5026"/>
          <cell r="E5026"/>
          <cell r="F5026"/>
          <cell r="G5026"/>
        </row>
        <row r="5027">
          <cell r="A5027" t="str">
            <v>A - MATERIALES</v>
          </cell>
          <cell r="B5027"/>
          <cell r="C5027"/>
          <cell r="D5027"/>
          <cell r="E5027"/>
          <cell r="F5027"/>
          <cell r="G5027"/>
        </row>
        <row r="5028">
          <cell r="A5028" t="str">
            <v/>
          </cell>
          <cell r="B5028" t="str">
            <v/>
          </cell>
          <cell r="C5028"/>
          <cell r="D5028" t="str">
            <v/>
          </cell>
          <cell r="E5028"/>
          <cell r="F5028">
            <v>0</v>
          </cell>
          <cell r="G5028">
            <v>0</v>
          </cell>
        </row>
        <row r="5029">
          <cell r="A5029" t="str">
            <v/>
          </cell>
          <cell r="B5029" t="str">
            <v/>
          </cell>
          <cell r="C5029"/>
          <cell r="D5029" t="str">
            <v/>
          </cell>
          <cell r="E5029"/>
          <cell r="F5029">
            <v>0</v>
          </cell>
          <cell r="G5029">
            <v>0</v>
          </cell>
        </row>
        <row r="5030">
          <cell r="A5030" t="str">
            <v/>
          </cell>
          <cell r="B5030" t="str">
            <v/>
          </cell>
          <cell r="C5030"/>
          <cell r="D5030" t="str">
            <v/>
          </cell>
          <cell r="E5030"/>
          <cell r="F5030">
            <v>0</v>
          </cell>
          <cell r="G5030">
            <v>0</v>
          </cell>
        </row>
        <row r="5031">
          <cell r="A5031" t="str">
            <v/>
          </cell>
          <cell r="B5031" t="str">
            <v/>
          </cell>
          <cell r="C5031"/>
          <cell r="D5031" t="str">
            <v/>
          </cell>
          <cell r="E5031"/>
          <cell r="F5031">
            <v>0</v>
          </cell>
          <cell r="G5031">
            <v>0</v>
          </cell>
        </row>
        <row r="5032">
          <cell r="A5032" t="str">
            <v/>
          </cell>
          <cell r="B5032" t="str">
            <v/>
          </cell>
          <cell r="C5032"/>
          <cell r="D5032" t="str">
            <v/>
          </cell>
          <cell r="E5032"/>
          <cell r="F5032">
            <v>0</v>
          </cell>
          <cell r="G5032">
            <v>0</v>
          </cell>
        </row>
        <row r="5033">
          <cell r="A5033" t="str">
            <v/>
          </cell>
          <cell r="B5033" t="str">
            <v/>
          </cell>
          <cell r="C5033"/>
          <cell r="D5033" t="str">
            <v/>
          </cell>
          <cell r="E5033"/>
          <cell r="F5033">
            <v>0</v>
          </cell>
          <cell r="G5033">
            <v>0</v>
          </cell>
        </row>
        <row r="5034">
          <cell r="A5034" t="str">
            <v/>
          </cell>
          <cell r="B5034" t="str">
            <v/>
          </cell>
          <cell r="C5034"/>
          <cell r="D5034" t="str">
            <v/>
          </cell>
          <cell r="E5034"/>
          <cell r="F5034">
            <v>0</v>
          </cell>
          <cell r="G5034">
            <v>0</v>
          </cell>
        </row>
        <row r="5035">
          <cell r="A5035" t="str">
            <v/>
          </cell>
          <cell r="B5035" t="str">
            <v/>
          </cell>
          <cell r="C5035"/>
          <cell r="D5035" t="str">
            <v/>
          </cell>
          <cell r="E5035"/>
          <cell r="F5035">
            <v>0</v>
          </cell>
          <cell r="G5035">
            <v>0</v>
          </cell>
        </row>
        <row r="5036">
          <cell r="A5036" t="str">
            <v/>
          </cell>
          <cell r="B5036" t="str">
            <v/>
          </cell>
          <cell r="C5036"/>
          <cell r="D5036" t="str">
            <v/>
          </cell>
          <cell r="E5036"/>
          <cell r="F5036">
            <v>0</v>
          </cell>
          <cell r="G5036">
            <v>0</v>
          </cell>
        </row>
        <row r="5037">
          <cell r="A5037" t="str">
            <v/>
          </cell>
          <cell r="B5037" t="str">
            <v/>
          </cell>
          <cell r="C5037"/>
          <cell r="D5037" t="str">
            <v/>
          </cell>
          <cell r="E5037"/>
          <cell r="F5037">
            <v>0</v>
          </cell>
          <cell r="G5037">
            <v>0</v>
          </cell>
        </row>
        <row r="5038">
          <cell r="A5038" t="str">
            <v/>
          </cell>
          <cell r="B5038" t="str">
            <v/>
          </cell>
          <cell r="C5038"/>
          <cell r="D5038" t="str">
            <v/>
          </cell>
          <cell r="E5038"/>
          <cell r="F5038">
            <v>0</v>
          </cell>
          <cell r="G5038">
            <v>0</v>
          </cell>
        </row>
        <row r="5039">
          <cell r="A5039" t="str">
            <v/>
          </cell>
          <cell r="B5039" t="str">
            <v/>
          </cell>
          <cell r="C5039"/>
          <cell r="D5039" t="str">
            <v/>
          </cell>
          <cell r="E5039"/>
          <cell r="F5039">
            <v>0</v>
          </cell>
          <cell r="G5039">
            <v>0</v>
          </cell>
        </row>
        <row r="5040">
          <cell r="A5040" t="str">
            <v/>
          </cell>
          <cell r="B5040" t="str">
            <v/>
          </cell>
          <cell r="C5040"/>
          <cell r="D5040" t="str">
            <v/>
          </cell>
          <cell r="E5040"/>
          <cell r="F5040">
            <v>0</v>
          </cell>
          <cell r="G5040">
            <v>0</v>
          </cell>
        </row>
        <row r="5041">
          <cell r="A5041" t="str">
            <v/>
          </cell>
          <cell r="B5041" t="str">
            <v/>
          </cell>
          <cell r="C5041"/>
          <cell r="D5041" t="str">
            <v/>
          </cell>
          <cell r="E5041"/>
          <cell r="F5041">
            <v>0</v>
          </cell>
          <cell r="G5041">
            <v>0</v>
          </cell>
        </row>
        <row r="5042">
          <cell r="A5042" t="str">
            <v/>
          </cell>
          <cell r="B5042" t="str">
            <v/>
          </cell>
          <cell r="C5042"/>
          <cell r="D5042" t="str">
            <v/>
          </cell>
          <cell r="E5042"/>
          <cell r="F5042">
            <v>0</v>
          </cell>
          <cell r="G5042">
            <v>0</v>
          </cell>
        </row>
        <row r="5043">
          <cell r="A5043" t="str">
            <v/>
          </cell>
          <cell r="B5043" t="str">
            <v/>
          </cell>
          <cell r="C5043"/>
          <cell r="D5043" t="str">
            <v/>
          </cell>
          <cell r="E5043"/>
          <cell r="F5043">
            <v>0</v>
          </cell>
          <cell r="G5043">
            <v>0</v>
          </cell>
        </row>
        <row r="5044">
          <cell r="A5044" t="str">
            <v/>
          </cell>
          <cell r="B5044" t="str">
            <v/>
          </cell>
          <cell r="C5044"/>
          <cell r="D5044" t="str">
            <v/>
          </cell>
          <cell r="E5044"/>
          <cell r="F5044">
            <v>0</v>
          </cell>
          <cell r="G5044">
            <v>0</v>
          </cell>
        </row>
        <row r="5045">
          <cell r="A5045" t="str">
            <v/>
          </cell>
          <cell r="B5045" t="str">
            <v/>
          </cell>
          <cell r="C5045"/>
          <cell r="D5045" t="str">
            <v/>
          </cell>
          <cell r="E5045"/>
          <cell r="F5045">
            <v>0</v>
          </cell>
          <cell r="G5045">
            <v>0</v>
          </cell>
        </row>
        <row r="5046">
          <cell r="A5046" t="str">
            <v/>
          </cell>
          <cell r="B5046" t="str">
            <v/>
          </cell>
          <cell r="C5046"/>
          <cell r="D5046" t="str">
            <v/>
          </cell>
          <cell r="E5046"/>
          <cell r="F5046">
            <v>0</v>
          </cell>
          <cell r="G5046">
            <v>0</v>
          </cell>
        </row>
        <row r="5047">
          <cell r="A5047" t="str">
            <v/>
          </cell>
          <cell r="B5047" t="str">
            <v/>
          </cell>
          <cell r="C5047"/>
          <cell r="D5047" t="str">
            <v/>
          </cell>
          <cell r="E5047"/>
          <cell r="F5047">
            <v>0</v>
          </cell>
          <cell r="G5047">
            <v>0</v>
          </cell>
        </row>
        <row r="5048">
          <cell r="A5048"/>
          <cell r="B5048"/>
          <cell r="C5048"/>
          <cell r="D5048"/>
          <cell r="E5048"/>
          <cell r="F5048" t="str">
            <v>Total A</v>
          </cell>
          <cell r="G5048">
            <v>0</v>
          </cell>
        </row>
        <row r="5049">
          <cell r="A5049" t="str">
            <v>B - MANO DE OBRA</v>
          </cell>
          <cell r="B5049"/>
          <cell r="C5049"/>
          <cell r="D5049"/>
          <cell r="E5049"/>
          <cell r="F5049"/>
          <cell r="G5049"/>
        </row>
        <row r="5050">
          <cell r="A5050" t="str">
            <v/>
          </cell>
          <cell r="B5050" t="str">
            <v/>
          </cell>
          <cell r="C5050"/>
          <cell r="D5050" t="str">
            <v/>
          </cell>
          <cell r="E5050"/>
          <cell r="F5050">
            <v>0</v>
          </cell>
          <cell r="G5050">
            <v>0</v>
          </cell>
        </row>
        <row r="5051">
          <cell r="A5051" t="str">
            <v/>
          </cell>
          <cell r="B5051" t="str">
            <v/>
          </cell>
          <cell r="C5051"/>
          <cell r="D5051" t="str">
            <v/>
          </cell>
          <cell r="E5051"/>
          <cell r="F5051">
            <v>0</v>
          </cell>
          <cell r="G5051">
            <v>0</v>
          </cell>
        </row>
        <row r="5052">
          <cell r="A5052" t="str">
            <v/>
          </cell>
          <cell r="B5052" t="str">
            <v/>
          </cell>
          <cell r="C5052"/>
          <cell r="D5052" t="str">
            <v/>
          </cell>
          <cell r="E5052"/>
          <cell r="F5052">
            <v>0</v>
          </cell>
          <cell r="G5052">
            <v>0</v>
          </cell>
        </row>
        <row r="5053">
          <cell r="A5053" t="str">
            <v/>
          </cell>
          <cell r="B5053" t="str">
            <v/>
          </cell>
          <cell r="C5053"/>
          <cell r="D5053" t="str">
            <v/>
          </cell>
          <cell r="E5053"/>
          <cell r="F5053">
            <v>0</v>
          </cell>
          <cell r="G5053">
            <v>0</v>
          </cell>
        </row>
        <row r="5054">
          <cell r="A5054" t="str">
            <v/>
          </cell>
          <cell r="B5054" t="str">
            <v/>
          </cell>
          <cell r="C5054"/>
          <cell r="D5054" t="str">
            <v/>
          </cell>
          <cell r="E5054"/>
          <cell r="F5054">
            <v>0</v>
          </cell>
          <cell r="G5054">
            <v>0</v>
          </cell>
        </row>
        <row r="5055">
          <cell r="A5055" t="str">
            <v/>
          </cell>
          <cell r="B5055" t="str">
            <v/>
          </cell>
          <cell r="C5055"/>
          <cell r="D5055" t="str">
            <v/>
          </cell>
          <cell r="E5055"/>
          <cell r="F5055">
            <v>0</v>
          </cell>
          <cell r="G5055">
            <v>0</v>
          </cell>
        </row>
        <row r="5056">
          <cell r="A5056" t="str">
            <v/>
          </cell>
          <cell r="B5056" t="str">
            <v/>
          </cell>
          <cell r="C5056"/>
          <cell r="D5056" t="str">
            <v/>
          </cell>
          <cell r="E5056"/>
          <cell r="F5056">
            <v>0</v>
          </cell>
          <cell r="G5056">
            <v>0</v>
          </cell>
        </row>
        <row r="5057">
          <cell r="A5057" t="str">
            <v/>
          </cell>
          <cell r="B5057" t="str">
            <v/>
          </cell>
          <cell r="C5057"/>
          <cell r="D5057" t="str">
            <v/>
          </cell>
          <cell r="E5057"/>
          <cell r="F5057">
            <v>0</v>
          </cell>
          <cell r="G5057">
            <v>0</v>
          </cell>
        </row>
        <row r="5058">
          <cell r="A5058"/>
          <cell r="B5058"/>
          <cell r="C5058"/>
          <cell r="D5058"/>
          <cell r="E5058"/>
          <cell r="F5058" t="str">
            <v>Total B</v>
          </cell>
          <cell r="G5058">
            <v>0</v>
          </cell>
        </row>
        <row r="5059">
          <cell r="A5059" t="str">
            <v>C - EQUIPOS</v>
          </cell>
          <cell r="B5059"/>
          <cell r="C5059"/>
          <cell r="D5059"/>
          <cell r="E5059"/>
          <cell r="F5059"/>
          <cell r="G5059"/>
        </row>
        <row r="5060">
          <cell r="A5060" t="str">
            <v/>
          </cell>
          <cell r="B5060" t="str">
            <v/>
          </cell>
          <cell r="C5060"/>
          <cell r="D5060" t="str">
            <v/>
          </cell>
          <cell r="E5060"/>
          <cell r="F5060">
            <v>0</v>
          </cell>
          <cell r="G5060">
            <v>0</v>
          </cell>
        </row>
        <row r="5061">
          <cell r="A5061" t="str">
            <v/>
          </cell>
          <cell r="B5061" t="str">
            <v/>
          </cell>
          <cell r="C5061"/>
          <cell r="D5061" t="str">
            <v/>
          </cell>
          <cell r="E5061"/>
          <cell r="F5061">
            <v>0</v>
          </cell>
          <cell r="G5061">
            <v>0</v>
          </cell>
        </row>
        <row r="5062">
          <cell r="A5062" t="str">
            <v/>
          </cell>
          <cell r="B5062" t="str">
            <v/>
          </cell>
          <cell r="C5062"/>
          <cell r="D5062" t="str">
            <v/>
          </cell>
          <cell r="E5062"/>
          <cell r="F5062">
            <v>0</v>
          </cell>
          <cell r="G5062">
            <v>0</v>
          </cell>
        </row>
        <row r="5063">
          <cell r="A5063" t="str">
            <v/>
          </cell>
          <cell r="B5063" t="str">
            <v/>
          </cell>
          <cell r="C5063"/>
          <cell r="D5063" t="str">
            <v/>
          </cell>
          <cell r="E5063"/>
          <cell r="F5063">
            <v>0</v>
          </cell>
          <cell r="G5063">
            <v>0</v>
          </cell>
        </row>
        <row r="5064">
          <cell r="A5064" t="str">
            <v/>
          </cell>
          <cell r="B5064" t="str">
            <v/>
          </cell>
          <cell r="C5064"/>
          <cell r="D5064" t="str">
            <v/>
          </cell>
          <cell r="E5064"/>
          <cell r="F5064">
            <v>0</v>
          </cell>
          <cell r="G5064">
            <v>0</v>
          </cell>
        </row>
        <row r="5065">
          <cell r="A5065" t="str">
            <v/>
          </cell>
          <cell r="B5065" t="str">
            <v/>
          </cell>
          <cell r="C5065"/>
          <cell r="D5065" t="str">
            <v/>
          </cell>
          <cell r="E5065"/>
          <cell r="F5065">
            <v>0</v>
          </cell>
          <cell r="G5065">
            <v>0</v>
          </cell>
        </row>
        <row r="5066">
          <cell r="A5066" t="str">
            <v/>
          </cell>
          <cell r="B5066" t="str">
            <v/>
          </cell>
          <cell r="C5066"/>
          <cell r="D5066" t="str">
            <v/>
          </cell>
          <cell r="E5066"/>
          <cell r="F5066">
            <v>0</v>
          </cell>
          <cell r="G5066">
            <v>0</v>
          </cell>
        </row>
        <row r="5067">
          <cell r="A5067" t="str">
            <v/>
          </cell>
          <cell r="B5067" t="str">
            <v/>
          </cell>
          <cell r="C5067"/>
          <cell r="D5067" t="str">
            <v/>
          </cell>
          <cell r="E5067"/>
          <cell r="F5067">
            <v>0</v>
          </cell>
          <cell r="G5067">
            <v>0</v>
          </cell>
        </row>
        <row r="5068">
          <cell r="A5068" t="str">
            <v/>
          </cell>
          <cell r="B5068" t="str">
            <v/>
          </cell>
          <cell r="C5068"/>
          <cell r="D5068" t="str">
            <v/>
          </cell>
          <cell r="E5068"/>
          <cell r="F5068">
            <v>0</v>
          </cell>
          <cell r="G5068">
            <v>0</v>
          </cell>
        </row>
        <row r="5069">
          <cell r="A5069" t="str">
            <v/>
          </cell>
          <cell r="B5069" t="str">
            <v/>
          </cell>
          <cell r="C5069"/>
          <cell r="D5069" t="str">
            <v/>
          </cell>
          <cell r="E5069"/>
          <cell r="F5069">
            <v>0</v>
          </cell>
          <cell r="G5069">
            <v>0</v>
          </cell>
        </row>
        <row r="5070">
          <cell r="A5070"/>
          <cell r="E5070"/>
          <cell r="F5070" t="str">
            <v>Total C</v>
          </cell>
          <cell r="G5070">
            <v>0</v>
          </cell>
        </row>
        <row r="5071">
          <cell r="A5071"/>
          <cell r="E5071"/>
          <cell r="G5071"/>
        </row>
        <row r="5072">
          <cell r="A5072" t="str">
            <v/>
          </cell>
          <cell r="B5072" t="str">
            <v/>
          </cell>
          <cell r="C5072"/>
          <cell r="D5072" t="str">
            <v>COSTO NETO</v>
          </cell>
          <cell r="E5072"/>
          <cell r="F5072" t="str">
            <v>Total D=A+B+C</v>
          </cell>
          <cell r="G5072">
            <v>0</v>
          </cell>
        </row>
        <row r="5073">
          <cell r="A5073"/>
          <cell r="B5073"/>
          <cell r="C5073"/>
          <cell r="D5073"/>
          <cell r="E5073"/>
          <cell r="F5073"/>
          <cell r="G5073"/>
        </row>
        <row r="5074">
          <cell r="A5074" t="str">
            <v>ANALISIS DE PRECIOS</v>
          </cell>
          <cell r="B5074"/>
          <cell r="C5074"/>
          <cell r="D5074"/>
          <cell r="E5074"/>
          <cell r="F5074"/>
          <cell r="G5074"/>
        </row>
        <row r="5075">
          <cell r="A5075" t="str">
            <v>COMITENTE:</v>
          </cell>
          <cell r="B5075" t="str">
            <v>INSTITUTO PROVINCIAL DE LA VIVIENDA</v>
          </cell>
          <cell r="C5075"/>
          <cell r="D5075"/>
          <cell r="E5075"/>
          <cell r="F5075"/>
          <cell r="G5075"/>
        </row>
        <row r="5076">
          <cell r="A5076" t="str">
            <v>CONTRATISTA:</v>
          </cell>
          <cell r="B5076">
            <v>0</v>
          </cell>
          <cell r="C5076"/>
          <cell r="D5076"/>
          <cell r="E5076"/>
          <cell r="F5076"/>
          <cell r="G5076"/>
        </row>
        <row r="5077">
          <cell r="A5077" t="str">
            <v>OBRA:</v>
          </cell>
          <cell r="B5077">
            <v>0</v>
          </cell>
          <cell r="C5077"/>
          <cell r="D5077"/>
          <cell r="E5077"/>
          <cell r="F5077" t="str">
            <v>PRECIOS A:</v>
          </cell>
          <cell r="G5077">
            <v>0</v>
          </cell>
        </row>
        <row r="5078">
          <cell r="A5078" t="str">
            <v>UBICACIÓN:</v>
          </cell>
          <cell r="B5078">
            <v>0</v>
          </cell>
          <cell r="C5078"/>
          <cell r="E5078"/>
          <cell r="G5078"/>
        </row>
        <row r="5079">
          <cell r="A5079" t="str">
            <v>RUBRO:</v>
          </cell>
          <cell r="B5079"/>
          <cell r="C5079">
            <v>0</v>
          </cell>
          <cell r="E5079"/>
          <cell r="G5079"/>
        </row>
        <row r="5080">
          <cell r="A5080" t="str">
            <v>ITEM:</v>
          </cell>
          <cell r="B5080" t="str">
            <v/>
          </cell>
          <cell r="C5080" t="str">
            <v/>
          </cell>
          <cell r="E5080"/>
          <cell r="F5080" t="str">
            <v>UNIDAD:</v>
          </cell>
          <cell r="G5080" t="str">
            <v/>
          </cell>
        </row>
        <row r="5081">
          <cell r="A5081"/>
          <cell r="B5081"/>
          <cell r="E5081"/>
          <cell r="G5081"/>
        </row>
        <row r="5082">
          <cell r="A5082" t="str">
            <v>DATOS REDETERMINACION</v>
          </cell>
          <cell r="B5082"/>
          <cell r="C5082" t="str">
            <v>DESIGNACION</v>
          </cell>
          <cell r="D5082" t="str">
            <v>U</v>
          </cell>
          <cell r="E5082" t="str">
            <v>Cantidad</v>
          </cell>
          <cell r="F5082" t="str">
            <v>$ Unitarios</v>
          </cell>
          <cell r="G5082" t="str">
            <v>$ Parcial</v>
          </cell>
        </row>
        <row r="5083">
          <cell r="A5083" t="str">
            <v>CÓDIGO</v>
          </cell>
          <cell r="B5083" t="str">
            <v>DESCRIPCIÓN</v>
          </cell>
          <cell r="C5083"/>
          <cell r="D5083"/>
          <cell r="E5083"/>
          <cell r="F5083"/>
          <cell r="G5083"/>
        </row>
        <row r="5084">
          <cell r="A5084" t="str">
            <v>A - MATERIALES</v>
          </cell>
          <cell r="B5084"/>
          <cell r="C5084"/>
          <cell r="D5084"/>
          <cell r="E5084"/>
          <cell r="F5084"/>
          <cell r="G5084"/>
        </row>
        <row r="5085">
          <cell r="A5085" t="str">
            <v/>
          </cell>
          <cell r="B5085" t="str">
            <v/>
          </cell>
          <cell r="C5085"/>
          <cell r="D5085" t="str">
            <v/>
          </cell>
          <cell r="E5085"/>
          <cell r="F5085">
            <v>0</v>
          </cell>
          <cell r="G5085">
            <v>0</v>
          </cell>
        </row>
        <row r="5086">
          <cell r="A5086" t="str">
            <v/>
          </cell>
          <cell r="B5086" t="str">
            <v/>
          </cell>
          <cell r="C5086"/>
          <cell r="D5086" t="str">
            <v/>
          </cell>
          <cell r="E5086"/>
          <cell r="F5086">
            <v>0</v>
          </cell>
          <cell r="G5086">
            <v>0</v>
          </cell>
        </row>
        <row r="5087">
          <cell r="A5087" t="str">
            <v/>
          </cell>
          <cell r="B5087" t="str">
            <v/>
          </cell>
          <cell r="C5087"/>
          <cell r="D5087" t="str">
            <v/>
          </cell>
          <cell r="E5087"/>
          <cell r="F5087">
            <v>0</v>
          </cell>
          <cell r="G5087">
            <v>0</v>
          </cell>
        </row>
        <row r="5088">
          <cell r="A5088" t="str">
            <v/>
          </cell>
          <cell r="B5088" t="str">
            <v/>
          </cell>
          <cell r="C5088"/>
          <cell r="D5088" t="str">
            <v/>
          </cell>
          <cell r="E5088"/>
          <cell r="F5088">
            <v>0</v>
          </cell>
          <cell r="G5088">
            <v>0</v>
          </cell>
        </row>
        <row r="5089">
          <cell r="A5089" t="str">
            <v/>
          </cell>
          <cell r="B5089" t="str">
            <v/>
          </cell>
          <cell r="C5089"/>
          <cell r="D5089" t="str">
            <v/>
          </cell>
          <cell r="E5089"/>
          <cell r="F5089">
            <v>0</v>
          </cell>
          <cell r="G5089">
            <v>0</v>
          </cell>
        </row>
        <row r="5090">
          <cell r="A5090" t="str">
            <v/>
          </cell>
          <cell r="B5090" t="str">
            <v/>
          </cell>
          <cell r="C5090"/>
          <cell r="D5090" t="str">
            <v/>
          </cell>
          <cell r="E5090"/>
          <cell r="F5090">
            <v>0</v>
          </cell>
          <cell r="G5090">
            <v>0</v>
          </cell>
        </row>
        <row r="5091">
          <cell r="A5091" t="str">
            <v/>
          </cell>
          <cell r="B5091" t="str">
            <v/>
          </cell>
          <cell r="C5091"/>
          <cell r="D5091" t="str">
            <v/>
          </cell>
          <cell r="E5091"/>
          <cell r="F5091">
            <v>0</v>
          </cell>
          <cell r="G5091">
            <v>0</v>
          </cell>
        </row>
        <row r="5092">
          <cell r="A5092" t="str">
            <v/>
          </cell>
          <cell r="B5092" t="str">
            <v/>
          </cell>
          <cell r="C5092"/>
          <cell r="D5092" t="str">
            <v/>
          </cell>
          <cell r="E5092"/>
          <cell r="F5092">
            <v>0</v>
          </cell>
          <cell r="G5092">
            <v>0</v>
          </cell>
        </row>
        <row r="5093">
          <cell r="A5093" t="str">
            <v/>
          </cell>
          <cell r="B5093" t="str">
            <v/>
          </cell>
          <cell r="C5093"/>
          <cell r="D5093" t="str">
            <v/>
          </cell>
          <cell r="E5093"/>
          <cell r="F5093">
            <v>0</v>
          </cell>
          <cell r="G5093">
            <v>0</v>
          </cell>
        </row>
        <row r="5094">
          <cell r="A5094" t="str">
            <v/>
          </cell>
          <cell r="B5094" t="str">
            <v/>
          </cell>
          <cell r="C5094"/>
          <cell r="D5094" t="str">
            <v/>
          </cell>
          <cell r="E5094"/>
          <cell r="F5094">
            <v>0</v>
          </cell>
          <cell r="G5094">
            <v>0</v>
          </cell>
        </row>
        <row r="5095">
          <cell r="A5095" t="str">
            <v/>
          </cell>
          <cell r="B5095" t="str">
            <v/>
          </cell>
          <cell r="C5095"/>
          <cell r="D5095" t="str">
            <v/>
          </cell>
          <cell r="E5095"/>
          <cell r="F5095">
            <v>0</v>
          </cell>
          <cell r="G5095">
            <v>0</v>
          </cell>
        </row>
        <row r="5096">
          <cell r="A5096" t="str">
            <v/>
          </cell>
          <cell r="B5096" t="str">
            <v/>
          </cell>
          <cell r="C5096"/>
          <cell r="D5096" t="str">
            <v/>
          </cell>
          <cell r="E5096"/>
          <cell r="F5096">
            <v>0</v>
          </cell>
          <cell r="G5096">
            <v>0</v>
          </cell>
        </row>
        <row r="5097">
          <cell r="A5097" t="str">
            <v/>
          </cell>
          <cell r="B5097" t="str">
            <v/>
          </cell>
          <cell r="C5097"/>
          <cell r="D5097" t="str">
            <v/>
          </cell>
          <cell r="E5097"/>
          <cell r="F5097">
            <v>0</v>
          </cell>
          <cell r="G5097">
            <v>0</v>
          </cell>
        </row>
        <row r="5098">
          <cell r="A5098" t="str">
            <v/>
          </cell>
          <cell r="B5098" t="str">
            <v/>
          </cell>
          <cell r="C5098"/>
          <cell r="D5098" t="str">
            <v/>
          </cell>
          <cell r="E5098"/>
          <cell r="F5098">
            <v>0</v>
          </cell>
          <cell r="G5098">
            <v>0</v>
          </cell>
        </row>
        <row r="5099">
          <cell r="A5099" t="str">
            <v/>
          </cell>
          <cell r="B5099" t="str">
            <v/>
          </cell>
          <cell r="C5099"/>
          <cell r="D5099" t="str">
            <v/>
          </cell>
          <cell r="E5099"/>
          <cell r="F5099">
            <v>0</v>
          </cell>
          <cell r="G5099">
            <v>0</v>
          </cell>
        </row>
        <row r="5100">
          <cell r="A5100" t="str">
            <v/>
          </cell>
          <cell r="B5100" t="str">
            <v/>
          </cell>
          <cell r="C5100"/>
          <cell r="D5100" t="str">
            <v/>
          </cell>
          <cell r="E5100"/>
          <cell r="F5100">
            <v>0</v>
          </cell>
          <cell r="G5100">
            <v>0</v>
          </cell>
        </row>
        <row r="5101">
          <cell r="A5101" t="str">
            <v/>
          </cell>
          <cell r="B5101" t="str">
            <v/>
          </cell>
          <cell r="C5101"/>
          <cell r="D5101" t="str">
            <v/>
          </cell>
          <cell r="E5101"/>
          <cell r="F5101">
            <v>0</v>
          </cell>
          <cell r="G5101">
            <v>0</v>
          </cell>
        </row>
        <row r="5102">
          <cell r="A5102" t="str">
            <v/>
          </cell>
          <cell r="B5102" t="str">
            <v/>
          </cell>
          <cell r="C5102"/>
          <cell r="D5102" t="str">
            <v/>
          </cell>
          <cell r="E5102"/>
          <cell r="F5102">
            <v>0</v>
          </cell>
          <cell r="G5102">
            <v>0</v>
          </cell>
        </row>
        <row r="5103">
          <cell r="A5103" t="str">
            <v/>
          </cell>
          <cell r="B5103" t="str">
            <v/>
          </cell>
          <cell r="C5103"/>
          <cell r="D5103" t="str">
            <v/>
          </cell>
          <cell r="E5103"/>
          <cell r="F5103">
            <v>0</v>
          </cell>
          <cell r="G5103">
            <v>0</v>
          </cell>
        </row>
        <row r="5104">
          <cell r="A5104" t="str">
            <v/>
          </cell>
          <cell r="B5104" t="str">
            <v/>
          </cell>
          <cell r="C5104"/>
          <cell r="D5104" t="str">
            <v/>
          </cell>
          <cell r="E5104"/>
          <cell r="F5104">
            <v>0</v>
          </cell>
          <cell r="G5104">
            <v>0</v>
          </cell>
        </row>
        <row r="5105">
          <cell r="A5105"/>
          <cell r="B5105"/>
          <cell r="C5105"/>
          <cell r="D5105"/>
          <cell r="E5105"/>
          <cell r="F5105" t="str">
            <v>Total A</v>
          </cell>
          <cell r="G5105">
            <v>0</v>
          </cell>
        </row>
        <row r="5106">
          <cell r="A5106" t="str">
            <v>B - MANO DE OBRA</v>
          </cell>
          <cell r="B5106"/>
          <cell r="C5106"/>
          <cell r="D5106"/>
          <cell r="E5106"/>
          <cell r="F5106"/>
          <cell r="G5106"/>
        </row>
        <row r="5107">
          <cell r="A5107" t="str">
            <v/>
          </cell>
          <cell r="B5107" t="str">
            <v/>
          </cell>
          <cell r="C5107"/>
          <cell r="D5107" t="str">
            <v/>
          </cell>
          <cell r="E5107"/>
          <cell r="F5107">
            <v>0</v>
          </cell>
          <cell r="G5107">
            <v>0</v>
          </cell>
        </row>
        <row r="5108">
          <cell r="A5108" t="str">
            <v/>
          </cell>
          <cell r="B5108" t="str">
            <v/>
          </cell>
          <cell r="C5108"/>
          <cell r="D5108" t="str">
            <v/>
          </cell>
          <cell r="E5108"/>
          <cell r="F5108">
            <v>0</v>
          </cell>
          <cell r="G5108">
            <v>0</v>
          </cell>
        </row>
        <row r="5109">
          <cell r="A5109" t="str">
            <v/>
          </cell>
          <cell r="B5109" t="str">
            <v/>
          </cell>
          <cell r="C5109"/>
          <cell r="D5109" t="str">
            <v/>
          </cell>
          <cell r="E5109"/>
          <cell r="F5109">
            <v>0</v>
          </cell>
          <cell r="G5109">
            <v>0</v>
          </cell>
        </row>
        <row r="5110">
          <cell r="A5110" t="str">
            <v/>
          </cell>
          <cell r="B5110" t="str">
            <v/>
          </cell>
          <cell r="C5110"/>
          <cell r="D5110" t="str">
            <v/>
          </cell>
          <cell r="E5110"/>
          <cell r="F5110">
            <v>0</v>
          </cell>
          <cell r="G5110">
            <v>0</v>
          </cell>
        </row>
        <row r="5111">
          <cell r="A5111" t="str">
            <v/>
          </cell>
          <cell r="B5111" t="str">
            <v/>
          </cell>
          <cell r="C5111"/>
          <cell r="D5111" t="str">
            <v/>
          </cell>
          <cell r="E5111"/>
          <cell r="F5111">
            <v>0</v>
          </cell>
          <cell r="G5111">
            <v>0</v>
          </cell>
        </row>
        <row r="5112">
          <cell r="A5112" t="str">
            <v/>
          </cell>
          <cell r="B5112" t="str">
            <v/>
          </cell>
          <cell r="C5112"/>
          <cell r="D5112" t="str">
            <v/>
          </cell>
          <cell r="E5112"/>
          <cell r="F5112">
            <v>0</v>
          </cell>
          <cell r="G5112">
            <v>0</v>
          </cell>
        </row>
        <row r="5113">
          <cell r="A5113" t="str">
            <v/>
          </cell>
          <cell r="B5113" t="str">
            <v/>
          </cell>
          <cell r="C5113"/>
          <cell r="D5113" t="str">
            <v/>
          </cell>
          <cell r="E5113"/>
          <cell r="F5113">
            <v>0</v>
          </cell>
          <cell r="G5113">
            <v>0</v>
          </cell>
        </row>
        <row r="5114">
          <cell r="A5114" t="str">
            <v/>
          </cell>
          <cell r="B5114" t="str">
            <v/>
          </cell>
          <cell r="C5114"/>
          <cell r="D5114" t="str">
            <v/>
          </cell>
          <cell r="E5114"/>
          <cell r="F5114">
            <v>0</v>
          </cell>
          <cell r="G5114">
            <v>0</v>
          </cell>
        </row>
        <row r="5115">
          <cell r="A5115"/>
          <cell r="B5115"/>
          <cell r="C5115"/>
          <cell r="D5115"/>
          <cell r="E5115"/>
          <cell r="F5115" t="str">
            <v>Total B</v>
          </cell>
          <cell r="G5115">
            <v>0</v>
          </cell>
        </row>
        <row r="5116">
          <cell r="A5116" t="str">
            <v>C - EQUIPOS</v>
          </cell>
          <cell r="B5116"/>
          <cell r="C5116"/>
          <cell r="D5116"/>
          <cell r="E5116"/>
          <cell r="F5116"/>
          <cell r="G5116"/>
        </row>
        <row r="5117">
          <cell r="A5117" t="str">
            <v/>
          </cell>
          <cell r="B5117" t="str">
            <v/>
          </cell>
          <cell r="C5117"/>
          <cell r="D5117" t="str">
            <v/>
          </cell>
          <cell r="E5117"/>
          <cell r="F5117">
            <v>0</v>
          </cell>
          <cell r="G5117">
            <v>0</v>
          </cell>
        </row>
        <row r="5118">
          <cell r="A5118" t="str">
            <v/>
          </cell>
          <cell r="B5118" t="str">
            <v/>
          </cell>
          <cell r="C5118"/>
          <cell r="D5118" t="str">
            <v/>
          </cell>
          <cell r="E5118"/>
          <cell r="F5118">
            <v>0</v>
          </cell>
          <cell r="G5118">
            <v>0</v>
          </cell>
        </row>
        <row r="5119">
          <cell r="A5119" t="str">
            <v/>
          </cell>
          <cell r="B5119" t="str">
            <v/>
          </cell>
          <cell r="C5119"/>
          <cell r="D5119" t="str">
            <v/>
          </cell>
          <cell r="E5119"/>
          <cell r="F5119">
            <v>0</v>
          </cell>
          <cell r="G5119">
            <v>0</v>
          </cell>
        </row>
        <row r="5120">
          <cell r="A5120" t="str">
            <v/>
          </cell>
          <cell r="B5120" t="str">
            <v/>
          </cell>
          <cell r="C5120"/>
          <cell r="D5120" t="str">
            <v/>
          </cell>
          <cell r="E5120"/>
          <cell r="F5120">
            <v>0</v>
          </cell>
          <cell r="G5120">
            <v>0</v>
          </cell>
        </row>
        <row r="5121">
          <cell r="A5121" t="str">
            <v/>
          </cell>
          <cell r="B5121" t="str">
            <v/>
          </cell>
          <cell r="C5121"/>
          <cell r="D5121" t="str">
            <v/>
          </cell>
          <cell r="E5121"/>
          <cell r="F5121">
            <v>0</v>
          </cell>
          <cell r="G5121">
            <v>0</v>
          </cell>
        </row>
        <row r="5122">
          <cell r="A5122" t="str">
            <v/>
          </cell>
          <cell r="B5122" t="str">
            <v/>
          </cell>
          <cell r="C5122"/>
          <cell r="D5122" t="str">
            <v/>
          </cell>
          <cell r="E5122"/>
          <cell r="F5122">
            <v>0</v>
          </cell>
          <cell r="G5122">
            <v>0</v>
          </cell>
        </row>
        <row r="5123">
          <cell r="A5123" t="str">
            <v/>
          </cell>
          <cell r="B5123" t="str">
            <v/>
          </cell>
          <cell r="C5123"/>
          <cell r="D5123" t="str">
            <v/>
          </cell>
          <cell r="E5123"/>
          <cell r="F5123">
            <v>0</v>
          </cell>
          <cell r="G5123">
            <v>0</v>
          </cell>
        </row>
        <row r="5124">
          <cell r="A5124" t="str">
            <v/>
          </cell>
          <cell r="B5124" t="str">
            <v/>
          </cell>
          <cell r="C5124"/>
          <cell r="D5124" t="str">
            <v/>
          </cell>
          <cell r="E5124"/>
          <cell r="F5124">
            <v>0</v>
          </cell>
          <cell r="G5124">
            <v>0</v>
          </cell>
        </row>
        <row r="5125">
          <cell r="A5125" t="str">
            <v/>
          </cell>
          <cell r="B5125" t="str">
            <v/>
          </cell>
          <cell r="C5125"/>
          <cell r="D5125" t="str">
            <v/>
          </cell>
          <cell r="E5125"/>
          <cell r="F5125">
            <v>0</v>
          </cell>
          <cell r="G5125">
            <v>0</v>
          </cell>
        </row>
        <row r="5126">
          <cell r="A5126" t="str">
            <v/>
          </cell>
          <cell r="B5126" t="str">
            <v/>
          </cell>
          <cell r="C5126"/>
          <cell r="D5126" t="str">
            <v/>
          </cell>
          <cell r="E5126"/>
          <cell r="F5126">
            <v>0</v>
          </cell>
          <cell r="G5126">
            <v>0</v>
          </cell>
        </row>
        <row r="5127">
          <cell r="A5127"/>
          <cell r="E5127"/>
          <cell r="F5127" t="str">
            <v>Total C</v>
          </cell>
          <cell r="G5127">
            <v>0</v>
          </cell>
        </row>
        <row r="5128">
          <cell r="A5128"/>
          <cell r="E5128"/>
          <cell r="G5128"/>
        </row>
        <row r="5129">
          <cell r="A5129" t="str">
            <v/>
          </cell>
          <cell r="B5129" t="str">
            <v/>
          </cell>
          <cell r="C5129"/>
          <cell r="D5129" t="str">
            <v>COSTO NETO</v>
          </cell>
          <cell r="E5129"/>
          <cell r="F5129" t="str">
            <v>Total D=A+B+C</v>
          </cell>
          <cell r="G5129">
            <v>0</v>
          </cell>
        </row>
      </sheetData>
      <sheetData sheetId="7"/>
      <sheetData sheetId="8"/>
      <sheetData sheetId="9"/>
      <sheetData sheetId="10"/>
      <sheetData sheetId="11"/>
      <sheetData sheetId="12"/>
      <sheetData sheetId="13">
        <row r="1">
          <cell r="B1" t="str">
            <v>III</v>
          </cell>
          <cell r="C1" t="str">
            <v>OBRAS DE VIVIENDA</v>
          </cell>
          <cell r="D1"/>
        </row>
        <row r="2">
          <cell r="B2"/>
          <cell r="C2"/>
          <cell r="D2"/>
        </row>
        <row r="3">
          <cell r="A3">
            <v>1</v>
          </cell>
          <cell r="B3" t="str">
            <v>III-0001</v>
          </cell>
          <cell r="C3" t="str">
            <v>TRABAJOS PRELIMINARES</v>
          </cell>
          <cell r="D3"/>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cell r="C12"/>
          <cell r="D12"/>
        </row>
        <row r="13">
          <cell r="A13" t="str">
            <v>0002</v>
          </cell>
          <cell r="B13" t="str">
            <v>III-0002</v>
          </cell>
          <cell r="C13" t="str">
            <v>MOVIMIENTOS DE SUELOS</v>
          </cell>
          <cell r="D13"/>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cell r="B17"/>
          <cell r="C17"/>
          <cell r="D17"/>
        </row>
        <row r="18">
          <cell r="A18"/>
          <cell r="B18"/>
          <cell r="C18"/>
          <cell r="D18"/>
        </row>
        <row r="19">
          <cell r="A19" t="str">
            <v>0003</v>
          </cell>
          <cell r="B19" t="str">
            <v>III-0003</v>
          </cell>
          <cell r="C19" t="str">
            <v>HORMIGON SIMPLE</v>
          </cell>
          <cell r="D19"/>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cell r="D26"/>
        </row>
        <row r="27">
          <cell r="A27" t="str">
            <v>0008</v>
          </cell>
          <cell r="B27" t="str">
            <v>III-0003.0008</v>
          </cell>
          <cell r="C27"/>
          <cell r="D27"/>
        </row>
        <row r="28">
          <cell r="A28" t="str">
            <v>0009</v>
          </cell>
          <cell r="B28" t="str">
            <v>III-0003.0009</v>
          </cell>
          <cell r="C28"/>
          <cell r="D28"/>
        </row>
        <row r="29">
          <cell r="B29"/>
          <cell r="C29"/>
          <cell r="D29"/>
        </row>
        <row r="30">
          <cell r="B30"/>
          <cell r="C30"/>
          <cell r="D30"/>
        </row>
        <row r="31">
          <cell r="A31" t="str">
            <v>0004</v>
          </cell>
          <cell r="B31" t="str">
            <v>III-0004</v>
          </cell>
          <cell r="C31" t="str">
            <v>HORMIGON ARMADO</v>
          </cell>
          <cell r="D31"/>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cell r="C46"/>
          <cell r="D46"/>
        </row>
        <row r="47">
          <cell r="A47" t="str">
            <v>0005</v>
          </cell>
          <cell r="B47" t="str">
            <v>III-0005</v>
          </cell>
          <cell r="C47" t="str">
            <v>CONTRAPISOS Y CARPETAS</v>
          </cell>
          <cell r="D47"/>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cell r="C51"/>
          <cell r="D51"/>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cell r="C55"/>
          <cell r="D55"/>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cell r="C58"/>
          <cell r="D58"/>
        </row>
        <row r="59">
          <cell r="B59"/>
          <cell r="C59"/>
          <cell r="D59"/>
        </row>
        <row r="60">
          <cell r="A60" t="str">
            <v>0006</v>
          </cell>
          <cell r="B60" t="str">
            <v>III-0006</v>
          </cell>
          <cell r="C60" t="str">
            <v>MAMPOSTERIA</v>
          </cell>
          <cell r="D60"/>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cell r="B69"/>
          <cell r="C69"/>
          <cell r="D69"/>
        </row>
        <row r="70">
          <cell r="B70"/>
          <cell r="C70"/>
          <cell r="D70"/>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cell r="B73"/>
          <cell r="C73"/>
          <cell r="D73"/>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cell r="B76"/>
          <cell r="C76"/>
          <cell r="D76"/>
        </row>
        <row r="77">
          <cell r="A77"/>
          <cell r="B77"/>
          <cell r="C77"/>
          <cell r="D77"/>
        </row>
        <row r="78">
          <cell r="A78" t="str">
            <v>0007</v>
          </cell>
          <cell r="B78" t="str">
            <v>I-0007</v>
          </cell>
          <cell r="C78" t="str">
            <v>AISLACIONES</v>
          </cell>
          <cell r="D78"/>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cell r="B83"/>
          <cell r="C83"/>
          <cell r="D83"/>
        </row>
        <row r="84">
          <cell r="A84"/>
          <cell r="B84"/>
          <cell r="C84"/>
          <cell r="D84"/>
        </row>
        <row r="85">
          <cell r="A85" t="str">
            <v>0008</v>
          </cell>
          <cell r="B85" t="str">
            <v>I-0008</v>
          </cell>
          <cell r="C85" t="str">
            <v>REVOQUES Y ENLUCIDOS</v>
          </cell>
          <cell r="D85"/>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cell r="C90"/>
          <cell r="D90"/>
        </row>
        <row r="91">
          <cell r="B91"/>
          <cell r="C91"/>
          <cell r="D91"/>
        </row>
        <row r="92">
          <cell r="A92" t="str">
            <v>0009</v>
          </cell>
          <cell r="B92" t="str">
            <v>I-0009</v>
          </cell>
          <cell r="C92" t="str">
            <v>CUBIERTA DE TECHO</v>
          </cell>
          <cell r="D92"/>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cell r="C97"/>
          <cell r="D97"/>
        </row>
        <row r="98">
          <cell r="B98"/>
          <cell r="C98"/>
          <cell r="D98"/>
        </row>
        <row r="99">
          <cell r="A99" t="str">
            <v>0010</v>
          </cell>
          <cell r="B99" t="str">
            <v>I-0010</v>
          </cell>
          <cell r="C99" t="str">
            <v>CIELORRASOS</v>
          </cell>
          <cell r="D99"/>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cell r="C107"/>
          <cell r="D107"/>
        </row>
        <row r="108">
          <cell r="B108"/>
          <cell r="C108"/>
          <cell r="D108"/>
        </row>
        <row r="109">
          <cell r="A109" t="str">
            <v>0011</v>
          </cell>
          <cell r="B109" t="str">
            <v>I-0011</v>
          </cell>
          <cell r="C109" t="str">
            <v>REVESTIMIENTOS</v>
          </cell>
          <cell r="D109"/>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cell r="C115"/>
          <cell r="D115"/>
        </row>
        <row r="116">
          <cell r="B116"/>
          <cell r="C116"/>
          <cell r="D116"/>
        </row>
        <row r="117">
          <cell r="A117" t="str">
            <v>0012</v>
          </cell>
          <cell r="B117" t="str">
            <v>I-0012</v>
          </cell>
          <cell r="C117" t="str">
            <v>TABIQUE CONSTRUCCIÓN EN SECO</v>
          </cell>
          <cell r="D117"/>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cell r="C124"/>
          <cell r="D124"/>
        </row>
        <row r="125">
          <cell r="B125"/>
          <cell r="C125"/>
          <cell r="D125"/>
        </row>
        <row r="126">
          <cell r="A126" t="str">
            <v>0013</v>
          </cell>
          <cell r="B126" t="str">
            <v>I-0013</v>
          </cell>
          <cell r="C126" t="str">
            <v>PISOS</v>
          </cell>
          <cell r="D126"/>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cell r="B135"/>
          <cell r="C135"/>
          <cell r="D135"/>
        </row>
        <row r="136">
          <cell r="A136" t="str">
            <v>0014</v>
          </cell>
          <cell r="B136" t="str">
            <v>I-0014</v>
          </cell>
          <cell r="C136" t="str">
            <v>ZOCALOS</v>
          </cell>
          <cell r="D136"/>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cell r="C141"/>
          <cell r="D141"/>
        </row>
        <row r="142">
          <cell r="B142"/>
          <cell r="C142"/>
          <cell r="D142"/>
        </row>
        <row r="143">
          <cell r="A143" t="str">
            <v>0015</v>
          </cell>
          <cell r="B143" t="str">
            <v>I-0015</v>
          </cell>
          <cell r="C143" t="str">
            <v>MESADAS</v>
          </cell>
          <cell r="D143"/>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cell r="C146"/>
          <cell r="D146"/>
        </row>
        <row r="147">
          <cell r="B147"/>
          <cell r="C147"/>
          <cell r="D147"/>
        </row>
        <row r="148">
          <cell r="A148" t="str">
            <v>0016</v>
          </cell>
          <cell r="B148" t="str">
            <v>I-0016</v>
          </cell>
          <cell r="C148" t="str">
            <v>VIDRIOS Y ESPEJOS</v>
          </cell>
          <cell r="D148"/>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cell r="B152"/>
          <cell r="C152"/>
          <cell r="D152"/>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cell r="C155"/>
          <cell r="D155"/>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cell r="C159"/>
          <cell r="D159"/>
        </row>
        <row r="160">
          <cell r="A160" t="str">
            <v>0030</v>
          </cell>
          <cell r="B160" t="str">
            <v>I-0016.0030</v>
          </cell>
          <cell r="C160" t="str">
            <v>Espejos</v>
          </cell>
          <cell r="D160" t="str">
            <v>m2</v>
          </cell>
        </row>
        <row r="161">
          <cell r="B161"/>
          <cell r="C161"/>
          <cell r="D161"/>
        </row>
        <row r="162">
          <cell r="B162"/>
          <cell r="C162"/>
          <cell r="D162"/>
        </row>
        <row r="163">
          <cell r="A163" t="str">
            <v>0017</v>
          </cell>
          <cell r="B163" t="str">
            <v>I-0017</v>
          </cell>
          <cell r="C163" t="str">
            <v>PINTURAS</v>
          </cell>
          <cell r="D163"/>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cell r="B168"/>
          <cell r="C168"/>
          <cell r="D168"/>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cell r="B173"/>
          <cell r="C173"/>
          <cell r="D173"/>
        </row>
        <row r="174">
          <cell r="B174"/>
          <cell r="C174"/>
          <cell r="D174"/>
        </row>
        <row r="175">
          <cell r="A175" t="str">
            <v>0018</v>
          </cell>
          <cell r="B175" t="str">
            <v>I-0018</v>
          </cell>
          <cell r="C175" t="str">
            <v>CARPINTERIAS</v>
          </cell>
          <cell r="D175"/>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cell r="C185"/>
          <cell r="D185"/>
        </row>
        <row r="186">
          <cell r="B186"/>
          <cell r="C186"/>
          <cell r="D186"/>
        </row>
        <row r="187">
          <cell r="A187" t="str">
            <v>0019</v>
          </cell>
          <cell r="B187" t="str">
            <v>I-0019</v>
          </cell>
          <cell r="C187" t="str">
            <v>INSTALACIONES</v>
          </cell>
          <cell r="D187"/>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cell r="B194"/>
          <cell r="C194"/>
          <cell r="D194"/>
        </row>
        <row r="195">
          <cell r="A195"/>
          <cell r="B195"/>
          <cell r="C195"/>
          <cell r="D195"/>
        </row>
        <row r="196">
          <cell r="A196"/>
          <cell r="B196"/>
          <cell r="D196"/>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cell r="B202"/>
          <cell r="C202"/>
          <cell r="D202"/>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cell r="B206"/>
          <cell r="C206"/>
          <cell r="D206"/>
        </row>
        <row r="207">
          <cell r="A207" t="str">
            <v>0030</v>
          </cell>
          <cell r="B207" t="str">
            <v>I-0019.0030</v>
          </cell>
          <cell r="C207" t="str">
            <v>Instalación termomecánica</v>
          </cell>
          <cell r="D207" t="str">
            <v>gl</v>
          </cell>
        </row>
        <row r="208">
          <cell r="A208"/>
          <cell r="B208"/>
          <cell r="C208"/>
          <cell r="D208"/>
        </row>
        <row r="209">
          <cell r="A209" t="str">
            <v>0040</v>
          </cell>
          <cell r="B209" t="str">
            <v>I-0019.0040</v>
          </cell>
          <cell r="C209" t="str">
            <v>Instalación servicio contra incendio</v>
          </cell>
          <cell r="D209" t="str">
            <v>gl</v>
          </cell>
        </row>
        <row r="210">
          <cell r="A210"/>
          <cell r="B210"/>
          <cell r="C210"/>
          <cell r="D210"/>
        </row>
        <row r="211">
          <cell r="A211" t="str">
            <v>0050</v>
          </cell>
          <cell r="B211" t="str">
            <v>I-0019.0050</v>
          </cell>
          <cell r="C211" t="str">
            <v>Ascensores</v>
          </cell>
          <cell r="D211" t="str">
            <v>gl</v>
          </cell>
        </row>
        <row r="212">
          <cell r="A212"/>
          <cell r="B212"/>
          <cell r="C212"/>
          <cell r="D212"/>
        </row>
        <row r="213">
          <cell r="A213" t="str">
            <v>0060</v>
          </cell>
          <cell r="B213" t="str">
            <v>I-0019.0060</v>
          </cell>
          <cell r="C213" t="str">
            <v>Riego</v>
          </cell>
          <cell r="D213" t="str">
            <v>gl</v>
          </cell>
        </row>
        <row r="214">
          <cell r="B214"/>
          <cell r="C214"/>
          <cell r="D214"/>
        </row>
        <row r="215">
          <cell r="B215"/>
          <cell r="C215"/>
          <cell r="D215"/>
        </row>
        <row r="216">
          <cell r="A216" t="str">
            <v>0020</v>
          </cell>
          <cell r="B216" t="str">
            <v>I-0020</v>
          </cell>
          <cell r="C216" t="str">
            <v>OBRAS EXTERIORES</v>
          </cell>
          <cell r="D216"/>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cell r="C222"/>
          <cell r="D222"/>
        </row>
        <row r="223">
          <cell r="A223"/>
          <cell r="B223"/>
          <cell r="C223"/>
          <cell r="D223"/>
        </row>
        <row r="224">
          <cell r="A224" t="str">
            <v>0022</v>
          </cell>
          <cell r="B224" t="str">
            <v>I-0022</v>
          </cell>
          <cell r="C224" t="str">
            <v>PROYECTO EJECUTIVO</v>
          </cell>
          <cell r="D224"/>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cell r="C233"/>
          <cell r="D233"/>
        </row>
        <row r="234">
          <cell r="B234"/>
          <cell r="C234"/>
          <cell r="D234"/>
        </row>
        <row r="235">
          <cell r="A235"/>
        </row>
        <row r="236">
          <cell r="A236"/>
        </row>
        <row r="237">
          <cell r="A237"/>
        </row>
        <row r="238">
          <cell r="A238"/>
        </row>
        <row r="239">
          <cell r="A239" t="str">
            <v>0024</v>
          </cell>
          <cell r="B239" t="str">
            <v>I-0024</v>
          </cell>
          <cell r="C239" t="str">
            <v>ANTEPECHOS Y UMBRALES</v>
          </cell>
          <cell r="D239"/>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cell r="B244"/>
          <cell r="C244"/>
          <cell r="D244"/>
        </row>
        <row r="245">
          <cell r="B245"/>
          <cell r="C245"/>
          <cell r="D245"/>
        </row>
        <row r="246">
          <cell r="A246" t="str">
            <v>0025</v>
          </cell>
          <cell r="B246" t="str">
            <v>I-0025</v>
          </cell>
          <cell r="C246" t="str">
            <v>CIERRE PERIMETRAL</v>
          </cell>
          <cell r="D246"/>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cell r="C251"/>
          <cell r="D251"/>
        </row>
        <row r="253">
          <cell r="A253" t="str">
            <v>0025</v>
          </cell>
          <cell r="B253" t="str">
            <v>I-0025</v>
          </cell>
          <cell r="C253" t="str">
            <v>TECHOS LIVIANOS</v>
          </cell>
          <cell r="D253"/>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cell r="D279"/>
        </row>
        <row r="282">
          <cell r="A282" t="str">
            <v>0052</v>
          </cell>
          <cell r="B282" t="str">
            <v>I-0052</v>
          </cell>
          <cell r="C282" t="str">
            <v>RED DE GAS NATURAL</v>
          </cell>
          <cell r="D282"/>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cell r="D293"/>
        </row>
        <row r="295">
          <cell r="A295" t="str">
            <v>0054</v>
          </cell>
          <cell r="B295" t="str">
            <v>I-0054</v>
          </cell>
          <cell r="C295" t="str">
            <v>URBANIZACIÓN</v>
          </cell>
          <cell r="D295"/>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cell r="D318"/>
        </row>
        <row r="321">
          <cell r="A321" t="str">
            <v>0056</v>
          </cell>
          <cell r="B321" t="str">
            <v>I-0056</v>
          </cell>
          <cell r="C321" t="str">
            <v>DOCUMENTACIÓN FINAL</v>
          </cell>
          <cell r="D321"/>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cell r="D324"/>
        </row>
        <row r="325">
          <cell r="A325" t="str">
            <v>0004</v>
          </cell>
          <cell r="B325" t="str">
            <v>I-0056.0004</v>
          </cell>
          <cell r="C325"/>
          <cell r="D325"/>
        </row>
      </sheetData>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sheetData sheetId="1"/>
      <sheetData sheetId="2">
        <row r="9">
          <cell r="C9"/>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9"/>
  <dimension ref="A1:SB968"/>
  <sheetViews>
    <sheetView showGridLines="0" zoomScale="70" zoomScaleNormal="70" workbookViewId="0">
      <pane xSplit="5" ySplit="5" topLeftCell="F859" activePane="bottomRight" state="frozen"/>
      <selection pane="topRight" activeCell="H1" sqref="H1"/>
      <selection pane="bottomLeft" activeCell="A6" sqref="A6"/>
      <selection pane="bottomRight" activeCell="NX1" sqref="NX1:SB1048576"/>
    </sheetView>
  </sheetViews>
  <sheetFormatPr baseColWidth="10" defaultColWidth="11.42578125" defaultRowHeight="15" customHeight="1" x14ac:dyDescent="0.2"/>
  <cols>
    <col min="1" max="1" width="22" style="233" bestFit="1" customWidth="1"/>
    <col min="2" max="2" width="6.140625" style="234" customWidth="1"/>
    <col min="3" max="3" width="1.42578125" style="233" customWidth="1"/>
    <col min="4" max="4" width="2.7109375" style="234" customWidth="1"/>
    <col min="5" max="5" width="33.85546875" style="233" customWidth="1"/>
    <col min="6" max="16384" width="11.42578125" style="233"/>
  </cols>
  <sheetData>
    <row r="1" spans="1:5" s="231" customFormat="1" ht="15" customHeight="1" x14ac:dyDescent="0.2">
      <c r="B1" s="232" t="s">
        <v>489</v>
      </c>
      <c r="D1" s="232"/>
    </row>
    <row r="3" spans="1:5" ht="15" customHeight="1" x14ac:dyDescent="0.2">
      <c r="A3" s="314" t="s">
        <v>318</v>
      </c>
      <c r="B3" s="234" t="s">
        <v>48</v>
      </c>
      <c r="C3" s="235"/>
      <c r="D3" s="235"/>
      <c r="E3" s="314" t="s">
        <v>49</v>
      </c>
    </row>
    <row r="4" spans="1:5" ht="15" customHeight="1" x14ac:dyDescent="0.2">
      <c r="A4" s="314"/>
      <c r="B4" s="234" t="s">
        <v>50</v>
      </c>
      <c r="C4" s="235"/>
      <c r="D4" s="235"/>
      <c r="E4" s="314"/>
    </row>
    <row r="5" spans="1:5" ht="15" customHeight="1" x14ac:dyDescent="0.2">
      <c r="A5" s="232"/>
      <c r="B5" s="232"/>
      <c r="C5" s="232"/>
      <c r="D5" s="232"/>
      <c r="E5" s="232"/>
    </row>
    <row r="6" spans="1:5" ht="15" customHeight="1" x14ac:dyDescent="0.2">
      <c r="A6" s="234" t="str">
        <f t="shared" ref="A6:A69" si="0">CONCATENATE("INDEC-CM - ",B6,C6,D6)</f>
        <v>INDEC-CM - 37210-51</v>
      </c>
      <c r="B6" s="234">
        <v>37210</v>
      </c>
      <c r="C6" s="100" t="s">
        <v>51</v>
      </c>
      <c r="D6" s="234">
        <v>51</v>
      </c>
      <c r="E6" s="233" t="s">
        <v>52</v>
      </c>
    </row>
    <row r="7" spans="1:5" ht="15" customHeight="1" x14ac:dyDescent="0.2">
      <c r="A7" s="234" t="str">
        <f t="shared" si="0"/>
        <v>INDEC-CM - 37210-52</v>
      </c>
      <c r="B7" s="234">
        <v>37210</v>
      </c>
      <c r="C7" s="100" t="s">
        <v>51</v>
      </c>
      <c r="D7" s="234">
        <v>52</v>
      </c>
      <c r="E7" s="233" t="s">
        <v>53</v>
      </c>
    </row>
    <row r="8" spans="1:5" ht="15" customHeight="1" x14ac:dyDescent="0.2">
      <c r="A8" s="234" t="str">
        <f t="shared" si="0"/>
        <v>INDEC-CM - 42911-81</v>
      </c>
      <c r="B8" s="234">
        <v>42911</v>
      </c>
      <c r="C8" s="100" t="s">
        <v>51</v>
      </c>
      <c r="D8" s="234">
        <v>81</v>
      </c>
      <c r="E8" s="236" t="s">
        <v>54</v>
      </c>
    </row>
    <row r="9" spans="1:5" ht="15" customHeight="1" x14ac:dyDescent="0.2">
      <c r="A9" s="234" t="str">
        <f t="shared" si="0"/>
        <v>INDEC-CM - 41242-11</v>
      </c>
      <c r="B9" s="234">
        <v>41242</v>
      </c>
      <c r="C9" s="100" t="s">
        <v>51</v>
      </c>
      <c r="D9" s="234">
        <v>11</v>
      </c>
      <c r="E9" s="236" t="s">
        <v>55</v>
      </c>
    </row>
    <row r="10" spans="1:5" ht="15" customHeight="1" x14ac:dyDescent="0.2">
      <c r="A10" s="234" t="str">
        <f t="shared" si="0"/>
        <v>INDEC-CM - 37440-21</v>
      </c>
      <c r="B10" s="234">
        <v>37440</v>
      </c>
      <c r="C10" s="100" t="s">
        <v>51</v>
      </c>
      <c r="D10" s="234">
        <v>21</v>
      </c>
      <c r="E10" s="233" t="s">
        <v>56</v>
      </c>
    </row>
    <row r="11" spans="1:5" ht="15" customHeight="1" x14ac:dyDescent="0.2">
      <c r="A11" s="234" t="str">
        <f t="shared" si="0"/>
        <v>INDEC-CM - 38130-13</v>
      </c>
      <c r="B11" s="234">
        <v>38130</v>
      </c>
      <c r="C11" s="100" t="s">
        <v>51</v>
      </c>
      <c r="D11" s="234">
        <v>13</v>
      </c>
      <c r="E11" s="236" t="s">
        <v>57</v>
      </c>
    </row>
    <row r="12" spans="1:5" ht="15" customHeight="1" x14ac:dyDescent="0.2">
      <c r="A12" s="234" t="str">
        <f t="shared" si="0"/>
        <v>INDEC-CM - 38130-12</v>
      </c>
      <c r="B12" s="234">
        <v>38130</v>
      </c>
      <c r="C12" s="100" t="s">
        <v>51</v>
      </c>
      <c r="D12" s="234">
        <v>12</v>
      </c>
      <c r="E12" s="236" t="s">
        <v>58</v>
      </c>
    </row>
    <row r="13" spans="1:5" ht="15" customHeight="1" x14ac:dyDescent="0.2">
      <c r="A13" s="234" t="str">
        <f t="shared" si="0"/>
        <v>INDEC-CM - 38130-11</v>
      </c>
      <c r="B13" s="234">
        <v>38130</v>
      </c>
      <c r="C13" s="100" t="s">
        <v>51</v>
      </c>
      <c r="D13" s="234">
        <v>11</v>
      </c>
      <c r="E13" s="236" t="s">
        <v>59</v>
      </c>
    </row>
    <row r="14" spans="1:5" ht="15" customHeight="1" x14ac:dyDescent="0.2">
      <c r="A14" s="234" t="str">
        <f t="shared" si="0"/>
        <v>INDEC-CM - 27230-11</v>
      </c>
      <c r="B14" s="234">
        <v>27230</v>
      </c>
      <c r="C14" s="100" t="s">
        <v>51</v>
      </c>
      <c r="D14" s="234">
        <v>11</v>
      </c>
      <c r="E14" s="236" t="s">
        <v>60</v>
      </c>
    </row>
    <row r="15" spans="1:5" ht="15" customHeight="1" x14ac:dyDescent="0.2">
      <c r="A15" s="234" t="str">
        <f t="shared" si="0"/>
        <v>INDEC-CM - 44821-11</v>
      </c>
      <c r="B15" s="234">
        <v>44821</v>
      </c>
      <c r="C15" s="100" t="s">
        <v>51</v>
      </c>
      <c r="D15" s="234">
        <v>11</v>
      </c>
      <c r="E15" s="233" t="s">
        <v>61</v>
      </c>
    </row>
    <row r="16" spans="1:5" ht="15" customHeight="1" x14ac:dyDescent="0.2">
      <c r="A16" s="234" t="str">
        <f t="shared" si="0"/>
        <v>INDEC-CM - 37560-11</v>
      </c>
      <c r="B16" s="234">
        <v>37560</v>
      </c>
      <c r="C16" s="100" t="s">
        <v>51</v>
      </c>
      <c r="D16" s="234">
        <v>11</v>
      </c>
      <c r="E16" s="236" t="s">
        <v>62</v>
      </c>
    </row>
    <row r="17" spans="1:496" ht="15" customHeight="1" x14ac:dyDescent="0.2">
      <c r="A17" s="234" t="str">
        <f t="shared" si="0"/>
        <v>INDEC-CM - 15400-11</v>
      </c>
      <c r="B17" s="234">
        <v>15400</v>
      </c>
      <c r="C17" s="100" t="s">
        <v>51</v>
      </c>
      <c r="D17" s="234">
        <v>11</v>
      </c>
      <c r="E17" s="236" t="s">
        <v>63</v>
      </c>
    </row>
    <row r="18" spans="1:496" ht="15" customHeight="1" x14ac:dyDescent="0.2">
      <c r="A18" s="234" t="str">
        <f t="shared" si="0"/>
        <v>INDEC-CM - 15310-11</v>
      </c>
      <c r="B18" s="234">
        <v>15310</v>
      </c>
      <c r="C18" s="100" t="s">
        <v>51</v>
      </c>
      <c r="D18" s="234">
        <v>11</v>
      </c>
      <c r="E18" s="233" t="s">
        <v>64</v>
      </c>
    </row>
    <row r="19" spans="1:496" ht="15" customHeight="1" x14ac:dyDescent="0.2">
      <c r="A19" s="234" t="str">
        <f t="shared" si="0"/>
        <v>INDEC-CM - 46531-11</v>
      </c>
      <c r="B19" s="234">
        <v>46531</v>
      </c>
      <c r="C19" s="100" t="s">
        <v>51</v>
      </c>
      <c r="D19" s="234">
        <v>11</v>
      </c>
      <c r="E19" s="236" t="s">
        <v>65</v>
      </c>
    </row>
    <row r="20" spans="1:496" ht="15" customHeight="1" x14ac:dyDescent="0.2">
      <c r="A20" s="234" t="str">
        <f t="shared" si="0"/>
        <v>INDEC-CM - 43540-11</v>
      </c>
      <c r="B20" s="234">
        <v>43540</v>
      </c>
      <c r="C20" s="100" t="s">
        <v>51</v>
      </c>
      <c r="D20" s="234">
        <v>11</v>
      </c>
      <c r="E20" s="233" t="s">
        <v>66</v>
      </c>
    </row>
    <row r="21" spans="1:496" ht="15" customHeight="1" x14ac:dyDescent="0.2">
      <c r="A21" s="234" t="str">
        <f t="shared" si="0"/>
        <v>INDEC-CM - 43540-12</v>
      </c>
      <c r="B21" s="234">
        <v>43540</v>
      </c>
      <c r="C21" s="100" t="s">
        <v>51</v>
      </c>
      <c r="D21" s="234">
        <v>12</v>
      </c>
      <c r="E21" s="233" t="s">
        <v>67</v>
      </c>
    </row>
    <row r="22" spans="1:496" s="239" customFormat="1" ht="15" customHeight="1" x14ac:dyDescent="0.2">
      <c r="A22" s="237"/>
      <c r="B22" s="237"/>
      <c r="C22" s="238"/>
      <c r="D22" s="237"/>
      <c r="F22" s="233"/>
      <c r="G22" s="233"/>
      <c r="H22" s="233"/>
      <c r="I22" s="233"/>
      <c r="J22" s="233"/>
      <c r="K22" s="233"/>
      <c r="L22" s="233"/>
      <c r="M22" s="233"/>
      <c r="N22" s="233"/>
      <c r="O22" s="233"/>
      <c r="P22" s="233"/>
      <c r="Q22" s="233"/>
      <c r="R22" s="233"/>
      <c r="S22" s="233"/>
      <c r="T22" s="233"/>
      <c r="U22" s="233"/>
      <c r="V22" s="233"/>
      <c r="W22" s="233"/>
      <c r="X22" s="233"/>
      <c r="Y22" s="233"/>
      <c r="Z22" s="233"/>
      <c r="AA22" s="233"/>
      <c r="AB22" s="233"/>
      <c r="AC22" s="233"/>
      <c r="AD22" s="233"/>
      <c r="AE22" s="233"/>
      <c r="AF22" s="233"/>
      <c r="AG22" s="233"/>
      <c r="AH22" s="233"/>
      <c r="AI22" s="233"/>
      <c r="AJ22" s="233"/>
      <c r="AK22" s="233"/>
      <c r="AL22" s="233"/>
      <c r="AM22" s="233"/>
      <c r="AN22" s="233"/>
      <c r="AO22" s="233"/>
      <c r="AP22" s="233"/>
      <c r="AQ22" s="233"/>
      <c r="AR22" s="233"/>
      <c r="AS22" s="233"/>
      <c r="AT22" s="233"/>
      <c r="AU22" s="233"/>
      <c r="AV22" s="233"/>
      <c r="AW22" s="233"/>
      <c r="AX22" s="233"/>
      <c r="AY22" s="233"/>
      <c r="AZ22" s="233"/>
      <c r="BA22" s="233"/>
      <c r="BB22" s="233"/>
      <c r="BC22" s="233"/>
      <c r="BD22" s="233"/>
      <c r="BE22" s="233"/>
      <c r="BF22" s="233"/>
      <c r="BG22" s="233"/>
      <c r="BH22" s="233"/>
      <c r="BI22" s="233"/>
      <c r="BJ22" s="233"/>
      <c r="BK22" s="233"/>
      <c r="BL22" s="233"/>
      <c r="BM22" s="233"/>
      <c r="BN22" s="233"/>
      <c r="BO22" s="233"/>
      <c r="BP22" s="233"/>
      <c r="BQ22" s="233"/>
      <c r="BR22" s="233"/>
      <c r="BS22" s="233"/>
      <c r="BT22" s="233"/>
      <c r="BU22" s="233"/>
      <c r="BV22" s="233"/>
      <c r="BW22" s="233"/>
      <c r="BX22" s="233"/>
      <c r="BY22" s="233"/>
      <c r="BZ22" s="233"/>
      <c r="CA22" s="233"/>
      <c r="CB22" s="233"/>
      <c r="CC22" s="233"/>
      <c r="CD22" s="233"/>
      <c r="CE22" s="233"/>
      <c r="CF22" s="233"/>
      <c r="CG22" s="233"/>
      <c r="CH22" s="233"/>
      <c r="CI22" s="233"/>
      <c r="CJ22" s="233"/>
      <c r="CK22" s="233"/>
      <c r="CL22" s="233"/>
      <c r="CM22" s="233"/>
      <c r="CN22" s="233"/>
      <c r="CO22" s="233"/>
      <c r="CP22" s="233"/>
      <c r="CQ22" s="233"/>
      <c r="CR22" s="233"/>
      <c r="CS22" s="233"/>
      <c r="CT22" s="233"/>
      <c r="CU22" s="233"/>
      <c r="CV22" s="233"/>
      <c r="CW22" s="233"/>
      <c r="CX22" s="233"/>
      <c r="CY22" s="233"/>
      <c r="CZ22" s="233"/>
      <c r="DA22" s="233"/>
      <c r="DB22" s="233"/>
      <c r="DC22" s="233"/>
      <c r="DD22" s="233"/>
      <c r="DE22" s="233"/>
      <c r="DF22" s="233"/>
      <c r="DG22" s="233"/>
      <c r="DH22" s="233"/>
      <c r="DI22" s="233"/>
      <c r="DJ22" s="233"/>
      <c r="DK22" s="233"/>
      <c r="DL22" s="233"/>
      <c r="DM22" s="233"/>
      <c r="DN22" s="233"/>
      <c r="DO22" s="233"/>
      <c r="DP22" s="233"/>
      <c r="DQ22" s="233"/>
      <c r="DR22" s="233"/>
      <c r="DS22" s="233"/>
      <c r="DT22" s="233"/>
      <c r="DU22" s="233"/>
      <c r="DV22" s="233"/>
      <c r="DW22" s="233"/>
      <c r="DX22" s="233"/>
      <c r="DY22" s="233"/>
      <c r="DZ22" s="233"/>
      <c r="EA22" s="233"/>
      <c r="EB22" s="233"/>
      <c r="EC22" s="233"/>
      <c r="ED22" s="233"/>
      <c r="EE22" s="233"/>
      <c r="EF22" s="233"/>
      <c r="EG22" s="233"/>
      <c r="EH22" s="233"/>
      <c r="EI22" s="233"/>
      <c r="EJ22" s="233"/>
      <c r="EK22" s="233"/>
      <c r="EL22" s="233"/>
      <c r="EM22" s="233"/>
      <c r="EN22" s="233"/>
      <c r="EO22" s="233"/>
      <c r="EP22" s="233"/>
      <c r="EQ22" s="233"/>
      <c r="ER22" s="233"/>
      <c r="ES22" s="233"/>
      <c r="ET22" s="233"/>
      <c r="EU22" s="233"/>
      <c r="EV22" s="233"/>
      <c r="EW22" s="233"/>
      <c r="EX22" s="233"/>
      <c r="EY22" s="233"/>
      <c r="EZ22" s="233"/>
      <c r="FA22" s="233"/>
      <c r="FB22" s="233"/>
      <c r="FC22" s="233"/>
      <c r="FD22" s="233"/>
      <c r="FE22" s="233"/>
      <c r="FF22" s="233"/>
      <c r="FG22" s="233"/>
      <c r="FH22" s="233"/>
      <c r="FI22" s="233"/>
      <c r="FJ22" s="233"/>
      <c r="FK22" s="233"/>
      <c r="FL22" s="233"/>
      <c r="FM22" s="233"/>
      <c r="FN22" s="233"/>
      <c r="FO22" s="233"/>
      <c r="FP22" s="233"/>
      <c r="FQ22" s="233"/>
      <c r="FR22" s="233"/>
      <c r="FS22" s="233"/>
      <c r="FT22" s="233"/>
      <c r="FU22" s="233"/>
      <c r="FV22" s="233"/>
      <c r="FW22" s="233"/>
      <c r="FX22" s="233"/>
      <c r="FY22" s="233"/>
      <c r="FZ22" s="233"/>
      <c r="GA22" s="233"/>
      <c r="GB22" s="233"/>
      <c r="GC22" s="233"/>
      <c r="GD22" s="233"/>
      <c r="GE22" s="233"/>
      <c r="GF22" s="233"/>
      <c r="GG22" s="233"/>
      <c r="GH22" s="233"/>
      <c r="GI22" s="233"/>
      <c r="GJ22" s="233"/>
      <c r="GK22" s="233"/>
      <c r="GL22" s="233"/>
      <c r="GM22" s="233"/>
      <c r="GN22" s="233"/>
      <c r="GO22" s="233"/>
      <c r="GP22" s="233"/>
      <c r="GQ22" s="233"/>
      <c r="GR22" s="233"/>
      <c r="GS22" s="233"/>
      <c r="GT22" s="233"/>
      <c r="GU22" s="233"/>
      <c r="GV22" s="233"/>
      <c r="GW22" s="233"/>
      <c r="GX22" s="233"/>
      <c r="GY22" s="233"/>
      <c r="GZ22" s="233"/>
      <c r="HA22" s="233"/>
      <c r="HB22" s="233"/>
      <c r="HC22" s="233"/>
      <c r="HD22" s="233"/>
      <c r="HE22" s="233"/>
      <c r="HF22" s="233"/>
      <c r="HG22" s="233"/>
      <c r="HH22" s="233"/>
      <c r="HI22" s="233"/>
      <c r="HJ22" s="233"/>
      <c r="HK22" s="233"/>
      <c r="HL22" s="233"/>
      <c r="HM22" s="233"/>
      <c r="HN22" s="233"/>
      <c r="HO22" s="233"/>
      <c r="HP22" s="233"/>
      <c r="HQ22" s="233"/>
      <c r="HR22" s="233"/>
      <c r="HS22" s="233"/>
      <c r="HT22" s="233"/>
      <c r="HU22" s="233"/>
      <c r="HV22" s="233"/>
      <c r="HW22" s="233"/>
      <c r="HX22" s="233"/>
      <c r="HY22" s="233"/>
      <c r="HZ22" s="233"/>
      <c r="IA22" s="233"/>
      <c r="IB22" s="233"/>
      <c r="IC22" s="233"/>
      <c r="ID22" s="233"/>
      <c r="IE22" s="233"/>
      <c r="IF22" s="233"/>
      <c r="IG22" s="233"/>
      <c r="IH22" s="233"/>
      <c r="II22" s="233"/>
      <c r="IJ22" s="233"/>
      <c r="IK22" s="233"/>
      <c r="IL22" s="233"/>
      <c r="IM22" s="233"/>
      <c r="IN22" s="233"/>
      <c r="IO22" s="233"/>
      <c r="IP22" s="233"/>
      <c r="IQ22" s="233"/>
      <c r="IR22" s="233"/>
      <c r="IS22" s="233"/>
      <c r="IT22" s="233"/>
      <c r="IU22" s="233"/>
      <c r="IV22" s="233"/>
      <c r="IW22" s="233"/>
      <c r="IX22" s="233"/>
      <c r="IY22" s="233"/>
      <c r="IZ22" s="233"/>
      <c r="JA22" s="233"/>
      <c r="JB22" s="233"/>
      <c r="JC22" s="233"/>
      <c r="JD22" s="233"/>
      <c r="JE22" s="233"/>
      <c r="JF22" s="233"/>
      <c r="JG22" s="233"/>
      <c r="JH22" s="233"/>
      <c r="JI22" s="233"/>
      <c r="JJ22" s="233"/>
      <c r="JK22" s="233"/>
      <c r="JL22" s="233"/>
      <c r="JM22" s="233"/>
      <c r="JN22" s="233"/>
      <c r="JO22" s="233"/>
      <c r="JP22" s="233"/>
      <c r="JQ22" s="233"/>
      <c r="JR22" s="233"/>
      <c r="JS22" s="233"/>
      <c r="JT22" s="233"/>
      <c r="JU22" s="233"/>
      <c r="JV22" s="233"/>
      <c r="JW22" s="233"/>
      <c r="JX22" s="233"/>
      <c r="JY22" s="233"/>
      <c r="JZ22" s="233"/>
      <c r="KA22" s="233"/>
      <c r="KB22" s="233"/>
      <c r="KC22" s="233"/>
      <c r="KD22" s="233"/>
      <c r="KE22" s="233"/>
      <c r="KF22" s="233"/>
      <c r="KG22" s="233"/>
      <c r="KH22" s="233"/>
      <c r="KI22" s="233"/>
      <c r="KJ22" s="233"/>
      <c r="KK22" s="233"/>
      <c r="KL22" s="233"/>
      <c r="KM22" s="233"/>
      <c r="KN22" s="233"/>
      <c r="KO22" s="233"/>
      <c r="KP22" s="233"/>
      <c r="KQ22" s="233"/>
      <c r="KR22" s="233"/>
      <c r="KS22" s="233"/>
      <c r="KT22" s="233"/>
      <c r="KU22" s="233"/>
      <c r="KV22" s="233"/>
      <c r="KW22" s="233"/>
      <c r="KX22" s="233"/>
      <c r="KY22" s="233"/>
      <c r="KZ22" s="233"/>
      <c r="LA22" s="233"/>
      <c r="LB22" s="233"/>
      <c r="LC22" s="233"/>
      <c r="LD22" s="233"/>
      <c r="LE22" s="233"/>
      <c r="LF22" s="233"/>
      <c r="LG22" s="233"/>
      <c r="LH22" s="233"/>
      <c r="LI22" s="233"/>
      <c r="LJ22" s="233"/>
      <c r="LK22" s="233"/>
      <c r="LL22" s="233"/>
      <c r="LM22" s="233"/>
      <c r="LN22" s="233"/>
      <c r="LO22" s="233"/>
      <c r="LP22" s="233"/>
      <c r="LQ22" s="233"/>
      <c r="LR22" s="233"/>
      <c r="LS22" s="233"/>
      <c r="LT22" s="233"/>
      <c r="LU22" s="233"/>
      <c r="LV22" s="233"/>
      <c r="LW22" s="233"/>
      <c r="LX22" s="233"/>
      <c r="LY22" s="233"/>
      <c r="LZ22" s="233"/>
      <c r="MA22" s="233"/>
      <c r="MB22" s="233"/>
      <c r="MC22" s="233"/>
      <c r="MD22" s="233"/>
      <c r="ME22" s="233"/>
      <c r="MF22" s="233"/>
      <c r="MG22" s="233"/>
      <c r="MH22" s="233"/>
      <c r="MI22" s="233"/>
      <c r="MJ22" s="233"/>
      <c r="MK22" s="233"/>
      <c r="ML22" s="233"/>
      <c r="MM22" s="233"/>
      <c r="MN22" s="233"/>
      <c r="MO22" s="233"/>
      <c r="MP22" s="233"/>
      <c r="MQ22" s="233"/>
      <c r="MR22" s="233"/>
      <c r="MS22" s="233"/>
      <c r="MT22" s="233"/>
      <c r="MU22" s="233"/>
      <c r="MV22" s="233"/>
      <c r="MW22" s="233"/>
      <c r="MX22" s="233"/>
      <c r="MY22" s="233"/>
      <c r="MZ22" s="233"/>
      <c r="NA22" s="233"/>
      <c r="NB22" s="233"/>
      <c r="NC22" s="233"/>
      <c r="ND22" s="233"/>
      <c r="NE22" s="233"/>
      <c r="NF22" s="233"/>
      <c r="NG22" s="233"/>
      <c r="NH22" s="233"/>
      <c r="NI22" s="233"/>
      <c r="NJ22" s="233"/>
      <c r="NK22" s="233"/>
      <c r="NL22" s="233"/>
      <c r="NM22" s="233"/>
      <c r="NN22" s="233"/>
      <c r="NO22" s="233"/>
      <c r="NP22" s="233"/>
      <c r="NQ22" s="233"/>
      <c r="NR22" s="233"/>
      <c r="NS22" s="233"/>
      <c r="NT22" s="233"/>
      <c r="NU22" s="233"/>
      <c r="NV22" s="233"/>
      <c r="NW22" s="233"/>
      <c r="NX22" s="233"/>
      <c r="NY22" s="233"/>
      <c r="NZ22" s="233"/>
      <c r="OA22" s="233"/>
      <c r="OB22" s="233"/>
      <c r="OC22" s="233"/>
      <c r="OD22" s="233"/>
      <c r="OE22" s="233"/>
      <c r="OF22" s="233"/>
      <c r="OG22" s="233"/>
      <c r="OH22" s="233"/>
      <c r="OI22" s="233"/>
      <c r="OJ22" s="233"/>
      <c r="OK22" s="233"/>
      <c r="OL22" s="233"/>
      <c r="OM22" s="233"/>
      <c r="ON22" s="233"/>
      <c r="OO22" s="233"/>
      <c r="OP22" s="233"/>
      <c r="OQ22" s="233"/>
      <c r="OR22" s="233"/>
      <c r="OS22" s="233"/>
      <c r="OT22" s="233"/>
      <c r="OU22" s="233"/>
      <c r="OV22" s="233"/>
      <c r="OW22" s="233"/>
      <c r="OX22" s="233"/>
      <c r="OY22" s="233"/>
      <c r="OZ22" s="233"/>
      <c r="PA22" s="233"/>
      <c r="PB22" s="233"/>
      <c r="PC22" s="233"/>
      <c r="PD22" s="233"/>
      <c r="PE22" s="233"/>
      <c r="PF22" s="233"/>
      <c r="PG22" s="233"/>
      <c r="PH22" s="233"/>
      <c r="PI22" s="233"/>
      <c r="PJ22" s="233"/>
      <c r="PK22" s="233"/>
      <c r="PL22" s="233"/>
      <c r="PM22" s="233"/>
      <c r="PN22" s="233"/>
      <c r="PO22" s="233"/>
      <c r="PP22" s="233"/>
      <c r="PQ22" s="233"/>
      <c r="PR22" s="233"/>
      <c r="PS22" s="233"/>
      <c r="PT22" s="233"/>
      <c r="PU22" s="233"/>
      <c r="PV22" s="233"/>
      <c r="PW22" s="233"/>
      <c r="PX22" s="233"/>
      <c r="PY22" s="233"/>
      <c r="PZ22" s="233"/>
      <c r="QA22" s="233"/>
      <c r="QB22" s="233"/>
      <c r="QC22" s="233"/>
      <c r="QD22" s="233"/>
      <c r="QE22" s="233"/>
      <c r="QF22" s="233"/>
      <c r="QG22" s="233"/>
      <c r="QH22" s="233"/>
      <c r="QI22" s="233"/>
      <c r="QJ22" s="233"/>
      <c r="QK22" s="233"/>
      <c r="QL22" s="233"/>
      <c r="QM22" s="233"/>
      <c r="QN22" s="233"/>
      <c r="QO22" s="233"/>
      <c r="QP22" s="233"/>
      <c r="QQ22" s="233"/>
      <c r="QR22" s="233"/>
      <c r="QS22" s="233"/>
      <c r="QT22" s="233"/>
      <c r="QU22" s="233"/>
      <c r="QV22" s="233"/>
      <c r="QW22" s="233"/>
      <c r="QX22" s="233"/>
      <c r="QY22" s="233"/>
      <c r="QZ22" s="233"/>
      <c r="RA22" s="233"/>
      <c r="RB22" s="233"/>
      <c r="RC22" s="233"/>
      <c r="RD22" s="233"/>
      <c r="RE22" s="233"/>
      <c r="RF22" s="233"/>
      <c r="RG22" s="233"/>
      <c r="RH22" s="233"/>
      <c r="RI22" s="233"/>
      <c r="RJ22" s="233"/>
      <c r="RK22" s="233"/>
      <c r="RL22" s="233"/>
      <c r="RM22" s="233"/>
      <c r="RN22" s="233"/>
      <c r="RO22" s="233"/>
      <c r="RP22" s="233"/>
      <c r="RQ22" s="233"/>
      <c r="RR22" s="233"/>
      <c r="RS22" s="233"/>
      <c r="RT22" s="233"/>
      <c r="RU22" s="233"/>
      <c r="RV22" s="233"/>
      <c r="RW22" s="233"/>
      <c r="RX22" s="233"/>
      <c r="RY22" s="233"/>
      <c r="RZ22" s="233"/>
      <c r="SA22" s="233"/>
      <c r="SB22" s="233"/>
    </row>
    <row r="23" spans="1:496" s="239" customFormat="1" ht="15" customHeight="1" x14ac:dyDescent="0.2">
      <c r="A23" s="237"/>
      <c r="B23" s="237"/>
      <c r="C23" s="238"/>
      <c r="D23" s="237"/>
      <c r="F23" s="233"/>
      <c r="G23" s="233"/>
      <c r="H23" s="233"/>
      <c r="I23" s="233"/>
      <c r="J23" s="233"/>
      <c r="K23" s="233"/>
      <c r="L23" s="233"/>
      <c r="M23" s="233"/>
      <c r="N23" s="233"/>
      <c r="O23" s="233"/>
      <c r="P23" s="233"/>
      <c r="Q23" s="233"/>
      <c r="R23" s="233"/>
      <c r="S23" s="233"/>
      <c r="T23" s="233"/>
      <c r="U23" s="233"/>
      <c r="V23" s="233"/>
      <c r="W23" s="233"/>
      <c r="X23" s="233"/>
      <c r="Y23" s="233"/>
      <c r="Z23" s="233"/>
      <c r="AA23" s="233"/>
      <c r="AB23" s="233"/>
      <c r="AC23" s="233"/>
      <c r="AD23" s="233"/>
      <c r="AE23" s="233"/>
      <c r="AF23" s="233"/>
      <c r="AG23" s="233"/>
      <c r="AH23" s="233"/>
      <c r="AI23" s="233"/>
      <c r="AJ23" s="233"/>
      <c r="AK23" s="233"/>
      <c r="AL23" s="233"/>
      <c r="AM23" s="233"/>
      <c r="AN23" s="233"/>
      <c r="AO23" s="233"/>
      <c r="AP23" s="233"/>
      <c r="AQ23" s="233"/>
      <c r="AR23" s="233"/>
      <c r="AS23" s="233"/>
      <c r="AT23" s="233"/>
      <c r="AU23" s="233"/>
      <c r="AV23" s="233"/>
      <c r="AW23" s="233"/>
      <c r="AX23" s="233"/>
      <c r="AY23" s="233"/>
      <c r="AZ23" s="233"/>
      <c r="BA23" s="233"/>
      <c r="BB23" s="233"/>
      <c r="BC23" s="233"/>
      <c r="BD23" s="233"/>
      <c r="BE23" s="233"/>
      <c r="BF23" s="233"/>
      <c r="BG23" s="233"/>
      <c r="BH23" s="233"/>
      <c r="BI23" s="233"/>
      <c r="BJ23" s="233"/>
      <c r="BK23" s="233"/>
      <c r="BL23" s="233"/>
      <c r="BM23" s="233"/>
      <c r="BN23" s="233"/>
      <c r="BO23" s="233"/>
      <c r="BP23" s="233"/>
      <c r="BQ23" s="233"/>
      <c r="BR23" s="233"/>
      <c r="BS23" s="233"/>
      <c r="BT23" s="233"/>
      <c r="BU23" s="233"/>
      <c r="BV23" s="233"/>
      <c r="BW23" s="233"/>
      <c r="BX23" s="233"/>
      <c r="BY23" s="233"/>
      <c r="BZ23" s="233"/>
      <c r="CA23" s="233"/>
      <c r="CB23" s="233"/>
      <c r="CC23" s="233"/>
      <c r="CD23" s="233"/>
      <c r="CE23" s="233"/>
      <c r="CF23" s="233"/>
      <c r="CG23" s="233"/>
      <c r="CH23" s="233"/>
      <c r="CI23" s="233"/>
      <c r="CJ23" s="233"/>
      <c r="CK23" s="233"/>
      <c r="CL23" s="233"/>
      <c r="CM23" s="233"/>
      <c r="CN23" s="233"/>
      <c r="CO23" s="233"/>
      <c r="CP23" s="233"/>
      <c r="CQ23" s="233"/>
      <c r="CR23" s="233"/>
      <c r="CS23" s="233"/>
      <c r="CT23" s="233"/>
      <c r="CU23" s="233"/>
      <c r="CV23" s="233"/>
      <c r="CW23" s="233"/>
      <c r="CX23" s="233"/>
      <c r="CY23" s="233"/>
      <c r="CZ23" s="233"/>
      <c r="DA23" s="233"/>
      <c r="DB23" s="233"/>
      <c r="DC23" s="233"/>
      <c r="DD23" s="233"/>
      <c r="DE23" s="233"/>
      <c r="DF23" s="233"/>
      <c r="DG23" s="233"/>
      <c r="DH23" s="233"/>
      <c r="DI23" s="233"/>
      <c r="DJ23" s="233"/>
      <c r="DK23" s="233"/>
      <c r="DL23" s="233"/>
      <c r="DM23" s="233"/>
      <c r="DN23" s="233"/>
      <c r="DO23" s="233"/>
      <c r="DP23" s="233"/>
      <c r="DQ23" s="233"/>
      <c r="DR23" s="233"/>
      <c r="DS23" s="233"/>
      <c r="DT23" s="233"/>
      <c r="DU23" s="233"/>
      <c r="DV23" s="233"/>
      <c r="DW23" s="233"/>
      <c r="DX23" s="233"/>
      <c r="DY23" s="233"/>
      <c r="DZ23" s="233"/>
      <c r="EA23" s="233"/>
      <c r="EB23" s="233"/>
      <c r="EC23" s="233"/>
      <c r="ED23" s="233"/>
      <c r="EE23" s="233"/>
      <c r="EF23" s="233"/>
      <c r="EG23" s="233"/>
      <c r="EH23" s="233"/>
      <c r="EI23" s="233"/>
      <c r="EJ23" s="233"/>
      <c r="EK23" s="233"/>
      <c r="EL23" s="233"/>
      <c r="EM23" s="233"/>
      <c r="EN23" s="233"/>
      <c r="EO23" s="233"/>
      <c r="EP23" s="233"/>
      <c r="EQ23" s="233"/>
      <c r="ER23" s="233"/>
      <c r="ES23" s="233"/>
      <c r="ET23" s="233"/>
      <c r="EU23" s="233"/>
      <c r="EV23" s="233"/>
      <c r="EW23" s="233"/>
      <c r="EX23" s="233"/>
      <c r="EY23" s="233"/>
      <c r="EZ23" s="233"/>
      <c r="FA23" s="233"/>
      <c r="FB23" s="233"/>
      <c r="FC23" s="233"/>
      <c r="FD23" s="233"/>
      <c r="FE23" s="233"/>
      <c r="FF23" s="233"/>
      <c r="FG23" s="233"/>
      <c r="FH23" s="233"/>
      <c r="FI23" s="233"/>
      <c r="FJ23" s="233"/>
      <c r="FK23" s="233"/>
      <c r="FL23" s="233"/>
      <c r="FM23" s="233"/>
      <c r="FN23" s="233"/>
      <c r="FO23" s="233"/>
      <c r="FP23" s="233"/>
      <c r="FQ23" s="233"/>
      <c r="FR23" s="233"/>
      <c r="FS23" s="233"/>
      <c r="FT23" s="233"/>
      <c r="FU23" s="233"/>
      <c r="FV23" s="233"/>
      <c r="FW23" s="233"/>
      <c r="FX23" s="233"/>
      <c r="FY23" s="233"/>
      <c r="FZ23" s="233"/>
      <c r="GA23" s="233"/>
      <c r="GB23" s="233"/>
      <c r="GC23" s="233"/>
      <c r="GD23" s="233"/>
      <c r="GE23" s="233"/>
      <c r="GF23" s="233"/>
      <c r="GG23" s="233"/>
      <c r="GH23" s="233"/>
      <c r="GI23" s="233"/>
      <c r="GJ23" s="233"/>
      <c r="GK23" s="233"/>
      <c r="GL23" s="233"/>
      <c r="GM23" s="233"/>
      <c r="GN23" s="233"/>
      <c r="GO23" s="233"/>
      <c r="GP23" s="233"/>
      <c r="GQ23" s="233"/>
      <c r="GR23" s="233"/>
      <c r="GS23" s="233"/>
      <c r="GT23" s="233"/>
      <c r="GU23" s="233"/>
      <c r="GV23" s="233"/>
      <c r="GW23" s="233"/>
      <c r="GX23" s="233"/>
      <c r="GY23" s="233"/>
      <c r="GZ23" s="233"/>
      <c r="HA23" s="233"/>
      <c r="HB23" s="233"/>
      <c r="HC23" s="233"/>
      <c r="HD23" s="233"/>
      <c r="HE23" s="233"/>
      <c r="HF23" s="233"/>
      <c r="HG23" s="233"/>
      <c r="HH23" s="233"/>
      <c r="HI23" s="233"/>
      <c r="HJ23" s="233"/>
      <c r="HK23" s="233"/>
      <c r="HL23" s="233"/>
      <c r="HM23" s="233"/>
      <c r="HN23" s="233"/>
      <c r="HO23" s="233"/>
      <c r="HP23" s="233"/>
      <c r="HQ23" s="233"/>
      <c r="HR23" s="233"/>
      <c r="HS23" s="233"/>
      <c r="HT23" s="233"/>
      <c r="HU23" s="233"/>
      <c r="HV23" s="233"/>
      <c r="HW23" s="233"/>
      <c r="HX23" s="233"/>
      <c r="HY23" s="233"/>
      <c r="HZ23" s="233"/>
      <c r="IA23" s="233"/>
      <c r="IB23" s="233"/>
      <c r="IC23" s="233"/>
      <c r="ID23" s="233"/>
      <c r="IE23" s="233"/>
      <c r="IF23" s="233"/>
      <c r="IG23" s="233"/>
      <c r="IH23" s="233"/>
      <c r="II23" s="233"/>
      <c r="IJ23" s="233"/>
      <c r="IK23" s="233"/>
      <c r="IL23" s="233"/>
      <c r="IM23" s="233"/>
      <c r="IN23" s="233"/>
      <c r="IO23" s="233"/>
      <c r="IP23" s="233"/>
      <c r="IQ23" s="233"/>
      <c r="IR23" s="233"/>
      <c r="IS23" s="233"/>
      <c r="IT23" s="233"/>
      <c r="IU23" s="233"/>
      <c r="IV23" s="233"/>
      <c r="IW23" s="233"/>
      <c r="IX23" s="233"/>
      <c r="IY23" s="233"/>
      <c r="IZ23" s="233"/>
      <c r="JA23" s="233"/>
      <c r="JB23" s="233"/>
      <c r="JC23" s="233"/>
      <c r="JD23" s="233"/>
      <c r="JE23" s="233"/>
      <c r="JF23" s="233"/>
      <c r="JG23" s="233"/>
      <c r="JH23" s="233"/>
      <c r="JI23" s="233"/>
      <c r="JJ23" s="233"/>
      <c r="JK23" s="233"/>
      <c r="JL23" s="233"/>
      <c r="JM23" s="233"/>
      <c r="JN23" s="233"/>
      <c r="JO23" s="233"/>
      <c r="JP23" s="233"/>
      <c r="JQ23" s="233"/>
      <c r="JR23" s="233"/>
      <c r="JS23" s="233"/>
      <c r="JT23" s="233"/>
      <c r="JU23" s="233"/>
      <c r="JV23" s="233"/>
      <c r="JW23" s="233"/>
      <c r="JX23" s="233"/>
      <c r="JY23" s="233"/>
      <c r="JZ23" s="233"/>
      <c r="KA23" s="233"/>
      <c r="KB23" s="233"/>
      <c r="KC23" s="233"/>
      <c r="KD23" s="233"/>
      <c r="KE23" s="233"/>
      <c r="KF23" s="233"/>
      <c r="KG23" s="233"/>
      <c r="KH23" s="233"/>
      <c r="KI23" s="233"/>
      <c r="KJ23" s="233"/>
      <c r="KK23" s="233"/>
      <c r="KL23" s="233"/>
      <c r="KM23" s="233"/>
      <c r="KN23" s="233"/>
      <c r="KO23" s="233"/>
      <c r="KP23" s="233"/>
      <c r="KQ23" s="233"/>
      <c r="KR23" s="233"/>
      <c r="KS23" s="233"/>
      <c r="KT23" s="233"/>
      <c r="KU23" s="233"/>
      <c r="KV23" s="233"/>
      <c r="KW23" s="233"/>
      <c r="KX23" s="233"/>
      <c r="KY23" s="233"/>
      <c r="KZ23" s="233"/>
      <c r="LA23" s="233"/>
      <c r="LB23" s="233"/>
      <c r="LC23" s="233"/>
      <c r="LD23" s="233"/>
      <c r="LE23" s="233"/>
      <c r="LF23" s="233"/>
      <c r="LG23" s="233"/>
      <c r="LH23" s="233"/>
      <c r="LI23" s="233"/>
      <c r="LJ23" s="233"/>
      <c r="LK23" s="233"/>
      <c r="LL23" s="233"/>
      <c r="LM23" s="233"/>
      <c r="LN23" s="233"/>
      <c r="LO23" s="233"/>
      <c r="LP23" s="233"/>
      <c r="LQ23" s="233"/>
      <c r="LR23" s="233"/>
      <c r="LS23" s="233"/>
      <c r="LT23" s="233"/>
      <c r="LU23" s="233"/>
      <c r="LV23" s="233"/>
      <c r="LW23" s="233"/>
      <c r="LX23" s="233"/>
      <c r="LY23" s="233"/>
      <c r="LZ23" s="233"/>
      <c r="MA23" s="233"/>
      <c r="MB23" s="233"/>
      <c r="MC23" s="233"/>
      <c r="MD23" s="233"/>
      <c r="ME23" s="233"/>
      <c r="MF23" s="233"/>
      <c r="MG23" s="233"/>
      <c r="MH23" s="233"/>
      <c r="MI23" s="233"/>
      <c r="MJ23" s="233"/>
      <c r="MK23" s="233"/>
      <c r="ML23" s="233"/>
      <c r="MM23" s="233"/>
      <c r="MN23" s="233"/>
      <c r="MO23" s="233"/>
      <c r="MP23" s="233"/>
      <c r="MQ23" s="233"/>
      <c r="MR23" s="233"/>
      <c r="MS23" s="233"/>
      <c r="MT23" s="233"/>
      <c r="MU23" s="233"/>
      <c r="MV23" s="233"/>
      <c r="MW23" s="233"/>
      <c r="MX23" s="233"/>
      <c r="MY23" s="233"/>
      <c r="MZ23" s="233"/>
      <c r="NA23" s="233"/>
      <c r="NB23" s="233"/>
      <c r="NC23" s="233"/>
      <c r="ND23" s="233"/>
      <c r="NE23" s="233"/>
      <c r="NF23" s="233"/>
      <c r="NG23" s="233"/>
      <c r="NH23" s="233"/>
      <c r="NI23" s="233"/>
      <c r="NJ23" s="233"/>
      <c r="NK23" s="233"/>
      <c r="NL23" s="233"/>
      <c r="NM23" s="233"/>
      <c r="NN23" s="233"/>
      <c r="NO23" s="233"/>
      <c r="NP23" s="233"/>
      <c r="NQ23" s="233"/>
      <c r="NR23" s="233"/>
      <c r="NS23" s="233"/>
      <c r="NT23" s="233"/>
      <c r="NU23" s="233"/>
      <c r="NV23" s="233"/>
      <c r="NW23" s="233"/>
      <c r="NX23" s="233"/>
      <c r="NY23" s="233"/>
      <c r="NZ23" s="233"/>
      <c r="OA23" s="233"/>
      <c r="OB23" s="233"/>
      <c r="OC23" s="233"/>
      <c r="OD23" s="233"/>
      <c r="OE23" s="233"/>
      <c r="OF23" s="233"/>
      <c r="OG23" s="233"/>
      <c r="OH23" s="233"/>
      <c r="OI23" s="233"/>
      <c r="OJ23" s="233"/>
      <c r="OK23" s="233"/>
      <c r="OL23" s="233"/>
      <c r="OM23" s="233"/>
      <c r="ON23" s="233"/>
      <c r="OO23" s="233"/>
      <c r="OP23" s="233"/>
      <c r="OQ23" s="233"/>
      <c r="OR23" s="233"/>
      <c r="OS23" s="233"/>
      <c r="OT23" s="233"/>
      <c r="OU23" s="233"/>
      <c r="OV23" s="233"/>
      <c r="OW23" s="233"/>
      <c r="OX23" s="233"/>
      <c r="OY23" s="233"/>
      <c r="OZ23" s="233"/>
      <c r="PA23" s="233"/>
      <c r="PB23" s="233"/>
      <c r="PC23" s="233"/>
      <c r="PD23" s="233"/>
      <c r="PE23" s="233"/>
      <c r="PF23" s="233"/>
      <c r="PG23" s="233"/>
      <c r="PH23" s="233"/>
      <c r="PI23" s="233"/>
      <c r="PJ23" s="233"/>
      <c r="PK23" s="233"/>
      <c r="PL23" s="233"/>
      <c r="PM23" s="233"/>
      <c r="PN23" s="233"/>
      <c r="PO23" s="233"/>
      <c r="PP23" s="233"/>
      <c r="PQ23" s="233"/>
      <c r="PR23" s="233"/>
      <c r="PS23" s="233"/>
      <c r="PT23" s="233"/>
      <c r="PU23" s="233"/>
      <c r="PV23" s="233"/>
      <c r="PW23" s="233"/>
      <c r="PX23" s="233"/>
      <c r="PY23" s="233"/>
      <c r="PZ23" s="233"/>
      <c r="QA23" s="233"/>
      <c r="QB23" s="233"/>
      <c r="QC23" s="233"/>
      <c r="QD23" s="233"/>
      <c r="QE23" s="233"/>
      <c r="QF23" s="233"/>
      <c r="QG23" s="233"/>
      <c r="QH23" s="233"/>
      <c r="QI23" s="233"/>
      <c r="QJ23" s="233"/>
      <c r="QK23" s="233"/>
      <c r="QL23" s="233"/>
      <c r="QM23" s="233"/>
      <c r="QN23" s="233"/>
      <c r="QO23" s="233"/>
      <c r="QP23" s="233"/>
      <c r="QQ23" s="233"/>
      <c r="QR23" s="233"/>
      <c r="QS23" s="233"/>
      <c r="QT23" s="233"/>
      <c r="QU23" s="233"/>
      <c r="QV23" s="233"/>
      <c r="QW23" s="233"/>
      <c r="QX23" s="233"/>
      <c r="QY23" s="233"/>
      <c r="QZ23" s="233"/>
      <c r="RA23" s="233"/>
      <c r="RB23" s="233"/>
      <c r="RC23" s="233"/>
      <c r="RD23" s="233"/>
      <c r="RE23" s="233"/>
      <c r="RF23" s="233"/>
      <c r="RG23" s="233"/>
      <c r="RH23" s="233"/>
      <c r="RI23" s="233"/>
      <c r="RJ23" s="233"/>
      <c r="RK23" s="233"/>
      <c r="RL23" s="233"/>
      <c r="RM23" s="233"/>
      <c r="RN23" s="233"/>
      <c r="RO23" s="233"/>
      <c r="RP23" s="233"/>
      <c r="RQ23" s="233"/>
      <c r="RR23" s="233"/>
      <c r="RS23" s="233"/>
      <c r="RT23" s="233"/>
      <c r="RU23" s="233"/>
      <c r="RV23" s="233"/>
      <c r="RW23" s="233"/>
      <c r="RX23" s="233"/>
      <c r="RY23" s="233"/>
      <c r="RZ23" s="233"/>
      <c r="SA23" s="233"/>
      <c r="SB23" s="233"/>
    </row>
    <row r="24" spans="1:496" s="239" customFormat="1" ht="15" customHeight="1" x14ac:dyDescent="0.2">
      <c r="A24" s="237"/>
      <c r="B24" s="237"/>
      <c r="C24" s="238"/>
      <c r="D24" s="237"/>
      <c r="F24" s="233"/>
      <c r="G24" s="233"/>
      <c r="H24" s="233"/>
      <c r="I24" s="233"/>
      <c r="J24" s="233"/>
      <c r="K24" s="233"/>
      <c r="L24" s="233"/>
      <c r="M24" s="233"/>
      <c r="N24" s="233"/>
      <c r="O24" s="233"/>
      <c r="P24" s="233"/>
      <c r="Q24" s="233"/>
      <c r="R24" s="233"/>
      <c r="S24" s="233"/>
      <c r="T24" s="233"/>
      <c r="U24" s="233"/>
      <c r="V24" s="233"/>
      <c r="W24" s="233"/>
      <c r="X24" s="233"/>
      <c r="Y24" s="233"/>
      <c r="Z24" s="233"/>
      <c r="AA24" s="233"/>
      <c r="AB24" s="233"/>
      <c r="AC24" s="233"/>
      <c r="AD24" s="233"/>
      <c r="AE24" s="233"/>
      <c r="AF24" s="233"/>
      <c r="AG24" s="233"/>
      <c r="AH24" s="233"/>
      <c r="AI24" s="233"/>
      <c r="AJ24" s="233"/>
      <c r="AK24" s="233"/>
      <c r="AL24" s="233"/>
      <c r="AM24" s="233"/>
      <c r="AN24" s="233"/>
      <c r="AO24" s="233"/>
      <c r="AP24" s="233"/>
      <c r="AQ24" s="233"/>
      <c r="AR24" s="233"/>
      <c r="AS24" s="233"/>
      <c r="AT24" s="233"/>
      <c r="AU24" s="233"/>
      <c r="AV24" s="233"/>
      <c r="AW24" s="233"/>
      <c r="AX24" s="233"/>
      <c r="AY24" s="233"/>
      <c r="AZ24" s="233"/>
      <c r="BA24" s="233"/>
      <c r="BB24" s="233"/>
      <c r="BC24" s="233"/>
      <c r="BD24" s="233"/>
      <c r="BE24" s="233"/>
      <c r="BF24" s="233"/>
      <c r="BG24" s="233"/>
      <c r="BH24" s="233"/>
      <c r="BI24" s="233"/>
      <c r="BJ24" s="233"/>
      <c r="BK24" s="233"/>
      <c r="BL24" s="233"/>
      <c r="BM24" s="233"/>
      <c r="BN24" s="233"/>
      <c r="BO24" s="233"/>
      <c r="BP24" s="233"/>
      <c r="BQ24" s="233"/>
      <c r="BR24" s="233"/>
      <c r="BS24" s="233"/>
      <c r="BT24" s="233"/>
      <c r="BU24" s="233"/>
      <c r="BV24" s="233"/>
      <c r="BW24" s="233"/>
      <c r="BX24" s="233"/>
      <c r="BY24" s="233"/>
      <c r="BZ24" s="233"/>
      <c r="CA24" s="233"/>
      <c r="CB24" s="233"/>
      <c r="CC24" s="233"/>
      <c r="CD24" s="233"/>
      <c r="CE24" s="233"/>
      <c r="CF24" s="233"/>
      <c r="CG24" s="233"/>
      <c r="CH24" s="233"/>
      <c r="CI24" s="233"/>
      <c r="CJ24" s="233"/>
      <c r="CK24" s="233"/>
      <c r="CL24" s="233"/>
      <c r="CM24" s="233"/>
      <c r="CN24" s="233"/>
      <c r="CO24" s="233"/>
      <c r="CP24" s="233"/>
      <c r="CQ24" s="233"/>
      <c r="CR24" s="233"/>
      <c r="CS24" s="233"/>
      <c r="CT24" s="233"/>
      <c r="CU24" s="233"/>
      <c r="CV24" s="233"/>
      <c r="CW24" s="233"/>
      <c r="CX24" s="233"/>
      <c r="CY24" s="233"/>
      <c r="CZ24" s="233"/>
      <c r="DA24" s="233"/>
      <c r="DB24" s="233"/>
      <c r="DC24" s="233"/>
      <c r="DD24" s="233"/>
      <c r="DE24" s="233"/>
      <c r="DF24" s="233"/>
      <c r="DG24" s="233"/>
      <c r="DH24" s="233"/>
      <c r="DI24" s="233"/>
      <c r="DJ24" s="233"/>
      <c r="DK24" s="233"/>
      <c r="DL24" s="233"/>
      <c r="DM24" s="233"/>
      <c r="DN24" s="233"/>
      <c r="DO24" s="233"/>
      <c r="DP24" s="233"/>
      <c r="DQ24" s="233"/>
      <c r="DR24" s="233"/>
      <c r="DS24" s="233"/>
      <c r="DT24" s="233"/>
      <c r="DU24" s="233"/>
      <c r="DV24" s="233"/>
      <c r="DW24" s="233"/>
      <c r="DX24" s="233"/>
      <c r="DY24" s="233"/>
      <c r="DZ24" s="233"/>
      <c r="EA24" s="233"/>
      <c r="EB24" s="233"/>
      <c r="EC24" s="233"/>
      <c r="ED24" s="233"/>
      <c r="EE24" s="233"/>
      <c r="EF24" s="233"/>
      <c r="EG24" s="233"/>
      <c r="EH24" s="233"/>
      <c r="EI24" s="233"/>
      <c r="EJ24" s="233"/>
      <c r="EK24" s="233"/>
      <c r="EL24" s="233"/>
      <c r="EM24" s="233"/>
      <c r="EN24" s="233"/>
      <c r="EO24" s="233"/>
      <c r="EP24" s="233"/>
      <c r="EQ24" s="233"/>
      <c r="ER24" s="233"/>
      <c r="ES24" s="233"/>
      <c r="ET24" s="233"/>
      <c r="EU24" s="233"/>
      <c r="EV24" s="233"/>
      <c r="EW24" s="233"/>
      <c r="EX24" s="233"/>
      <c r="EY24" s="233"/>
      <c r="EZ24" s="233"/>
      <c r="FA24" s="233"/>
      <c r="FB24" s="233"/>
      <c r="FC24" s="233"/>
      <c r="FD24" s="233"/>
      <c r="FE24" s="233"/>
      <c r="FF24" s="233"/>
      <c r="FG24" s="233"/>
      <c r="FH24" s="233"/>
      <c r="FI24" s="233"/>
      <c r="FJ24" s="233"/>
      <c r="FK24" s="233"/>
      <c r="FL24" s="233"/>
      <c r="FM24" s="233"/>
      <c r="FN24" s="233"/>
      <c r="FO24" s="233"/>
      <c r="FP24" s="233"/>
      <c r="FQ24" s="233"/>
      <c r="FR24" s="233"/>
      <c r="FS24" s="233"/>
      <c r="FT24" s="233"/>
      <c r="FU24" s="233"/>
      <c r="FV24" s="233"/>
      <c r="FW24" s="233"/>
      <c r="FX24" s="233"/>
      <c r="FY24" s="233"/>
      <c r="FZ24" s="233"/>
      <c r="GA24" s="233"/>
      <c r="GB24" s="233"/>
      <c r="GC24" s="233"/>
      <c r="GD24" s="233"/>
      <c r="GE24" s="233"/>
      <c r="GF24" s="233"/>
      <c r="GG24" s="233"/>
      <c r="GH24" s="233"/>
      <c r="GI24" s="233"/>
      <c r="GJ24" s="233"/>
      <c r="GK24" s="233"/>
      <c r="GL24" s="233"/>
      <c r="GM24" s="233"/>
      <c r="GN24" s="233"/>
      <c r="GO24" s="233"/>
      <c r="GP24" s="233"/>
      <c r="GQ24" s="233"/>
      <c r="GR24" s="233"/>
      <c r="GS24" s="233"/>
      <c r="GT24" s="233"/>
      <c r="GU24" s="233"/>
      <c r="GV24" s="233"/>
      <c r="GW24" s="233"/>
      <c r="GX24" s="233"/>
      <c r="GY24" s="233"/>
      <c r="GZ24" s="233"/>
      <c r="HA24" s="233"/>
      <c r="HB24" s="233"/>
      <c r="HC24" s="233"/>
      <c r="HD24" s="233"/>
      <c r="HE24" s="233"/>
      <c r="HF24" s="233"/>
      <c r="HG24" s="233"/>
      <c r="HH24" s="233"/>
      <c r="HI24" s="233"/>
      <c r="HJ24" s="233"/>
      <c r="HK24" s="233"/>
      <c r="HL24" s="233"/>
      <c r="HM24" s="233"/>
      <c r="HN24" s="233"/>
      <c r="HO24" s="233"/>
      <c r="HP24" s="233"/>
      <c r="HQ24" s="233"/>
      <c r="HR24" s="233"/>
      <c r="HS24" s="233"/>
      <c r="HT24" s="233"/>
      <c r="HU24" s="233"/>
      <c r="HV24" s="233"/>
      <c r="HW24" s="233"/>
      <c r="HX24" s="233"/>
      <c r="HY24" s="233"/>
      <c r="HZ24" s="233"/>
      <c r="IA24" s="233"/>
      <c r="IB24" s="233"/>
      <c r="IC24" s="233"/>
      <c r="ID24" s="233"/>
      <c r="IE24" s="233"/>
      <c r="IF24" s="233"/>
      <c r="IG24" s="233"/>
      <c r="IH24" s="233"/>
      <c r="II24" s="233"/>
      <c r="IJ24" s="233"/>
      <c r="IK24" s="233"/>
      <c r="IL24" s="233"/>
      <c r="IM24" s="233"/>
      <c r="IN24" s="233"/>
      <c r="IO24" s="233"/>
      <c r="IP24" s="233"/>
      <c r="IQ24" s="233"/>
      <c r="IR24" s="233"/>
      <c r="IS24" s="233"/>
      <c r="IT24" s="233"/>
      <c r="IU24" s="233"/>
      <c r="IV24" s="233"/>
      <c r="IW24" s="233"/>
      <c r="IX24" s="233"/>
      <c r="IY24" s="233"/>
      <c r="IZ24" s="233"/>
      <c r="JA24" s="233"/>
      <c r="JB24" s="233"/>
      <c r="JC24" s="233"/>
      <c r="JD24" s="233"/>
      <c r="JE24" s="233"/>
      <c r="JF24" s="233"/>
      <c r="JG24" s="233"/>
      <c r="JH24" s="233"/>
      <c r="JI24" s="233"/>
      <c r="JJ24" s="233"/>
      <c r="JK24" s="233"/>
      <c r="JL24" s="233"/>
      <c r="JM24" s="233"/>
      <c r="JN24" s="233"/>
      <c r="JO24" s="233"/>
      <c r="JP24" s="233"/>
      <c r="JQ24" s="233"/>
      <c r="JR24" s="233"/>
      <c r="JS24" s="233"/>
      <c r="JT24" s="233"/>
      <c r="JU24" s="233"/>
      <c r="JV24" s="233"/>
      <c r="JW24" s="233"/>
      <c r="JX24" s="233"/>
      <c r="JY24" s="233"/>
      <c r="JZ24" s="233"/>
      <c r="KA24" s="233"/>
      <c r="KB24" s="233"/>
      <c r="KC24" s="233"/>
      <c r="KD24" s="233"/>
      <c r="KE24" s="233"/>
      <c r="KF24" s="233"/>
      <c r="KG24" s="233"/>
      <c r="KH24" s="233"/>
      <c r="KI24" s="233"/>
      <c r="KJ24" s="233"/>
      <c r="KK24" s="233"/>
      <c r="KL24" s="233"/>
      <c r="KM24" s="233"/>
      <c r="KN24" s="233"/>
      <c r="KO24" s="233"/>
      <c r="KP24" s="233"/>
      <c r="KQ24" s="233"/>
      <c r="KR24" s="233"/>
      <c r="KS24" s="233"/>
      <c r="KT24" s="233"/>
      <c r="KU24" s="233"/>
      <c r="KV24" s="233"/>
      <c r="KW24" s="233"/>
      <c r="KX24" s="233"/>
      <c r="KY24" s="233"/>
      <c r="KZ24" s="233"/>
      <c r="LA24" s="233"/>
      <c r="LB24" s="233"/>
      <c r="LC24" s="233"/>
      <c r="LD24" s="233"/>
      <c r="LE24" s="233"/>
      <c r="LF24" s="233"/>
      <c r="LG24" s="233"/>
      <c r="LH24" s="233"/>
      <c r="LI24" s="233"/>
      <c r="LJ24" s="233"/>
      <c r="LK24" s="233"/>
      <c r="LL24" s="233"/>
      <c r="LM24" s="233"/>
      <c r="LN24" s="233"/>
      <c r="LO24" s="233"/>
      <c r="LP24" s="233"/>
      <c r="LQ24" s="233"/>
      <c r="LR24" s="233"/>
      <c r="LS24" s="233"/>
      <c r="LT24" s="233"/>
      <c r="LU24" s="233"/>
      <c r="LV24" s="233"/>
      <c r="LW24" s="233"/>
      <c r="LX24" s="233"/>
      <c r="LY24" s="233"/>
      <c r="LZ24" s="233"/>
      <c r="MA24" s="233"/>
      <c r="MB24" s="233"/>
      <c r="MC24" s="233"/>
      <c r="MD24" s="233"/>
      <c r="ME24" s="233"/>
      <c r="MF24" s="233"/>
      <c r="MG24" s="233"/>
      <c r="MH24" s="233"/>
      <c r="MI24" s="233"/>
      <c r="MJ24" s="233"/>
      <c r="MK24" s="233"/>
      <c r="ML24" s="233"/>
      <c r="MM24" s="233"/>
      <c r="MN24" s="233"/>
      <c r="MO24" s="233"/>
      <c r="MP24" s="233"/>
      <c r="MQ24" s="233"/>
      <c r="MR24" s="233"/>
      <c r="MS24" s="233"/>
      <c r="MT24" s="233"/>
      <c r="MU24" s="233"/>
      <c r="MV24" s="233"/>
      <c r="MW24" s="233"/>
      <c r="MX24" s="233"/>
      <c r="MY24" s="233"/>
      <c r="MZ24" s="233"/>
      <c r="NA24" s="233"/>
      <c r="NB24" s="233"/>
      <c r="NC24" s="233"/>
      <c r="ND24" s="233"/>
      <c r="NE24" s="233"/>
      <c r="NF24" s="233"/>
      <c r="NG24" s="233"/>
      <c r="NH24" s="233"/>
      <c r="NI24" s="233"/>
      <c r="NJ24" s="233"/>
      <c r="NK24" s="233"/>
      <c r="NL24" s="233"/>
      <c r="NM24" s="233"/>
      <c r="NN24" s="233"/>
      <c r="NO24" s="233"/>
      <c r="NP24" s="233"/>
      <c r="NQ24" s="233"/>
      <c r="NR24" s="233"/>
      <c r="NS24" s="233"/>
      <c r="NT24" s="233"/>
      <c r="NU24" s="233"/>
      <c r="NV24" s="233"/>
      <c r="NW24" s="233"/>
      <c r="NX24" s="233"/>
      <c r="NY24" s="233"/>
      <c r="NZ24" s="233"/>
      <c r="OA24" s="233"/>
      <c r="OB24" s="233"/>
      <c r="OC24" s="233"/>
      <c r="OD24" s="233"/>
      <c r="OE24" s="233"/>
      <c r="OF24" s="233"/>
      <c r="OG24" s="233"/>
      <c r="OH24" s="233"/>
      <c r="OI24" s="233"/>
      <c r="OJ24" s="233"/>
      <c r="OK24" s="233"/>
      <c r="OL24" s="233"/>
      <c r="OM24" s="233"/>
      <c r="ON24" s="233"/>
      <c r="OO24" s="233"/>
      <c r="OP24" s="233"/>
      <c r="OQ24" s="233"/>
      <c r="OR24" s="233"/>
      <c r="OS24" s="233"/>
      <c r="OT24" s="233"/>
      <c r="OU24" s="233"/>
      <c r="OV24" s="233"/>
      <c r="OW24" s="233"/>
      <c r="OX24" s="233"/>
      <c r="OY24" s="233"/>
      <c r="OZ24" s="233"/>
      <c r="PA24" s="233"/>
      <c r="PB24" s="233"/>
      <c r="PC24" s="233"/>
      <c r="PD24" s="233"/>
      <c r="PE24" s="233"/>
      <c r="PF24" s="233"/>
      <c r="PG24" s="233"/>
      <c r="PH24" s="233"/>
      <c r="PI24" s="233"/>
      <c r="PJ24" s="233"/>
      <c r="PK24" s="233"/>
      <c r="PL24" s="233"/>
      <c r="PM24" s="233"/>
      <c r="PN24" s="233"/>
      <c r="PO24" s="233"/>
      <c r="PP24" s="233"/>
      <c r="PQ24" s="233"/>
      <c r="PR24" s="233"/>
      <c r="PS24" s="233"/>
      <c r="PT24" s="233"/>
      <c r="PU24" s="233"/>
      <c r="PV24" s="233"/>
      <c r="PW24" s="233"/>
      <c r="PX24" s="233"/>
      <c r="PY24" s="233"/>
      <c r="PZ24" s="233"/>
      <c r="QA24" s="233"/>
      <c r="QB24" s="233"/>
      <c r="QC24" s="233"/>
      <c r="QD24" s="233"/>
      <c r="QE24" s="233"/>
      <c r="QF24" s="233"/>
      <c r="QG24" s="233"/>
      <c r="QH24" s="233"/>
      <c r="QI24" s="233"/>
      <c r="QJ24" s="233"/>
      <c r="QK24" s="233"/>
      <c r="QL24" s="233"/>
      <c r="QM24" s="233"/>
      <c r="QN24" s="233"/>
      <c r="QO24" s="233"/>
      <c r="QP24" s="233"/>
      <c r="QQ24" s="233"/>
      <c r="QR24" s="233"/>
      <c r="QS24" s="233"/>
      <c r="QT24" s="233"/>
      <c r="QU24" s="233"/>
      <c r="QV24" s="233"/>
      <c r="QW24" s="233"/>
      <c r="QX24" s="233"/>
      <c r="QY24" s="233"/>
      <c r="QZ24" s="233"/>
      <c r="RA24" s="233"/>
      <c r="RB24" s="233"/>
      <c r="RC24" s="233"/>
      <c r="RD24" s="233"/>
      <c r="RE24" s="233"/>
      <c r="RF24" s="233"/>
      <c r="RG24" s="233"/>
      <c r="RH24" s="233"/>
      <c r="RI24" s="233"/>
      <c r="RJ24" s="233"/>
      <c r="RK24" s="233"/>
      <c r="RL24" s="233"/>
      <c r="RM24" s="233"/>
      <c r="RN24" s="233"/>
      <c r="RO24" s="233"/>
      <c r="RP24" s="233"/>
      <c r="RQ24" s="233"/>
      <c r="RR24" s="233"/>
      <c r="RS24" s="233"/>
      <c r="RT24" s="233"/>
      <c r="RU24" s="233"/>
      <c r="RV24" s="233"/>
      <c r="RW24" s="233"/>
      <c r="RX24" s="233"/>
      <c r="RY24" s="233"/>
      <c r="RZ24" s="233"/>
      <c r="SA24" s="233"/>
      <c r="SB24" s="233"/>
    </row>
    <row r="25" spans="1:496" ht="15" customHeight="1" x14ac:dyDescent="0.2">
      <c r="A25" s="234" t="str">
        <f t="shared" si="0"/>
        <v>INDEC-CM - 37690-11</v>
      </c>
      <c r="B25" s="234">
        <v>37690</v>
      </c>
      <c r="C25" s="100" t="s">
        <v>51</v>
      </c>
      <c r="D25" s="234">
        <v>11</v>
      </c>
      <c r="E25" s="233" t="s">
        <v>68</v>
      </c>
    </row>
    <row r="26" spans="1:496" ht="15" customHeight="1" x14ac:dyDescent="0.2">
      <c r="A26" s="234" t="str">
        <f t="shared" si="0"/>
        <v>INDEC-CM - 42911-11</v>
      </c>
      <c r="B26" s="234">
        <v>42911</v>
      </c>
      <c r="C26" s="100" t="s">
        <v>51</v>
      </c>
      <c r="D26" s="234">
        <v>11</v>
      </c>
      <c r="E26" s="233" t="s">
        <v>69</v>
      </c>
    </row>
    <row r="27" spans="1:496" ht="15" customHeight="1" x14ac:dyDescent="0.2">
      <c r="A27" s="234" t="str">
        <f t="shared" si="0"/>
        <v>INDEC-CM - 37129-11</v>
      </c>
      <c r="B27" s="234">
        <v>37129</v>
      </c>
      <c r="C27" s="100" t="s">
        <v>51</v>
      </c>
      <c r="D27" s="234">
        <v>11</v>
      </c>
      <c r="E27" s="233" t="s">
        <v>70</v>
      </c>
    </row>
    <row r="28" spans="1:496" ht="15" customHeight="1" x14ac:dyDescent="0.2">
      <c r="A28" s="234" t="str">
        <f t="shared" si="0"/>
        <v>INDEC-CM - 35110-41</v>
      </c>
      <c r="B28" s="234">
        <v>35110</v>
      </c>
      <c r="C28" s="100" t="s">
        <v>51</v>
      </c>
      <c r="D28" s="234">
        <v>41</v>
      </c>
      <c r="E28" s="233" t="s">
        <v>71</v>
      </c>
    </row>
    <row r="29" spans="1:496" ht="15" customHeight="1" x14ac:dyDescent="0.2">
      <c r="A29" s="234" t="str">
        <f t="shared" si="0"/>
        <v>INDEC-CM - 37210-23</v>
      </c>
      <c r="B29" s="234">
        <v>37210</v>
      </c>
      <c r="C29" s="100" t="s">
        <v>51</v>
      </c>
      <c r="D29" s="234">
        <v>23</v>
      </c>
      <c r="E29" s="233" t="s">
        <v>72</v>
      </c>
    </row>
    <row r="30" spans="1:496" ht="15" customHeight="1" x14ac:dyDescent="0.2">
      <c r="A30" s="234" t="str">
        <f t="shared" si="0"/>
        <v>INDEC-CM - 37210-22</v>
      </c>
      <c r="B30" s="234">
        <v>37210</v>
      </c>
      <c r="C30" s="100" t="s">
        <v>51</v>
      </c>
      <c r="D30" s="234">
        <v>22</v>
      </c>
      <c r="E30" s="233" t="s">
        <v>73</v>
      </c>
    </row>
    <row r="31" spans="1:496" ht="15" customHeight="1" x14ac:dyDescent="0.2">
      <c r="A31" s="234" t="str">
        <f t="shared" si="0"/>
        <v>INDEC-CM - 37210-21</v>
      </c>
      <c r="B31" s="234">
        <v>37210</v>
      </c>
      <c r="C31" s="100" t="s">
        <v>51</v>
      </c>
      <c r="D31" s="234">
        <v>21</v>
      </c>
      <c r="E31" s="233" t="s">
        <v>74</v>
      </c>
    </row>
    <row r="32" spans="1:496" ht="15" customHeight="1" x14ac:dyDescent="0.2">
      <c r="A32" s="234" t="str">
        <f t="shared" si="0"/>
        <v>INDEC-CM - 41543-21</v>
      </c>
      <c r="B32" s="234">
        <v>41543</v>
      </c>
      <c r="C32" s="100" t="s">
        <v>51</v>
      </c>
      <c r="D32" s="234">
        <v>21</v>
      </c>
      <c r="E32" s="233" t="s">
        <v>75</v>
      </c>
    </row>
    <row r="33" spans="1:496" ht="15" customHeight="1" x14ac:dyDescent="0.2">
      <c r="A33" s="234" t="str">
        <f t="shared" si="0"/>
        <v>INDEC-CM - 46340-31</v>
      </c>
      <c r="B33" s="234">
        <v>46340</v>
      </c>
      <c r="C33" s="100" t="s">
        <v>51</v>
      </c>
      <c r="D33" s="234">
        <v>31</v>
      </c>
      <c r="E33" s="233" t="s">
        <v>76</v>
      </c>
    </row>
    <row r="34" spans="1:496" ht="15" customHeight="1" x14ac:dyDescent="0.2">
      <c r="A34" s="234" t="str">
        <f t="shared" si="0"/>
        <v>INDEC-CM - 46320-11</v>
      </c>
      <c r="B34" s="234">
        <v>46320</v>
      </c>
      <c r="C34" s="100" t="s">
        <v>51</v>
      </c>
      <c r="D34" s="234">
        <v>11</v>
      </c>
      <c r="E34" s="233" t="s">
        <v>77</v>
      </c>
    </row>
    <row r="35" spans="1:496" ht="15" customHeight="1" x14ac:dyDescent="0.2">
      <c r="A35" s="234" t="str">
        <f t="shared" si="0"/>
        <v>INDEC-CM - 46340-11</v>
      </c>
      <c r="B35" s="234">
        <v>46340</v>
      </c>
      <c r="C35" s="100" t="s">
        <v>51</v>
      </c>
      <c r="D35" s="234">
        <v>11</v>
      </c>
      <c r="E35" s="233" t="s">
        <v>78</v>
      </c>
    </row>
    <row r="36" spans="1:496" ht="15" customHeight="1" x14ac:dyDescent="0.2">
      <c r="A36" s="234" t="str">
        <f t="shared" si="0"/>
        <v>INDEC-CM - 46340-12</v>
      </c>
      <c r="B36" s="234">
        <v>46340</v>
      </c>
      <c r="C36" s="100" t="s">
        <v>51</v>
      </c>
      <c r="D36" s="234">
        <v>12</v>
      </c>
      <c r="E36" s="233" t="s">
        <v>79</v>
      </c>
    </row>
    <row r="37" spans="1:496" ht="15" customHeight="1" x14ac:dyDescent="0.2">
      <c r="A37" s="234" t="str">
        <f t="shared" si="0"/>
        <v>INDEC-CM - 46340-21</v>
      </c>
      <c r="B37" s="234">
        <v>46340</v>
      </c>
      <c r="C37" s="100" t="s">
        <v>51</v>
      </c>
      <c r="D37" s="234">
        <v>21</v>
      </c>
      <c r="E37" s="233" t="s">
        <v>80</v>
      </c>
    </row>
    <row r="38" spans="1:496" ht="15" customHeight="1" x14ac:dyDescent="0.2">
      <c r="A38" s="234" t="str">
        <f t="shared" si="0"/>
        <v>INDEC-CM - 46212-21</v>
      </c>
      <c r="B38" s="234">
        <v>46212</v>
      </c>
      <c r="C38" s="100" t="s">
        <v>51</v>
      </c>
      <c r="D38" s="234">
        <v>21</v>
      </c>
      <c r="E38" s="233" t="s">
        <v>81</v>
      </c>
    </row>
    <row r="39" spans="1:496" ht="15" customHeight="1" x14ac:dyDescent="0.2">
      <c r="A39" s="234" t="str">
        <f t="shared" si="0"/>
        <v>INDEC-CM - 42999-23</v>
      </c>
      <c r="B39" s="234">
        <v>42999</v>
      </c>
      <c r="C39" s="100" t="s">
        <v>51</v>
      </c>
      <c r="D39" s="234">
        <v>23</v>
      </c>
      <c r="E39" s="233" t="s">
        <v>82</v>
      </c>
    </row>
    <row r="40" spans="1:496" ht="15" customHeight="1" x14ac:dyDescent="0.2">
      <c r="A40" s="234" t="str">
        <f t="shared" si="0"/>
        <v>INDEC-CM - 42999-21</v>
      </c>
      <c r="B40" s="234">
        <v>42999</v>
      </c>
      <c r="C40" s="100" t="s">
        <v>51</v>
      </c>
      <c r="D40" s="234">
        <v>21</v>
      </c>
      <c r="E40" s="233" t="s">
        <v>83</v>
      </c>
    </row>
    <row r="41" spans="1:496" ht="15" customHeight="1" x14ac:dyDescent="0.2">
      <c r="A41" s="234" t="str">
        <f t="shared" si="0"/>
        <v>INDEC-CM - 42999-31</v>
      </c>
      <c r="B41" s="234">
        <v>42999</v>
      </c>
      <c r="C41" s="100" t="s">
        <v>51</v>
      </c>
      <c r="D41" s="234">
        <v>31</v>
      </c>
      <c r="E41" s="233" t="s">
        <v>84</v>
      </c>
    </row>
    <row r="42" spans="1:496" ht="15" customHeight="1" x14ac:dyDescent="0.2">
      <c r="A42" s="234" t="str">
        <f t="shared" si="0"/>
        <v>INDEC-CM - 42999-22</v>
      </c>
      <c r="B42" s="234">
        <v>42999</v>
      </c>
      <c r="C42" s="100" t="s">
        <v>51</v>
      </c>
      <c r="D42" s="234">
        <v>22</v>
      </c>
      <c r="E42" s="233" t="s">
        <v>85</v>
      </c>
    </row>
    <row r="43" spans="1:496" s="239" customFormat="1" ht="15" customHeight="1" x14ac:dyDescent="0.2">
      <c r="A43" s="237"/>
      <c r="B43" s="237"/>
      <c r="C43" s="238"/>
      <c r="D43" s="237"/>
      <c r="F43" s="233"/>
      <c r="G43" s="233"/>
      <c r="H43" s="233"/>
      <c r="I43" s="233"/>
      <c r="J43" s="233"/>
      <c r="K43" s="233"/>
      <c r="L43" s="233"/>
      <c r="M43" s="233"/>
      <c r="N43" s="233"/>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233"/>
      <c r="BQ43" s="233"/>
      <c r="BR43" s="233"/>
      <c r="BS43" s="233"/>
      <c r="BT43" s="233"/>
      <c r="BU43" s="233"/>
      <c r="BV43" s="233"/>
      <c r="BW43" s="233"/>
      <c r="BX43" s="233"/>
      <c r="BY43" s="233"/>
      <c r="BZ43" s="233"/>
      <c r="CA43" s="233"/>
      <c r="CB43" s="233"/>
      <c r="CC43" s="233"/>
      <c r="CD43" s="233"/>
      <c r="CE43" s="233"/>
      <c r="CF43" s="233"/>
      <c r="CG43" s="233"/>
      <c r="CH43" s="233"/>
      <c r="CI43" s="233"/>
      <c r="CJ43" s="233"/>
      <c r="CK43" s="233"/>
      <c r="CL43" s="233"/>
      <c r="CM43" s="233"/>
      <c r="CN43" s="233"/>
      <c r="CO43" s="233"/>
      <c r="CP43" s="233"/>
      <c r="CQ43" s="233"/>
      <c r="CR43" s="233"/>
      <c r="CS43" s="233"/>
      <c r="CT43" s="233"/>
      <c r="CU43" s="233"/>
      <c r="CV43" s="233"/>
      <c r="CW43" s="233"/>
      <c r="CX43" s="233"/>
      <c r="CY43" s="233"/>
      <c r="CZ43" s="233"/>
      <c r="DA43" s="233"/>
      <c r="DB43" s="233"/>
      <c r="DC43" s="233"/>
      <c r="DD43" s="233"/>
      <c r="DE43" s="233"/>
      <c r="DF43" s="233"/>
      <c r="DG43" s="233"/>
      <c r="DH43" s="233"/>
      <c r="DI43" s="233"/>
      <c r="DJ43" s="233"/>
      <c r="DK43" s="233"/>
      <c r="DL43" s="233"/>
      <c r="DM43" s="233"/>
      <c r="DN43" s="233"/>
      <c r="DO43" s="233"/>
      <c r="DP43" s="233"/>
      <c r="DQ43" s="233"/>
      <c r="DR43" s="233"/>
      <c r="DS43" s="233"/>
      <c r="DT43" s="233"/>
      <c r="DU43" s="233"/>
      <c r="DV43" s="233"/>
      <c r="DW43" s="233"/>
      <c r="DX43" s="233"/>
      <c r="DY43" s="233"/>
      <c r="DZ43" s="233"/>
      <c r="EA43" s="233"/>
      <c r="EB43" s="233"/>
      <c r="EC43" s="233"/>
      <c r="ED43" s="233"/>
      <c r="EE43" s="233"/>
      <c r="EF43" s="233"/>
      <c r="EG43" s="233"/>
      <c r="EH43" s="233"/>
      <c r="EI43" s="233"/>
      <c r="EJ43" s="233"/>
      <c r="EK43" s="233"/>
      <c r="EL43" s="233"/>
      <c r="EM43" s="233"/>
      <c r="EN43" s="233"/>
      <c r="EO43" s="233"/>
      <c r="EP43" s="233"/>
      <c r="EQ43" s="233"/>
      <c r="ER43" s="233"/>
      <c r="ES43" s="233"/>
      <c r="ET43" s="233"/>
      <c r="EU43" s="233"/>
      <c r="EV43" s="233"/>
      <c r="EW43" s="233"/>
      <c r="EX43" s="233"/>
      <c r="EY43" s="233"/>
      <c r="EZ43" s="233"/>
      <c r="FA43" s="233"/>
      <c r="FB43" s="233"/>
      <c r="FC43" s="233"/>
      <c r="FD43" s="233"/>
      <c r="FE43" s="233"/>
      <c r="FF43" s="233"/>
      <c r="FG43" s="233"/>
      <c r="FH43" s="233"/>
      <c r="FI43" s="233"/>
      <c r="FJ43" s="233"/>
      <c r="FK43" s="233"/>
      <c r="FL43" s="233"/>
      <c r="FM43" s="233"/>
      <c r="FN43" s="233"/>
      <c r="FO43" s="233"/>
      <c r="FP43" s="233"/>
      <c r="FQ43" s="233"/>
      <c r="FR43" s="233"/>
      <c r="FS43" s="233"/>
      <c r="FT43" s="233"/>
      <c r="FU43" s="233"/>
      <c r="FV43" s="233"/>
      <c r="FW43" s="233"/>
      <c r="FX43" s="233"/>
      <c r="FY43" s="233"/>
      <c r="FZ43" s="233"/>
      <c r="GA43" s="233"/>
      <c r="GB43" s="233"/>
      <c r="GC43" s="233"/>
      <c r="GD43" s="233"/>
      <c r="GE43" s="233"/>
      <c r="GF43" s="233"/>
      <c r="GG43" s="233"/>
      <c r="GH43" s="233"/>
      <c r="GI43" s="233"/>
      <c r="GJ43" s="233"/>
      <c r="GK43" s="233"/>
      <c r="GL43" s="233"/>
      <c r="GM43" s="233"/>
      <c r="GN43" s="233"/>
      <c r="GO43" s="233"/>
      <c r="GP43" s="233"/>
      <c r="GQ43" s="233"/>
      <c r="GR43" s="233"/>
      <c r="GS43" s="233"/>
      <c r="GT43" s="233"/>
      <c r="GU43" s="233"/>
      <c r="GV43" s="233"/>
      <c r="GW43" s="233"/>
      <c r="GX43" s="233"/>
      <c r="GY43" s="233"/>
      <c r="GZ43" s="233"/>
      <c r="HA43" s="233"/>
      <c r="HB43" s="233"/>
      <c r="HC43" s="233"/>
      <c r="HD43" s="233"/>
      <c r="HE43" s="233"/>
      <c r="HF43" s="233"/>
      <c r="HG43" s="233"/>
      <c r="HH43" s="233"/>
      <c r="HI43" s="233"/>
      <c r="HJ43" s="233"/>
      <c r="HK43" s="233"/>
      <c r="HL43" s="233"/>
      <c r="HM43" s="233"/>
      <c r="HN43" s="233"/>
      <c r="HO43" s="233"/>
      <c r="HP43" s="233"/>
      <c r="HQ43" s="233"/>
      <c r="HR43" s="233"/>
      <c r="HS43" s="233"/>
      <c r="HT43" s="233"/>
      <c r="HU43" s="233"/>
      <c r="HV43" s="233"/>
      <c r="HW43" s="233"/>
      <c r="HX43" s="233"/>
      <c r="HY43" s="233"/>
      <c r="HZ43" s="233"/>
      <c r="IA43" s="233"/>
      <c r="IB43" s="233"/>
      <c r="IC43" s="233"/>
      <c r="ID43" s="233"/>
      <c r="IE43" s="233"/>
      <c r="IF43" s="233"/>
      <c r="IG43" s="233"/>
      <c r="IH43" s="233"/>
      <c r="II43" s="233"/>
      <c r="IJ43" s="233"/>
      <c r="IK43" s="233"/>
      <c r="IL43" s="233"/>
      <c r="IM43" s="233"/>
      <c r="IN43" s="233"/>
      <c r="IO43" s="233"/>
      <c r="IP43" s="233"/>
      <c r="IQ43" s="233"/>
      <c r="IR43" s="233"/>
      <c r="IS43" s="233"/>
      <c r="IT43" s="233"/>
      <c r="IU43" s="233"/>
      <c r="IV43" s="233"/>
      <c r="IW43" s="233"/>
      <c r="IX43" s="233"/>
      <c r="IY43" s="233"/>
      <c r="IZ43" s="233"/>
      <c r="JA43" s="233"/>
      <c r="JB43" s="233"/>
      <c r="JC43" s="233"/>
      <c r="JD43" s="233"/>
      <c r="JE43" s="233"/>
      <c r="JF43" s="233"/>
      <c r="JG43" s="233"/>
      <c r="JH43" s="233"/>
      <c r="JI43" s="233"/>
      <c r="JJ43" s="233"/>
      <c r="JK43" s="233"/>
      <c r="JL43" s="233"/>
      <c r="JM43" s="233"/>
      <c r="JN43" s="233"/>
      <c r="JO43" s="233"/>
      <c r="JP43" s="233"/>
      <c r="JQ43" s="233"/>
      <c r="JR43" s="233"/>
      <c r="JS43" s="233"/>
      <c r="JT43" s="233"/>
      <c r="JU43" s="233"/>
      <c r="JV43" s="233"/>
      <c r="JW43" s="233"/>
      <c r="JX43" s="233"/>
      <c r="JY43" s="233"/>
      <c r="JZ43" s="233"/>
      <c r="KA43" s="233"/>
      <c r="KB43" s="233"/>
      <c r="KC43" s="233"/>
      <c r="KD43" s="233"/>
      <c r="KE43" s="233"/>
      <c r="KF43" s="233"/>
      <c r="KG43" s="233"/>
      <c r="KH43" s="233"/>
      <c r="KI43" s="233"/>
      <c r="KJ43" s="233"/>
      <c r="KK43" s="233"/>
      <c r="KL43" s="233"/>
      <c r="KM43" s="233"/>
      <c r="KN43" s="233"/>
      <c r="KO43" s="233"/>
      <c r="KP43" s="233"/>
      <c r="KQ43" s="233"/>
      <c r="KR43" s="233"/>
      <c r="KS43" s="233"/>
      <c r="KT43" s="233"/>
      <c r="KU43" s="233"/>
      <c r="KV43" s="233"/>
      <c r="KW43" s="233"/>
      <c r="KX43" s="233"/>
      <c r="KY43" s="233"/>
      <c r="KZ43" s="233"/>
      <c r="LA43" s="233"/>
      <c r="LB43" s="233"/>
      <c r="LC43" s="233"/>
      <c r="LD43" s="233"/>
      <c r="LE43" s="233"/>
      <c r="LF43" s="233"/>
      <c r="LG43" s="233"/>
      <c r="LH43" s="233"/>
      <c r="LI43" s="233"/>
      <c r="LJ43" s="233"/>
      <c r="LK43" s="233"/>
      <c r="LL43" s="233"/>
      <c r="LM43" s="233"/>
      <c r="LN43" s="233"/>
      <c r="LO43" s="233"/>
      <c r="LP43" s="233"/>
      <c r="LQ43" s="233"/>
      <c r="LR43" s="233"/>
      <c r="LS43" s="233"/>
      <c r="LT43" s="233"/>
      <c r="LU43" s="233"/>
      <c r="LV43" s="233"/>
      <c r="LW43" s="233"/>
      <c r="LX43" s="233"/>
      <c r="LY43" s="233"/>
      <c r="LZ43" s="233"/>
      <c r="MA43" s="233"/>
      <c r="MB43" s="233"/>
      <c r="MC43" s="233"/>
      <c r="MD43" s="233"/>
      <c r="ME43" s="233"/>
      <c r="MF43" s="233"/>
      <c r="MG43" s="233"/>
      <c r="MH43" s="233"/>
      <c r="MI43" s="233"/>
      <c r="MJ43" s="233"/>
      <c r="MK43" s="233"/>
      <c r="ML43" s="233"/>
      <c r="MM43" s="233"/>
      <c r="MN43" s="233"/>
      <c r="MO43" s="233"/>
      <c r="MP43" s="233"/>
      <c r="MQ43" s="233"/>
      <c r="MR43" s="233"/>
      <c r="MS43" s="233"/>
      <c r="MT43" s="233"/>
      <c r="MU43" s="233"/>
      <c r="MV43" s="233"/>
      <c r="MW43" s="233"/>
      <c r="MX43" s="233"/>
      <c r="MY43" s="233"/>
      <c r="MZ43" s="233"/>
      <c r="NA43" s="233"/>
      <c r="NB43" s="233"/>
      <c r="NC43" s="233"/>
      <c r="ND43" s="233"/>
      <c r="NE43" s="233"/>
      <c r="NF43" s="233"/>
      <c r="NG43" s="233"/>
      <c r="NH43" s="233"/>
      <c r="NI43" s="233"/>
      <c r="NJ43" s="233"/>
      <c r="NK43" s="233"/>
      <c r="NL43" s="233"/>
      <c r="NM43" s="233"/>
      <c r="NN43" s="233"/>
      <c r="NO43" s="233"/>
      <c r="NP43" s="233"/>
      <c r="NQ43" s="233"/>
      <c r="NR43" s="233"/>
      <c r="NS43" s="233"/>
      <c r="NT43" s="233"/>
      <c r="NU43" s="233"/>
      <c r="NV43" s="233"/>
      <c r="NW43" s="233"/>
      <c r="NX43" s="233"/>
      <c r="NY43" s="233"/>
      <c r="NZ43" s="233"/>
      <c r="OA43" s="233"/>
      <c r="OB43" s="233"/>
      <c r="OC43" s="233"/>
      <c r="OD43" s="233"/>
      <c r="OE43" s="233"/>
      <c r="OF43" s="233"/>
      <c r="OG43" s="233"/>
      <c r="OH43" s="233"/>
      <c r="OI43" s="233"/>
      <c r="OJ43" s="233"/>
      <c r="OK43" s="233"/>
      <c r="OL43" s="233"/>
      <c r="OM43" s="233"/>
      <c r="ON43" s="233"/>
      <c r="OO43" s="233"/>
      <c r="OP43" s="233"/>
      <c r="OQ43" s="233"/>
      <c r="OR43" s="233"/>
      <c r="OS43" s="233"/>
      <c r="OT43" s="233"/>
      <c r="OU43" s="233"/>
      <c r="OV43" s="233"/>
      <c r="OW43" s="233"/>
      <c r="OX43" s="233"/>
      <c r="OY43" s="233"/>
      <c r="OZ43" s="233"/>
      <c r="PA43" s="233"/>
      <c r="PB43" s="233"/>
      <c r="PC43" s="233"/>
      <c r="PD43" s="233"/>
      <c r="PE43" s="233"/>
      <c r="PF43" s="233"/>
      <c r="PG43" s="233"/>
      <c r="PH43" s="233"/>
      <c r="PI43" s="233"/>
      <c r="PJ43" s="233"/>
      <c r="PK43" s="233"/>
      <c r="PL43" s="233"/>
      <c r="PM43" s="233"/>
      <c r="PN43" s="233"/>
      <c r="PO43" s="233"/>
      <c r="PP43" s="233"/>
      <c r="PQ43" s="233"/>
      <c r="PR43" s="233"/>
      <c r="PS43" s="233"/>
      <c r="PT43" s="233"/>
      <c r="PU43" s="233"/>
      <c r="PV43" s="233"/>
      <c r="PW43" s="233"/>
      <c r="PX43" s="233"/>
      <c r="PY43" s="233"/>
      <c r="PZ43" s="233"/>
      <c r="QA43" s="233"/>
      <c r="QB43" s="233"/>
      <c r="QC43" s="233"/>
      <c r="QD43" s="233"/>
      <c r="QE43" s="233"/>
      <c r="QF43" s="233"/>
      <c r="QG43" s="233"/>
      <c r="QH43" s="233"/>
      <c r="QI43" s="233"/>
      <c r="QJ43" s="233"/>
      <c r="QK43" s="233"/>
      <c r="QL43" s="233"/>
      <c r="QM43" s="233"/>
      <c r="QN43" s="233"/>
      <c r="QO43" s="233"/>
      <c r="QP43" s="233"/>
      <c r="QQ43" s="233"/>
      <c r="QR43" s="233"/>
      <c r="QS43" s="233"/>
      <c r="QT43" s="233"/>
      <c r="QU43" s="233"/>
      <c r="QV43" s="233"/>
      <c r="QW43" s="233"/>
      <c r="QX43" s="233"/>
      <c r="QY43" s="233"/>
      <c r="QZ43" s="233"/>
      <c r="RA43" s="233"/>
      <c r="RB43" s="233"/>
      <c r="RC43" s="233"/>
      <c r="RD43" s="233"/>
      <c r="RE43" s="233"/>
      <c r="RF43" s="233"/>
      <c r="RG43" s="233"/>
      <c r="RH43" s="233"/>
      <c r="RI43" s="233"/>
      <c r="RJ43" s="233"/>
      <c r="RK43" s="233"/>
      <c r="RL43" s="233"/>
      <c r="RM43" s="233"/>
      <c r="RN43" s="233"/>
      <c r="RO43" s="233"/>
      <c r="RP43" s="233"/>
      <c r="RQ43" s="233"/>
      <c r="RR43" s="233"/>
      <c r="RS43" s="233"/>
      <c r="RT43" s="233"/>
      <c r="RU43" s="233"/>
      <c r="RV43" s="233"/>
      <c r="RW43" s="233"/>
      <c r="RX43" s="233"/>
      <c r="RY43" s="233"/>
      <c r="RZ43" s="233"/>
      <c r="SA43" s="233"/>
      <c r="SB43" s="233"/>
    </row>
    <row r="44" spans="1:496" s="239" customFormat="1" ht="15" customHeight="1" x14ac:dyDescent="0.2">
      <c r="A44" s="237"/>
      <c r="B44" s="237"/>
      <c r="C44" s="238"/>
      <c r="D44" s="237"/>
      <c r="F44" s="233"/>
      <c r="G44" s="233"/>
      <c r="H44" s="233"/>
      <c r="I44" s="233"/>
      <c r="J44" s="233"/>
      <c r="K44" s="233"/>
      <c r="L44" s="233"/>
      <c r="M44" s="233"/>
      <c r="N44" s="233"/>
      <c r="O44" s="233"/>
      <c r="P44" s="233"/>
      <c r="Q44" s="233"/>
      <c r="R44" s="233"/>
      <c r="S44" s="233"/>
      <c r="T44" s="233"/>
      <c r="U44" s="233"/>
      <c r="V44" s="233"/>
      <c r="W44" s="233"/>
      <c r="X44" s="233"/>
      <c r="Y44" s="233"/>
      <c r="Z44" s="233"/>
      <c r="AA44" s="233"/>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33"/>
      <c r="BK44" s="233"/>
      <c r="BL44" s="233"/>
      <c r="BM44" s="233"/>
      <c r="BN44" s="233"/>
      <c r="BO44" s="233"/>
      <c r="BP44" s="233"/>
      <c r="BQ44" s="233"/>
      <c r="BR44" s="233"/>
      <c r="BS44" s="233"/>
      <c r="BT44" s="233"/>
      <c r="BU44" s="233"/>
      <c r="BV44" s="233"/>
      <c r="BW44" s="233"/>
      <c r="BX44" s="233"/>
      <c r="BY44" s="233"/>
      <c r="BZ44" s="233"/>
      <c r="CA44" s="233"/>
      <c r="CB44" s="233"/>
      <c r="CC44" s="233"/>
      <c r="CD44" s="233"/>
      <c r="CE44" s="233"/>
      <c r="CF44" s="233"/>
      <c r="CG44" s="233"/>
      <c r="CH44" s="233"/>
      <c r="CI44" s="233"/>
      <c r="CJ44" s="233"/>
      <c r="CK44" s="233"/>
      <c r="CL44" s="233"/>
      <c r="CM44" s="233"/>
      <c r="CN44" s="233"/>
      <c r="CO44" s="233"/>
      <c r="CP44" s="233"/>
      <c r="CQ44" s="233"/>
      <c r="CR44" s="233"/>
      <c r="CS44" s="233"/>
      <c r="CT44" s="233"/>
      <c r="CU44" s="233"/>
      <c r="CV44" s="233"/>
      <c r="CW44" s="233"/>
      <c r="CX44" s="233"/>
      <c r="CY44" s="233"/>
      <c r="CZ44" s="233"/>
      <c r="DA44" s="233"/>
      <c r="DB44" s="233"/>
      <c r="DC44" s="233"/>
      <c r="DD44" s="233"/>
      <c r="DE44" s="233"/>
      <c r="DF44" s="233"/>
      <c r="DG44" s="233"/>
      <c r="DH44" s="233"/>
      <c r="DI44" s="233"/>
      <c r="DJ44" s="233"/>
      <c r="DK44" s="233"/>
      <c r="DL44" s="233"/>
      <c r="DM44" s="233"/>
      <c r="DN44" s="233"/>
      <c r="DO44" s="233"/>
      <c r="DP44" s="233"/>
      <c r="DQ44" s="233"/>
      <c r="DR44" s="233"/>
      <c r="DS44" s="233"/>
      <c r="DT44" s="233"/>
      <c r="DU44" s="233"/>
      <c r="DV44" s="233"/>
      <c r="DW44" s="233"/>
      <c r="DX44" s="233"/>
      <c r="DY44" s="233"/>
      <c r="DZ44" s="233"/>
      <c r="EA44" s="233"/>
      <c r="EB44" s="233"/>
      <c r="EC44" s="233"/>
      <c r="ED44" s="233"/>
      <c r="EE44" s="233"/>
      <c r="EF44" s="233"/>
      <c r="EG44" s="233"/>
      <c r="EH44" s="233"/>
      <c r="EI44" s="233"/>
      <c r="EJ44" s="233"/>
      <c r="EK44" s="233"/>
      <c r="EL44" s="233"/>
      <c r="EM44" s="233"/>
      <c r="EN44" s="233"/>
      <c r="EO44" s="233"/>
      <c r="EP44" s="233"/>
      <c r="EQ44" s="233"/>
      <c r="ER44" s="233"/>
      <c r="ES44" s="233"/>
      <c r="ET44" s="233"/>
      <c r="EU44" s="233"/>
      <c r="EV44" s="233"/>
      <c r="EW44" s="233"/>
      <c r="EX44" s="233"/>
      <c r="EY44" s="233"/>
      <c r="EZ44" s="233"/>
      <c r="FA44" s="233"/>
      <c r="FB44" s="233"/>
      <c r="FC44" s="233"/>
      <c r="FD44" s="233"/>
      <c r="FE44" s="233"/>
      <c r="FF44" s="233"/>
      <c r="FG44" s="233"/>
      <c r="FH44" s="233"/>
      <c r="FI44" s="233"/>
      <c r="FJ44" s="233"/>
      <c r="FK44" s="233"/>
      <c r="FL44" s="233"/>
      <c r="FM44" s="233"/>
      <c r="FN44" s="233"/>
      <c r="FO44" s="233"/>
      <c r="FP44" s="233"/>
      <c r="FQ44" s="233"/>
      <c r="FR44" s="233"/>
      <c r="FS44" s="233"/>
      <c r="FT44" s="233"/>
      <c r="FU44" s="233"/>
      <c r="FV44" s="233"/>
      <c r="FW44" s="233"/>
      <c r="FX44" s="233"/>
      <c r="FY44" s="233"/>
      <c r="FZ44" s="233"/>
      <c r="GA44" s="233"/>
      <c r="GB44" s="233"/>
      <c r="GC44" s="233"/>
      <c r="GD44" s="233"/>
      <c r="GE44" s="233"/>
      <c r="GF44" s="233"/>
      <c r="GG44" s="233"/>
      <c r="GH44" s="233"/>
      <c r="GI44" s="233"/>
      <c r="GJ44" s="233"/>
      <c r="GK44" s="233"/>
      <c r="GL44" s="233"/>
      <c r="GM44" s="233"/>
      <c r="GN44" s="233"/>
      <c r="GO44" s="233"/>
      <c r="GP44" s="233"/>
      <c r="GQ44" s="233"/>
      <c r="GR44" s="233"/>
      <c r="GS44" s="233"/>
      <c r="GT44" s="233"/>
      <c r="GU44" s="233"/>
      <c r="GV44" s="233"/>
      <c r="GW44" s="233"/>
      <c r="GX44" s="233"/>
      <c r="GY44" s="233"/>
      <c r="GZ44" s="233"/>
      <c r="HA44" s="233"/>
      <c r="HB44" s="233"/>
      <c r="HC44" s="233"/>
      <c r="HD44" s="233"/>
      <c r="HE44" s="233"/>
      <c r="HF44" s="233"/>
      <c r="HG44" s="233"/>
      <c r="HH44" s="233"/>
      <c r="HI44" s="233"/>
      <c r="HJ44" s="233"/>
      <c r="HK44" s="233"/>
      <c r="HL44" s="233"/>
      <c r="HM44" s="233"/>
      <c r="HN44" s="233"/>
      <c r="HO44" s="233"/>
      <c r="HP44" s="233"/>
      <c r="HQ44" s="233"/>
      <c r="HR44" s="233"/>
      <c r="HS44" s="233"/>
      <c r="HT44" s="233"/>
      <c r="HU44" s="233"/>
      <c r="HV44" s="233"/>
      <c r="HW44" s="233"/>
      <c r="HX44" s="233"/>
      <c r="HY44" s="233"/>
      <c r="HZ44" s="233"/>
      <c r="IA44" s="233"/>
      <c r="IB44" s="233"/>
      <c r="IC44" s="233"/>
      <c r="ID44" s="233"/>
      <c r="IE44" s="233"/>
      <c r="IF44" s="233"/>
      <c r="IG44" s="233"/>
      <c r="IH44" s="233"/>
      <c r="II44" s="233"/>
      <c r="IJ44" s="233"/>
      <c r="IK44" s="233"/>
      <c r="IL44" s="233"/>
      <c r="IM44" s="233"/>
      <c r="IN44" s="233"/>
      <c r="IO44" s="233"/>
      <c r="IP44" s="233"/>
      <c r="IQ44" s="233"/>
      <c r="IR44" s="233"/>
      <c r="IS44" s="233"/>
      <c r="IT44" s="233"/>
      <c r="IU44" s="233"/>
      <c r="IV44" s="233"/>
      <c r="IW44" s="233"/>
      <c r="IX44" s="233"/>
      <c r="IY44" s="233"/>
      <c r="IZ44" s="233"/>
      <c r="JA44" s="233"/>
      <c r="JB44" s="233"/>
      <c r="JC44" s="233"/>
      <c r="JD44" s="233"/>
      <c r="JE44" s="233"/>
      <c r="JF44" s="233"/>
      <c r="JG44" s="233"/>
      <c r="JH44" s="233"/>
      <c r="JI44" s="233"/>
      <c r="JJ44" s="233"/>
      <c r="JK44" s="233"/>
      <c r="JL44" s="233"/>
      <c r="JM44" s="233"/>
      <c r="JN44" s="233"/>
      <c r="JO44" s="233"/>
      <c r="JP44" s="233"/>
      <c r="JQ44" s="233"/>
      <c r="JR44" s="233"/>
      <c r="JS44" s="233"/>
      <c r="JT44" s="233"/>
      <c r="JU44" s="233"/>
      <c r="JV44" s="233"/>
      <c r="JW44" s="233"/>
      <c r="JX44" s="233"/>
      <c r="JY44" s="233"/>
      <c r="JZ44" s="233"/>
      <c r="KA44" s="233"/>
      <c r="KB44" s="233"/>
      <c r="KC44" s="233"/>
      <c r="KD44" s="233"/>
      <c r="KE44" s="233"/>
      <c r="KF44" s="233"/>
      <c r="KG44" s="233"/>
      <c r="KH44" s="233"/>
      <c r="KI44" s="233"/>
      <c r="KJ44" s="233"/>
      <c r="KK44" s="233"/>
      <c r="KL44" s="233"/>
      <c r="KM44" s="233"/>
      <c r="KN44" s="233"/>
      <c r="KO44" s="233"/>
      <c r="KP44" s="233"/>
      <c r="KQ44" s="233"/>
      <c r="KR44" s="233"/>
      <c r="KS44" s="233"/>
      <c r="KT44" s="233"/>
      <c r="KU44" s="233"/>
      <c r="KV44" s="233"/>
      <c r="KW44" s="233"/>
      <c r="KX44" s="233"/>
      <c r="KY44" s="233"/>
      <c r="KZ44" s="233"/>
      <c r="LA44" s="233"/>
      <c r="LB44" s="233"/>
      <c r="LC44" s="233"/>
      <c r="LD44" s="233"/>
      <c r="LE44" s="233"/>
      <c r="LF44" s="233"/>
      <c r="LG44" s="233"/>
      <c r="LH44" s="233"/>
      <c r="LI44" s="233"/>
      <c r="LJ44" s="233"/>
      <c r="LK44" s="233"/>
      <c r="LL44" s="233"/>
      <c r="LM44" s="233"/>
      <c r="LN44" s="233"/>
      <c r="LO44" s="233"/>
      <c r="LP44" s="233"/>
      <c r="LQ44" s="233"/>
      <c r="LR44" s="233"/>
      <c r="LS44" s="233"/>
      <c r="LT44" s="233"/>
      <c r="LU44" s="233"/>
      <c r="LV44" s="233"/>
      <c r="LW44" s="233"/>
      <c r="LX44" s="233"/>
      <c r="LY44" s="233"/>
      <c r="LZ44" s="233"/>
      <c r="MA44" s="233"/>
      <c r="MB44" s="233"/>
      <c r="MC44" s="233"/>
      <c r="MD44" s="233"/>
      <c r="ME44" s="233"/>
      <c r="MF44" s="233"/>
      <c r="MG44" s="233"/>
      <c r="MH44" s="233"/>
      <c r="MI44" s="233"/>
      <c r="MJ44" s="233"/>
      <c r="MK44" s="233"/>
      <c r="ML44" s="233"/>
      <c r="MM44" s="233"/>
      <c r="MN44" s="233"/>
      <c r="MO44" s="233"/>
      <c r="MP44" s="233"/>
      <c r="MQ44" s="233"/>
      <c r="MR44" s="233"/>
      <c r="MS44" s="233"/>
      <c r="MT44" s="233"/>
      <c r="MU44" s="233"/>
      <c r="MV44" s="233"/>
      <c r="MW44" s="233"/>
      <c r="MX44" s="233"/>
      <c r="MY44" s="233"/>
      <c r="MZ44" s="233"/>
      <c r="NA44" s="233"/>
      <c r="NB44" s="233"/>
      <c r="NC44" s="233"/>
      <c r="ND44" s="233"/>
      <c r="NE44" s="233"/>
      <c r="NF44" s="233"/>
      <c r="NG44" s="233"/>
      <c r="NH44" s="233"/>
      <c r="NI44" s="233"/>
      <c r="NJ44" s="233"/>
      <c r="NK44" s="233"/>
      <c r="NL44" s="233"/>
      <c r="NM44" s="233"/>
      <c r="NN44" s="233"/>
      <c r="NO44" s="233"/>
      <c r="NP44" s="233"/>
      <c r="NQ44" s="233"/>
      <c r="NR44" s="233"/>
      <c r="NS44" s="233"/>
      <c r="NT44" s="233"/>
      <c r="NU44" s="233"/>
      <c r="NV44" s="233"/>
      <c r="NW44" s="233"/>
      <c r="NX44" s="233"/>
      <c r="NY44" s="233"/>
      <c r="NZ44" s="233"/>
      <c r="OA44" s="233"/>
      <c r="OB44" s="233"/>
      <c r="OC44" s="233"/>
      <c r="OD44" s="233"/>
      <c r="OE44" s="233"/>
      <c r="OF44" s="233"/>
      <c r="OG44" s="233"/>
      <c r="OH44" s="233"/>
      <c r="OI44" s="233"/>
      <c r="OJ44" s="233"/>
      <c r="OK44" s="233"/>
      <c r="OL44" s="233"/>
      <c r="OM44" s="233"/>
      <c r="ON44" s="233"/>
      <c r="OO44" s="233"/>
      <c r="OP44" s="233"/>
      <c r="OQ44" s="233"/>
      <c r="OR44" s="233"/>
      <c r="OS44" s="233"/>
      <c r="OT44" s="233"/>
      <c r="OU44" s="233"/>
      <c r="OV44" s="233"/>
      <c r="OW44" s="233"/>
      <c r="OX44" s="233"/>
      <c r="OY44" s="233"/>
      <c r="OZ44" s="233"/>
      <c r="PA44" s="233"/>
      <c r="PB44" s="233"/>
      <c r="PC44" s="233"/>
      <c r="PD44" s="233"/>
      <c r="PE44" s="233"/>
      <c r="PF44" s="233"/>
      <c r="PG44" s="233"/>
      <c r="PH44" s="233"/>
      <c r="PI44" s="233"/>
      <c r="PJ44" s="233"/>
      <c r="PK44" s="233"/>
      <c r="PL44" s="233"/>
      <c r="PM44" s="233"/>
      <c r="PN44" s="233"/>
      <c r="PO44" s="233"/>
      <c r="PP44" s="233"/>
      <c r="PQ44" s="233"/>
      <c r="PR44" s="233"/>
      <c r="PS44" s="233"/>
      <c r="PT44" s="233"/>
      <c r="PU44" s="233"/>
      <c r="PV44" s="233"/>
      <c r="PW44" s="233"/>
      <c r="PX44" s="233"/>
      <c r="PY44" s="233"/>
      <c r="PZ44" s="233"/>
      <c r="QA44" s="233"/>
      <c r="QB44" s="233"/>
      <c r="QC44" s="233"/>
      <c r="QD44" s="233"/>
      <c r="QE44" s="233"/>
      <c r="QF44" s="233"/>
      <c r="QG44" s="233"/>
      <c r="QH44" s="233"/>
      <c r="QI44" s="233"/>
      <c r="QJ44" s="233"/>
      <c r="QK44" s="233"/>
      <c r="QL44" s="233"/>
      <c r="QM44" s="233"/>
      <c r="QN44" s="233"/>
      <c r="QO44" s="233"/>
      <c r="QP44" s="233"/>
      <c r="QQ44" s="233"/>
      <c r="QR44" s="233"/>
      <c r="QS44" s="233"/>
      <c r="QT44" s="233"/>
      <c r="QU44" s="233"/>
      <c r="QV44" s="233"/>
      <c r="QW44" s="233"/>
      <c r="QX44" s="233"/>
      <c r="QY44" s="233"/>
      <c r="QZ44" s="233"/>
      <c r="RA44" s="233"/>
      <c r="RB44" s="233"/>
      <c r="RC44" s="233"/>
      <c r="RD44" s="233"/>
      <c r="RE44" s="233"/>
      <c r="RF44" s="233"/>
      <c r="RG44" s="233"/>
      <c r="RH44" s="233"/>
      <c r="RI44" s="233"/>
      <c r="RJ44" s="233"/>
      <c r="RK44" s="233"/>
      <c r="RL44" s="233"/>
      <c r="RM44" s="233"/>
      <c r="RN44" s="233"/>
      <c r="RO44" s="233"/>
      <c r="RP44" s="233"/>
      <c r="RQ44" s="233"/>
      <c r="RR44" s="233"/>
      <c r="RS44" s="233"/>
      <c r="RT44" s="233"/>
      <c r="RU44" s="233"/>
      <c r="RV44" s="233"/>
      <c r="RW44" s="233"/>
      <c r="RX44" s="233"/>
      <c r="RY44" s="233"/>
      <c r="RZ44" s="233"/>
      <c r="SA44" s="233"/>
      <c r="SB44" s="233"/>
    </row>
    <row r="45" spans="1:496" s="239" customFormat="1" ht="15" customHeight="1" x14ac:dyDescent="0.2">
      <c r="A45" s="237"/>
      <c r="B45" s="237"/>
      <c r="C45" s="238"/>
      <c r="D45" s="237"/>
      <c r="F45" s="233"/>
      <c r="G45" s="233"/>
      <c r="H45" s="233"/>
      <c r="I45" s="233"/>
      <c r="J45" s="233"/>
      <c r="K45" s="233"/>
      <c r="L45" s="233"/>
      <c r="M45" s="233"/>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c r="BN45" s="233"/>
      <c r="BO45" s="233"/>
      <c r="BP45" s="233"/>
      <c r="BQ45" s="233"/>
      <c r="BR45" s="233"/>
      <c r="BS45" s="233"/>
      <c r="BT45" s="233"/>
      <c r="BU45" s="233"/>
      <c r="BV45" s="233"/>
      <c r="BW45" s="233"/>
      <c r="BX45" s="233"/>
      <c r="BY45" s="233"/>
      <c r="BZ45" s="233"/>
      <c r="CA45" s="233"/>
      <c r="CB45" s="233"/>
      <c r="CC45" s="233"/>
      <c r="CD45" s="233"/>
      <c r="CE45" s="233"/>
      <c r="CF45" s="233"/>
      <c r="CG45" s="233"/>
      <c r="CH45" s="233"/>
      <c r="CI45" s="233"/>
      <c r="CJ45" s="233"/>
      <c r="CK45" s="233"/>
      <c r="CL45" s="233"/>
      <c r="CM45" s="233"/>
      <c r="CN45" s="233"/>
      <c r="CO45" s="233"/>
      <c r="CP45" s="233"/>
      <c r="CQ45" s="233"/>
      <c r="CR45" s="233"/>
      <c r="CS45" s="233"/>
      <c r="CT45" s="233"/>
      <c r="CU45" s="233"/>
      <c r="CV45" s="233"/>
      <c r="CW45" s="233"/>
      <c r="CX45" s="233"/>
      <c r="CY45" s="233"/>
      <c r="CZ45" s="233"/>
      <c r="DA45" s="233"/>
      <c r="DB45" s="233"/>
      <c r="DC45" s="233"/>
      <c r="DD45" s="233"/>
      <c r="DE45" s="233"/>
      <c r="DF45" s="233"/>
      <c r="DG45" s="233"/>
      <c r="DH45" s="233"/>
      <c r="DI45" s="233"/>
      <c r="DJ45" s="233"/>
      <c r="DK45" s="233"/>
      <c r="DL45" s="233"/>
      <c r="DM45" s="233"/>
      <c r="DN45" s="233"/>
      <c r="DO45" s="233"/>
      <c r="DP45" s="233"/>
      <c r="DQ45" s="233"/>
      <c r="DR45" s="233"/>
      <c r="DS45" s="233"/>
      <c r="DT45" s="233"/>
      <c r="DU45" s="233"/>
      <c r="DV45" s="233"/>
      <c r="DW45" s="233"/>
      <c r="DX45" s="233"/>
      <c r="DY45" s="233"/>
      <c r="DZ45" s="233"/>
      <c r="EA45" s="233"/>
      <c r="EB45" s="233"/>
      <c r="EC45" s="233"/>
      <c r="ED45" s="233"/>
      <c r="EE45" s="233"/>
      <c r="EF45" s="233"/>
      <c r="EG45" s="233"/>
      <c r="EH45" s="233"/>
      <c r="EI45" s="233"/>
      <c r="EJ45" s="233"/>
      <c r="EK45" s="233"/>
      <c r="EL45" s="233"/>
      <c r="EM45" s="233"/>
      <c r="EN45" s="233"/>
      <c r="EO45" s="233"/>
      <c r="EP45" s="233"/>
      <c r="EQ45" s="233"/>
      <c r="ER45" s="233"/>
      <c r="ES45" s="233"/>
      <c r="ET45" s="233"/>
      <c r="EU45" s="233"/>
      <c r="EV45" s="233"/>
      <c r="EW45" s="233"/>
      <c r="EX45" s="233"/>
      <c r="EY45" s="233"/>
      <c r="EZ45" s="233"/>
      <c r="FA45" s="233"/>
      <c r="FB45" s="233"/>
      <c r="FC45" s="233"/>
      <c r="FD45" s="233"/>
      <c r="FE45" s="233"/>
      <c r="FF45" s="233"/>
      <c r="FG45" s="233"/>
      <c r="FH45" s="233"/>
      <c r="FI45" s="233"/>
      <c r="FJ45" s="233"/>
      <c r="FK45" s="233"/>
      <c r="FL45" s="233"/>
      <c r="FM45" s="233"/>
      <c r="FN45" s="233"/>
      <c r="FO45" s="233"/>
      <c r="FP45" s="233"/>
      <c r="FQ45" s="233"/>
      <c r="FR45" s="233"/>
      <c r="FS45" s="233"/>
      <c r="FT45" s="233"/>
      <c r="FU45" s="233"/>
      <c r="FV45" s="233"/>
      <c r="FW45" s="233"/>
      <c r="FX45" s="233"/>
      <c r="FY45" s="233"/>
      <c r="FZ45" s="233"/>
      <c r="GA45" s="233"/>
      <c r="GB45" s="233"/>
      <c r="GC45" s="233"/>
      <c r="GD45" s="233"/>
      <c r="GE45" s="233"/>
      <c r="GF45" s="233"/>
      <c r="GG45" s="233"/>
      <c r="GH45" s="233"/>
      <c r="GI45" s="233"/>
      <c r="GJ45" s="233"/>
      <c r="GK45" s="233"/>
      <c r="GL45" s="233"/>
      <c r="GM45" s="233"/>
      <c r="GN45" s="233"/>
      <c r="GO45" s="233"/>
      <c r="GP45" s="233"/>
      <c r="GQ45" s="233"/>
      <c r="GR45" s="233"/>
      <c r="GS45" s="233"/>
      <c r="GT45" s="233"/>
      <c r="GU45" s="233"/>
      <c r="GV45" s="233"/>
      <c r="GW45" s="233"/>
      <c r="GX45" s="233"/>
      <c r="GY45" s="233"/>
      <c r="GZ45" s="233"/>
      <c r="HA45" s="233"/>
      <c r="HB45" s="233"/>
      <c r="HC45" s="233"/>
      <c r="HD45" s="233"/>
      <c r="HE45" s="233"/>
      <c r="HF45" s="233"/>
      <c r="HG45" s="233"/>
      <c r="HH45" s="233"/>
      <c r="HI45" s="233"/>
      <c r="HJ45" s="233"/>
      <c r="HK45" s="233"/>
      <c r="HL45" s="233"/>
      <c r="HM45" s="233"/>
      <c r="HN45" s="233"/>
      <c r="HO45" s="233"/>
      <c r="HP45" s="233"/>
      <c r="HQ45" s="233"/>
      <c r="HR45" s="233"/>
      <c r="HS45" s="233"/>
      <c r="HT45" s="233"/>
      <c r="HU45" s="233"/>
      <c r="HV45" s="233"/>
      <c r="HW45" s="233"/>
      <c r="HX45" s="233"/>
      <c r="HY45" s="233"/>
      <c r="HZ45" s="233"/>
      <c r="IA45" s="233"/>
      <c r="IB45" s="233"/>
      <c r="IC45" s="233"/>
      <c r="ID45" s="233"/>
      <c r="IE45" s="233"/>
      <c r="IF45" s="233"/>
      <c r="IG45" s="233"/>
      <c r="IH45" s="233"/>
      <c r="II45" s="233"/>
      <c r="IJ45" s="233"/>
      <c r="IK45" s="233"/>
      <c r="IL45" s="233"/>
      <c r="IM45" s="233"/>
      <c r="IN45" s="233"/>
      <c r="IO45" s="233"/>
      <c r="IP45" s="233"/>
      <c r="IQ45" s="233"/>
      <c r="IR45" s="233"/>
      <c r="IS45" s="233"/>
      <c r="IT45" s="233"/>
      <c r="IU45" s="233"/>
      <c r="IV45" s="233"/>
      <c r="IW45" s="233"/>
      <c r="IX45" s="233"/>
      <c r="IY45" s="233"/>
      <c r="IZ45" s="233"/>
      <c r="JA45" s="233"/>
      <c r="JB45" s="233"/>
      <c r="JC45" s="233"/>
      <c r="JD45" s="233"/>
      <c r="JE45" s="233"/>
      <c r="JF45" s="233"/>
      <c r="JG45" s="233"/>
      <c r="JH45" s="233"/>
      <c r="JI45" s="233"/>
      <c r="JJ45" s="233"/>
      <c r="JK45" s="233"/>
      <c r="JL45" s="233"/>
      <c r="JM45" s="233"/>
      <c r="JN45" s="233"/>
      <c r="JO45" s="233"/>
      <c r="JP45" s="233"/>
      <c r="JQ45" s="233"/>
      <c r="JR45" s="233"/>
      <c r="JS45" s="233"/>
      <c r="JT45" s="233"/>
      <c r="JU45" s="233"/>
      <c r="JV45" s="233"/>
      <c r="JW45" s="233"/>
      <c r="JX45" s="233"/>
      <c r="JY45" s="233"/>
      <c r="JZ45" s="233"/>
      <c r="KA45" s="233"/>
      <c r="KB45" s="233"/>
      <c r="KC45" s="233"/>
      <c r="KD45" s="233"/>
      <c r="KE45" s="233"/>
      <c r="KF45" s="233"/>
      <c r="KG45" s="233"/>
      <c r="KH45" s="233"/>
      <c r="KI45" s="233"/>
      <c r="KJ45" s="233"/>
      <c r="KK45" s="233"/>
      <c r="KL45" s="233"/>
      <c r="KM45" s="233"/>
      <c r="KN45" s="233"/>
      <c r="KO45" s="233"/>
      <c r="KP45" s="233"/>
      <c r="KQ45" s="233"/>
      <c r="KR45" s="233"/>
      <c r="KS45" s="233"/>
      <c r="KT45" s="233"/>
      <c r="KU45" s="233"/>
      <c r="KV45" s="233"/>
      <c r="KW45" s="233"/>
      <c r="KX45" s="233"/>
      <c r="KY45" s="233"/>
      <c r="KZ45" s="233"/>
      <c r="LA45" s="233"/>
      <c r="LB45" s="233"/>
      <c r="LC45" s="233"/>
      <c r="LD45" s="233"/>
      <c r="LE45" s="233"/>
      <c r="LF45" s="233"/>
      <c r="LG45" s="233"/>
      <c r="LH45" s="233"/>
      <c r="LI45" s="233"/>
      <c r="LJ45" s="233"/>
      <c r="LK45" s="233"/>
      <c r="LL45" s="233"/>
      <c r="LM45" s="233"/>
      <c r="LN45" s="233"/>
      <c r="LO45" s="233"/>
      <c r="LP45" s="233"/>
      <c r="LQ45" s="233"/>
      <c r="LR45" s="233"/>
      <c r="LS45" s="233"/>
      <c r="LT45" s="233"/>
      <c r="LU45" s="233"/>
      <c r="LV45" s="233"/>
      <c r="LW45" s="233"/>
      <c r="LX45" s="233"/>
      <c r="LY45" s="233"/>
      <c r="LZ45" s="233"/>
      <c r="MA45" s="233"/>
      <c r="MB45" s="233"/>
      <c r="MC45" s="233"/>
      <c r="MD45" s="233"/>
      <c r="ME45" s="233"/>
      <c r="MF45" s="233"/>
      <c r="MG45" s="233"/>
      <c r="MH45" s="233"/>
      <c r="MI45" s="233"/>
      <c r="MJ45" s="233"/>
      <c r="MK45" s="233"/>
      <c r="ML45" s="233"/>
      <c r="MM45" s="233"/>
      <c r="MN45" s="233"/>
      <c r="MO45" s="233"/>
      <c r="MP45" s="233"/>
      <c r="MQ45" s="233"/>
      <c r="MR45" s="233"/>
      <c r="MS45" s="233"/>
      <c r="MT45" s="233"/>
      <c r="MU45" s="233"/>
      <c r="MV45" s="233"/>
      <c r="MW45" s="233"/>
      <c r="MX45" s="233"/>
      <c r="MY45" s="233"/>
      <c r="MZ45" s="233"/>
      <c r="NA45" s="233"/>
      <c r="NB45" s="233"/>
      <c r="NC45" s="233"/>
      <c r="ND45" s="233"/>
      <c r="NE45" s="233"/>
      <c r="NF45" s="233"/>
      <c r="NG45" s="233"/>
      <c r="NH45" s="233"/>
      <c r="NI45" s="233"/>
      <c r="NJ45" s="233"/>
      <c r="NK45" s="233"/>
      <c r="NL45" s="233"/>
      <c r="NM45" s="233"/>
      <c r="NN45" s="233"/>
      <c r="NO45" s="233"/>
      <c r="NP45" s="233"/>
      <c r="NQ45" s="233"/>
      <c r="NR45" s="233"/>
      <c r="NS45" s="233"/>
      <c r="NT45" s="233"/>
      <c r="NU45" s="233"/>
      <c r="NV45" s="233"/>
      <c r="NW45" s="233"/>
      <c r="NX45" s="233"/>
      <c r="NY45" s="233"/>
      <c r="NZ45" s="233"/>
      <c r="OA45" s="233"/>
      <c r="OB45" s="233"/>
      <c r="OC45" s="233"/>
      <c r="OD45" s="233"/>
      <c r="OE45" s="233"/>
      <c r="OF45" s="233"/>
      <c r="OG45" s="233"/>
      <c r="OH45" s="233"/>
      <c r="OI45" s="233"/>
      <c r="OJ45" s="233"/>
      <c r="OK45" s="233"/>
      <c r="OL45" s="233"/>
      <c r="OM45" s="233"/>
      <c r="ON45" s="233"/>
      <c r="OO45" s="233"/>
      <c r="OP45" s="233"/>
      <c r="OQ45" s="233"/>
      <c r="OR45" s="233"/>
      <c r="OS45" s="233"/>
      <c r="OT45" s="233"/>
      <c r="OU45" s="233"/>
      <c r="OV45" s="233"/>
      <c r="OW45" s="233"/>
      <c r="OX45" s="233"/>
      <c r="OY45" s="233"/>
      <c r="OZ45" s="233"/>
      <c r="PA45" s="233"/>
      <c r="PB45" s="233"/>
      <c r="PC45" s="233"/>
      <c r="PD45" s="233"/>
      <c r="PE45" s="233"/>
      <c r="PF45" s="233"/>
      <c r="PG45" s="233"/>
      <c r="PH45" s="233"/>
      <c r="PI45" s="233"/>
      <c r="PJ45" s="233"/>
      <c r="PK45" s="233"/>
      <c r="PL45" s="233"/>
      <c r="PM45" s="233"/>
      <c r="PN45" s="233"/>
      <c r="PO45" s="233"/>
      <c r="PP45" s="233"/>
      <c r="PQ45" s="233"/>
      <c r="PR45" s="233"/>
      <c r="PS45" s="233"/>
      <c r="PT45" s="233"/>
      <c r="PU45" s="233"/>
      <c r="PV45" s="233"/>
      <c r="PW45" s="233"/>
      <c r="PX45" s="233"/>
      <c r="PY45" s="233"/>
      <c r="PZ45" s="233"/>
      <c r="QA45" s="233"/>
      <c r="QB45" s="233"/>
      <c r="QC45" s="233"/>
      <c r="QD45" s="233"/>
      <c r="QE45" s="233"/>
      <c r="QF45" s="233"/>
      <c r="QG45" s="233"/>
      <c r="QH45" s="233"/>
      <c r="QI45" s="233"/>
      <c r="QJ45" s="233"/>
      <c r="QK45" s="233"/>
      <c r="QL45" s="233"/>
      <c r="QM45" s="233"/>
      <c r="QN45" s="233"/>
      <c r="QO45" s="233"/>
      <c r="QP45" s="233"/>
      <c r="QQ45" s="233"/>
      <c r="QR45" s="233"/>
      <c r="QS45" s="233"/>
      <c r="QT45" s="233"/>
      <c r="QU45" s="233"/>
      <c r="QV45" s="233"/>
      <c r="QW45" s="233"/>
      <c r="QX45" s="233"/>
      <c r="QY45" s="233"/>
      <c r="QZ45" s="233"/>
      <c r="RA45" s="233"/>
      <c r="RB45" s="233"/>
      <c r="RC45" s="233"/>
      <c r="RD45" s="233"/>
      <c r="RE45" s="233"/>
      <c r="RF45" s="233"/>
      <c r="RG45" s="233"/>
      <c r="RH45" s="233"/>
      <c r="RI45" s="233"/>
      <c r="RJ45" s="233"/>
      <c r="RK45" s="233"/>
      <c r="RL45" s="233"/>
      <c r="RM45" s="233"/>
      <c r="RN45" s="233"/>
      <c r="RO45" s="233"/>
      <c r="RP45" s="233"/>
      <c r="RQ45" s="233"/>
      <c r="RR45" s="233"/>
      <c r="RS45" s="233"/>
      <c r="RT45" s="233"/>
      <c r="RU45" s="233"/>
      <c r="RV45" s="233"/>
      <c r="RW45" s="233"/>
      <c r="RX45" s="233"/>
      <c r="RY45" s="233"/>
      <c r="RZ45" s="233"/>
      <c r="SA45" s="233"/>
      <c r="SB45" s="233"/>
    </row>
    <row r="46" spans="1:496" ht="15" customHeight="1" x14ac:dyDescent="0.2">
      <c r="A46" s="234" t="str">
        <f t="shared" si="0"/>
        <v>INDEC-CM - 37420-11</v>
      </c>
      <c r="B46" s="234">
        <v>37420</v>
      </c>
      <c r="C46" s="100" t="s">
        <v>51</v>
      </c>
      <c r="D46" s="234">
        <v>11</v>
      </c>
      <c r="E46" s="233" t="s">
        <v>86</v>
      </c>
    </row>
    <row r="47" spans="1:496" ht="15" customHeight="1" x14ac:dyDescent="0.2">
      <c r="A47" s="234" t="str">
        <f t="shared" si="0"/>
        <v>INDEC-CM - 37420-12</v>
      </c>
      <c r="B47" s="234">
        <v>37420</v>
      </c>
      <c r="C47" s="100" t="s">
        <v>51</v>
      </c>
      <c r="D47" s="234">
        <v>12</v>
      </c>
      <c r="E47" s="233" t="s">
        <v>87</v>
      </c>
    </row>
    <row r="48" spans="1:496" ht="15" customHeight="1" x14ac:dyDescent="0.2">
      <c r="A48" s="234" t="str">
        <f t="shared" si="0"/>
        <v>INDEC-CM - 44822-11</v>
      </c>
      <c r="B48" s="234">
        <v>44822</v>
      </c>
      <c r="C48" s="100" t="s">
        <v>51</v>
      </c>
      <c r="D48" s="234">
        <v>11</v>
      </c>
      <c r="E48" s="233" t="s">
        <v>88</v>
      </c>
    </row>
    <row r="49" spans="1:5" ht="15" customHeight="1" x14ac:dyDescent="0.2">
      <c r="A49" s="234" t="str">
        <f t="shared" si="0"/>
        <v>INDEC-CM - 44826-11</v>
      </c>
      <c r="B49" s="234">
        <v>44826</v>
      </c>
      <c r="C49" s="100" t="s">
        <v>51</v>
      </c>
      <c r="D49" s="234">
        <v>11</v>
      </c>
      <c r="E49" s="233" t="s">
        <v>89</v>
      </c>
    </row>
    <row r="50" spans="1:5" ht="15" customHeight="1" x14ac:dyDescent="0.2">
      <c r="A50" s="234" t="str">
        <f t="shared" si="0"/>
        <v>INDEC-CM - 44826-12</v>
      </c>
      <c r="B50" s="234">
        <v>44826</v>
      </c>
      <c r="C50" s="100" t="s">
        <v>51</v>
      </c>
      <c r="D50" s="234">
        <v>12</v>
      </c>
      <c r="E50" s="233" t="s">
        <v>90</v>
      </c>
    </row>
    <row r="51" spans="1:5" ht="15" customHeight="1" x14ac:dyDescent="0.2">
      <c r="A51" s="234" t="str">
        <f t="shared" si="0"/>
        <v>INDEC-CM - 42911-21</v>
      </c>
      <c r="B51" s="234">
        <v>42911</v>
      </c>
      <c r="C51" s="100" t="s">
        <v>51</v>
      </c>
      <c r="D51" s="234">
        <v>21</v>
      </c>
      <c r="E51" s="233" t="s">
        <v>91</v>
      </c>
    </row>
    <row r="52" spans="1:5" ht="15" customHeight="1" x14ac:dyDescent="0.2">
      <c r="A52" s="234" t="str">
        <f t="shared" si="0"/>
        <v>INDEC-CM - 41277-21</v>
      </c>
      <c r="B52" s="234">
        <v>41277</v>
      </c>
      <c r="C52" s="100" t="s">
        <v>51</v>
      </c>
      <c r="D52" s="234">
        <v>21</v>
      </c>
      <c r="E52" s="233" t="s">
        <v>92</v>
      </c>
    </row>
    <row r="53" spans="1:5" ht="15" customHeight="1" x14ac:dyDescent="0.2">
      <c r="A53" s="234" t="str">
        <f t="shared" si="0"/>
        <v>INDEC-CM - 41277-11</v>
      </c>
      <c r="B53" s="234">
        <v>41277</v>
      </c>
      <c r="C53" s="100" t="s">
        <v>51</v>
      </c>
      <c r="D53" s="234">
        <v>11</v>
      </c>
      <c r="E53" s="233" t="s">
        <v>93</v>
      </c>
    </row>
    <row r="54" spans="1:5" ht="15" customHeight="1" x14ac:dyDescent="0.2">
      <c r="A54" s="234" t="str">
        <f t="shared" si="0"/>
        <v>INDEC-CM - 41516-11</v>
      </c>
      <c r="B54" s="234">
        <v>41516</v>
      </c>
      <c r="C54" s="100" t="s">
        <v>51</v>
      </c>
      <c r="D54" s="234">
        <v>11</v>
      </c>
      <c r="E54" s="233" t="s">
        <v>94</v>
      </c>
    </row>
    <row r="55" spans="1:5" ht="15" customHeight="1" x14ac:dyDescent="0.2">
      <c r="A55" s="234" t="str">
        <f t="shared" si="0"/>
        <v>INDEC-CM - 41516-12</v>
      </c>
      <c r="B55" s="234">
        <v>41516</v>
      </c>
      <c r="C55" s="100" t="s">
        <v>51</v>
      </c>
      <c r="D55" s="234">
        <v>12</v>
      </c>
      <c r="E55" s="233" t="s">
        <v>95</v>
      </c>
    </row>
    <row r="56" spans="1:5" ht="15" customHeight="1" x14ac:dyDescent="0.2">
      <c r="A56" s="234" t="str">
        <f t="shared" si="0"/>
        <v>INDEC-CM - 41273-11</v>
      </c>
      <c r="B56" s="234">
        <v>41273</v>
      </c>
      <c r="C56" s="100" t="s">
        <v>51</v>
      </c>
      <c r="D56" s="234">
        <v>11</v>
      </c>
      <c r="E56" s="233" t="s">
        <v>96</v>
      </c>
    </row>
    <row r="57" spans="1:5" ht="15" customHeight="1" x14ac:dyDescent="0.2">
      <c r="A57" s="234" t="str">
        <f t="shared" si="0"/>
        <v>INDEC-CM - 41273-12</v>
      </c>
      <c r="B57" s="234">
        <v>41273</v>
      </c>
      <c r="C57" s="100" t="s">
        <v>51</v>
      </c>
      <c r="D57" s="234">
        <v>12</v>
      </c>
      <c r="E57" s="233" t="s">
        <v>97</v>
      </c>
    </row>
    <row r="58" spans="1:5" ht="15" customHeight="1" x14ac:dyDescent="0.2">
      <c r="A58" s="234" t="str">
        <f t="shared" si="0"/>
        <v>INDEC-CM - 41277-41</v>
      </c>
      <c r="B58" s="234">
        <v>41277</v>
      </c>
      <c r="C58" s="100" t="s">
        <v>51</v>
      </c>
      <c r="D58" s="234">
        <v>41</v>
      </c>
      <c r="E58" s="233" t="s">
        <v>98</v>
      </c>
    </row>
    <row r="59" spans="1:5" ht="15" customHeight="1" x14ac:dyDescent="0.2">
      <c r="A59" s="234" t="str">
        <f t="shared" si="0"/>
        <v>INDEC-CM - 41277-31</v>
      </c>
      <c r="B59" s="234">
        <v>41277</v>
      </c>
      <c r="C59" s="100" t="s">
        <v>51</v>
      </c>
      <c r="D59" s="234">
        <v>31</v>
      </c>
      <c r="E59" s="233" t="s">
        <v>99</v>
      </c>
    </row>
    <row r="60" spans="1:5" ht="15" customHeight="1" x14ac:dyDescent="0.2">
      <c r="A60" s="234" t="str">
        <f t="shared" si="0"/>
        <v>INDEC-CM - 41543-11</v>
      </c>
      <c r="B60" s="234">
        <v>41543</v>
      </c>
      <c r="C60" s="100" t="s">
        <v>51</v>
      </c>
      <c r="D60" s="234">
        <v>11</v>
      </c>
      <c r="E60" s="233" t="s">
        <v>100</v>
      </c>
    </row>
    <row r="61" spans="1:5" ht="15" customHeight="1" x14ac:dyDescent="0.2">
      <c r="A61" s="234" t="str">
        <f t="shared" si="0"/>
        <v>INDEC-CM - 36320-21</v>
      </c>
      <c r="B61" s="234">
        <v>36320</v>
      </c>
      <c r="C61" s="100" t="s">
        <v>51</v>
      </c>
      <c r="D61" s="234">
        <v>21</v>
      </c>
      <c r="E61" s="233" t="s">
        <v>101</v>
      </c>
    </row>
    <row r="62" spans="1:5" ht="15" customHeight="1" x14ac:dyDescent="0.2">
      <c r="A62" s="234" t="str">
        <f t="shared" si="0"/>
        <v>INDEC-CM - 36320-22</v>
      </c>
      <c r="B62" s="234">
        <v>36320</v>
      </c>
      <c r="C62" s="100" t="s">
        <v>51</v>
      </c>
      <c r="D62" s="234">
        <v>22</v>
      </c>
      <c r="E62" s="233" t="s">
        <v>102</v>
      </c>
    </row>
    <row r="63" spans="1:5" ht="15" customHeight="1" x14ac:dyDescent="0.2">
      <c r="A63" s="234" t="str">
        <f t="shared" si="0"/>
        <v>INDEC-CM - 36320-11</v>
      </c>
      <c r="B63" s="234">
        <v>36320</v>
      </c>
      <c r="C63" s="100" t="s">
        <v>51</v>
      </c>
      <c r="D63" s="234">
        <v>11</v>
      </c>
      <c r="E63" s="233" t="s">
        <v>103</v>
      </c>
    </row>
    <row r="64" spans="1:5" ht="15" customHeight="1" x14ac:dyDescent="0.2">
      <c r="A64" s="234" t="str">
        <f t="shared" si="0"/>
        <v>INDEC-CM - 36320-12</v>
      </c>
      <c r="B64" s="234">
        <v>36320</v>
      </c>
      <c r="C64" s="100" t="s">
        <v>51</v>
      </c>
      <c r="D64" s="234">
        <v>12</v>
      </c>
      <c r="E64" s="233" t="s">
        <v>104</v>
      </c>
    </row>
    <row r="65" spans="1:496" ht="15" customHeight="1" x14ac:dyDescent="0.2">
      <c r="A65" s="234" t="str">
        <f t="shared" si="0"/>
        <v>INDEC-CM - 15320-11</v>
      </c>
      <c r="B65" s="234">
        <v>15320</v>
      </c>
      <c r="C65" s="100" t="s">
        <v>51</v>
      </c>
      <c r="D65" s="234">
        <v>11</v>
      </c>
      <c r="E65" s="233" t="s">
        <v>105</v>
      </c>
    </row>
    <row r="66" spans="1:496" ht="15" customHeight="1" x14ac:dyDescent="0.2">
      <c r="A66" s="234" t="str">
        <f t="shared" si="0"/>
        <v>INDEC-CM - 37350-61</v>
      </c>
      <c r="B66" s="234">
        <v>37350</v>
      </c>
      <c r="C66" s="100" t="s">
        <v>51</v>
      </c>
      <c r="D66" s="234">
        <v>61</v>
      </c>
      <c r="E66" s="236" t="s">
        <v>106</v>
      </c>
    </row>
    <row r="67" spans="1:496" ht="15" customHeight="1" x14ac:dyDescent="0.2">
      <c r="A67" s="234" t="str">
        <f t="shared" si="0"/>
        <v>INDEC-CM - 37440-31</v>
      </c>
      <c r="B67" s="234">
        <v>37440</v>
      </c>
      <c r="C67" s="100" t="s">
        <v>51</v>
      </c>
      <c r="D67" s="234">
        <v>31</v>
      </c>
      <c r="E67" s="233" t="s">
        <v>107</v>
      </c>
    </row>
    <row r="68" spans="1:496" ht="15" customHeight="1" x14ac:dyDescent="0.2">
      <c r="A68" s="234" t="str">
        <f t="shared" si="0"/>
        <v>INDEC-CM - 37440-11</v>
      </c>
      <c r="B68" s="234">
        <v>37440</v>
      </c>
      <c r="C68" s="100" t="s">
        <v>51</v>
      </c>
      <c r="D68" s="234">
        <v>11</v>
      </c>
      <c r="E68" s="233" t="s">
        <v>108</v>
      </c>
    </row>
    <row r="69" spans="1:496" ht="15" customHeight="1" x14ac:dyDescent="0.2">
      <c r="A69" s="234" t="str">
        <f t="shared" si="0"/>
        <v>INDEC-CM - 44821-21</v>
      </c>
      <c r="B69" s="234">
        <v>44821</v>
      </c>
      <c r="C69" s="100" t="s">
        <v>51</v>
      </c>
      <c r="D69" s="234">
        <v>21</v>
      </c>
      <c r="E69" s="233" t="s">
        <v>109</v>
      </c>
    </row>
    <row r="70" spans="1:496" ht="15" customHeight="1" x14ac:dyDescent="0.2">
      <c r="A70" s="234" t="str">
        <f t="shared" ref="A70:A133" si="1">CONCATENATE("INDEC-CM - ",B70,C70,D70)</f>
        <v>INDEC-CM - 36320-31</v>
      </c>
      <c r="B70" s="234">
        <v>36320</v>
      </c>
      <c r="C70" s="100" t="s">
        <v>51</v>
      </c>
      <c r="D70" s="234">
        <v>31</v>
      </c>
      <c r="E70" s="233" t="s">
        <v>110</v>
      </c>
    </row>
    <row r="71" spans="1:496" ht="15" customHeight="1" x14ac:dyDescent="0.2">
      <c r="A71" s="234" t="str">
        <f t="shared" si="1"/>
        <v>INDEC-CM - 41278-12</v>
      </c>
      <c r="B71" s="234">
        <v>41278</v>
      </c>
      <c r="C71" s="100" t="s">
        <v>51</v>
      </c>
      <c r="D71" s="234">
        <v>12</v>
      </c>
      <c r="E71" s="236" t="s">
        <v>111</v>
      </c>
    </row>
    <row r="72" spans="1:496" ht="15" customHeight="1" x14ac:dyDescent="0.2">
      <c r="A72" s="234" t="str">
        <f t="shared" si="1"/>
        <v>INDEC-CM - 41278-11</v>
      </c>
      <c r="B72" s="234">
        <v>41278</v>
      </c>
      <c r="C72" s="100" t="s">
        <v>51</v>
      </c>
      <c r="D72" s="234">
        <v>11</v>
      </c>
      <c r="E72" s="236" t="s">
        <v>112</v>
      </c>
    </row>
    <row r="73" spans="1:496" ht="15" customHeight="1" x14ac:dyDescent="0.2">
      <c r="A73" s="234" t="str">
        <f t="shared" si="1"/>
        <v>INDEC-CM - 36320-41</v>
      </c>
      <c r="B73" s="234">
        <v>36320</v>
      </c>
      <c r="C73" s="100" t="s">
        <v>51</v>
      </c>
      <c r="D73" s="234">
        <v>41</v>
      </c>
      <c r="E73" s="233" t="s">
        <v>113</v>
      </c>
    </row>
    <row r="74" spans="1:496" ht="15" customHeight="1" x14ac:dyDescent="0.2">
      <c r="A74" s="234" t="str">
        <f t="shared" si="1"/>
        <v>INDEC-CM - 41516-21</v>
      </c>
      <c r="B74" s="234">
        <v>41516</v>
      </c>
      <c r="C74" s="100" t="s">
        <v>51</v>
      </c>
      <c r="D74" s="234">
        <v>21</v>
      </c>
      <c r="E74" s="233" t="s">
        <v>114</v>
      </c>
    </row>
    <row r="75" spans="1:496" s="239" customFormat="1" ht="15" customHeight="1" x14ac:dyDescent="0.2">
      <c r="A75" s="237"/>
      <c r="B75" s="237"/>
      <c r="C75" s="238"/>
      <c r="D75" s="237"/>
      <c r="E75" s="240"/>
      <c r="F75" s="233"/>
      <c r="G75" s="233"/>
      <c r="H75" s="233"/>
      <c r="I75" s="233"/>
      <c r="J75" s="233"/>
      <c r="K75" s="233"/>
      <c r="L75" s="233"/>
      <c r="M75" s="233"/>
      <c r="N75" s="233"/>
      <c r="O75" s="233"/>
      <c r="P75" s="233"/>
      <c r="Q75" s="233"/>
      <c r="R75" s="233"/>
      <c r="S75" s="233"/>
      <c r="T75" s="233"/>
      <c r="U75" s="233"/>
      <c r="V75" s="233"/>
      <c r="W75" s="233"/>
      <c r="X75" s="233"/>
      <c r="Y75" s="233"/>
      <c r="Z75" s="233"/>
      <c r="AA75" s="233"/>
      <c r="AB75" s="233"/>
      <c r="AC75" s="233"/>
      <c r="AD75" s="233"/>
      <c r="AE75" s="233"/>
      <c r="AF75" s="233"/>
      <c r="AG75" s="233"/>
      <c r="AH75" s="233"/>
      <c r="AI75" s="233"/>
      <c r="AJ75" s="233"/>
      <c r="AK75" s="233"/>
      <c r="AL75" s="233"/>
      <c r="AM75" s="233"/>
      <c r="AN75" s="233"/>
      <c r="AO75" s="233"/>
      <c r="AP75" s="233"/>
      <c r="AQ75" s="233"/>
      <c r="AR75" s="233"/>
      <c r="AS75" s="233"/>
      <c r="AT75" s="233"/>
      <c r="AU75" s="233"/>
      <c r="AV75" s="233"/>
      <c r="AW75" s="233"/>
      <c r="AX75" s="233"/>
      <c r="AY75" s="233"/>
      <c r="AZ75" s="233"/>
      <c r="BA75" s="233"/>
      <c r="BB75" s="233"/>
      <c r="BC75" s="233"/>
      <c r="BD75" s="233"/>
      <c r="BE75" s="233"/>
      <c r="BF75" s="233"/>
      <c r="BG75" s="233"/>
      <c r="BH75" s="233"/>
      <c r="BI75" s="233"/>
      <c r="BJ75" s="233"/>
      <c r="BK75" s="233"/>
      <c r="BL75" s="233"/>
      <c r="BM75" s="233"/>
      <c r="BN75" s="233"/>
      <c r="BO75" s="233"/>
      <c r="BP75" s="233"/>
      <c r="BQ75" s="233"/>
      <c r="BR75" s="233"/>
      <c r="BS75" s="233"/>
      <c r="BT75" s="233"/>
      <c r="BU75" s="233"/>
      <c r="BV75" s="233"/>
      <c r="BW75" s="233"/>
      <c r="BX75" s="233"/>
      <c r="BY75" s="233"/>
      <c r="BZ75" s="233"/>
      <c r="CA75" s="233"/>
      <c r="CB75" s="233"/>
      <c r="CC75" s="233"/>
      <c r="CD75" s="233"/>
      <c r="CE75" s="233"/>
      <c r="CF75" s="233"/>
      <c r="CG75" s="233"/>
      <c r="CH75" s="233"/>
      <c r="CI75" s="233"/>
      <c r="CJ75" s="233"/>
      <c r="CK75" s="233"/>
      <c r="CL75" s="233"/>
      <c r="CM75" s="233"/>
      <c r="CN75" s="233"/>
      <c r="CO75" s="233"/>
      <c r="CP75" s="233"/>
      <c r="CQ75" s="233"/>
      <c r="CR75" s="233"/>
      <c r="CS75" s="233"/>
      <c r="CT75" s="233"/>
      <c r="CU75" s="233"/>
      <c r="CV75" s="233"/>
      <c r="CW75" s="233"/>
      <c r="CX75" s="233"/>
      <c r="CY75" s="233"/>
      <c r="CZ75" s="233"/>
      <c r="DA75" s="233"/>
      <c r="DB75" s="233"/>
      <c r="DC75" s="233"/>
      <c r="DD75" s="233"/>
      <c r="DE75" s="233"/>
      <c r="DF75" s="233"/>
      <c r="DG75" s="233"/>
      <c r="DH75" s="233"/>
      <c r="DI75" s="233"/>
      <c r="DJ75" s="233"/>
      <c r="DK75" s="233"/>
      <c r="DL75" s="233"/>
      <c r="DM75" s="233"/>
      <c r="DN75" s="233"/>
      <c r="DO75" s="233"/>
      <c r="DP75" s="233"/>
      <c r="DQ75" s="233"/>
      <c r="DR75" s="233"/>
      <c r="DS75" s="233"/>
      <c r="DT75" s="233"/>
      <c r="DU75" s="233"/>
      <c r="DV75" s="233"/>
      <c r="DW75" s="233"/>
      <c r="DX75" s="233"/>
      <c r="DY75" s="233"/>
      <c r="DZ75" s="233"/>
      <c r="EA75" s="233"/>
      <c r="EB75" s="233"/>
      <c r="EC75" s="233"/>
      <c r="ED75" s="233"/>
      <c r="EE75" s="233"/>
      <c r="EF75" s="233"/>
      <c r="EG75" s="233"/>
      <c r="EH75" s="233"/>
      <c r="EI75" s="233"/>
      <c r="EJ75" s="233"/>
      <c r="EK75" s="233"/>
      <c r="EL75" s="233"/>
      <c r="EM75" s="233"/>
      <c r="EN75" s="233"/>
      <c r="EO75" s="233"/>
      <c r="EP75" s="233"/>
      <c r="EQ75" s="233"/>
      <c r="ER75" s="233"/>
      <c r="ES75" s="233"/>
      <c r="ET75" s="233"/>
      <c r="EU75" s="233"/>
      <c r="EV75" s="233"/>
      <c r="EW75" s="233"/>
      <c r="EX75" s="233"/>
      <c r="EY75" s="233"/>
      <c r="EZ75" s="233"/>
      <c r="FA75" s="233"/>
      <c r="FB75" s="233"/>
      <c r="FC75" s="233"/>
      <c r="FD75" s="233"/>
      <c r="FE75" s="233"/>
      <c r="FF75" s="233"/>
      <c r="FG75" s="233"/>
      <c r="FH75" s="233"/>
      <c r="FI75" s="233"/>
      <c r="FJ75" s="233"/>
      <c r="FK75" s="233"/>
      <c r="FL75" s="233"/>
      <c r="FM75" s="233"/>
      <c r="FN75" s="233"/>
      <c r="FO75" s="233"/>
      <c r="FP75" s="233"/>
      <c r="FQ75" s="233"/>
      <c r="FR75" s="233"/>
      <c r="FS75" s="233"/>
      <c r="FT75" s="233"/>
      <c r="FU75" s="233"/>
      <c r="FV75" s="233"/>
      <c r="FW75" s="233"/>
      <c r="FX75" s="233"/>
      <c r="FY75" s="233"/>
      <c r="FZ75" s="233"/>
      <c r="GA75" s="233"/>
      <c r="GB75" s="233"/>
      <c r="GC75" s="233"/>
      <c r="GD75" s="233"/>
      <c r="GE75" s="233"/>
      <c r="GF75" s="233"/>
      <c r="GG75" s="233"/>
      <c r="GH75" s="233"/>
      <c r="GI75" s="233"/>
      <c r="GJ75" s="233"/>
      <c r="GK75" s="233"/>
      <c r="GL75" s="233"/>
      <c r="GM75" s="233"/>
      <c r="GN75" s="233"/>
      <c r="GO75" s="233"/>
      <c r="GP75" s="233"/>
      <c r="GQ75" s="233"/>
      <c r="GR75" s="233"/>
      <c r="GS75" s="233"/>
      <c r="GT75" s="233"/>
      <c r="GU75" s="233"/>
      <c r="GV75" s="233"/>
      <c r="GW75" s="233"/>
      <c r="GX75" s="233"/>
      <c r="GY75" s="233"/>
      <c r="GZ75" s="233"/>
      <c r="HA75" s="233"/>
      <c r="HB75" s="233"/>
      <c r="HC75" s="233"/>
      <c r="HD75" s="233"/>
      <c r="HE75" s="233"/>
      <c r="HF75" s="233"/>
      <c r="HG75" s="233"/>
      <c r="HH75" s="233"/>
      <c r="HI75" s="233"/>
      <c r="HJ75" s="233"/>
      <c r="HK75" s="233"/>
      <c r="HL75" s="233"/>
      <c r="HM75" s="233"/>
      <c r="HN75" s="233"/>
      <c r="HO75" s="233"/>
      <c r="HP75" s="233"/>
      <c r="HQ75" s="233"/>
      <c r="HR75" s="233"/>
      <c r="HS75" s="233"/>
      <c r="HT75" s="233"/>
      <c r="HU75" s="233"/>
      <c r="HV75" s="233"/>
      <c r="HW75" s="233"/>
      <c r="HX75" s="233"/>
      <c r="HY75" s="233"/>
      <c r="HZ75" s="233"/>
      <c r="IA75" s="233"/>
      <c r="IB75" s="233"/>
      <c r="IC75" s="233"/>
      <c r="ID75" s="233"/>
      <c r="IE75" s="233"/>
      <c r="IF75" s="233"/>
      <c r="IG75" s="233"/>
      <c r="IH75" s="233"/>
      <c r="II75" s="233"/>
      <c r="IJ75" s="233"/>
      <c r="IK75" s="233"/>
      <c r="IL75" s="233"/>
      <c r="IM75" s="233"/>
      <c r="IN75" s="233"/>
      <c r="IO75" s="233"/>
      <c r="IP75" s="233"/>
      <c r="IQ75" s="233"/>
      <c r="IR75" s="233"/>
      <c r="IS75" s="233"/>
      <c r="IT75" s="233"/>
      <c r="IU75" s="233"/>
      <c r="IV75" s="233"/>
      <c r="IW75" s="233"/>
      <c r="IX75" s="233"/>
      <c r="IY75" s="233"/>
      <c r="IZ75" s="233"/>
      <c r="JA75" s="233"/>
      <c r="JB75" s="233"/>
      <c r="JC75" s="233"/>
      <c r="JD75" s="233"/>
      <c r="JE75" s="233"/>
      <c r="JF75" s="233"/>
      <c r="JG75" s="233"/>
      <c r="JH75" s="233"/>
      <c r="JI75" s="233"/>
      <c r="JJ75" s="233"/>
      <c r="JK75" s="233"/>
      <c r="JL75" s="233"/>
      <c r="JM75" s="233"/>
      <c r="JN75" s="233"/>
      <c r="JO75" s="233"/>
      <c r="JP75" s="233"/>
      <c r="JQ75" s="233"/>
      <c r="JR75" s="233"/>
      <c r="JS75" s="233"/>
      <c r="JT75" s="233"/>
      <c r="JU75" s="233"/>
      <c r="JV75" s="233"/>
      <c r="JW75" s="233"/>
      <c r="JX75" s="233"/>
      <c r="JY75" s="233"/>
      <c r="JZ75" s="233"/>
      <c r="KA75" s="233"/>
      <c r="KB75" s="233"/>
      <c r="KC75" s="233"/>
      <c r="KD75" s="233"/>
      <c r="KE75" s="233"/>
      <c r="KF75" s="233"/>
      <c r="KG75" s="233"/>
      <c r="KH75" s="233"/>
      <c r="KI75" s="233"/>
      <c r="KJ75" s="233"/>
      <c r="KK75" s="233"/>
      <c r="KL75" s="233"/>
      <c r="KM75" s="233"/>
      <c r="KN75" s="233"/>
      <c r="KO75" s="233"/>
      <c r="KP75" s="233"/>
      <c r="KQ75" s="233"/>
      <c r="KR75" s="233"/>
      <c r="KS75" s="233"/>
      <c r="KT75" s="233"/>
      <c r="KU75" s="233"/>
      <c r="KV75" s="233"/>
      <c r="KW75" s="233"/>
      <c r="KX75" s="233"/>
      <c r="KY75" s="233"/>
      <c r="KZ75" s="233"/>
      <c r="LA75" s="233"/>
      <c r="LB75" s="233"/>
      <c r="LC75" s="233"/>
      <c r="LD75" s="233"/>
      <c r="LE75" s="233"/>
      <c r="LF75" s="233"/>
      <c r="LG75" s="233"/>
      <c r="LH75" s="233"/>
      <c r="LI75" s="233"/>
      <c r="LJ75" s="233"/>
      <c r="LK75" s="233"/>
      <c r="LL75" s="233"/>
      <c r="LM75" s="233"/>
      <c r="LN75" s="233"/>
      <c r="LO75" s="233"/>
      <c r="LP75" s="233"/>
      <c r="LQ75" s="233"/>
      <c r="LR75" s="233"/>
      <c r="LS75" s="233"/>
      <c r="LT75" s="233"/>
      <c r="LU75" s="233"/>
      <c r="LV75" s="233"/>
      <c r="LW75" s="233"/>
      <c r="LX75" s="233"/>
      <c r="LY75" s="233"/>
      <c r="LZ75" s="233"/>
      <c r="MA75" s="233"/>
      <c r="MB75" s="233"/>
      <c r="MC75" s="233"/>
      <c r="MD75" s="233"/>
      <c r="ME75" s="233"/>
      <c r="MF75" s="233"/>
      <c r="MG75" s="233"/>
      <c r="MH75" s="233"/>
      <c r="MI75" s="233"/>
      <c r="MJ75" s="233"/>
      <c r="MK75" s="233"/>
      <c r="ML75" s="233"/>
      <c r="MM75" s="233"/>
      <c r="MN75" s="233"/>
      <c r="MO75" s="233"/>
      <c r="MP75" s="233"/>
      <c r="MQ75" s="233"/>
      <c r="MR75" s="233"/>
      <c r="MS75" s="233"/>
      <c r="MT75" s="233"/>
      <c r="MU75" s="233"/>
      <c r="MV75" s="233"/>
      <c r="MW75" s="233"/>
      <c r="MX75" s="233"/>
      <c r="MY75" s="233"/>
      <c r="MZ75" s="233"/>
      <c r="NA75" s="233"/>
      <c r="NB75" s="233"/>
      <c r="NC75" s="233"/>
      <c r="ND75" s="233"/>
      <c r="NE75" s="233"/>
      <c r="NF75" s="233"/>
      <c r="NG75" s="233"/>
      <c r="NH75" s="233"/>
      <c r="NI75" s="233"/>
      <c r="NJ75" s="233"/>
      <c r="NK75" s="233"/>
      <c r="NL75" s="233"/>
      <c r="NM75" s="233"/>
      <c r="NN75" s="233"/>
      <c r="NO75" s="233"/>
      <c r="NP75" s="233"/>
      <c r="NQ75" s="233"/>
      <c r="NR75" s="233"/>
      <c r="NS75" s="233"/>
      <c r="NT75" s="233"/>
      <c r="NU75" s="233"/>
      <c r="NV75" s="233"/>
      <c r="NW75" s="233"/>
      <c r="NX75" s="233"/>
      <c r="NY75" s="233"/>
      <c r="NZ75" s="233"/>
      <c r="OA75" s="233"/>
      <c r="OB75" s="233"/>
      <c r="OC75" s="233"/>
      <c r="OD75" s="233"/>
      <c r="OE75" s="233"/>
      <c r="OF75" s="233"/>
      <c r="OG75" s="233"/>
      <c r="OH75" s="233"/>
      <c r="OI75" s="233"/>
      <c r="OJ75" s="233"/>
      <c r="OK75" s="233"/>
      <c r="OL75" s="233"/>
      <c r="OM75" s="233"/>
      <c r="ON75" s="233"/>
      <c r="OO75" s="233"/>
      <c r="OP75" s="233"/>
      <c r="OQ75" s="233"/>
      <c r="OR75" s="233"/>
      <c r="OS75" s="233"/>
      <c r="OT75" s="233"/>
      <c r="OU75" s="233"/>
      <c r="OV75" s="233"/>
      <c r="OW75" s="233"/>
      <c r="OX75" s="233"/>
      <c r="OY75" s="233"/>
      <c r="OZ75" s="233"/>
      <c r="PA75" s="233"/>
      <c r="PB75" s="233"/>
      <c r="PC75" s="233"/>
      <c r="PD75" s="233"/>
      <c r="PE75" s="233"/>
      <c r="PF75" s="233"/>
      <c r="PG75" s="233"/>
      <c r="PH75" s="233"/>
      <c r="PI75" s="233"/>
      <c r="PJ75" s="233"/>
      <c r="PK75" s="233"/>
      <c r="PL75" s="233"/>
      <c r="PM75" s="233"/>
      <c r="PN75" s="233"/>
      <c r="PO75" s="233"/>
      <c r="PP75" s="233"/>
      <c r="PQ75" s="233"/>
      <c r="PR75" s="233"/>
      <c r="PS75" s="233"/>
      <c r="PT75" s="233"/>
      <c r="PU75" s="233"/>
      <c r="PV75" s="233"/>
      <c r="PW75" s="233"/>
      <c r="PX75" s="233"/>
      <c r="PY75" s="233"/>
      <c r="PZ75" s="233"/>
      <c r="QA75" s="233"/>
      <c r="QB75" s="233"/>
      <c r="QC75" s="233"/>
      <c r="QD75" s="233"/>
      <c r="QE75" s="233"/>
      <c r="QF75" s="233"/>
      <c r="QG75" s="233"/>
      <c r="QH75" s="233"/>
      <c r="QI75" s="233"/>
      <c r="QJ75" s="233"/>
      <c r="QK75" s="233"/>
      <c r="QL75" s="233"/>
      <c r="QM75" s="233"/>
      <c r="QN75" s="233"/>
      <c r="QO75" s="233"/>
      <c r="QP75" s="233"/>
      <c r="QQ75" s="233"/>
      <c r="QR75" s="233"/>
      <c r="QS75" s="233"/>
      <c r="QT75" s="233"/>
      <c r="QU75" s="233"/>
      <c r="QV75" s="233"/>
      <c r="QW75" s="233"/>
      <c r="QX75" s="233"/>
      <c r="QY75" s="233"/>
      <c r="QZ75" s="233"/>
      <c r="RA75" s="233"/>
      <c r="RB75" s="233"/>
      <c r="RC75" s="233"/>
      <c r="RD75" s="233"/>
      <c r="RE75" s="233"/>
      <c r="RF75" s="233"/>
      <c r="RG75" s="233"/>
      <c r="RH75" s="233"/>
      <c r="RI75" s="233"/>
      <c r="RJ75" s="233"/>
      <c r="RK75" s="233"/>
      <c r="RL75" s="233"/>
      <c r="RM75" s="233"/>
      <c r="RN75" s="233"/>
      <c r="RO75" s="233"/>
      <c r="RP75" s="233"/>
      <c r="RQ75" s="233"/>
      <c r="RR75" s="233"/>
      <c r="RS75" s="233"/>
      <c r="RT75" s="233"/>
      <c r="RU75" s="233"/>
      <c r="RV75" s="233"/>
      <c r="RW75" s="233"/>
      <c r="RX75" s="233"/>
      <c r="RY75" s="233"/>
      <c r="RZ75" s="233"/>
      <c r="SA75" s="233"/>
      <c r="SB75" s="233"/>
    </row>
    <row r="76" spans="1:496" ht="15" customHeight="1" x14ac:dyDescent="0.2">
      <c r="A76" s="234" t="str">
        <f t="shared" si="1"/>
        <v>INDEC-CM - 46350-11</v>
      </c>
      <c r="B76" s="234">
        <v>46350</v>
      </c>
      <c r="C76" s="100" t="s">
        <v>51</v>
      </c>
      <c r="D76" s="234">
        <v>11</v>
      </c>
      <c r="E76" s="233" t="s">
        <v>115</v>
      </c>
    </row>
    <row r="77" spans="1:496" ht="15" customHeight="1" x14ac:dyDescent="0.2">
      <c r="A77" s="234" t="str">
        <f t="shared" si="1"/>
        <v>INDEC-CM - 41278-41</v>
      </c>
      <c r="B77" s="234">
        <v>41278</v>
      </c>
      <c r="C77" s="100" t="s">
        <v>51</v>
      </c>
      <c r="D77" s="234">
        <v>41</v>
      </c>
      <c r="E77" s="236" t="s">
        <v>116</v>
      </c>
    </row>
    <row r="78" spans="1:496" ht="15" customHeight="1" x14ac:dyDescent="0.2">
      <c r="A78" s="234" t="str">
        <f t="shared" si="1"/>
        <v>INDEC-CM - 42999-11</v>
      </c>
      <c r="B78" s="234">
        <v>42999</v>
      </c>
      <c r="C78" s="100" t="s">
        <v>51</v>
      </c>
      <c r="D78" s="234">
        <v>11</v>
      </c>
      <c r="E78" s="233" t="s">
        <v>117</v>
      </c>
    </row>
    <row r="79" spans="1:496" ht="15" customHeight="1" x14ac:dyDescent="0.2">
      <c r="A79" s="234" t="str">
        <f t="shared" si="1"/>
        <v>INDEC-CM - 36320-51</v>
      </c>
      <c r="B79" s="234">
        <v>36320</v>
      </c>
      <c r="C79" s="100" t="s">
        <v>51</v>
      </c>
      <c r="D79" s="234">
        <v>51</v>
      </c>
      <c r="E79" s="233" t="s">
        <v>118</v>
      </c>
    </row>
    <row r="80" spans="1:496" ht="15" customHeight="1" x14ac:dyDescent="0.2">
      <c r="A80" s="234" t="str">
        <f t="shared" si="1"/>
        <v>INDEC-CM - 31600-12</v>
      </c>
      <c r="B80" s="234">
        <v>31600</v>
      </c>
      <c r="C80" s="100" t="s">
        <v>51</v>
      </c>
      <c r="D80" s="234">
        <v>12</v>
      </c>
      <c r="E80" s="233" t="s">
        <v>119</v>
      </c>
    </row>
    <row r="81" spans="1:496" ht="15" customHeight="1" x14ac:dyDescent="0.2">
      <c r="A81" s="234" t="str">
        <f t="shared" si="1"/>
        <v>INDEC-CM - 36950-11</v>
      </c>
      <c r="B81" s="234">
        <v>36950</v>
      </c>
      <c r="C81" s="100" t="s">
        <v>51</v>
      </c>
      <c r="D81" s="234">
        <v>11</v>
      </c>
      <c r="E81" s="233" t="s">
        <v>120</v>
      </c>
    </row>
    <row r="82" spans="1:496" ht="15" customHeight="1" x14ac:dyDescent="0.2">
      <c r="A82" s="234" t="str">
        <f t="shared" si="1"/>
        <v>INDEC-CM - 31600-11</v>
      </c>
      <c r="B82" s="234">
        <v>31600</v>
      </c>
      <c r="C82" s="100" t="s">
        <v>51</v>
      </c>
      <c r="D82" s="234">
        <v>11</v>
      </c>
      <c r="E82" s="233" t="s">
        <v>121</v>
      </c>
    </row>
    <row r="83" spans="1:496" ht="15" customHeight="1" x14ac:dyDescent="0.2">
      <c r="A83" s="234" t="str">
        <f t="shared" si="1"/>
        <v>INDEC-CM - 37112-11</v>
      </c>
      <c r="B83" s="234">
        <v>37112</v>
      </c>
      <c r="C83" s="100" t="s">
        <v>51</v>
      </c>
      <c r="D83" s="234">
        <v>11</v>
      </c>
      <c r="E83" s="233" t="s">
        <v>122</v>
      </c>
    </row>
    <row r="84" spans="1:496" ht="15" customHeight="1" x14ac:dyDescent="0.2">
      <c r="A84" s="234" t="str">
        <f t="shared" si="1"/>
        <v>INDEC-CM - 41278-31</v>
      </c>
      <c r="B84" s="234">
        <v>41278</v>
      </c>
      <c r="C84" s="100" t="s">
        <v>51</v>
      </c>
      <c r="D84" s="234">
        <v>31</v>
      </c>
      <c r="E84" s="236" t="s">
        <v>123</v>
      </c>
    </row>
    <row r="85" spans="1:496" ht="15" customHeight="1" x14ac:dyDescent="0.2">
      <c r="A85" s="234" t="str">
        <f t="shared" si="1"/>
        <v>INDEC-CM - 41278-13</v>
      </c>
      <c r="B85" s="234">
        <v>41278</v>
      </c>
      <c r="C85" s="100" t="s">
        <v>51</v>
      </c>
      <c r="D85" s="234">
        <v>13</v>
      </c>
      <c r="E85" s="236" t="s">
        <v>124</v>
      </c>
    </row>
    <row r="86" spans="1:496" ht="15" customHeight="1" x14ac:dyDescent="0.2">
      <c r="A86" s="234" t="str">
        <f t="shared" si="1"/>
        <v>INDEC-CM - 37570-11</v>
      </c>
      <c r="B86" s="234">
        <v>37570</v>
      </c>
      <c r="C86" s="100" t="s">
        <v>51</v>
      </c>
      <c r="D86" s="234">
        <v>11</v>
      </c>
      <c r="E86" s="236" t="s">
        <v>125</v>
      </c>
    </row>
    <row r="87" spans="1:496" ht="15" customHeight="1" x14ac:dyDescent="0.2">
      <c r="A87" s="234" t="str">
        <f t="shared" si="1"/>
        <v>INDEC-CM - 43220-11</v>
      </c>
      <c r="B87" s="234">
        <v>43220</v>
      </c>
      <c r="C87" s="100" t="s">
        <v>51</v>
      </c>
      <c r="D87" s="234">
        <v>11</v>
      </c>
      <c r="E87" s="233" t="s">
        <v>126</v>
      </c>
    </row>
    <row r="88" spans="1:496" ht="15" customHeight="1" x14ac:dyDescent="0.2">
      <c r="A88" s="234" t="str">
        <f t="shared" si="1"/>
        <v>INDEC-CM - 43220-12</v>
      </c>
      <c r="B88" s="234">
        <v>43220</v>
      </c>
      <c r="C88" s="100" t="s">
        <v>51</v>
      </c>
      <c r="D88" s="234">
        <v>12</v>
      </c>
      <c r="E88" s="233" t="s">
        <v>127</v>
      </c>
    </row>
    <row r="89" spans="1:496" ht="15" customHeight="1" x14ac:dyDescent="0.2">
      <c r="A89" s="234" t="str">
        <f t="shared" si="1"/>
        <v>INDEC-CM - 43220-21</v>
      </c>
      <c r="B89" s="234">
        <v>43220</v>
      </c>
      <c r="C89" s="100" t="s">
        <v>51</v>
      </c>
      <c r="D89" s="234">
        <v>21</v>
      </c>
      <c r="E89" s="233" t="s">
        <v>128</v>
      </c>
    </row>
    <row r="90" spans="1:496" ht="15" customHeight="1" x14ac:dyDescent="0.2">
      <c r="A90" s="234" t="str">
        <f t="shared" si="1"/>
        <v>INDEC-CM - 43220-22</v>
      </c>
      <c r="B90" s="234">
        <v>43220</v>
      </c>
      <c r="C90" s="100" t="s">
        <v>51</v>
      </c>
      <c r="D90" s="234">
        <v>22</v>
      </c>
      <c r="E90" s="233" t="s">
        <v>129</v>
      </c>
    </row>
    <row r="91" spans="1:496" ht="15" customHeight="1" x14ac:dyDescent="0.2">
      <c r="A91" s="234" t="str">
        <f t="shared" si="1"/>
        <v>INDEC-CM - 43220-23</v>
      </c>
      <c r="B91" s="234">
        <v>43220</v>
      </c>
      <c r="C91" s="100" t="s">
        <v>51</v>
      </c>
      <c r="D91" s="234">
        <v>23</v>
      </c>
      <c r="E91" s="233" t="s">
        <v>130</v>
      </c>
    </row>
    <row r="92" spans="1:496" ht="15" customHeight="1" x14ac:dyDescent="0.2">
      <c r="A92" s="234" t="str">
        <f t="shared" si="1"/>
        <v>INDEC-CM - 43220-31</v>
      </c>
      <c r="B92" s="234">
        <v>43220</v>
      </c>
      <c r="C92" s="100" t="s">
        <v>51</v>
      </c>
      <c r="D92" s="234">
        <v>31</v>
      </c>
      <c r="E92" s="233" t="s">
        <v>131</v>
      </c>
    </row>
    <row r="93" spans="1:496" ht="15" customHeight="1" x14ac:dyDescent="0.2">
      <c r="A93" s="234" t="str">
        <f t="shared" si="1"/>
        <v>INDEC-CM - 43220-32</v>
      </c>
      <c r="B93" s="234">
        <v>43220</v>
      </c>
      <c r="C93" s="100" t="s">
        <v>51</v>
      </c>
      <c r="D93" s="234">
        <v>32</v>
      </c>
      <c r="E93" s="233" t="s">
        <v>132</v>
      </c>
    </row>
    <row r="94" spans="1:496" ht="15" customHeight="1" x14ac:dyDescent="0.2">
      <c r="A94" s="234" t="str">
        <f t="shared" si="1"/>
        <v>INDEC-CM - 41278-32</v>
      </c>
      <c r="B94" s="234">
        <v>41278</v>
      </c>
      <c r="C94" s="100" t="s">
        <v>51</v>
      </c>
      <c r="D94" s="234">
        <v>32</v>
      </c>
      <c r="E94" s="236" t="s">
        <v>133</v>
      </c>
    </row>
    <row r="95" spans="1:496" ht="15" customHeight="1" x14ac:dyDescent="0.2">
      <c r="A95" s="234" t="str">
        <f t="shared" si="1"/>
        <v>INDEC-CM - 36320-32</v>
      </c>
      <c r="B95" s="234">
        <v>36320</v>
      </c>
      <c r="C95" s="100" t="s">
        <v>51</v>
      </c>
      <c r="D95" s="234">
        <v>32</v>
      </c>
      <c r="E95" s="233" t="s">
        <v>134</v>
      </c>
    </row>
    <row r="96" spans="1:496" s="239" customFormat="1" ht="15" customHeight="1" x14ac:dyDescent="0.2">
      <c r="A96" s="237"/>
      <c r="B96" s="237"/>
      <c r="C96" s="238"/>
      <c r="D96" s="237"/>
      <c r="E96" s="240"/>
      <c r="F96" s="233"/>
      <c r="G96" s="233"/>
      <c r="H96" s="233"/>
      <c r="I96" s="233"/>
      <c r="J96" s="233"/>
      <c r="K96" s="233"/>
      <c r="L96" s="233"/>
      <c r="M96" s="233"/>
      <c r="N96" s="233"/>
      <c r="O96" s="233"/>
      <c r="P96" s="233"/>
      <c r="Q96" s="233"/>
      <c r="R96" s="233"/>
      <c r="S96" s="233"/>
      <c r="T96" s="233"/>
      <c r="U96" s="233"/>
      <c r="V96" s="233"/>
      <c r="W96" s="233"/>
      <c r="X96" s="233"/>
      <c r="Y96" s="233"/>
      <c r="Z96" s="233"/>
      <c r="AA96" s="233"/>
      <c r="AB96" s="233"/>
      <c r="AC96" s="233"/>
      <c r="AD96" s="233"/>
      <c r="AE96" s="233"/>
      <c r="AF96" s="233"/>
      <c r="AG96" s="233"/>
      <c r="AH96" s="233"/>
      <c r="AI96" s="233"/>
      <c r="AJ96" s="233"/>
      <c r="AK96" s="233"/>
      <c r="AL96" s="233"/>
      <c r="AM96" s="233"/>
      <c r="AN96" s="233"/>
      <c r="AO96" s="233"/>
      <c r="AP96" s="233"/>
      <c r="AQ96" s="233"/>
      <c r="AR96" s="233"/>
      <c r="AS96" s="233"/>
      <c r="AT96" s="233"/>
      <c r="AU96" s="233"/>
      <c r="AV96" s="233"/>
      <c r="AW96" s="233"/>
      <c r="AX96" s="233"/>
      <c r="AY96" s="233"/>
      <c r="AZ96" s="233"/>
      <c r="BA96" s="233"/>
      <c r="BB96" s="233"/>
      <c r="BC96" s="233"/>
      <c r="BD96" s="233"/>
      <c r="BE96" s="233"/>
      <c r="BF96" s="233"/>
      <c r="BG96" s="233"/>
      <c r="BH96" s="233"/>
      <c r="BI96" s="233"/>
      <c r="BJ96" s="233"/>
      <c r="BK96" s="233"/>
      <c r="BL96" s="233"/>
      <c r="BM96" s="233"/>
      <c r="BN96" s="233"/>
      <c r="BO96" s="233"/>
      <c r="BP96" s="233"/>
      <c r="BQ96" s="233"/>
      <c r="BR96" s="233"/>
      <c r="BS96" s="233"/>
      <c r="BT96" s="233"/>
      <c r="BU96" s="233"/>
      <c r="BV96" s="233"/>
      <c r="BW96" s="233"/>
      <c r="BX96" s="233"/>
      <c r="BY96" s="233"/>
      <c r="BZ96" s="233"/>
      <c r="CA96" s="233"/>
      <c r="CB96" s="233"/>
      <c r="CC96" s="233"/>
      <c r="CD96" s="233"/>
      <c r="CE96" s="233"/>
      <c r="CF96" s="233"/>
      <c r="CG96" s="233"/>
      <c r="CH96" s="233"/>
      <c r="CI96" s="233"/>
      <c r="CJ96" s="233"/>
      <c r="CK96" s="233"/>
      <c r="CL96" s="233"/>
      <c r="CM96" s="233"/>
      <c r="CN96" s="233"/>
      <c r="CO96" s="233"/>
      <c r="CP96" s="233"/>
      <c r="CQ96" s="233"/>
      <c r="CR96" s="233"/>
      <c r="CS96" s="233"/>
      <c r="CT96" s="233"/>
      <c r="CU96" s="233"/>
      <c r="CV96" s="233"/>
      <c r="CW96" s="233"/>
      <c r="CX96" s="233"/>
      <c r="CY96" s="233"/>
      <c r="CZ96" s="233"/>
      <c r="DA96" s="233"/>
      <c r="DB96" s="233"/>
      <c r="DC96" s="233"/>
      <c r="DD96" s="233"/>
      <c r="DE96" s="233"/>
      <c r="DF96" s="233"/>
      <c r="DG96" s="233"/>
      <c r="DH96" s="233"/>
      <c r="DI96" s="233"/>
      <c r="DJ96" s="233"/>
      <c r="DK96" s="233"/>
      <c r="DL96" s="233"/>
      <c r="DM96" s="233"/>
      <c r="DN96" s="233"/>
      <c r="DO96" s="233"/>
      <c r="DP96" s="233"/>
      <c r="DQ96" s="233"/>
      <c r="DR96" s="233"/>
      <c r="DS96" s="233"/>
      <c r="DT96" s="233"/>
      <c r="DU96" s="233"/>
      <c r="DV96" s="233"/>
      <c r="DW96" s="233"/>
      <c r="DX96" s="233"/>
      <c r="DY96" s="233"/>
      <c r="DZ96" s="233"/>
      <c r="EA96" s="233"/>
      <c r="EB96" s="233"/>
      <c r="EC96" s="233"/>
      <c r="ED96" s="233"/>
      <c r="EE96" s="233"/>
      <c r="EF96" s="233"/>
      <c r="EG96" s="233"/>
      <c r="EH96" s="233"/>
      <c r="EI96" s="233"/>
      <c r="EJ96" s="233"/>
      <c r="EK96" s="233"/>
      <c r="EL96" s="233"/>
      <c r="EM96" s="233"/>
      <c r="EN96" s="233"/>
      <c r="EO96" s="233"/>
      <c r="EP96" s="233"/>
      <c r="EQ96" s="233"/>
      <c r="ER96" s="233"/>
      <c r="ES96" s="233"/>
      <c r="ET96" s="233"/>
      <c r="EU96" s="233"/>
      <c r="EV96" s="233"/>
      <c r="EW96" s="233"/>
      <c r="EX96" s="233"/>
      <c r="EY96" s="233"/>
      <c r="EZ96" s="233"/>
      <c r="FA96" s="233"/>
      <c r="FB96" s="233"/>
      <c r="FC96" s="233"/>
      <c r="FD96" s="233"/>
      <c r="FE96" s="233"/>
      <c r="FF96" s="233"/>
      <c r="FG96" s="233"/>
      <c r="FH96" s="233"/>
      <c r="FI96" s="233"/>
      <c r="FJ96" s="233"/>
      <c r="FK96" s="233"/>
      <c r="FL96" s="233"/>
      <c r="FM96" s="233"/>
      <c r="FN96" s="233"/>
      <c r="FO96" s="233"/>
      <c r="FP96" s="233"/>
      <c r="FQ96" s="233"/>
      <c r="FR96" s="233"/>
      <c r="FS96" s="233"/>
      <c r="FT96" s="233"/>
      <c r="FU96" s="233"/>
      <c r="FV96" s="233"/>
      <c r="FW96" s="233"/>
      <c r="FX96" s="233"/>
      <c r="FY96" s="233"/>
      <c r="FZ96" s="233"/>
      <c r="GA96" s="233"/>
      <c r="GB96" s="233"/>
      <c r="GC96" s="233"/>
      <c r="GD96" s="233"/>
      <c r="GE96" s="233"/>
      <c r="GF96" s="233"/>
      <c r="GG96" s="233"/>
      <c r="GH96" s="233"/>
      <c r="GI96" s="233"/>
      <c r="GJ96" s="233"/>
      <c r="GK96" s="233"/>
      <c r="GL96" s="233"/>
      <c r="GM96" s="233"/>
      <c r="GN96" s="233"/>
      <c r="GO96" s="233"/>
      <c r="GP96" s="233"/>
      <c r="GQ96" s="233"/>
      <c r="GR96" s="233"/>
      <c r="GS96" s="233"/>
      <c r="GT96" s="233"/>
      <c r="GU96" s="233"/>
      <c r="GV96" s="233"/>
      <c r="GW96" s="233"/>
      <c r="GX96" s="233"/>
      <c r="GY96" s="233"/>
      <c r="GZ96" s="233"/>
      <c r="HA96" s="233"/>
      <c r="HB96" s="233"/>
      <c r="HC96" s="233"/>
      <c r="HD96" s="233"/>
      <c r="HE96" s="233"/>
      <c r="HF96" s="233"/>
      <c r="HG96" s="233"/>
      <c r="HH96" s="233"/>
      <c r="HI96" s="233"/>
      <c r="HJ96" s="233"/>
      <c r="HK96" s="233"/>
      <c r="HL96" s="233"/>
      <c r="HM96" s="233"/>
      <c r="HN96" s="233"/>
      <c r="HO96" s="233"/>
      <c r="HP96" s="233"/>
      <c r="HQ96" s="233"/>
      <c r="HR96" s="233"/>
      <c r="HS96" s="233"/>
      <c r="HT96" s="233"/>
      <c r="HU96" s="233"/>
      <c r="HV96" s="233"/>
      <c r="HW96" s="233"/>
      <c r="HX96" s="233"/>
      <c r="HY96" s="233"/>
      <c r="HZ96" s="233"/>
      <c r="IA96" s="233"/>
      <c r="IB96" s="233"/>
      <c r="IC96" s="233"/>
      <c r="ID96" s="233"/>
      <c r="IE96" s="233"/>
      <c r="IF96" s="233"/>
      <c r="IG96" s="233"/>
      <c r="IH96" s="233"/>
      <c r="II96" s="233"/>
      <c r="IJ96" s="233"/>
      <c r="IK96" s="233"/>
      <c r="IL96" s="233"/>
      <c r="IM96" s="233"/>
      <c r="IN96" s="233"/>
      <c r="IO96" s="233"/>
      <c r="IP96" s="233"/>
      <c r="IQ96" s="233"/>
      <c r="IR96" s="233"/>
      <c r="IS96" s="233"/>
      <c r="IT96" s="233"/>
      <c r="IU96" s="233"/>
      <c r="IV96" s="233"/>
      <c r="IW96" s="233"/>
      <c r="IX96" s="233"/>
      <c r="IY96" s="233"/>
      <c r="IZ96" s="233"/>
      <c r="JA96" s="233"/>
      <c r="JB96" s="233"/>
      <c r="JC96" s="233"/>
      <c r="JD96" s="233"/>
      <c r="JE96" s="233"/>
      <c r="JF96" s="233"/>
      <c r="JG96" s="233"/>
      <c r="JH96" s="233"/>
      <c r="JI96" s="233"/>
      <c r="JJ96" s="233"/>
      <c r="JK96" s="233"/>
      <c r="JL96" s="233"/>
      <c r="JM96" s="233"/>
      <c r="JN96" s="233"/>
      <c r="JO96" s="233"/>
      <c r="JP96" s="233"/>
      <c r="JQ96" s="233"/>
      <c r="JR96" s="233"/>
      <c r="JS96" s="233"/>
      <c r="JT96" s="233"/>
      <c r="JU96" s="233"/>
      <c r="JV96" s="233"/>
      <c r="JW96" s="233"/>
      <c r="JX96" s="233"/>
      <c r="JY96" s="233"/>
      <c r="JZ96" s="233"/>
      <c r="KA96" s="233"/>
      <c r="KB96" s="233"/>
      <c r="KC96" s="233"/>
      <c r="KD96" s="233"/>
      <c r="KE96" s="233"/>
      <c r="KF96" s="233"/>
      <c r="KG96" s="233"/>
      <c r="KH96" s="233"/>
      <c r="KI96" s="233"/>
      <c r="KJ96" s="233"/>
      <c r="KK96" s="233"/>
      <c r="KL96" s="233"/>
      <c r="KM96" s="233"/>
      <c r="KN96" s="233"/>
      <c r="KO96" s="233"/>
      <c r="KP96" s="233"/>
      <c r="KQ96" s="233"/>
      <c r="KR96" s="233"/>
      <c r="KS96" s="233"/>
      <c r="KT96" s="233"/>
      <c r="KU96" s="233"/>
      <c r="KV96" s="233"/>
      <c r="KW96" s="233"/>
      <c r="KX96" s="233"/>
      <c r="KY96" s="233"/>
      <c r="KZ96" s="233"/>
      <c r="LA96" s="233"/>
      <c r="LB96" s="233"/>
      <c r="LC96" s="233"/>
      <c r="LD96" s="233"/>
      <c r="LE96" s="233"/>
      <c r="LF96" s="233"/>
      <c r="LG96" s="233"/>
      <c r="LH96" s="233"/>
      <c r="LI96" s="233"/>
      <c r="LJ96" s="233"/>
      <c r="LK96" s="233"/>
      <c r="LL96" s="233"/>
      <c r="LM96" s="233"/>
      <c r="LN96" s="233"/>
      <c r="LO96" s="233"/>
      <c r="LP96" s="233"/>
      <c r="LQ96" s="233"/>
      <c r="LR96" s="233"/>
      <c r="LS96" s="233"/>
      <c r="LT96" s="233"/>
      <c r="LU96" s="233"/>
      <c r="LV96" s="233"/>
      <c r="LW96" s="233"/>
      <c r="LX96" s="233"/>
      <c r="LY96" s="233"/>
      <c r="LZ96" s="233"/>
      <c r="MA96" s="233"/>
      <c r="MB96" s="233"/>
      <c r="MC96" s="233"/>
      <c r="MD96" s="233"/>
      <c r="ME96" s="233"/>
      <c r="MF96" s="233"/>
      <c r="MG96" s="233"/>
      <c r="MH96" s="233"/>
      <c r="MI96" s="233"/>
      <c r="MJ96" s="233"/>
      <c r="MK96" s="233"/>
      <c r="ML96" s="233"/>
      <c r="MM96" s="233"/>
      <c r="MN96" s="233"/>
      <c r="MO96" s="233"/>
      <c r="MP96" s="233"/>
      <c r="MQ96" s="233"/>
      <c r="MR96" s="233"/>
      <c r="MS96" s="233"/>
      <c r="MT96" s="233"/>
      <c r="MU96" s="233"/>
      <c r="MV96" s="233"/>
      <c r="MW96" s="233"/>
      <c r="MX96" s="233"/>
      <c r="MY96" s="233"/>
      <c r="MZ96" s="233"/>
      <c r="NA96" s="233"/>
      <c r="NB96" s="233"/>
      <c r="NC96" s="233"/>
      <c r="ND96" s="233"/>
      <c r="NE96" s="233"/>
      <c r="NF96" s="233"/>
      <c r="NG96" s="233"/>
      <c r="NH96" s="233"/>
      <c r="NI96" s="233"/>
      <c r="NJ96" s="233"/>
      <c r="NK96" s="233"/>
      <c r="NL96" s="233"/>
      <c r="NM96" s="233"/>
      <c r="NN96" s="233"/>
      <c r="NO96" s="233"/>
      <c r="NP96" s="233"/>
      <c r="NQ96" s="233"/>
      <c r="NR96" s="233"/>
      <c r="NS96" s="233"/>
      <c r="NT96" s="233"/>
      <c r="NU96" s="233"/>
      <c r="NV96" s="233"/>
      <c r="NW96" s="233"/>
      <c r="NX96" s="233"/>
      <c r="NY96" s="233"/>
      <c r="NZ96" s="233"/>
      <c r="OA96" s="233"/>
      <c r="OB96" s="233"/>
      <c r="OC96" s="233"/>
      <c r="OD96" s="233"/>
      <c r="OE96" s="233"/>
      <c r="OF96" s="233"/>
      <c r="OG96" s="233"/>
      <c r="OH96" s="233"/>
      <c r="OI96" s="233"/>
      <c r="OJ96" s="233"/>
      <c r="OK96" s="233"/>
      <c r="OL96" s="233"/>
      <c r="OM96" s="233"/>
      <c r="ON96" s="233"/>
      <c r="OO96" s="233"/>
      <c r="OP96" s="233"/>
      <c r="OQ96" s="233"/>
      <c r="OR96" s="233"/>
      <c r="OS96" s="233"/>
      <c r="OT96" s="233"/>
      <c r="OU96" s="233"/>
      <c r="OV96" s="233"/>
      <c r="OW96" s="233"/>
      <c r="OX96" s="233"/>
      <c r="OY96" s="233"/>
      <c r="OZ96" s="233"/>
      <c r="PA96" s="233"/>
      <c r="PB96" s="233"/>
      <c r="PC96" s="233"/>
      <c r="PD96" s="233"/>
      <c r="PE96" s="233"/>
      <c r="PF96" s="233"/>
      <c r="PG96" s="233"/>
      <c r="PH96" s="233"/>
      <c r="PI96" s="233"/>
      <c r="PJ96" s="233"/>
      <c r="PK96" s="233"/>
      <c r="PL96" s="233"/>
      <c r="PM96" s="233"/>
      <c r="PN96" s="233"/>
      <c r="PO96" s="233"/>
      <c r="PP96" s="233"/>
      <c r="PQ96" s="233"/>
      <c r="PR96" s="233"/>
      <c r="PS96" s="233"/>
      <c r="PT96" s="233"/>
      <c r="PU96" s="233"/>
      <c r="PV96" s="233"/>
      <c r="PW96" s="233"/>
      <c r="PX96" s="233"/>
      <c r="PY96" s="233"/>
      <c r="PZ96" s="233"/>
      <c r="QA96" s="233"/>
      <c r="QB96" s="233"/>
      <c r="QC96" s="233"/>
      <c r="QD96" s="233"/>
      <c r="QE96" s="233"/>
      <c r="QF96" s="233"/>
      <c r="QG96" s="233"/>
      <c r="QH96" s="233"/>
      <c r="QI96" s="233"/>
      <c r="QJ96" s="233"/>
      <c r="QK96" s="233"/>
      <c r="QL96" s="233"/>
      <c r="QM96" s="233"/>
      <c r="QN96" s="233"/>
      <c r="QO96" s="233"/>
      <c r="QP96" s="233"/>
      <c r="QQ96" s="233"/>
      <c r="QR96" s="233"/>
      <c r="QS96" s="233"/>
      <c r="QT96" s="233"/>
      <c r="QU96" s="233"/>
      <c r="QV96" s="233"/>
      <c r="QW96" s="233"/>
      <c r="QX96" s="233"/>
      <c r="QY96" s="233"/>
      <c r="QZ96" s="233"/>
      <c r="RA96" s="233"/>
      <c r="RB96" s="233"/>
      <c r="RC96" s="233"/>
      <c r="RD96" s="233"/>
      <c r="RE96" s="233"/>
      <c r="RF96" s="233"/>
      <c r="RG96" s="233"/>
      <c r="RH96" s="233"/>
      <c r="RI96" s="233"/>
      <c r="RJ96" s="233"/>
      <c r="RK96" s="233"/>
      <c r="RL96" s="233"/>
      <c r="RM96" s="233"/>
      <c r="RN96" s="233"/>
      <c r="RO96" s="233"/>
      <c r="RP96" s="233"/>
      <c r="RQ96" s="233"/>
      <c r="RR96" s="233"/>
      <c r="RS96" s="233"/>
      <c r="RT96" s="233"/>
      <c r="RU96" s="233"/>
      <c r="RV96" s="233"/>
      <c r="RW96" s="233"/>
      <c r="RX96" s="233"/>
      <c r="RY96" s="233"/>
      <c r="RZ96" s="233"/>
      <c r="SA96" s="233"/>
      <c r="SB96" s="233"/>
    </row>
    <row r="97" spans="1:496" ht="15" customHeight="1" x14ac:dyDescent="0.2">
      <c r="A97" s="234" t="str">
        <f t="shared" si="1"/>
        <v>INDEC-CM - 35110-11</v>
      </c>
      <c r="B97" s="234">
        <v>35110</v>
      </c>
      <c r="C97" s="100" t="s">
        <v>51</v>
      </c>
      <c r="D97" s="234">
        <v>11</v>
      </c>
      <c r="E97" s="233" t="s">
        <v>135</v>
      </c>
    </row>
    <row r="98" spans="1:496" ht="15" customHeight="1" x14ac:dyDescent="0.2">
      <c r="A98" s="234" t="str">
        <f t="shared" si="1"/>
        <v>INDEC-CM - 35110-12</v>
      </c>
      <c r="B98" s="234">
        <v>35110</v>
      </c>
      <c r="C98" s="100" t="s">
        <v>51</v>
      </c>
      <c r="D98" s="234">
        <v>12</v>
      </c>
      <c r="E98" s="233" t="s">
        <v>136</v>
      </c>
    </row>
    <row r="99" spans="1:496" ht="15" customHeight="1" x14ac:dyDescent="0.2">
      <c r="A99" s="234" t="str">
        <f t="shared" si="1"/>
        <v>INDEC-CM - 35110-21</v>
      </c>
      <c r="B99" s="234">
        <v>35110</v>
      </c>
      <c r="C99" s="100" t="s">
        <v>51</v>
      </c>
      <c r="D99" s="234">
        <v>21</v>
      </c>
      <c r="E99" s="233" t="s">
        <v>137</v>
      </c>
    </row>
    <row r="100" spans="1:496" ht="15" customHeight="1" x14ac:dyDescent="0.2">
      <c r="A100" s="234" t="str">
        <f t="shared" si="1"/>
        <v>INDEC-CM - 35110-22</v>
      </c>
      <c r="B100" s="234">
        <v>35110</v>
      </c>
      <c r="C100" s="100" t="s">
        <v>51</v>
      </c>
      <c r="D100" s="234">
        <v>22</v>
      </c>
      <c r="E100" s="233" t="s">
        <v>138</v>
      </c>
    </row>
    <row r="101" spans="1:496" ht="15" customHeight="1" x14ac:dyDescent="0.2">
      <c r="A101" s="234" t="str">
        <f t="shared" si="1"/>
        <v>INDEC-CM - 41547-11</v>
      </c>
      <c r="B101" s="234">
        <v>41547</v>
      </c>
      <c r="C101" s="100" t="s">
        <v>51</v>
      </c>
      <c r="D101" s="234">
        <v>11</v>
      </c>
      <c r="E101" s="233" t="s">
        <v>139</v>
      </c>
    </row>
    <row r="102" spans="1:496" s="239" customFormat="1" ht="9.75" customHeight="1" x14ac:dyDescent="0.2">
      <c r="A102" s="237"/>
      <c r="B102" s="237"/>
      <c r="C102" s="238"/>
      <c r="D102" s="237"/>
      <c r="F102" s="233"/>
      <c r="G102" s="233"/>
      <c r="H102" s="233"/>
      <c r="I102" s="233"/>
      <c r="J102" s="233"/>
      <c r="K102" s="233"/>
      <c r="L102" s="233"/>
      <c r="M102" s="233"/>
      <c r="N102" s="233"/>
      <c r="O102" s="233"/>
      <c r="P102" s="233"/>
      <c r="Q102" s="233"/>
      <c r="R102" s="233"/>
      <c r="S102" s="233"/>
      <c r="T102" s="233"/>
      <c r="U102" s="233"/>
      <c r="V102" s="233"/>
      <c r="W102" s="233"/>
      <c r="X102" s="233"/>
      <c r="Y102" s="233"/>
      <c r="Z102" s="233"/>
      <c r="AA102" s="233"/>
      <c r="AB102" s="233"/>
      <c r="AC102" s="233"/>
      <c r="AD102" s="233"/>
      <c r="AE102" s="233"/>
      <c r="AF102" s="233"/>
      <c r="AG102" s="233"/>
      <c r="AH102" s="233"/>
      <c r="AI102" s="233"/>
      <c r="AJ102" s="233"/>
      <c r="AK102" s="233"/>
      <c r="AL102" s="233"/>
      <c r="AM102" s="233"/>
      <c r="AN102" s="233"/>
      <c r="AO102" s="233"/>
      <c r="AP102" s="233"/>
      <c r="AQ102" s="233"/>
      <c r="AR102" s="233"/>
      <c r="AS102" s="233"/>
      <c r="AT102" s="233"/>
      <c r="AU102" s="233"/>
      <c r="AV102" s="233"/>
      <c r="AW102" s="233"/>
      <c r="AX102" s="233"/>
      <c r="AY102" s="233"/>
      <c r="AZ102" s="233"/>
      <c r="BA102" s="233"/>
      <c r="BB102" s="233"/>
      <c r="BC102" s="233"/>
      <c r="BD102" s="233"/>
      <c r="BE102" s="233"/>
      <c r="BF102" s="233"/>
      <c r="BG102" s="233"/>
      <c r="BH102" s="233"/>
      <c r="BI102" s="233"/>
      <c r="BJ102" s="233"/>
      <c r="BK102" s="233"/>
      <c r="BL102" s="233"/>
      <c r="BM102" s="233"/>
      <c r="BN102" s="233"/>
      <c r="BO102" s="233"/>
      <c r="BP102" s="233"/>
      <c r="BQ102" s="233"/>
      <c r="BR102" s="233"/>
      <c r="BS102" s="233"/>
      <c r="BT102" s="233"/>
      <c r="BU102" s="233"/>
      <c r="BV102" s="233"/>
      <c r="BW102" s="233"/>
      <c r="BX102" s="233"/>
      <c r="BY102" s="233"/>
      <c r="BZ102" s="233"/>
      <c r="CA102" s="233"/>
      <c r="CB102" s="233"/>
      <c r="CC102" s="233"/>
      <c r="CD102" s="233"/>
      <c r="CE102" s="233"/>
      <c r="CF102" s="233"/>
      <c r="CG102" s="233"/>
      <c r="CH102" s="233"/>
      <c r="CI102" s="233"/>
      <c r="CJ102" s="233"/>
      <c r="CK102" s="233"/>
      <c r="CL102" s="233"/>
      <c r="CM102" s="233"/>
      <c r="CN102" s="233"/>
      <c r="CO102" s="233"/>
      <c r="CP102" s="233"/>
      <c r="CQ102" s="233"/>
      <c r="CR102" s="233"/>
      <c r="CS102" s="233"/>
      <c r="CT102" s="233"/>
      <c r="CU102" s="233"/>
      <c r="CV102" s="233"/>
      <c r="CW102" s="233"/>
      <c r="CX102" s="233"/>
      <c r="CY102" s="233"/>
      <c r="CZ102" s="233"/>
      <c r="DA102" s="233"/>
      <c r="DB102" s="233"/>
      <c r="DC102" s="233"/>
      <c r="DD102" s="233"/>
      <c r="DE102" s="233"/>
      <c r="DF102" s="233"/>
      <c r="DG102" s="233"/>
      <c r="DH102" s="233"/>
      <c r="DI102" s="233"/>
      <c r="DJ102" s="233"/>
      <c r="DK102" s="233"/>
      <c r="DL102" s="233"/>
      <c r="DM102" s="233"/>
      <c r="DN102" s="233"/>
      <c r="DO102" s="233"/>
      <c r="DP102" s="233"/>
      <c r="DQ102" s="233"/>
      <c r="DR102" s="233"/>
      <c r="DS102" s="233"/>
      <c r="DT102" s="233"/>
      <c r="DU102" s="233"/>
      <c r="DV102" s="233"/>
      <c r="DW102" s="233"/>
      <c r="DX102" s="233"/>
      <c r="DY102" s="233"/>
      <c r="DZ102" s="233"/>
      <c r="EA102" s="233"/>
      <c r="EB102" s="233"/>
      <c r="EC102" s="233"/>
      <c r="ED102" s="233"/>
      <c r="EE102" s="233"/>
      <c r="EF102" s="233"/>
      <c r="EG102" s="233"/>
      <c r="EH102" s="233"/>
      <c r="EI102" s="233"/>
      <c r="EJ102" s="233"/>
      <c r="EK102" s="233"/>
      <c r="EL102" s="233"/>
      <c r="EM102" s="233"/>
      <c r="EN102" s="233"/>
      <c r="EO102" s="233"/>
      <c r="EP102" s="233"/>
      <c r="EQ102" s="233"/>
      <c r="ER102" s="233"/>
      <c r="ES102" s="233"/>
      <c r="ET102" s="233"/>
      <c r="EU102" s="233"/>
      <c r="EV102" s="233"/>
      <c r="EW102" s="233"/>
      <c r="EX102" s="233"/>
      <c r="EY102" s="233"/>
      <c r="EZ102" s="233"/>
      <c r="FA102" s="233"/>
      <c r="FB102" s="233"/>
      <c r="FC102" s="233"/>
      <c r="FD102" s="233"/>
      <c r="FE102" s="233"/>
      <c r="FF102" s="233"/>
      <c r="FG102" s="233"/>
      <c r="FH102" s="233"/>
      <c r="FI102" s="233"/>
      <c r="FJ102" s="233"/>
      <c r="FK102" s="233"/>
      <c r="FL102" s="233"/>
      <c r="FM102" s="233"/>
      <c r="FN102" s="233"/>
      <c r="FO102" s="233"/>
      <c r="FP102" s="233"/>
      <c r="FQ102" s="233"/>
      <c r="FR102" s="233"/>
      <c r="FS102" s="233"/>
      <c r="FT102" s="233"/>
      <c r="FU102" s="233"/>
      <c r="FV102" s="233"/>
      <c r="FW102" s="233"/>
      <c r="FX102" s="233"/>
      <c r="FY102" s="233"/>
      <c r="FZ102" s="233"/>
      <c r="GA102" s="233"/>
      <c r="GB102" s="233"/>
      <c r="GC102" s="233"/>
      <c r="GD102" s="233"/>
      <c r="GE102" s="233"/>
      <c r="GF102" s="233"/>
      <c r="GG102" s="233"/>
      <c r="GH102" s="233"/>
      <c r="GI102" s="233"/>
      <c r="GJ102" s="233"/>
      <c r="GK102" s="233"/>
      <c r="GL102" s="233"/>
      <c r="GM102" s="233"/>
      <c r="GN102" s="233"/>
      <c r="GO102" s="233"/>
      <c r="GP102" s="233"/>
      <c r="GQ102" s="233"/>
      <c r="GR102" s="233"/>
      <c r="GS102" s="233"/>
      <c r="GT102" s="233"/>
      <c r="GU102" s="233"/>
      <c r="GV102" s="233"/>
      <c r="GW102" s="233"/>
      <c r="GX102" s="233"/>
      <c r="GY102" s="233"/>
      <c r="GZ102" s="233"/>
      <c r="HA102" s="233"/>
      <c r="HB102" s="233"/>
      <c r="HC102" s="233"/>
      <c r="HD102" s="233"/>
      <c r="HE102" s="233"/>
      <c r="HF102" s="233"/>
      <c r="HG102" s="233"/>
      <c r="HH102" s="233"/>
      <c r="HI102" s="233"/>
      <c r="HJ102" s="233"/>
      <c r="HK102" s="233"/>
      <c r="HL102" s="233"/>
      <c r="HM102" s="233"/>
      <c r="HN102" s="233"/>
      <c r="HO102" s="233"/>
      <c r="HP102" s="233"/>
      <c r="HQ102" s="233"/>
      <c r="HR102" s="233"/>
      <c r="HS102" s="233"/>
      <c r="HT102" s="233"/>
      <c r="HU102" s="233"/>
      <c r="HV102" s="233"/>
      <c r="HW102" s="233"/>
      <c r="HX102" s="233"/>
      <c r="HY102" s="233"/>
      <c r="HZ102" s="233"/>
      <c r="IA102" s="233"/>
      <c r="IB102" s="233"/>
      <c r="IC102" s="233"/>
      <c r="ID102" s="233"/>
      <c r="IE102" s="233"/>
      <c r="IF102" s="233"/>
      <c r="IG102" s="233"/>
      <c r="IH102" s="233"/>
      <c r="II102" s="233"/>
      <c r="IJ102" s="233"/>
      <c r="IK102" s="233"/>
      <c r="IL102" s="233"/>
      <c r="IM102" s="233"/>
      <c r="IN102" s="233"/>
      <c r="IO102" s="233"/>
      <c r="IP102" s="233"/>
      <c r="IQ102" s="233"/>
      <c r="IR102" s="233"/>
      <c r="IS102" s="233"/>
      <c r="IT102" s="233"/>
      <c r="IU102" s="233"/>
      <c r="IV102" s="233"/>
      <c r="IW102" s="233"/>
      <c r="IX102" s="233"/>
      <c r="IY102" s="233"/>
      <c r="IZ102" s="233"/>
      <c r="JA102" s="233"/>
      <c r="JB102" s="233"/>
      <c r="JC102" s="233"/>
      <c r="JD102" s="233"/>
      <c r="JE102" s="233"/>
      <c r="JF102" s="233"/>
      <c r="JG102" s="233"/>
      <c r="JH102" s="233"/>
      <c r="JI102" s="233"/>
      <c r="JJ102" s="233"/>
      <c r="JK102" s="233"/>
      <c r="JL102" s="233"/>
      <c r="JM102" s="233"/>
      <c r="JN102" s="233"/>
      <c r="JO102" s="233"/>
      <c r="JP102" s="233"/>
      <c r="JQ102" s="233"/>
      <c r="JR102" s="233"/>
      <c r="JS102" s="233"/>
      <c r="JT102" s="233"/>
      <c r="JU102" s="233"/>
      <c r="JV102" s="233"/>
      <c r="JW102" s="233"/>
      <c r="JX102" s="233"/>
      <c r="JY102" s="233"/>
      <c r="JZ102" s="233"/>
      <c r="KA102" s="233"/>
      <c r="KB102" s="233"/>
      <c r="KC102" s="233"/>
      <c r="KD102" s="233"/>
      <c r="KE102" s="233"/>
      <c r="KF102" s="233"/>
      <c r="KG102" s="233"/>
      <c r="KH102" s="233"/>
      <c r="KI102" s="233"/>
      <c r="KJ102" s="233"/>
      <c r="KK102" s="233"/>
      <c r="KL102" s="233"/>
      <c r="KM102" s="233"/>
      <c r="KN102" s="233"/>
      <c r="KO102" s="233"/>
      <c r="KP102" s="233"/>
      <c r="KQ102" s="233"/>
      <c r="KR102" s="233"/>
      <c r="KS102" s="233"/>
      <c r="KT102" s="233"/>
      <c r="KU102" s="233"/>
      <c r="KV102" s="233"/>
      <c r="KW102" s="233"/>
      <c r="KX102" s="233"/>
      <c r="KY102" s="233"/>
      <c r="KZ102" s="233"/>
      <c r="LA102" s="233"/>
      <c r="LB102" s="233"/>
      <c r="LC102" s="233"/>
      <c r="LD102" s="233"/>
      <c r="LE102" s="233"/>
      <c r="LF102" s="233"/>
      <c r="LG102" s="233"/>
      <c r="LH102" s="233"/>
      <c r="LI102" s="233"/>
      <c r="LJ102" s="233"/>
      <c r="LK102" s="233"/>
      <c r="LL102" s="233"/>
      <c r="LM102" s="233"/>
      <c r="LN102" s="233"/>
      <c r="LO102" s="233"/>
      <c r="LP102" s="233"/>
      <c r="LQ102" s="233"/>
      <c r="LR102" s="233"/>
      <c r="LS102" s="233"/>
      <c r="LT102" s="233"/>
      <c r="LU102" s="233"/>
      <c r="LV102" s="233"/>
      <c r="LW102" s="233"/>
      <c r="LX102" s="233"/>
      <c r="LY102" s="233"/>
      <c r="LZ102" s="233"/>
      <c r="MA102" s="233"/>
      <c r="MB102" s="233"/>
      <c r="MC102" s="233"/>
      <c r="MD102" s="233"/>
      <c r="ME102" s="233"/>
      <c r="MF102" s="233"/>
      <c r="MG102" s="233"/>
      <c r="MH102" s="233"/>
      <c r="MI102" s="233"/>
      <c r="MJ102" s="233"/>
      <c r="MK102" s="233"/>
      <c r="ML102" s="233"/>
      <c r="MM102" s="233"/>
      <c r="MN102" s="233"/>
      <c r="MO102" s="233"/>
      <c r="MP102" s="233"/>
      <c r="MQ102" s="233"/>
      <c r="MR102" s="233"/>
      <c r="MS102" s="233"/>
      <c r="MT102" s="233"/>
      <c r="MU102" s="233"/>
      <c r="MV102" s="233"/>
      <c r="MW102" s="233"/>
      <c r="MX102" s="233"/>
      <c r="MY102" s="233"/>
      <c r="MZ102" s="233"/>
      <c r="NA102" s="233"/>
      <c r="NB102" s="233"/>
      <c r="NC102" s="233"/>
      <c r="ND102" s="233"/>
      <c r="NE102" s="233"/>
      <c r="NF102" s="233"/>
      <c r="NG102" s="233"/>
      <c r="NH102" s="233"/>
      <c r="NI102" s="233"/>
      <c r="NJ102" s="233"/>
      <c r="NK102" s="233"/>
      <c r="NL102" s="233"/>
      <c r="NM102" s="233"/>
      <c r="NN102" s="233"/>
      <c r="NO102" s="233"/>
      <c r="NP102" s="233"/>
      <c r="NQ102" s="233"/>
      <c r="NR102" s="233"/>
      <c r="NS102" s="233"/>
      <c r="NT102" s="233"/>
      <c r="NU102" s="233"/>
      <c r="NV102" s="233"/>
      <c r="NW102" s="233"/>
      <c r="NX102" s="233"/>
      <c r="NY102" s="233"/>
      <c r="NZ102" s="233"/>
      <c r="OA102" s="233"/>
      <c r="OB102" s="233"/>
      <c r="OC102" s="233"/>
      <c r="OD102" s="233"/>
      <c r="OE102" s="233"/>
      <c r="OF102" s="233"/>
      <c r="OG102" s="233"/>
      <c r="OH102" s="233"/>
      <c r="OI102" s="233"/>
      <c r="OJ102" s="233"/>
      <c r="OK102" s="233"/>
      <c r="OL102" s="233"/>
      <c r="OM102" s="233"/>
      <c r="ON102" s="233"/>
      <c r="OO102" s="233"/>
      <c r="OP102" s="233"/>
      <c r="OQ102" s="233"/>
      <c r="OR102" s="233"/>
      <c r="OS102" s="233"/>
      <c r="OT102" s="233"/>
      <c r="OU102" s="233"/>
      <c r="OV102" s="233"/>
      <c r="OW102" s="233"/>
      <c r="OX102" s="233"/>
      <c r="OY102" s="233"/>
      <c r="OZ102" s="233"/>
      <c r="PA102" s="233"/>
      <c r="PB102" s="233"/>
      <c r="PC102" s="233"/>
      <c r="PD102" s="233"/>
      <c r="PE102" s="233"/>
      <c r="PF102" s="233"/>
      <c r="PG102" s="233"/>
      <c r="PH102" s="233"/>
      <c r="PI102" s="233"/>
      <c r="PJ102" s="233"/>
      <c r="PK102" s="233"/>
      <c r="PL102" s="233"/>
      <c r="PM102" s="233"/>
      <c r="PN102" s="233"/>
      <c r="PO102" s="233"/>
      <c r="PP102" s="233"/>
      <c r="PQ102" s="233"/>
      <c r="PR102" s="233"/>
      <c r="PS102" s="233"/>
      <c r="PT102" s="233"/>
      <c r="PU102" s="233"/>
      <c r="PV102" s="233"/>
      <c r="PW102" s="233"/>
      <c r="PX102" s="233"/>
      <c r="PY102" s="233"/>
      <c r="PZ102" s="233"/>
      <c r="QA102" s="233"/>
      <c r="QB102" s="233"/>
      <c r="QC102" s="233"/>
      <c r="QD102" s="233"/>
      <c r="QE102" s="233"/>
      <c r="QF102" s="233"/>
      <c r="QG102" s="233"/>
      <c r="QH102" s="233"/>
      <c r="QI102" s="233"/>
      <c r="QJ102" s="233"/>
      <c r="QK102" s="233"/>
      <c r="QL102" s="233"/>
      <c r="QM102" s="233"/>
      <c r="QN102" s="233"/>
      <c r="QO102" s="233"/>
      <c r="QP102" s="233"/>
      <c r="QQ102" s="233"/>
      <c r="QR102" s="233"/>
      <c r="QS102" s="233"/>
      <c r="QT102" s="233"/>
      <c r="QU102" s="233"/>
      <c r="QV102" s="233"/>
      <c r="QW102" s="233"/>
      <c r="QX102" s="233"/>
      <c r="QY102" s="233"/>
      <c r="QZ102" s="233"/>
      <c r="RA102" s="233"/>
      <c r="RB102" s="233"/>
      <c r="RC102" s="233"/>
      <c r="RD102" s="233"/>
      <c r="RE102" s="233"/>
      <c r="RF102" s="233"/>
      <c r="RG102" s="233"/>
      <c r="RH102" s="233"/>
      <c r="RI102" s="233"/>
      <c r="RJ102" s="233"/>
      <c r="RK102" s="233"/>
      <c r="RL102" s="233"/>
      <c r="RM102" s="233"/>
      <c r="RN102" s="233"/>
      <c r="RO102" s="233"/>
      <c r="RP102" s="233"/>
      <c r="RQ102" s="233"/>
      <c r="RR102" s="233"/>
      <c r="RS102" s="233"/>
      <c r="RT102" s="233"/>
      <c r="RU102" s="233"/>
      <c r="RV102" s="233"/>
      <c r="RW102" s="233"/>
      <c r="RX102" s="233"/>
      <c r="RY102" s="233"/>
      <c r="RZ102" s="233"/>
      <c r="SA102" s="233"/>
      <c r="SB102" s="233"/>
    </row>
    <row r="103" spans="1:496" s="239" customFormat="1" ht="9.75" customHeight="1" x14ac:dyDescent="0.2">
      <c r="A103" s="237"/>
      <c r="B103" s="237"/>
      <c r="C103" s="238"/>
      <c r="D103" s="237"/>
      <c r="F103" s="233"/>
      <c r="G103" s="233"/>
      <c r="H103" s="233"/>
      <c r="I103" s="233"/>
      <c r="J103" s="233"/>
      <c r="K103" s="233"/>
      <c r="L103" s="233"/>
      <c r="M103" s="233"/>
      <c r="N103" s="233"/>
      <c r="O103" s="233"/>
      <c r="P103" s="233"/>
      <c r="Q103" s="233"/>
      <c r="R103" s="233"/>
      <c r="S103" s="233"/>
      <c r="T103" s="233"/>
      <c r="U103" s="233"/>
      <c r="V103" s="233"/>
      <c r="W103" s="233"/>
      <c r="X103" s="233"/>
      <c r="Y103" s="233"/>
      <c r="Z103" s="233"/>
      <c r="AA103" s="233"/>
      <c r="AB103" s="233"/>
      <c r="AC103" s="233"/>
      <c r="AD103" s="233"/>
      <c r="AE103" s="233"/>
      <c r="AF103" s="233"/>
      <c r="AG103" s="233"/>
      <c r="AH103" s="233"/>
      <c r="AI103" s="233"/>
      <c r="AJ103" s="233"/>
      <c r="AK103" s="233"/>
      <c r="AL103" s="233"/>
      <c r="AM103" s="233"/>
      <c r="AN103" s="233"/>
      <c r="AO103" s="233"/>
      <c r="AP103" s="233"/>
      <c r="AQ103" s="233"/>
      <c r="AR103" s="233"/>
      <c r="AS103" s="233"/>
      <c r="AT103" s="233"/>
      <c r="AU103" s="233"/>
      <c r="AV103" s="233"/>
      <c r="AW103" s="233"/>
      <c r="AX103" s="233"/>
      <c r="AY103" s="233"/>
      <c r="AZ103" s="233"/>
      <c r="BA103" s="233"/>
      <c r="BB103" s="233"/>
      <c r="BC103" s="233"/>
      <c r="BD103" s="233"/>
      <c r="BE103" s="233"/>
      <c r="BF103" s="233"/>
      <c r="BG103" s="233"/>
      <c r="BH103" s="233"/>
      <c r="BI103" s="233"/>
      <c r="BJ103" s="233"/>
      <c r="BK103" s="233"/>
      <c r="BL103" s="233"/>
      <c r="BM103" s="233"/>
      <c r="BN103" s="233"/>
      <c r="BO103" s="233"/>
      <c r="BP103" s="233"/>
      <c r="BQ103" s="233"/>
      <c r="BR103" s="233"/>
      <c r="BS103" s="233"/>
      <c r="BT103" s="233"/>
      <c r="BU103" s="233"/>
      <c r="BV103" s="233"/>
      <c r="BW103" s="233"/>
      <c r="BX103" s="233"/>
      <c r="BY103" s="233"/>
      <c r="BZ103" s="233"/>
      <c r="CA103" s="233"/>
      <c r="CB103" s="233"/>
      <c r="CC103" s="233"/>
      <c r="CD103" s="233"/>
      <c r="CE103" s="233"/>
      <c r="CF103" s="233"/>
      <c r="CG103" s="233"/>
      <c r="CH103" s="233"/>
      <c r="CI103" s="233"/>
      <c r="CJ103" s="233"/>
      <c r="CK103" s="233"/>
      <c r="CL103" s="233"/>
      <c r="CM103" s="233"/>
      <c r="CN103" s="233"/>
      <c r="CO103" s="233"/>
      <c r="CP103" s="233"/>
      <c r="CQ103" s="233"/>
      <c r="CR103" s="233"/>
      <c r="CS103" s="233"/>
      <c r="CT103" s="233"/>
      <c r="CU103" s="233"/>
      <c r="CV103" s="233"/>
      <c r="CW103" s="233"/>
      <c r="CX103" s="233"/>
      <c r="CY103" s="233"/>
      <c r="CZ103" s="233"/>
      <c r="DA103" s="233"/>
      <c r="DB103" s="233"/>
      <c r="DC103" s="233"/>
      <c r="DD103" s="233"/>
      <c r="DE103" s="233"/>
      <c r="DF103" s="233"/>
      <c r="DG103" s="233"/>
      <c r="DH103" s="233"/>
      <c r="DI103" s="233"/>
      <c r="DJ103" s="233"/>
      <c r="DK103" s="233"/>
      <c r="DL103" s="233"/>
      <c r="DM103" s="233"/>
      <c r="DN103" s="233"/>
      <c r="DO103" s="233"/>
      <c r="DP103" s="233"/>
      <c r="DQ103" s="233"/>
      <c r="DR103" s="233"/>
      <c r="DS103" s="233"/>
      <c r="DT103" s="233"/>
      <c r="DU103" s="233"/>
      <c r="DV103" s="233"/>
      <c r="DW103" s="233"/>
      <c r="DX103" s="233"/>
      <c r="DY103" s="233"/>
      <c r="DZ103" s="233"/>
      <c r="EA103" s="233"/>
      <c r="EB103" s="233"/>
      <c r="EC103" s="233"/>
      <c r="ED103" s="233"/>
      <c r="EE103" s="233"/>
      <c r="EF103" s="233"/>
      <c r="EG103" s="233"/>
      <c r="EH103" s="233"/>
      <c r="EI103" s="233"/>
      <c r="EJ103" s="233"/>
      <c r="EK103" s="233"/>
      <c r="EL103" s="233"/>
      <c r="EM103" s="233"/>
      <c r="EN103" s="233"/>
      <c r="EO103" s="233"/>
      <c r="EP103" s="233"/>
      <c r="EQ103" s="233"/>
      <c r="ER103" s="233"/>
      <c r="ES103" s="233"/>
      <c r="ET103" s="233"/>
      <c r="EU103" s="233"/>
      <c r="EV103" s="233"/>
      <c r="EW103" s="233"/>
      <c r="EX103" s="233"/>
      <c r="EY103" s="233"/>
      <c r="EZ103" s="233"/>
      <c r="FA103" s="233"/>
      <c r="FB103" s="233"/>
      <c r="FC103" s="233"/>
      <c r="FD103" s="233"/>
      <c r="FE103" s="233"/>
      <c r="FF103" s="233"/>
      <c r="FG103" s="233"/>
      <c r="FH103" s="233"/>
      <c r="FI103" s="233"/>
      <c r="FJ103" s="233"/>
      <c r="FK103" s="233"/>
      <c r="FL103" s="233"/>
      <c r="FM103" s="233"/>
      <c r="FN103" s="233"/>
      <c r="FO103" s="233"/>
      <c r="FP103" s="233"/>
      <c r="FQ103" s="233"/>
      <c r="FR103" s="233"/>
      <c r="FS103" s="233"/>
      <c r="FT103" s="233"/>
      <c r="FU103" s="233"/>
      <c r="FV103" s="233"/>
      <c r="FW103" s="233"/>
      <c r="FX103" s="233"/>
      <c r="FY103" s="233"/>
      <c r="FZ103" s="233"/>
      <c r="GA103" s="233"/>
      <c r="GB103" s="233"/>
      <c r="GC103" s="233"/>
      <c r="GD103" s="233"/>
      <c r="GE103" s="233"/>
      <c r="GF103" s="233"/>
      <c r="GG103" s="233"/>
      <c r="GH103" s="233"/>
      <c r="GI103" s="233"/>
      <c r="GJ103" s="233"/>
      <c r="GK103" s="233"/>
      <c r="GL103" s="233"/>
      <c r="GM103" s="233"/>
      <c r="GN103" s="233"/>
      <c r="GO103" s="233"/>
      <c r="GP103" s="233"/>
      <c r="GQ103" s="233"/>
      <c r="GR103" s="233"/>
      <c r="GS103" s="233"/>
      <c r="GT103" s="233"/>
      <c r="GU103" s="233"/>
      <c r="GV103" s="233"/>
      <c r="GW103" s="233"/>
      <c r="GX103" s="233"/>
      <c r="GY103" s="233"/>
      <c r="GZ103" s="233"/>
      <c r="HA103" s="233"/>
      <c r="HB103" s="233"/>
      <c r="HC103" s="233"/>
      <c r="HD103" s="233"/>
      <c r="HE103" s="233"/>
      <c r="HF103" s="233"/>
      <c r="HG103" s="233"/>
      <c r="HH103" s="233"/>
      <c r="HI103" s="233"/>
      <c r="HJ103" s="233"/>
      <c r="HK103" s="233"/>
      <c r="HL103" s="233"/>
      <c r="HM103" s="233"/>
      <c r="HN103" s="233"/>
      <c r="HO103" s="233"/>
      <c r="HP103" s="233"/>
      <c r="HQ103" s="233"/>
      <c r="HR103" s="233"/>
      <c r="HS103" s="233"/>
      <c r="HT103" s="233"/>
      <c r="HU103" s="233"/>
      <c r="HV103" s="233"/>
      <c r="HW103" s="233"/>
      <c r="HX103" s="233"/>
      <c r="HY103" s="233"/>
      <c r="HZ103" s="233"/>
      <c r="IA103" s="233"/>
      <c r="IB103" s="233"/>
      <c r="IC103" s="233"/>
      <c r="ID103" s="233"/>
      <c r="IE103" s="233"/>
      <c r="IF103" s="233"/>
      <c r="IG103" s="233"/>
      <c r="IH103" s="233"/>
      <c r="II103" s="233"/>
      <c r="IJ103" s="233"/>
      <c r="IK103" s="233"/>
      <c r="IL103" s="233"/>
      <c r="IM103" s="233"/>
      <c r="IN103" s="233"/>
      <c r="IO103" s="233"/>
      <c r="IP103" s="233"/>
      <c r="IQ103" s="233"/>
      <c r="IR103" s="233"/>
      <c r="IS103" s="233"/>
      <c r="IT103" s="233"/>
      <c r="IU103" s="233"/>
      <c r="IV103" s="233"/>
      <c r="IW103" s="233"/>
      <c r="IX103" s="233"/>
      <c r="IY103" s="233"/>
      <c r="IZ103" s="233"/>
      <c r="JA103" s="233"/>
      <c r="JB103" s="233"/>
      <c r="JC103" s="233"/>
      <c r="JD103" s="233"/>
      <c r="JE103" s="233"/>
      <c r="JF103" s="233"/>
      <c r="JG103" s="233"/>
      <c r="JH103" s="233"/>
      <c r="JI103" s="233"/>
      <c r="JJ103" s="233"/>
      <c r="JK103" s="233"/>
      <c r="JL103" s="233"/>
      <c r="JM103" s="233"/>
      <c r="JN103" s="233"/>
      <c r="JO103" s="233"/>
      <c r="JP103" s="233"/>
      <c r="JQ103" s="233"/>
      <c r="JR103" s="233"/>
      <c r="JS103" s="233"/>
      <c r="JT103" s="233"/>
      <c r="JU103" s="233"/>
      <c r="JV103" s="233"/>
      <c r="JW103" s="233"/>
      <c r="JX103" s="233"/>
      <c r="JY103" s="233"/>
      <c r="JZ103" s="233"/>
      <c r="KA103" s="233"/>
      <c r="KB103" s="233"/>
      <c r="KC103" s="233"/>
      <c r="KD103" s="233"/>
      <c r="KE103" s="233"/>
      <c r="KF103" s="233"/>
      <c r="KG103" s="233"/>
      <c r="KH103" s="233"/>
      <c r="KI103" s="233"/>
      <c r="KJ103" s="233"/>
      <c r="KK103" s="233"/>
      <c r="KL103" s="233"/>
      <c r="KM103" s="233"/>
      <c r="KN103" s="233"/>
      <c r="KO103" s="233"/>
      <c r="KP103" s="233"/>
      <c r="KQ103" s="233"/>
      <c r="KR103" s="233"/>
      <c r="KS103" s="233"/>
      <c r="KT103" s="233"/>
      <c r="KU103" s="233"/>
      <c r="KV103" s="233"/>
      <c r="KW103" s="233"/>
      <c r="KX103" s="233"/>
      <c r="KY103" s="233"/>
      <c r="KZ103" s="233"/>
      <c r="LA103" s="233"/>
      <c r="LB103" s="233"/>
      <c r="LC103" s="233"/>
      <c r="LD103" s="233"/>
      <c r="LE103" s="233"/>
      <c r="LF103" s="233"/>
      <c r="LG103" s="233"/>
      <c r="LH103" s="233"/>
      <c r="LI103" s="233"/>
      <c r="LJ103" s="233"/>
      <c r="LK103" s="233"/>
      <c r="LL103" s="233"/>
      <c r="LM103" s="233"/>
      <c r="LN103" s="233"/>
      <c r="LO103" s="233"/>
      <c r="LP103" s="233"/>
      <c r="LQ103" s="233"/>
      <c r="LR103" s="233"/>
      <c r="LS103" s="233"/>
      <c r="LT103" s="233"/>
      <c r="LU103" s="233"/>
      <c r="LV103" s="233"/>
      <c r="LW103" s="233"/>
      <c r="LX103" s="233"/>
      <c r="LY103" s="233"/>
      <c r="LZ103" s="233"/>
      <c r="MA103" s="233"/>
      <c r="MB103" s="233"/>
      <c r="MC103" s="233"/>
      <c r="MD103" s="233"/>
      <c r="ME103" s="233"/>
      <c r="MF103" s="233"/>
      <c r="MG103" s="233"/>
      <c r="MH103" s="233"/>
      <c r="MI103" s="233"/>
      <c r="MJ103" s="233"/>
      <c r="MK103" s="233"/>
      <c r="ML103" s="233"/>
      <c r="MM103" s="233"/>
      <c r="MN103" s="233"/>
      <c r="MO103" s="233"/>
      <c r="MP103" s="233"/>
      <c r="MQ103" s="233"/>
      <c r="MR103" s="233"/>
      <c r="MS103" s="233"/>
      <c r="MT103" s="233"/>
      <c r="MU103" s="233"/>
      <c r="MV103" s="233"/>
      <c r="MW103" s="233"/>
      <c r="MX103" s="233"/>
      <c r="MY103" s="233"/>
      <c r="MZ103" s="233"/>
      <c r="NA103" s="233"/>
      <c r="NB103" s="233"/>
      <c r="NC103" s="233"/>
      <c r="ND103" s="233"/>
      <c r="NE103" s="233"/>
      <c r="NF103" s="233"/>
      <c r="NG103" s="233"/>
      <c r="NH103" s="233"/>
      <c r="NI103" s="233"/>
      <c r="NJ103" s="233"/>
      <c r="NK103" s="233"/>
      <c r="NL103" s="233"/>
      <c r="NM103" s="233"/>
      <c r="NN103" s="233"/>
      <c r="NO103" s="233"/>
      <c r="NP103" s="233"/>
      <c r="NQ103" s="233"/>
      <c r="NR103" s="233"/>
      <c r="NS103" s="233"/>
      <c r="NT103" s="233"/>
      <c r="NU103" s="233"/>
      <c r="NV103" s="233"/>
      <c r="NW103" s="233"/>
      <c r="NX103" s="233"/>
      <c r="NY103" s="233"/>
      <c r="NZ103" s="233"/>
      <c r="OA103" s="233"/>
      <c r="OB103" s="233"/>
      <c r="OC103" s="233"/>
      <c r="OD103" s="233"/>
      <c r="OE103" s="233"/>
      <c r="OF103" s="233"/>
      <c r="OG103" s="233"/>
      <c r="OH103" s="233"/>
      <c r="OI103" s="233"/>
      <c r="OJ103" s="233"/>
      <c r="OK103" s="233"/>
      <c r="OL103" s="233"/>
      <c r="OM103" s="233"/>
      <c r="ON103" s="233"/>
      <c r="OO103" s="233"/>
      <c r="OP103" s="233"/>
      <c r="OQ103" s="233"/>
      <c r="OR103" s="233"/>
      <c r="OS103" s="233"/>
      <c r="OT103" s="233"/>
      <c r="OU103" s="233"/>
      <c r="OV103" s="233"/>
      <c r="OW103" s="233"/>
      <c r="OX103" s="233"/>
      <c r="OY103" s="233"/>
      <c r="OZ103" s="233"/>
      <c r="PA103" s="233"/>
      <c r="PB103" s="233"/>
      <c r="PC103" s="233"/>
      <c r="PD103" s="233"/>
      <c r="PE103" s="233"/>
      <c r="PF103" s="233"/>
      <c r="PG103" s="233"/>
      <c r="PH103" s="233"/>
      <c r="PI103" s="233"/>
      <c r="PJ103" s="233"/>
      <c r="PK103" s="233"/>
      <c r="PL103" s="233"/>
      <c r="PM103" s="233"/>
      <c r="PN103" s="233"/>
      <c r="PO103" s="233"/>
      <c r="PP103" s="233"/>
      <c r="PQ103" s="233"/>
      <c r="PR103" s="233"/>
      <c r="PS103" s="233"/>
      <c r="PT103" s="233"/>
      <c r="PU103" s="233"/>
      <c r="PV103" s="233"/>
      <c r="PW103" s="233"/>
      <c r="PX103" s="233"/>
      <c r="PY103" s="233"/>
      <c r="PZ103" s="233"/>
      <c r="QA103" s="233"/>
      <c r="QB103" s="233"/>
      <c r="QC103" s="233"/>
      <c r="QD103" s="233"/>
      <c r="QE103" s="233"/>
      <c r="QF103" s="233"/>
      <c r="QG103" s="233"/>
      <c r="QH103" s="233"/>
      <c r="QI103" s="233"/>
      <c r="QJ103" s="233"/>
      <c r="QK103" s="233"/>
      <c r="QL103" s="233"/>
      <c r="QM103" s="233"/>
      <c r="QN103" s="233"/>
      <c r="QO103" s="233"/>
      <c r="QP103" s="233"/>
      <c r="QQ103" s="233"/>
      <c r="QR103" s="233"/>
      <c r="QS103" s="233"/>
      <c r="QT103" s="233"/>
      <c r="QU103" s="233"/>
      <c r="QV103" s="233"/>
      <c r="QW103" s="233"/>
      <c r="QX103" s="233"/>
      <c r="QY103" s="233"/>
      <c r="QZ103" s="233"/>
      <c r="RA103" s="233"/>
      <c r="RB103" s="233"/>
      <c r="RC103" s="233"/>
      <c r="RD103" s="233"/>
      <c r="RE103" s="233"/>
      <c r="RF103" s="233"/>
      <c r="RG103" s="233"/>
      <c r="RH103" s="233"/>
      <c r="RI103" s="233"/>
      <c r="RJ103" s="233"/>
      <c r="RK103" s="233"/>
      <c r="RL103" s="233"/>
      <c r="RM103" s="233"/>
      <c r="RN103" s="233"/>
      <c r="RO103" s="233"/>
      <c r="RP103" s="233"/>
      <c r="RQ103" s="233"/>
      <c r="RR103" s="233"/>
      <c r="RS103" s="233"/>
      <c r="RT103" s="233"/>
      <c r="RU103" s="233"/>
      <c r="RV103" s="233"/>
      <c r="RW103" s="233"/>
      <c r="RX103" s="233"/>
      <c r="RY103" s="233"/>
      <c r="RZ103" s="233"/>
      <c r="SA103" s="233"/>
      <c r="SB103" s="233"/>
    </row>
    <row r="104" spans="1:496" s="239" customFormat="1" ht="9.75" customHeight="1" x14ac:dyDescent="0.2">
      <c r="A104" s="237"/>
      <c r="B104" s="237"/>
      <c r="C104" s="238"/>
      <c r="D104" s="237"/>
      <c r="F104" s="233"/>
      <c r="G104" s="233"/>
      <c r="H104" s="233"/>
      <c r="I104" s="233"/>
      <c r="J104" s="233"/>
      <c r="K104" s="233"/>
      <c r="L104" s="233"/>
      <c r="M104" s="233"/>
      <c r="N104" s="233"/>
      <c r="O104" s="233"/>
      <c r="P104" s="233"/>
      <c r="Q104" s="233"/>
      <c r="R104" s="233"/>
      <c r="S104" s="233"/>
      <c r="T104" s="233"/>
      <c r="U104" s="233"/>
      <c r="V104" s="233"/>
      <c r="W104" s="233"/>
      <c r="X104" s="233"/>
      <c r="Y104" s="233"/>
      <c r="Z104" s="233"/>
      <c r="AA104" s="233"/>
      <c r="AB104" s="233"/>
      <c r="AC104" s="233"/>
      <c r="AD104" s="233"/>
      <c r="AE104" s="233"/>
      <c r="AF104" s="233"/>
      <c r="AG104" s="233"/>
      <c r="AH104" s="233"/>
      <c r="AI104" s="233"/>
      <c r="AJ104" s="233"/>
      <c r="AK104" s="233"/>
      <c r="AL104" s="233"/>
      <c r="AM104" s="233"/>
      <c r="AN104" s="233"/>
      <c r="AO104" s="233"/>
      <c r="AP104" s="233"/>
      <c r="AQ104" s="233"/>
      <c r="AR104" s="233"/>
      <c r="AS104" s="233"/>
      <c r="AT104" s="233"/>
      <c r="AU104" s="233"/>
      <c r="AV104" s="233"/>
      <c r="AW104" s="233"/>
      <c r="AX104" s="233"/>
      <c r="AY104" s="233"/>
      <c r="AZ104" s="233"/>
      <c r="BA104" s="233"/>
      <c r="BB104" s="233"/>
      <c r="BC104" s="233"/>
      <c r="BD104" s="233"/>
      <c r="BE104" s="233"/>
      <c r="BF104" s="233"/>
      <c r="BG104" s="233"/>
      <c r="BH104" s="233"/>
      <c r="BI104" s="233"/>
      <c r="BJ104" s="233"/>
      <c r="BK104" s="233"/>
      <c r="BL104" s="233"/>
      <c r="BM104" s="233"/>
      <c r="BN104" s="233"/>
      <c r="BO104" s="233"/>
      <c r="BP104" s="233"/>
      <c r="BQ104" s="233"/>
      <c r="BR104" s="233"/>
      <c r="BS104" s="233"/>
      <c r="BT104" s="233"/>
      <c r="BU104" s="233"/>
      <c r="BV104" s="233"/>
      <c r="BW104" s="233"/>
      <c r="BX104" s="233"/>
      <c r="BY104" s="233"/>
      <c r="BZ104" s="233"/>
      <c r="CA104" s="233"/>
      <c r="CB104" s="233"/>
      <c r="CC104" s="233"/>
      <c r="CD104" s="233"/>
      <c r="CE104" s="233"/>
      <c r="CF104" s="233"/>
      <c r="CG104" s="233"/>
      <c r="CH104" s="233"/>
      <c r="CI104" s="233"/>
      <c r="CJ104" s="233"/>
      <c r="CK104" s="233"/>
      <c r="CL104" s="233"/>
      <c r="CM104" s="233"/>
      <c r="CN104" s="233"/>
      <c r="CO104" s="233"/>
      <c r="CP104" s="233"/>
      <c r="CQ104" s="233"/>
      <c r="CR104" s="233"/>
      <c r="CS104" s="233"/>
      <c r="CT104" s="233"/>
      <c r="CU104" s="233"/>
      <c r="CV104" s="233"/>
      <c r="CW104" s="233"/>
      <c r="CX104" s="233"/>
      <c r="CY104" s="233"/>
      <c r="CZ104" s="233"/>
      <c r="DA104" s="233"/>
      <c r="DB104" s="233"/>
      <c r="DC104" s="233"/>
      <c r="DD104" s="233"/>
      <c r="DE104" s="233"/>
      <c r="DF104" s="233"/>
      <c r="DG104" s="233"/>
      <c r="DH104" s="233"/>
      <c r="DI104" s="233"/>
      <c r="DJ104" s="233"/>
      <c r="DK104" s="233"/>
      <c r="DL104" s="233"/>
      <c r="DM104" s="233"/>
      <c r="DN104" s="233"/>
      <c r="DO104" s="233"/>
      <c r="DP104" s="233"/>
      <c r="DQ104" s="233"/>
      <c r="DR104" s="233"/>
      <c r="DS104" s="233"/>
      <c r="DT104" s="233"/>
      <c r="DU104" s="233"/>
      <c r="DV104" s="233"/>
      <c r="DW104" s="233"/>
      <c r="DX104" s="233"/>
      <c r="DY104" s="233"/>
      <c r="DZ104" s="233"/>
      <c r="EA104" s="233"/>
      <c r="EB104" s="233"/>
      <c r="EC104" s="233"/>
      <c r="ED104" s="233"/>
      <c r="EE104" s="233"/>
      <c r="EF104" s="233"/>
      <c r="EG104" s="233"/>
      <c r="EH104" s="233"/>
      <c r="EI104" s="233"/>
      <c r="EJ104" s="233"/>
      <c r="EK104" s="233"/>
      <c r="EL104" s="233"/>
      <c r="EM104" s="233"/>
      <c r="EN104" s="233"/>
      <c r="EO104" s="233"/>
      <c r="EP104" s="233"/>
      <c r="EQ104" s="233"/>
      <c r="ER104" s="233"/>
      <c r="ES104" s="233"/>
      <c r="ET104" s="233"/>
      <c r="EU104" s="233"/>
      <c r="EV104" s="233"/>
      <c r="EW104" s="233"/>
      <c r="EX104" s="233"/>
      <c r="EY104" s="233"/>
      <c r="EZ104" s="233"/>
      <c r="FA104" s="233"/>
      <c r="FB104" s="233"/>
      <c r="FC104" s="233"/>
      <c r="FD104" s="233"/>
      <c r="FE104" s="233"/>
      <c r="FF104" s="233"/>
      <c r="FG104" s="233"/>
      <c r="FH104" s="233"/>
      <c r="FI104" s="233"/>
      <c r="FJ104" s="233"/>
      <c r="FK104" s="233"/>
      <c r="FL104" s="233"/>
      <c r="FM104" s="233"/>
      <c r="FN104" s="233"/>
      <c r="FO104" s="233"/>
      <c r="FP104" s="233"/>
      <c r="FQ104" s="233"/>
      <c r="FR104" s="233"/>
      <c r="FS104" s="233"/>
      <c r="FT104" s="233"/>
      <c r="FU104" s="233"/>
      <c r="FV104" s="233"/>
      <c r="FW104" s="233"/>
      <c r="FX104" s="233"/>
      <c r="FY104" s="233"/>
      <c r="FZ104" s="233"/>
      <c r="GA104" s="233"/>
      <c r="GB104" s="233"/>
      <c r="GC104" s="233"/>
      <c r="GD104" s="233"/>
      <c r="GE104" s="233"/>
      <c r="GF104" s="233"/>
      <c r="GG104" s="233"/>
      <c r="GH104" s="233"/>
      <c r="GI104" s="233"/>
      <c r="GJ104" s="233"/>
      <c r="GK104" s="233"/>
      <c r="GL104" s="233"/>
      <c r="GM104" s="233"/>
      <c r="GN104" s="233"/>
      <c r="GO104" s="233"/>
      <c r="GP104" s="233"/>
      <c r="GQ104" s="233"/>
      <c r="GR104" s="233"/>
      <c r="GS104" s="233"/>
      <c r="GT104" s="233"/>
      <c r="GU104" s="233"/>
      <c r="GV104" s="233"/>
      <c r="GW104" s="233"/>
      <c r="GX104" s="233"/>
      <c r="GY104" s="233"/>
      <c r="GZ104" s="233"/>
      <c r="HA104" s="233"/>
      <c r="HB104" s="233"/>
      <c r="HC104" s="233"/>
      <c r="HD104" s="233"/>
      <c r="HE104" s="233"/>
      <c r="HF104" s="233"/>
      <c r="HG104" s="233"/>
      <c r="HH104" s="233"/>
      <c r="HI104" s="233"/>
      <c r="HJ104" s="233"/>
      <c r="HK104" s="233"/>
      <c r="HL104" s="233"/>
      <c r="HM104" s="233"/>
      <c r="HN104" s="233"/>
      <c r="HO104" s="233"/>
      <c r="HP104" s="233"/>
      <c r="HQ104" s="233"/>
      <c r="HR104" s="233"/>
      <c r="HS104" s="233"/>
      <c r="HT104" s="233"/>
      <c r="HU104" s="233"/>
      <c r="HV104" s="233"/>
      <c r="HW104" s="233"/>
      <c r="HX104" s="233"/>
      <c r="HY104" s="233"/>
      <c r="HZ104" s="233"/>
      <c r="IA104" s="233"/>
      <c r="IB104" s="233"/>
      <c r="IC104" s="233"/>
      <c r="ID104" s="233"/>
      <c r="IE104" s="233"/>
      <c r="IF104" s="233"/>
      <c r="IG104" s="233"/>
      <c r="IH104" s="233"/>
      <c r="II104" s="233"/>
      <c r="IJ104" s="233"/>
      <c r="IK104" s="233"/>
      <c r="IL104" s="233"/>
      <c r="IM104" s="233"/>
      <c r="IN104" s="233"/>
      <c r="IO104" s="233"/>
      <c r="IP104" s="233"/>
      <c r="IQ104" s="233"/>
      <c r="IR104" s="233"/>
      <c r="IS104" s="233"/>
      <c r="IT104" s="233"/>
      <c r="IU104" s="233"/>
      <c r="IV104" s="233"/>
      <c r="IW104" s="233"/>
      <c r="IX104" s="233"/>
      <c r="IY104" s="233"/>
      <c r="IZ104" s="233"/>
      <c r="JA104" s="233"/>
      <c r="JB104" s="233"/>
      <c r="JC104" s="233"/>
      <c r="JD104" s="233"/>
      <c r="JE104" s="233"/>
      <c r="JF104" s="233"/>
      <c r="JG104" s="233"/>
      <c r="JH104" s="233"/>
      <c r="JI104" s="233"/>
      <c r="JJ104" s="233"/>
      <c r="JK104" s="233"/>
      <c r="JL104" s="233"/>
      <c r="JM104" s="233"/>
      <c r="JN104" s="233"/>
      <c r="JO104" s="233"/>
      <c r="JP104" s="233"/>
      <c r="JQ104" s="233"/>
      <c r="JR104" s="233"/>
      <c r="JS104" s="233"/>
      <c r="JT104" s="233"/>
      <c r="JU104" s="233"/>
      <c r="JV104" s="233"/>
      <c r="JW104" s="233"/>
      <c r="JX104" s="233"/>
      <c r="JY104" s="233"/>
      <c r="JZ104" s="233"/>
      <c r="KA104" s="233"/>
      <c r="KB104" s="233"/>
      <c r="KC104" s="233"/>
      <c r="KD104" s="233"/>
      <c r="KE104" s="233"/>
      <c r="KF104" s="233"/>
      <c r="KG104" s="233"/>
      <c r="KH104" s="233"/>
      <c r="KI104" s="233"/>
      <c r="KJ104" s="233"/>
      <c r="KK104" s="233"/>
      <c r="KL104" s="233"/>
      <c r="KM104" s="233"/>
      <c r="KN104" s="233"/>
      <c r="KO104" s="233"/>
      <c r="KP104" s="233"/>
      <c r="KQ104" s="233"/>
      <c r="KR104" s="233"/>
      <c r="KS104" s="233"/>
      <c r="KT104" s="233"/>
      <c r="KU104" s="233"/>
      <c r="KV104" s="233"/>
      <c r="KW104" s="233"/>
      <c r="KX104" s="233"/>
      <c r="KY104" s="233"/>
      <c r="KZ104" s="233"/>
      <c r="LA104" s="233"/>
      <c r="LB104" s="233"/>
      <c r="LC104" s="233"/>
      <c r="LD104" s="233"/>
      <c r="LE104" s="233"/>
      <c r="LF104" s="233"/>
      <c r="LG104" s="233"/>
      <c r="LH104" s="233"/>
      <c r="LI104" s="233"/>
      <c r="LJ104" s="233"/>
      <c r="LK104" s="233"/>
      <c r="LL104" s="233"/>
      <c r="LM104" s="233"/>
      <c r="LN104" s="233"/>
      <c r="LO104" s="233"/>
      <c r="LP104" s="233"/>
      <c r="LQ104" s="233"/>
      <c r="LR104" s="233"/>
      <c r="LS104" s="233"/>
      <c r="LT104" s="233"/>
      <c r="LU104" s="233"/>
      <c r="LV104" s="233"/>
      <c r="LW104" s="233"/>
      <c r="LX104" s="233"/>
      <c r="LY104" s="233"/>
      <c r="LZ104" s="233"/>
      <c r="MA104" s="233"/>
      <c r="MB104" s="233"/>
      <c r="MC104" s="233"/>
      <c r="MD104" s="233"/>
      <c r="ME104" s="233"/>
      <c r="MF104" s="233"/>
      <c r="MG104" s="233"/>
      <c r="MH104" s="233"/>
      <c r="MI104" s="233"/>
      <c r="MJ104" s="233"/>
      <c r="MK104" s="233"/>
      <c r="ML104" s="233"/>
      <c r="MM104" s="233"/>
      <c r="MN104" s="233"/>
      <c r="MO104" s="233"/>
      <c r="MP104" s="233"/>
      <c r="MQ104" s="233"/>
      <c r="MR104" s="233"/>
      <c r="MS104" s="233"/>
      <c r="MT104" s="233"/>
      <c r="MU104" s="233"/>
      <c r="MV104" s="233"/>
      <c r="MW104" s="233"/>
      <c r="MX104" s="233"/>
      <c r="MY104" s="233"/>
      <c r="MZ104" s="233"/>
      <c r="NA104" s="233"/>
      <c r="NB104" s="233"/>
      <c r="NC104" s="233"/>
      <c r="ND104" s="233"/>
      <c r="NE104" s="233"/>
      <c r="NF104" s="233"/>
      <c r="NG104" s="233"/>
      <c r="NH104" s="233"/>
      <c r="NI104" s="233"/>
      <c r="NJ104" s="233"/>
      <c r="NK104" s="233"/>
      <c r="NL104" s="233"/>
      <c r="NM104" s="233"/>
      <c r="NN104" s="233"/>
      <c r="NO104" s="233"/>
      <c r="NP104" s="233"/>
      <c r="NQ104" s="233"/>
      <c r="NR104" s="233"/>
      <c r="NS104" s="233"/>
      <c r="NT104" s="233"/>
      <c r="NU104" s="233"/>
      <c r="NV104" s="233"/>
      <c r="NW104" s="233"/>
      <c r="NX104" s="233"/>
      <c r="NY104" s="233"/>
      <c r="NZ104" s="233"/>
      <c r="OA104" s="233"/>
      <c r="OB104" s="233"/>
      <c r="OC104" s="233"/>
      <c r="OD104" s="233"/>
      <c r="OE104" s="233"/>
      <c r="OF104" s="233"/>
      <c r="OG104" s="233"/>
      <c r="OH104" s="233"/>
      <c r="OI104" s="233"/>
      <c r="OJ104" s="233"/>
      <c r="OK104" s="233"/>
      <c r="OL104" s="233"/>
      <c r="OM104" s="233"/>
      <c r="ON104" s="233"/>
      <c r="OO104" s="233"/>
      <c r="OP104" s="233"/>
      <c r="OQ104" s="233"/>
      <c r="OR104" s="233"/>
      <c r="OS104" s="233"/>
      <c r="OT104" s="233"/>
      <c r="OU104" s="233"/>
      <c r="OV104" s="233"/>
      <c r="OW104" s="233"/>
      <c r="OX104" s="233"/>
      <c r="OY104" s="233"/>
      <c r="OZ104" s="233"/>
      <c r="PA104" s="233"/>
      <c r="PB104" s="233"/>
      <c r="PC104" s="233"/>
      <c r="PD104" s="233"/>
      <c r="PE104" s="233"/>
      <c r="PF104" s="233"/>
      <c r="PG104" s="233"/>
      <c r="PH104" s="233"/>
      <c r="PI104" s="233"/>
      <c r="PJ104" s="233"/>
      <c r="PK104" s="233"/>
      <c r="PL104" s="233"/>
      <c r="PM104" s="233"/>
      <c r="PN104" s="233"/>
      <c r="PO104" s="233"/>
      <c r="PP104" s="233"/>
      <c r="PQ104" s="233"/>
      <c r="PR104" s="233"/>
      <c r="PS104" s="233"/>
      <c r="PT104" s="233"/>
      <c r="PU104" s="233"/>
      <c r="PV104" s="233"/>
      <c r="PW104" s="233"/>
      <c r="PX104" s="233"/>
      <c r="PY104" s="233"/>
      <c r="PZ104" s="233"/>
      <c r="QA104" s="233"/>
      <c r="QB104" s="233"/>
      <c r="QC104" s="233"/>
      <c r="QD104" s="233"/>
      <c r="QE104" s="233"/>
      <c r="QF104" s="233"/>
      <c r="QG104" s="233"/>
      <c r="QH104" s="233"/>
      <c r="QI104" s="233"/>
      <c r="QJ104" s="233"/>
      <c r="QK104" s="233"/>
      <c r="QL104" s="233"/>
      <c r="QM104" s="233"/>
      <c r="QN104" s="233"/>
      <c r="QO104" s="233"/>
      <c r="QP104" s="233"/>
      <c r="QQ104" s="233"/>
      <c r="QR104" s="233"/>
      <c r="QS104" s="233"/>
      <c r="QT104" s="233"/>
      <c r="QU104" s="233"/>
      <c r="QV104" s="233"/>
      <c r="QW104" s="233"/>
      <c r="QX104" s="233"/>
      <c r="QY104" s="233"/>
      <c r="QZ104" s="233"/>
      <c r="RA104" s="233"/>
      <c r="RB104" s="233"/>
      <c r="RC104" s="233"/>
      <c r="RD104" s="233"/>
      <c r="RE104" s="233"/>
      <c r="RF104" s="233"/>
      <c r="RG104" s="233"/>
      <c r="RH104" s="233"/>
      <c r="RI104" s="233"/>
      <c r="RJ104" s="233"/>
      <c r="RK104" s="233"/>
      <c r="RL104" s="233"/>
      <c r="RM104" s="233"/>
      <c r="RN104" s="233"/>
      <c r="RO104" s="233"/>
      <c r="RP104" s="233"/>
      <c r="RQ104" s="233"/>
      <c r="RR104" s="233"/>
      <c r="RS104" s="233"/>
      <c r="RT104" s="233"/>
      <c r="RU104" s="233"/>
      <c r="RV104" s="233"/>
      <c r="RW104" s="233"/>
      <c r="RX104" s="233"/>
      <c r="RY104" s="233"/>
      <c r="RZ104" s="233"/>
      <c r="SA104" s="233"/>
      <c r="SB104" s="233"/>
    </row>
    <row r="105" spans="1:496" ht="15" customHeight="1" x14ac:dyDescent="0.2">
      <c r="A105" s="234" t="str">
        <f t="shared" si="1"/>
        <v>INDEC-CM - 35110-61</v>
      </c>
      <c r="B105" s="234">
        <v>35110</v>
      </c>
      <c r="C105" s="100" t="s">
        <v>51</v>
      </c>
      <c r="D105" s="234">
        <v>61</v>
      </c>
      <c r="E105" s="233" t="s">
        <v>140</v>
      </c>
    </row>
    <row r="106" spans="1:496" ht="15" customHeight="1" x14ac:dyDescent="0.2">
      <c r="A106" s="234" t="str">
        <f t="shared" si="1"/>
        <v>INDEC-CM - 31600-53</v>
      </c>
      <c r="B106" s="234">
        <v>31600</v>
      </c>
      <c r="C106" s="100" t="s">
        <v>51</v>
      </c>
      <c r="D106" s="234">
        <v>53</v>
      </c>
      <c r="E106" s="233" t="s">
        <v>141</v>
      </c>
    </row>
    <row r="107" spans="1:496" ht="15" customHeight="1" x14ac:dyDescent="0.2">
      <c r="A107" s="234" t="str">
        <f t="shared" si="1"/>
        <v>INDEC-CM - 31600-51</v>
      </c>
      <c r="B107" s="234">
        <v>31600</v>
      </c>
      <c r="C107" s="100" t="s">
        <v>51</v>
      </c>
      <c r="D107" s="234">
        <v>51</v>
      </c>
      <c r="E107" s="233" t="s">
        <v>142</v>
      </c>
    </row>
    <row r="108" spans="1:496" ht="15" customHeight="1" x14ac:dyDescent="0.2">
      <c r="A108" s="234" t="str">
        <f t="shared" si="1"/>
        <v>INDEC-CM - 37550-21</v>
      </c>
      <c r="B108" s="234">
        <v>37550</v>
      </c>
      <c r="C108" s="100" t="s">
        <v>51</v>
      </c>
      <c r="D108" s="234">
        <v>21</v>
      </c>
      <c r="E108" s="233" t="s">
        <v>143</v>
      </c>
    </row>
    <row r="109" spans="1:496" ht="15" customHeight="1" x14ac:dyDescent="0.2">
      <c r="A109" s="234" t="str">
        <f t="shared" si="1"/>
        <v>INDEC-CM - 42999-41</v>
      </c>
      <c r="B109" s="234">
        <v>42999</v>
      </c>
      <c r="C109" s="100" t="s">
        <v>51</v>
      </c>
      <c r="D109" s="234">
        <v>41</v>
      </c>
      <c r="E109" s="233" t="s">
        <v>144</v>
      </c>
    </row>
    <row r="110" spans="1:496" ht="15" customHeight="1" x14ac:dyDescent="0.2">
      <c r="A110" s="234" t="str">
        <f t="shared" si="1"/>
        <v>INDEC-CM - 42911-53</v>
      </c>
      <c r="B110" s="234">
        <v>42911</v>
      </c>
      <c r="C110" s="100" t="s">
        <v>51</v>
      </c>
      <c r="D110" s="234">
        <v>53</v>
      </c>
      <c r="E110" s="233" t="s">
        <v>145</v>
      </c>
    </row>
    <row r="111" spans="1:496" ht="15" customHeight="1" x14ac:dyDescent="0.2">
      <c r="A111" s="234" t="str">
        <f t="shared" si="1"/>
        <v>INDEC-CM - 42911-52</v>
      </c>
      <c r="B111" s="234">
        <v>42911</v>
      </c>
      <c r="C111" s="100" t="s">
        <v>51</v>
      </c>
      <c r="D111" s="234">
        <v>52</v>
      </c>
      <c r="E111" s="233" t="s">
        <v>146</v>
      </c>
    </row>
    <row r="112" spans="1:496" ht="15" customHeight="1" x14ac:dyDescent="0.2">
      <c r="A112" s="234" t="str">
        <f t="shared" si="1"/>
        <v>INDEC-CM - 42911-51</v>
      </c>
      <c r="B112" s="234">
        <v>42911</v>
      </c>
      <c r="C112" s="100" t="s">
        <v>51</v>
      </c>
      <c r="D112" s="234">
        <v>51</v>
      </c>
      <c r="E112" s="233" t="s">
        <v>147</v>
      </c>
    </row>
    <row r="113" spans="1:5" ht="15" customHeight="1" x14ac:dyDescent="0.2">
      <c r="A113" s="234" t="str">
        <f t="shared" si="1"/>
        <v>INDEC-CM - 42911-43</v>
      </c>
      <c r="B113" s="234">
        <v>42911</v>
      </c>
      <c r="C113" s="100" t="s">
        <v>51</v>
      </c>
      <c r="D113" s="234">
        <v>43</v>
      </c>
      <c r="E113" s="233" t="s">
        <v>148</v>
      </c>
    </row>
    <row r="114" spans="1:5" ht="15" customHeight="1" x14ac:dyDescent="0.2">
      <c r="A114" s="234" t="str">
        <f t="shared" si="1"/>
        <v>INDEC-CM - 42911-42</v>
      </c>
      <c r="B114" s="234">
        <v>42911</v>
      </c>
      <c r="C114" s="100" t="s">
        <v>51</v>
      </c>
      <c r="D114" s="234">
        <v>42</v>
      </c>
      <c r="E114" s="233" t="s">
        <v>149</v>
      </c>
    </row>
    <row r="115" spans="1:5" ht="15" customHeight="1" x14ac:dyDescent="0.2">
      <c r="A115" s="234" t="str">
        <f t="shared" si="1"/>
        <v>INDEC-CM - 42911-41</v>
      </c>
      <c r="B115" s="234">
        <v>42911</v>
      </c>
      <c r="C115" s="100" t="s">
        <v>51</v>
      </c>
      <c r="D115" s="234">
        <v>41</v>
      </c>
      <c r="E115" s="233" t="s">
        <v>150</v>
      </c>
    </row>
    <row r="116" spans="1:5" ht="15" customHeight="1" x14ac:dyDescent="0.2">
      <c r="A116" s="234" t="str">
        <f t="shared" si="1"/>
        <v>INDEC-CM - 42911-56</v>
      </c>
      <c r="B116" s="234">
        <v>42911</v>
      </c>
      <c r="C116" s="100" t="s">
        <v>51</v>
      </c>
      <c r="D116" s="234">
        <v>56</v>
      </c>
      <c r="E116" s="233" t="s">
        <v>151</v>
      </c>
    </row>
    <row r="117" spans="1:5" ht="15" customHeight="1" x14ac:dyDescent="0.2">
      <c r="A117" s="234" t="str">
        <f t="shared" si="1"/>
        <v>INDEC-CM - 42911-55</v>
      </c>
      <c r="B117" s="234">
        <v>42911</v>
      </c>
      <c r="C117" s="100" t="s">
        <v>51</v>
      </c>
      <c r="D117" s="234">
        <v>55</v>
      </c>
      <c r="E117" s="233" t="s">
        <v>152</v>
      </c>
    </row>
    <row r="118" spans="1:5" ht="15" customHeight="1" x14ac:dyDescent="0.2">
      <c r="A118" s="234" t="str">
        <f t="shared" si="1"/>
        <v>INDEC-CM - 42911-54</v>
      </c>
      <c r="B118" s="234">
        <v>42911</v>
      </c>
      <c r="C118" s="100" t="s">
        <v>51</v>
      </c>
      <c r="D118" s="234">
        <v>54</v>
      </c>
      <c r="E118" s="233" t="s">
        <v>153</v>
      </c>
    </row>
    <row r="119" spans="1:5" ht="15" customHeight="1" x14ac:dyDescent="0.2">
      <c r="A119" s="234" t="str">
        <f t="shared" si="1"/>
        <v>INDEC-CM - 42911-32</v>
      </c>
      <c r="B119" s="234">
        <v>42911</v>
      </c>
      <c r="C119" s="100" t="s">
        <v>51</v>
      </c>
      <c r="D119" s="234">
        <v>32</v>
      </c>
      <c r="E119" s="233" t="s">
        <v>154</v>
      </c>
    </row>
    <row r="120" spans="1:5" ht="15" customHeight="1" x14ac:dyDescent="0.2">
      <c r="A120" s="234" t="str">
        <f t="shared" si="1"/>
        <v>INDEC-CM - 42911-31</v>
      </c>
      <c r="B120" s="234">
        <v>42911</v>
      </c>
      <c r="C120" s="100" t="s">
        <v>51</v>
      </c>
      <c r="D120" s="234">
        <v>31</v>
      </c>
      <c r="E120" s="233" t="s">
        <v>155</v>
      </c>
    </row>
    <row r="121" spans="1:5" ht="15" customHeight="1" x14ac:dyDescent="0.2">
      <c r="A121" s="234" t="str">
        <f t="shared" si="1"/>
        <v>INDEC-CM - 42911-59</v>
      </c>
      <c r="B121" s="234">
        <v>42911</v>
      </c>
      <c r="C121" s="100" t="s">
        <v>51</v>
      </c>
      <c r="D121" s="234">
        <v>59</v>
      </c>
      <c r="E121" s="233" t="s">
        <v>156</v>
      </c>
    </row>
    <row r="122" spans="1:5" ht="15" customHeight="1" x14ac:dyDescent="0.2">
      <c r="A122" s="234" t="str">
        <f t="shared" si="1"/>
        <v>INDEC-CM - 42911-58</v>
      </c>
      <c r="B122" s="234">
        <v>42911</v>
      </c>
      <c r="C122" s="100" t="s">
        <v>51</v>
      </c>
      <c r="D122" s="234">
        <v>58</v>
      </c>
      <c r="E122" s="236" t="s">
        <v>157</v>
      </c>
    </row>
    <row r="123" spans="1:5" ht="15" customHeight="1" x14ac:dyDescent="0.2">
      <c r="A123" s="234" t="str">
        <f t="shared" si="1"/>
        <v>INDEC-CM - 42911-57</v>
      </c>
      <c r="B123" s="234">
        <v>42911</v>
      </c>
      <c r="C123" s="100" t="s">
        <v>51</v>
      </c>
      <c r="D123" s="234">
        <v>57</v>
      </c>
      <c r="E123" s="236" t="s">
        <v>158</v>
      </c>
    </row>
    <row r="124" spans="1:5" ht="15" customHeight="1" x14ac:dyDescent="0.2">
      <c r="A124" s="234" t="str">
        <f t="shared" si="1"/>
        <v>INDEC-CM - 43923-21</v>
      </c>
      <c r="B124" s="234">
        <v>43923</v>
      </c>
      <c r="C124" s="100" t="s">
        <v>51</v>
      </c>
      <c r="D124" s="234">
        <v>21</v>
      </c>
      <c r="E124" s="236" t="s">
        <v>159</v>
      </c>
    </row>
    <row r="125" spans="1:5" ht="15" customHeight="1" x14ac:dyDescent="0.2">
      <c r="A125" s="234" t="str">
        <f t="shared" si="1"/>
        <v>INDEC-CM - 37510-11</v>
      </c>
      <c r="B125" s="234">
        <v>37510</v>
      </c>
      <c r="C125" s="100" t="s">
        <v>51</v>
      </c>
      <c r="D125" s="234">
        <v>11</v>
      </c>
      <c r="E125" s="233" t="s">
        <v>160</v>
      </c>
    </row>
    <row r="126" spans="1:5" ht="15" customHeight="1" x14ac:dyDescent="0.2">
      <c r="A126" s="234" t="str">
        <f t="shared" si="1"/>
        <v>INDEC-CM - 44821-31</v>
      </c>
      <c r="B126" s="234">
        <v>44821</v>
      </c>
      <c r="C126" s="100" t="s">
        <v>51</v>
      </c>
      <c r="D126" s="234">
        <v>31</v>
      </c>
      <c r="E126" s="233" t="s">
        <v>161</v>
      </c>
    </row>
    <row r="127" spans="1:5" ht="15" customHeight="1" x14ac:dyDescent="0.2">
      <c r="A127" s="234" t="str">
        <f t="shared" si="1"/>
        <v>INDEC-CM - 46531-12</v>
      </c>
      <c r="B127" s="234">
        <v>46531</v>
      </c>
      <c r="C127" s="100" t="s">
        <v>51</v>
      </c>
      <c r="D127" s="234">
        <v>12</v>
      </c>
      <c r="E127" s="236" t="s">
        <v>162</v>
      </c>
    </row>
    <row r="128" spans="1:5" ht="15" customHeight="1" x14ac:dyDescent="0.2">
      <c r="A128" s="234" t="str">
        <f t="shared" si="1"/>
        <v>INDEC-CM - 37210-13</v>
      </c>
      <c r="B128" s="234">
        <v>37210</v>
      </c>
      <c r="C128" s="100" t="s">
        <v>51</v>
      </c>
      <c r="D128" s="234">
        <v>13</v>
      </c>
      <c r="E128" s="233" t="s">
        <v>163</v>
      </c>
    </row>
    <row r="129" spans="1:5" ht="15" customHeight="1" x14ac:dyDescent="0.2">
      <c r="A129" s="234" t="str">
        <f t="shared" si="1"/>
        <v>INDEC-CM - 37210-12</v>
      </c>
      <c r="B129" s="234">
        <v>37210</v>
      </c>
      <c r="C129" s="100" t="s">
        <v>51</v>
      </c>
      <c r="D129" s="234">
        <v>12</v>
      </c>
      <c r="E129" s="233" t="s">
        <v>164</v>
      </c>
    </row>
    <row r="130" spans="1:5" ht="15" customHeight="1" x14ac:dyDescent="0.2">
      <c r="A130" s="234" t="str">
        <f t="shared" si="1"/>
        <v>INDEC-CM - 37210-11</v>
      </c>
      <c r="B130" s="234">
        <v>37210</v>
      </c>
      <c r="C130" s="100" t="s">
        <v>51</v>
      </c>
      <c r="D130" s="234">
        <v>11</v>
      </c>
      <c r="E130" s="236" t="s">
        <v>165</v>
      </c>
    </row>
    <row r="131" spans="1:5" ht="15" customHeight="1" x14ac:dyDescent="0.2">
      <c r="A131" s="234" t="str">
        <f t="shared" si="1"/>
        <v>INDEC-CM - 46212-11</v>
      </c>
      <c r="B131" s="234">
        <v>46212</v>
      </c>
      <c r="C131" s="100" t="s">
        <v>51</v>
      </c>
      <c r="D131" s="234">
        <v>11</v>
      </c>
      <c r="E131" s="233" t="s">
        <v>166</v>
      </c>
    </row>
    <row r="132" spans="1:5" ht="15" customHeight="1" x14ac:dyDescent="0.2">
      <c r="A132" s="234" t="str">
        <f t="shared" si="1"/>
        <v>INDEC-CM - 46212-51</v>
      </c>
      <c r="B132" s="234">
        <v>46212</v>
      </c>
      <c r="C132" s="100" t="s">
        <v>51</v>
      </c>
      <c r="D132" s="234">
        <v>51</v>
      </c>
      <c r="E132" s="233" t="s">
        <v>167</v>
      </c>
    </row>
    <row r="133" spans="1:5" ht="15" customHeight="1" x14ac:dyDescent="0.2">
      <c r="A133" s="234" t="str">
        <f t="shared" si="1"/>
        <v>INDEC-CM - 46212-31</v>
      </c>
      <c r="B133" s="234">
        <v>46212</v>
      </c>
      <c r="C133" s="100" t="s">
        <v>51</v>
      </c>
      <c r="D133" s="234">
        <v>31</v>
      </c>
      <c r="E133" s="233" t="s">
        <v>168</v>
      </c>
    </row>
    <row r="134" spans="1:5" ht="15" customHeight="1" x14ac:dyDescent="0.2">
      <c r="A134" s="234" t="str">
        <f t="shared" ref="A134:A197" si="2">CONCATENATE("INDEC-CM - ",B134,C134,D134)</f>
        <v>INDEC-CM - 46212-41</v>
      </c>
      <c r="B134" s="234">
        <v>46212</v>
      </c>
      <c r="C134" s="100" t="s">
        <v>51</v>
      </c>
      <c r="D134" s="234">
        <v>41</v>
      </c>
      <c r="E134" s="233" t="s">
        <v>169</v>
      </c>
    </row>
    <row r="135" spans="1:5" ht="15" customHeight="1" x14ac:dyDescent="0.2">
      <c r="A135" s="234" t="str">
        <f t="shared" si="2"/>
        <v>INDEC-CM - 42999-51</v>
      </c>
      <c r="B135" s="234">
        <v>42999</v>
      </c>
      <c r="C135" s="100" t="s">
        <v>51</v>
      </c>
      <c r="D135" s="234">
        <v>51</v>
      </c>
      <c r="E135" s="233" t="s">
        <v>170</v>
      </c>
    </row>
    <row r="136" spans="1:5" ht="15" customHeight="1" x14ac:dyDescent="0.2">
      <c r="A136" s="234" t="str">
        <f t="shared" si="2"/>
        <v>INDEC-CM - 35110-51</v>
      </c>
      <c r="B136" s="234">
        <v>35110</v>
      </c>
      <c r="C136" s="100" t="s">
        <v>51</v>
      </c>
      <c r="D136" s="234">
        <v>51</v>
      </c>
      <c r="E136" s="233" t="s">
        <v>171</v>
      </c>
    </row>
    <row r="137" spans="1:5" ht="15" customHeight="1" x14ac:dyDescent="0.2">
      <c r="A137" s="234" t="str">
        <f t="shared" si="2"/>
        <v>INDEC-CM - 37350-11</v>
      </c>
      <c r="B137" s="234">
        <v>37350</v>
      </c>
      <c r="C137" s="100" t="s">
        <v>51</v>
      </c>
      <c r="D137" s="234">
        <v>11</v>
      </c>
      <c r="E137" s="233" t="s">
        <v>172</v>
      </c>
    </row>
    <row r="138" spans="1:5" ht="15" customHeight="1" x14ac:dyDescent="0.2">
      <c r="A138" s="234" t="str">
        <f t="shared" si="2"/>
        <v>INDEC-CM - 37350-41</v>
      </c>
      <c r="B138" s="234">
        <v>37350</v>
      </c>
      <c r="C138" s="100" t="s">
        <v>51</v>
      </c>
      <c r="D138" s="234">
        <v>41</v>
      </c>
      <c r="E138" s="233" t="s">
        <v>173</v>
      </c>
    </row>
    <row r="139" spans="1:5" ht="15" customHeight="1" x14ac:dyDescent="0.2">
      <c r="A139" s="234" t="str">
        <f t="shared" si="2"/>
        <v>INDEC-CM - 37350-21</v>
      </c>
      <c r="B139" s="234">
        <v>37350</v>
      </c>
      <c r="C139" s="100" t="s">
        <v>51</v>
      </c>
      <c r="D139" s="234">
        <v>21</v>
      </c>
      <c r="E139" s="233" t="s">
        <v>174</v>
      </c>
    </row>
    <row r="140" spans="1:5" ht="15" customHeight="1" x14ac:dyDescent="0.2">
      <c r="A140" s="234" t="str">
        <f t="shared" si="2"/>
        <v>INDEC-CM - 37350-31</v>
      </c>
      <c r="B140" s="234">
        <v>37350</v>
      </c>
      <c r="C140" s="100" t="s">
        <v>51</v>
      </c>
      <c r="D140" s="234">
        <v>31</v>
      </c>
      <c r="E140" s="233" t="s">
        <v>175</v>
      </c>
    </row>
    <row r="141" spans="1:5" ht="15" customHeight="1" x14ac:dyDescent="0.2">
      <c r="A141" s="234" t="str">
        <f t="shared" si="2"/>
        <v>INDEC-CM - 37210-32</v>
      </c>
      <c r="B141" s="234">
        <v>37210</v>
      </c>
      <c r="C141" s="100" t="s">
        <v>51</v>
      </c>
      <c r="D141" s="234">
        <v>32</v>
      </c>
      <c r="E141" s="233" t="s">
        <v>176</v>
      </c>
    </row>
    <row r="142" spans="1:5" ht="15" customHeight="1" x14ac:dyDescent="0.2">
      <c r="A142" s="234" t="str">
        <f t="shared" si="2"/>
        <v>INDEC-CM - 37210-31</v>
      </c>
      <c r="B142" s="234">
        <v>37210</v>
      </c>
      <c r="C142" s="100" t="s">
        <v>51</v>
      </c>
      <c r="D142" s="234">
        <v>31</v>
      </c>
      <c r="E142" s="233" t="s">
        <v>177</v>
      </c>
    </row>
    <row r="143" spans="1:5" ht="15" customHeight="1" x14ac:dyDescent="0.2">
      <c r="A143" s="234" t="str">
        <f t="shared" si="2"/>
        <v>INDEC-CM - 37210-33</v>
      </c>
      <c r="B143" s="234">
        <v>37210</v>
      </c>
      <c r="C143" s="100" t="s">
        <v>51</v>
      </c>
      <c r="D143" s="234">
        <v>33</v>
      </c>
      <c r="E143" s="233" t="s">
        <v>178</v>
      </c>
    </row>
    <row r="144" spans="1:5" ht="15" customHeight="1" x14ac:dyDescent="0.2">
      <c r="A144" s="234" t="str">
        <f t="shared" si="2"/>
        <v>INDEC-CM - 31210-41</v>
      </c>
      <c r="B144" s="234">
        <v>31210</v>
      </c>
      <c r="C144" s="100" t="s">
        <v>51</v>
      </c>
      <c r="D144" s="234">
        <v>41</v>
      </c>
      <c r="E144" s="233" t="s">
        <v>179</v>
      </c>
    </row>
    <row r="145" spans="1:5" ht="15" customHeight="1" x14ac:dyDescent="0.2">
      <c r="A145" s="234" t="str">
        <f t="shared" si="2"/>
        <v>INDEC-CM - 43240-21</v>
      </c>
      <c r="B145" s="234">
        <v>43240</v>
      </c>
      <c r="C145" s="100" t="s">
        <v>51</v>
      </c>
      <c r="D145" s="234">
        <v>21</v>
      </c>
      <c r="E145" s="233" t="s">
        <v>180</v>
      </c>
    </row>
    <row r="146" spans="1:5" ht="15" customHeight="1" x14ac:dyDescent="0.2">
      <c r="A146" s="234" t="str">
        <f t="shared" si="2"/>
        <v>INDEC-CM - 43240-32</v>
      </c>
      <c r="B146" s="234">
        <v>43240</v>
      </c>
      <c r="C146" s="100" t="s">
        <v>51</v>
      </c>
      <c r="D146" s="234">
        <v>32</v>
      </c>
      <c r="E146" s="233" t="s">
        <v>181</v>
      </c>
    </row>
    <row r="147" spans="1:5" ht="15" customHeight="1" x14ac:dyDescent="0.2">
      <c r="A147" s="234" t="str">
        <f t="shared" si="2"/>
        <v>INDEC-CM - 43240-31</v>
      </c>
      <c r="B147" s="234">
        <v>43240</v>
      </c>
      <c r="C147" s="100" t="s">
        <v>51</v>
      </c>
      <c r="D147" s="234">
        <v>31</v>
      </c>
      <c r="E147" s="233" t="s">
        <v>182</v>
      </c>
    </row>
    <row r="148" spans="1:5" ht="15" customHeight="1" x14ac:dyDescent="0.2">
      <c r="A148" s="234" t="str">
        <f t="shared" si="2"/>
        <v>INDEC-CM - 43240-41</v>
      </c>
      <c r="B148" s="234">
        <v>43240</v>
      </c>
      <c r="C148" s="100" t="s">
        <v>51</v>
      </c>
      <c r="D148" s="234">
        <v>41</v>
      </c>
      <c r="E148" s="233" t="s">
        <v>183</v>
      </c>
    </row>
    <row r="149" spans="1:5" ht="15" customHeight="1" x14ac:dyDescent="0.2">
      <c r="A149" s="234" t="str">
        <f t="shared" si="2"/>
        <v>INDEC-CM - 37540-32</v>
      </c>
      <c r="B149" s="234">
        <v>37540</v>
      </c>
      <c r="C149" s="100" t="s">
        <v>51</v>
      </c>
      <c r="D149" s="234">
        <v>32</v>
      </c>
      <c r="E149" s="236" t="s">
        <v>184</v>
      </c>
    </row>
    <row r="150" spans="1:5" ht="15" customHeight="1" x14ac:dyDescent="0.2">
      <c r="A150" s="234" t="str">
        <f t="shared" si="2"/>
        <v>INDEC-CM - 37540-31</v>
      </c>
      <c r="B150" s="234">
        <v>37540</v>
      </c>
      <c r="C150" s="100" t="s">
        <v>51</v>
      </c>
      <c r="D150" s="234">
        <v>31</v>
      </c>
      <c r="E150" s="233" t="s">
        <v>185</v>
      </c>
    </row>
    <row r="151" spans="1:5" ht="15" customHeight="1" x14ac:dyDescent="0.2">
      <c r="A151" s="234" t="str">
        <f t="shared" si="2"/>
        <v>INDEC-CM - 31210-21</v>
      </c>
      <c r="B151" s="234">
        <v>31210</v>
      </c>
      <c r="C151" s="100" t="s">
        <v>51</v>
      </c>
      <c r="D151" s="234">
        <v>21</v>
      </c>
      <c r="E151" s="236" t="s">
        <v>186</v>
      </c>
    </row>
    <row r="152" spans="1:5" ht="15" customHeight="1" x14ac:dyDescent="0.2">
      <c r="A152" s="234" t="str">
        <f t="shared" si="2"/>
        <v>INDEC-CM - 42911-61</v>
      </c>
      <c r="B152" s="234">
        <v>42911</v>
      </c>
      <c r="C152" s="100" t="s">
        <v>51</v>
      </c>
      <c r="D152" s="234">
        <v>61</v>
      </c>
      <c r="E152" s="236" t="s">
        <v>187</v>
      </c>
    </row>
    <row r="153" spans="1:5" ht="15" customHeight="1" x14ac:dyDescent="0.2">
      <c r="A153" s="234" t="str">
        <f t="shared" si="2"/>
        <v>INDEC-CM - 43923-11</v>
      </c>
      <c r="B153" s="234">
        <v>43923</v>
      </c>
      <c r="C153" s="100" t="s">
        <v>51</v>
      </c>
      <c r="D153" s="234">
        <v>11</v>
      </c>
      <c r="E153" s="236" t="s">
        <v>188</v>
      </c>
    </row>
    <row r="154" spans="1:5" ht="15" customHeight="1" x14ac:dyDescent="0.2">
      <c r="A154" s="234" t="str">
        <f t="shared" si="2"/>
        <v>INDEC-CM - 37930-12</v>
      </c>
      <c r="B154" s="234">
        <v>37930</v>
      </c>
      <c r="C154" s="100" t="s">
        <v>51</v>
      </c>
      <c r="D154" s="234">
        <v>12</v>
      </c>
      <c r="E154" s="233" t="s">
        <v>189</v>
      </c>
    </row>
    <row r="155" spans="1:5" ht="15" customHeight="1" x14ac:dyDescent="0.2">
      <c r="A155" s="234" t="str">
        <f t="shared" si="2"/>
        <v>INDEC-CM - 37930-11</v>
      </c>
      <c r="B155" s="234">
        <v>37930</v>
      </c>
      <c r="C155" s="100" t="s">
        <v>51</v>
      </c>
      <c r="D155" s="234">
        <v>11</v>
      </c>
      <c r="E155" s="233" t="s">
        <v>190</v>
      </c>
    </row>
    <row r="156" spans="1:5" ht="15" customHeight="1" x14ac:dyDescent="0.2">
      <c r="A156" s="234" t="str">
        <f t="shared" si="2"/>
        <v>INDEC-CM - 42999-61</v>
      </c>
      <c r="B156" s="234">
        <v>42999</v>
      </c>
      <c r="C156" s="100" t="s">
        <v>51</v>
      </c>
      <c r="D156" s="234">
        <v>61</v>
      </c>
      <c r="E156" s="236" t="s">
        <v>191</v>
      </c>
    </row>
    <row r="157" spans="1:5" ht="15" customHeight="1" x14ac:dyDescent="0.2">
      <c r="A157" s="234" t="str">
        <f t="shared" si="2"/>
        <v>INDEC-CM - 42999-62</v>
      </c>
      <c r="B157" s="234">
        <v>42999</v>
      </c>
      <c r="C157" s="100" t="s">
        <v>51</v>
      </c>
      <c r="D157" s="234">
        <v>62</v>
      </c>
      <c r="E157" s="236" t="s">
        <v>192</v>
      </c>
    </row>
    <row r="158" spans="1:5" ht="15" customHeight="1" x14ac:dyDescent="0.2">
      <c r="A158" s="234" t="str">
        <f t="shared" si="2"/>
        <v>INDEC-CM - 37610-11</v>
      </c>
      <c r="B158" s="234">
        <v>37610</v>
      </c>
      <c r="C158" s="100" t="s">
        <v>51</v>
      </c>
      <c r="D158" s="234">
        <v>11</v>
      </c>
      <c r="E158" s="236" t="s">
        <v>193</v>
      </c>
    </row>
    <row r="159" spans="1:5" ht="15" customHeight="1" x14ac:dyDescent="0.2">
      <c r="A159" s="234" t="str">
        <f t="shared" si="2"/>
        <v>INDEC-CM - 37610-12</v>
      </c>
      <c r="B159" s="234">
        <v>37610</v>
      </c>
      <c r="C159" s="100" t="s">
        <v>51</v>
      </c>
      <c r="D159" s="234">
        <v>12</v>
      </c>
      <c r="E159" s="236" t="s">
        <v>194</v>
      </c>
    </row>
    <row r="160" spans="1:5" ht="15" customHeight="1" x14ac:dyDescent="0.2">
      <c r="A160" s="234" t="str">
        <f t="shared" si="2"/>
        <v>INDEC-CM - 42943-11</v>
      </c>
      <c r="B160" s="234">
        <v>42943</v>
      </c>
      <c r="C160" s="100" t="s">
        <v>51</v>
      </c>
      <c r="D160" s="234">
        <v>11</v>
      </c>
      <c r="E160" s="236" t="s">
        <v>195</v>
      </c>
    </row>
    <row r="161" spans="1:496" ht="15" customHeight="1" x14ac:dyDescent="0.2">
      <c r="A161" s="234" t="str">
        <f t="shared" si="2"/>
        <v>INDEC-CM - 37540-11</v>
      </c>
      <c r="B161" s="234">
        <v>37540</v>
      </c>
      <c r="C161" s="100" t="s">
        <v>51</v>
      </c>
      <c r="D161" s="234">
        <v>11</v>
      </c>
      <c r="E161" s="233" t="s">
        <v>196</v>
      </c>
    </row>
    <row r="162" spans="1:496" ht="15" customHeight="1" x14ac:dyDescent="0.2">
      <c r="A162" s="234" t="str">
        <f t="shared" si="2"/>
        <v>INDEC-CM - 38130-16</v>
      </c>
      <c r="B162" s="234">
        <v>38130</v>
      </c>
      <c r="C162" s="100" t="s">
        <v>51</v>
      </c>
      <c r="D162" s="234">
        <v>16</v>
      </c>
      <c r="E162" s="236" t="s">
        <v>197</v>
      </c>
    </row>
    <row r="163" spans="1:496" ht="15" customHeight="1" x14ac:dyDescent="0.2">
      <c r="A163" s="234" t="str">
        <f t="shared" si="2"/>
        <v>INDEC-CM - 38130-15</v>
      </c>
      <c r="B163" s="234">
        <v>38130</v>
      </c>
      <c r="C163" s="100" t="s">
        <v>51</v>
      </c>
      <c r="D163" s="234">
        <v>15</v>
      </c>
      <c r="E163" s="236" t="s">
        <v>198</v>
      </c>
    </row>
    <row r="164" spans="1:496" ht="15" customHeight="1" x14ac:dyDescent="0.2">
      <c r="A164" s="234" t="str">
        <f t="shared" si="2"/>
        <v>INDEC-CM - 38130-14</v>
      </c>
      <c r="B164" s="234">
        <v>38130</v>
      </c>
      <c r="C164" s="100" t="s">
        <v>51</v>
      </c>
      <c r="D164" s="234">
        <v>14</v>
      </c>
      <c r="E164" s="236" t="s">
        <v>199</v>
      </c>
    </row>
    <row r="165" spans="1:496" ht="15" customHeight="1" x14ac:dyDescent="0.2">
      <c r="A165" s="234" t="str">
        <f t="shared" si="2"/>
        <v>INDEC-CM - 35490-11</v>
      </c>
      <c r="B165" s="234">
        <v>35490</v>
      </c>
      <c r="C165" s="100" t="s">
        <v>51</v>
      </c>
      <c r="D165" s="234">
        <v>11</v>
      </c>
      <c r="E165" s="233" t="s">
        <v>200</v>
      </c>
    </row>
    <row r="166" spans="1:496" ht="15" customHeight="1" x14ac:dyDescent="0.2">
      <c r="A166" s="234" t="str">
        <f t="shared" si="2"/>
        <v>INDEC-CM - 41251-11</v>
      </c>
      <c r="B166" s="234">
        <v>41251</v>
      </c>
      <c r="C166" s="100" t="s">
        <v>51</v>
      </c>
      <c r="D166" s="234">
        <v>11</v>
      </c>
      <c r="E166" s="236" t="s">
        <v>201</v>
      </c>
    </row>
    <row r="167" spans="1:496" s="239" customFormat="1" ht="15" customHeight="1" x14ac:dyDescent="0.2">
      <c r="A167" s="237"/>
      <c r="B167" s="237"/>
      <c r="C167" s="238"/>
      <c r="D167" s="237"/>
      <c r="E167" s="240"/>
      <c r="F167" s="233"/>
      <c r="G167" s="233"/>
      <c r="H167" s="233"/>
      <c r="I167" s="233"/>
      <c r="J167" s="233"/>
      <c r="K167" s="233"/>
      <c r="L167" s="233"/>
      <c r="M167" s="233"/>
      <c r="N167" s="233"/>
      <c r="O167" s="233"/>
      <c r="P167" s="233"/>
      <c r="Q167" s="233"/>
      <c r="R167" s="233"/>
      <c r="S167" s="233"/>
      <c r="T167" s="233"/>
      <c r="U167" s="233"/>
      <c r="V167" s="233"/>
      <c r="W167" s="233"/>
      <c r="X167" s="233"/>
      <c r="Y167" s="233"/>
      <c r="Z167" s="233"/>
      <c r="AA167" s="233"/>
      <c r="AB167" s="233"/>
      <c r="AC167" s="233"/>
      <c r="AD167" s="233"/>
      <c r="AE167" s="233"/>
      <c r="AF167" s="233"/>
      <c r="AG167" s="233"/>
      <c r="AH167" s="233"/>
      <c r="AI167" s="233"/>
      <c r="AJ167" s="233"/>
      <c r="AK167" s="233"/>
      <c r="AL167" s="233"/>
      <c r="AM167" s="233"/>
      <c r="AN167" s="233"/>
      <c r="AO167" s="233"/>
      <c r="AP167" s="233"/>
      <c r="AQ167" s="233"/>
      <c r="AR167" s="233"/>
      <c r="AS167" s="233"/>
      <c r="AT167" s="233"/>
      <c r="AU167" s="233"/>
      <c r="AV167" s="233"/>
      <c r="AW167" s="233"/>
      <c r="AX167" s="233"/>
      <c r="AY167" s="233"/>
      <c r="AZ167" s="233"/>
      <c r="BA167" s="233"/>
      <c r="BB167" s="233"/>
      <c r="BC167" s="233"/>
      <c r="BD167" s="233"/>
      <c r="BE167" s="233"/>
      <c r="BF167" s="233"/>
      <c r="BG167" s="233"/>
      <c r="BH167" s="233"/>
      <c r="BI167" s="233"/>
      <c r="BJ167" s="233"/>
      <c r="BK167" s="233"/>
      <c r="BL167" s="233"/>
      <c r="BM167" s="233"/>
      <c r="BN167" s="233"/>
      <c r="BO167" s="233"/>
      <c r="BP167" s="233"/>
      <c r="BQ167" s="233"/>
      <c r="BR167" s="233"/>
      <c r="BS167" s="233"/>
      <c r="BT167" s="233"/>
      <c r="BU167" s="233"/>
      <c r="BV167" s="233"/>
      <c r="BW167" s="233"/>
      <c r="BX167" s="233"/>
      <c r="BY167" s="233"/>
      <c r="BZ167" s="233"/>
      <c r="CA167" s="233"/>
      <c r="CB167" s="233"/>
      <c r="CC167" s="233"/>
      <c r="CD167" s="233"/>
      <c r="CE167" s="233"/>
      <c r="CF167" s="233"/>
      <c r="CG167" s="233"/>
      <c r="CH167" s="233"/>
      <c r="CI167" s="233"/>
      <c r="CJ167" s="233"/>
      <c r="CK167" s="233"/>
      <c r="CL167" s="233"/>
      <c r="CM167" s="233"/>
      <c r="CN167" s="233"/>
      <c r="CO167" s="233"/>
      <c r="CP167" s="233"/>
      <c r="CQ167" s="233"/>
      <c r="CR167" s="233"/>
      <c r="CS167" s="233"/>
      <c r="CT167" s="233"/>
      <c r="CU167" s="233"/>
      <c r="CV167" s="233"/>
      <c r="CW167" s="233"/>
      <c r="CX167" s="233"/>
      <c r="CY167" s="233"/>
      <c r="CZ167" s="233"/>
      <c r="DA167" s="233"/>
      <c r="DB167" s="233"/>
      <c r="DC167" s="233"/>
      <c r="DD167" s="233"/>
      <c r="DE167" s="233"/>
      <c r="DF167" s="233"/>
      <c r="DG167" s="233"/>
      <c r="DH167" s="233"/>
      <c r="DI167" s="233"/>
      <c r="DJ167" s="233"/>
      <c r="DK167" s="233"/>
      <c r="DL167" s="233"/>
      <c r="DM167" s="233"/>
      <c r="DN167" s="233"/>
      <c r="DO167" s="233"/>
      <c r="DP167" s="233"/>
      <c r="DQ167" s="233"/>
      <c r="DR167" s="233"/>
      <c r="DS167" s="233"/>
      <c r="DT167" s="233"/>
      <c r="DU167" s="233"/>
      <c r="DV167" s="233"/>
      <c r="DW167" s="233"/>
      <c r="DX167" s="233"/>
      <c r="DY167" s="233"/>
      <c r="DZ167" s="233"/>
      <c r="EA167" s="233"/>
      <c r="EB167" s="233"/>
      <c r="EC167" s="233"/>
      <c r="ED167" s="233"/>
      <c r="EE167" s="233"/>
      <c r="EF167" s="233"/>
      <c r="EG167" s="233"/>
      <c r="EH167" s="233"/>
      <c r="EI167" s="233"/>
      <c r="EJ167" s="233"/>
      <c r="EK167" s="233"/>
      <c r="EL167" s="233"/>
      <c r="EM167" s="233"/>
      <c r="EN167" s="233"/>
      <c r="EO167" s="233"/>
      <c r="EP167" s="233"/>
      <c r="EQ167" s="233"/>
      <c r="ER167" s="233"/>
      <c r="ES167" s="233"/>
      <c r="ET167" s="233"/>
      <c r="EU167" s="233"/>
      <c r="EV167" s="233"/>
      <c r="EW167" s="233"/>
      <c r="EX167" s="233"/>
      <c r="EY167" s="233"/>
      <c r="EZ167" s="233"/>
      <c r="FA167" s="233"/>
      <c r="FB167" s="233"/>
      <c r="FC167" s="233"/>
      <c r="FD167" s="233"/>
      <c r="FE167" s="233"/>
      <c r="FF167" s="233"/>
      <c r="FG167" s="233"/>
      <c r="FH167" s="233"/>
      <c r="FI167" s="233"/>
      <c r="FJ167" s="233"/>
      <c r="FK167" s="233"/>
      <c r="FL167" s="233"/>
      <c r="FM167" s="233"/>
      <c r="FN167" s="233"/>
      <c r="FO167" s="233"/>
      <c r="FP167" s="233"/>
      <c r="FQ167" s="233"/>
      <c r="FR167" s="233"/>
      <c r="FS167" s="233"/>
      <c r="FT167" s="233"/>
      <c r="FU167" s="233"/>
      <c r="FV167" s="233"/>
      <c r="FW167" s="233"/>
      <c r="FX167" s="233"/>
      <c r="FY167" s="233"/>
      <c r="FZ167" s="233"/>
      <c r="GA167" s="233"/>
      <c r="GB167" s="233"/>
      <c r="GC167" s="233"/>
      <c r="GD167" s="233"/>
      <c r="GE167" s="233"/>
      <c r="GF167" s="233"/>
      <c r="GG167" s="233"/>
      <c r="GH167" s="233"/>
      <c r="GI167" s="233"/>
      <c r="GJ167" s="233"/>
      <c r="GK167" s="233"/>
      <c r="GL167" s="233"/>
      <c r="GM167" s="233"/>
      <c r="GN167" s="233"/>
      <c r="GO167" s="233"/>
      <c r="GP167" s="233"/>
      <c r="GQ167" s="233"/>
      <c r="GR167" s="233"/>
      <c r="GS167" s="233"/>
      <c r="GT167" s="233"/>
      <c r="GU167" s="233"/>
      <c r="GV167" s="233"/>
      <c r="GW167" s="233"/>
      <c r="GX167" s="233"/>
      <c r="GY167" s="233"/>
      <c r="GZ167" s="233"/>
      <c r="HA167" s="233"/>
      <c r="HB167" s="233"/>
      <c r="HC167" s="233"/>
      <c r="HD167" s="233"/>
      <c r="HE167" s="233"/>
      <c r="HF167" s="233"/>
      <c r="HG167" s="233"/>
      <c r="HH167" s="233"/>
      <c r="HI167" s="233"/>
      <c r="HJ167" s="233"/>
      <c r="HK167" s="233"/>
      <c r="HL167" s="233"/>
      <c r="HM167" s="233"/>
      <c r="HN167" s="233"/>
      <c r="HO167" s="233"/>
      <c r="HP167" s="233"/>
      <c r="HQ167" s="233"/>
      <c r="HR167" s="233"/>
      <c r="HS167" s="233"/>
      <c r="HT167" s="233"/>
      <c r="HU167" s="233"/>
      <c r="HV167" s="233"/>
      <c r="HW167" s="233"/>
      <c r="HX167" s="233"/>
      <c r="HY167" s="233"/>
      <c r="HZ167" s="233"/>
      <c r="IA167" s="233"/>
      <c r="IB167" s="233"/>
      <c r="IC167" s="233"/>
      <c r="ID167" s="233"/>
      <c r="IE167" s="233"/>
      <c r="IF167" s="233"/>
      <c r="IG167" s="233"/>
      <c r="IH167" s="233"/>
      <c r="II167" s="233"/>
      <c r="IJ167" s="233"/>
      <c r="IK167" s="233"/>
      <c r="IL167" s="233"/>
      <c r="IM167" s="233"/>
      <c r="IN167" s="233"/>
      <c r="IO167" s="233"/>
      <c r="IP167" s="233"/>
      <c r="IQ167" s="233"/>
      <c r="IR167" s="233"/>
      <c r="IS167" s="233"/>
      <c r="IT167" s="233"/>
      <c r="IU167" s="233"/>
      <c r="IV167" s="233"/>
      <c r="IW167" s="233"/>
      <c r="IX167" s="233"/>
      <c r="IY167" s="233"/>
      <c r="IZ167" s="233"/>
      <c r="JA167" s="233"/>
      <c r="JB167" s="233"/>
      <c r="JC167" s="233"/>
      <c r="JD167" s="233"/>
      <c r="JE167" s="233"/>
      <c r="JF167" s="233"/>
      <c r="JG167" s="233"/>
      <c r="JH167" s="233"/>
      <c r="JI167" s="233"/>
      <c r="JJ167" s="233"/>
      <c r="JK167" s="233"/>
      <c r="JL167" s="233"/>
      <c r="JM167" s="233"/>
      <c r="JN167" s="233"/>
      <c r="JO167" s="233"/>
      <c r="JP167" s="233"/>
      <c r="JQ167" s="233"/>
      <c r="JR167" s="233"/>
      <c r="JS167" s="233"/>
      <c r="JT167" s="233"/>
      <c r="JU167" s="233"/>
      <c r="JV167" s="233"/>
      <c r="JW167" s="233"/>
      <c r="JX167" s="233"/>
      <c r="JY167" s="233"/>
      <c r="JZ167" s="233"/>
      <c r="KA167" s="233"/>
      <c r="KB167" s="233"/>
      <c r="KC167" s="233"/>
      <c r="KD167" s="233"/>
      <c r="KE167" s="233"/>
      <c r="KF167" s="233"/>
      <c r="KG167" s="233"/>
      <c r="KH167" s="233"/>
      <c r="KI167" s="233"/>
      <c r="KJ167" s="233"/>
      <c r="KK167" s="233"/>
      <c r="KL167" s="233"/>
      <c r="KM167" s="233"/>
      <c r="KN167" s="233"/>
      <c r="KO167" s="233"/>
      <c r="KP167" s="233"/>
      <c r="KQ167" s="233"/>
      <c r="KR167" s="233"/>
      <c r="KS167" s="233"/>
      <c r="KT167" s="233"/>
      <c r="KU167" s="233"/>
      <c r="KV167" s="233"/>
      <c r="KW167" s="233"/>
      <c r="KX167" s="233"/>
      <c r="KY167" s="233"/>
      <c r="KZ167" s="233"/>
      <c r="LA167" s="233"/>
      <c r="LB167" s="233"/>
      <c r="LC167" s="233"/>
      <c r="LD167" s="233"/>
      <c r="LE167" s="233"/>
      <c r="LF167" s="233"/>
      <c r="LG167" s="233"/>
      <c r="LH167" s="233"/>
      <c r="LI167" s="233"/>
      <c r="LJ167" s="233"/>
      <c r="LK167" s="233"/>
      <c r="LL167" s="233"/>
      <c r="LM167" s="233"/>
      <c r="LN167" s="233"/>
      <c r="LO167" s="233"/>
      <c r="LP167" s="233"/>
      <c r="LQ167" s="233"/>
      <c r="LR167" s="233"/>
      <c r="LS167" s="233"/>
      <c r="LT167" s="233"/>
      <c r="LU167" s="233"/>
      <c r="LV167" s="233"/>
      <c r="LW167" s="233"/>
      <c r="LX167" s="233"/>
      <c r="LY167" s="233"/>
      <c r="LZ167" s="233"/>
      <c r="MA167" s="233"/>
      <c r="MB167" s="233"/>
      <c r="MC167" s="233"/>
      <c r="MD167" s="233"/>
      <c r="ME167" s="233"/>
      <c r="MF167" s="233"/>
      <c r="MG167" s="233"/>
      <c r="MH167" s="233"/>
      <c r="MI167" s="233"/>
      <c r="MJ167" s="233"/>
      <c r="MK167" s="233"/>
      <c r="ML167" s="233"/>
      <c r="MM167" s="233"/>
      <c r="MN167" s="233"/>
      <c r="MO167" s="233"/>
      <c r="MP167" s="233"/>
      <c r="MQ167" s="233"/>
      <c r="MR167" s="233"/>
      <c r="MS167" s="233"/>
      <c r="MT167" s="233"/>
      <c r="MU167" s="233"/>
      <c r="MV167" s="233"/>
      <c r="MW167" s="233"/>
      <c r="MX167" s="233"/>
      <c r="MY167" s="233"/>
      <c r="MZ167" s="233"/>
      <c r="NA167" s="233"/>
      <c r="NB167" s="233"/>
      <c r="NC167" s="233"/>
      <c r="ND167" s="233"/>
      <c r="NE167" s="233"/>
      <c r="NF167" s="233"/>
      <c r="NG167" s="233"/>
      <c r="NH167" s="233"/>
      <c r="NI167" s="233"/>
      <c r="NJ167" s="233"/>
      <c r="NK167" s="233"/>
      <c r="NL167" s="233"/>
      <c r="NM167" s="233"/>
      <c r="NN167" s="233"/>
      <c r="NO167" s="233"/>
      <c r="NP167" s="233"/>
      <c r="NQ167" s="233"/>
      <c r="NR167" s="233"/>
      <c r="NS167" s="233"/>
      <c r="NT167" s="233"/>
      <c r="NU167" s="233"/>
      <c r="NV167" s="233"/>
      <c r="NW167" s="233"/>
      <c r="NX167" s="233"/>
      <c r="NY167" s="233"/>
      <c r="NZ167" s="233"/>
      <c r="OA167" s="233"/>
      <c r="OB167" s="233"/>
      <c r="OC167" s="233"/>
      <c r="OD167" s="233"/>
      <c r="OE167" s="233"/>
      <c r="OF167" s="233"/>
      <c r="OG167" s="233"/>
      <c r="OH167" s="233"/>
      <c r="OI167" s="233"/>
      <c r="OJ167" s="233"/>
      <c r="OK167" s="233"/>
      <c r="OL167" s="233"/>
      <c r="OM167" s="233"/>
      <c r="ON167" s="233"/>
      <c r="OO167" s="233"/>
      <c r="OP167" s="233"/>
      <c r="OQ167" s="233"/>
      <c r="OR167" s="233"/>
      <c r="OS167" s="233"/>
      <c r="OT167" s="233"/>
      <c r="OU167" s="233"/>
      <c r="OV167" s="233"/>
      <c r="OW167" s="233"/>
      <c r="OX167" s="233"/>
      <c r="OY167" s="233"/>
      <c r="OZ167" s="233"/>
      <c r="PA167" s="233"/>
      <c r="PB167" s="233"/>
      <c r="PC167" s="233"/>
      <c r="PD167" s="233"/>
      <c r="PE167" s="233"/>
      <c r="PF167" s="233"/>
      <c r="PG167" s="233"/>
      <c r="PH167" s="233"/>
      <c r="PI167" s="233"/>
      <c r="PJ167" s="233"/>
      <c r="PK167" s="233"/>
      <c r="PL167" s="233"/>
      <c r="PM167" s="233"/>
      <c r="PN167" s="233"/>
      <c r="PO167" s="233"/>
      <c r="PP167" s="233"/>
      <c r="PQ167" s="233"/>
      <c r="PR167" s="233"/>
      <c r="PS167" s="233"/>
      <c r="PT167" s="233"/>
      <c r="PU167" s="233"/>
      <c r="PV167" s="233"/>
      <c r="PW167" s="233"/>
      <c r="PX167" s="233"/>
      <c r="PY167" s="233"/>
      <c r="PZ167" s="233"/>
      <c r="QA167" s="233"/>
      <c r="QB167" s="233"/>
      <c r="QC167" s="233"/>
      <c r="QD167" s="233"/>
      <c r="QE167" s="233"/>
      <c r="QF167" s="233"/>
      <c r="QG167" s="233"/>
      <c r="QH167" s="233"/>
      <c r="QI167" s="233"/>
      <c r="QJ167" s="233"/>
      <c r="QK167" s="233"/>
      <c r="QL167" s="233"/>
      <c r="QM167" s="233"/>
      <c r="QN167" s="233"/>
      <c r="QO167" s="233"/>
      <c r="QP167" s="233"/>
      <c r="QQ167" s="233"/>
      <c r="QR167" s="233"/>
      <c r="QS167" s="233"/>
      <c r="QT167" s="233"/>
      <c r="QU167" s="233"/>
      <c r="QV167" s="233"/>
      <c r="QW167" s="233"/>
      <c r="QX167" s="233"/>
      <c r="QY167" s="233"/>
      <c r="QZ167" s="233"/>
      <c r="RA167" s="233"/>
      <c r="RB167" s="233"/>
      <c r="RC167" s="233"/>
      <c r="RD167" s="233"/>
      <c r="RE167" s="233"/>
      <c r="RF167" s="233"/>
      <c r="RG167" s="233"/>
      <c r="RH167" s="233"/>
      <c r="RI167" s="233"/>
      <c r="RJ167" s="233"/>
      <c r="RK167" s="233"/>
      <c r="RL167" s="233"/>
      <c r="RM167" s="233"/>
      <c r="RN167" s="233"/>
      <c r="RO167" s="233"/>
      <c r="RP167" s="233"/>
      <c r="RQ167" s="233"/>
      <c r="RR167" s="233"/>
      <c r="RS167" s="233"/>
      <c r="RT167" s="233"/>
      <c r="RU167" s="233"/>
      <c r="RV167" s="233"/>
      <c r="RW167" s="233"/>
      <c r="RX167" s="233"/>
      <c r="RY167" s="233"/>
      <c r="RZ167" s="233"/>
      <c r="SA167" s="233"/>
      <c r="SB167" s="233"/>
    </row>
    <row r="168" spans="1:496" ht="15" customHeight="1" x14ac:dyDescent="0.2">
      <c r="A168" s="234" t="str">
        <f t="shared" si="2"/>
        <v>INDEC-CM - 42911-71</v>
      </c>
      <c r="B168" s="234">
        <v>42911</v>
      </c>
      <c r="C168" s="100" t="s">
        <v>51</v>
      </c>
      <c r="D168" s="234">
        <v>71</v>
      </c>
      <c r="E168" s="236" t="s">
        <v>202</v>
      </c>
    </row>
    <row r="169" spans="1:496" ht="15" customHeight="1" x14ac:dyDescent="0.2">
      <c r="A169" s="234" t="str">
        <f t="shared" si="2"/>
        <v>INDEC-CM - 37210-42</v>
      </c>
      <c r="B169" s="234">
        <v>37210</v>
      </c>
      <c r="C169" s="100" t="s">
        <v>51</v>
      </c>
      <c r="D169" s="234">
        <v>42</v>
      </c>
      <c r="E169" s="236" t="s">
        <v>203</v>
      </c>
    </row>
    <row r="170" spans="1:496" ht="15" customHeight="1" x14ac:dyDescent="0.2">
      <c r="A170" s="234" t="str">
        <f t="shared" si="2"/>
        <v>INDEC-CM - 37210-41</v>
      </c>
      <c r="B170" s="234">
        <v>37210</v>
      </c>
      <c r="C170" s="100" t="s">
        <v>51</v>
      </c>
      <c r="D170" s="234">
        <v>41</v>
      </c>
      <c r="E170" s="236" t="s">
        <v>204</v>
      </c>
    </row>
    <row r="171" spans="1:496" ht="15" customHeight="1" x14ac:dyDescent="0.2">
      <c r="A171" s="234" t="str">
        <f t="shared" si="2"/>
        <v>INDEC-CM - 36930-11</v>
      </c>
      <c r="B171" s="234">
        <v>36930</v>
      </c>
      <c r="C171" s="100" t="s">
        <v>51</v>
      </c>
      <c r="D171" s="234">
        <v>11</v>
      </c>
      <c r="E171" s="233" t="s">
        <v>205</v>
      </c>
    </row>
    <row r="172" spans="1:496" ht="15" customHeight="1" x14ac:dyDescent="0.2">
      <c r="A172" s="234" t="str">
        <f t="shared" si="2"/>
        <v>INDEC-CM - 36950-21</v>
      </c>
      <c r="B172" s="234">
        <v>36950</v>
      </c>
      <c r="C172" s="100" t="s">
        <v>51</v>
      </c>
      <c r="D172" s="234">
        <v>21</v>
      </c>
      <c r="E172" s="233" t="s">
        <v>206</v>
      </c>
    </row>
    <row r="173" spans="1:496" ht="15" customHeight="1" x14ac:dyDescent="0.2">
      <c r="A173" s="234" t="str">
        <f t="shared" si="2"/>
        <v>INDEC-CM - 35110-31</v>
      </c>
      <c r="B173" s="234">
        <v>35110</v>
      </c>
      <c r="C173" s="100" t="s">
        <v>51</v>
      </c>
      <c r="D173" s="234">
        <v>31</v>
      </c>
      <c r="E173" s="233" t="s">
        <v>207</v>
      </c>
    </row>
    <row r="174" spans="1:496" ht="15" customHeight="1" x14ac:dyDescent="0.2">
      <c r="A174" s="234" t="str">
        <f t="shared" si="2"/>
        <v>INDEC-CM - 35110-32</v>
      </c>
      <c r="B174" s="234">
        <v>35110</v>
      </c>
      <c r="C174" s="100" t="s">
        <v>51</v>
      </c>
      <c r="D174" s="234">
        <v>32</v>
      </c>
      <c r="E174" s="233" t="s">
        <v>208</v>
      </c>
    </row>
    <row r="175" spans="1:496" ht="15" customHeight="1" x14ac:dyDescent="0.2">
      <c r="A175" s="234" t="str">
        <f t="shared" si="2"/>
        <v>INDEC-CM - 37940-11</v>
      </c>
      <c r="B175" s="234">
        <v>37940</v>
      </c>
      <c r="C175" s="100" t="s">
        <v>51</v>
      </c>
      <c r="D175" s="234">
        <v>11</v>
      </c>
      <c r="E175" s="233" t="s">
        <v>209</v>
      </c>
    </row>
    <row r="176" spans="1:496" ht="15" customHeight="1" x14ac:dyDescent="0.2">
      <c r="A176" s="234" t="str">
        <f t="shared" si="2"/>
        <v>INDEC-CM - 35110-71</v>
      </c>
      <c r="B176" s="234">
        <v>35110</v>
      </c>
      <c r="C176" s="100" t="s">
        <v>51</v>
      </c>
      <c r="D176" s="234">
        <v>71</v>
      </c>
      <c r="E176" s="233" t="s">
        <v>210</v>
      </c>
    </row>
    <row r="177" spans="1:5" ht="15" customHeight="1" x14ac:dyDescent="0.2">
      <c r="A177" s="234" t="str">
        <f t="shared" si="2"/>
        <v>INDEC-CM - 31210-31</v>
      </c>
      <c r="B177" s="234">
        <v>31210</v>
      </c>
      <c r="C177" s="100" t="s">
        <v>51</v>
      </c>
      <c r="D177" s="234">
        <v>31</v>
      </c>
      <c r="E177" s="233" t="s">
        <v>211</v>
      </c>
    </row>
    <row r="178" spans="1:5" ht="15" customHeight="1" x14ac:dyDescent="0.2">
      <c r="A178" s="234" t="str">
        <f t="shared" si="2"/>
        <v>INDEC-CM - 31210-32</v>
      </c>
      <c r="B178" s="234">
        <v>31210</v>
      </c>
      <c r="C178" s="100" t="s">
        <v>51</v>
      </c>
      <c r="D178" s="234">
        <v>32</v>
      </c>
      <c r="E178" s="233" t="s">
        <v>212</v>
      </c>
    </row>
    <row r="179" spans="1:5" ht="15" customHeight="1" x14ac:dyDescent="0.2">
      <c r="A179" s="234" t="str">
        <f t="shared" si="2"/>
        <v>INDEC-CM - 41541-11</v>
      </c>
      <c r="B179" s="234">
        <v>41541</v>
      </c>
      <c r="C179" s="100" t="s">
        <v>51</v>
      </c>
      <c r="D179" s="234">
        <v>11</v>
      </c>
      <c r="E179" s="233" t="s">
        <v>213</v>
      </c>
    </row>
    <row r="180" spans="1:5" ht="15" customHeight="1" x14ac:dyDescent="0.2">
      <c r="A180" s="234" t="str">
        <f t="shared" si="2"/>
        <v>INDEC-CM - 34720-11</v>
      </c>
      <c r="B180" s="234">
        <v>34720</v>
      </c>
      <c r="C180" s="100" t="s">
        <v>51</v>
      </c>
      <c r="D180" s="234">
        <v>11</v>
      </c>
      <c r="E180" s="236" t="s">
        <v>214</v>
      </c>
    </row>
    <row r="181" spans="1:5" ht="15" customHeight="1" x14ac:dyDescent="0.2">
      <c r="A181" s="234" t="str">
        <f t="shared" si="2"/>
        <v>INDEC-CM - 47220-11</v>
      </c>
      <c r="B181" s="234">
        <v>47220</v>
      </c>
      <c r="C181" s="100" t="s">
        <v>51</v>
      </c>
      <c r="D181" s="234">
        <v>11</v>
      </c>
      <c r="E181" s="236" t="s">
        <v>215</v>
      </c>
    </row>
    <row r="182" spans="1:5" ht="15" customHeight="1" x14ac:dyDescent="0.2">
      <c r="A182" s="234" t="str">
        <f t="shared" si="2"/>
        <v>INDEC-CM - 31600-81</v>
      </c>
      <c r="B182" s="234">
        <v>31600</v>
      </c>
      <c r="C182" s="100" t="s">
        <v>51</v>
      </c>
      <c r="D182" s="234">
        <v>81</v>
      </c>
      <c r="E182" s="233" t="s">
        <v>216</v>
      </c>
    </row>
    <row r="183" spans="1:5" ht="15" customHeight="1" x14ac:dyDescent="0.2">
      <c r="A183" s="234" t="str">
        <f t="shared" si="2"/>
        <v>INDEC-CM - 42120-31</v>
      </c>
      <c r="B183" s="234">
        <v>42120</v>
      </c>
      <c r="C183" s="100" t="s">
        <v>51</v>
      </c>
      <c r="D183" s="234">
        <v>31</v>
      </c>
      <c r="E183" s="233" t="s">
        <v>217</v>
      </c>
    </row>
    <row r="184" spans="1:5" ht="15" customHeight="1" x14ac:dyDescent="0.2">
      <c r="A184" s="234" t="str">
        <f t="shared" si="2"/>
        <v>INDEC-CM - 35490-21</v>
      </c>
      <c r="B184" s="234">
        <v>35490</v>
      </c>
      <c r="C184" s="100" t="s">
        <v>51</v>
      </c>
      <c r="D184" s="234">
        <v>21</v>
      </c>
      <c r="E184" s="236" t="s">
        <v>218</v>
      </c>
    </row>
    <row r="185" spans="1:5" ht="15" customHeight="1" x14ac:dyDescent="0.2">
      <c r="A185" s="234" t="str">
        <f t="shared" si="2"/>
        <v>INDEC-CM - 31600-41</v>
      </c>
      <c r="B185" s="234">
        <v>31600</v>
      </c>
      <c r="C185" s="100" t="s">
        <v>51</v>
      </c>
      <c r="D185" s="234">
        <v>41</v>
      </c>
      <c r="E185" s="236" t="s">
        <v>219</v>
      </c>
    </row>
    <row r="186" spans="1:5" ht="15" customHeight="1" x14ac:dyDescent="0.2">
      <c r="A186" s="234" t="str">
        <f t="shared" si="2"/>
        <v>INDEC-CM - 42120-21</v>
      </c>
      <c r="B186" s="234">
        <v>42120</v>
      </c>
      <c r="C186" s="100" t="s">
        <v>51</v>
      </c>
      <c r="D186" s="234">
        <v>21</v>
      </c>
      <c r="E186" s="236" t="s">
        <v>220</v>
      </c>
    </row>
    <row r="187" spans="1:5" ht="15" customHeight="1" x14ac:dyDescent="0.2">
      <c r="A187" s="234" t="str">
        <f t="shared" si="2"/>
        <v>INDEC-CM - 42120-22</v>
      </c>
      <c r="B187" s="234">
        <v>42120</v>
      </c>
      <c r="C187" s="100" t="s">
        <v>51</v>
      </c>
      <c r="D187" s="234">
        <v>22</v>
      </c>
      <c r="E187" s="236" t="s">
        <v>221</v>
      </c>
    </row>
    <row r="188" spans="1:5" ht="15" customHeight="1" x14ac:dyDescent="0.2">
      <c r="A188" s="234" t="str">
        <f t="shared" si="2"/>
        <v>INDEC-CM - 31600-33</v>
      </c>
      <c r="B188" s="234">
        <v>31600</v>
      </c>
      <c r="C188" s="100" t="s">
        <v>51</v>
      </c>
      <c r="D188" s="234">
        <v>33</v>
      </c>
      <c r="E188" s="233" t="s">
        <v>222</v>
      </c>
    </row>
    <row r="189" spans="1:5" ht="15" customHeight="1" x14ac:dyDescent="0.2">
      <c r="A189" s="234" t="str">
        <f t="shared" si="2"/>
        <v>INDEC-CM - 31600-32</v>
      </c>
      <c r="B189" s="234">
        <v>31600</v>
      </c>
      <c r="C189" s="100" t="s">
        <v>51</v>
      </c>
      <c r="D189" s="234">
        <v>32</v>
      </c>
      <c r="E189" s="233" t="s">
        <v>223</v>
      </c>
    </row>
    <row r="190" spans="1:5" ht="15" customHeight="1" x14ac:dyDescent="0.2">
      <c r="A190" s="234" t="str">
        <f t="shared" si="2"/>
        <v>INDEC-CM - 31600-31</v>
      </c>
      <c r="B190" s="234">
        <v>31600</v>
      </c>
      <c r="C190" s="100" t="s">
        <v>51</v>
      </c>
      <c r="D190" s="234">
        <v>31</v>
      </c>
      <c r="E190" s="233" t="s">
        <v>224</v>
      </c>
    </row>
    <row r="191" spans="1:5" ht="15" customHeight="1" x14ac:dyDescent="0.2">
      <c r="A191" s="234" t="str">
        <f t="shared" si="2"/>
        <v>INDEC-CM - 42120-11</v>
      </c>
      <c r="B191" s="234">
        <v>42120</v>
      </c>
      <c r="C191" s="100" t="s">
        <v>51</v>
      </c>
      <c r="D191" s="234">
        <v>11</v>
      </c>
      <c r="E191" s="233" t="s">
        <v>225</v>
      </c>
    </row>
    <row r="192" spans="1:5" ht="15" customHeight="1" x14ac:dyDescent="0.2">
      <c r="A192" s="234" t="str">
        <f t="shared" si="2"/>
        <v>INDEC-CM - 31600-23</v>
      </c>
      <c r="B192" s="234">
        <v>31600</v>
      </c>
      <c r="C192" s="100" t="s">
        <v>51</v>
      </c>
      <c r="D192" s="234">
        <v>23</v>
      </c>
      <c r="E192" s="233" t="s">
        <v>226</v>
      </c>
    </row>
    <row r="193" spans="1:5" ht="15" customHeight="1" x14ac:dyDescent="0.2">
      <c r="A193" s="234" t="str">
        <f t="shared" si="2"/>
        <v>INDEC-CM - 31600-22</v>
      </c>
      <c r="B193" s="234">
        <v>31600</v>
      </c>
      <c r="C193" s="100" t="s">
        <v>51</v>
      </c>
      <c r="D193" s="234">
        <v>22</v>
      </c>
      <c r="E193" s="233" t="s">
        <v>227</v>
      </c>
    </row>
    <row r="194" spans="1:5" ht="15" customHeight="1" x14ac:dyDescent="0.2">
      <c r="A194" s="234" t="str">
        <f t="shared" si="2"/>
        <v>INDEC-CM - 31600-21</v>
      </c>
      <c r="B194" s="234">
        <v>31600</v>
      </c>
      <c r="C194" s="100" t="s">
        <v>51</v>
      </c>
      <c r="D194" s="234">
        <v>21</v>
      </c>
      <c r="E194" s="233" t="s">
        <v>228</v>
      </c>
    </row>
    <row r="195" spans="1:5" ht="15" customHeight="1" x14ac:dyDescent="0.2">
      <c r="A195" s="234" t="str">
        <f t="shared" si="2"/>
        <v>INDEC-CM - 41278-33</v>
      </c>
      <c r="B195" s="234">
        <v>41278</v>
      </c>
      <c r="C195" s="100" t="s">
        <v>51</v>
      </c>
      <c r="D195" s="234">
        <v>33</v>
      </c>
      <c r="E195" s="236" t="s">
        <v>229</v>
      </c>
    </row>
    <row r="196" spans="1:5" ht="15" customHeight="1" x14ac:dyDescent="0.2">
      <c r="A196" s="234" t="str">
        <f t="shared" si="2"/>
        <v>INDEC-CM - 36320-33</v>
      </c>
      <c r="B196" s="234">
        <v>36320</v>
      </c>
      <c r="C196" s="100" t="s">
        <v>51</v>
      </c>
      <c r="D196" s="234">
        <v>33</v>
      </c>
      <c r="E196" s="233" t="s">
        <v>230</v>
      </c>
    </row>
    <row r="197" spans="1:5" ht="15" customHeight="1" x14ac:dyDescent="0.2">
      <c r="A197" s="234" t="str">
        <f t="shared" si="2"/>
        <v>INDEC-CM - 48270-11</v>
      </c>
      <c r="B197" s="234">
        <v>48270</v>
      </c>
      <c r="C197" s="100" t="s">
        <v>51</v>
      </c>
      <c r="D197" s="234">
        <v>11</v>
      </c>
      <c r="E197" s="236" t="s">
        <v>231</v>
      </c>
    </row>
    <row r="198" spans="1:5" ht="15" customHeight="1" x14ac:dyDescent="0.2">
      <c r="A198" s="234" t="str">
        <f t="shared" ref="A198:A220" si="3">CONCATENATE("INDEC-CM - ",B198,C198,D198)</f>
        <v>INDEC-CM - 42190-11</v>
      </c>
      <c r="B198" s="234">
        <v>42190</v>
      </c>
      <c r="C198" s="100" t="s">
        <v>51</v>
      </c>
      <c r="D198" s="234">
        <v>11</v>
      </c>
      <c r="E198" s="233" t="s">
        <v>232</v>
      </c>
    </row>
    <row r="199" spans="1:5" ht="15" customHeight="1" x14ac:dyDescent="0.2">
      <c r="A199" s="234" t="str">
        <f t="shared" si="3"/>
        <v>INDEC-CM - 43923-31</v>
      </c>
      <c r="B199" s="234">
        <v>43923</v>
      </c>
      <c r="C199" s="100" t="s">
        <v>51</v>
      </c>
      <c r="D199" s="234">
        <v>31</v>
      </c>
      <c r="E199" s="236" t="s">
        <v>233</v>
      </c>
    </row>
    <row r="200" spans="1:5" ht="15" customHeight="1" x14ac:dyDescent="0.2">
      <c r="A200" s="234" t="str">
        <f t="shared" si="3"/>
        <v>INDEC-CM - 31210-11</v>
      </c>
      <c r="B200" s="234">
        <v>31210</v>
      </c>
      <c r="C200" s="100" t="s">
        <v>51</v>
      </c>
      <c r="D200" s="234">
        <v>11</v>
      </c>
      <c r="E200" s="236" t="s">
        <v>234</v>
      </c>
    </row>
    <row r="201" spans="1:5" ht="15" customHeight="1" x14ac:dyDescent="0.2">
      <c r="A201" s="234" t="str">
        <f t="shared" si="3"/>
        <v>INDEC-CM - 37129-21</v>
      </c>
      <c r="B201" s="234">
        <v>37129</v>
      </c>
      <c r="C201" s="100" t="s">
        <v>51</v>
      </c>
      <c r="D201" s="234">
        <v>21</v>
      </c>
      <c r="E201" s="233" t="s">
        <v>235</v>
      </c>
    </row>
    <row r="202" spans="1:5" ht="15" customHeight="1" x14ac:dyDescent="0.2">
      <c r="A202" s="234" t="str">
        <f t="shared" si="3"/>
        <v>INDEC-CM - 37560-21</v>
      </c>
      <c r="B202" s="234">
        <v>37560</v>
      </c>
      <c r="C202" s="100" t="s">
        <v>51</v>
      </c>
      <c r="D202" s="234">
        <v>21</v>
      </c>
      <c r="E202" s="236" t="s">
        <v>236</v>
      </c>
    </row>
    <row r="203" spans="1:5" ht="15" customHeight="1" x14ac:dyDescent="0.2">
      <c r="A203" s="234" t="str">
        <f t="shared" si="3"/>
        <v>INDEC-CM - 42999-71</v>
      </c>
      <c r="B203" s="234">
        <v>42999</v>
      </c>
      <c r="C203" s="100" t="s">
        <v>51</v>
      </c>
      <c r="D203" s="234">
        <v>71</v>
      </c>
      <c r="E203" s="233" t="s">
        <v>237</v>
      </c>
    </row>
    <row r="204" spans="1:5" ht="15" customHeight="1" x14ac:dyDescent="0.2">
      <c r="A204" s="234" t="str">
        <f t="shared" si="3"/>
        <v>INDEC-CM - 41516-22</v>
      </c>
      <c r="B204" s="234">
        <v>41516</v>
      </c>
      <c r="C204" s="100" t="s">
        <v>51</v>
      </c>
      <c r="D204" s="234">
        <v>22</v>
      </c>
      <c r="E204" s="233" t="s">
        <v>238</v>
      </c>
    </row>
    <row r="205" spans="1:5" ht="15" customHeight="1" x14ac:dyDescent="0.2">
      <c r="A205" s="234" t="str">
        <f t="shared" si="3"/>
        <v>INDEC-CM - 37350-51</v>
      </c>
      <c r="B205" s="234">
        <v>37350</v>
      </c>
      <c r="C205" s="100" t="s">
        <v>51</v>
      </c>
      <c r="D205" s="234">
        <v>51</v>
      </c>
      <c r="E205" s="233" t="s">
        <v>239</v>
      </c>
    </row>
    <row r="206" spans="1:5" ht="15" customHeight="1" x14ac:dyDescent="0.2">
      <c r="A206" s="234" t="str">
        <f t="shared" si="3"/>
        <v>INDEC-CM - 44826-21</v>
      </c>
      <c r="B206" s="234">
        <v>44826</v>
      </c>
      <c r="C206" s="100" t="s">
        <v>51</v>
      </c>
      <c r="D206" s="234">
        <v>21</v>
      </c>
      <c r="E206" s="233" t="s">
        <v>240</v>
      </c>
    </row>
    <row r="207" spans="1:5" ht="15" customHeight="1" x14ac:dyDescent="0.2">
      <c r="A207" s="234" t="str">
        <f t="shared" si="3"/>
        <v>INDEC-CM - 31210-22</v>
      </c>
      <c r="B207" s="234">
        <v>31210</v>
      </c>
      <c r="C207" s="100" t="s">
        <v>51</v>
      </c>
      <c r="D207" s="234">
        <v>22</v>
      </c>
      <c r="E207" s="233" t="s">
        <v>241</v>
      </c>
    </row>
    <row r="208" spans="1:5" ht="15" customHeight="1" x14ac:dyDescent="0.2">
      <c r="A208" s="234" t="str">
        <f t="shared" si="3"/>
        <v>INDEC-CM - 31100-11</v>
      </c>
      <c r="B208" s="234">
        <v>31100</v>
      </c>
      <c r="C208" s="100" t="s">
        <v>51</v>
      </c>
      <c r="D208" s="234">
        <v>11</v>
      </c>
      <c r="E208" s="233" t="s">
        <v>242</v>
      </c>
    </row>
    <row r="209" spans="1:496" ht="15" customHeight="1" x14ac:dyDescent="0.2">
      <c r="A209" s="234" t="str">
        <f t="shared" si="3"/>
        <v>INDEC-CM - 46212-53</v>
      </c>
      <c r="B209" s="234">
        <v>46212</v>
      </c>
      <c r="C209" s="100" t="s">
        <v>51</v>
      </c>
      <c r="D209" s="234">
        <v>53</v>
      </c>
      <c r="E209" s="233" t="s">
        <v>243</v>
      </c>
    </row>
    <row r="210" spans="1:496" ht="15" customHeight="1" x14ac:dyDescent="0.2">
      <c r="A210" s="234" t="str">
        <f t="shared" si="3"/>
        <v>INDEC-CM - 46212-52</v>
      </c>
      <c r="B210" s="234">
        <v>46212</v>
      </c>
      <c r="C210" s="100" t="s">
        <v>51</v>
      </c>
      <c r="D210" s="234">
        <v>52</v>
      </c>
      <c r="E210" s="236" t="s">
        <v>244</v>
      </c>
    </row>
    <row r="211" spans="1:496" ht="15" customHeight="1" x14ac:dyDescent="0.2">
      <c r="A211" s="234" t="str">
        <f t="shared" si="3"/>
        <v>INDEC-CM - 15400-21</v>
      </c>
      <c r="B211" s="234">
        <v>15400</v>
      </c>
      <c r="C211" s="100" t="s">
        <v>51</v>
      </c>
      <c r="D211" s="234">
        <v>21</v>
      </c>
      <c r="E211" s="233" t="s">
        <v>245</v>
      </c>
    </row>
    <row r="212" spans="1:496" ht="15" customHeight="1" x14ac:dyDescent="0.2">
      <c r="A212" s="234" t="str">
        <f t="shared" si="3"/>
        <v>INDEC-CM - 43240-11</v>
      </c>
      <c r="B212" s="234">
        <v>43240</v>
      </c>
      <c r="C212" s="100" t="s">
        <v>51</v>
      </c>
      <c r="D212" s="234">
        <v>11</v>
      </c>
      <c r="E212" s="233" t="s">
        <v>246</v>
      </c>
    </row>
    <row r="213" spans="1:496" ht="15" customHeight="1" x14ac:dyDescent="0.2">
      <c r="A213" s="234" t="str">
        <f t="shared" si="3"/>
        <v>INDEC-CM - 31600-42</v>
      </c>
      <c r="B213" s="234">
        <v>31600</v>
      </c>
      <c r="C213" s="100" t="s">
        <v>51</v>
      </c>
      <c r="D213" s="234">
        <v>42</v>
      </c>
      <c r="E213" s="236" t="s">
        <v>247</v>
      </c>
    </row>
    <row r="214" spans="1:496" s="239" customFormat="1" ht="15" customHeight="1" x14ac:dyDescent="0.2">
      <c r="A214" s="237"/>
      <c r="B214" s="237"/>
      <c r="C214" s="238"/>
      <c r="D214" s="237"/>
      <c r="E214" s="240"/>
      <c r="F214" s="233"/>
      <c r="G214" s="233"/>
      <c r="H214" s="233"/>
      <c r="I214" s="233"/>
      <c r="J214" s="233"/>
      <c r="K214" s="233"/>
      <c r="L214" s="233"/>
      <c r="M214" s="233"/>
      <c r="N214" s="233"/>
      <c r="O214" s="233"/>
      <c r="P214" s="233"/>
      <c r="Q214" s="233"/>
      <c r="R214" s="233"/>
      <c r="S214" s="233"/>
      <c r="T214" s="233"/>
      <c r="U214" s="233"/>
      <c r="V214" s="233"/>
      <c r="W214" s="233"/>
      <c r="X214" s="233"/>
      <c r="Y214" s="233"/>
      <c r="Z214" s="233"/>
      <c r="AA214" s="233"/>
      <c r="AB214" s="233"/>
      <c r="AC214" s="233"/>
      <c r="AD214" s="233"/>
      <c r="AE214" s="233"/>
      <c r="AF214" s="233"/>
      <c r="AG214" s="233"/>
      <c r="AH214" s="233"/>
      <c r="AI214" s="233"/>
      <c r="AJ214" s="233"/>
      <c r="AK214" s="233"/>
      <c r="AL214" s="233"/>
      <c r="AM214" s="233"/>
      <c r="AN214" s="233"/>
      <c r="AO214" s="233"/>
      <c r="AP214" s="233"/>
      <c r="AQ214" s="233"/>
      <c r="AR214" s="233"/>
      <c r="AS214" s="233"/>
      <c r="AT214" s="233"/>
      <c r="AU214" s="233"/>
      <c r="AV214" s="233"/>
      <c r="AW214" s="233"/>
      <c r="AX214" s="233"/>
      <c r="AY214" s="233"/>
      <c r="AZ214" s="233"/>
      <c r="BA214" s="233"/>
      <c r="BB214" s="233"/>
      <c r="BC214" s="233"/>
      <c r="BD214" s="233"/>
      <c r="BE214" s="233"/>
      <c r="BF214" s="233"/>
      <c r="BG214" s="233"/>
      <c r="BH214" s="233"/>
      <c r="BI214" s="233"/>
      <c r="BJ214" s="233"/>
      <c r="BK214" s="233"/>
      <c r="BL214" s="233"/>
      <c r="BM214" s="233"/>
      <c r="BN214" s="233"/>
      <c r="BO214" s="233"/>
      <c r="BP214" s="233"/>
      <c r="BQ214" s="233"/>
      <c r="BR214" s="233"/>
      <c r="BS214" s="233"/>
      <c r="BT214" s="233"/>
      <c r="BU214" s="233"/>
      <c r="BV214" s="233"/>
      <c r="BW214" s="233"/>
      <c r="BX214" s="233"/>
      <c r="BY214" s="233"/>
      <c r="BZ214" s="233"/>
      <c r="CA214" s="233"/>
      <c r="CB214" s="233"/>
      <c r="CC214" s="233"/>
      <c r="CD214" s="233"/>
      <c r="CE214" s="233"/>
      <c r="CF214" s="233"/>
      <c r="CG214" s="233"/>
      <c r="CH214" s="233"/>
      <c r="CI214" s="233"/>
      <c r="CJ214" s="233"/>
      <c r="CK214" s="233"/>
      <c r="CL214" s="233"/>
      <c r="CM214" s="233"/>
      <c r="CN214" s="233"/>
      <c r="CO214" s="233"/>
      <c r="CP214" s="233"/>
      <c r="CQ214" s="233"/>
      <c r="CR214" s="233"/>
      <c r="CS214" s="233"/>
      <c r="CT214" s="233"/>
      <c r="CU214" s="233"/>
      <c r="CV214" s="233"/>
      <c r="CW214" s="233"/>
      <c r="CX214" s="233"/>
      <c r="CY214" s="233"/>
      <c r="CZ214" s="233"/>
      <c r="DA214" s="233"/>
      <c r="DB214" s="233"/>
      <c r="DC214" s="233"/>
      <c r="DD214" s="233"/>
      <c r="DE214" s="233"/>
      <c r="DF214" s="233"/>
      <c r="DG214" s="233"/>
      <c r="DH214" s="233"/>
      <c r="DI214" s="233"/>
      <c r="DJ214" s="233"/>
      <c r="DK214" s="233"/>
      <c r="DL214" s="233"/>
      <c r="DM214" s="233"/>
      <c r="DN214" s="233"/>
      <c r="DO214" s="233"/>
      <c r="DP214" s="233"/>
      <c r="DQ214" s="233"/>
      <c r="DR214" s="233"/>
      <c r="DS214" s="233"/>
      <c r="DT214" s="233"/>
      <c r="DU214" s="233"/>
      <c r="DV214" s="233"/>
      <c r="DW214" s="233"/>
      <c r="DX214" s="233"/>
      <c r="DY214" s="233"/>
      <c r="DZ214" s="233"/>
      <c r="EA214" s="233"/>
      <c r="EB214" s="233"/>
      <c r="EC214" s="233"/>
      <c r="ED214" s="233"/>
      <c r="EE214" s="233"/>
      <c r="EF214" s="233"/>
      <c r="EG214" s="233"/>
      <c r="EH214" s="233"/>
      <c r="EI214" s="233"/>
      <c r="EJ214" s="233"/>
      <c r="EK214" s="233"/>
      <c r="EL214" s="233"/>
      <c r="EM214" s="233"/>
      <c r="EN214" s="233"/>
      <c r="EO214" s="233"/>
      <c r="EP214" s="233"/>
      <c r="EQ214" s="233"/>
      <c r="ER214" s="233"/>
      <c r="ES214" s="233"/>
      <c r="ET214" s="233"/>
      <c r="EU214" s="233"/>
      <c r="EV214" s="233"/>
      <c r="EW214" s="233"/>
      <c r="EX214" s="233"/>
      <c r="EY214" s="233"/>
      <c r="EZ214" s="233"/>
      <c r="FA214" s="233"/>
      <c r="FB214" s="233"/>
      <c r="FC214" s="233"/>
      <c r="FD214" s="233"/>
      <c r="FE214" s="233"/>
      <c r="FF214" s="233"/>
      <c r="FG214" s="233"/>
      <c r="FH214" s="233"/>
      <c r="FI214" s="233"/>
      <c r="FJ214" s="233"/>
      <c r="FK214" s="233"/>
      <c r="FL214" s="233"/>
      <c r="FM214" s="233"/>
      <c r="FN214" s="233"/>
      <c r="FO214" s="233"/>
      <c r="FP214" s="233"/>
      <c r="FQ214" s="233"/>
      <c r="FR214" s="233"/>
      <c r="FS214" s="233"/>
      <c r="FT214" s="233"/>
      <c r="FU214" s="233"/>
      <c r="FV214" s="233"/>
      <c r="FW214" s="233"/>
      <c r="FX214" s="233"/>
      <c r="FY214" s="233"/>
      <c r="FZ214" s="233"/>
      <c r="GA214" s="233"/>
      <c r="GB214" s="233"/>
      <c r="GC214" s="233"/>
      <c r="GD214" s="233"/>
      <c r="GE214" s="233"/>
      <c r="GF214" s="233"/>
      <c r="GG214" s="233"/>
      <c r="GH214" s="233"/>
      <c r="GI214" s="233"/>
      <c r="GJ214" s="233"/>
      <c r="GK214" s="233"/>
      <c r="GL214" s="233"/>
      <c r="GM214" s="233"/>
      <c r="GN214" s="233"/>
      <c r="GO214" s="233"/>
      <c r="GP214" s="233"/>
      <c r="GQ214" s="233"/>
      <c r="GR214" s="233"/>
      <c r="GS214" s="233"/>
      <c r="GT214" s="233"/>
      <c r="GU214" s="233"/>
      <c r="GV214" s="233"/>
      <c r="GW214" s="233"/>
      <c r="GX214" s="233"/>
      <c r="GY214" s="233"/>
      <c r="GZ214" s="233"/>
      <c r="HA214" s="233"/>
      <c r="HB214" s="233"/>
      <c r="HC214" s="233"/>
      <c r="HD214" s="233"/>
      <c r="HE214" s="233"/>
      <c r="HF214" s="233"/>
      <c r="HG214" s="233"/>
      <c r="HH214" s="233"/>
      <c r="HI214" s="233"/>
      <c r="HJ214" s="233"/>
      <c r="HK214" s="233"/>
      <c r="HL214" s="233"/>
      <c r="HM214" s="233"/>
      <c r="HN214" s="233"/>
      <c r="HO214" s="233"/>
      <c r="HP214" s="233"/>
      <c r="HQ214" s="233"/>
      <c r="HR214" s="233"/>
      <c r="HS214" s="233"/>
      <c r="HT214" s="233"/>
      <c r="HU214" s="233"/>
      <c r="HV214" s="233"/>
      <c r="HW214" s="233"/>
      <c r="HX214" s="233"/>
      <c r="HY214" s="233"/>
      <c r="HZ214" s="233"/>
      <c r="IA214" s="233"/>
      <c r="IB214" s="233"/>
      <c r="IC214" s="233"/>
      <c r="ID214" s="233"/>
      <c r="IE214" s="233"/>
      <c r="IF214" s="233"/>
      <c r="IG214" s="233"/>
      <c r="IH214" s="233"/>
      <c r="II214" s="233"/>
      <c r="IJ214" s="233"/>
      <c r="IK214" s="233"/>
      <c r="IL214" s="233"/>
      <c r="IM214" s="233"/>
      <c r="IN214" s="233"/>
      <c r="IO214" s="233"/>
      <c r="IP214" s="233"/>
      <c r="IQ214" s="233"/>
      <c r="IR214" s="233"/>
      <c r="IS214" s="233"/>
      <c r="IT214" s="233"/>
      <c r="IU214" s="233"/>
      <c r="IV214" s="233"/>
      <c r="IW214" s="233"/>
      <c r="IX214" s="233"/>
      <c r="IY214" s="233"/>
      <c r="IZ214" s="233"/>
      <c r="JA214" s="233"/>
      <c r="JB214" s="233"/>
      <c r="JC214" s="233"/>
      <c r="JD214" s="233"/>
      <c r="JE214" s="233"/>
      <c r="JF214" s="233"/>
      <c r="JG214" s="233"/>
      <c r="JH214" s="233"/>
      <c r="JI214" s="233"/>
      <c r="JJ214" s="233"/>
      <c r="JK214" s="233"/>
      <c r="JL214" s="233"/>
      <c r="JM214" s="233"/>
      <c r="JN214" s="233"/>
      <c r="JO214" s="233"/>
      <c r="JP214" s="233"/>
      <c r="JQ214" s="233"/>
      <c r="JR214" s="233"/>
      <c r="JS214" s="233"/>
      <c r="JT214" s="233"/>
      <c r="JU214" s="233"/>
      <c r="JV214" s="233"/>
      <c r="JW214" s="233"/>
      <c r="JX214" s="233"/>
      <c r="JY214" s="233"/>
      <c r="JZ214" s="233"/>
      <c r="KA214" s="233"/>
      <c r="KB214" s="233"/>
      <c r="KC214" s="233"/>
      <c r="KD214" s="233"/>
      <c r="KE214" s="233"/>
      <c r="KF214" s="233"/>
      <c r="KG214" s="233"/>
      <c r="KH214" s="233"/>
      <c r="KI214" s="233"/>
      <c r="KJ214" s="233"/>
      <c r="KK214" s="233"/>
      <c r="KL214" s="233"/>
      <c r="KM214" s="233"/>
      <c r="KN214" s="233"/>
      <c r="KO214" s="233"/>
      <c r="KP214" s="233"/>
      <c r="KQ214" s="233"/>
      <c r="KR214" s="233"/>
      <c r="KS214" s="233"/>
      <c r="KT214" s="233"/>
      <c r="KU214" s="233"/>
      <c r="KV214" s="233"/>
      <c r="KW214" s="233"/>
      <c r="KX214" s="233"/>
      <c r="KY214" s="233"/>
      <c r="KZ214" s="233"/>
      <c r="LA214" s="233"/>
      <c r="LB214" s="233"/>
      <c r="LC214" s="233"/>
      <c r="LD214" s="233"/>
      <c r="LE214" s="233"/>
      <c r="LF214" s="233"/>
      <c r="LG214" s="233"/>
      <c r="LH214" s="233"/>
      <c r="LI214" s="233"/>
      <c r="LJ214" s="233"/>
      <c r="LK214" s="233"/>
      <c r="LL214" s="233"/>
      <c r="LM214" s="233"/>
      <c r="LN214" s="233"/>
      <c r="LO214" s="233"/>
      <c r="LP214" s="233"/>
      <c r="LQ214" s="233"/>
      <c r="LR214" s="233"/>
      <c r="LS214" s="233"/>
      <c r="LT214" s="233"/>
      <c r="LU214" s="233"/>
      <c r="LV214" s="233"/>
      <c r="LW214" s="233"/>
      <c r="LX214" s="233"/>
      <c r="LY214" s="233"/>
      <c r="LZ214" s="233"/>
      <c r="MA214" s="233"/>
      <c r="MB214" s="233"/>
      <c r="MC214" s="233"/>
      <c r="MD214" s="233"/>
      <c r="ME214" s="233"/>
      <c r="MF214" s="233"/>
      <c r="MG214" s="233"/>
      <c r="MH214" s="233"/>
      <c r="MI214" s="233"/>
      <c r="MJ214" s="233"/>
      <c r="MK214" s="233"/>
      <c r="ML214" s="233"/>
      <c r="MM214" s="233"/>
      <c r="MN214" s="233"/>
      <c r="MO214" s="233"/>
      <c r="MP214" s="233"/>
      <c r="MQ214" s="233"/>
      <c r="MR214" s="233"/>
      <c r="MS214" s="233"/>
      <c r="MT214" s="233"/>
      <c r="MU214" s="233"/>
      <c r="MV214" s="233"/>
      <c r="MW214" s="233"/>
      <c r="MX214" s="233"/>
      <c r="MY214" s="233"/>
      <c r="MZ214" s="233"/>
      <c r="NA214" s="233"/>
      <c r="NB214" s="233"/>
      <c r="NC214" s="233"/>
      <c r="ND214" s="233"/>
      <c r="NE214" s="233"/>
      <c r="NF214" s="233"/>
      <c r="NG214" s="233"/>
      <c r="NH214" s="233"/>
      <c r="NI214" s="233"/>
      <c r="NJ214" s="233"/>
      <c r="NK214" s="233"/>
      <c r="NL214" s="233"/>
      <c r="NM214" s="233"/>
      <c r="NN214" s="233"/>
      <c r="NO214" s="233"/>
      <c r="NP214" s="233"/>
      <c r="NQ214" s="233"/>
      <c r="NR214" s="233"/>
      <c r="NS214" s="233"/>
      <c r="NT214" s="233"/>
      <c r="NU214" s="233"/>
      <c r="NV214" s="233"/>
      <c r="NW214" s="233"/>
      <c r="NX214" s="233"/>
      <c r="NY214" s="233"/>
      <c r="NZ214" s="233"/>
      <c r="OA214" s="233"/>
      <c r="OB214" s="233"/>
      <c r="OC214" s="233"/>
      <c r="OD214" s="233"/>
      <c r="OE214" s="233"/>
      <c r="OF214" s="233"/>
      <c r="OG214" s="233"/>
      <c r="OH214" s="233"/>
      <c r="OI214" s="233"/>
      <c r="OJ214" s="233"/>
      <c r="OK214" s="233"/>
      <c r="OL214" s="233"/>
      <c r="OM214" s="233"/>
      <c r="ON214" s="233"/>
      <c r="OO214" s="233"/>
      <c r="OP214" s="233"/>
      <c r="OQ214" s="233"/>
      <c r="OR214" s="233"/>
      <c r="OS214" s="233"/>
      <c r="OT214" s="233"/>
      <c r="OU214" s="233"/>
      <c r="OV214" s="233"/>
      <c r="OW214" s="233"/>
      <c r="OX214" s="233"/>
      <c r="OY214" s="233"/>
      <c r="OZ214" s="233"/>
      <c r="PA214" s="233"/>
      <c r="PB214" s="233"/>
      <c r="PC214" s="233"/>
      <c r="PD214" s="233"/>
      <c r="PE214" s="233"/>
      <c r="PF214" s="233"/>
      <c r="PG214" s="233"/>
      <c r="PH214" s="233"/>
      <c r="PI214" s="233"/>
      <c r="PJ214" s="233"/>
      <c r="PK214" s="233"/>
      <c r="PL214" s="233"/>
      <c r="PM214" s="233"/>
      <c r="PN214" s="233"/>
      <c r="PO214" s="233"/>
      <c r="PP214" s="233"/>
      <c r="PQ214" s="233"/>
      <c r="PR214" s="233"/>
      <c r="PS214" s="233"/>
      <c r="PT214" s="233"/>
      <c r="PU214" s="233"/>
      <c r="PV214" s="233"/>
      <c r="PW214" s="233"/>
      <c r="PX214" s="233"/>
      <c r="PY214" s="233"/>
      <c r="PZ214" s="233"/>
      <c r="QA214" s="233"/>
      <c r="QB214" s="233"/>
      <c r="QC214" s="233"/>
      <c r="QD214" s="233"/>
      <c r="QE214" s="233"/>
      <c r="QF214" s="233"/>
      <c r="QG214" s="233"/>
      <c r="QH214" s="233"/>
      <c r="QI214" s="233"/>
      <c r="QJ214" s="233"/>
      <c r="QK214" s="233"/>
      <c r="QL214" s="233"/>
      <c r="QM214" s="233"/>
      <c r="QN214" s="233"/>
      <c r="QO214" s="233"/>
      <c r="QP214" s="233"/>
      <c r="QQ214" s="233"/>
      <c r="QR214" s="233"/>
      <c r="QS214" s="233"/>
      <c r="QT214" s="233"/>
      <c r="QU214" s="233"/>
      <c r="QV214" s="233"/>
      <c r="QW214" s="233"/>
      <c r="QX214" s="233"/>
      <c r="QY214" s="233"/>
      <c r="QZ214" s="233"/>
      <c r="RA214" s="233"/>
      <c r="RB214" s="233"/>
      <c r="RC214" s="233"/>
      <c r="RD214" s="233"/>
      <c r="RE214" s="233"/>
      <c r="RF214" s="233"/>
      <c r="RG214" s="233"/>
      <c r="RH214" s="233"/>
      <c r="RI214" s="233"/>
      <c r="RJ214" s="233"/>
      <c r="RK214" s="233"/>
      <c r="RL214" s="233"/>
      <c r="RM214" s="233"/>
      <c r="RN214" s="233"/>
      <c r="RO214" s="233"/>
      <c r="RP214" s="233"/>
      <c r="RQ214" s="233"/>
      <c r="RR214" s="233"/>
      <c r="RS214" s="233"/>
      <c r="RT214" s="233"/>
      <c r="RU214" s="233"/>
      <c r="RV214" s="233"/>
      <c r="RW214" s="233"/>
      <c r="RX214" s="233"/>
      <c r="RY214" s="233"/>
      <c r="RZ214" s="233"/>
      <c r="SA214" s="233"/>
      <c r="SB214" s="233"/>
    </row>
    <row r="215" spans="1:496" s="239" customFormat="1" ht="15" customHeight="1" x14ac:dyDescent="0.2">
      <c r="A215" s="237"/>
      <c r="B215" s="237"/>
      <c r="C215" s="238"/>
      <c r="D215" s="237"/>
      <c r="E215" s="240"/>
      <c r="F215" s="233"/>
      <c r="G215" s="233"/>
      <c r="H215" s="233"/>
      <c r="I215" s="233"/>
      <c r="J215" s="233"/>
      <c r="K215" s="233"/>
      <c r="L215" s="233"/>
      <c r="M215" s="233"/>
      <c r="N215" s="233"/>
      <c r="O215" s="233"/>
      <c r="P215" s="233"/>
      <c r="Q215" s="233"/>
      <c r="R215" s="233"/>
      <c r="S215" s="233"/>
      <c r="T215" s="233"/>
      <c r="U215" s="233"/>
      <c r="V215" s="233"/>
      <c r="W215" s="233"/>
      <c r="X215" s="233"/>
      <c r="Y215" s="233"/>
      <c r="Z215" s="233"/>
      <c r="AA215" s="233"/>
      <c r="AB215" s="233"/>
      <c r="AC215" s="233"/>
      <c r="AD215" s="233"/>
      <c r="AE215" s="233"/>
      <c r="AF215" s="233"/>
      <c r="AG215" s="233"/>
      <c r="AH215" s="233"/>
      <c r="AI215" s="233"/>
      <c r="AJ215" s="233"/>
      <c r="AK215" s="233"/>
      <c r="AL215" s="233"/>
      <c r="AM215" s="233"/>
      <c r="AN215" s="233"/>
      <c r="AO215" s="233"/>
      <c r="AP215" s="233"/>
      <c r="AQ215" s="233"/>
      <c r="AR215" s="233"/>
      <c r="AS215" s="233"/>
      <c r="AT215" s="233"/>
      <c r="AU215" s="233"/>
      <c r="AV215" s="233"/>
      <c r="AW215" s="233"/>
      <c r="AX215" s="233"/>
      <c r="AY215" s="233"/>
      <c r="AZ215" s="233"/>
      <c r="BA215" s="233"/>
      <c r="BB215" s="233"/>
      <c r="BC215" s="233"/>
      <c r="BD215" s="233"/>
      <c r="BE215" s="233"/>
      <c r="BF215" s="233"/>
      <c r="BG215" s="233"/>
      <c r="BH215" s="233"/>
      <c r="BI215" s="233"/>
      <c r="BJ215" s="233"/>
      <c r="BK215" s="233"/>
      <c r="BL215" s="233"/>
      <c r="BM215" s="233"/>
      <c r="BN215" s="233"/>
      <c r="BO215" s="233"/>
      <c r="BP215" s="233"/>
      <c r="BQ215" s="233"/>
      <c r="BR215" s="233"/>
      <c r="BS215" s="233"/>
      <c r="BT215" s="233"/>
      <c r="BU215" s="233"/>
      <c r="BV215" s="233"/>
      <c r="BW215" s="233"/>
      <c r="BX215" s="233"/>
      <c r="BY215" s="233"/>
      <c r="BZ215" s="233"/>
      <c r="CA215" s="233"/>
      <c r="CB215" s="233"/>
      <c r="CC215" s="233"/>
      <c r="CD215" s="233"/>
      <c r="CE215" s="233"/>
      <c r="CF215" s="233"/>
      <c r="CG215" s="233"/>
      <c r="CH215" s="233"/>
      <c r="CI215" s="233"/>
      <c r="CJ215" s="233"/>
      <c r="CK215" s="233"/>
      <c r="CL215" s="233"/>
      <c r="CM215" s="233"/>
      <c r="CN215" s="233"/>
      <c r="CO215" s="233"/>
      <c r="CP215" s="233"/>
      <c r="CQ215" s="233"/>
      <c r="CR215" s="233"/>
      <c r="CS215" s="233"/>
      <c r="CT215" s="233"/>
      <c r="CU215" s="233"/>
      <c r="CV215" s="233"/>
      <c r="CW215" s="233"/>
      <c r="CX215" s="233"/>
      <c r="CY215" s="233"/>
      <c r="CZ215" s="233"/>
      <c r="DA215" s="233"/>
      <c r="DB215" s="233"/>
      <c r="DC215" s="233"/>
      <c r="DD215" s="233"/>
      <c r="DE215" s="233"/>
      <c r="DF215" s="233"/>
      <c r="DG215" s="233"/>
      <c r="DH215" s="233"/>
      <c r="DI215" s="233"/>
      <c r="DJ215" s="233"/>
      <c r="DK215" s="233"/>
      <c r="DL215" s="233"/>
      <c r="DM215" s="233"/>
      <c r="DN215" s="233"/>
      <c r="DO215" s="233"/>
      <c r="DP215" s="233"/>
      <c r="DQ215" s="233"/>
      <c r="DR215" s="233"/>
      <c r="DS215" s="233"/>
      <c r="DT215" s="233"/>
      <c r="DU215" s="233"/>
      <c r="DV215" s="233"/>
      <c r="DW215" s="233"/>
      <c r="DX215" s="233"/>
      <c r="DY215" s="233"/>
      <c r="DZ215" s="233"/>
      <c r="EA215" s="233"/>
      <c r="EB215" s="233"/>
      <c r="EC215" s="233"/>
      <c r="ED215" s="233"/>
      <c r="EE215" s="233"/>
      <c r="EF215" s="233"/>
      <c r="EG215" s="233"/>
      <c r="EH215" s="233"/>
      <c r="EI215" s="233"/>
      <c r="EJ215" s="233"/>
      <c r="EK215" s="233"/>
      <c r="EL215" s="233"/>
      <c r="EM215" s="233"/>
      <c r="EN215" s="233"/>
      <c r="EO215" s="233"/>
      <c r="EP215" s="233"/>
      <c r="EQ215" s="233"/>
      <c r="ER215" s="233"/>
      <c r="ES215" s="233"/>
      <c r="ET215" s="233"/>
      <c r="EU215" s="233"/>
      <c r="EV215" s="233"/>
      <c r="EW215" s="233"/>
      <c r="EX215" s="233"/>
      <c r="EY215" s="233"/>
      <c r="EZ215" s="233"/>
      <c r="FA215" s="233"/>
      <c r="FB215" s="233"/>
      <c r="FC215" s="233"/>
      <c r="FD215" s="233"/>
      <c r="FE215" s="233"/>
      <c r="FF215" s="233"/>
      <c r="FG215" s="233"/>
      <c r="FH215" s="233"/>
      <c r="FI215" s="233"/>
      <c r="FJ215" s="233"/>
      <c r="FK215" s="233"/>
      <c r="FL215" s="233"/>
      <c r="FM215" s="233"/>
      <c r="FN215" s="233"/>
      <c r="FO215" s="233"/>
      <c r="FP215" s="233"/>
      <c r="FQ215" s="233"/>
      <c r="FR215" s="233"/>
      <c r="FS215" s="233"/>
      <c r="FT215" s="233"/>
      <c r="FU215" s="233"/>
      <c r="FV215" s="233"/>
      <c r="FW215" s="233"/>
      <c r="FX215" s="233"/>
      <c r="FY215" s="233"/>
      <c r="FZ215" s="233"/>
      <c r="GA215" s="233"/>
      <c r="GB215" s="233"/>
      <c r="GC215" s="233"/>
      <c r="GD215" s="233"/>
      <c r="GE215" s="233"/>
      <c r="GF215" s="233"/>
      <c r="GG215" s="233"/>
      <c r="GH215" s="233"/>
      <c r="GI215" s="233"/>
      <c r="GJ215" s="233"/>
      <c r="GK215" s="233"/>
      <c r="GL215" s="233"/>
      <c r="GM215" s="233"/>
      <c r="GN215" s="233"/>
      <c r="GO215" s="233"/>
      <c r="GP215" s="233"/>
      <c r="GQ215" s="233"/>
      <c r="GR215" s="233"/>
      <c r="GS215" s="233"/>
      <c r="GT215" s="233"/>
      <c r="GU215" s="233"/>
      <c r="GV215" s="233"/>
      <c r="GW215" s="233"/>
      <c r="GX215" s="233"/>
      <c r="GY215" s="233"/>
      <c r="GZ215" s="233"/>
      <c r="HA215" s="233"/>
      <c r="HB215" s="233"/>
      <c r="HC215" s="233"/>
      <c r="HD215" s="233"/>
      <c r="HE215" s="233"/>
      <c r="HF215" s="233"/>
      <c r="HG215" s="233"/>
      <c r="HH215" s="233"/>
      <c r="HI215" s="233"/>
      <c r="HJ215" s="233"/>
      <c r="HK215" s="233"/>
      <c r="HL215" s="233"/>
      <c r="HM215" s="233"/>
      <c r="HN215" s="233"/>
      <c r="HO215" s="233"/>
      <c r="HP215" s="233"/>
      <c r="HQ215" s="233"/>
      <c r="HR215" s="233"/>
      <c r="HS215" s="233"/>
      <c r="HT215" s="233"/>
      <c r="HU215" s="233"/>
      <c r="HV215" s="233"/>
      <c r="HW215" s="233"/>
      <c r="HX215" s="233"/>
      <c r="HY215" s="233"/>
      <c r="HZ215" s="233"/>
      <c r="IA215" s="233"/>
      <c r="IB215" s="233"/>
      <c r="IC215" s="233"/>
      <c r="ID215" s="233"/>
      <c r="IE215" s="233"/>
      <c r="IF215" s="233"/>
      <c r="IG215" s="233"/>
      <c r="IH215" s="233"/>
      <c r="II215" s="233"/>
      <c r="IJ215" s="233"/>
      <c r="IK215" s="233"/>
      <c r="IL215" s="233"/>
      <c r="IM215" s="233"/>
      <c r="IN215" s="233"/>
      <c r="IO215" s="233"/>
      <c r="IP215" s="233"/>
      <c r="IQ215" s="233"/>
      <c r="IR215" s="233"/>
      <c r="IS215" s="233"/>
      <c r="IT215" s="233"/>
      <c r="IU215" s="233"/>
      <c r="IV215" s="233"/>
      <c r="IW215" s="233"/>
      <c r="IX215" s="233"/>
      <c r="IY215" s="233"/>
      <c r="IZ215" s="233"/>
      <c r="JA215" s="233"/>
      <c r="JB215" s="233"/>
      <c r="JC215" s="233"/>
      <c r="JD215" s="233"/>
      <c r="JE215" s="233"/>
      <c r="JF215" s="233"/>
      <c r="JG215" s="233"/>
      <c r="JH215" s="233"/>
      <c r="JI215" s="233"/>
      <c r="JJ215" s="233"/>
      <c r="JK215" s="233"/>
      <c r="JL215" s="233"/>
      <c r="JM215" s="233"/>
      <c r="JN215" s="233"/>
      <c r="JO215" s="233"/>
      <c r="JP215" s="233"/>
      <c r="JQ215" s="233"/>
      <c r="JR215" s="233"/>
      <c r="JS215" s="233"/>
      <c r="JT215" s="233"/>
      <c r="JU215" s="233"/>
      <c r="JV215" s="233"/>
      <c r="JW215" s="233"/>
      <c r="JX215" s="233"/>
      <c r="JY215" s="233"/>
      <c r="JZ215" s="233"/>
      <c r="KA215" s="233"/>
      <c r="KB215" s="233"/>
      <c r="KC215" s="233"/>
      <c r="KD215" s="233"/>
      <c r="KE215" s="233"/>
      <c r="KF215" s="233"/>
      <c r="KG215" s="233"/>
      <c r="KH215" s="233"/>
      <c r="KI215" s="233"/>
      <c r="KJ215" s="233"/>
      <c r="KK215" s="233"/>
      <c r="KL215" s="233"/>
      <c r="KM215" s="233"/>
      <c r="KN215" s="233"/>
      <c r="KO215" s="233"/>
      <c r="KP215" s="233"/>
      <c r="KQ215" s="233"/>
      <c r="KR215" s="233"/>
      <c r="KS215" s="233"/>
      <c r="KT215" s="233"/>
      <c r="KU215" s="233"/>
      <c r="KV215" s="233"/>
      <c r="KW215" s="233"/>
      <c r="KX215" s="233"/>
      <c r="KY215" s="233"/>
      <c r="KZ215" s="233"/>
      <c r="LA215" s="233"/>
      <c r="LB215" s="233"/>
      <c r="LC215" s="233"/>
      <c r="LD215" s="233"/>
      <c r="LE215" s="233"/>
      <c r="LF215" s="233"/>
      <c r="LG215" s="233"/>
      <c r="LH215" s="233"/>
      <c r="LI215" s="233"/>
      <c r="LJ215" s="233"/>
      <c r="LK215" s="233"/>
      <c r="LL215" s="233"/>
      <c r="LM215" s="233"/>
      <c r="LN215" s="233"/>
      <c r="LO215" s="233"/>
      <c r="LP215" s="233"/>
      <c r="LQ215" s="233"/>
      <c r="LR215" s="233"/>
      <c r="LS215" s="233"/>
      <c r="LT215" s="233"/>
      <c r="LU215" s="233"/>
      <c r="LV215" s="233"/>
      <c r="LW215" s="233"/>
      <c r="LX215" s="233"/>
      <c r="LY215" s="233"/>
      <c r="LZ215" s="233"/>
      <c r="MA215" s="233"/>
      <c r="MB215" s="233"/>
      <c r="MC215" s="233"/>
      <c r="MD215" s="233"/>
      <c r="ME215" s="233"/>
      <c r="MF215" s="233"/>
      <c r="MG215" s="233"/>
      <c r="MH215" s="233"/>
      <c r="MI215" s="233"/>
      <c r="MJ215" s="233"/>
      <c r="MK215" s="233"/>
      <c r="ML215" s="233"/>
      <c r="MM215" s="233"/>
      <c r="MN215" s="233"/>
      <c r="MO215" s="233"/>
      <c r="MP215" s="233"/>
      <c r="MQ215" s="233"/>
      <c r="MR215" s="233"/>
      <c r="MS215" s="233"/>
      <c r="MT215" s="233"/>
      <c r="MU215" s="233"/>
      <c r="MV215" s="233"/>
      <c r="MW215" s="233"/>
      <c r="MX215" s="233"/>
      <c r="MY215" s="233"/>
      <c r="MZ215" s="233"/>
      <c r="NA215" s="233"/>
      <c r="NB215" s="233"/>
      <c r="NC215" s="233"/>
      <c r="ND215" s="233"/>
      <c r="NE215" s="233"/>
      <c r="NF215" s="233"/>
      <c r="NG215" s="233"/>
      <c r="NH215" s="233"/>
      <c r="NI215" s="233"/>
      <c r="NJ215" s="233"/>
      <c r="NK215" s="233"/>
      <c r="NL215" s="233"/>
      <c r="NM215" s="233"/>
      <c r="NN215" s="233"/>
      <c r="NO215" s="233"/>
      <c r="NP215" s="233"/>
      <c r="NQ215" s="233"/>
      <c r="NR215" s="233"/>
      <c r="NS215" s="233"/>
      <c r="NT215" s="233"/>
      <c r="NU215" s="233"/>
      <c r="NV215" s="233"/>
      <c r="NW215" s="233"/>
      <c r="NX215" s="233"/>
      <c r="NY215" s="233"/>
      <c r="NZ215" s="233"/>
      <c r="OA215" s="233"/>
      <c r="OB215" s="233"/>
      <c r="OC215" s="233"/>
      <c r="OD215" s="233"/>
      <c r="OE215" s="233"/>
      <c r="OF215" s="233"/>
      <c r="OG215" s="233"/>
      <c r="OH215" s="233"/>
      <c r="OI215" s="233"/>
      <c r="OJ215" s="233"/>
      <c r="OK215" s="233"/>
      <c r="OL215" s="233"/>
      <c r="OM215" s="233"/>
      <c r="ON215" s="233"/>
      <c r="OO215" s="233"/>
      <c r="OP215" s="233"/>
      <c r="OQ215" s="233"/>
      <c r="OR215" s="233"/>
      <c r="OS215" s="233"/>
      <c r="OT215" s="233"/>
      <c r="OU215" s="233"/>
      <c r="OV215" s="233"/>
      <c r="OW215" s="233"/>
      <c r="OX215" s="233"/>
      <c r="OY215" s="233"/>
      <c r="OZ215" s="233"/>
      <c r="PA215" s="233"/>
      <c r="PB215" s="233"/>
      <c r="PC215" s="233"/>
      <c r="PD215" s="233"/>
      <c r="PE215" s="233"/>
      <c r="PF215" s="233"/>
      <c r="PG215" s="233"/>
      <c r="PH215" s="233"/>
      <c r="PI215" s="233"/>
      <c r="PJ215" s="233"/>
      <c r="PK215" s="233"/>
      <c r="PL215" s="233"/>
      <c r="PM215" s="233"/>
      <c r="PN215" s="233"/>
      <c r="PO215" s="233"/>
      <c r="PP215" s="233"/>
      <c r="PQ215" s="233"/>
      <c r="PR215" s="233"/>
      <c r="PS215" s="233"/>
      <c r="PT215" s="233"/>
      <c r="PU215" s="233"/>
      <c r="PV215" s="233"/>
      <c r="PW215" s="233"/>
      <c r="PX215" s="233"/>
      <c r="PY215" s="233"/>
      <c r="PZ215" s="233"/>
      <c r="QA215" s="233"/>
      <c r="QB215" s="233"/>
      <c r="QC215" s="233"/>
      <c r="QD215" s="233"/>
      <c r="QE215" s="233"/>
      <c r="QF215" s="233"/>
      <c r="QG215" s="233"/>
      <c r="QH215" s="233"/>
      <c r="QI215" s="233"/>
      <c r="QJ215" s="233"/>
      <c r="QK215" s="233"/>
      <c r="QL215" s="233"/>
      <c r="QM215" s="233"/>
      <c r="QN215" s="233"/>
      <c r="QO215" s="233"/>
      <c r="QP215" s="233"/>
      <c r="QQ215" s="233"/>
      <c r="QR215" s="233"/>
      <c r="QS215" s="233"/>
      <c r="QT215" s="233"/>
      <c r="QU215" s="233"/>
      <c r="QV215" s="233"/>
      <c r="QW215" s="233"/>
      <c r="QX215" s="233"/>
      <c r="QY215" s="233"/>
      <c r="QZ215" s="233"/>
      <c r="RA215" s="233"/>
      <c r="RB215" s="233"/>
      <c r="RC215" s="233"/>
      <c r="RD215" s="233"/>
      <c r="RE215" s="233"/>
      <c r="RF215" s="233"/>
      <c r="RG215" s="233"/>
      <c r="RH215" s="233"/>
      <c r="RI215" s="233"/>
      <c r="RJ215" s="233"/>
      <c r="RK215" s="233"/>
      <c r="RL215" s="233"/>
      <c r="RM215" s="233"/>
      <c r="RN215" s="233"/>
      <c r="RO215" s="233"/>
      <c r="RP215" s="233"/>
      <c r="RQ215" s="233"/>
      <c r="RR215" s="233"/>
      <c r="RS215" s="233"/>
      <c r="RT215" s="233"/>
      <c r="RU215" s="233"/>
      <c r="RV215" s="233"/>
      <c r="RW215" s="233"/>
      <c r="RX215" s="233"/>
      <c r="RY215" s="233"/>
      <c r="RZ215" s="233"/>
      <c r="SA215" s="233"/>
      <c r="SB215" s="233"/>
    </row>
    <row r="216" spans="1:496" s="239" customFormat="1" ht="15" customHeight="1" x14ac:dyDescent="0.2">
      <c r="A216" s="237"/>
      <c r="B216" s="237"/>
      <c r="C216" s="238"/>
      <c r="D216" s="237"/>
      <c r="F216" s="233"/>
      <c r="G216" s="233"/>
      <c r="H216" s="233"/>
      <c r="I216" s="233"/>
      <c r="J216" s="233"/>
      <c r="K216" s="233"/>
      <c r="L216" s="233"/>
      <c r="M216" s="233"/>
      <c r="N216" s="233"/>
      <c r="O216" s="233"/>
      <c r="P216" s="233"/>
      <c r="Q216" s="233"/>
      <c r="R216" s="233"/>
      <c r="S216" s="233"/>
      <c r="T216" s="233"/>
      <c r="U216" s="233"/>
      <c r="V216" s="233"/>
      <c r="W216" s="233"/>
      <c r="X216" s="233"/>
      <c r="Y216" s="233"/>
      <c r="Z216" s="233"/>
      <c r="AA216" s="233"/>
      <c r="AB216" s="233"/>
      <c r="AC216" s="233"/>
      <c r="AD216" s="233"/>
      <c r="AE216" s="233"/>
      <c r="AF216" s="233"/>
      <c r="AG216" s="233"/>
      <c r="AH216" s="233"/>
      <c r="AI216" s="233"/>
      <c r="AJ216" s="233"/>
      <c r="AK216" s="233"/>
      <c r="AL216" s="233"/>
      <c r="AM216" s="233"/>
      <c r="AN216" s="233"/>
      <c r="AO216" s="233"/>
      <c r="AP216" s="233"/>
      <c r="AQ216" s="233"/>
      <c r="AR216" s="233"/>
      <c r="AS216" s="233"/>
      <c r="AT216" s="233"/>
      <c r="AU216" s="233"/>
      <c r="AV216" s="233"/>
      <c r="AW216" s="233"/>
      <c r="AX216" s="233"/>
      <c r="AY216" s="233"/>
      <c r="AZ216" s="233"/>
      <c r="BA216" s="233"/>
      <c r="BB216" s="233"/>
      <c r="BC216" s="233"/>
      <c r="BD216" s="233"/>
      <c r="BE216" s="233"/>
      <c r="BF216" s="233"/>
      <c r="BG216" s="233"/>
      <c r="BH216" s="233"/>
      <c r="BI216" s="233"/>
      <c r="BJ216" s="233"/>
      <c r="BK216" s="233"/>
      <c r="BL216" s="233"/>
      <c r="BM216" s="233"/>
      <c r="BN216" s="233"/>
      <c r="BO216" s="233"/>
      <c r="BP216" s="233"/>
      <c r="BQ216" s="233"/>
      <c r="BR216" s="233"/>
      <c r="BS216" s="233"/>
      <c r="BT216" s="233"/>
      <c r="BU216" s="233"/>
      <c r="BV216" s="233"/>
      <c r="BW216" s="233"/>
      <c r="BX216" s="233"/>
      <c r="BY216" s="233"/>
      <c r="BZ216" s="233"/>
      <c r="CA216" s="233"/>
      <c r="CB216" s="233"/>
      <c r="CC216" s="233"/>
      <c r="CD216" s="233"/>
      <c r="CE216" s="233"/>
      <c r="CF216" s="233"/>
      <c r="CG216" s="233"/>
      <c r="CH216" s="233"/>
      <c r="CI216" s="233"/>
      <c r="CJ216" s="233"/>
      <c r="CK216" s="233"/>
      <c r="CL216" s="233"/>
      <c r="CM216" s="233"/>
      <c r="CN216" s="233"/>
      <c r="CO216" s="233"/>
      <c r="CP216" s="233"/>
      <c r="CQ216" s="233"/>
      <c r="CR216" s="233"/>
      <c r="CS216" s="233"/>
      <c r="CT216" s="233"/>
      <c r="CU216" s="233"/>
      <c r="CV216" s="233"/>
      <c r="CW216" s="233"/>
      <c r="CX216" s="233"/>
      <c r="CY216" s="233"/>
      <c r="CZ216" s="233"/>
      <c r="DA216" s="233"/>
      <c r="DB216" s="233"/>
      <c r="DC216" s="233"/>
      <c r="DD216" s="233"/>
      <c r="DE216" s="233"/>
      <c r="DF216" s="233"/>
      <c r="DG216" s="233"/>
      <c r="DH216" s="233"/>
      <c r="DI216" s="233"/>
      <c r="DJ216" s="233"/>
      <c r="DK216" s="233"/>
      <c r="DL216" s="233"/>
      <c r="DM216" s="233"/>
      <c r="DN216" s="233"/>
      <c r="DO216" s="233"/>
      <c r="DP216" s="233"/>
      <c r="DQ216" s="233"/>
      <c r="DR216" s="233"/>
      <c r="DS216" s="233"/>
      <c r="DT216" s="233"/>
      <c r="DU216" s="233"/>
      <c r="DV216" s="233"/>
      <c r="DW216" s="233"/>
      <c r="DX216" s="233"/>
      <c r="DY216" s="233"/>
      <c r="DZ216" s="233"/>
      <c r="EA216" s="233"/>
      <c r="EB216" s="233"/>
      <c r="EC216" s="233"/>
      <c r="ED216" s="233"/>
      <c r="EE216" s="233"/>
      <c r="EF216" s="233"/>
      <c r="EG216" s="233"/>
      <c r="EH216" s="233"/>
      <c r="EI216" s="233"/>
      <c r="EJ216" s="233"/>
      <c r="EK216" s="233"/>
      <c r="EL216" s="233"/>
      <c r="EM216" s="233"/>
      <c r="EN216" s="233"/>
      <c r="EO216" s="233"/>
      <c r="EP216" s="233"/>
      <c r="EQ216" s="233"/>
      <c r="ER216" s="233"/>
      <c r="ES216" s="233"/>
      <c r="ET216" s="233"/>
      <c r="EU216" s="233"/>
      <c r="EV216" s="233"/>
      <c r="EW216" s="233"/>
      <c r="EX216" s="233"/>
      <c r="EY216" s="233"/>
      <c r="EZ216" s="233"/>
      <c r="FA216" s="233"/>
      <c r="FB216" s="233"/>
      <c r="FC216" s="233"/>
      <c r="FD216" s="233"/>
      <c r="FE216" s="233"/>
      <c r="FF216" s="233"/>
      <c r="FG216" s="233"/>
      <c r="FH216" s="233"/>
      <c r="FI216" s="233"/>
      <c r="FJ216" s="233"/>
      <c r="FK216" s="233"/>
      <c r="FL216" s="233"/>
      <c r="FM216" s="233"/>
      <c r="FN216" s="233"/>
      <c r="FO216" s="233"/>
      <c r="FP216" s="233"/>
      <c r="FQ216" s="233"/>
      <c r="FR216" s="233"/>
      <c r="FS216" s="233"/>
      <c r="FT216" s="233"/>
      <c r="FU216" s="233"/>
      <c r="FV216" s="233"/>
      <c r="FW216" s="233"/>
      <c r="FX216" s="233"/>
      <c r="FY216" s="233"/>
      <c r="FZ216" s="233"/>
      <c r="GA216" s="233"/>
      <c r="GB216" s="233"/>
      <c r="GC216" s="233"/>
      <c r="GD216" s="233"/>
      <c r="GE216" s="233"/>
      <c r="GF216" s="233"/>
      <c r="GG216" s="233"/>
      <c r="GH216" s="233"/>
      <c r="GI216" s="233"/>
      <c r="GJ216" s="233"/>
      <c r="GK216" s="233"/>
      <c r="GL216" s="233"/>
      <c r="GM216" s="233"/>
      <c r="GN216" s="233"/>
      <c r="GO216" s="233"/>
      <c r="GP216" s="233"/>
      <c r="GQ216" s="233"/>
      <c r="GR216" s="233"/>
      <c r="GS216" s="233"/>
      <c r="GT216" s="233"/>
      <c r="GU216" s="233"/>
      <c r="GV216" s="233"/>
      <c r="GW216" s="233"/>
      <c r="GX216" s="233"/>
      <c r="GY216" s="233"/>
      <c r="GZ216" s="233"/>
      <c r="HA216" s="233"/>
      <c r="HB216" s="233"/>
      <c r="HC216" s="233"/>
      <c r="HD216" s="233"/>
      <c r="HE216" s="233"/>
      <c r="HF216" s="233"/>
      <c r="HG216" s="233"/>
      <c r="HH216" s="233"/>
      <c r="HI216" s="233"/>
      <c r="HJ216" s="233"/>
      <c r="HK216" s="233"/>
      <c r="HL216" s="233"/>
      <c r="HM216" s="233"/>
      <c r="HN216" s="233"/>
      <c r="HO216" s="233"/>
      <c r="HP216" s="233"/>
      <c r="HQ216" s="233"/>
      <c r="HR216" s="233"/>
      <c r="HS216" s="233"/>
      <c r="HT216" s="233"/>
      <c r="HU216" s="233"/>
      <c r="HV216" s="233"/>
      <c r="HW216" s="233"/>
      <c r="HX216" s="233"/>
      <c r="HY216" s="233"/>
      <c r="HZ216" s="233"/>
      <c r="IA216" s="233"/>
      <c r="IB216" s="233"/>
      <c r="IC216" s="233"/>
      <c r="ID216" s="233"/>
      <c r="IE216" s="233"/>
      <c r="IF216" s="233"/>
      <c r="IG216" s="233"/>
      <c r="IH216" s="233"/>
      <c r="II216" s="233"/>
      <c r="IJ216" s="233"/>
      <c r="IK216" s="233"/>
      <c r="IL216" s="233"/>
      <c r="IM216" s="233"/>
      <c r="IN216" s="233"/>
      <c r="IO216" s="233"/>
      <c r="IP216" s="233"/>
      <c r="IQ216" s="233"/>
      <c r="IR216" s="233"/>
      <c r="IS216" s="233"/>
      <c r="IT216" s="233"/>
      <c r="IU216" s="233"/>
      <c r="IV216" s="233"/>
      <c r="IW216" s="233"/>
      <c r="IX216" s="233"/>
      <c r="IY216" s="233"/>
      <c r="IZ216" s="233"/>
      <c r="JA216" s="233"/>
      <c r="JB216" s="233"/>
      <c r="JC216" s="233"/>
      <c r="JD216" s="233"/>
      <c r="JE216" s="233"/>
      <c r="JF216" s="233"/>
      <c r="JG216" s="233"/>
      <c r="JH216" s="233"/>
      <c r="JI216" s="233"/>
      <c r="JJ216" s="233"/>
      <c r="JK216" s="233"/>
      <c r="JL216" s="233"/>
      <c r="JM216" s="233"/>
      <c r="JN216" s="233"/>
      <c r="JO216" s="233"/>
      <c r="JP216" s="233"/>
      <c r="JQ216" s="233"/>
      <c r="JR216" s="233"/>
      <c r="JS216" s="233"/>
      <c r="JT216" s="233"/>
      <c r="JU216" s="233"/>
      <c r="JV216" s="233"/>
      <c r="JW216" s="233"/>
      <c r="JX216" s="233"/>
      <c r="JY216" s="233"/>
      <c r="JZ216" s="233"/>
      <c r="KA216" s="233"/>
      <c r="KB216" s="233"/>
      <c r="KC216" s="233"/>
      <c r="KD216" s="233"/>
      <c r="KE216" s="233"/>
      <c r="KF216" s="233"/>
      <c r="KG216" s="233"/>
      <c r="KH216" s="233"/>
      <c r="KI216" s="233"/>
      <c r="KJ216" s="233"/>
      <c r="KK216" s="233"/>
      <c r="KL216" s="233"/>
      <c r="KM216" s="233"/>
      <c r="KN216" s="233"/>
      <c r="KO216" s="233"/>
      <c r="KP216" s="233"/>
      <c r="KQ216" s="233"/>
      <c r="KR216" s="233"/>
      <c r="KS216" s="233"/>
      <c r="KT216" s="233"/>
      <c r="KU216" s="233"/>
      <c r="KV216" s="233"/>
      <c r="KW216" s="233"/>
      <c r="KX216" s="233"/>
      <c r="KY216" s="233"/>
      <c r="KZ216" s="233"/>
      <c r="LA216" s="233"/>
      <c r="LB216" s="233"/>
      <c r="LC216" s="233"/>
      <c r="LD216" s="233"/>
      <c r="LE216" s="233"/>
      <c r="LF216" s="233"/>
      <c r="LG216" s="233"/>
      <c r="LH216" s="233"/>
      <c r="LI216" s="233"/>
      <c r="LJ216" s="233"/>
      <c r="LK216" s="233"/>
      <c r="LL216" s="233"/>
      <c r="LM216" s="233"/>
      <c r="LN216" s="233"/>
      <c r="LO216" s="233"/>
      <c r="LP216" s="233"/>
      <c r="LQ216" s="233"/>
      <c r="LR216" s="233"/>
      <c r="LS216" s="233"/>
      <c r="LT216" s="233"/>
      <c r="LU216" s="233"/>
      <c r="LV216" s="233"/>
      <c r="LW216" s="233"/>
      <c r="LX216" s="233"/>
      <c r="LY216" s="233"/>
      <c r="LZ216" s="233"/>
      <c r="MA216" s="233"/>
      <c r="MB216" s="233"/>
      <c r="MC216" s="233"/>
      <c r="MD216" s="233"/>
      <c r="ME216" s="233"/>
      <c r="MF216" s="233"/>
      <c r="MG216" s="233"/>
      <c r="MH216" s="233"/>
      <c r="MI216" s="233"/>
      <c r="MJ216" s="233"/>
      <c r="MK216" s="233"/>
      <c r="ML216" s="233"/>
      <c r="MM216" s="233"/>
      <c r="MN216" s="233"/>
      <c r="MO216" s="233"/>
      <c r="MP216" s="233"/>
      <c r="MQ216" s="233"/>
      <c r="MR216" s="233"/>
      <c r="MS216" s="233"/>
      <c r="MT216" s="233"/>
      <c r="MU216" s="233"/>
      <c r="MV216" s="233"/>
      <c r="MW216" s="233"/>
      <c r="MX216" s="233"/>
      <c r="MY216" s="233"/>
      <c r="MZ216" s="233"/>
      <c r="NA216" s="233"/>
      <c r="NB216" s="233"/>
      <c r="NC216" s="233"/>
      <c r="ND216" s="233"/>
      <c r="NE216" s="233"/>
      <c r="NF216" s="233"/>
      <c r="NG216" s="233"/>
      <c r="NH216" s="233"/>
      <c r="NI216" s="233"/>
      <c r="NJ216" s="233"/>
      <c r="NK216" s="233"/>
      <c r="NL216" s="233"/>
      <c r="NM216" s="233"/>
      <c r="NN216" s="233"/>
      <c r="NO216" s="233"/>
      <c r="NP216" s="233"/>
      <c r="NQ216" s="233"/>
      <c r="NR216" s="233"/>
      <c r="NS216" s="233"/>
      <c r="NT216" s="233"/>
      <c r="NU216" s="233"/>
      <c r="NV216" s="233"/>
      <c r="NW216" s="233"/>
      <c r="NX216" s="233"/>
      <c r="NY216" s="233"/>
      <c r="NZ216" s="233"/>
      <c r="OA216" s="233"/>
      <c r="OB216" s="233"/>
      <c r="OC216" s="233"/>
      <c r="OD216" s="233"/>
      <c r="OE216" s="233"/>
      <c r="OF216" s="233"/>
      <c r="OG216" s="233"/>
      <c r="OH216" s="233"/>
      <c r="OI216" s="233"/>
      <c r="OJ216" s="233"/>
      <c r="OK216" s="233"/>
      <c r="OL216" s="233"/>
      <c r="OM216" s="233"/>
      <c r="ON216" s="233"/>
      <c r="OO216" s="233"/>
      <c r="OP216" s="233"/>
      <c r="OQ216" s="233"/>
      <c r="OR216" s="233"/>
      <c r="OS216" s="233"/>
      <c r="OT216" s="233"/>
      <c r="OU216" s="233"/>
      <c r="OV216" s="233"/>
      <c r="OW216" s="233"/>
      <c r="OX216" s="233"/>
      <c r="OY216" s="233"/>
      <c r="OZ216" s="233"/>
      <c r="PA216" s="233"/>
      <c r="PB216" s="233"/>
      <c r="PC216" s="233"/>
      <c r="PD216" s="233"/>
      <c r="PE216" s="233"/>
      <c r="PF216" s="233"/>
      <c r="PG216" s="233"/>
      <c r="PH216" s="233"/>
      <c r="PI216" s="233"/>
      <c r="PJ216" s="233"/>
      <c r="PK216" s="233"/>
      <c r="PL216" s="233"/>
      <c r="PM216" s="233"/>
      <c r="PN216" s="233"/>
      <c r="PO216" s="233"/>
      <c r="PP216" s="233"/>
      <c r="PQ216" s="233"/>
      <c r="PR216" s="233"/>
      <c r="PS216" s="233"/>
      <c r="PT216" s="233"/>
      <c r="PU216" s="233"/>
      <c r="PV216" s="233"/>
      <c r="PW216" s="233"/>
      <c r="PX216" s="233"/>
      <c r="PY216" s="233"/>
      <c r="PZ216" s="233"/>
      <c r="QA216" s="233"/>
      <c r="QB216" s="233"/>
      <c r="QC216" s="233"/>
      <c r="QD216" s="233"/>
      <c r="QE216" s="233"/>
      <c r="QF216" s="233"/>
      <c r="QG216" s="233"/>
      <c r="QH216" s="233"/>
      <c r="QI216" s="233"/>
      <c r="QJ216" s="233"/>
      <c r="QK216" s="233"/>
      <c r="QL216" s="233"/>
      <c r="QM216" s="233"/>
      <c r="QN216" s="233"/>
      <c r="QO216" s="233"/>
      <c r="QP216" s="233"/>
      <c r="QQ216" s="233"/>
      <c r="QR216" s="233"/>
      <c r="QS216" s="233"/>
      <c r="QT216" s="233"/>
      <c r="QU216" s="233"/>
      <c r="QV216" s="233"/>
      <c r="QW216" s="233"/>
      <c r="QX216" s="233"/>
      <c r="QY216" s="233"/>
      <c r="QZ216" s="233"/>
      <c r="RA216" s="233"/>
      <c r="RB216" s="233"/>
      <c r="RC216" s="233"/>
      <c r="RD216" s="233"/>
      <c r="RE216" s="233"/>
      <c r="RF216" s="233"/>
      <c r="RG216" s="233"/>
      <c r="RH216" s="233"/>
      <c r="RI216" s="233"/>
      <c r="RJ216" s="233"/>
      <c r="RK216" s="233"/>
      <c r="RL216" s="233"/>
      <c r="RM216" s="233"/>
      <c r="RN216" s="233"/>
      <c r="RO216" s="233"/>
      <c r="RP216" s="233"/>
      <c r="RQ216" s="233"/>
      <c r="RR216" s="233"/>
      <c r="RS216" s="233"/>
      <c r="RT216" s="233"/>
      <c r="RU216" s="233"/>
      <c r="RV216" s="233"/>
      <c r="RW216" s="233"/>
      <c r="RX216" s="233"/>
      <c r="RY216" s="233"/>
      <c r="RZ216" s="233"/>
      <c r="SA216" s="233"/>
      <c r="SB216" s="233"/>
    </row>
    <row r="217" spans="1:496" ht="15" customHeight="1" x14ac:dyDescent="0.2">
      <c r="A217" s="234" t="str">
        <f t="shared" si="3"/>
        <v>INDEC-CM - 37550-11</v>
      </c>
      <c r="B217" s="234">
        <v>37550</v>
      </c>
      <c r="C217" s="100" t="s">
        <v>51</v>
      </c>
      <c r="D217" s="234">
        <v>11</v>
      </c>
      <c r="E217" s="233" t="s">
        <v>248</v>
      </c>
    </row>
    <row r="218" spans="1:496" ht="15" customHeight="1" x14ac:dyDescent="0.2">
      <c r="A218" s="234" t="str">
        <f t="shared" si="3"/>
        <v>INDEC-CM - 37410-11</v>
      </c>
      <c r="B218" s="234">
        <v>37410</v>
      </c>
      <c r="C218" s="100" t="s">
        <v>51</v>
      </c>
      <c r="D218" s="234">
        <v>11</v>
      </c>
      <c r="E218" s="233" t="s">
        <v>249</v>
      </c>
    </row>
    <row r="219" spans="1:496" ht="15" customHeight="1" x14ac:dyDescent="0.2">
      <c r="A219" s="234" t="str">
        <f t="shared" si="3"/>
        <v>INDEC-CM - 31210-33</v>
      </c>
      <c r="B219" s="234">
        <v>31210</v>
      </c>
      <c r="C219" s="100" t="s">
        <v>51</v>
      </c>
      <c r="D219" s="234">
        <v>33</v>
      </c>
      <c r="E219" s="233" t="s">
        <v>250</v>
      </c>
    </row>
    <row r="220" spans="1:496" ht="15" customHeight="1" x14ac:dyDescent="0.2">
      <c r="A220" s="234" t="str">
        <f t="shared" si="3"/>
        <v>INDEC-CM - 37540-21</v>
      </c>
      <c r="B220" s="234">
        <v>37540</v>
      </c>
      <c r="C220" s="100" t="s">
        <v>51</v>
      </c>
      <c r="D220" s="234">
        <v>21</v>
      </c>
      <c r="E220" s="233" t="s">
        <v>251</v>
      </c>
    </row>
    <row r="223" spans="1:496" ht="15" customHeight="1" x14ac:dyDescent="0.2">
      <c r="A223" s="241"/>
      <c r="B223" s="232" t="s">
        <v>482</v>
      </c>
      <c r="C223" s="241"/>
      <c r="D223" s="242"/>
      <c r="E223" s="241"/>
    </row>
    <row r="224" spans="1:496" ht="15" customHeight="1" x14ac:dyDescent="0.2">
      <c r="A224" s="241"/>
      <c r="B224" s="243"/>
      <c r="C224" s="241"/>
      <c r="D224" s="242"/>
      <c r="E224" s="241"/>
    </row>
    <row r="225" spans="1:5" ht="15" customHeight="1" x14ac:dyDescent="0.2">
      <c r="A225" s="314" t="s">
        <v>318</v>
      </c>
      <c r="B225" s="314" t="s">
        <v>48</v>
      </c>
      <c r="C225" s="314"/>
      <c r="D225" s="314"/>
      <c r="E225" s="314" t="s">
        <v>49</v>
      </c>
    </row>
    <row r="226" spans="1:5" ht="15" customHeight="1" x14ac:dyDescent="0.2">
      <c r="A226" s="314"/>
      <c r="B226" s="314" t="s">
        <v>50</v>
      </c>
      <c r="C226" s="314"/>
      <c r="D226" s="314"/>
      <c r="E226" s="314"/>
    </row>
    <row r="227" spans="1:5" ht="15" customHeight="1" x14ac:dyDescent="0.2">
      <c r="A227" s="234" t="str">
        <f>CONCATENATE(B227,C227,D227)</f>
        <v/>
      </c>
      <c r="B227" s="244"/>
      <c r="C227" s="241"/>
      <c r="D227" s="242"/>
      <c r="E227" s="241"/>
    </row>
    <row r="228" spans="1:5" ht="15" customHeight="1" x14ac:dyDescent="0.2">
      <c r="A228" s="234" t="str">
        <f>CONCATENATE("INDEC-CM - ",B228,C228,D228)</f>
        <v>INDEC-CM - 37370-0</v>
      </c>
      <c r="B228" s="242">
        <v>37370</v>
      </c>
      <c r="C228" s="245" t="s">
        <v>51</v>
      </c>
      <c r="D228" s="242">
        <v>0</v>
      </c>
      <c r="E228" s="241" t="s">
        <v>483</v>
      </c>
    </row>
    <row r="229" spans="1:5" ht="15" customHeight="1" x14ac:dyDescent="0.2">
      <c r="A229" s="234" t="str">
        <f>CONCATENATE("INDEC-CM - ",B229,C229,D229)</f>
        <v>INDEC-CM - 31600-6</v>
      </c>
      <c r="B229" s="242">
        <v>31600</v>
      </c>
      <c r="C229" s="245" t="s">
        <v>51</v>
      </c>
      <c r="D229" s="242">
        <v>6</v>
      </c>
      <c r="E229" s="241" t="s">
        <v>484</v>
      </c>
    </row>
    <row r="230" spans="1:5" ht="15" customHeight="1" x14ac:dyDescent="0.2">
      <c r="A230" s="234" t="str">
        <f>CONCATENATE("INDEC-CM - ",B230,C230,D230)</f>
        <v>INDEC-CM - 41278-0</v>
      </c>
      <c r="B230" s="242">
        <v>41278</v>
      </c>
      <c r="C230" s="245" t="s">
        <v>51</v>
      </c>
      <c r="D230" s="242">
        <v>0</v>
      </c>
      <c r="E230" s="241" t="s">
        <v>485</v>
      </c>
    </row>
    <row r="231" spans="1:5" ht="15" customHeight="1" x14ac:dyDescent="0.2">
      <c r="A231" s="234" t="str">
        <f>CONCATENATE("INDEC-CM - ",B231,C231,D231)</f>
        <v>INDEC-CM - 31600-7</v>
      </c>
      <c r="B231" s="242">
        <v>31600</v>
      </c>
      <c r="C231" s="245" t="s">
        <v>51</v>
      </c>
      <c r="D231" s="242">
        <v>7</v>
      </c>
      <c r="E231" s="241" t="s">
        <v>486</v>
      </c>
    </row>
    <row r="232" spans="1:5" ht="15" customHeight="1" x14ac:dyDescent="0.2">
      <c r="A232" s="234" t="str">
        <f>CONCATENATE("INDEC-CM - ",B232,C232,D232)</f>
        <v>INDEC-CM - 42120-41/42/51</v>
      </c>
      <c r="B232" s="242">
        <v>42120</v>
      </c>
      <c r="C232" s="245" t="s">
        <v>51</v>
      </c>
      <c r="D232" s="242" t="s">
        <v>487</v>
      </c>
      <c r="E232" s="241" t="s">
        <v>488</v>
      </c>
    </row>
    <row r="235" spans="1:5" ht="15" customHeight="1" x14ac:dyDescent="0.2">
      <c r="A235" s="232"/>
      <c r="B235" s="232" t="s">
        <v>490</v>
      </c>
      <c r="C235" s="231"/>
      <c r="D235" s="232"/>
      <c r="E235" s="232"/>
    </row>
    <row r="236" spans="1:5" ht="15" customHeight="1" x14ac:dyDescent="0.2">
      <c r="A236" s="236"/>
      <c r="D236" s="246"/>
    </row>
    <row r="237" spans="1:5" ht="15" customHeight="1" x14ac:dyDescent="0.2">
      <c r="A237" s="314" t="s">
        <v>318</v>
      </c>
      <c r="B237" s="314" t="s">
        <v>48</v>
      </c>
      <c r="C237" s="314"/>
      <c r="D237" s="314"/>
      <c r="E237" s="314" t="s">
        <v>307</v>
      </c>
    </row>
    <row r="238" spans="1:5" ht="15" customHeight="1" x14ac:dyDescent="0.2">
      <c r="A238" s="314"/>
      <c r="B238" s="314"/>
      <c r="C238" s="314"/>
      <c r="D238" s="314"/>
      <c r="E238" s="314"/>
    </row>
    <row r="239" spans="1:5" ht="15" customHeight="1" x14ac:dyDescent="0.2">
      <c r="E239" s="247" t="s">
        <v>255</v>
      </c>
    </row>
    <row r="240" spans="1:5" ht="15" customHeight="1" x14ac:dyDescent="0.2">
      <c r="E240" s="247"/>
    </row>
    <row r="241" spans="1:5" ht="15" customHeight="1" x14ac:dyDescent="0.2">
      <c r="A241" s="236"/>
      <c r="D241" s="246"/>
      <c r="E241" s="231" t="s">
        <v>308</v>
      </c>
    </row>
    <row r="242" spans="1:5" ht="15" customHeight="1" x14ac:dyDescent="0.2">
      <c r="A242" s="236"/>
      <c r="D242" s="246"/>
      <c r="E242" s="231"/>
    </row>
    <row r="243" spans="1:5" ht="15" customHeight="1" x14ac:dyDescent="0.2">
      <c r="B243" s="246"/>
      <c r="E243" s="231" t="s">
        <v>309</v>
      </c>
    </row>
    <row r="244" spans="1:5" ht="15" customHeight="1" x14ac:dyDescent="0.2">
      <c r="A244" s="234" t="str">
        <f>CONCATENATE("INDEC-MO - ",B244,C244,D244)</f>
        <v>INDEC-MO - 51560-11</v>
      </c>
      <c r="B244" s="234">
        <v>51560</v>
      </c>
      <c r="C244" s="233" t="s">
        <v>51</v>
      </c>
      <c r="D244" s="234">
        <v>11</v>
      </c>
      <c r="E244" s="100" t="s">
        <v>1057</v>
      </c>
    </row>
    <row r="245" spans="1:5" ht="15" customHeight="1" x14ac:dyDescent="0.2">
      <c r="A245" s="234" t="str">
        <f>CONCATENATE("INDEC-MO - ",B245,C245,D245)</f>
        <v>INDEC-MO - 51560-12</v>
      </c>
      <c r="B245" s="234">
        <v>51560</v>
      </c>
      <c r="C245" s="233" t="s">
        <v>51</v>
      </c>
      <c r="D245" s="234">
        <v>12</v>
      </c>
      <c r="E245" s="100" t="s">
        <v>1000</v>
      </c>
    </row>
    <row r="246" spans="1:5" ht="15" customHeight="1" x14ac:dyDescent="0.2">
      <c r="A246" s="234" t="str">
        <f>CONCATENATE("INDEC-MO - ",B246,C246,D246)</f>
        <v>INDEC-MO - 51560-13</v>
      </c>
      <c r="B246" s="234">
        <v>51560</v>
      </c>
      <c r="C246" s="233" t="s">
        <v>51</v>
      </c>
      <c r="D246" s="234">
        <v>13</v>
      </c>
      <c r="E246" s="100" t="s">
        <v>1058</v>
      </c>
    </row>
    <row r="247" spans="1:5" ht="15" customHeight="1" x14ac:dyDescent="0.2">
      <c r="A247" s="234" t="str">
        <f>CONCATENATE("INDEC-MO - ",B247,C247,D247)</f>
        <v>INDEC-MO - 51560-14</v>
      </c>
      <c r="B247" s="234">
        <v>51560</v>
      </c>
      <c r="C247" s="233" t="s">
        <v>51</v>
      </c>
      <c r="D247" s="234">
        <v>14</v>
      </c>
      <c r="E247" s="100" t="s">
        <v>611</v>
      </c>
    </row>
    <row r="248" spans="1:5" ht="15" customHeight="1" x14ac:dyDescent="0.2">
      <c r="A248" s="234" t="str">
        <f>CONCATENATE(B248,C248,D248)</f>
        <v/>
      </c>
    </row>
    <row r="249" spans="1:5" ht="15" customHeight="1" x14ac:dyDescent="0.2">
      <c r="A249" s="234" t="str">
        <f>CONCATENATE("INDEC-MO - ",B249,C249,D249)</f>
        <v>INDEC-MO - 51560-32</v>
      </c>
      <c r="B249" s="234">
        <v>51560</v>
      </c>
      <c r="C249" s="233" t="s">
        <v>51</v>
      </c>
      <c r="D249" s="234">
        <v>32</v>
      </c>
      <c r="E249" s="231" t="s">
        <v>310</v>
      </c>
    </row>
    <row r="250" spans="1:5" ht="15" customHeight="1" x14ac:dyDescent="0.2">
      <c r="A250" s="234" t="str">
        <f>CONCATENATE(B250,C250,D250)</f>
        <v/>
      </c>
    </row>
    <row r="251" spans="1:5" ht="15" customHeight="1" x14ac:dyDescent="0.2">
      <c r="A251" s="234" t="str">
        <f>CONCATENATE("INDEC-MO - ",B251,C251,D251)</f>
        <v>INDEC-MO - 81291-1</v>
      </c>
      <c r="B251" s="234">
        <v>81291</v>
      </c>
      <c r="C251" s="233" t="s">
        <v>51</v>
      </c>
      <c r="D251" s="234">
        <v>1</v>
      </c>
      <c r="E251" s="247" t="s">
        <v>311</v>
      </c>
    </row>
    <row r="252" spans="1:5" ht="15" customHeight="1" x14ac:dyDescent="0.2">
      <c r="A252" s="234" t="str">
        <f>CONCATENATE(B252,C252,D252)</f>
        <v/>
      </c>
    </row>
    <row r="253" spans="1:5" ht="15" customHeight="1" x14ac:dyDescent="0.2">
      <c r="A253" s="234" t="str">
        <f>CONCATENATE(B253,C253,D253)</f>
        <v/>
      </c>
      <c r="E253" s="247" t="s">
        <v>312</v>
      </c>
    </row>
    <row r="254" spans="1:5" ht="15" customHeight="1" x14ac:dyDescent="0.2">
      <c r="A254" s="234" t="str">
        <f t="shared" ref="A254:A259" si="4">CONCATENATE("INDEC-MO - ",B254,C254,D254)</f>
        <v>INDEC-MO - 51641-1</v>
      </c>
      <c r="B254" s="234">
        <v>51641</v>
      </c>
      <c r="C254" s="233" t="s">
        <v>51</v>
      </c>
      <c r="D254" s="234">
        <v>1</v>
      </c>
      <c r="E254" s="100" t="s">
        <v>313</v>
      </c>
    </row>
    <row r="255" spans="1:5" ht="15" customHeight="1" x14ac:dyDescent="0.2">
      <c r="A255" s="234" t="str">
        <f t="shared" si="4"/>
        <v>INDEC-MO - 51620-1</v>
      </c>
      <c r="B255" s="234">
        <v>51620</v>
      </c>
      <c r="C255" s="233" t="s">
        <v>51</v>
      </c>
      <c r="D255" s="234">
        <v>1</v>
      </c>
      <c r="E255" s="100" t="s">
        <v>314</v>
      </c>
    </row>
    <row r="256" spans="1:5" ht="15" customHeight="1" x14ac:dyDescent="0.2">
      <c r="A256" s="234" t="str">
        <f t="shared" si="4"/>
        <v>INDEC-MO - 51690-1</v>
      </c>
      <c r="B256" s="234">
        <v>51690</v>
      </c>
      <c r="C256" s="233" t="s">
        <v>51</v>
      </c>
      <c r="D256" s="234">
        <v>1</v>
      </c>
      <c r="E256" s="100" t="s">
        <v>315</v>
      </c>
    </row>
    <row r="257" spans="1:496" ht="15" customHeight="1" x14ac:dyDescent="0.2">
      <c r="A257" s="234" t="str">
        <f t="shared" si="4"/>
        <v>INDEC-MO - 51630-1</v>
      </c>
      <c r="B257" s="234">
        <v>51630</v>
      </c>
      <c r="C257" s="233" t="s">
        <v>51</v>
      </c>
      <c r="D257" s="234">
        <v>1</v>
      </c>
      <c r="E257" s="100" t="s">
        <v>316</v>
      </c>
    </row>
    <row r="258" spans="1:496" s="239" customFormat="1" ht="15" customHeight="1" x14ac:dyDescent="0.2">
      <c r="A258" s="237"/>
      <c r="B258" s="237"/>
      <c r="D258" s="237"/>
      <c r="E258" s="238"/>
      <c r="F258" s="233"/>
      <c r="G258" s="233"/>
      <c r="H258" s="233"/>
      <c r="I258" s="233"/>
      <c r="J258" s="233"/>
      <c r="K258" s="233"/>
      <c r="L258" s="233"/>
      <c r="M258" s="233"/>
      <c r="N258" s="233"/>
      <c r="O258" s="233"/>
      <c r="P258" s="233"/>
      <c r="Q258" s="233"/>
      <c r="R258" s="233"/>
      <c r="S258" s="233"/>
      <c r="T258" s="233"/>
      <c r="U258" s="233"/>
      <c r="V258" s="233"/>
      <c r="W258" s="233"/>
      <c r="X258" s="233"/>
      <c r="Y258" s="233"/>
      <c r="Z258" s="233"/>
      <c r="AA258" s="233"/>
      <c r="AB258" s="233"/>
      <c r="AC258" s="233"/>
      <c r="AD258" s="233"/>
      <c r="AE258" s="233"/>
      <c r="AF258" s="233"/>
      <c r="AG258" s="233"/>
      <c r="AH258" s="233"/>
      <c r="AI258" s="233"/>
      <c r="AJ258" s="233"/>
      <c r="AK258" s="233"/>
      <c r="AL258" s="233"/>
      <c r="AM258" s="233"/>
      <c r="AN258" s="233"/>
      <c r="AO258" s="233"/>
      <c r="AP258" s="233"/>
      <c r="AQ258" s="233"/>
      <c r="AR258" s="233"/>
      <c r="AS258" s="233"/>
      <c r="AT258" s="233"/>
      <c r="AU258" s="233"/>
      <c r="AV258" s="233"/>
      <c r="AW258" s="233"/>
      <c r="AX258" s="233"/>
      <c r="AY258" s="233"/>
      <c r="AZ258" s="233"/>
      <c r="BA258" s="233"/>
      <c r="BB258" s="233"/>
      <c r="BC258" s="233"/>
      <c r="BD258" s="233"/>
      <c r="BE258" s="233"/>
      <c r="BF258" s="233"/>
      <c r="BG258" s="233"/>
      <c r="BH258" s="233"/>
      <c r="BI258" s="233"/>
      <c r="BJ258" s="233"/>
      <c r="BK258" s="233"/>
      <c r="BL258" s="233"/>
      <c r="BM258" s="233"/>
      <c r="BN258" s="233"/>
      <c r="BO258" s="233"/>
      <c r="BP258" s="233"/>
      <c r="BQ258" s="233"/>
      <c r="BR258" s="233"/>
      <c r="BS258" s="233"/>
      <c r="BT258" s="233"/>
      <c r="BU258" s="233"/>
      <c r="BV258" s="233"/>
      <c r="BW258" s="233"/>
      <c r="BX258" s="233"/>
      <c r="BY258" s="233"/>
      <c r="BZ258" s="233"/>
      <c r="CA258" s="233"/>
      <c r="CB258" s="233"/>
      <c r="CC258" s="233"/>
      <c r="CD258" s="233"/>
      <c r="CE258" s="233"/>
      <c r="CF258" s="233"/>
      <c r="CG258" s="233"/>
      <c r="CH258" s="233"/>
      <c r="CI258" s="233"/>
      <c r="CJ258" s="233"/>
      <c r="CK258" s="233"/>
      <c r="CL258" s="233"/>
      <c r="CM258" s="233"/>
      <c r="CN258" s="233"/>
      <c r="CO258" s="233"/>
      <c r="CP258" s="233"/>
      <c r="CQ258" s="233"/>
      <c r="CR258" s="233"/>
      <c r="CS258" s="233"/>
      <c r="CT258" s="233"/>
      <c r="CU258" s="233"/>
      <c r="CV258" s="233"/>
      <c r="CW258" s="233"/>
      <c r="CX258" s="233"/>
      <c r="CY258" s="233"/>
      <c r="CZ258" s="233"/>
      <c r="DA258" s="233"/>
      <c r="DB258" s="233"/>
      <c r="DC258" s="233"/>
      <c r="DD258" s="233"/>
      <c r="DE258" s="233"/>
      <c r="DF258" s="233"/>
      <c r="DG258" s="233"/>
      <c r="DH258" s="233"/>
      <c r="DI258" s="233"/>
      <c r="DJ258" s="233"/>
      <c r="DK258" s="233"/>
      <c r="DL258" s="233"/>
      <c r="DM258" s="233"/>
      <c r="DN258" s="233"/>
      <c r="DO258" s="233"/>
      <c r="DP258" s="233"/>
      <c r="DQ258" s="233"/>
      <c r="DR258" s="233"/>
      <c r="DS258" s="233"/>
      <c r="DT258" s="233"/>
      <c r="DU258" s="233"/>
      <c r="DV258" s="233"/>
      <c r="DW258" s="233"/>
      <c r="DX258" s="233"/>
      <c r="DY258" s="233"/>
      <c r="DZ258" s="233"/>
      <c r="EA258" s="233"/>
      <c r="EB258" s="233"/>
      <c r="EC258" s="233"/>
      <c r="ED258" s="233"/>
      <c r="EE258" s="233"/>
      <c r="EF258" s="233"/>
      <c r="EG258" s="233"/>
      <c r="EH258" s="233"/>
      <c r="EI258" s="233"/>
      <c r="EJ258" s="233"/>
      <c r="EK258" s="233"/>
      <c r="EL258" s="233"/>
      <c r="EM258" s="233"/>
      <c r="EN258" s="233"/>
      <c r="EO258" s="233"/>
      <c r="EP258" s="233"/>
      <c r="EQ258" s="233"/>
      <c r="ER258" s="233"/>
      <c r="ES258" s="233"/>
      <c r="ET258" s="233"/>
      <c r="EU258" s="233"/>
      <c r="EV258" s="233"/>
      <c r="EW258" s="233"/>
      <c r="EX258" s="233"/>
      <c r="EY258" s="233"/>
      <c r="EZ258" s="233"/>
      <c r="FA258" s="233"/>
      <c r="FB258" s="233"/>
      <c r="FC258" s="233"/>
      <c r="FD258" s="233"/>
      <c r="FE258" s="233"/>
      <c r="FF258" s="233"/>
      <c r="FG258" s="233"/>
      <c r="FH258" s="233"/>
      <c r="FI258" s="233"/>
      <c r="FJ258" s="233"/>
      <c r="FK258" s="233"/>
      <c r="FL258" s="233"/>
      <c r="FM258" s="233"/>
      <c r="FN258" s="233"/>
      <c r="FO258" s="233"/>
      <c r="FP258" s="233"/>
      <c r="FQ258" s="233"/>
      <c r="FR258" s="233"/>
      <c r="FS258" s="233"/>
      <c r="FT258" s="233"/>
      <c r="FU258" s="233"/>
      <c r="FV258" s="233"/>
      <c r="FW258" s="233"/>
      <c r="FX258" s="233"/>
      <c r="FY258" s="233"/>
      <c r="FZ258" s="233"/>
      <c r="GA258" s="233"/>
      <c r="GB258" s="233"/>
      <c r="GC258" s="233"/>
      <c r="GD258" s="233"/>
      <c r="GE258" s="233"/>
      <c r="GF258" s="233"/>
      <c r="GG258" s="233"/>
      <c r="GH258" s="233"/>
      <c r="GI258" s="233"/>
      <c r="GJ258" s="233"/>
      <c r="GK258" s="233"/>
      <c r="GL258" s="233"/>
      <c r="GM258" s="233"/>
      <c r="GN258" s="233"/>
      <c r="GO258" s="233"/>
      <c r="GP258" s="233"/>
      <c r="GQ258" s="233"/>
      <c r="GR258" s="233"/>
      <c r="GS258" s="233"/>
      <c r="GT258" s="233"/>
      <c r="GU258" s="233"/>
      <c r="GV258" s="233"/>
      <c r="GW258" s="233"/>
      <c r="GX258" s="233"/>
      <c r="GY258" s="233"/>
      <c r="GZ258" s="233"/>
      <c r="HA258" s="233"/>
      <c r="HB258" s="233"/>
      <c r="HC258" s="233"/>
      <c r="HD258" s="233"/>
      <c r="HE258" s="233"/>
      <c r="HF258" s="233"/>
      <c r="HG258" s="233"/>
      <c r="HH258" s="233"/>
      <c r="HI258" s="233"/>
      <c r="HJ258" s="233"/>
      <c r="HK258" s="233"/>
      <c r="HL258" s="233"/>
      <c r="HM258" s="233"/>
      <c r="HN258" s="233"/>
      <c r="HO258" s="233"/>
      <c r="HP258" s="233"/>
      <c r="HQ258" s="233"/>
      <c r="HR258" s="233"/>
      <c r="HS258" s="233"/>
      <c r="HT258" s="233"/>
      <c r="HU258" s="233"/>
      <c r="HV258" s="233"/>
      <c r="HW258" s="233"/>
      <c r="HX258" s="233"/>
      <c r="HY258" s="233"/>
      <c r="HZ258" s="233"/>
      <c r="IA258" s="233"/>
      <c r="IB258" s="233"/>
      <c r="IC258" s="233"/>
      <c r="ID258" s="233"/>
      <c r="IE258" s="233"/>
      <c r="IF258" s="233"/>
      <c r="IG258" s="233"/>
      <c r="IH258" s="233"/>
      <c r="II258" s="233"/>
      <c r="IJ258" s="233"/>
      <c r="IK258" s="233"/>
      <c r="IL258" s="233"/>
      <c r="IM258" s="233"/>
      <c r="IN258" s="233"/>
      <c r="IO258" s="233"/>
      <c r="IP258" s="233"/>
      <c r="IQ258" s="233"/>
      <c r="IR258" s="233"/>
      <c r="IS258" s="233"/>
      <c r="IT258" s="233"/>
      <c r="IU258" s="233"/>
      <c r="IV258" s="233"/>
      <c r="IW258" s="233"/>
      <c r="IX258" s="233"/>
      <c r="IY258" s="233"/>
      <c r="IZ258" s="233"/>
      <c r="JA258" s="233"/>
      <c r="JB258" s="233"/>
      <c r="JC258" s="233"/>
      <c r="JD258" s="233"/>
      <c r="JE258" s="233"/>
      <c r="JF258" s="233"/>
      <c r="JG258" s="233"/>
      <c r="JH258" s="233"/>
      <c r="JI258" s="233"/>
      <c r="JJ258" s="233"/>
      <c r="JK258" s="233"/>
      <c r="JL258" s="233"/>
      <c r="JM258" s="233"/>
      <c r="JN258" s="233"/>
      <c r="JO258" s="233"/>
      <c r="JP258" s="233"/>
      <c r="JQ258" s="233"/>
      <c r="JR258" s="233"/>
      <c r="JS258" s="233"/>
      <c r="JT258" s="233"/>
      <c r="JU258" s="233"/>
      <c r="JV258" s="233"/>
      <c r="JW258" s="233"/>
      <c r="JX258" s="233"/>
      <c r="JY258" s="233"/>
      <c r="JZ258" s="233"/>
      <c r="KA258" s="233"/>
      <c r="KB258" s="233"/>
      <c r="KC258" s="233"/>
      <c r="KD258" s="233"/>
      <c r="KE258" s="233"/>
      <c r="KF258" s="233"/>
      <c r="KG258" s="233"/>
      <c r="KH258" s="233"/>
      <c r="KI258" s="233"/>
      <c r="KJ258" s="233"/>
      <c r="KK258" s="233"/>
      <c r="KL258" s="233"/>
      <c r="KM258" s="233"/>
      <c r="KN258" s="233"/>
      <c r="KO258" s="233"/>
      <c r="KP258" s="233"/>
      <c r="KQ258" s="233"/>
      <c r="KR258" s="233"/>
      <c r="KS258" s="233"/>
      <c r="KT258" s="233"/>
      <c r="KU258" s="233"/>
      <c r="KV258" s="233"/>
      <c r="KW258" s="233"/>
      <c r="KX258" s="233"/>
      <c r="KY258" s="233"/>
      <c r="KZ258" s="233"/>
      <c r="LA258" s="233"/>
      <c r="LB258" s="233"/>
      <c r="LC258" s="233"/>
      <c r="LD258" s="233"/>
      <c r="LE258" s="233"/>
      <c r="LF258" s="233"/>
      <c r="LG258" s="233"/>
      <c r="LH258" s="233"/>
      <c r="LI258" s="233"/>
      <c r="LJ258" s="233"/>
      <c r="LK258" s="233"/>
      <c r="LL258" s="233"/>
      <c r="LM258" s="233"/>
      <c r="LN258" s="233"/>
      <c r="LO258" s="233"/>
      <c r="LP258" s="233"/>
      <c r="LQ258" s="233"/>
      <c r="LR258" s="233"/>
      <c r="LS258" s="233"/>
      <c r="LT258" s="233"/>
      <c r="LU258" s="233"/>
      <c r="LV258" s="233"/>
      <c r="LW258" s="233"/>
      <c r="LX258" s="233"/>
      <c r="LY258" s="233"/>
      <c r="LZ258" s="233"/>
      <c r="MA258" s="233"/>
      <c r="MB258" s="233"/>
      <c r="MC258" s="233"/>
      <c r="MD258" s="233"/>
      <c r="ME258" s="233"/>
      <c r="MF258" s="233"/>
      <c r="MG258" s="233"/>
      <c r="MH258" s="233"/>
      <c r="MI258" s="233"/>
      <c r="MJ258" s="233"/>
      <c r="MK258" s="233"/>
      <c r="ML258" s="233"/>
      <c r="MM258" s="233"/>
      <c r="MN258" s="233"/>
      <c r="MO258" s="233"/>
      <c r="MP258" s="233"/>
      <c r="MQ258" s="233"/>
      <c r="MR258" s="233"/>
      <c r="MS258" s="233"/>
      <c r="MT258" s="233"/>
      <c r="MU258" s="233"/>
      <c r="MV258" s="233"/>
      <c r="MW258" s="233"/>
      <c r="MX258" s="233"/>
      <c r="MY258" s="233"/>
      <c r="MZ258" s="233"/>
      <c r="NA258" s="233"/>
      <c r="NB258" s="233"/>
      <c r="NC258" s="233"/>
      <c r="ND258" s="233"/>
      <c r="NE258" s="233"/>
      <c r="NF258" s="233"/>
      <c r="NG258" s="233"/>
      <c r="NH258" s="233"/>
      <c r="NI258" s="233"/>
      <c r="NJ258" s="233"/>
      <c r="NK258" s="233"/>
      <c r="NL258" s="233"/>
      <c r="NM258" s="233"/>
      <c r="NN258" s="233"/>
      <c r="NO258" s="233"/>
      <c r="NP258" s="233"/>
      <c r="NQ258" s="233"/>
      <c r="NR258" s="233"/>
      <c r="NS258" s="233"/>
      <c r="NT258" s="233"/>
      <c r="NU258" s="233"/>
      <c r="NV258" s="233"/>
      <c r="NW258" s="233"/>
      <c r="NX258" s="233"/>
      <c r="NY258" s="233"/>
      <c r="NZ258" s="233"/>
      <c r="OA258" s="233"/>
      <c r="OB258" s="233"/>
      <c r="OC258" s="233"/>
      <c r="OD258" s="233"/>
      <c r="OE258" s="233"/>
      <c r="OF258" s="233"/>
      <c r="OG258" s="233"/>
      <c r="OH258" s="233"/>
      <c r="OI258" s="233"/>
      <c r="OJ258" s="233"/>
      <c r="OK258" s="233"/>
      <c r="OL258" s="233"/>
      <c r="OM258" s="233"/>
      <c r="ON258" s="233"/>
      <c r="OO258" s="233"/>
      <c r="OP258" s="233"/>
      <c r="OQ258" s="233"/>
      <c r="OR258" s="233"/>
      <c r="OS258" s="233"/>
      <c r="OT258" s="233"/>
      <c r="OU258" s="233"/>
      <c r="OV258" s="233"/>
      <c r="OW258" s="233"/>
      <c r="OX258" s="233"/>
      <c r="OY258" s="233"/>
      <c r="OZ258" s="233"/>
      <c r="PA258" s="233"/>
      <c r="PB258" s="233"/>
      <c r="PC258" s="233"/>
      <c r="PD258" s="233"/>
      <c r="PE258" s="233"/>
      <c r="PF258" s="233"/>
      <c r="PG258" s="233"/>
      <c r="PH258" s="233"/>
      <c r="PI258" s="233"/>
      <c r="PJ258" s="233"/>
      <c r="PK258" s="233"/>
      <c r="PL258" s="233"/>
      <c r="PM258" s="233"/>
      <c r="PN258" s="233"/>
      <c r="PO258" s="233"/>
      <c r="PP258" s="233"/>
      <c r="PQ258" s="233"/>
      <c r="PR258" s="233"/>
      <c r="PS258" s="233"/>
      <c r="PT258" s="233"/>
      <c r="PU258" s="233"/>
      <c r="PV258" s="233"/>
      <c r="PW258" s="233"/>
      <c r="PX258" s="233"/>
      <c r="PY258" s="233"/>
      <c r="PZ258" s="233"/>
      <c r="QA258" s="233"/>
      <c r="QB258" s="233"/>
      <c r="QC258" s="233"/>
      <c r="QD258" s="233"/>
      <c r="QE258" s="233"/>
      <c r="QF258" s="233"/>
      <c r="QG258" s="233"/>
      <c r="QH258" s="233"/>
      <c r="QI258" s="233"/>
      <c r="QJ258" s="233"/>
      <c r="QK258" s="233"/>
      <c r="QL258" s="233"/>
      <c r="QM258" s="233"/>
      <c r="QN258" s="233"/>
      <c r="QO258" s="233"/>
      <c r="QP258" s="233"/>
      <c r="QQ258" s="233"/>
      <c r="QR258" s="233"/>
      <c r="QS258" s="233"/>
      <c r="QT258" s="233"/>
      <c r="QU258" s="233"/>
      <c r="QV258" s="233"/>
      <c r="QW258" s="233"/>
      <c r="QX258" s="233"/>
      <c r="QY258" s="233"/>
      <c r="QZ258" s="233"/>
      <c r="RA258" s="233"/>
      <c r="RB258" s="233"/>
      <c r="RC258" s="233"/>
      <c r="RD258" s="233"/>
      <c r="RE258" s="233"/>
      <c r="RF258" s="233"/>
      <c r="RG258" s="233"/>
      <c r="RH258" s="233"/>
      <c r="RI258" s="233"/>
      <c r="RJ258" s="233"/>
      <c r="RK258" s="233"/>
      <c r="RL258" s="233"/>
      <c r="RM258" s="233"/>
      <c r="RN258" s="233"/>
      <c r="RO258" s="233"/>
      <c r="RP258" s="233"/>
      <c r="RQ258" s="233"/>
      <c r="RR258" s="233"/>
      <c r="RS258" s="233"/>
      <c r="RT258" s="233"/>
      <c r="RU258" s="233"/>
      <c r="RV258" s="233"/>
      <c r="RW258" s="233"/>
      <c r="RX258" s="233"/>
      <c r="RY258" s="233"/>
      <c r="RZ258" s="233"/>
      <c r="SA258" s="233"/>
      <c r="SB258" s="233"/>
    </row>
    <row r="259" spans="1:496" ht="15" customHeight="1" x14ac:dyDescent="0.2">
      <c r="A259" s="234" t="str">
        <f t="shared" si="4"/>
        <v>INDEC-MO - 51730-1</v>
      </c>
      <c r="B259" s="234">
        <v>51730</v>
      </c>
      <c r="C259" s="233" t="s">
        <v>51</v>
      </c>
      <c r="D259" s="234">
        <v>1</v>
      </c>
      <c r="E259" s="100" t="s">
        <v>317</v>
      </c>
    </row>
    <row r="262" spans="1:496" ht="15" customHeight="1" x14ac:dyDescent="0.2">
      <c r="A262" s="243"/>
      <c r="B262" s="232" t="s">
        <v>491</v>
      </c>
      <c r="C262" s="241"/>
      <c r="D262" s="242"/>
      <c r="E262" s="242"/>
    </row>
    <row r="263" spans="1:496" ht="15" customHeight="1" x14ac:dyDescent="0.2">
      <c r="A263" s="248"/>
      <c r="B263" s="242"/>
      <c r="C263" s="241"/>
      <c r="D263" s="249"/>
      <c r="E263" s="241"/>
    </row>
    <row r="264" spans="1:496" ht="15" customHeight="1" x14ac:dyDescent="0.2">
      <c r="A264" s="314" t="s">
        <v>318</v>
      </c>
      <c r="B264" s="314" t="s">
        <v>48</v>
      </c>
      <c r="C264" s="314"/>
      <c r="D264" s="314"/>
      <c r="E264" s="314" t="s">
        <v>307</v>
      </c>
    </row>
    <row r="265" spans="1:496" ht="15" customHeight="1" x14ac:dyDescent="0.2">
      <c r="A265" s="314"/>
      <c r="B265" s="314"/>
      <c r="C265" s="314"/>
      <c r="D265" s="314"/>
      <c r="E265" s="314"/>
    </row>
    <row r="266" spans="1:496" ht="15" customHeight="1" x14ac:dyDescent="0.2">
      <c r="A266" s="241"/>
      <c r="B266" s="242"/>
      <c r="C266" s="241"/>
      <c r="D266" s="242"/>
      <c r="E266" s="241"/>
    </row>
    <row r="267" spans="1:496" ht="15" customHeight="1" x14ac:dyDescent="0.2">
      <c r="A267" s="234" t="str">
        <f>CONCATENATE("INDEC-MO - ",B267,C267,D267)</f>
        <v>INDEC-MO - 51720-1</v>
      </c>
      <c r="B267" s="234">
        <v>51720</v>
      </c>
      <c r="C267" s="233" t="s">
        <v>51</v>
      </c>
      <c r="D267" s="234">
        <v>1</v>
      </c>
      <c r="E267" s="245" t="s">
        <v>492</v>
      </c>
    </row>
    <row r="268" spans="1:496" ht="15" customHeight="1" x14ac:dyDescent="0.2">
      <c r="A268" s="241"/>
      <c r="B268" s="242"/>
      <c r="C268" s="241"/>
      <c r="D268" s="242"/>
      <c r="E268" s="241"/>
    </row>
    <row r="271" spans="1:496" ht="15" customHeight="1" x14ac:dyDescent="0.2">
      <c r="A271" s="231"/>
      <c r="B271" s="232" t="s">
        <v>319</v>
      </c>
      <c r="C271" s="231"/>
      <c r="D271" s="232"/>
    </row>
    <row r="273" spans="1:496" ht="15" customHeight="1" x14ac:dyDescent="0.2">
      <c r="A273" s="314" t="s">
        <v>318</v>
      </c>
      <c r="B273" s="314" t="s">
        <v>48</v>
      </c>
      <c r="C273" s="314"/>
      <c r="D273" s="314"/>
      <c r="E273" s="314" t="s">
        <v>320</v>
      </c>
    </row>
    <row r="274" spans="1:496" ht="15" customHeight="1" x14ac:dyDescent="0.2">
      <c r="A274" s="314"/>
      <c r="B274" s="314" t="s">
        <v>50</v>
      </c>
      <c r="C274" s="314"/>
      <c r="D274" s="314"/>
      <c r="E274" s="314"/>
    </row>
    <row r="275" spans="1:496" ht="15" customHeight="1" x14ac:dyDescent="0.2">
      <c r="E275" s="235"/>
    </row>
    <row r="276" spans="1:496" ht="15" customHeight="1" x14ac:dyDescent="0.2">
      <c r="A276" s="234" t="str">
        <f t="shared" ref="A276:A283" si="5">CONCATENATE("INDEC-EC - ",B276,C276,D276)</f>
        <v>INDEC-EC - 43520-11</v>
      </c>
      <c r="B276" s="234">
        <v>43520</v>
      </c>
      <c r="C276" s="100" t="s">
        <v>51</v>
      </c>
      <c r="D276" s="234">
        <v>11</v>
      </c>
      <c r="E276" s="100" t="s">
        <v>321</v>
      </c>
    </row>
    <row r="277" spans="1:496" ht="15" customHeight="1" x14ac:dyDescent="0.2">
      <c r="A277" s="234" t="str">
        <f t="shared" si="5"/>
        <v>INDEC-EC - 44440-2</v>
      </c>
      <c r="B277" s="234">
        <v>44440</v>
      </c>
      <c r="C277" s="100" t="s">
        <v>51</v>
      </c>
      <c r="D277" s="234">
        <v>2</v>
      </c>
      <c r="E277" s="100" t="s">
        <v>322</v>
      </c>
    </row>
    <row r="278" spans="1:496" ht="15" customHeight="1" x14ac:dyDescent="0.2">
      <c r="A278" s="234" t="str">
        <f t="shared" si="5"/>
        <v>INDEC-EC - 44221-11</v>
      </c>
      <c r="B278" s="234">
        <v>44221</v>
      </c>
      <c r="C278" s="100" t="s">
        <v>51</v>
      </c>
      <c r="D278" s="234">
        <v>11</v>
      </c>
      <c r="E278" s="100" t="s">
        <v>323</v>
      </c>
    </row>
    <row r="279" spans="1:496" ht="15" customHeight="1" x14ac:dyDescent="0.2">
      <c r="A279" s="234" t="str">
        <f t="shared" si="5"/>
        <v>INDEC-EC - 44221-12</v>
      </c>
      <c r="B279" s="234">
        <v>44221</v>
      </c>
      <c r="C279" s="100" t="s">
        <v>51</v>
      </c>
      <c r="D279" s="234">
        <v>12</v>
      </c>
      <c r="E279" s="100" t="s">
        <v>324</v>
      </c>
    </row>
    <row r="280" spans="1:496" ht="15" customHeight="1" x14ac:dyDescent="0.2">
      <c r="A280" s="234" t="str">
        <f t="shared" si="5"/>
        <v>INDEC-EC - 43520-21</v>
      </c>
      <c r="B280" s="234">
        <v>43520</v>
      </c>
      <c r="C280" s="100" t="s">
        <v>51</v>
      </c>
      <c r="D280" s="234">
        <v>21</v>
      </c>
      <c r="E280" s="100" t="s">
        <v>325</v>
      </c>
    </row>
    <row r="281" spans="1:496" ht="15" customHeight="1" x14ac:dyDescent="0.2">
      <c r="A281" s="234" t="str">
        <f t="shared" si="5"/>
        <v>INDEC-EC - 44231-21</v>
      </c>
      <c r="B281" s="234">
        <v>44231</v>
      </c>
      <c r="C281" s="100" t="s">
        <v>51</v>
      </c>
      <c r="D281" s="234">
        <v>21</v>
      </c>
      <c r="E281" s="100" t="s">
        <v>326</v>
      </c>
    </row>
    <row r="282" spans="1:496" s="239" customFormat="1" ht="15" customHeight="1" x14ac:dyDescent="0.2">
      <c r="A282" s="237"/>
      <c r="B282" s="237"/>
      <c r="C282" s="238"/>
      <c r="D282" s="237"/>
      <c r="E282" s="238"/>
      <c r="F282" s="233"/>
      <c r="G282" s="233"/>
      <c r="H282" s="233"/>
      <c r="I282" s="233"/>
      <c r="J282" s="233"/>
      <c r="K282" s="233"/>
      <c r="L282" s="233"/>
      <c r="M282" s="233"/>
      <c r="N282" s="233"/>
      <c r="O282" s="233"/>
      <c r="P282" s="233"/>
      <c r="Q282" s="233"/>
      <c r="R282" s="233"/>
      <c r="S282" s="233"/>
      <c r="T282" s="233"/>
      <c r="U282" s="233"/>
      <c r="V282" s="233"/>
      <c r="W282" s="233"/>
      <c r="X282" s="233"/>
      <c r="Y282" s="233"/>
      <c r="Z282" s="233"/>
      <c r="AA282" s="233"/>
      <c r="AB282" s="233"/>
      <c r="AC282" s="233"/>
      <c r="AD282" s="233"/>
      <c r="AE282" s="233"/>
      <c r="AF282" s="233"/>
      <c r="AG282" s="233"/>
      <c r="AH282" s="233"/>
      <c r="AI282" s="233"/>
      <c r="AJ282" s="233"/>
      <c r="AK282" s="233"/>
      <c r="AL282" s="233"/>
      <c r="AM282" s="233"/>
      <c r="AN282" s="233"/>
      <c r="AO282" s="233"/>
      <c r="AP282" s="233"/>
      <c r="AQ282" s="233"/>
      <c r="AR282" s="233"/>
      <c r="AS282" s="233"/>
      <c r="AT282" s="233"/>
      <c r="AU282" s="233"/>
      <c r="AV282" s="233"/>
      <c r="AW282" s="233"/>
      <c r="AX282" s="233"/>
      <c r="AY282" s="233"/>
      <c r="AZ282" s="233"/>
      <c r="BA282" s="233"/>
      <c r="BB282" s="233"/>
      <c r="BC282" s="233"/>
      <c r="BD282" s="233"/>
      <c r="BE282" s="233"/>
      <c r="BF282" s="233"/>
      <c r="BG282" s="233"/>
      <c r="BH282" s="233"/>
      <c r="BI282" s="233"/>
      <c r="BJ282" s="233"/>
      <c r="BK282" s="233"/>
      <c r="BL282" s="233"/>
      <c r="BM282" s="233"/>
      <c r="BN282" s="233"/>
      <c r="BO282" s="233"/>
      <c r="BP282" s="233"/>
      <c r="BQ282" s="233"/>
      <c r="BR282" s="233"/>
      <c r="BS282" s="233"/>
      <c r="BT282" s="233"/>
      <c r="BU282" s="233"/>
      <c r="BV282" s="233"/>
      <c r="BW282" s="233"/>
      <c r="BX282" s="233"/>
      <c r="BY282" s="233"/>
      <c r="BZ282" s="233"/>
      <c r="CA282" s="233"/>
      <c r="CB282" s="233"/>
      <c r="CC282" s="233"/>
      <c r="CD282" s="233"/>
      <c r="CE282" s="233"/>
      <c r="CF282" s="233"/>
      <c r="CG282" s="233"/>
      <c r="CH282" s="233"/>
      <c r="CI282" s="233"/>
      <c r="CJ282" s="233"/>
      <c r="CK282" s="233"/>
      <c r="CL282" s="233"/>
      <c r="CM282" s="233"/>
      <c r="CN282" s="233"/>
      <c r="CO282" s="233"/>
      <c r="CP282" s="233"/>
      <c r="CQ282" s="233"/>
      <c r="CR282" s="233"/>
      <c r="CS282" s="233"/>
      <c r="CT282" s="233"/>
      <c r="CU282" s="233"/>
      <c r="CV282" s="233"/>
      <c r="CW282" s="233"/>
      <c r="CX282" s="233"/>
      <c r="CY282" s="233"/>
      <c r="CZ282" s="233"/>
      <c r="DA282" s="233"/>
      <c r="DB282" s="233"/>
      <c r="DC282" s="233"/>
      <c r="DD282" s="233"/>
      <c r="DE282" s="233"/>
      <c r="DF282" s="233"/>
      <c r="DG282" s="233"/>
      <c r="DH282" s="233"/>
      <c r="DI282" s="233"/>
      <c r="DJ282" s="233"/>
      <c r="DK282" s="233"/>
      <c r="DL282" s="233"/>
      <c r="DM282" s="233"/>
      <c r="DN282" s="233"/>
      <c r="DO282" s="233"/>
      <c r="DP282" s="233"/>
      <c r="DQ282" s="233"/>
      <c r="DR282" s="233"/>
      <c r="DS282" s="233"/>
      <c r="DT282" s="233"/>
      <c r="DU282" s="233"/>
      <c r="DV282" s="233"/>
      <c r="DW282" s="233"/>
      <c r="DX282" s="233"/>
      <c r="DY282" s="233"/>
      <c r="DZ282" s="233"/>
      <c r="EA282" s="233"/>
      <c r="EB282" s="233"/>
      <c r="EC282" s="233"/>
      <c r="ED282" s="233"/>
      <c r="EE282" s="233"/>
      <c r="EF282" s="233"/>
      <c r="EG282" s="233"/>
      <c r="EH282" s="233"/>
      <c r="EI282" s="233"/>
      <c r="EJ282" s="233"/>
      <c r="EK282" s="233"/>
      <c r="EL282" s="233"/>
      <c r="EM282" s="233"/>
      <c r="EN282" s="233"/>
      <c r="EO282" s="233"/>
      <c r="EP282" s="233"/>
      <c r="EQ282" s="233"/>
      <c r="ER282" s="233"/>
      <c r="ES282" s="233"/>
      <c r="ET282" s="233"/>
      <c r="EU282" s="233"/>
      <c r="EV282" s="233"/>
      <c r="EW282" s="233"/>
      <c r="EX282" s="233"/>
      <c r="EY282" s="233"/>
      <c r="EZ282" s="233"/>
      <c r="FA282" s="233"/>
      <c r="FB282" s="233"/>
      <c r="FC282" s="233"/>
      <c r="FD282" s="233"/>
      <c r="FE282" s="233"/>
      <c r="FF282" s="233"/>
      <c r="FG282" s="233"/>
      <c r="FH282" s="233"/>
      <c r="FI282" s="233"/>
      <c r="FJ282" s="233"/>
      <c r="FK282" s="233"/>
      <c r="FL282" s="233"/>
      <c r="FM282" s="233"/>
      <c r="FN282" s="233"/>
      <c r="FO282" s="233"/>
      <c r="FP282" s="233"/>
      <c r="FQ282" s="233"/>
      <c r="FR282" s="233"/>
      <c r="FS282" s="233"/>
      <c r="FT282" s="233"/>
      <c r="FU282" s="233"/>
      <c r="FV282" s="233"/>
      <c r="FW282" s="233"/>
      <c r="FX282" s="233"/>
      <c r="FY282" s="233"/>
      <c r="FZ282" s="233"/>
      <c r="GA282" s="233"/>
      <c r="GB282" s="233"/>
      <c r="GC282" s="233"/>
      <c r="GD282" s="233"/>
      <c r="GE282" s="233"/>
      <c r="GF282" s="233"/>
      <c r="GG282" s="233"/>
      <c r="GH282" s="233"/>
      <c r="GI282" s="233"/>
      <c r="GJ282" s="233"/>
      <c r="GK282" s="233"/>
      <c r="GL282" s="233"/>
      <c r="GM282" s="233"/>
      <c r="GN282" s="233"/>
      <c r="GO282" s="233"/>
      <c r="GP282" s="233"/>
      <c r="GQ282" s="233"/>
      <c r="GR282" s="233"/>
      <c r="GS282" s="233"/>
      <c r="GT282" s="233"/>
      <c r="GU282" s="233"/>
      <c r="GV282" s="233"/>
      <c r="GW282" s="233"/>
      <c r="GX282" s="233"/>
      <c r="GY282" s="233"/>
      <c r="GZ282" s="233"/>
      <c r="HA282" s="233"/>
      <c r="HB282" s="233"/>
      <c r="HC282" s="233"/>
      <c r="HD282" s="233"/>
      <c r="HE282" s="233"/>
      <c r="HF282" s="233"/>
      <c r="HG282" s="233"/>
      <c r="HH282" s="233"/>
      <c r="HI282" s="233"/>
      <c r="HJ282" s="233"/>
      <c r="HK282" s="233"/>
      <c r="HL282" s="233"/>
      <c r="HM282" s="233"/>
      <c r="HN282" s="233"/>
      <c r="HO282" s="233"/>
      <c r="HP282" s="233"/>
      <c r="HQ282" s="233"/>
      <c r="HR282" s="233"/>
      <c r="HS282" s="233"/>
      <c r="HT282" s="233"/>
      <c r="HU282" s="233"/>
      <c r="HV282" s="233"/>
      <c r="HW282" s="233"/>
      <c r="HX282" s="233"/>
      <c r="HY282" s="233"/>
      <c r="HZ282" s="233"/>
      <c r="IA282" s="233"/>
      <c r="IB282" s="233"/>
      <c r="IC282" s="233"/>
      <c r="ID282" s="233"/>
      <c r="IE282" s="233"/>
      <c r="IF282" s="233"/>
      <c r="IG282" s="233"/>
      <c r="IH282" s="233"/>
      <c r="II282" s="233"/>
      <c r="IJ282" s="233"/>
      <c r="IK282" s="233"/>
      <c r="IL282" s="233"/>
      <c r="IM282" s="233"/>
      <c r="IN282" s="233"/>
      <c r="IO282" s="233"/>
      <c r="IP282" s="233"/>
      <c r="IQ282" s="233"/>
      <c r="IR282" s="233"/>
      <c r="IS282" s="233"/>
      <c r="IT282" s="233"/>
      <c r="IU282" s="233"/>
      <c r="IV282" s="233"/>
      <c r="IW282" s="233"/>
      <c r="IX282" s="233"/>
      <c r="IY282" s="233"/>
      <c r="IZ282" s="233"/>
      <c r="JA282" s="233"/>
      <c r="JB282" s="233"/>
      <c r="JC282" s="233"/>
      <c r="JD282" s="233"/>
      <c r="JE282" s="233"/>
      <c r="JF282" s="233"/>
      <c r="JG282" s="233"/>
      <c r="JH282" s="233"/>
      <c r="JI282" s="233"/>
      <c r="JJ282" s="233"/>
      <c r="JK282" s="233"/>
      <c r="JL282" s="233"/>
      <c r="JM282" s="233"/>
      <c r="JN282" s="233"/>
      <c r="JO282" s="233"/>
      <c r="JP282" s="233"/>
      <c r="JQ282" s="233"/>
      <c r="JR282" s="233"/>
      <c r="JS282" s="233"/>
      <c r="JT282" s="233"/>
      <c r="JU282" s="233"/>
      <c r="JV282" s="233"/>
      <c r="JW282" s="233"/>
      <c r="JX282" s="233"/>
      <c r="JY282" s="233"/>
      <c r="JZ282" s="233"/>
      <c r="KA282" s="233"/>
      <c r="KB282" s="233"/>
      <c r="KC282" s="233"/>
      <c r="KD282" s="233"/>
      <c r="KE282" s="233"/>
      <c r="KF282" s="233"/>
      <c r="KG282" s="233"/>
      <c r="KH282" s="233"/>
      <c r="KI282" s="233"/>
      <c r="KJ282" s="233"/>
      <c r="KK282" s="233"/>
      <c r="KL282" s="233"/>
      <c r="KM282" s="233"/>
      <c r="KN282" s="233"/>
      <c r="KO282" s="233"/>
      <c r="KP282" s="233"/>
      <c r="KQ282" s="233"/>
      <c r="KR282" s="233"/>
      <c r="KS282" s="233"/>
      <c r="KT282" s="233"/>
      <c r="KU282" s="233"/>
      <c r="KV282" s="233"/>
      <c r="KW282" s="233"/>
      <c r="KX282" s="233"/>
      <c r="KY282" s="233"/>
      <c r="KZ282" s="233"/>
      <c r="LA282" s="233"/>
      <c r="LB282" s="233"/>
      <c r="LC282" s="233"/>
      <c r="LD282" s="233"/>
      <c r="LE282" s="233"/>
      <c r="LF282" s="233"/>
      <c r="LG282" s="233"/>
      <c r="LH282" s="233"/>
      <c r="LI282" s="233"/>
      <c r="LJ282" s="233"/>
      <c r="LK282" s="233"/>
      <c r="LL282" s="233"/>
      <c r="LM282" s="233"/>
      <c r="LN282" s="233"/>
      <c r="LO282" s="233"/>
      <c r="LP282" s="233"/>
      <c r="LQ282" s="233"/>
      <c r="LR282" s="233"/>
      <c r="LS282" s="233"/>
      <c r="LT282" s="233"/>
      <c r="LU282" s="233"/>
      <c r="LV282" s="233"/>
      <c r="LW282" s="233"/>
      <c r="LX282" s="233"/>
      <c r="LY282" s="233"/>
      <c r="LZ282" s="233"/>
      <c r="MA282" s="233"/>
      <c r="MB282" s="233"/>
      <c r="MC282" s="233"/>
      <c r="MD282" s="233"/>
      <c r="ME282" s="233"/>
      <c r="MF282" s="233"/>
      <c r="MG282" s="233"/>
      <c r="MH282" s="233"/>
      <c r="MI282" s="233"/>
      <c r="MJ282" s="233"/>
      <c r="MK282" s="233"/>
      <c r="ML282" s="233"/>
      <c r="MM282" s="233"/>
      <c r="MN282" s="233"/>
      <c r="MO282" s="233"/>
      <c r="MP282" s="233"/>
      <c r="MQ282" s="233"/>
      <c r="MR282" s="233"/>
      <c r="MS282" s="233"/>
      <c r="MT282" s="233"/>
      <c r="MU282" s="233"/>
      <c r="MV282" s="233"/>
      <c r="MW282" s="233"/>
      <c r="MX282" s="233"/>
      <c r="MY282" s="233"/>
      <c r="MZ282" s="233"/>
      <c r="NA282" s="233"/>
      <c r="NB282" s="233"/>
      <c r="NC282" s="233"/>
      <c r="ND282" s="233"/>
      <c r="NE282" s="233"/>
      <c r="NF282" s="233"/>
      <c r="NG282" s="233"/>
      <c r="NH282" s="233"/>
      <c r="NI282" s="233"/>
      <c r="NJ282" s="233"/>
      <c r="NK282" s="233"/>
      <c r="NL282" s="233"/>
      <c r="NM282" s="233"/>
      <c r="NN282" s="233"/>
      <c r="NO282" s="233"/>
      <c r="NP282" s="233"/>
      <c r="NQ282" s="233"/>
      <c r="NR282" s="233"/>
      <c r="NS282" s="233"/>
      <c r="NT282" s="233"/>
      <c r="NU282" s="233"/>
      <c r="NV282" s="233"/>
      <c r="NW282" s="233"/>
      <c r="NX282" s="233"/>
      <c r="NY282" s="233"/>
      <c r="NZ282" s="233"/>
      <c r="OA282" s="233"/>
      <c r="OB282" s="233"/>
      <c r="OC282" s="233"/>
      <c r="OD282" s="233"/>
      <c r="OE282" s="233"/>
      <c r="OF282" s="233"/>
      <c r="OG282" s="233"/>
      <c r="OH282" s="233"/>
      <c r="OI282" s="233"/>
      <c r="OJ282" s="233"/>
      <c r="OK282" s="233"/>
      <c r="OL282" s="233"/>
      <c r="OM282" s="233"/>
      <c r="ON282" s="233"/>
      <c r="OO282" s="233"/>
      <c r="OP282" s="233"/>
      <c r="OQ282" s="233"/>
      <c r="OR282" s="233"/>
      <c r="OS282" s="233"/>
      <c r="OT282" s="233"/>
      <c r="OU282" s="233"/>
      <c r="OV282" s="233"/>
      <c r="OW282" s="233"/>
      <c r="OX282" s="233"/>
      <c r="OY282" s="233"/>
      <c r="OZ282" s="233"/>
      <c r="PA282" s="233"/>
      <c r="PB282" s="233"/>
      <c r="PC282" s="233"/>
      <c r="PD282" s="233"/>
      <c r="PE282" s="233"/>
      <c r="PF282" s="233"/>
      <c r="PG282" s="233"/>
      <c r="PH282" s="233"/>
      <c r="PI282" s="233"/>
      <c r="PJ282" s="233"/>
      <c r="PK282" s="233"/>
      <c r="PL282" s="233"/>
      <c r="PM282" s="233"/>
      <c r="PN282" s="233"/>
      <c r="PO282" s="233"/>
      <c r="PP282" s="233"/>
      <c r="PQ282" s="233"/>
      <c r="PR282" s="233"/>
      <c r="PS282" s="233"/>
      <c r="PT282" s="233"/>
      <c r="PU282" s="233"/>
      <c r="PV282" s="233"/>
      <c r="PW282" s="233"/>
      <c r="PX282" s="233"/>
      <c r="PY282" s="233"/>
      <c r="PZ282" s="233"/>
      <c r="QA282" s="233"/>
      <c r="QB282" s="233"/>
      <c r="QC282" s="233"/>
      <c r="QD282" s="233"/>
      <c r="QE282" s="233"/>
      <c r="QF282" s="233"/>
      <c r="QG282" s="233"/>
      <c r="QH282" s="233"/>
      <c r="QI282" s="233"/>
      <c r="QJ282" s="233"/>
      <c r="QK282" s="233"/>
      <c r="QL282" s="233"/>
      <c r="QM282" s="233"/>
      <c r="QN282" s="233"/>
      <c r="QO282" s="233"/>
      <c r="QP282" s="233"/>
      <c r="QQ282" s="233"/>
      <c r="QR282" s="233"/>
      <c r="QS282" s="233"/>
      <c r="QT282" s="233"/>
      <c r="QU282" s="233"/>
      <c r="QV282" s="233"/>
      <c r="QW282" s="233"/>
      <c r="QX282" s="233"/>
      <c r="QY282" s="233"/>
      <c r="QZ282" s="233"/>
      <c r="RA282" s="233"/>
      <c r="RB282" s="233"/>
      <c r="RC282" s="233"/>
      <c r="RD282" s="233"/>
      <c r="RE282" s="233"/>
      <c r="RF282" s="233"/>
      <c r="RG282" s="233"/>
      <c r="RH282" s="233"/>
      <c r="RI282" s="233"/>
      <c r="RJ282" s="233"/>
      <c r="RK282" s="233"/>
      <c r="RL282" s="233"/>
      <c r="RM282" s="233"/>
      <c r="RN282" s="233"/>
      <c r="RO282" s="233"/>
      <c r="RP282" s="233"/>
      <c r="RQ282" s="233"/>
      <c r="RR282" s="233"/>
      <c r="RS282" s="233"/>
      <c r="RT282" s="233"/>
      <c r="RU282" s="233"/>
      <c r="RV282" s="233"/>
      <c r="RW282" s="233"/>
      <c r="RX282" s="233"/>
      <c r="RY282" s="233"/>
      <c r="RZ282" s="233"/>
      <c r="SA282" s="233"/>
      <c r="SB282" s="233"/>
    </row>
    <row r="283" spans="1:496" ht="15" customHeight="1" x14ac:dyDescent="0.2">
      <c r="A283" s="234" t="str">
        <f t="shared" si="5"/>
        <v>INDEC-EC - 44231-11</v>
      </c>
      <c r="B283" s="234">
        <v>44231</v>
      </c>
      <c r="C283" s="100" t="s">
        <v>51</v>
      </c>
      <c r="D283" s="234">
        <v>11</v>
      </c>
      <c r="E283" s="100" t="s">
        <v>327</v>
      </c>
    </row>
    <row r="286" spans="1:496" ht="15" customHeight="1" x14ac:dyDescent="0.2">
      <c r="A286" s="231"/>
      <c r="B286" s="232" t="s">
        <v>328</v>
      </c>
      <c r="C286" s="231"/>
      <c r="D286" s="232"/>
    </row>
    <row r="288" spans="1:496" ht="15" customHeight="1" x14ac:dyDescent="0.2">
      <c r="A288" s="314" t="s">
        <v>318</v>
      </c>
      <c r="B288" s="314" t="s">
        <v>48</v>
      </c>
      <c r="C288" s="314"/>
      <c r="D288" s="314"/>
      <c r="E288" s="314" t="s">
        <v>329</v>
      </c>
    </row>
    <row r="289" spans="1:5" ht="15" customHeight="1" x14ac:dyDescent="0.2">
      <c r="A289" s="314"/>
      <c r="B289" s="314" t="s">
        <v>50</v>
      </c>
      <c r="C289" s="314"/>
      <c r="D289" s="314"/>
      <c r="E289" s="314"/>
    </row>
    <row r="290" spans="1:5" ht="15" customHeight="1" x14ac:dyDescent="0.2">
      <c r="E290" s="235"/>
    </row>
    <row r="291" spans="1:5" ht="15" customHeight="1" x14ac:dyDescent="0.2">
      <c r="A291" s="234" t="str">
        <f t="shared" ref="A291:A298" si="6">CONCATENATE("INDEC-SA - ",B291,C291,D291)</f>
        <v>INDEC-SA - 83107-1</v>
      </c>
      <c r="B291" s="234">
        <v>83107</v>
      </c>
      <c r="C291" s="233" t="s">
        <v>51</v>
      </c>
      <c r="D291" s="234">
        <v>1</v>
      </c>
      <c r="E291" s="233" t="s">
        <v>330</v>
      </c>
    </row>
    <row r="292" spans="1:5" ht="15" customHeight="1" x14ac:dyDescent="0.2">
      <c r="A292" s="234" t="str">
        <f t="shared" si="6"/>
        <v>INDEC-SA - 71240-21</v>
      </c>
      <c r="B292" s="234">
        <v>71240</v>
      </c>
      <c r="C292" s="233" t="s">
        <v>51</v>
      </c>
      <c r="D292" s="234">
        <v>21</v>
      </c>
      <c r="E292" s="233" t="s">
        <v>331</v>
      </c>
    </row>
    <row r="293" spans="1:5" ht="15" customHeight="1" x14ac:dyDescent="0.2">
      <c r="A293" s="234" t="str">
        <f t="shared" si="6"/>
        <v>INDEC-SA - 71240-31</v>
      </c>
      <c r="B293" s="234">
        <v>71240</v>
      </c>
      <c r="C293" s="233" t="s">
        <v>51</v>
      </c>
      <c r="D293" s="234">
        <v>31</v>
      </c>
      <c r="E293" s="233" t="s">
        <v>332</v>
      </c>
    </row>
    <row r="294" spans="1:5" ht="15" customHeight="1" x14ac:dyDescent="0.2">
      <c r="A294" s="234" t="str">
        <f t="shared" si="6"/>
        <v>INDEC-SA - 71240-11</v>
      </c>
      <c r="B294" s="234">
        <v>71240</v>
      </c>
      <c r="C294" s="233" t="s">
        <v>51</v>
      </c>
      <c r="D294" s="234">
        <v>11</v>
      </c>
      <c r="E294" s="233" t="s">
        <v>333</v>
      </c>
    </row>
    <row r="295" spans="1:5" ht="15" customHeight="1" x14ac:dyDescent="0.2">
      <c r="A295" s="234" t="str">
        <f t="shared" si="6"/>
        <v>INDEC-SA - 74110-11</v>
      </c>
      <c r="B295" s="234">
        <v>74110</v>
      </c>
      <c r="C295" s="233" t="s">
        <v>51</v>
      </c>
      <c r="D295" s="234">
        <v>11</v>
      </c>
      <c r="E295" s="233" t="s">
        <v>334</v>
      </c>
    </row>
    <row r="296" spans="1:5" ht="15" customHeight="1" x14ac:dyDescent="0.2">
      <c r="A296" s="234" t="str">
        <f t="shared" si="6"/>
        <v>INDEC-SA - 71233-11</v>
      </c>
      <c r="B296" s="234">
        <v>71233</v>
      </c>
      <c r="C296" s="233" t="s">
        <v>51</v>
      </c>
      <c r="D296" s="234">
        <v>11</v>
      </c>
      <c r="E296" s="233" t="s">
        <v>335</v>
      </c>
    </row>
    <row r="297" spans="1:5" ht="15" customHeight="1" x14ac:dyDescent="0.2">
      <c r="A297" s="234" t="str">
        <f t="shared" si="6"/>
        <v>INDEC-SA - 51800-11</v>
      </c>
      <c r="B297" s="234">
        <v>51800</v>
      </c>
      <c r="C297" s="233" t="s">
        <v>51</v>
      </c>
      <c r="D297" s="234">
        <v>11</v>
      </c>
      <c r="E297" s="251" t="s">
        <v>336</v>
      </c>
    </row>
    <row r="298" spans="1:5" ht="15" customHeight="1" x14ac:dyDescent="0.2">
      <c r="A298" s="234" t="str">
        <f t="shared" si="6"/>
        <v>INDEC-SA - 51800-21</v>
      </c>
      <c r="B298" s="234">
        <v>51800</v>
      </c>
      <c r="C298" s="233" t="s">
        <v>51</v>
      </c>
      <c r="D298" s="234">
        <v>21</v>
      </c>
      <c r="E298" s="233" t="s">
        <v>337</v>
      </c>
    </row>
    <row r="301" spans="1:5" ht="15" customHeight="1" x14ac:dyDescent="0.2">
      <c r="A301" s="252"/>
      <c r="B301" s="232" t="s">
        <v>450</v>
      </c>
      <c r="C301" s="252"/>
      <c r="D301" s="253"/>
      <c r="E301" s="252"/>
    </row>
    <row r="303" spans="1:5" ht="15" customHeight="1" x14ac:dyDescent="0.2">
      <c r="A303" s="314" t="s">
        <v>318</v>
      </c>
      <c r="B303" s="314" t="s">
        <v>48</v>
      </c>
      <c r="C303" s="314"/>
      <c r="D303" s="314"/>
      <c r="E303" s="314" t="s">
        <v>49</v>
      </c>
    </row>
    <row r="304" spans="1:5" ht="15" customHeight="1" x14ac:dyDescent="0.2">
      <c r="A304" s="314"/>
      <c r="B304" s="314" t="s">
        <v>50</v>
      </c>
      <c r="C304" s="314"/>
      <c r="D304" s="314"/>
      <c r="E304" s="314"/>
    </row>
    <row r="305" spans="1:496" ht="15" customHeight="1" x14ac:dyDescent="0.2">
      <c r="A305" s="235"/>
      <c r="B305" s="235"/>
      <c r="C305" s="235"/>
      <c r="D305" s="235"/>
      <c r="E305" s="235"/>
    </row>
    <row r="306" spans="1:496" ht="15" customHeight="1" x14ac:dyDescent="0.2">
      <c r="A306" s="234" t="str">
        <f t="shared" ref="A306:A369" si="7">CONCATENATE("INDEC-PB - ",B306,C306,D306)</f>
        <v>INDEC-PB - 42120-1</v>
      </c>
      <c r="B306" s="234">
        <v>42120</v>
      </c>
      <c r="C306" s="233" t="s">
        <v>51</v>
      </c>
      <c r="D306" s="234">
        <v>1</v>
      </c>
      <c r="E306" s="254" t="s">
        <v>338</v>
      </c>
    </row>
    <row r="307" spans="1:496" ht="15" customHeight="1" x14ac:dyDescent="0.2">
      <c r="A307" s="234" t="str">
        <f t="shared" si="7"/>
        <v>INDEC-PB - 42120-2</v>
      </c>
      <c r="B307" s="234">
        <v>42120</v>
      </c>
      <c r="C307" s="233" t="s">
        <v>51</v>
      </c>
      <c r="D307" s="234">
        <v>2</v>
      </c>
      <c r="E307" s="254" t="s">
        <v>339</v>
      </c>
    </row>
    <row r="308" spans="1:496" ht="15" customHeight="1" x14ac:dyDescent="0.2">
      <c r="A308" s="234" t="str">
        <f t="shared" si="7"/>
        <v>INDEC-PB - 37910-1</v>
      </c>
      <c r="B308" s="234">
        <v>37910</v>
      </c>
      <c r="C308" s="233" t="s">
        <v>51</v>
      </c>
      <c r="D308" s="234">
        <v>1</v>
      </c>
      <c r="E308" s="254" t="s">
        <v>340</v>
      </c>
    </row>
    <row r="309" spans="1:496" ht="15" customHeight="1" x14ac:dyDescent="0.2">
      <c r="A309" s="234" t="str">
        <f t="shared" si="7"/>
        <v>INDEC-PB - 42921-4</v>
      </c>
      <c r="B309" s="234">
        <v>42921</v>
      </c>
      <c r="C309" s="233" t="s">
        <v>51</v>
      </c>
      <c r="D309" s="234">
        <v>4</v>
      </c>
      <c r="E309" s="254" t="s">
        <v>341</v>
      </c>
    </row>
    <row r="310" spans="1:496" ht="15" customHeight="1" x14ac:dyDescent="0.2">
      <c r="A310" s="234" t="str">
        <f t="shared" si="7"/>
        <v>INDEC-PB - 44251-1</v>
      </c>
      <c r="B310" s="234">
        <v>44251</v>
      </c>
      <c r="C310" s="233" t="s">
        <v>51</v>
      </c>
      <c r="D310" s="234">
        <v>1</v>
      </c>
      <c r="E310" s="254" t="s">
        <v>342</v>
      </c>
    </row>
    <row r="311" spans="1:496" ht="15" customHeight="1" x14ac:dyDescent="0.2">
      <c r="A311" s="234" t="str">
        <f t="shared" si="7"/>
        <v>INDEC-PB - 42922-1</v>
      </c>
      <c r="B311" s="234">
        <v>42922</v>
      </c>
      <c r="C311" s="233" t="s">
        <v>51</v>
      </c>
      <c r="D311" s="234">
        <v>1</v>
      </c>
      <c r="E311" s="254" t="s">
        <v>343</v>
      </c>
    </row>
    <row r="312" spans="1:496" ht="15" customHeight="1" x14ac:dyDescent="0.2">
      <c r="A312" s="234" t="str">
        <f t="shared" si="7"/>
        <v>INDEC-PB - 33380-1</v>
      </c>
      <c r="B312" s="234">
        <v>33380</v>
      </c>
      <c r="C312" s="233" t="s">
        <v>51</v>
      </c>
      <c r="D312" s="234">
        <v>1</v>
      </c>
      <c r="E312" s="254" t="s">
        <v>344</v>
      </c>
    </row>
    <row r="313" spans="1:496" ht="15" customHeight="1" x14ac:dyDescent="0.2">
      <c r="A313" s="234" t="str">
        <f t="shared" si="7"/>
        <v>INDEC-PB - 49229-1</v>
      </c>
      <c r="B313" s="234">
        <v>49229</v>
      </c>
      <c r="C313" s="233" t="s">
        <v>51</v>
      </c>
      <c r="D313" s="234">
        <v>1</v>
      </c>
      <c r="E313" s="254" t="s">
        <v>345</v>
      </c>
    </row>
    <row r="314" spans="1:496" ht="15" customHeight="1" x14ac:dyDescent="0.2">
      <c r="A314" s="234" t="str">
        <f t="shared" si="7"/>
        <v>INDEC-PB - 46420-1</v>
      </c>
      <c r="B314" s="234">
        <v>46420</v>
      </c>
      <c r="C314" s="233" t="s">
        <v>51</v>
      </c>
      <c r="D314" s="234">
        <v>1</v>
      </c>
      <c r="E314" s="254" t="s">
        <v>346</v>
      </c>
    </row>
    <row r="315" spans="1:496" ht="15" customHeight="1" x14ac:dyDescent="0.2">
      <c r="A315" s="234" t="str">
        <f t="shared" si="7"/>
        <v>INDEC-PB - 41263-1</v>
      </c>
      <c r="B315" s="234">
        <v>41263</v>
      </c>
      <c r="C315" s="233" t="s">
        <v>51</v>
      </c>
      <c r="D315" s="234">
        <v>1</v>
      </c>
      <c r="E315" s="254" t="s">
        <v>347</v>
      </c>
    </row>
    <row r="316" spans="1:496" s="239" customFormat="1" ht="15" customHeight="1" x14ac:dyDescent="0.2">
      <c r="A316" s="237"/>
      <c r="B316" s="237"/>
      <c r="D316" s="237"/>
      <c r="E316" s="255"/>
      <c r="F316" s="233"/>
      <c r="G316" s="233"/>
      <c r="H316" s="233"/>
      <c r="I316" s="233"/>
      <c r="J316" s="233"/>
      <c r="K316" s="233"/>
      <c r="L316" s="233"/>
      <c r="M316" s="233"/>
      <c r="N316" s="233"/>
      <c r="O316" s="233"/>
      <c r="P316" s="233"/>
      <c r="Q316" s="233"/>
      <c r="R316" s="233"/>
      <c r="S316" s="233"/>
      <c r="T316" s="233"/>
      <c r="U316" s="233"/>
      <c r="V316" s="233"/>
      <c r="W316" s="233"/>
      <c r="X316" s="233"/>
      <c r="Y316" s="233"/>
      <c r="Z316" s="233"/>
      <c r="AA316" s="233"/>
      <c r="AB316" s="233"/>
      <c r="AC316" s="233"/>
      <c r="AD316" s="233"/>
      <c r="AE316" s="233"/>
      <c r="AF316" s="233"/>
      <c r="AG316" s="233"/>
      <c r="AH316" s="233"/>
      <c r="AI316" s="233"/>
      <c r="AJ316" s="233"/>
      <c r="AK316" s="233"/>
      <c r="AL316" s="233"/>
      <c r="AM316" s="233"/>
      <c r="AN316" s="233"/>
      <c r="AO316" s="233"/>
      <c r="AP316" s="233"/>
      <c r="AQ316" s="233"/>
      <c r="AR316" s="233"/>
      <c r="AS316" s="233"/>
      <c r="AT316" s="233"/>
      <c r="AU316" s="233"/>
      <c r="AV316" s="233"/>
      <c r="AW316" s="233"/>
      <c r="AX316" s="233"/>
      <c r="AY316" s="233"/>
      <c r="AZ316" s="233"/>
      <c r="BA316" s="233"/>
      <c r="BB316" s="233"/>
      <c r="BC316" s="233"/>
      <c r="BD316" s="233"/>
      <c r="BE316" s="233"/>
      <c r="BF316" s="233"/>
      <c r="BG316" s="233"/>
      <c r="BH316" s="233"/>
      <c r="BI316" s="233"/>
      <c r="BJ316" s="233"/>
      <c r="BK316" s="233"/>
      <c r="BL316" s="233"/>
      <c r="BM316" s="233"/>
      <c r="BN316" s="233"/>
      <c r="BO316" s="233"/>
      <c r="BP316" s="233"/>
      <c r="BQ316" s="233"/>
      <c r="BR316" s="233"/>
      <c r="BS316" s="233"/>
      <c r="BT316" s="233"/>
      <c r="BU316" s="233"/>
      <c r="BV316" s="233"/>
      <c r="BW316" s="233"/>
      <c r="BX316" s="233"/>
      <c r="BY316" s="233"/>
      <c r="BZ316" s="233"/>
      <c r="CA316" s="233"/>
      <c r="CB316" s="233"/>
      <c r="CC316" s="233"/>
      <c r="CD316" s="233"/>
      <c r="CE316" s="233"/>
      <c r="CF316" s="233"/>
      <c r="CG316" s="233"/>
      <c r="CH316" s="233"/>
      <c r="CI316" s="233"/>
      <c r="CJ316" s="233"/>
      <c r="CK316" s="233"/>
      <c r="CL316" s="233"/>
      <c r="CM316" s="233"/>
      <c r="CN316" s="233"/>
      <c r="CO316" s="233"/>
      <c r="CP316" s="233"/>
      <c r="CQ316" s="233"/>
      <c r="CR316" s="233"/>
      <c r="CS316" s="233"/>
      <c r="CT316" s="233"/>
      <c r="CU316" s="233"/>
      <c r="CV316" s="233"/>
      <c r="CW316" s="233"/>
      <c r="CX316" s="233"/>
      <c r="CY316" s="233"/>
      <c r="CZ316" s="233"/>
      <c r="DA316" s="233"/>
      <c r="DB316" s="233"/>
      <c r="DC316" s="233"/>
      <c r="DD316" s="233"/>
      <c r="DE316" s="233"/>
      <c r="DF316" s="233"/>
      <c r="DG316" s="233"/>
      <c r="DH316" s="233"/>
      <c r="DI316" s="233"/>
      <c r="DJ316" s="233"/>
      <c r="DK316" s="233"/>
      <c r="DL316" s="233"/>
      <c r="DM316" s="233"/>
      <c r="DN316" s="233"/>
      <c r="DO316" s="233"/>
      <c r="DP316" s="233"/>
      <c r="DQ316" s="233"/>
      <c r="DR316" s="233"/>
      <c r="DS316" s="233"/>
      <c r="DT316" s="233"/>
      <c r="DU316" s="233"/>
      <c r="DV316" s="233"/>
      <c r="DW316" s="233"/>
      <c r="DX316" s="233"/>
      <c r="DY316" s="233"/>
      <c r="DZ316" s="233"/>
      <c r="EA316" s="233"/>
      <c r="EB316" s="233"/>
      <c r="EC316" s="233"/>
      <c r="ED316" s="233"/>
      <c r="EE316" s="233"/>
      <c r="EF316" s="233"/>
      <c r="EG316" s="233"/>
      <c r="EH316" s="233"/>
      <c r="EI316" s="233"/>
      <c r="EJ316" s="233"/>
      <c r="EK316" s="233"/>
      <c r="EL316" s="233"/>
      <c r="EM316" s="233"/>
      <c r="EN316" s="233"/>
      <c r="EO316" s="233"/>
      <c r="EP316" s="233"/>
      <c r="EQ316" s="233"/>
      <c r="ER316" s="233"/>
      <c r="ES316" s="233"/>
      <c r="ET316" s="233"/>
      <c r="EU316" s="233"/>
      <c r="EV316" s="233"/>
      <c r="EW316" s="233"/>
      <c r="EX316" s="233"/>
      <c r="EY316" s="233"/>
      <c r="EZ316" s="233"/>
      <c r="FA316" s="233"/>
      <c r="FB316" s="233"/>
      <c r="FC316" s="233"/>
      <c r="FD316" s="233"/>
      <c r="FE316" s="233"/>
      <c r="FF316" s="233"/>
      <c r="FG316" s="233"/>
      <c r="FH316" s="233"/>
      <c r="FI316" s="233"/>
      <c r="FJ316" s="233"/>
      <c r="FK316" s="233"/>
      <c r="FL316" s="233"/>
      <c r="FM316" s="233"/>
      <c r="FN316" s="233"/>
      <c r="FO316" s="233"/>
      <c r="FP316" s="233"/>
      <c r="FQ316" s="233"/>
      <c r="FR316" s="233"/>
      <c r="FS316" s="233"/>
      <c r="FT316" s="233"/>
      <c r="FU316" s="233"/>
      <c r="FV316" s="233"/>
      <c r="FW316" s="233"/>
      <c r="FX316" s="233"/>
      <c r="FY316" s="233"/>
      <c r="FZ316" s="233"/>
      <c r="GA316" s="233"/>
      <c r="GB316" s="233"/>
      <c r="GC316" s="233"/>
      <c r="GD316" s="233"/>
      <c r="GE316" s="233"/>
      <c r="GF316" s="233"/>
      <c r="GG316" s="233"/>
      <c r="GH316" s="233"/>
      <c r="GI316" s="233"/>
      <c r="GJ316" s="233"/>
      <c r="GK316" s="233"/>
      <c r="GL316" s="233"/>
      <c r="GM316" s="233"/>
      <c r="GN316" s="233"/>
      <c r="GO316" s="233"/>
      <c r="GP316" s="233"/>
      <c r="GQ316" s="233"/>
      <c r="GR316" s="233"/>
      <c r="GS316" s="233"/>
      <c r="GT316" s="233"/>
      <c r="GU316" s="233"/>
      <c r="GV316" s="233"/>
      <c r="GW316" s="233"/>
      <c r="GX316" s="233"/>
      <c r="GY316" s="233"/>
      <c r="GZ316" s="233"/>
      <c r="HA316" s="233"/>
      <c r="HB316" s="233"/>
      <c r="HC316" s="233"/>
      <c r="HD316" s="233"/>
      <c r="HE316" s="233"/>
      <c r="HF316" s="233"/>
      <c r="HG316" s="233"/>
      <c r="HH316" s="233"/>
      <c r="HI316" s="233"/>
      <c r="HJ316" s="233"/>
      <c r="HK316" s="233"/>
      <c r="HL316" s="233"/>
      <c r="HM316" s="233"/>
      <c r="HN316" s="233"/>
      <c r="HO316" s="233"/>
      <c r="HP316" s="233"/>
      <c r="HQ316" s="233"/>
      <c r="HR316" s="233"/>
      <c r="HS316" s="233"/>
      <c r="HT316" s="233"/>
      <c r="HU316" s="233"/>
      <c r="HV316" s="233"/>
      <c r="HW316" s="233"/>
      <c r="HX316" s="233"/>
      <c r="HY316" s="233"/>
      <c r="HZ316" s="233"/>
      <c r="IA316" s="233"/>
      <c r="IB316" s="233"/>
      <c r="IC316" s="233"/>
      <c r="ID316" s="233"/>
      <c r="IE316" s="233"/>
      <c r="IF316" s="233"/>
      <c r="IG316" s="233"/>
      <c r="IH316" s="233"/>
      <c r="II316" s="233"/>
      <c r="IJ316" s="233"/>
      <c r="IK316" s="233"/>
      <c r="IL316" s="233"/>
      <c r="IM316" s="233"/>
      <c r="IN316" s="233"/>
      <c r="IO316" s="233"/>
      <c r="IP316" s="233"/>
      <c r="IQ316" s="233"/>
      <c r="IR316" s="233"/>
      <c r="IS316" s="233"/>
      <c r="IT316" s="233"/>
      <c r="IU316" s="233"/>
      <c r="IV316" s="233"/>
      <c r="IW316" s="233"/>
      <c r="IX316" s="233"/>
      <c r="IY316" s="233"/>
      <c r="IZ316" s="233"/>
      <c r="JA316" s="233"/>
      <c r="JB316" s="233"/>
      <c r="JC316" s="233"/>
      <c r="JD316" s="233"/>
      <c r="JE316" s="233"/>
      <c r="JF316" s="233"/>
      <c r="JG316" s="233"/>
      <c r="JH316" s="233"/>
      <c r="JI316" s="233"/>
      <c r="JJ316" s="233"/>
      <c r="JK316" s="233"/>
      <c r="JL316" s="233"/>
      <c r="JM316" s="233"/>
      <c r="JN316" s="233"/>
      <c r="JO316" s="233"/>
      <c r="JP316" s="233"/>
      <c r="JQ316" s="233"/>
      <c r="JR316" s="233"/>
      <c r="JS316" s="233"/>
      <c r="JT316" s="233"/>
      <c r="JU316" s="233"/>
      <c r="JV316" s="233"/>
      <c r="JW316" s="233"/>
      <c r="JX316" s="233"/>
      <c r="JY316" s="233"/>
      <c r="JZ316" s="233"/>
      <c r="KA316" s="233"/>
      <c r="KB316" s="233"/>
      <c r="KC316" s="233"/>
      <c r="KD316" s="233"/>
      <c r="KE316" s="233"/>
      <c r="KF316" s="233"/>
      <c r="KG316" s="233"/>
      <c r="KH316" s="233"/>
      <c r="KI316" s="233"/>
      <c r="KJ316" s="233"/>
      <c r="KK316" s="233"/>
      <c r="KL316" s="233"/>
      <c r="KM316" s="233"/>
      <c r="KN316" s="233"/>
      <c r="KO316" s="233"/>
      <c r="KP316" s="233"/>
      <c r="KQ316" s="233"/>
      <c r="KR316" s="233"/>
      <c r="KS316" s="233"/>
      <c r="KT316" s="233"/>
      <c r="KU316" s="233"/>
      <c r="KV316" s="233"/>
      <c r="KW316" s="233"/>
      <c r="KX316" s="233"/>
      <c r="KY316" s="233"/>
      <c r="KZ316" s="233"/>
      <c r="LA316" s="233"/>
      <c r="LB316" s="233"/>
      <c r="LC316" s="233"/>
      <c r="LD316" s="233"/>
      <c r="LE316" s="233"/>
      <c r="LF316" s="233"/>
      <c r="LG316" s="233"/>
      <c r="LH316" s="233"/>
      <c r="LI316" s="233"/>
      <c r="LJ316" s="233"/>
      <c r="LK316" s="233"/>
      <c r="LL316" s="233"/>
      <c r="LM316" s="233"/>
      <c r="LN316" s="233"/>
      <c r="LO316" s="233"/>
      <c r="LP316" s="233"/>
      <c r="LQ316" s="233"/>
      <c r="LR316" s="233"/>
      <c r="LS316" s="233"/>
      <c r="LT316" s="233"/>
      <c r="LU316" s="233"/>
      <c r="LV316" s="233"/>
      <c r="LW316" s="233"/>
      <c r="LX316" s="233"/>
      <c r="LY316" s="233"/>
      <c r="LZ316" s="233"/>
      <c r="MA316" s="233"/>
      <c r="MB316" s="233"/>
      <c r="MC316" s="233"/>
      <c r="MD316" s="233"/>
      <c r="ME316" s="233"/>
      <c r="MF316" s="233"/>
      <c r="MG316" s="233"/>
      <c r="MH316" s="233"/>
      <c r="MI316" s="233"/>
      <c r="MJ316" s="233"/>
      <c r="MK316" s="233"/>
      <c r="ML316" s="233"/>
      <c r="MM316" s="233"/>
      <c r="MN316" s="233"/>
      <c r="MO316" s="233"/>
      <c r="MP316" s="233"/>
      <c r="MQ316" s="233"/>
      <c r="MR316" s="233"/>
      <c r="MS316" s="233"/>
      <c r="MT316" s="233"/>
      <c r="MU316" s="233"/>
      <c r="MV316" s="233"/>
      <c r="MW316" s="233"/>
      <c r="MX316" s="233"/>
      <c r="MY316" s="233"/>
      <c r="MZ316" s="233"/>
      <c r="NA316" s="233"/>
      <c r="NB316" s="233"/>
      <c r="NC316" s="233"/>
      <c r="ND316" s="233"/>
      <c r="NE316" s="233"/>
      <c r="NF316" s="233"/>
      <c r="NG316" s="233"/>
      <c r="NH316" s="233"/>
      <c r="NI316" s="233"/>
      <c r="NJ316" s="233"/>
      <c r="NK316" s="233"/>
      <c r="NL316" s="233"/>
      <c r="NM316" s="233"/>
      <c r="NN316" s="233"/>
      <c r="NO316" s="233"/>
      <c r="NP316" s="233"/>
      <c r="NQ316" s="233"/>
      <c r="NR316" s="233"/>
      <c r="NS316" s="233"/>
      <c r="NT316" s="233"/>
      <c r="NU316" s="233"/>
      <c r="NV316" s="233"/>
      <c r="NW316" s="233"/>
      <c r="NX316" s="233"/>
      <c r="NY316" s="233"/>
      <c r="NZ316" s="233"/>
      <c r="OA316" s="233"/>
      <c r="OB316" s="233"/>
      <c r="OC316" s="233"/>
      <c r="OD316" s="233"/>
      <c r="OE316" s="233"/>
      <c r="OF316" s="233"/>
      <c r="OG316" s="233"/>
      <c r="OH316" s="233"/>
      <c r="OI316" s="233"/>
      <c r="OJ316" s="233"/>
      <c r="OK316" s="233"/>
      <c r="OL316" s="233"/>
      <c r="OM316" s="233"/>
      <c r="ON316" s="233"/>
      <c r="OO316" s="233"/>
      <c r="OP316" s="233"/>
      <c r="OQ316" s="233"/>
      <c r="OR316" s="233"/>
      <c r="OS316" s="233"/>
      <c r="OT316" s="233"/>
      <c r="OU316" s="233"/>
      <c r="OV316" s="233"/>
      <c r="OW316" s="233"/>
      <c r="OX316" s="233"/>
      <c r="OY316" s="233"/>
      <c r="OZ316" s="233"/>
      <c r="PA316" s="233"/>
      <c r="PB316" s="233"/>
      <c r="PC316" s="233"/>
      <c r="PD316" s="233"/>
      <c r="PE316" s="233"/>
      <c r="PF316" s="233"/>
      <c r="PG316" s="233"/>
      <c r="PH316" s="233"/>
      <c r="PI316" s="233"/>
      <c r="PJ316" s="233"/>
      <c r="PK316" s="233"/>
      <c r="PL316" s="233"/>
      <c r="PM316" s="233"/>
      <c r="PN316" s="233"/>
      <c r="PO316" s="233"/>
      <c r="PP316" s="233"/>
      <c r="PQ316" s="233"/>
      <c r="PR316" s="233"/>
      <c r="PS316" s="233"/>
      <c r="PT316" s="233"/>
      <c r="PU316" s="233"/>
      <c r="PV316" s="233"/>
      <c r="PW316" s="233"/>
      <c r="PX316" s="233"/>
      <c r="PY316" s="233"/>
      <c r="PZ316" s="233"/>
      <c r="QA316" s="233"/>
      <c r="QB316" s="233"/>
      <c r="QC316" s="233"/>
      <c r="QD316" s="233"/>
      <c r="QE316" s="233"/>
      <c r="QF316" s="233"/>
      <c r="QG316" s="233"/>
      <c r="QH316" s="233"/>
      <c r="QI316" s="233"/>
      <c r="QJ316" s="233"/>
      <c r="QK316" s="233"/>
      <c r="QL316" s="233"/>
      <c r="QM316" s="233"/>
      <c r="QN316" s="233"/>
      <c r="QO316" s="233"/>
      <c r="QP316" s="233"/>
      <c r="QQ316" s="233"/>
      <c r="QR316" s="233"/>
      <c r="QS316" s="233"/>
      <c r="QT316" s="233"/>
      <c r="QU316" s="233"/>
      <c r="QV316" s="233"/>
      <c r="QW316" s="233"/>
      <c r="QX316" s="233"/>
      <c r="QY316" s="233"/>
      <c r="QZ316" s="233"/>
      <c r="RA316" s="233"/>
      <c r="RB316" s="233"/>
      <c r="RC316" s="233"/>
      <c r="RD316" s="233"/>
      <c r="RE316" s="233"/>
      <c r="RF316" s="233"/>
      <c r="RG316" s="233"/>
      <c r="RH316" s="233"/>
      <c r="RI316" s="233"/>
      <c r="RJ316" s="233"/>
      <c r="RK316" s="233"/>
      <c r="RL316" s="233"/>
      <c r="RM316" s="233"/>
      <c r="RN316" s="233"/>
      <c r="RO316" s="233"/>
      <c r="RP316" s="233"/>
      <c r="RQ316" s="233"/>
      <c r="RR316" s="233"/>
      <c r="RS316" s="233"/>
      <c r="RT316" s="233"/>
      <c r="RU316" s="233"/>
      <c r="RV316" s="233"/>
      <c r="RW316" s="233"/>
      <c r="RX316" s="233"/>
      <c r="RY316" s="233"/>
      <c r="RZ316" s="233"/>
      <c r="SA316" s="233"/>
      <c r="SB316" s="233"/>
    </row>
    <row r="317" spans="1:496" ht="15" customHeight="1" x14ac:dyDescent="0.2">
      <c r="A317" s="234" t="str">
        <f t="shared" si="7"/>
        <v>INDEC-PB - 44216-1</v>
      </c>
      <c r="B317" s="234">
        <v>44216</v>
      </c>
      <c r="C317" s="233" t="s">
        <v>51</v>
      </c>
      <c r="D317" s="234">
        <v>1</v>
      </c>
      <c r="E317" s="254" t="s">
        <v>348</v>
      </c>
    </row>
    <row r="318" spans="1:496" ht="15" customHeight="1" x14ac:dyDescent="0.2">
      <c r="A318" s="234" t="str">
        <f t="shared" si="7"/>
        <v>INDEC-PB - 15400-1</v>
      </c>
      <c r="B318" s="234">
        <v>15400</v>
      </c>
      <c r="C318" s="233" t="s">
        <v>51</v>
      </c>
      <c r="D318" s="234">
        <v>1</v>
      </c>
      <c r="E318" s="254" t="s">
        <v>349</v>
      </c>
    </row>
    <row r="319" spans="1:496" ht="15" customHeight="1" x14ac:dyDescent="0.2">
      <c r="A319" s="234" t="str">
        <f t="shared" si="7"/>
        <v>INDEC-PB - 15310-1</v>
      </c>
      <c r="B319" s="234">
        <v>15310</v>
      </c>
      <c r="C319" s="233" t="s">
        <v>51</v>
      </c>
      <c r="D319" s="234">
        <v>1</v>
      </c>
      <c r="E319" s="254" t="s">
        <v>350</v>
      </c>
    </row>
    <row r="320" spans="1:496" s="239" customFormat="1" ht="15" customHeight="1" x14ac:dyDescent="0.2">
      <c r="A320" s="237"/>
      <c r="B320" s="237"/>
      <c r="D320" s="237"/>
      <c r="E320" s="255"/>
      <c r="F320" s="233"/>
      <c r="G320" s="233"/>
      <c r="H320" s="233"/>
      <c r="I320" s="233"/>
      <c r="J320" s="233"/>
      <c r="K320" s="233"/>
      <c r="L320" s="233"/>
      <c r="M320" s="233"/>
      <c r="N320" s="233"/>
      <c r="O320" s="233"/>
      <c r="P320" s="233"/>
      <c r="Q320" s="233"/>
      <c r="R320" s="233"/>
      <c r="S320" s="233"/>
      <c r="T320" s="233"/>
      <c r="U320" s="233"/>
      <c r="V320" s="233"/>
      <c r="W320" s="233"/>
      <c r="X320" s="233"/>
      <c r="Y320" s="233"/>
      <c r="Z320" s="233"/>
      <c r="AA320" s="233"/>
      <c r="AB320" s="233"/>
      <c r="AC320" s="233"/>
      <c r="AD320" s="233"/>
      <c r="AE320" s="233"/>
      <c r="AF320" s="233"/>
      <c r="AG320" s="233"/>
      <c r="AH320" s="233"/>
      <c r="AI320" s="233"/>
      <c r="AJ320" s="233"/>
      <c r="AK320" s="233"/>
      <c r="AL320" s="233"/>
      <c r="AM320" s="233"/>
      <c r="AN320" s="233"/>
      <c r="AO320" s="233"/>
      <c r="AP320" s="233"/>
      <c r="AQ320" s="233"/>
      <c r="AR320" s="233"/>
      <c r="AS320" s="233"/>
      <c r="AT320" s="233"/>
      <c r="AU320" s="233"/>
      <c r="AV320" s="233"/>
      <c r="AW320" s="233"/>
      <c r="AX320" s="233"/>
      <c r="AY320" s="233"/>
      <c r="AZ320" s="233"/>
      <c r="BA320" s="233"/>
      <c r="BB320" s="233"/>
      <c r="BC320" s="233"/>
      <c r="BD320" s="233"/>
      <c r="BE320" s="233"/>
      <c r="BF320" s="233"/>
      <c r="BG320" s="233"/>
      <c r="BH320" s="233"/>
      <c r="BI320" s="233"/>
      <c r="BJ320" s="233"/>
      <c r="BK320" s="233"/>
      <c r="BL320" s="233"/>
      <c r="BM320" s="233"/>
      <c r="BN320" s="233"/>
      <c r="BO320" s="233"/>
      <c r="BP320" s="233"/>
      <c r="BQ320" s="233"/>
      <c r="BR320" s="233"/>
      <c r="BS320" s="233"/>
      <c r="BT320" s="233"/>
      <c r="BU320" s="233"/>
      <c r="BV320" s="233"/>
      <c r="BW320" s="233"/>
      <c r="BX320" s="233"/>
      <c r="BY320" s="233"/>
      <c r="BZ320" s="233"/>
      <c r="CA320" s="233"/>
      <c r="CB320" s="233"/>
      <c r="CC320" s="233"/>
      <c r="CD320" s="233"/>
      <c r="CE320" s="233"/>
      <c r="CF320" s="233"/>
      <c r="CG320" s="233"/>
      <c r="CH320" s="233"/>
      <c r="CI320" s="233"/>
      <c r="CJ320" s="233"/>
      <c r="CK320" s="233"/>
      <c r="CL320" s="233"/>
      <c r="CM320" s="233"/>
      <c r="CN320" s="233"/>
      <c r="CO320" s="233"/>
      <c r="CP320" s="233"/>
      <c r="CQ320" s="233"/>
      <c r="CR320" s="233"/>
      <c r="CS320" s="233"/>
      <c r="CT320" s="233"/>
      <c r="CU320" s="233"/>
      <c r="CV320" s="233"/>
      <c r="CW320" s="233"/>
      <c r="CX320" s="233"/>
      <c r="CY320" s="233"/>
      <c r="CZ320" s="233"/>
      <c r="DA320" s="233"/>
      <c r="DB320" s="233"/>
      <c r="DC320" s="233"/>
      <c r="DD320" s="233"/>
      <c r="DE320" s="233"/>
      <c r="DF320" s="233"/>
      <c r="DG320" s="233"/>
      <c r="DH320" s="233"/>
      <c r="DI320" s="233"/>
      <c r="DJ320" s="233"/>
      <c r="DK320" s="233"/>
      <c r="DL320" s="233"/>
      <c r="DM320" s="233"/>
      <c r="DN320" s="233"/>
      <c r="DO320" s="233"/>
      <c r="DP320" s="233"/>
      <c r="DQ320" s="233"/>
      <c r="DR320" s="233"/>
      <c r="DS320" s="233"/>
      <c r="DT320" s="233"/>
      <c r="DU320" s="233"/>
      <c r="DV320" s="233"/>
      <c r="DW320" s="233"/>
      <c r="DX320" s="233"/>
      <c r="DY320" s="233"/>
      <c r="DZ320" s="233"/>
      <c r="EA320" s="233"/>
      <c r="EB320" s="233"/>
      <c r="EC320" s="233"/>
      <c r="ED320" s="233"/>
      <c r="EE320" s="233"/>
      <c r="EF320" s="233"/>
      <c r="EG320" s="233"/>
      <c r="EH320" s="233"/>
      <c r="EI320" s="233"/>
      <c r="EJ320" s="233"/>
      <c r="EK320" s="233"/>
      <c r="EL320" s="233"/>
      <c r="EM320" s="233"/>
      <c r="EN320" s="233"/>
      <c r="EO320" s="233"/>
      <c r="EP320" s="233"/>
      <c r="EQ320" s="233"/>
      <c r="ER320" s="233"/>
      <c r="ES320" s="233"/>
      <c r="ET320" s="233"/>
      <c r="EU320" s="233"/>
      <c r="EV320" s="233"/>
      <c r="EW320" s="233"/>
      <c r="EX320" s="233"/>
      <c r="EY320" s="233"/>
      <c r="EZ320" s="233"/>
      <c r="FA320" s="233"/>
      <c r="FB320" s="233"/>
      <c r="FC320" s="233"/>
      <c r="FD320" s="233"/>
      <c r="FE320" s="233"/>
      <c r="FF320" s="233"/>
      <c r="FG320" s="233"/>
      <c r="FH320" s="233"/>
      <c r="FI320" s="233"/>
      <c r="FJ320" s="233"/>
      <c r="FK320" s="233"/>
      <c r="FL320" s="233"/>
      <c r="FM320" s="233"/>
      <c r="FN320" s="233"/>
      <c r="FO320" s="233"/>
      <c r="FP320" s="233"/>
      <c r="FQ320" s="233"/>
      <c r="FR320" s="233"/>
      <c r="FS320" s="233"/>
      <c r="FT320" s="233"/>
      <c r="FU320" s="233"/>
      <c r="FV320" s="233"/>
      <c r="FW320" s="233"/>
      <c r="FX320" s="233"/>
      <c r="FY320" s="233"/>
      <c r="FZ320" s="233"/>
      <c r="GA320" s="233"/>
      <c r="GB320" s="233"/>
      <c r="GC320" s="233"/>
      <c r="GD320" s="233"/>
      <c r="GE320" s="233"/>
      <c r="GF320" s="233"/>
      <c r="GG320" s="233"/>
      <c r="GH320" s="233"/>
      <c r="GI320" s="233"/>
      <c r="GJ320" s="233"/>
      <c r="GK320" s="233"/>
      <c r="GL320" s="233"/>
      <c r="GM320" s="233"/>
      <c r="GN320" s="233"/>
      <c r="GO320" s="233"/>
      <c r="GP320" s="233"/>
      <c r="GQ320" s="233"/>
      <c r="GR320" s="233"/>
      <c r="GS320" s="233"/>
      <c r="GT320" s="233"/>
      <c r="GU320" s="233"/>
      <c r="GV320" s="233"/>
      <c r="GW320" s="233"/>
      <c r="GX320" s="233"/>
      <c r="GY320" s="233"/>
      <c r="GZ320" s="233"/>
      <c r="HA320" s="233"/>
      <c r="HB320" s="233"/>
      <c r="HC320" s="233"/>
      <c r="HD320" s="233"/>
      <c r="HE320" s="233"/>
      <c r="HF320" s="233"/>
      <c r="HG320" s="233"/>
      <c r="HH320" s="233"/>
      <c r="HI320" s="233"/>
      <c r="HJ320" s="233"/>
      <c r="HK320" s="233"/>
      <c r="HL320" s="233"/>
      <c r="HM320" s="233"/>
      <c r="HN320" s="233"/>
      <c r="HO320" s="233"/>
      <c r="HP320" s="233"/>
      <c r="HQ320" s="233"/>
      <c r="HR320" s="233"/>
      <c r="HS320" s="233"/>
      <c r="HT320" s="233"/>
      <c r="HU320" s="233"/>
      <c r="HV320" s="233"/>
      <c r="HW320" s="233"/>
      <c r="HX320" s="233"/>
      <c r="HY320" s="233"/>
      <c r="HZ320" s="233"/>
      <c r="IA320" s="233"/>
      <c r="IB320" s="233"/>
      <c r="IC320" s="233"/>
      <c r="ID320" s="233"/>
      <c r="IE320" s="233"/>
      <c r="IF320" s="233"/>
      <c r="IG320" s="233"/>
      <c r="IH320" s="233"/>
      <c r="II320" s="233"/>
      <c r="IJ320" s="233"/>
      <c r="IK320" s="233"/>
      <c r="IL320" s="233"/>
      <c r="IM320" s="233"/>
      <c r="IN320" s="233"/>
      <c r="IO320" s="233"/>
      <c r="IP320" s="233"/>
      <c r="IQ320" s="233"/>
      <c r="IR320" s="233"/>
      <c r="IS320" s="233"/>
      <c r="IT320" s="233"/>
      <c r="IU320" s="233"/>
      <c r="IV320" s="233"/>
      <c r="IW320" s="233"/>
      <c r="IX320" s="233"/>
      <c r="IY320" s="233"/>
      <c r="IZ320" s="233"/>
      <c r="JA320" s="233"/>
      <c r="JB320" s="233"/>
      <c r="JC320" s="233"/>
      <c r="JD320" s="233"/>
      <c r="JE320" s="233"/>
      <c r="JF320" s="233"/>
      <c r="JG320" s="233"/>
      <c r="JH320" s="233"/>
      <c r="JI320" s="233"/>
      <c r="JJ320" s="233"/>
      <c r="JK320" s="233"/>
      <c r="JL320" s="233"/>
      <c r="JM320" s="233"/>
      <c r="JN320" s="233"/>
      <c r="JO320" s="233"/>
      <c r="JP320" s="233"/>
      <c r="JQ320" s="233"/>
      <c r="JR320" s="233"/>
      <c r="JS320" s="233"/>
      <c r="JT320" s="233"/>
      <c r="JU320" s="233"/>
      <c r="JV320" s="233"/>
      <c r="JW320" s="233"/>
      <c r="JX320" s="233"/>
      <c r="JY320" s="233"/>
      <c r="JZ320" s="233"/>
      <c r="KA320" s="233"/>
      <c r="KB320" s="233"/>
      <c r="KC320" s="233"/>
      <c r="KD320" s="233"/>
      <c r="KE320" s="233"/>
      <c r="KF320" s="233"/>
      <c r="KG320" s="233"/>
      <c r="KH320" s="233"/>
      <c r="KI320" s="233"/>
      <c r="KJ320" s="233"/>
      <c r="KK320" s="233"/>
      <c r="KL320" s="233"/>
      <c r="KM320" s="233"/>
      <c r="KN320" s="233"/>
      <c r="KO320" s="233"/>
      <c r="KP320" s="233"/>
      <c r="KQ320" s="233"/>
      <c r="KR320" s="233"/>
      <c r="KS320" s="233"/>
      <c r="KT320" s="233"/>
      <c r="KU320" s="233"/>
      <c r="KV320" s="233"/>
      <c r="KW320" s="233"/>
      <c r="KX320" s="233"/>
      <c r="KY320" s="233"/>
      <c r="KZ320" s="233"/>
      <c r="LA320" s="233"/>
      <c r="LB320" s="233"/>
      <c r="LC320" s="233"/>
      <c r="LD320" s="233"/>
      <c r="LE320" s="233"/>
      <c r="LF320" s="233"/>
      <c r="LG320" s="233"/>
      <c r="LH320" s="233"/>
      <c r="LI320" s="233"/>
      <c r="LJ320" s="233"/>
      <c r="LK320" s="233"/>
      <c r="LL320" s="233"/>
      <c r="LM320" s="233"/>
      <c r="LN320" s="233"/>
      <c r="LO320" s="233"/>
      <c r="LP320" s="233"/>
      <c r="LQ320" s="233"/>
      <c r="LR320" s="233"/>
      <c r="LS320" s="233"/>
      <c r="LT320" s="233"/>
      <c r="LU320" s="233"/>
      <c r="LV320" s="233"/>
      <c r="LW320" s="233"/>
      <c r="LX320" s="233"/>
      <c r="LY320" s="233"/>
      <c r="LZ320" s="233"/>
      <c r="MA320" s="233"/>
      <c r="MB320" s="233"/>
      <c r="MC320" s="233"/>
      <c r="MD320" s="233"/>
      <c r="ME320" s="233"/>
      <c r="MF320" s="233"/>
      <c r="MG320" s="233"/>
      <c r="MH320" s="233"/>
      <c r="MI320" s="233"/>
      <c r="MJ320" s="233"/>
      <c r="MK320" s="233"/>
      <c r="ML320" s="233"/>
      <c r="MM320" s="233"/>
      <c r="MN320" s="233"/>
      <c r="MO320" s="233"/>
      <c r="MP320" s="233"/>
      <c r="MQ320" s="233"/>
      <c r="MR320" s="233"/>
      <c r="MS320" s="233"/>
      <c r="MT320" s="233"/>
      <c r="MU320" s="233"/>
      <c r="MV320" s="233"/>
      <c r="MW320" s="233"/>
      <c r="MX320" s="233"/>
      <c r="MY320" s="233"/>
      <c r="MZ320" s="233"/>
      <c r="NA320" s="233"/>
      <c r="NB320" s="233"/>
      <c r="NC320" s="233"/>
      <c r="ND320" s="233"/>
      <c r="NE320" s="233"/>
      <c r="NF320" s="233"/>
      <c r="NG320" s="233"/>
      <c r="NH320" s="233"/>
      <c r="NI320" s="233"/>
      <c r="NJ320" s="233"/>
      <c r="NK320" s="233"/>
      <c r="NL320" s="233"/>
      <c r="NM320" s="233"/>
      <c r="NN320" s="233"/>
      <c r="NO320" s="233"/>
      <c r="NP320" s="233"/>
      <c r="NQ320" s="233"/>
      <c r="NR320" s="233"/>
      <c r="NS320" s="233"/>
      <c r="NT320" s="233"/>
      <c r="NU320" s="233"/>
      <c r="NV320" s="233"/>
      <c r="NW320" s="233"/>
      <c r="NX320" s="233"/>
      <c r="NY320" s="233"/>
      <c r="NZ320" s="233"/>
      <c r="OA320" s="233"/>
      <c r="OB320" s="233"/>
      <c r="OC320" s="233"/>
      <c r="OD320" s="233"/>
      <c r="OE320" s="233"/>
      <c r="OF320" s="233"/>
      <c r="OG320" s="233"/>
      <c r="OH320" s="233"/>
      <c r="OI320" s="233"/>
      <c r="OJ320" s="233"/>
      <c r="OK320" s="233"/>
      <c r="OL320" s="233"/>
      <c r="OM320" s="233"/>
      <c r="ON320" s="233"/>
      <c r="OO320" s="233"/>
      <c r="OP320" s="233"/>
      <c r="OQ320" s="233"/>
      <c r="OR320" s="233"/>
      <c r="OS320" s="233"/>
      <c r="OT320" s="233"/>
      <c r="OU320" s="233"/>
      <c r="OV320" s="233"/>
      <c r="OW320" s="233"/>
      <c r="OX320" s="233"/>
      <c r="OY320" s="233"/>
      <c r="OZ320" s="233"/>
      <c r="PA320" s="233"/>
      <c r="PB320" s="233"/>
      <c r="PC320" s="233"/>
      <c r="PD320" s="233"/>
      <c r="PE320" s="233"/>
      <c r="PF320" s="233"/>
      <c r="PG320" s="233"/>
      <c r="PH320" s="233"/>
      <c r="PI320" s="233"/>
      <c r="PJ320" s="233"/>
      <c r="PK320" s="233"/>
      <c r="PL320" s="233"/>
      <c r="PM320" s="233"/>
      <c r="PN320" s="233"/>
      <c r="PO320" s="233"/>
      <c r="PP320" s="233"/>
      <c r="PQ320" s="233"/>
      <c r="PR320" s="233"/>
      <c r="PS320" s="233"/>
      <c r="PT320" s="233"/>
      <c r="PU320" s="233"/>
      <c r="PV320" s="233"/>
      <c r="PW320" s="233"/>
      <c r="PX320" s="233"/>
      <c r="PY320" s="233"/>
      <c r="PZ320" s="233"/>
      <c r="QA320" s="233"/>
      <c r="QB320" s="233"/>
      <c r="QC320" s="233"/>
      <c r="QD320" s="233"/>
      <c r="QE320" s="233"/>
      <c r="QF320" s="233"/>
      <c r="QG320" s="233"/>
      <c r="QH320" s="233"/>
      <c r="QI320" s="233"/>
      <c r="QJ320" s="233"/>
      <c r="QK320" s="233"/>
      <c r="QL320" s="233"/>
      <c r="QM320" s="233"/>
      <c r="QN320" s="233"/>
      <c r="QO320" s="233"/>
      <c r="QP320" s="233"/>
      <c r="QQ320" s="233"/>
      <c r="QR320" s="233"/>
      <c r="QS320" s="233"/>
      <c r="QT320" s="233"/>
      <c r="QU320" s="233"/>
      <c r="QV320" s="233"/>
      <c r="QW320" s="233"/>
      <c r="QX320" s="233"/>
      <c r="QY320" s="233"/>
      <c r="QZ320" s="233"/>
      <c r="RA320" s="233"/>
      <c r="RB320" s="233"/>
      <c r="RC320" s="233"/>
      <c r="RD320" s="233"/>
      <c r="RE320" s="233"/>
      <c r="RF320" s="233"/>
      <c r="RG320" s="233"/>
      <c r="RH320" s="233"/>
      <c r="RI320" s="233"/>
      <c r="RJ320" s="233"/>
      <c r="RK320" s="233"/>
      <c r="RL320" s="233"/>
      <c r="RM320" s="233"/>
      <c r="RN320" s="233"/>
      <c r="RO320" s="233"/>
      <c r="RP320" s="233"/>
      <c r="RQ320" s="233"/>
      <c r="RR320" s="233"/>
      <c r="RS320" s="233"/>
      <c r="RT320" s="233"/>
      <c r="RU320" s="233"/>
      <c r="RV320" s="233"/>
      <c r="RW320" s="233"/>
      <c r="RX320" s="233"/>
      <c r="RY320" s="233"/>
      <c r="RZ320" s="233"/>
      <c r="SA320" s="233"/>
      <c r="SB320" s="233"/>
    </row>
    <row r="321" spans="1:496" s="239" customFormat="1" ht="15" customHeight="1" x14ac:dyDescent="0.2">
      <c r="A321" s="237"/>
      <c r="B321" s="237"/>
      <c r="D321" s="237"/>
      <c r="E321" s="255"/>
      <c r="F321" s="233"/>
      <c r="G321" s="233"/>
      <c r="H321" s="233"/>
      <c r="I321" s="233"/>
      <c r="J321" s="233"/>
      <c r="K321" s="233"/>
      <c r="L321" s="233"/>
      <c r="M321" s="233"/>
      <c r="N321" s="233"/>
      <c r="O321" s="233"/>
      <c r="P321" s="233"/>
      <c r="Q321" s="233"/>
      <c r="R321" s="233"/>
      <c r="S321" s="233"/>
      <c r="T321" s="233"/>
      <c r="U321" s="233"/>
      <c r="V321" s="233"/>
      <c r="W321" s="233"/>
      <c r="X321" s="233"/>
      <c r="Y321" s="233"/>
      <c r="Z321" s="233"/>
      <c r="AA321" s="233"/>
      <c r="AB321" s="233"/>
      <c r="AC321" s="233"/>
      <c r="AD321" s="233"/>
      <c r="AE321" s="233"/>
      <c r="AF321" s="233"/>
      <c r="AG321" s="233"/>
      <c r="AH321" s="233"/>
      <c r="AI321" s="233"/>
      <c r="AJ321" s="233"/>
      <c r="AK321" s="233"/>
      <c r="AL321" s="233"/>
      <c r="AM321" s="233"/>
      <c r="AN321" s="233"/>
      <c r="AO321" s="233"/>
      <c r="AP321" s="233"/>
      <c r="AQ321" s="233"/>
      <c r="AR321" s="233"/>
      <c r="AS321" s="233"/>
      <c r="AT321" s="233"/>
      <c r="AU321" s="233"/>
      <c r="AV321" s="233"/>
      <c r="AW321" s="233"/>
      <c r="AX321" s="233"/>
      <c r="AY321" s="233"/>
      <c r="AZ321" s="233"/>
      <c r="BA321" s="233"/>
      <c r="BB321" s="233"/>
      <c r="BC321" s="233"/>
      <c r="BD321" s="233"/>
      <c r="BE321" s="233"/>
      <c r="BF321" s="233"/>
      <c r="BG321" s="233"/>
      <c r="BH321" s="233"/>
      <c r="BI321" s="233"/>
      <c r="BJ321" s="233"/>
      <c r="BK321" s="233"/>
      <c r="BL321" s="233"/>
      <c r="BM321" s="233"/>
      <c r="BN321" s="233"/>
      <c r="BO321" s="233"/>
      <c r="BP321" s="233"/>
      <c r="BQ321" s="233"/>
      <c r="BR321" s="233"/>
      <c r="BS321" s="233"/>
      <c r="BT321" s="233"/>
      <c r="BU321" s="233"/>
      <c r="BV321" s="233"/>
      <c r="BW321" s="233"/>
      <c r="BX321" s="233"/>
      <c r="BY321" s="233"/>
      <c r="BZ321" s="233"/>
      <c r="CA321" s="233"/>
      <c r="CB321" s="233"/>
      <c r="CC321" s="233"/>
      <c r="CD321" s="233"/>
      <c r="CE321" s="233"/>
      <c r="CF321" s="233"/>
      <c r="CG321" s="233"/>
      <c r="CH321" s="233"/>
      <c r="CI321" s="233"/>
      <c r="CJ321" s="233"/>
      <c r="CK321" s="233"/>
      <c r="CL321" s="233"/>
      <c r="CM321" s="233"/>
      <c r="CN321" s="233"/>
      <c r="CO321" s="233"/>
      <c r="CP321" s="233"/>
      <c r="CQ321" s="233"/>
      <c r="CR321" s="233"/>
      <c r="CS321" s="233"/>
      <c r="CT321" s="233"/>
      <c r="CU321" s="233"/>
      <c r="CV321" s="233"/>
      <c r="CW321" s="233"/>
      <c r="CX321" s="233"/>
      <c r="CY321" s="233"/>
      <c r="CZ321" s="233"/>
      <c r="DA321" s="233"/>
      <c r="DB321" s="233"/>
      <c r="DC321" s="233"/>
      <c r="DD321" s="233"/>
      <c r="DE321" s="233"/>
      <c r="DF321" s="233"/>
      <c r="DG321" s="233"/>
      <c r="DH321" s="233"/>
      <c r="DI321" s="233"/>
      <c r="DJ321" s="233"/>
      <c r="DK321" s="233"/>
      <c r="DL321" s="233"/>
      <c r="DM321" s="233"/>
      <c r="DN321" s="233"/>
      <c r="DO321" s="233"/>
      <c r="DP321" s="233"/>
      <c r="DQ321" s="233"/>
      <c r="DR321" s="233"/>
      <c r="DS321" s="233"/>
      <c r="DT321" s="233"/>
      <c r="DU321" s="233"/>
      <c r="DV321" s="233"/>
      <c r="DW321" s="233"/>
      <c r="DX321" s="233"/>
      <c r="DY321" s="233"/>
      <c r="DZ321" s="233"/>
      <c r="EA321" s="233"/>
      <c r="EB321" s="233"/>
      <c r="EC321" s="233"/>
      <c r="ED321" s="233"/>
      <c r="EE321" s="233"/>
      <c r="EF321" s="233"/>
      <c r="EG321" s="233"/>
      <c r="EH321" s="233"/>
      <c r="EI321" s="233"/>
      <c r="EJ321" s="233"/>
      <c r="EK321" s="233"/>
      <c r="EL321" s="233"/>
      <c r="EM321" s="233"/>
      <c r="EN321" s="233"/>
      <c r="EO321" s="233"/>
      <c r="EP321" s="233"/>
      <c r="EQ321" s="233"/>
      <c r="ER321" s="233"/>
      <c r="ES321" s="233"/>
      <c r="ET321" s="233"/>
      <c r="EU321" s="233"/>
      <c r="EV321" s="233"/>
      <c r="EW321" s="233"/>
      <c r="EX321" s="233"/>
      <c r="EY321" s="233"/>
      <c r="EZ321" s="233"/>
      <c r="FA321" s="233"/>
      <c r="FB321" s="233"/>
      <c r="FC321" s="233"/>
      <c r="FD321" s="233"/>
      <c r="FE321" s="233"/>
      <c r="FF321" s="233"/>
      <c r="FG321" s="233"/>
      <c r="FH321" s="233"/>
      <c r="FI321" s="233"/>
      <c r="FJ321" s="233"/>
      <c r="FK321" s="233"/>
      <c r="FL321" s="233"/>
      <c r="FM321" s="233"/>
      <c r="FN321" s="233"/>
      <c r="FO321" s="233"/>
      <c r="FP321" s="233"/>
      <c r="FQ321" s="233"/>
      <c r="FR321" s="233"/>
      <c r="FS321" s="233"/>
      <c r="FT321" s="233"/>
      <c r="FU321" s="233"/>
      <c r="FV321" s="233"/>
      <c r="FW321" s="233"/>
      <c r="FX321" s="233"/>
      <c r="FY321" s="233"/>
      <c r="FZ321" s="233"/>
      <c r="GA321" s="233"/>
      <c r="GB321" s="233"/>
      <c r="GC321" s="233"/>
      <c r="GD321" s="233"/>
      <c r="GE321" s="233"/>
      <c r="GF321" s="233"/>
      <c r="GG321" s="233"/>
      <c r="GH321" s="233"/>
      <c r="GI321" s="233"/>
      <c r="GJ321" s="233"/>
      <c r="GK321" s="233"/>
      <c r="GL321" s="233"/>
      <c r="GM321" s="233"/>
      <c r="GN321" s="233"/>
      <c r="GO321" s="233"/>
      <c r="GP321" s="233"/>
      <c r="GQ321" s="233"/>
      <c r="GR321" s="233"/>
      <c r="GS321" s="233"/>
      <c r="GT321" s="233"/>
      <c r="GU321" s="233"/>
      <c r="GV321" s="233"/>
      <c r="GW321" s="233"/>
      <c r="GX321" s="233"/>
      <c r="GY321" s="233"/>
      <c r="GZ321" s="233"/>
      <c r="HA321" s="233"/>
      <c r="HB321" s="233"/>
      <c r="HC321" s="233"/>
      <c r="HD321" s="233"/>
      <c r="HE321" s="233"/>
      <c r="HF321" s="233"/>
      <c r="HG321" s="233"/>
      <c r="HH321" s="233"/>
      <c r="HI321" s="233"/>
      <c r="HJ321" s="233"/>
      <c r="HK321" s="233"/>
      <c r="HL321" s="233"/>
      <c r="HM321" s="233"/>
      <c r="HN321" s="233"/>
      <c r="HO321" s="233"/>
      <c r="HP321" s="233"/>
      <c r="HQ321" s="233"/>
      <c r="HR321" s="233"/>
      <c r="HS321" s="233"/>
      <c r="HT321" s="233"/>
      <c r="HU321" s="233"/>
      <c r="HV321" s="233"/>
      <c r="HW321" s="233"/>
      <c r="HX321" s="233"/>
      <c r="HY321" s="233"/>
      <c r="HZ321" s="233"/>
      <c r="IA321" s="233"/>
      <c r="IB321" s="233"/>
      <c r="IC321" s="233"/>
      <c r="ID321" s="233"/>
      <c r="IE321" s="233"/>
      <c r="IF321" s="233"/>
      <c r="IG321" s="233"/>
      <c r="IH321" s="233"/>
      <c r="II321" s="233"/>
      <c r="IJ321" s="233"/>
      <c r="IK321" s="233"/>
      <c r="IL321" s="233"/>
      <c r="IM321" s="233"/>
      <c r="IN321" s="233"/>
      <c r="IO321" s="233"/>
      <c r="IP321" s="233"/>
      <c r="IQ321" s="233"/>
      <c r="IR321" s="233"/>
      <c r="IS321" s="233"/>
      <c r="IT321" s="233"/>
      <c r="IU321" s="233"/>
      <c r="IV321" s="233"/>
      <c r="IW321" s="233"/>
      <c r="IX321" s="233"/>
      <c r="IY321" s="233"/>
      <c r="IZ321" s="233"/>
      <c r="JA321" s="233"/>
      <c r="JB321" s="233"/>
      <c r="JC321" s="233"/>
      <c r="JD321" s="233"/>
      <c r="JE321" s="233"/>
      <c r="JF321" s="233"/>
      <c r="JG321" s="233"/>
      <c r="JH321" s="233"/>
      <c r="JI321" s="233"/>
      <c r="JJ321" s="233"/>
      <c r="JK321" s="233"/>
      <c r="JL321" s="233"/>
      <c r="JM321" s="233"/>
      <c r="JN321" s="233"/>
      <c r="JO321" s="233"/>
      <c r="JP321" s="233"/>
      <c r="JQ321" s="233"/>
      <c r="JR321" s="233"/>
      <c r="JS321" s="233"/>
      <c r="JT321" s="233"/>
      <c r="JU321" s="233"/>
      <c r="JV321" s="233"/>
      <c r="JW321" s="233"/>
      <c r="JX321" s="233"/>
      <c r="JY321" s="233"/>
      <c r="JZ321" s="233"/>
      <c r="KA321" s="233"/>
      <c r="KB321" s="233"/>
      <c r="KC321" s="233"/>
      <c r="KD321" s="233"/>
      <c r="KE321" s="233"/>
      <c r="KF321" s="233"/>
      <c r="KG321" s="233"/>
      <c r="KH321" s="233"/>
      <c r="KI321" s="233"/>
      <c r="KJ321" s="233"/>
      <c r="KK321" s="233"/>
      <c r="KL321" s="233"/>
      <c r="KM321" s="233"/>
      <c r="KN321" s="233"/>
      <c r="KO321" s="233"/>
      <c r="KP321" s="233"/>
      <c r="KQ321" s="233"/>
      <c r="KR321" s="233"/>
      <c r="KS321" s="233"/>
      <c r="KT321" s="233"/>
      <c r="KU321" s="233"/>
      <c r="KV321" s="233"/>
      <c r="KW321" s="233"/>
      <c r="KX321" s="233"/>
      <c r="KY321" s="233"/>
      <c r="KZ321" s="233"/>
      <c r="LA321" s="233"/>
      <c r="LB321" s="233"/>
      <c r="LC321" s="233"/>
      <c r="LD321" s="233"/>
      <c r="LE321" s="233"/>
      <c r="LF321" s="233"/>
      <c r="LG321" s="233"/>
      <c r="LH321" s="233"/>
      <c r="LI321" s="233"/>
      <c r="LJ321" s="233"/>
      <c r="LK321" s="233"/>
      <c r="LL321" s="233"/>
      <c r="LM321" s="233"/>
      <c r="LN321" s="233"/>
      <c r="LO321" s="233"/>
      <c r="LP321" s="233"/>
      <c r="LQ321" s="233"/>
      <c r="LR321" s="233"/>
      <c r="LS321" s="233"/>
      <c r="LT321" s="233"/>
      <c r="LU321" s="233"/>
      <c r="LV321" s="233"/>
      <c r="LW321" s="233"/>
      <c r="LX321" s="233"/>
      <c r="LY321" s="233"/>
      <c r="LZ321" s="233"/>
      <c r="MA321" s="233"/>
      <c r="MB321" s="233"/>
      <c r="MC321" s="233"/>
      <c r="MD321" s="233"/>
      <c r="ME321" s="233"/>
      <c r="MF321" s="233"/>
      <c r="MG321" s="233"/>
      <c r="MH321" s="233"/>
      <c r="MI321" s="233"/>
      <c r="MJ321" s="233"/>
      <c r="MK321" s="233"/>
      <c r="ML321" s="233"/>
      <c r="MM321" s="233"/>
      <c r="MN321" s="233"/>
      <c r="MO321" s="233"/>
      <c r="MP321" s="233"/>
      <c r="MQ321" s="233"/>
      <c r="MR321" s="233"/>
      <c r="MS321" s="233"/>
      <c r="MT321" s="233"/>
      <c r="MU321" s="233"/>
      <c r="MV321" s="233"/>
      <c r="MW321" s="233"/>
      <c r="MX321" s="233"/>
      <c r="MY321" s="233"/>
      <c r="MZ321" s="233"/>
      <c r="NA321" s="233"/>
      <c r="NB321" s="233"/>
      <c r="NC321" s="233"/>
      <c r="ND321" s="233"/>
      <c r="NE321" s="233"/>
      <c r="NF321" s="233"/>
      <c r="NG321" s="233"/>
      <c r="NH321" s="233"/>
      <c r="NI321" s="233"/>
      <c r="NJ321" s="233"/>
      <c r="NK321" s="233"/>
      <c r="NL321" s="233"/>
      <c r="NM321" s="233"/>
      <c r="NN321" s="233"/>
      <c r="NO321" s="233"/>
      <c r="NP321" s="233"/>
      <c r="NQ321" s="233"/>
      <c r="NR321" s="233"/>
      <c r="NS321" s="233"/>
      <c r="NT321" s="233"/>
      <c r="NU321" s="233"/>
      <c r="NV321" s="233"/>
      <c r="NW321" s="233"/>
      <c r="NX321" s="233"/>
      <c r="NY321" s="233"/>
      <c r="NZ321" s="233"/>
      <c r="OA321" s="233"/>
      <c r="OB321" s="233"/>
      <c r="OC321" s="233"/>
      <c r="OD321" s="233"/>
      <c r="OE321" s="233"/>
      <c r="OF321" s="233"/>
      <c r="OG321" s="233"/>
      <c r="OH321" s="233"/>
      <c r="OI321" s="233"/>
      <c r="OJ321" s="233"/>
      <c r="OK321" s="233"/>
      <c r="OL321" s="233"/>
      <c r="OM321" s="233"/>
      <c r="ON321" s="233"/>
      <c r="OO321" s="233"/>
      <c r="OP321" s="233"/>
      <c r="OQ321" s="233"/>
      <c r="OR321" s="233"/>
      <c r="OS321" s="233"/>
      <c r="OT321" s="233"/>
      <c r="OU321" s="233"/>
      <c r="OV321" s="233"/>
      <c r="OW321" s="233"/>
      <c r="OX321" s="233"/>
      <c r="OY321" s="233"/>
      <c r="OZ321" s="233"/>
      <c r="PA321" s="233"/>
      <c r="PB321" s="233"/>
      <c r="PC321" s="233"/>
      <c r="PD321" s="233"/>
      <c r="PE321" s="233"/>
      <c r="PF321" s="233"/>
      <c r="PG321" s="233"/>
      <c r="PH321" s="233"/>
      <c r="PI321" s="233"/>
      <c r="PJ321" s="233"/>
      <c r="PK321" s="233"/>
      <c r="PL321" s="233"/>
      <c r="PM321" s="233"/>
      <c r="PN321" s="233"/>
      <c r="PO321" s="233"/>
      <c r="PP321" s="233"/>
      <c r="PQ321" s="233"/>
      <c r="PR321" s="233"/>
      <c r="PS321" s="233"/>
      <c r="PT321" s="233"/>
      <c r="PU321" s="233"/>
      <c r="PV321" s="233"/>
      <c r="PW321" s="233"/>
      <c r="PX321" s="233"/>
      <c r="PY321" s="233"/>
      <c r="PZ321" s="233"/>
      <c r="QA321" s="233"/>
      <c r="QB321" s="233"/>
      <c r="QC321" s="233"/>
      <c r="QD321" s="233"/>
      <c r="QE321" s="233"/>
      <c r="QF321" s="233"/>
      <c r="QG321" s="233"/>
      <c r="QH321" s="233"/>
      <c r="QI321" s="233"/>
      <c r="QJ321" s="233"/>
      <c r="QK321" s="233"/>
      <c r="QL321" s="233"/>
      <c r="QM321" s="233"/>
      <c r="QN321" s="233"/>
      <c r="QO321" s="233"/>
      <c r="QP321" s="233"/>
      <c r="QQ321" s="233"/>
      <c r="QR321" s="233"/>
      <c r="QS321" s="233"/>
      <c r="QT321" s="233"/>
      <c r="QU321" s="233"/>
      <c r="QV321" s="233"/>
      <c r="QW321" s="233"/>
      <c r="QX321" s="233"/>
      <c r="QY321" s="233"/>
      <c r="QZ321" s="233"/>
      <c r="RA321" s="233"/>
      <c r="RB321" s="233"/>
      <c r="RC321" s="233"/>
      <c r="RD321" s="233"/>
      <c r="RE321" s="233"/>
      <c r="RF321" s="233"/>
      <c r="RG321" s="233"/>
      <c r="RH321" s="233"/>
      <c r="RI321" s="233"/>
      <c r="RJ321" s="233"/>
      <c r="RK321" s="233"/>
      <c r="RL321" s="233"/>
      <c r="RM321" s="233"/>
      <c r="RN321" s="233"/>
      <c r="RO321" s="233"/>
      <c r="RP321" s="233"/>
      <c r="RQ321" s="233"/>
      <c r="RR321" s="233"/>
      <c r="RS321" s="233"/>
      <c r="RT321" s="233"/>
      <c r="RU321" s="233"/>
      <c r="RV321" s="233"/>
      <c r="RW321" s="233"/>
      <c r="RX321" s="233"/>
      <c r="RY321" s="233"/>
      <c r="RZ321" s="233"/>
      <c r="SA321" s="233"/>
      <c r="SB321" s="233"/>
    </row>
    <row r="322" spans="1:496" ht="15" customHeight="1" x14ac:dyDescent="0.2">
      <c r="A322" s="234" t="str">
        <f t="shared" si="7"/>
        <v>INDEC-PB - 49113-1</v>
      </c>
      <c r="B322" s="234">
        <v>49113</v>
      </c>
      <c r="C322" s="233" t="s">
        <v>51</v>
      </c>
      <c r="D322" s="234">
        <v>1</v>
      </c>
      <c r="E322" s="254" t="s">
        <v>351</v>
      </c>
    </row>
    <row r="323" spans="1:496" ht="15" customHeight="1" x14ac:dyDescent="0.2">
      <c r="A323" s="234" t="str">
        <f t="shared" si="7"/>
        <v>INDEC-PB - 36270-1</v>
      </c>
      <c r="B323" s="234">
        <v>36270</v>
      </c>
      <c r="C323" s="233" t="s">
        <v>51</v>
      </c>
      <c r="D323" s="234">
        <v>1</v>
      </c>
      <c r="E323" s="254" t="s">
        <v>352</v>
      </c>
    </row>
    <row r="324" spans="1:496" ht="15" customHeight="1" x14ac:dyDescent="0.2">
      <c r="A324" s="234" t="str">
        <f t="shared" si="7"/>
        <v>INDEC-PB - 46539-1</v>
      </c>
      <c r="B324" s="234">
        <v>46539</v>
      </c>
      <c r="C324" s="233" t="s">
        <v>51</v>
      </c>
      <c r="D324" s="234">
        <v>1</v>
      </c>
      <c r="E324" s="254" t="s">
        <v>353</v>
      </c>
    </row>
    <row r="325" spans="1:496" ht="15" customHeight="1" x14ac:dyDescent="0.2">
      <c r="A325" s="234" t="str">
        <f t="shared" si="7"/>
        <v>INDEC-PB - 37370-1</v>
      </c>
      <c r="B325" s="234">
        <v>37370</v>
      </c>
      <c r="C325" s="233" t="s">
        <v>51</v>
      </c>
      <c r="D325" s="234">
        <v>1</v>
      </c>
      <c r="E325" s="254" t="s">
        <v>354</v>
      </c>
    </row>
    <row r="326" spans="1:496" ht="15" customHeight="1" x14ac:dyDescent="0.2">
      <c r="A326" s="234" t="str">
        <f t="shared" si="7"/>
        <v>INDEC-PB - 35110-4</v>
      </c>
      <c r="B326" s="234">
        <v>35110</v>
      </c>
      <c r="C326" s="233" t="s">
        <v>51</v>
      </c>
      <c r="D326" s="234">
        <v>4</v>
      </c>
      <c r="E326" s="254" t="s">
        <v>355</v>
      </c>
    </row>
    <row r="327" spans="1:496" ht="15" customHeight="1" x14ac:dyDescent="0.2">
      <c r="A327" s="234" t="str">
        <f t="shared" si="7"/>
        <v>INDEC-PB - 41261-1</v>
      </c>
      <c r="B327" s="234">
        <v>41261</v>
      </c>
      <c r="C327" s="233" t="s">
        <v>51</v>
      </c>
      <c r="D327" s="234">
        <v>1</v>
      </c>
      <c r="E327" s="254" t="s">
        <v>356</v>
      </c>
    </row>
    <row r="328" spans="1:496" ht="15" customHeight="1" x14ac:dyDescent="0.2">
      <c r="A328" s="234" t="str">
        <f t="shared" si="7"/>
        <v>INDEC-PB - 36490-6</v>
      </c>
      <c r="B328" s="234">
        <v>36490</v>
      </c>
      <c r="C328" s="233" t="s">
        <v>51</v>
      </c>
      <c r="D328" s="234">
        <v>6</v>
      </c>
      <c r="E328" s="254" t="s">
        <v>357</v>
      </c>
    </row>
    <row r="329" spans="1:496" ht="15" customHeight="1" x14ac:dyDescent="0.2">
      <c r="A329" s="234" t="str">
        <f t="shared" si="7"/>
        <v>INDEC-PB - 42944-1</v>
      </c>
      <c r="B329" s="234">
        <v>42944</v>
      </c>
      <c r="C329" s="233" t="s">
        <v>51</v>
      </c>
      <c r="D329" s="234">
        <v>1</v>
      </c>
      <c r="E329" s="254" t="s">
        <v>358</v>
      </c>
    </row>
    <row r="330" spans="1:496" ht="15" customHeight="1" x14ac:dyDescent="0.2">
      <c r="A330" s="234" t="str">
        <f t="shared" si="7"/>
        <v>INDEC-PB - 42320-1</v>
      </c>
      <c r="B330" s="234">
        <v>42320</v>
      </c>
      <c r="C330" s="233" t="s">
        <v>51</v>
      </c>
      <c r="D330" s="234">
        <v>1</v>
      </c>
      <c r="E330" s="254" t="s">
        <v>359</v>
      </c>
    </row>
    <row r="331" spans="1:496" ht="15" customHeight="1" x14ac:dyDescent="0.2">
      <c r="A331" s="234" t="str">
        <f t="shared" si="7"/>
        <v>INDEC-PB - 37420-1</v>
      </c>
      <c r="B331" s="234">
        <v>37420</v>
      </c>
      <c r="C331" s="233" t="s">
        <v>51</v>
      </c>
      <c r="D331" s="234">
        <v>1</v>
      </c>
      <c r="E331" s="254" t="s">
        <v>360</v>
      </c>
    </row>
    <row r="332" spans="1:496" s="239" customFormat="1" ht="15" customHeight="1" x14ac:dyDescent="0.2">
      <c r="A332" s="237"/>
      <c r="B332" s="237"/>
      <c r="D332" s="237"/>
      <c r="E332" s="255"/>
      <c r="F332" s="233"/>
      <c r="G332" s="233"/>
      <c r="H332" s="233"/>
      <c r="I332" s="233"/>
      <c r="J332" s="233"/>
      <c r="K332" s="233"/>
      <c r="L332" s="233"/>
      <c r="M332" s="233"/>
      <c r="N332" s="233"/>
      <c r="O332" s="233"/>
      <c r="P332" s="233"/>
      <c r="Q332" s="233"/>
      <c r="R332" s="233"/>
      <c r="S332" s="233"/>
      <c r="T332" s="233"/>
      <c r="U332" s="233"/>
      <c r="V332" s="233"/>
      <c r="W332" s="233"/>
      <c r="X332" s="233"/>
      <c r="Y332" s="233"/>
      <c r="Z332" s="233"/>
      <c r="AA332" s="233"/>
      <c r="AB332" s="233"/>
      <c r="AC332" s="233"/>
      <c r="AD332" s="233"/>
      <c r="AE332" s="233"/>
      <c r="AF332" s="233"/>
      <c r="AG332" s="233"/>
      <c r="AH332" s="233"/>
      <c r="AI332" s="233"/>
      <c r="AJ332" s="233"/>
      <c r="AK332" s="233"/>
      <c r="AL332" s="233"/>
      <c r="AM332" s="233"/>
      <c r="AN332" s="233"/>
      <c r="AO332" s="233"/>
      <c r="AP332" s="233"/>
      <c r="AQ332" s="233"/>
      <c r="AR332" s="233"/>
      <c r="AS332" s="233"/>
      <c r="AT332" s="233"/>
      <c r="AU332" s="233"/>
      <c r="AV332" s="233"/>
      <c r="AW332" s="233"/>
      <c r="AX332" s="233"/>
      <c r="AY332" s="233"/>
      <c r="AZ332" s="233"/>
      <c r="BA332" s="233"/>
      <c r="BB332" s="233"/>
      <c r="BC332" s="233"/>
      <c r="BD332" s="233"/>
      <c r="BE332" s="233"/>
      <c r="BF332" s="233"/>
      <c r="BG332" s="233"/>
      <c r="BH332" s="233"/>
      <c r="BI332" s="233"/>
      <c r="BJ332" s="233"/>
      <c r="BK332" s="233"/>
      <c r="BL332" s="233"/>
      <c r="BM332" s="233"/>
      <c r="BN332" s="233"/>
      <c r="BO332" s="233"/>
      <c r="BP332" s="233"/>
      <c r="BQ332" s="233"/>
      <c r="BR332" s="233"/>
      <c r="BS332" s="233"/>
      <c r="BT332" s="233"/>
      <c r="BU332" s="233"/>
      <c r="BV332" s="233"/>
      <c r="BW332" s="233"/>
      <c r="BX332" s="233"/>
      <c r="BY332" s="233"/>
      <c r="BZ332" s="233"/>
      <c r="CA332" s="233"/>
      <c r="CB332" s="233"/>
      <c r="CC332" s="233"/>
      <c r="CD332" s="233"/>
      <c r="CE332" s="233"/>
      <c r="CF332" s="233"/>
      <c r="CG332" s="233"/>
      <c r="CH332" s="233"/>
      <c r="CI332" s="233"/>
      <c r="CJ332" s="233"/>
      <c r="CK332" s="233"/>
      <c r="CL332" s="233"/>
      <c r="CM332" s="233"/>
      <c r="CN332" s="233"/>
      <c r="CO332" s="233"/>
      <c r="CP332" s="233"/>
      <c r="CQ332" s="233"/>
      <c r="CR332" s="233"/>
      <c r="CS332" s="233"/>
      <c r="CT332" s="233"/>
      <c r="CU332" s="233"/>
      <c r="CV332" s="233"/>
      <c r="CW332" s="233"/>
      <c r="CX332" s="233"/>
      <c r="CY332" s="233"/>
      <c r="CZ332" s="233"/>
      <c r="DA332" s="233"/>
      <c r="DB332" s="233"/>
      <c r="DC332" s="233"/>
      <c r="DD332" s="233"/>
      <c r="DE332" s="233"/>
      <c r="DF332" s="233"/>
      <c r="DG332" s="233"/>
      <c r="DH332" s="233"/>
      <c r="DI332" s="233"/>
      <c r="DJ332" s="233"/>
      <c r="DK332" s="233"/>
      <c r="DL332" s="233"/>
      <c r="DM332" s="233"/>
      <c r="DN332" s="233"/>
      <c r="DO332" s="233"/>
      <c r="DP332" s="233"/>
      <c r="DQ332" s="233"/>
      <c r="DR332" s="233"/>
      <c r="DS332" s="233"/>
      <c r="DT332" s="233"/>
      <c r="DU332" s="233"/>
      <c r="DV332" s="233"/>
      <c r="DW332" s="233"/>
      <c r="DX332" s="233"/>
      <c r="DY332" s="233"/>
      <c r="DZ332" s="233"/>
      <c r="EA332" s="233"/>
      <c r="EB332" s="233"/>
      <c r="EC332" s="233"/>
      <c r="ED332" s="233"/>
      <c r="EE332" s="233"/>
      <c r="EF332" s="233"/>
      <c r="EG332" s="233"/>
      <c r="EH332" s="233"/>
      <c r="EI332" s="233"/>
      <c r="EJ332" s="233"/>
      <c r="EK332" s="233"/>
      <c r="EL332" s="233"/>
      <c r="EM332" s="233"/>
      <c r="EN332" s="233"/>
      <c r="EO332" s="233"/>
      <c r="EP332" s="233"/>
      <c r="EQ332" s="233"/>
      <c r="ER332" s="233"/>
      <c r="ES332" s="233"/>
      <c r="ET332" s="233"/>
      <c r="EU332" s="233"/>
      <c r="EV332" s="233"/>
      <c r="EW332" s="233"/>
      <c r="EX332" s="233"/>
      <c r="EY332" s="233"/>
      <c r="EZ332" s="233"/>
      <c r="FA332" s="233"/>
      <c r="FB332" s="233"/>
      <c r="FC332" s="233"/>
      <c r="FD332" s="233"/>
      <c r="FE332" s="233"/>
      <c r="FF332" s="233"/>
      <c r="FG332" s="233"/>
      <c r="FH332" s="233"/>
      <c r="FI332" s="233"/>
      <c r="FJ332" s="233"/>
      <c r="FK332" s="233"/>
      <c r="FL332" s="233"/>
      <c r="FM332" s="233"/>
      <c r="FN332" s="233"/>
      <c r="FO332" s="233"/>
      <c r="FP332" s="233"/>
      <c r="FQ332" s="233"/>
      <c r="FR332" s="233"/>
      <c r="FS332" s="233"/>
      <c r="FT332" s="233"/>
      <c r="FU332" s="233"/>
      <c r="FV332" s="233"/>
      <c r="FW332" s="233"/>
      <c r="FX332" s="233"/>
      <c r="FY332" s="233"/>
      <c r="FZ332" s="233"/>
      <c r="GA332" s="233"/>
      <c r="GB332" s="233"/>
      <c r="GC332" s="233"/>
      <c r="GD332" s="233"/>
      <c r="GE332" s="233"/>
      <c r="GF332" s="233"/>
      <c r="GG332" s="233"/>
      <c r="GH332" s="233"/>
      <c r="GI332" s="233"/>
      <c r="GJ332" s="233"/>
      <c r="GK332" s="233"/>
      <c r="GL332" s="233"/>
      <c r="GM332" s="233"/>
      <c r="GN332" s="233"/>
      <c r="GO332" s="233"/>
      <c r="GP332" s="233"/>
      <c r="GQ332" s="233"/>
      <c r="GR332" s="233"/>
      <c r="GS332" s="233"/>
      <c r="GT332" s="233"/>
      <c r="GU332" s="233"/>
      <c r="GV332" s="233"/>
      <c r="GW332" s="233"/>
      <c r="GX332" s="233"/>
      <c r="GY332" s="233"/>
      <c r="GZ332" s="233"/>
      <c r="HA332" s="233"/>
      <c r="HB332" s="233"/>
      <c r="HC332" s="233"/>
      <c r="HD332" s="233"/>
      <c r="HE332" s="233"/>
      <c r="HF332" s="233"/>
      <c r="HG332" s="233"/>
      <c r="HH332" s="233"/>
      <c r="HI332" s="233"/>
      <c r="HJ332" s="233"/>
      <c r="HK332" s="233"/>
      <c r="HL332" s="233"/>
      <c r="HM332" s="233"/>
      <c r="HN332" s="233"/>
      <c r="HO332" s="233"/>
      <c r="HP332" s="233"/>
      <c r="HQ332" s="233"/>
      <c r="HR332" s="233"/>
      <c r="HS332" s="233"/>
      <c r="HT332" s="233"/>
      <c r="HU332" s="233"/>
      <c r="HV332" s="233"/>
      <c r="HW332" s="233"/>
      <c r="HX332" s="233"/>
      <c r="HY332" s="233"/>
      <c r="HZ332" s="233"/>
      <c r="IA332" s="233"/>
      <c r="IB332" s="233"/>
      <c r="IC332" s="233"/>
      <c r="ID332" s="233"/>
      <c r="IE332" s="233"/>
      <c r="IF332" s="233"/>
      <c r="IG332" s="233"/>
      <c r="IH332" s="233"/>
      <c r="II332" s="233"/>
      <c r="IJ332" s="233"/>
      <c r="IK332" s="233"/>
      <c r="IL332" s="233"/>
      <c r="IM332" s="233"/>
      <c r="IN332" s="233"/>
      <c r="IO332" s="233"/>
      <c r="IP332" s="233"/>
      <c r="IQ332" s="233"/>
      <c r="IR332" s="233"/>
      <c r="IS332" s="233"/>
      <c r="IT332" s="233"/>
      <c r="IU332" s="233"/>
      <c r="IV332" s="233"/>
      <c r="IW332" s="233"/>
      <c r="IX332" s="233"/>
      <c r="IY332" s="233"/>
      <c r="IZ332" s="233"/>
      <c r="JA332" s="233"/>
      <c r="JB332" s="233"/>
      <c r="JC332" s="233"/>
      <c r="JD332" s="233"/>
      <c r="JE332" s="233"/>
      <c r="JF332" s="233"/>
      <c r="JG332" s="233"/>
      <c r="JH332" s="233"/>
      <c r="JI332" s="233"/>
      <c r="JJ332" s="233"/>
      <c r="JK332" s="233"/>
      <c r="JL332" s="233"/>
      <c r="JM332" s="233"/>
      <c r="JN332" s="233"/>
      <c r="JO332" s="233"/>
      <c r="JP332" s="233"/>
      <c r="JQ332" s="233"/>
      <c r="JR332" s="233"/>
      <c r="JS332" s="233"/>
      <c r="JT332" s="233"/>
      <c r="JU332" s="233"/>
      <c r="JV332" s="233"/>
      <c r="JW332" s="233"/>
      <c r="JX332" s="233"/>
      <c r="JY332" s="233"/>
      <c r="JZ332" s="233"/>
      <c r="KA332" s="233"/>
      <c r="KB332" s="233"/>
      <c r="KC332" s="233"/>
      <c r="KD332" s="233"/>
      <c r="KE332" s="233"/>
      <c r="KF332" s="233"/>
      <c r="KG332" s="233"/>
      <c r="KH332" s="233"/>
      <c r="KI332" s="233"/>
      <c r="KJ332" s="233"/>
      <c r="KK332" s="233"/>
      <c r="KL332" s="233"/>
      <c r="KM332" s="233"/>
      <c r="KN332" s="233"/>
      <c r="KO332" s="233"/>
      <c r="KP332" s="233"/>
      <c r="KQ332" s="233"/>
      <c r="KR332" s="233"/>
      <c r="KS332" s="233"/>
      <c r="KT332" s="233"/>
      <c r="KU332" s="233"/>
      <c r="KV332" s="233"/>
      <c r="KW332" s="233"/>
      <c r="KX332" s="233"/>
      <c r="KY332" s="233"/>
      <c r="KZ332" s="233"/>
      <c r="LA332" s="233"/>
      <c r="LB332" s="233"/>
      <c r="LC332" s="233"/>
      <c r="LD332" s="233"/>
      <c r="LE332" s="233"/>
      <c r="LF332" s="233"/>
      <c r="LG332" s="233"/>
      <c r="LH332" s="233"/>
      <c r="LI332" s="233"/>
      <c r="LJ332" s="233"/>
      <c r="LK332" s="233"/>
      <c r="LL332" s="233"/>
      <c r="LM332" s="233"/>
      <c r="LN332" s="233"/>
      <c r="LO332" s="233"/>
      <c r="LP332" s="233"/>
      <c r="LQ332" s="233"/>
      <c r="LR332" s="233"/>
      <c r="LS332" s="233"/>
      <c r="LT332" s="233"/>
      <c r="LU332" s="233"/>
      <c r="LV332" s="233"/>
      <c r="LW332" s="233"/>
      <c r="LX332" s="233"/>
      <c r="LY332" s="233"/>
      <c r="LZ332" s="233"/>
      <c r="MA332" s="233"/>
      <c r="MB332" s="233"/>
      <c r="MC332" s="233"/>
      <c r="MD332" s="233"/>
      <c r="ME332" s="233"/>
      <c r="MF332" s="233"/>
      <c r="MG332" s="233"/>
      <c r="MH332" s="233"/>
      <c r="MI332" s="233"/>
      <c r="MJ332" s="233"/>
      <c r="MK332" s="233"/>
      <c r="ML332" s="233"/>
      <c r="MM332" s="233"/>
      <c r="MN332" s="233"/>
      <c r="MO332" s="233"/>
      <c r="MP332" s="233"/>
      <c r="MQ332" s="233"/>
      <c r="MR332" s="233"/>
      <c r="MS332" s="233"/>
      <c r="MT332" s="233"/>
      <c r="MU332" s="233"/>
      <c r="MV332" s="233"/>
      <c r="MW332" s="233"/>
      <c r="MX332" s="233"/>
      <c r="MY332" s="233"/>
      <c r="MZ332" s="233"/>
      <c r="NA332" s="233"/>
      <c r="NB332" s="233"/>
      <c r="NC332" s="233"/>
      <c r="ND332" s="233"/>
      <c r="NE332" s="233"/>
      <c r="NF332" s="233"/>
      <c r="NG332" s="233"/>
      <c r="NH332" s="233"/>
      <c r="NI332" s="233"/>
      <c r="NJ332" s="233"/>
      <c r="NK332" s="233"/>
      <c r="NL332" s="233"/>
      <c r="NM332" s="233"/>
      <c r="NN332" s="233"/>
      <c r="NO332" s="233"/>
      <c r="NP332" s="233"/>
      <c r="NQ332" s="233"/>
      <c r="NR332" s="233"/>
      <c r="NS332" s="233"/>
      <c r="NT332" s="233"/>
      <c r="NU332" s="233"/>
      <c r="NV332" s="233"/>
      <c r="NW332" s="233"/>
      <c r="NX332" s="233"/>
      <c r="NY332" s="233"/>
      <c r="NZ332" s="233"/>
      <c r="OA332" s="233"/>
      <c r="OB332" s="233"/>
      <c r="OC332" s="233"/>
      <c r="OD332" s="233"/>
      <c r="OE332" s="233"/>
      <c r="OF332" s="233"/>
      <c r="OG332" s="233"/>
      <c r="OH332" s="233"/>
      <c r="OI332" s="233"/>
      <c r="OJ332" s="233"/>
      <c r="OK332" s="233"/>
      <c r="OL332" s="233"/>
      <c r="OM332" s="233"/>
      <c r="ON332" s="233"/>
      <c r="OO332" s="233"/>
      <c r="OP332" s="233"/>
      <c r="OQ332" s="233"/>
      <c r="OR332" s="233"/>
      <c r="OS332" s="233"/>
      <c r="OT332" s="233"/>
      <c r="OU332" s="233"/>
      <c r="OV332" s="233"/>
      <c r="OW332" s="233"/>
      <c r="OX332" s="233"/>
      <c r="OY332" s="233"/>
      <c r="OZ332" s="233"/>
      <c r="PA332" s="233"/>
      <c r="PB332" s="233"/>
      <c r="PC332" s="233"/>
      <c r="PD332" s="233"/>
      <c r="PE332" s="233"/>
      <c r="PF332" s="233"/>
      <c r="PG332" s="233"/>
      <c r="PH332" s="233"/>
      <c r="PI332" s="233"/>
      <c r="PJ332" s="233"/>
      <c r="PK332" s="233"/>
      <c r="PL332" s="233"/>
      <c r="PM332" s="233"/>
      <c r="PN332" s="233"/>
      <c r="PO332" s="233"/>
      <c r="PP332" s="233"/>
      <c r="PQ332" s="233"/>
      <c r="PR332" s="233"/>
      <c r="PS332" s="233"/>
      <c r="PT332" s="233"/>
      <c r="PU332" s="233"/>
      <c r="PV332" s="233"/>
      <c r="PW332" s="233"/>
      <c r="PX332" s="233"/>
      <c r="PY332" s="233"/>
      <c r="PZ332" s="233"/>
      <c r="QA332" s="233"/>
      <c r="QB332" s="233"/>
      <c r="QC332" s="233"/>
      <c r="QD332" s="233"/>
      <c r="QE332" s="233"/>
      <c r="QF332" s="233"/>
      <c r="QG332" s="233"/>
      <c r="QH332" s="233"/>
      <c r="QI332" s="233"/>
      <c r="QJ332" s="233"/>
      <c r="QK332" s="233"/>
      <c r="QL332" s="233"/>
      <c r="QM332" s="233"/>
      <c r="QN332" s="233"/>
      <c r="QO332" s="233"/>
      <c r="QP332" s="233"/>
      <c r="QQ332" s="233"/>
      <c r="QR332" s="233"/>
      <c r="QS332" s="233"/>
      <c r="QT332" s="233"/>
      <c r="QU332" s="233"/>
      <c r="QV332" s="233"/>
      <c r="QW332" s="233"/>
      <c r="QX332" s="233"/>
      <c r="QY332" s="233"/>
      <c r="QZ332" s="233"/>
      <c r="RA332" s="233"/>
      <c r="RB332" s="233"/>
      <c r="RC332" s="233"/>
      <c r="RD332" s="233"/>
      <c r="RE332" s="233"/>
      <c r="RF332" s="233"/>
      <c r="RG332" s="233"/>
      <c r="RH332" s="233"/>
      <c r="RI332" s="233"/>
      <c r="RJ332" s="233"/>
      <c r="RK332" s="233"/>
      <c r="RL332" s="233"/>
      <c r="RM332" s="233"/>
      <c r="RN332" s="233"/>
      <c r="RO332" s="233"/>
      <c r="RP332" s="233"/>
      <c r="RQ332" s="233"/>
      <c r="RR332" s="233"/>
      <c r="RS332" s="233"/>
      <c r="RT332" s="233"/>
      <c r="RU332" s="233"/>
      <c r="RV332" s="233"/>
      <c r="RW332" s="233"/>
      <c r="RX332" s="233"/>
      <c r="RY332" s="233"/>
      <c r="RZ332" s="233"/>
      <c r="SA332" s="233"/>
      <c r="SB332" s="233"/>
    </row>
    <row r="333" spans="1:496" s="239" customFormat="1" ht="15" customHeight="1" x14ac:dyDescent="0.2">
      <c r="A333" s="237"/>
      <c r="B333" s="237"/>
      <c r="D333" s="237"/>
      <c r="E333" s="255"/>
      <c r="F333" s="233"/>
      <c r="G333" s="233"/>
      <c r="H333" s="233"/>
      <c r="I333" s="233"/>
      <c r="J333" s="233"/>
      <c r="K333" s="233"/>
      <c r="L333" s="233"/>
      <c r="M333" s="233"/>
      <c r="N333" s="233"/>
      <c r="O333" s="233"/>
      <c r="P333" s="233"/>
      <c r="Q333" s="233"/>
      <c r="R333" s="233"/>
      <c r="S333" s="233"/>
      <c r="T333" s="233"/>
      <c r="U333" s="233"/>
      <c r="V333" s="233"/>
      <c r="W333" s="233"/>
      <c r="X333" s="233"/>
      <c r="Y333" s="233"/>
      <c r="Z333" s="233"/>
      <c r="AA333" s="233"/>
      <c r="AB333" s="233"/>
      <c r="AC333" s="233"/>
      <c r="AD333" s="233"/>
      <c r="AE333" s="233"/>
      <c r="AF333" s="233"/>
      <c r="AG333" s="233"/>
      <c r="AH333" s="233"/>
      <c r="AI333" s="233"/>
      <c r="AJ333" s="233"/>
      <c r="AK333" s="233"/>
      <c r="AL333" s="233"/>
      <c r="AM333" s="233"/>
      <c r="AN333" s="233"/>
      <c r="AO333" s="233"/>
      <c r="AP333" s="233"/>
      <c r="AQ333" s="233"/>
      <c r="AR333" s="233"/>
      <c r="AS333" s="233"/>
      <c r="AT333" s="233"/>
      <c r="AU333" s="233"/>
      <c r="AV333" s="233"/>
      <c r="AW333" s="233"/>
      <c r="AX333" s="233"/>
      <c r="AY333" s="233"/>
      <c r="AZ333" s="233"/>
      <c r="BA333" s="233"/>
      <c r="BB333" s="233"/>
      <c r="BC333" s="233"/>
      <c r="BD333" s="233"/>
      <c r="BE333" s="233"/>
      <c r="BF333" s="233"/>
      <c r="BG333" s="233"/>
      <c r="BH333" s="233"/>
      <c r="BI333" s="233"/>
      <c r="BJ333" s="233"/>
      <c r="BK333" s="233"/>
      <c r="BL333" s="233"/>
      <c r="BM333" s="233"/>
      <c r="BN333" s="233"/>
      <c r="BO333" s="233"/>
      <c r="BP333" s="233"/>
      <c r="BQ333" s="233"/>
      <c r="BR333" s="233"/>
      <c r="BS333" s="233"/>
      <c r="BT333" s="233"/>
      <c r="BU333" s="233"/>
      <c r="BV333" s="233"/>
      <c r="BW333" s="233"/>
      <c r="BX333" s="233"/>
      <c r="BY333" s="233"/>
      <c r="BZ333" s="233"/>
      <c r="CA333" s="233"/>
      <c r="CB333" s="233"/>
      <c r="CC333" s="233"/>
      <c r="CD333" s="233"/>
      <c r="CE333" s="233"/>
      <c r="CF333" s="233"/>
      <c r="CG333" s="233"/>
      <c r="CH333" s="233"/>
      <c r="CI333" s="233"/>
      <c r="CJ333" s="233"/>
      <c r="CK333" s="233"/>
      <c r="CL333" s="233"/>
      <c r="CM333" s="233"/>
      <c r="CN333" s="233"/>
      <c r="CO333" s="233"/>
      <c r="CP333" s="233"/>
      <c r="CQ333" s="233"/>
      <c r="CR333" s="233"/>
      <c r="CS333" s="233"/>
      <c r="CT333" s="233"/>
      <c r="CU333" s="233"/>
      <c r="CV333" s="233"/>
      <c r="CW333" s="233"/>
      <c r="CX333" s="233"/>
      <c r="CY333" s="233"/>
      <c r="CZ333" s="233"/>
      <c r="DA333" s="233"/>
      <c r="DB333" s="233"/>
      <c r="DC333" s="233"/>
      <c r="DD333" s="233"/>
      <c r="DE333" s="233"/>
      <c r="DF333" s="233"/>
      <c r="DG333" s="233"/>
      <c r="DH333" s="233"/>
      <c r="DI333" s="233"/>
      <c r="DJ333" s="233"/>
      <c r="DK333" s="233"/>
      <c r="DL333" s="233"/>
      <c r="DM333" s="233"/>
      <c r="DN333" s="233"/>
      <c r="DO333" s="233"/>
      <c r="DP333" s="233"/>
      <c r="DQ333" s="233"/>
      <c r="DR333" s="233"/>
      <c r="DS333" s="233"/>
      <c r="DT333" s="233"/>
      <c r="DU333" s="233"/>
      <c r="DV333" s="233"/>
      <c r="DW333" s="233"/>
      <c r="DX333" s="233"/>
      <c r="DY333" s="233"/>
      <c r="DZ333" s="233"/>
      <c r="EA333" s="233"/>
      <c r="EB333" s="233"/>
      <c r="EC333" s="233"/>
      <c r="ED333" s="233"/>
      <c r="EE333" s="233"/>
      <c r="EF333" s="233"/>
      <c r="EG333" s="233"/>
      <c r="EH333" s="233"/>
      <c r="EI333" s="233"/>
      <c r="EJ333" s="233"/>
      <c r="EK333" s="233"/>
      <c r="EL333" s="233"/>
      <c r="EM333" s="233"/>
      <c r="EN333" s="233"/>
      <c r="EO333" s="233"/>
      <c r="EP333" s="233"/>
      <c r="EQ333" s="233"/>
      <c r="ER333" s="233"/>
      <c r="ES333" s="233"/>
      <c r="ET333" s="233"/>
      <c r="EU333" s="233"/>
      <c r="EV333" s="233"/>
      <c r="EW333" s="233"/>
      <c r="EX333" s="233"/>
      <c r="EY333" s="233"/>
      <c r="EZ333" s="233"/>
      <c r="FA333" s="233"/>
      <c r="FB333" s="233"/>
      <c r="FC333" s="233"/>
      <c r="FD333" s="233"/>
      <c r="FE333" s="233"/>
      <c r="FF333" s="233"/>
      <c r="FG333" s="233"/>
      <c r="FH333" s="233"/>
      <c r="FI333" s="233"/>
      <c r="FJ333" s="233"/>
      <c r="FK333" s="233"/>
      <c r="FL333" s="233"/>
      <c r="FM333" s="233"/>
      <c r="FN333" s="233"/>
      <c r="FO333" s="233"/>
      <c r="FP333" s="233"/>
      <c r="FQ333" s="233"/>
      <c r="FR333" s="233"/>
      <c r="FS333" s="233"/>
      <c r="FT333" s="233"/>
      <c r="FU333" s="233"/>
      <c r="FV333" s="233"/>
      <c r="FW333" s="233"/>
      <c r="FX333" s="233"/>
      <c r="FY333" s="233"/>
      <c r="FZ333" s="233"/>
      <c r="GA333" s="233"/>
      <c r="GB333" s="233"/>
      <c r="GC333" s="233"/>
      <c r="GD333" s="233"/>
      <c r="GE333" s="233"/>
      <c r="GF333" s="233"/>
      <c r="GG333" s="233"/>
      <c r="GH333" s="233"/>
      <c r="GI333" s="233"/>
      <c r="GJ333" s="233"/>
      <c r="GK333" s="233"/>
      <c r="GL333" s="233"/>
      <c r="GM333" s="233"/>
      <c r="GN333" s="233"/>
      <c r="GO333" s="233"/>
      <c r="GP333" s="233"/>
      <c r="GQ333" s="233"/>
      <c r="GR333" s="233"/>
      <c r="GS333" s="233"/>
      <c r="GT333" s="233"/>
      <c r="GU333" s="233"/>
      <c r="GV333" s="233"/>
      <c r="GW333" s="233"/>
      <c r="GX333" s="233"/>
      <c r="GY333" s="233"/>
      <c r="GZ333" s="233"/>
      <c r="HA333" s="233"/>
      <c r="HB333" s="233"/>
      <c r="HC333" s="233"/>
      <c r="HD333" s="233"/>
      <c r="HE333" s="233"/>
      <c r="HF333" s="233"/>
      <c r="HG333" s="233"/>
      <c r="HH333" s="233"/>
      <c r="HI333" s="233"/>
      <c r="HJ333" s="233"/>
      <c r="HK333" s="233"/>
      <c r="HL333" s="233"/>
      <c r="HM333" s="233"/>
      <c r="HN333" s="233"/>
      <c r="HO333" s="233"/>
      <c r="HP333" s="233"/>
      <c r="HQ333" s="233"/>
      <c r="HR333" s="233"/>
      <c r="HS333" s="233"/>
      <c r="HT333" s="233"/>
      <c r="HU333" s="233"/>
      <c r="HV333" s="233"/>
      <c r="HW333" s="233"/>
      <c r="HX333" s="233"/>
      <c r="HY333" s="233"/>
      <c r="HZ333" s="233"/>
      <c r="IA333" s="233"/>
      <c r="IB333" s="233"/>
      <c r="IC333" s="233"/>
      <c r="ID333" s="233"/>
      <c r="IE333" s="233"/>
      <c r="IF333" s="233"/>
      <c r="IG333" s="233"/>
      <c r="IH333" s="233"/>
      <c r="II333" s="233"/>
      <c r="IJ333" s="233"/>
      <c r="IK333" s="233"/>
      <c r="IL333" s="233"/>
      <c r="IM333" s="233"/>
      <c r="IN333" s="233"/>
      <c r="IO333" s="233"/>
      <c r="IP333" s="233"/>
      <c r="IQ333" s="233"/>
      <c r="IR333" s="233"/>
      <c r="IS333" s="233"/>
      <c r="IT333" s="233"/>
      <c r="IU333" s="233"/>
      <c r="IV333" s="233"/>
      <c r="IW333" s="233"/>
      <c r="IX333" s="233"/>
      <c r="IY333" s="233"/>
      <c r="IZ333" s="233"/>
      <c r="JA333" s="233"/>
      <c r="JB333" s="233"/>
      <c r="JC333" s="233"/>
      <c r="JD333" s="233"/>
      <c r="JE333" s="233"/>
      <c r="JF333" s="233"/>
      <c r="JG333" s="233"/>
      <c r="JH333" s="233"/>
      <c r="JI333" s="233"/>
      <c r="JJ333" s="233"/>
      <c r="JK333" s="233"/>
      <c r="JL333" s="233"/>
      <c r="JM333" s="233"/>
      <c r="JN333" s="233"/>
      <c r="JO333" s="233"/>
      <c r="JP333" s="233"/>
      <c r="JQ333" s="233"/>
      <c r="JR333" s="233"/>
      <c r="JS333" s="233"/>
      <c r="JT333" s="233"/>
      <c r="JU333" s="233"/>
      <c r="JV333" s="233"/>
      <c r="JW333" s="233"/>
      <c r="JX333" s="233"/>
      <c r="JY333" s="233"/>
      <c r="JZ333" s="233"/>
      <c r="KA333" s="233"/>
      <c r="KB333" s="233"/>
      <c r="KC333" s="233"/>
      <c r="KD333" s="233"/>
      <c r="KE333" s="233"/>
      <c r="KF333" s="233"/>
      <c r="KG333" s="233"/>
      <c r="KH333" s="233"/>
      <c r="KI333" s="233"/>
      <c r="KJ333" s="233"/>
      <c r="KK333" s="233"/>
      <c r="KL333" s="233"/>
      <c r="KM333" s="233"/>
      <c r="KN333" s="233"/>
      <c r="KO333" s="233"/>
      <c r="KP333" s="233"/>
      <c r="KQ333" s="233"/>
      <c r="KR333" s="233"/>
      <c r="KS333" s="233"/>
      <c r="KT333" s="233"/>
      <c r="KU333" s="233"/>
      <c r="KV333" s="233"/>
      <c r="KW333" s="233"/>
      <c r="KX333" s="233"/>
      <c r="KY333" s="233"/>
      <c r="KZ333" s="233"/>
      <c r="LA333" s="233"/>
      <c r="LB333" s="233"/>
      <c r="LC333" s="233"/>
      <c r="LD333" s="233"/>
      <c r="LE333" s="233"/>
      <c r="LF333" s="233"/>
      <c r="LG333" s="233"/>
      <c r="LH333" s="233"/>
      <c r="LI333" s="233"/>
      <c r="LJ333" s="233"/>
      <c r="LK333" s="233"/>
      <c r="LL333" s="233"/>
      <c r="LM333" s="233"/>
      <c r="LN333" s="233"/>
      <c r="LO333" s="233"/>
      <c r="LP333" s="233"/>
      <c r="LQ333" s="233"/>
      <c r="LR333" s="233"/>
      <c r="LS333" s="233"/>
      <c r="LT333" s="233"/>
      <c r="LU333" s="233"/>
      <c r="LV333" s="233"/>
      <c r="LW333" s="233"/>
      <c r="LX333" s="233"/>
      <c r="LY333" s="233"/>
      <c r="LZ333" s="233"/>
      <c r="MA333" s="233"/>
      <c r="MB333" s="233"/>
      <c r="MC333" s="233"/>
      <c r="MD333" s="233"/>
      <c r="ME333" s="233"/>
      <c r="MF333" s="233"/>
      <c r="MG333" s="233"/>
      <c r="MH333" s="233"/>
      <c r="MI333" s="233"/>
      <c r="MJ333" s="233"/>
      <c r="MK333" s="233"/>
      <c r="ML333" s="233"/>
      <c r="MM333" s="233"/>
      <c r="MN333" s="233"/>
      <c r="MO333" s="233"/>
      <c r="MP333" s="233"/>
      <c r="MQ333" s="233"/>
      <c r="MR333" s="233"/>
      <c r="MS333" s="233"/>
      <c r="MT333" s="233"/>
      <c r="MU333" s="233"/>
      <c r="MV333" s="233"/>
      <c r="MW333" s="233"/>
      <c r="MX333" s="233"/>
      <c r="MY333" s="233"/>
      <c r="MZ333" s="233"/>
      <c r="NA333" s="233"/>
      <c r="NB333" s="233"/>
      <c r="NC333" s="233"/>
      <c r="ND333" s="233"/>
      <c r="NE333" s="233"/>
      <c r="NF333" s="233"/>
      <c r="NG333" s="233"/>
      <c r="NH333" s="233"/>
      <c r="NI333" s="233"/>
      <c r="NJ333" s="233"/>
      <c r="NK333" s="233"/>
      <c r="NL333" s="233"/>
      <c r="NM333" s="233"/>
      <c r="NN333" s="233"/>
      <c r="NO333" s="233"/>
      <c r="NP333" s="233"/>
      <c r="NQ333" s="233"/>
      <c r="NR333" s="233"/>
      <c r="NS333" s="233"/>
      <c r="NT333" s="233"/>
      <c r="NU333" s="233"/>
      <c r="NV333" s="233"/>
      <c r="NW333" s="233"/>
      <c r="NX333" s="233"/>
      <c r="NY333" s="233"/>
      <c r="NZ333" s="233"/>
      <c r="OA333" s="233"/>
      <c r="OB333" s="233"/>
      <c r="OC333" s="233"/>
      <c r="OD333" s="233"/>
      <c r="OE333" s="233"/>
      <c r="OF333" s="233"/>
      <c r="OG333" s="233"/>
      <c r="OH333" s="233"/>
      <c r="OI333" s="233"/>
      <c r="OJ333" s="233"/>
      <c r="OK333" s="233"/>
      <c r="OL333" s="233"/>
      <c r="OM333" s="233"/>
      <c r="ON333" s="233"/>
      <c r="OO333" s="233"/>
      <c r="OP333" s="233"/>
      <c r="OQ333" s="233"/>
      <c r="OR333" s="233"/>
      <c r="OS333" s="233"/>
      <c r="OT333" s="233"/>
      <c r="OU333" s="233"/>
      <c r="OV333" s="233"/>
      <c r="OW333" s="233"/>
      <c r="OX333" s="233"/>
      <c r="OY333" s="233"/>
      <c r="OZ333" s="233"/>
      <c r="PA333" s="233"/>
      <c r="PB333" s="233"/>
      <c r="PC333" s="233"/>
      <c r="PD333" s="233"/>
      <c r="PE333" s="233"/>
      <c r="PF333" s="233"/>
      <c r="PG333" s="233"/>
      <c r="PH333" s="233"/>
      <c r="PI333" s="233"/>
      <c r="PJ333" s="233"/>
      <c r="PK333" s="233"/>
      <c r="PL333" s="233"/>
      <c r="PM333" s="233"/>
      <c r="PN333" s="233"/>
      <c r="PO333" s="233"/>
      <c r="PP333" s="233"/>
      <c r="PQ333" s="233"/>
      <c r="PR333" s="233"/>
      <c r="PS333" s="233"/>
      <c r="PT333" s="233"/>
      <c r="PU333" s="233"/>
      <c r="PV333" s="233"/>
      <c r="PW333" s="233"/>
      <c r="PX333" s="233"/>
      <c r="PY333" s="233"/>
      <c r="PZ333" s="233"/>
      <c r="QA333" s="233"/>
      <c r="QB333" s="233"/>
      <c r="QC333" s="233"/>
      <c r="QD333" s="233"/>
      <c r="QE333" s="233"/>
      <c r="QF333" s="233"/>
      <c r="QG333" s="233"/>
      <c r="QH333" s="233"/>
      <c r="QI333" s="233"/>
      <c r="QJ333" s="233"/>
      <c r="QK333" s="233"/>
      <c r="QL333" s="233"/>
      <c r="QM333" s="233"/>
      <c r="QN333" s="233"/>
      <c r="QO333" s="233"/>
      <c r="QP333" s="233"/>
      <c r="QQ333" s="233"/>
      <c r="QR333" s="233"/>
      <c r="QS333" s="233"/>
      <c r="QT333" s="233"/>
      <c r="QU333" s="233"/>
      <c r="QV333" s="233"/>
      <c r="QW333" s="233"/>
      <c r="QX333" s="233"/>
      <c r="QY333" s="233"/>
      <c r="QZ333" s="233"/>
      <c r="RA333" s="233"/>
      <c r="RB333" s="233"/>
      <c r="RC333" s="233"/>
      <c r="RD333" s="233"/>
      <c r="RE333" s="233"/>
      <c r="RF333" s="233"/>
      <c r="RG333" s="233"/>
      <c r="RH333" s="233"/>
      <c r="RI333" s="233"/>
      <c r="RJ333" s="233"/>
      <c r="RK333" s="233"/>
      <c r="RL333" s="233"/>
      <c r="RM333" s="233"/>
      <c r="RN333" s="233"/>
      <c r="RO333" s="233"/>
      <c r="RP333" s="233"/>
      <c r="RQ333" s="233"/>
      <c r="RR333" s="233"/>
      <c r="RS333" s="233"/>
      <c r="RT333" s="233"/>
      <c r="RU333" s="233"/>
      <c r="RV333" s="233"/>
      <c r="RW333" s="233"/>
      <c r="RX333" s="233"/>
      <c r="RY333" s="233"/>
      <c r="RZ333" s="233"/>
      <c r="SA333" s="233"/>
      <c r="SB333" s="233"/>
    </row>
    <row r="334" spans="1:496" s="239" customFormat="1" ht="15" customHeight="1" x14ac:dyDescent="0.2">
      <c r="A334" s="237"/>
      <c r="B334" s="237"/>
      <c r="D334" s="237"/>
      <c r="E334" s="255"/>
      <c r="F334" s="233"/>
      <c r="G334" s="233"/>
      <c r="H334" s="233"/>
      <c r="I334" s="233"/>
      <c r="J334" s="233"/>
      <c r="K334" s="233"/>
      <c r="L334" s="233"/>
      <c r="M334" s="233"/>
      <c r="N334" s="233"/>
      <c r="O334" s="233"/>
      <c r="P334" s="233"/>
      <c r="Q334" s="233"/>
      <c r="R334" s="233"/>
      <c r="S334" s="233"/>
      <c r="T334" s="233"/>
      <c r="U334" s="233"/>
      <c r="V334" s="233"/>
      <c r="W334" s="233"/>
      <c r="X334" s="233"/>
      <c r="Y334" s="233"/>
      <c r="Z334" s="233"/>
      <c r="AA334" s="233"/>
      <c r="AB334" s="233"/>
      <c r="AC334" s="233"/>
      <c r="AD334" s="233"/>
      <c r="AE334" s="233"/>
      <c r="AF334" s="233"/>
      <c r="AG334" s="233"/>
      <c r="AH334" s="233"/>
      <c r="AI334" s="233"/>
      <c r="AJ334" s="233"/>
      <c r="AK334" s="233"/>
      <c r="AL334" s="233"/>
      <c r="AM334" s="233"/>
      <c r="AN334" s="233"/>
      <c r="AO334" s="233"/>
      <c r="AP334" s="233"/>
      <c r="AQ334" s="233"/>
      <c r="AR334" s="233"/>
      <c r="AS334" s="233"/>
      <c r="AT334" s="233"/>
      <c r="AU334" s="233"/>
      <c r="AV334" s="233"/>
      <c r="AW334" s="233"/>
      <c r="AX334" s="233"/>
      <c r="AY334" s="233"/>
      <c r="AZ334" s="233"/>
      <c r="BA334" s="233"/>
      <c r="BB334" s="233"/>
      <c r="BC334" s="233"/>
      <c r="BD334" s="233"/>
      <c r="BE334" s="233"/>
      <c r="BF334" s="233"/>
      <c r="BG334" s="233"/>
      <c r="BH334" s="233"/>
      <c r="BI334" s="233"/>
      <c r="BJ334" s="233"/>
      <c r="BK334" s="233"/>
      <c r="BL334" s="233"/>
      <c r="BM334" s="233"/>
      <c r="BN334" s="233"/>
      <c r="BO334" s="233"/>
      <c r="BP334" s="233"/>
      <c r="BQ334" s="233"/>
      <c r="BR334" s="233"/>
      <c r="BS334" s="233"/>
      <c r="BT334" s="233"/>
      <c r="BU334" s="233"/>
      <c r="BV334" s="233"/>
      <c r="BW334" s="233"/>
      <c r="BX334" s="233"/>
      <c r="BY334" s="233"/>
      <c r="BZ334" s="233"/>
      <c r="CA334" s="233"/>
      <c r="CB334" s="233"/>
      <c r="CC334" s="233"/>
      <c r="CD334" s="233"/>
      <c r="CE334" s="233"/>
      <c r="CF334" s="233"/>
      <c r="CG334" s="233"/>
      <c r="CH334" s="233"/>
      <c r="CI334" s="233"/>
      <c r="CJ334" s="233"/>
      <c r="CK334" s="233"/>
      <c r="CL334" s="233"/>
      <c r="CM334" s="233"/>
      <c r="CN334" s="233"/>
      <c r="CO334" s="233"/>
      <c r="CP334" s="233"/>
      <c r="CQ334" s="233"/>
      <c r="CR334" s="233"/>
      <c r="CS334" s="233"/>
      <c r="CT334" s="233"/>
      <c r="CU334" s="233"/>
      <c r="CV334" s="233"/>
      <c r="CW334" s="233"/>
      <c r="CX334" s="233"/>
      <c r="CY334" s="233"/>
      <c r="CZ334" s="233"/>
      <c r="DA334" s="233"/>
      <c r="DB334" s="233"/>
      <c r="DC334" s="233"/>
      <c r="DD334" s="233"/>
      <c r="DE334" s="233"/>
      <c r="DF334" s="233"/>
      <c r="DG334" s="233"/>
      <c r="DH334" s="233"/>
      <c r="DI334" s="233"/>
      <c r="DJ334" s="233"/>
      <c r="DK334" s="233"/>
      <c r="DL334" s="233"/>
      <c r="DM334" s="233"/>
      <c r="DN334" s="233"/>
      <c r="DO334" s="233"/>
      <c r="DP334" s="233"/>
      <c r="DQ334" s="233"/>
      <c r="DR334" s="233"/>
      <c r="DS334" s="233"/>
      <c r="DT334" s="233"/>
      <c r="DU334" s="233"/>
      <c r="DV334" s="233"/>
      <c r="DW334" s="233"/>
      <c r="DX334" s="233"/>
      <c r="DY334" s="233"/>
      <c r="DZ334" s="233"/>
      <c r="EA334" s="233"/>
      <c r="EB334" s="233"/>
      <c r="EC334" s="233"/>
      <c r="ED334" s="233"/>
      <c r="EE334" s="233"/>
      <c r="EF334" s="233"/>
      <c r="EG334" s="233"/>
      <c r="EH334" s="233"/>
      <c r="EI334" s="233"/>
      <c r="EJ334" s="233"/>
      <c r="EK334" s="233"/>
      <c r="EL334" s="233"/>
      <c r="EM334" s="233"/>
      <c r="EN334" s="233"/>
      <c r="EO334" s="233"/>
      <c r="EP334" s="233"/>
      <c r="EQ334" s="233"/>
      <c r="ER334" s="233"/>
      <c r="ES334" s="233"/>
      <c r="ET334" s="233"/>
      <c r="EU334" s="233"/>
      <c r="EV334" s="233"/>
      <c r="EW334" s="233"/>
      <c r="EX334" s="233"/>
      <c r="EY334" s="233"/>
      <c r="EZ334" s="233"/>
      <c r="FA334" s="233"/>
      <c r="FB334" s="233"/>
      <c r="FC334" s="233"/>
      <c r="FD334" s="233"/>
      <c r="FE334" s="233"/>
      <c r="FF334" s="233"/>
      <c r="FG334" s="233"/>
      <c r="FH334" s="233"/>
      <c r="FI334" s="233"/>
      <c r="FJ334" s="233"/>
      <c r="FK334" s="233"/>
      <c r="FL334" s="233"/>
      <c r="FM334" s="233"/>
      <c r="FN334" s="233"/>
      <c r="FO334" s="233"/>
      <c r="FP334" s="233"/>
      <c r="FQ334" s="233"/>
      <c r="FR334" s="233"/>
      <c r="FS334" s="233"/>
      <c r="FT334" s="233"/>
      <c r="FU334" s="233"/>
      <c r="FV334" s="233"/>
      <c r="FW334" s="233"/>
      <c r="FX334" s="233"/>
      <c r="FY334" s="233"/>
      <c r="FZ334" s="233"/>
      <c r="GA334" s="233"/>
      <c r="GB334" s="233"/>
      <c r="GC334" s="233"/>
      <c r="GD334" s="233"/>
      <c r="GE334" s="233"/>
      <c r="GF334" s="233"/>
      <c r="GG334" s="233"/>
      <c r="GH334" s="233"/>
      <c r="GI334" s="233"/>
      <c r="GJ334" s="233"/>
      <c r="GK334" s="233"/>
      <c r="GL334" s="233"/>
      <c r="GM334" s="233"/>
      <c r="GN334" s="233"/>
      <c r="GO334" s="233"/>
      <c r="GP334" s="233"/>
      <c r="GQ334" s="233"/>
      <c r="GR334" s="233"/>
      <c r="GS334" s="233"/>
      <c r="GT334" s="233"/>
      <c r="GU334" s="233"/>
      <c r="GV334" s="233"/>
      <c r="GW334" s="233"/>
      <c r="GX334" s="233"/>
      <c r="GY334" s="233"/>
      <c r="GZ334" s="233"/>
      <c r="HA334" s="233"/>
      <c r="HB334" s="233"/>
      <c r="HC334" s="233"/>
      <c r="HD334" s="233"/>
      <c r="HE334" s="233"/>
      <c r="HF334" s="233"/>
      <c r="HG334" s="233"/>
      <c r="HH334" s="233"/>
      <c r="HI334" s="233"/>
      <c r="HJ334" s="233"/>
      <c r="HK334" s="233"/>
      <c r="HL334" s="233"/>
      <c r="HM334" s="233"/>
      <c r="HN334" s="233"/>
      <c r="HO334" s="233"/>
      <c r="HP334" s="233"/>
      <c r="HQ334" s="233"/>
      <c r="HR334" s="233"/>
      <c r="HS334" s="233"/>
      <c r="HT334" s="233"/>
      <c r="HU334" s="233"/>
      <c r="HV334" s="233"/>
      <c r="HW334" s="233"/>
      <c r="HX334" s="233"/>
      <c r="HY334" s="233"/>
      <c r="HZ334" s="233"/>
      <c r="IA334" s="233"/>
      <c r="IB334" s="233"/>
      <c r="IC334" s="233"/>
      <c r="ID334" s="233"/>
      <c r="IE334" s="233"/>
      <c r="IF334" s="233"/>
      <c r="IG334" s="233"/>
      <c r="IH334" s="233"/>
      <c r="II334" s="233"/>
      <c r="IJ334" s="233"/>
      <c r="IK334" s="233"/>
      <c r="IL334" s="233"/>
      <c r="IM334" s="233"/>
      <c r="IN334" s="233"/>
      <c r="IO334" s="233"/>
      <c r="IP334" s="233"/>
      <c r="IQ334" s="233"/>
      <c r="IR334" s="233"/>
      <c r="IS334" s="233"/>
      <c r="IT334" s="233"/>
      <c r="IU334" s="233"/>
      <c r="IV334" s="233"/>
      <c r="IW334" s="233"/>
      <c r="IX334" s="233"/>
      <c r="IY334" s="233"/>
      <c r="IZ334" s="233"/>
      <c r="JA334" s="233"/>
      <c r="JB334" s="233"/>
      <c r="JC334" s="233"/>
      <c r="JD334" s="233"/>
      <c r="JE334" s="233"/>
      <c r="JF334" s="233"/>
      <c r="JG334" s="233"/>
      <c r="JH334" s="233"/>
      <c r="JI334" s="233"/>
      <c r="JJ334" s="233"/>
      <c r="JK334" s="233"/>
      <c r="JL334" s="233"/>
      <c r="JM334" s="233"/>
      <c r="JN334" s="233"/>
      <c r="JO334" s="233"/>
      <c r="JP334" s="233"/>
      <c r="JQ334" s="233"/>
      <c r="JR334" s="233"/>
      <c r="JS334" s="233"/>
      <c r="JT334" s="233"/>
      <c r="JU334" s="233"/>
      <c r="JV334" s="233"/>
      <c r="JW334" s="233"/>
      <c r="JX334" s="233"/>
      <c r="JY334" s="233"/>
      <c r="JZ334" s="233"/>
      <c r="KA334" s="233"/>
      <c r="KB334" s="233"/>
      <c r="KC334" s="233"/>
      <c r="KD334" s="233"/>
      <c r="KE334" s="233"/>
      <c r="KF334" s="233"/>
      <c r="KG334" s="233"/>
      <c r="KH334" s="233"/>
      <c r="KI334" s="233"/>
      <c r="KJ334" s="233"/>
      <c r="KK334" s="233"/>
      <c r="KL334" s="233"/>
      <c r="KM334" s="233"/>
      <c r="KN334" s="233"/>
      <c r="KO334" s="233"/>
      <c r="KP334" s="233"/>
      <c r="KQ334" s="233"/>
      <c r="KR334" s="233"/>
      <c r="KS334" s="233"/>
      <c r="KT334" s="233"/>
      <c r="KU334" s="233"/>
      <c r="KV334" s="233"/>
      <c r="KW334" s="233"/>
      <c r="KX334" s="233"/>
      <c r="KY334" s="233"/>
      <c r="KZ334" s="233"/>
      <c r="LA334" s="233"/>
      <c r="LB334" s="233"/>
      <c r="LC334" s="233"/>
      <c r="LD334" s="233"/>
      <c r="LE334" s="233"/>
      <c r="LF334" s="233"/>
      <c r="LG334" s="233"/>
      <c r="LH334" s="233"/>
      <c r="LI334" s="233"/>
      <c r="LJ334" s="233"/>
      <c r="LK334" s="233"/>
      <c r="LL334" s="233"/>
      <c r="LM334" s="233"/>
      <c r="LN334" s="233"/>
      <c r="LO334" s="233"/>
      <c r="LP334" s="233"/>
      <c r="LQ334" s="233"/>
      <c r="LR334" s="233"/>
      <c r="LS334" s="233"/>
      <c r="LT334" s="233"/>
      <c r="LU334" s="233"/>
      <c r="LV334" s="233"/>
      <c r="LW334" s="233"/>
      <c r="LX334" s="233"/>
      <c r="LY334" s="233"/>
      <c r="LZ334" s="233"/>
      <c r="MA334" s="233"/>
      <c r="MB334" s="233"/>
      <c r="MC334" s="233"/>
      <c r="MD334" s="233"/>
      <c r="ME334" s="233"/>
      <c r="MF334" s="233"/>
      <c r="MG334" s="233"/>
      <c r="MH334" s="233"/>
      <c r="MI334" s="233"/>
      <c r="MJ334" s="233"/>
      <c r="MK334" s="233"/>
      <c r="ML334" s="233"/>
      <c r="MM334" s="233"/>
      <c r="MN334" s="233"/>
      <c r="MO334" s="233"/>
      <c r="MP334" s="233"/>
      <c r="MQ334" s="233"/>
      <c r="MR334" s="233"/>
      <c r="MS334" s="233"/>
      <c r="MT334" s="233"/>
      <c r="MU334" s="233"/>
      <c r="MV334" s="233"/>
      <c r="MW334" s="233"/>
      <c r="MX334" s="233"/>
      <c r="MY334" s="233"/>
      <c r="MZ334" s="233"/>
      <c r="NA334" s="233"/>
      <c r="NB334" s="233"/>
      <c r="NC334" s="233"/>
      <c r="ND334" s="233"/>
      <c r="NE334" s="233"/>
      <c r="NF334" s="233"/>
      <c r="NG334" s="233"/>
      <c r="NH334" s="233"/>
      <c r="NI334" s="233"/>
      <c r="NJ334" s="233"/>
      <c r="NK334" s="233"/>
      <c r="NL334" s="233"/>
      <c r="NM334" s="233"/>
      <c r="NN334" s="233"/>
      <c r="NO334" s="233"/>
      <c r="NP334" s="233"/>
      <c r="NQ334" s="233"/>
      <c r="NR334" s="233"/>
      <c r="NS334" s="233"/>
      <c r="NT334" s="233"/>
      <c r="NU334" s="233"/>
      <c r="NV334" s="233"/>
      <c r="NW334" s="233"/>
      <c r="NX334" s="233"/>
      <c r="NY334" s="233"/>
      <c r="NZ334" s="233"/>
      <c r="OA334" s="233"/>
      <c r="OB334" s="233"/>
      <c r="OC334" s="233"/>
      <c r="OD334" s="233"/>
      <c r="OE334" s="233"/>
      <c r="OF334" s="233"/>
      <c r="OG334" s="233"/>
      <c r="OH334" s="233"/>
      <c r="OI334" s="233"/>
      <c r="OJ334" s="233"/>
      <c r="OK334" s="233"/>
      <c r="OL334" s="233"/>
      <c r="OM334" s="233"/>
      <c r="ON334" s="233"/>
      <c r="OO334" s="233"/>
      <c r="OP334" s="233"/>
      <c r="OQ334" s="233"/>
      <c r="OR334" s="233"/>
      <c r="OS334" s="233"/>
      <c r="OT334" s="233"/>
      <c r="OU334" s="233"/>
      <c r="OV334" s="233"/>
      <c r="OW334" s="233"/>
      <c r="OX334" s="233"/>
      <c r="OY334" s="233"/>
      <c r="OZ334" s="233"/>
      <c r="PA334" s="233"/>
      <c r="PB334" s="233"/>
      <c r="PC334" s="233"/>
      <c r="PD334" s="233"/>
      <c r="PE334" s="233"/>
      <c r="PF334" s="233"/>
      <c r="PG334" s="233"/>
      <c r="PH334" s="233"/>
      <c r="PI334" s="233"/>
      <c r="PJ334" s="233"/>
      <c r="PK334" s="233"/>
      <c r="PL334" s="233"/>
      <c r="PM334" s="233"/>
      <c r="PN334" s="233"/>
      <c r="PO334" s="233"/>
      <c r="PP334" s="233"/>
      <c r="PQ334" s="233"/>
      <c r="PR334" s="233"/>
      <c r="PS334" s="233"/>
      <c r="PT334" s="233"/>
      <c r="PU334" s="233"/>
      <c r="PV334" s="233"/>
      <c r="PW334" s="233"/>
      <c r="PX334" s="233"/>
      <c r="PY334" s="233"/>
      <c r="PZ334" s="233"/>
      <c r="QA334" s="233"/>
      <c r="QB334" s="233"/>
      <c r="QC334" s="233"/>
      <c r="QD334" s="233"/>
      <c r="QE334" s="233"/>
      <c r="QF334" s="233"/>
      <c r="QG334" s="233"/>
      <c r="QH334" s="233"/>
      <c r="QI334" s="233"/>
      <c r="QJ334" s="233"/>
      <c r="QK334" s="233"/>
      <c r="QL334" s="233"/>
      <c r="QM334" s="233"/>
      <c r="QN334" s="233"/>
      <c r="QO334" s="233"/>
      <c r="QP334" s="233"/>
      <c r="QQ334" s="233"/>
      <c r="QR334" s="233"/>
      <c r="QS334" s="233"/>
      <c r="QT334" s="233"/>
      <c r="QU334" s="233"/>
      <c r="QV334" s="233"/>
      <c r="QW334" s="233"/>
      <c r="QX334" s="233"/>
      <c r="QY334" s="233"/>
      <c r="QZ334" s="233"/>
      <c r="RA334" s="233"/>
      <c r="RB334" s="233"/>
      <c r="RC334" s="233"/>
      <c r="RD334" s="233"/>
      <c r="RE334" s="233"/>
      <c r="RF334" s="233"/>
      <c r="RG334" s="233"/>
      <c r="RH334" s="233"/>
      <c r="RI334" s="233"/>
      <c r="RJ334" s="233"/>
      <c r="RK334" s="233"/>
      <c r="RL334" s="233"/>
      <c r="RM334" s="233"/>
      <c r="RN334" s="233"/>
      <c r="RO334" s="233"/>
      <c r="RP334" s="233"/>
      <c r="RQ334" s="233"/>
      <c r="RR334" s="233"/>
      <c r="RS334" s="233"/>
      <c r="RT334" s="233"/>
      <c r="RU334" s="233"/>
      <c r="RV334" s="233"/>
      <c r="RW334" s="233"/>
      <c r="RX334" s="233"/>
      <c r="RY334" s="233"/>
      <c r="RZ334" s="233"/>
      <c r="SA334" s="233"/>
      <c r="SB334" s="233"/>
    </row>
    <row r="335" spans="1:496" ht="15" customHeight="1" x14ac:dyDescent="0.2">
      <c r="A335" s="234" t="str">
        <f t="shared" si="7"/>
        <v>INDEC-PB - 36320-1</v>
      </c>
      <c r="B335" s="234">
        <v>36320</v>
      </c>
      <c r="C335" s="233" t="s">
        <v>51</v>
      </c>
      <c r="D335" s="234">
        <v>1</v>
      </c>
      <c r="E335" s="254" t="s">
        <v>361</v>
      </c>
    </row>
    <row r="336" spans="1:496" ht="15" customHeight="1" x14ac:dyDescent="0.2">
      <c r="A336" s="234" t="str">
        <f t="shared" si="7"/>
        <v>INDEC-PB - 46220-1</v>
      </c>
      <c r="B336" s="234">
        <v>46220</v>
      </c>
      <c r="C336" s="233" t="s">
        <v>51</v>
      </c>
      <c r="D336" s="234">
        <v>1</v>
      </c>
      <c r="E336" s="254" t="s">
        <v>362</v>
      </c>
    </row>
    <row r="337" spans="1:496" s="239" customFormat="1" ht="15" customHeight="1" x14ac:dyDescent="0.2">
      <c r="A337" s="237"/>
      <c r="B337" s="237"/>
      <c r="D337" s="237"/>
      <c r="E337" s="255"/>
      <c r="F337" s="233"/>
      <c r="G337" s="233"/>
      <c r="H337" s="233"/>
      <c r="I337" s="233"/>
      <c r="J337" s="233"/>
      <c r="K337" s="233"/>
      <c r="L337" s="233"/>
      <c r="M337" s="233"/>
      <c r="N337" s="233"/>
      <c r="O337" s="233"/>
      <c r="P337" s="233"/>
      <c r="Q337" s="233"/>
      <c r="R337" s="233"/>
      <c r="S337" s="233"/>
      <c r="T337" s="233"/>
      <c r="U337" s="233"/>
      <c r="V337" s="233"/>
      <c r="W337" s="233"/>
      <c r="X337" s="233"/>
      <c r="Y337" s="233"/>
      <c r="Z337" s="233"/>
      <c r="AA337" s="233"/>
      <c r="AB337" s="233"/>
      <c r="AC337" s="233"/>
      <c r="AD337" s="233"/>
      <c r="AE337" s="233"/>
      <c r="AF337" s="233"/>
      <c r="AG337" s="233"/>
      <c r="AH337" s="233"/>
      <c r="AI337" s="233"/>
      <c r="AJ337" s="233"/>
      <c r="AK337" s="233"/>
      <c r="AL337" s="233"/>
      <c r="AM337" s="233"/>
      <c r="AN337" s="233"/>
      <c r="AO337" s="233"/>
      <c r="AP337" s="233"/>
      <c r="AQ337" s="233"/>
      <c r="AR337" s="233"/>
      <c r="AS337" s="233"/>
      <c r="AT337" s="233"/>
      <c r="AU337" s="233"/>
      <c r="AV337" s="233"/>
      <c r="AW337" s="233"/>
      <c r="AX337" s="233"/>
      <c r="AY337" s="233"/>
      <c r="AZ337" s="233"/>
      <c r="BA337" s="233"/>
      <c r="BB337" s="233"/>
      <c r="BC337" s="233"/>
      <c r="BD337" s="233"/>
      <c r="BE337" s="233"/>
      <c r="BF337" s="233"/>
      <c r="BG337" s="233"/>
      <c r="BH337" s="233"/>
      <c r="BI337" s="233"/>
      <c r="BJ337" s="233"/>
      <c r="BK337" s="233"/>
      <c r="BL337" s="233"/>
      <c r="BM337" s="233"/>
      <c r="BN337" s="233"/>
      <c r="BO337" s="233"/>
      <c r="BP337" s="233"/>
      <c r="BQ337" s="233"/>
      <c r="BR337" s="233"/>
      <c r="BS337" s="233"/>
      <c r="BT337" s="233"/>
      <c r="BU337" s="233"/>
      <c r="BV337" s="233"/>
      <c r="BW337" s="233"/>
      <c r="BX337" s="233"/>
      <c r="BY337" s="233"/>
      <c r="BZ337" s="233"/>
      <c r="CA337" s="233"/>
      <c r="CB337" s="233"/>
      <c r="CC337" s="233"/>
      <c r="CD337" s="233"/>
      <c r="CE337" s="233"/>
      <c r="CF337" s="233"/>
      <c r="CG337" s="233"/>
      <c r="CH337" s="233"/>
      <c r="CI337" s="233"/>
      <c r="CJ337" s="233"/>
      <c r="CK337" s="233"/>
      <c r="CL337" s="233"/>
      <c r="CM337" s="233"/>
      <c r="CN337" s="233"/>
      <c r="CO337" s="233"/>
      <c r="CP337" s="233"/>
      <c r="CQ337" s="233"/>
      <c r="CR337" s="233"/>
      <c r="CS337" s="233"/>
      <c r="CT337" s="233"/>
      <c r="CU337" s="233"/>
      <c r="CV337" s="233"/>
      <c r="CW337" s="233"/>
      <c r="CX337" s="233"/>
      <c r="CY337" s="233"/>
      <c r="CZ337" s="233"/>
      <c r="DA337" s="233"/>
      <c r="DB337" s="233"/>
      <c r="DC337" s="233"/>
      <c r="DD337" s="233"/>
      <c r="DE337" s="233"/>
      <c r="DF337" s="233"/>
      <c r="DG337" s="233"/>
      <c r="DH337" s="233"/>
      <c r="DI337" s="233"/>
      <c r="DJ337" s="233"/>
      <c r="DK337" s="233"/>
      <c r="DL337" s="233"/>
      <c r="DM337" s="233"/>
      <c r="DN337" s="233"/>
      <c r="DO337" s="233"/>
      <c r="DP337" s="233"/>
      <c r="DQ337" s="233"/>
      <c r="DR337" s="233"/>
      <c r="DS337" s="233"/>
      <c r="DT337" s="233"/>
      <c r="DU337" s="233"/>
      <c r="DV337" s="233"/>
      <c r="DW337" s="233"/>
      <c r="DX337" s="233"/>
      <c r="DY337" s="233"/>
      <c r="DZ337" s="233"/>
      <c r="EA337" s="233"/>
      <c r="EB337" s="233"/>
      <c r="EC337" s="233"/>
      <c r="ED337" s="233"/>
      <c r="EE337" s="233"/>
      <c r="EF337" s="233"/>
      <c r="EG337" s="233"/>
      <c r="EH337" s="233"/>
      <c r="EI337" s="233"/>
      <c r="EJ337" s="233"/>
      <c r="EK337" s="233"/>
      <c r="EL337" s="233"/>
      <c r="EM337" s="233"/>
      <c r="EN337" s="233"/>
      <c r="EO337" s="233"/>
      <c r="EP337" s="233"/>
      <c r="EQ337" s="233"/>
      <c r="ER337" s="233"/>
      <c r="ES337" s="233"/>
      <c r="ET337" s="233"/>
      <c r="EU337" s="233"/>
      <c r="EV337" s="233"/>
      <c r="EW337" s="233"/>
      <c r="EX337" s="233"/>
      <c r="EY337" s="233"/>
      <c r="EZ337" s="233"/>
      <c r="FA337" s="233"/>
      <c r="FB337" s="233"/>
      <c r="FC337" s="233"/>
      <c r="FD337" s="233"/>
      <c r="FE337" s="233"/>
      <c r="FF337" s="233"/>
      <c r="FG337" s="233"/>
      <c r="FH337" s="233"/>
      <c r="FI337" s="233"/>
      <c r="FJ337" s="233"/>
      <c r="FK337" s="233"/>
      <c r="FL337" s="233"/>
      <c r="FM337" s="233"/>
      <c r="FN337" s="233"/>
      <c r="FO337" s="233"/>
      <c r="FP337" s="233"/>
      <c r="FQ337" s="233"/>
      <c r="FR337" s="233"/>
      <c r="FS337" s="233"/>
      <c r="FT337" s="233"/>
      <c r="FU337" s="233"/>
      <c r="FV337" s="233"/>
      <c r="FW337" s="233"/>
      <c r="FX337" s="233"/>
      <c r="FY337" s="233"/>
      <c r="FZ337" s="233"/>
      <c r="GA337" s="233"/>
      <c r="GB337" s="233"/>
      <c r="GC337" s="233"/>
      <c r="GD337" s="233"/>
      <c r="GE337" s="233"/>
      <c r="GF337" s="233"/>
      <c r="GG337" s="233"/>
      <c r="GH337" s="233"/>
      <c r="GI337" s="233"/>
      <c r="GJ337" s="233"/>
      <c r="GK337" s="233"/>
      <c r="GL337" s="233"/>
      <c r="GM337" s="233"/>
      <c r="GN337" s="233"/>
      <c r="GO337" s="233"/>
      <c r="GP337" s="233"/>
      <c r="GQ337" s="233"/>
      <c r="GR337" s="233"/>
      <c r="GS337" s="233"/>
      <c r="GT337" s="233"/>
      <c r="GU337" s="233"/>
      <c r="GV337" s="233"/>
      <c r="GW337" s="233"/>
      <c r="GX337" s="233"/>
      <c r="GY337" s="233"/>
      <c r="GZ337" s="233"/>
      <c r="HA337" s="233"/>
      <c r="HB337" s="233"/>
      <c r="HC337" s="233"/>
      <c r="HD337" s="233"/>
      <c r="HE337" s="233"/>
      <c r="HF337" s="233"/>
      <c r="HG337" s="233"/>
      <c r="HH337" s="233"/>
      <c r="HI337" s="233"/>
      <c r="HJ337" s="233"/>
      <c r="HK337" s="233"/>
      <c r="HL337" s="233"/>
      <c r="HM337" s="233"/>
      <c r="HN337" s="233"/>
      <c r="HO337" s="233"/>
      <c r="HP337" s="233"/>
      <c r="HQ337" s="233"/>
      <c r="HR337" s="233"/>
      <c r="HS337" s="233"/>
      <c r="HT337" s="233"/>
      <c r="HU337" s="233"/>
      <c r="HV337" s="233"/>
      <c r="HW337" s="233"/>
      <c r="HX337" s="233"/>
      <c r="HY337" s="233"/>
      <c r="HZ337" s="233"/>
      <c r="IA337" s="233"/>
      <c r="IB337" s="233"/>
      <c r="IC337" s="233"/>
      <c r="ID337" s="233"/>
      <c r="IE337" s="233"/>
      <c r="IF337" s="233"/>
      <c r="IG337" s="233"/>
      <c r="IH337" s="233"/>
      <c r="II337" s="233"/>
      <c r="IJ337" s="233"/>
      <c r="IK337" s="233"/>
      <c r="IL337" s="233"/>
      <c r="IM337" s="233"/>
      <c r="IN337" s="233"/>
      <c r="IO337" s="233"/>
      <c r="IP337" s="233"/>
      <c r="IQ337" s="233"/>
      <c r="IR337" s="233"/>
      <c r="IS337" s="233"/>
      <c r="IT337" s="233"/>
      <c r="IU337" s="233"/>
      <c r="IV337" s="233"/>
      <c r="IW337" s="233"/>
      <c r="IX337" s="233"/>
      <c r="IY337" s="233"/>
      <c r="IZ337" s="233"/>
      <c r="JA337" s="233"/>
      <c r="JB337" s="233"/>
      <c r="JC337" s="233"/>
      <c r="JD337" s="233"/>
      <c r="JE337" s="233"/>
      <c r="JF337" s="233"/>
      <c r="JG337" s="233"/>
      <c r="JH337" s="233"/>
      <c r="JI337" s="233"/>
      <c r="JJ337" s="233"/>
      <c r="JK337" s="233"/>
      <c r="JL337" s="233"/>
      <c r="JM337" s="233"/>
      <c r="JN337" s="233"/>
      <c r="JO337" s="233"/>
      <c r="JP337" s="233"/>
      <c r="JQ337" s="233"/>
      <c r="JR337" s="233"/>
      <c r="JS337" s="233"/>
      <c r="JT337" s="233"/>
      <c r="JU337" s="233"/>
      <c r="JV337" s="233"/>
      <c r="JW337" s="233"/>
      <c r="JX337" s="233"/>
      <c r="JY337" s="233"/>
      <c r="JZ337" s="233"/>
      <c r="KA337" s="233"/>
      <c r="KB337" s="233"/>
      <c r="KC337" s="233"/>
      <c r="KD337" s="233"/>
      <c r="KE337" s="233"/>
      <c r="KF337" s="233"/>
      <c r="KG337" s="233"/>
      <c r="KH337" s="233"/>
      <c r="KI337" s="233"/>
      <c r="KJ337" s="233"/>
      <c r="KK337" s="233"/>
      <c r="KL337" s="233"/>
      <c r="KM337" s="233"/>
      <c r="KN337" s="233"/>
      <c r="KO337" s="233"/>
      <c r="KP337" s="233"/>
      <c r="KQ337" s="233"/>
      <c r="KR337" s="233"/>
      <c r="KS337" s="233"/>
      <c r="KT337" s="233"/>
      <c r="KU337" s="233"/>
      <c r="KV337" s="233"/>
      <c r="KW337" s="233"/>
      <c r="KX337" s="233"/>
      <c r="KY337" s="233"/>
      <c r="KZ337" s="233"/>
      <c r="LA337" s="233"/>
      <c r="LB337" s="233"/>
      <c r="LC337" s="233"/>
      <c r="LD337" s="233"/>
      <c r="LE337" s="233"/>
      <c r="LF337" s="233"/>
      <c r="LG337" s="233"/>
      <c r="LH337" s="233"/>
      <c r="LI337" s="233"/>
      <c r="LJ337" s="233"/>
      <c r="LK337" s="233"/>
      <c r="LL337" s="233"/>
      <c r="LM337" s="233"/>
      <c r="LN337" s="233"/>
      <c r="LO337" s="233"/>
      <c r="LP337" s="233"/>
      <c r="LQ337" s="233"/>
      <c r="LR337" s="233"/>
      <c r="LS337" s="233"/>
      <c r="LT337" s="233"/>
      <c r="LU337" s="233"/>
      <c r="LV337" s="233"/>
      <c r="LW337" s="233"/>
      <c r="LX337" s="233"/>
      <c r="LY337" s="233"/>
      <c r="LZ337" s="233"/>
      <c r="MA337" s="233"/>
      <c r="MB337" s="233"/>
      <c r="MC337" s="233"/>
      <c r="MD337" s="233"/>
      <c r="ME337" s="233"/>
      <c r="MF337" s="233"/>
      <c r="MG337" s="233"/>
      <c r="MH337" s="233"/>
      <c r="MI337" s="233"/>
      <c r="MJ337" s="233"/>
      <c r="MK337" s="233"/>
      <c r="ML337" s="233"/>
      <c r="MM337" s="233"/>
      <c r="MN337" s="233"/>
      <c r="MO337" s="233"/>
      <c r="MP337" s="233"/>
      <c r="MQ337" s="233"/>
      <c r="MR337" s="233"/>
      <c r="MS337" s="233"/>
      <c r="MT337" s="233"/>
      <c r="MU337" s="233"/>
      <c r="MV337" s="233"/>
      <c r="MW337" s="233"/>
      <c r="MX337" s="233"/>
      <c r="MY337" s="233"/>
      <c r="MZ337" s="233"/>
      <c r="NA337" s="233"/>
      <c r="NB337" s="233"/>
      <c r="NC337" s="233"/>
      <c r="ND337" s="233"/>
      <c r="NE337" s="233"/>
      <c r="NF337" s="233"/>
      <c r="NG337" s="233"/>
      <c r="NH337" s="233"/>
      <c r="NI337" s="233"/>
      <c r="NJ337" s="233"/>
      <c r="NK337" s="233"/>
      <c r="NL337" s="233"/>
      <c r="NM337" s="233"/>
      <c r="NN337" s="233"/>
      <c r="NO337" s="233"/>
      <c r="NP337" s="233"/>
      <c r="NQ337" s="233"/>
      <c r="NR337" s="233"/>
      <c r="NS337" s="233"/>
      <c r="NT337" s="233"/>
      <c r="NU337" s="233"/>
      <c r="NV337" s="233"/>
      <c r="NW337" s="233"/>
      <c r="NX337" s="233"/>
      <c r="NY337" s="233"/>
      <c r="NZ337" s="233"/>
      <c r="OA337" s="233"/>
      <c r="OB337" s="233"/>
      <c r="OC337" s="233"/>
      <c r="OD337" s="233"/>
      <c r="OE337" s="233"/>
      <c r="OF337" s="233"/>
      <c r="OG337" s="233"/>
      <c r="OH337" s="233"/>
      <c r="OI337" s="233"/>
      <c r="OJ337" s="233"/>
      <c r="OK337" s="233"/>
      <c r="OL337" s="233"/>
      <c r="OM337" s="233"/>
      <c r="ON337" s="233"/>
      <c r="OO337" s="233"/>
      <c r="OP337" s="233"/>
      <c r="OQ337" s="233"/>
      <c r="OR337" s="233"/>
      <c r="OS337" s="233"/>
      <c r="OT337" s="233"/>
      <c r="OU337" s="233"/>
      <c r="OV337" s="233"/>
      <c r="OW337" s="233"/>
      <c r="OX337" s="233"/>
      <c r="OY337" s="233"/>
      <c r="OZ337" s="233"/>
      <c r="PA337" s="233"/>
      <c r="PB337" s="233"/>
      <c r="PC337" s="233"/>
      <c r="PD337" s="233"/>
      <c r="PE337" s="233"/>
      <c r="PF337" s="233"/>
      <c r="PG337" s="233"/>
      <c r="PH337" s="233"/>
      <c r="PI337" s="233"/>
      <c r="PJ337" s="233"/>
      <c r="PK337" s="233"/>
      <c r="PL337" s="233"/>
      <c r="PM337" s="233"/>
      <c r="PN337" s="233"/>
      <c r="PO337" s="233"/>
      <c r="PP337" s="233"/>
      <c r="PQ337" s="233"/>
      <c r="PR337" s="233"/>
      <c r="PS337" s="233"/>
      <c r="PT337" s="233"/>
      <c r="PU337" s="233"/>
      <c r="PV337" s="233"/>
      <c r="PW337" s="233"/>
      <c r="PX337" s="233"/>
      <c r="PY337" s="233"/>
      <c r="PZ337" s="233"/>
      <c r="QA337" s="233"/>
      <c r="QB337" s="233"/>
      <c r="QC337" s="233"/>
      <c r="QD337" s="233"/>
      <c r="QE337" s="233"/>
      <c r="QF337" s="233"/>
      <c r="QG337" s="233"/>
      <c r="QH337" s="233"/>
      <c r="QI337" s="233"/>
      <c r="QJ337" s="233"/>
      <c r="QK337" s="233"/>
      <c r="QL337" s="233"/>
      <c r="QM337" s="233"/>
      <c r="QN337" s="233"/>
      <c r="QO337" s="233"/>
      <c r="QP337" s="233"/>
      <c r="QQ337" s="233"/>
      <c r="QR337" s="233"/>
      <c r="QS337" s="233"/>
      <c r="QT337" s="233"/>
      <c r="QU337" s="233"/>
      <c r="QV337" s="233"/>
      <c r="QW337" s="233"/>
      <c r="QX337" s="233"/>
      <c r="QY337" s="233"/>
      <c r="QZ337" s="233"/>
      <c r="RA337" s="233"/>
      <c r="RB337" s="233"/>
      <c r="RC337" s="233"/>
      <c r="RD337" s="233"/>
      <c r="RE337" s="233"/>
      <c r="RF337" s="233"/>
      <c r="RG337" s="233"/>
      <c r="RH337" s="233"/>
      <c r="RI337" s="233"/>
      <c r="RJ337" s="233"/>
      <c r="RK337" s="233"/>
      <c r="RL337" s="233"/>
      <c r="RM337" s="233"/>
      <c r="RN337" s="233"/>
      <c r="RO337" s="233"/>
      <c r="RP337" s="233"/>
      <c r="RQ337" s="233"/>
      <c r="RR337" s="233"/>
      <c r="RS337" s="233"/>
      <c r="RT337" s="233"/>
      <c r="RU337" s="233"/>
      <c r="RV337" s="233"/>
      <c r="RW337" s="233"/>
      <c r="RX337" s="233"/>
      <c r="RY337" s="233"/>
      <c r="RZ337" s="233"/>
      <c r="SA337" s="233"/>
      <c r="SB337" s="233"/>
    </row>
    <row r="338" spans="1:496" ht="15" customHeight="1" x14ac:dyDescent="0.2">
      <c r="A338" s="234" t="str">
        <f t="shared" si="7"/>
        <v>INDEC-PB - 37440-1</v>
      </c>
      <c r="B338" s="234">
        <v>37440</v>
      </c>
      <c r="C338" s="233" t="s">
        <v>51</v>
      </c>
      <c r="D338" s="234">
        <v>1</v>
      </c>
      <c r="E338" s="254" t="s">
        <v>363</v>
      </c>
    </row>
    <row r="339" spans="1:496" ht="15" customHeight="1" x14ac:dyDescent="0.2">
      <c r="A339" s="234" t="str">
        <f t="shared" si="7"/>
        <v>INDEC-PB - 42992-1</v>
      </c>
      <c r="B339" s="234">
        <v>42992</v>
      </c>
      <c r="C339" s="233" t="s">
        <v>51</v>
      </c>
      <c r="D339" s="234">
        <v>1</v>
      </c>
      <c r="E339" s="254" t="s">
        <v>364</v>
      </c>
    </row>
    <row r="340" spans="1:496" ht="15" customHeight="1" x14ac:dyDescent="0.2">
      <c r="A340" s="234" t="str">
        <f t="shared" si="7"/>
        <v>INDEC-PB - 42999-2</v>
      </c>
      <c r="B340" s="234">
        <v>42999</v>
      </c>
      <c r="C340" s="233" t="s">
        <v>51</v>
      </c>
      <c r="D340" s="234">
        <v>2</v>
      </c>
      <c r="E340" s="254" t="s">
        <v>365</v>
      </c>
    </row>
    <row r="341" spans="1:496" ht="15" customHeight="1" x14ac:dyDescent="0.2">
      <c r="A341" s="234" t="str">
        <f t="shared" si="7"/>
        <v>INDEC-PB - 42944-2</v>
      </c>
      <c r="B341" s="234">
        <v>42944</v>
      </c>
      <c r="C341" s="233" t="s">
        <v>51</v>
      </c>
      <c r="D341" s="234">
        <v>2</v>
      </c>
      <c r="E341" s="254" t="s">
        <v>366</v>
      </c>
    </row>
    <row r="342" spans="1:496" ht="15" customHeight="1" x14ac:dyDescent="0.2">
      <c r="A342" s="234" t="str">
        <f t="shared" si="7"/>
        <v>INDEC-PB - 43230-1</v>
      </c>
      <c r="B342" s="234">
        <v>43230</v>
      </c>
      <c r="C342" s="233" t="s">
        <v>51</v>
      </c>
      <c r="D342" s="234">
        <v>1</v>
      </c>
      <c r="E342" s="254" t="s">
        <v>367</v>
      </c>
    </row>
    <row r="343" spans="1:496" ht="15" customHeight="1" x14ac:dyDescent="0.2">
      <c r="A343" s="234" t="str">
        <f t="shared" si="7"/>
        <v>INDEC-PB - 46340-1</v>
      </c>
      <c r="B343" s="234">
        <v>46340</v>
      </c>
      <c r="C343" s="233" t="s">
        <v>51</v>
      </c>
      <c r="D343" s="234">
        <v>1</v>
      </c>
      <c r="E343" s="254" t="s">
        <v>368</v>
      </c>
    </row>
    <row r="344" spans="1:496" s="239" customFormat="1" ht="15" customHeight="1" x14ac:dyDescent="0.2">
      <c r="A344" s="237"/>
      <c r="B344" s="237"/>
      <c r="D344" s="237"/>
      <c r="E344" s="255"/>
      <c r="F344" s="233"/>
      <c r="G344" s="233"/>
      <c r="H344" s="233"/>
      <c r="I344" s="233"/>
      <c r="J344" s="233"/>
      <c r="K344" s="233"/>
      <c r="L344" s="233"/>
      <c r="M344" s="233"/>
      <c r="N344" s="233"/>
      <c r="O344" s="233"/>
      <c r="P344" s="233"/>
      <c r="Q344" s="233"/>
      <c r="R344" s="233"/>
      <c r="S344" s="233"/>
      <c r="T344" s="233"/>
      <c r="U344" s="233"/>
      <c r="V344" s="233"/>
      <c r="W344" s="233"/>
      <c r="X344" s="233"/>
      <c r="Y344" s="233"/>
      <c r="Z344" s="233"/>
      <c r="AA344" s="233"/>
      <c r="AB344" s="233"/>
      <c r="AC344" s="233"/>
      <c r="AD344" s="233"/>
      <c r="AE344" s="233"/>
      <c r="AF344" s="233"/>
      <c r="AG344" s="233"/>
      <c r="AH344" s="233"/>
      <c r="AI344" s="233"/>
      <c r="AJ344" s="233"/>
      <c r="AK344" s="233"/>
      <c r="AL344" s="233"/>
      <c r="AM344" s="233"/>
      <c r="AN344" s="233"/>
      <c r="AO344" s="233"/>
      <c r="AP344" s="233"/>
      <c r="AQ344" s="233"/>
      <c r="AR344" s="233"/>
      <c r="AS344" s="233"/>
      <c r="AT344" s="233"/>
      <c r="AU344" s="233"/>
      <c r="AV344" s="233"/>
      <c r="AW344" s="233"/>
      <c r="AX344" s="233"/>
      <c r="AY344" s="233"/>
      <c r="AZ344" s="233"/>
      <c r="BA344" s="233"/>
      <c r="BB344" s="233"/>
      <c r="BC344" s="233"/>
      <c r="BD344" s="233"/>
      <c r="BE344" s="233"/>
      <c r="BF344" s="233"/>
      <c r="BG344" s="233"/>
      <c r="BH344" s="233"/>
      <c r="BI344" s="233"/>
      <c r="BJ344" s="233"/>
      <c r="BK344" s="233"/>
      <c r="BL344" s="233"/>
      <c r="BM344" s="233"/>
      <c r="BN344" s="233"/>
      <c r="BO344" s="233"/>
      <c r="BP344" s="233"/>
      <c r="BQ344" s="233"/>
      <c r="BR344" s="233"/>
      <c r="BS344" s="233"/>
      <c r="BT344" s="233"/>
      <c r="BU344" s="233"/>
      <c r="BV344" s="233"/>
      <c r="BW344" s="233"/>
      <c r="BX344" s="233"/>
      <c r="BY344" s="233"/>
      <c r="BZ344" s="233"/>
      <c r="CA344" s="233"/>
      <c r="CB344" s="233"/>
      <c r="CC344" s="233"/>
      <c r="CD344" s="233"/>
      <c r="CE344" s="233"/>
      <c r="CF344" s="233"/>
      <c r="CG344" s="233"/>
      <c r="CH344" s="233"/>
      <c r="CI344" s="233"/>
      <c r="CJ344" s="233"/>
      <c r="CK344" s="233"/>
      <c r="CL344" s="233"/>
      <c r="CM344" s="233"/>
      <c r="CN344" s="233"/>
      <c r="CO344" s="233"/>
      <c r="CP344" s="233"/>
      <c r="CQ344" s="233"/>
      <c r="CR344" s="233"/>
      <c r="CS344" s="233"/>
      <c r="CT344" s="233"/>
      <c r="CU344" s="233"/>
      <c r="CV344" s="233"/>
      <c r="CW344" s="233"/>
      <c r="CX344" s="233"/>
      <c r="CY344" s="233"/>
      <c r="CZ344" s="233"/>
      <c r="DA344" s="233"/>
      <c r="DB344" s="233"/>
      <c r="DC344" s="233"/>
      <c r="DD344" s="233"/>
      <c r="DE344" s="233"/>
      <c r="DF344" s="233"/>
      <c r="DG344" s="233"/>
      <c r="DH344" s="233"/>
      <c r="DI344" s="233"/>
      <c r="DJ344" s="233"/>
      <c r="DK344" s="233"/>
      <c r="DL344" s="233"/>
      <c r="DM344" s="233"/>
      <c r="DN344" s="233"/>
      <c r="DO344" s="233"/>
      <c r="DP344" s="233"/>
      <c r="DQ344" s="233"/>
      <c r="DR344" s="233"/>
      <c r="DS344" s="233"/>
      <c r="DT344" s="233"/>
      <c r="DU344" s="233"/>
      <c r="DV344" s="233"/>
      <c r="DW344" s="233"/>
      <c r="DX344" s="233"/>
      <c r="DY344" s="233"/>
      <c r="DZ344" s="233"/>
      <c r="EA344" s="233"/>
      <c r="EB344" s="233"/>
      <c r="EC344" s="233"/>
      <c r="ED344" s="233"/>
      <c r="EE344" s="233"/>
      <c r="EF344" s="233"/>
      <c r="EG344" s="233"/>
      <c r="EH344" s="233"/>
      <c r="EI344" s="233"/>
      <c r="EJ344" s="233"/>
      <c r="EK344" s="233"/>
      <c r="EL344" s="233"/>
      <c r="EM344" s="233"/>
      <c r="EN344" s="233"/>
      <c r="EO344" s="233"/>
      <c r="EP344" s="233"/>
      <c r="EQ344" s="233"/>
      <c r="ER344" s="233"/>
      <c r="ES344" s="233"/>
      <c r="ET344" s="233"/>
      <c r="EU344" s="233"/>
      <c r="EV344" s="233"/>
      <c r="EW344" s="233"/>
      <c r="EX344" s="233"/>
      <c r="EY344" s="233"/>
      <c r="EZ344" s="233"/>
      <c r="FA344" s="233"/>
      <c r="FB344" s="233"/>
      <c r="FC344" s="233"/>
      <c r="FD344" s="233"/>
      <c r="FE344" s="233"/>
      <c r="FF344" s="233"/>
      <c r="FG344" s="233"/>
      <c r="FH344" s="233"/>
      <c r="FI344" s="233"/>
      <c r="FJ344" s="233"/>
      <c r="FK344" s="233"/>
      <c r="FL344" s="233"/>
      <c r="FM344" s="233"/>
      <c r="FN344" s="233"/>
      <c r="FO344" s="233"/>
      <c r="FP344" s="233"/>
      <c r="FQ344" s="233"/>
      <c r="FR344" s="233"/>
      <c r="FS344" s="233"/>
      <c r="FT344" s="233"/>
      <c r="FU344" s="233"/>
      <c r="FV344" s="233"/>
      <c r="FW344" s="233"/>
      <c r="FX344" s="233"/>
      <c r="FY344" s="233"/>
      <c r="FZ344" s="233"/>
      <c r="GA344" s="233"/>
      <c r="GB344" s="233"/>
      <c r="GC344" s="233"/>
      <c r="GD344" s="233"/>
      <c r="GE344" s="233"/>
      <c r="GF344" s="233"/>
      <c r="GG344" s="233"/>
      <c r="GH344" s="233"/>
      <c r="GI344" s="233"/>
      <c r="GJ344" s="233"/>
      <c r="GK344" s="233"/>
      <c r="GL344" s="233"/>
      <c r="GM344" s="233"/>
      <c r="GN344" s="233"/>
      <c r="GO344" s="233"/>
      <c r="GP344" s="233"/>
      <c r="GQ344" s="233"/>
      <c r="GR344" s="233"/>
      <c r="GS344" s="233"/>
      <c r="GT344" s="233"/>
      <c r="GU344" s="233"/>
      <c r="GV344" s="233"/>
      <c r="GW344" s="233"/>
      <c r="GX344" s="233"/>
      <c r="GY344" s="233"/>
      <c r="GZ344" s="233"/>
      <c r="HA344" s="233"/>
      <c r="HB344" s="233"/>
      <c r="HC344" s="233"/>
      <c r="HD344" s="233"/>
      <c r="HE344" s="233"/>
      <c r="HF344" s="233"/>
      <c r="HG344" s="233"/>
      <c r="HH344" s="233"/>
      <c r="HI344" s="233"/>
      <c r="HJ344" s="233"/>
      <c r="HK344" s="233"/>
      <c r="HL344" s="233"/>
      <c r="HM344" s="233"/>
      <c r="HN344" s="233"/>
      <c r="HO344" s="233"/>
      <c r="HP344" s="233"/>
      <c r="HQ344" s="233"/>
      <c r="HR344" s="233"/>
      <c r="HS344" s="233"/>
      <c r="HT344" s="233"/>
      <c r="HU344" s="233"/>
      <c r="HV344" s="233"/>
      <c r="HW344" s="233"/>
      <c r="HX344" s="233"/>
      <c r="HY344" s="233"/>
      <c r="HZ344" s="233"/>
      <c r="IA344" s="233"/>
      <c r="IB344" s="233"/>
      <c r="IC344" s="233"/>
      <c r="ID344" s="233"/>
      <c r="IE344" s="233"/>
      <c r="IF344" s="233"/>
      <c r="IG344" s="233"/>
      <c r="IH344" s="233"/>
      <c r="II344" s="233"/>
      <c r="IJ344" s="233"/>
      <c r="IK344" s="233"/>
      <c r="IL344" s="233"/>
      <c r="IM344" s="233"/>
      <c r="IN344" s="233"/>
      <c r="IO344" s="233"/>
      <c r="IP344" s="233"/>
      <c r="IQ344" s="233"/>
      <c r="IR344" s="233"/>
      <c r="IS344" s="233"/>
      <c r="IT344" s="233"/>
      <c r="IU344" s="233"/>
      <c r="IV344" s="233"/>
      <c r="IW344" s="233"/>
      <c r="IX344" s="233"/>
      <c r="IY344" s="233"/>
      <c r="IZ344" s="233"/>
      <c r="JA344" s="233"/>
      <c r="JB344" s="233"/>
      <c r="JC344" s="233"/>
      <c r="JD344" s="233"/>
      <c r="JE344" s="233"/>
      <c r="JF344" s="233"/>
      <c r="JG344" s="233"/>
      <c r="JH344" s="233"/>
      <c r="JI344" s="233"/>
      <c r="JJ344" s="233"/>
      <c r="JK344" s="233"/>
      <c r="JL344" s="233"/>
      <c r="JM344" s="233"/>
      <c r="JN344" s="233"/>
      <c r="JO344" s="233"/>
      <c r="JP344" s="233"/>
      <c r="JQ344" s="233"/>
      <c r="JR344" s="233"/>
      <c r="JS344" s="233"/>
      <c r="JT344" s="233"/>
      <c r="JU344" s="233"/>
      <c r="JV344" s="233"/>
      <c r="JW344" s="233"/>
      <c r="JX344" s="233"/>
      <c r="JY344" s="233"/>
      <c r="JZ344" s="233"/>
      <c r="KA344" s="233"/>
      <c r="KB344" s="233"/>
      <c r="KC344" s="233"/>
      <c r="KD344" s="233"/>
      <c r="KE344" s="233"/>
      <c r="KF344" s="233"/>
      <c r="KG344" s="233"/>
      <c r="KH344" s="233"/>
      <c r="KI344" s="233"/>
      <c r="KJ344" s="233"/>
      <c r="KK344" s="233"/>
      <c r="KL344" s="233"/>
      <c r="KM344" s="233"/>
      <c r="KN344" s="233"/>
      <c r="KO344" s="233"/>
      <c r="KP344" s="233"/>
      <c r="KQ344" s="233"/>
      <c r="KR344" s="233"/>
      <c r="KS344" s="233"/>
      <c r="KT344" s="233"/>
      <c r="KU344" s="233"/>
      <c r="KV344" s="233"/>
      <c r="KW344" s="233"/>
      <c r="KX344" s="233"/>
      <c r="KY344" s="233"/>
      <c r="KZ344" s="233"/>
      <c r="LA344" s="233"/>
      <c r="LB344" s="233"/>
      <c r="LC344" s="233"/>
      <c r="LD344" s="233"/>
      <c r="LE344" s="233"/>
      <c r="LF344" s="233"/>
      <c r="LG344" s="233"/>
      <c r="LH344" s="233"/>
      <c r="LI344" s="233"/>
      <c r="LJ344" s="233"/>
      <c r="LK344" s="233"/>
      <c r="LL344" s="233"/>
      <c r="LM344" s="233"/>
      <c r="LN344" s="233"/>
      <c r="LO344" s="233"/>
      <c r="LP344" s="233"/>
      <c r="LQ344" s="233"/>
      <c r="LR344" s="233"/>
      <c r="LS344" s="233"/>
      <c r="LT344" s="233"/>
      <c r="LU344" s="233"/>
      <c r="LV344" s="233"/>
      <c r="LW344" s="233"/>
      <c r="LX344" s="233"/>
      <c r="LY344" s="233"/>
      <c r="LZ344" s="233"/>
      <c r="MA344" s="233"/>
      <c r="MB344" s="233"/>
      <c r="MC344" s="233"/>
      <c r="MD344" s="233"/>
      <c r="ME344" s="233"/>
      <c r="MF344" s="233"/>
      <c r="MG344" s="233"/>
      <c r="MH344" s="233"/>
      <c r="MI344" s="233"/>
      <c r="MJ344" s="233"/>
      <c r="MK344" s="233"/>
      <c r="ML344" s="233"/>
      <c r="MM344" s="233"/>
      <c r="MN344" s="233"/>
      <c r="MO344" s="233"/>
      <c r="MP344" s="233"/>
      <c r="MQ344" s="233"/>
      <c r="MR344" s="233"/>
      <c r="MS344" s="233"/>
      <c r="MT344" s="233"/>
      <c r="MU344" s="233"/>
      <c r="MV344" s="233"/>
      <c r="MW344" s="233"/>
      <c r="MX344" s="233"/>
      <c r="MY344" s="233"/>
      <c r="MZ344" s="233"/>
      <c r="NA344" s="233"/>
      <c r="NB344" s="233"/>
      <c r="NC344" s="233"/>
      <c r="ND344" s="233"/>
      <c r="NE344" s="233"/>
      <c r="NF344" s="233"/>
      <c r="NG344" s="233"/>
      <c r="NH344" s="233"/>
      <c r="NI344" s="233"/>
      <c r="NJ344" s="233"/>
      <c r="NK344" s="233"/>
      <c r="NL344" s="233"/>
      <c r="NM344" s="233"/>
      <c r="NN344" s="233"/>
      <c r="NO344" s="233"/>
      <c r="NP344" s="233"/>
      <c r="NQ344" s="233"/>
      <c r="NR344" s="233"/>
      <c r="NS344" s="233"/>
      <c r="NT344" s="233"/>
      <c r="NU344" s="233"/>
      <c r="NV344" s="233"/>
      <c r="NW344" s="233"/>
      <c r="NX344" s="233"/>
      <c r="NY344" s="233"/>
      <c r="NZ344" s="233"/>
      <c r="OA344" s="233"/>
      <c r="OB344" s="233"/>
      <c r="OC344" s="233"/>
      <c r="OD344" s="233"/>
      <c r="OE344" s="233"/>
      <c r="OF344" s="233"/>
      <c r="OG344" s="233"/>
      <c r="OH344" s="233"/>
      <c r="OI344" s="233"/>
      <c r="OJ344" s="233"/>
      <c r="OK344" s="233"/>
      <c r="OL344" s="233"/>
      <c r="OM344" s="233"/>
      <c r="ON344" s="233"/>
      <c r="OO344" s="233"/>
      <c r="OP344" s="233"/>
      <c r="OQ344" s="233"/>
      <c r="OR344" s="233"/>
      <c r="OS344" s="233"/>
      <c r="OT344" s="233"/>
      <c r="OU344" s="233"/>
      <c r="OV344" s="233"/>
      <c r="OW344" s="233"/>
      <c r="OX344" s="233"/>
      <c r="OY344" s="233"/>
      <c r="OZ344" s="233"/>
      <c r="PA344" s="233"/>
      <c r="PB344" s="233"/>
      <c r="PC344" s="233"/>
      <c r="PD344" s="233"/>
      <c r="PE344" s="233"/>
      <c r="PF344" s="233"/>
      <c r="PG344" s="233"/>
      <c r="PH344" s="233"/>
      <c r="PI344" s="233"/>
      <c r="PJ344" s="233"/>
      <c r="PK344" s="233"/>
      <c r="PL344" s="233"/>
      <c r="PM344" s="233"/>
      <c r="PN344" s="233"/>
      <c r="PO344" s="233"/>
      <c r="PP344" s="233"/>
      <c r="PQ344" s="233"/>
      <c r="PR344" s="233"/>
      <c r="PS344" s="233"/>
      <c r="PT344" s="233"/>
      <c r="PU344" s="233"/>
      <c r="PV344" s="233"/>
      <c r="PW344" s="233"/>
      <c r="PX344" s="233"/>
      <c r="PY344" s="233"/>
      <c r="PZ344" s="233"/>
      <c r="QA344" s="233"/>
      <c r="QB344" s="233"/>
      <c r="QC344" s="233"/>
      <c r="QD344" s="233"/>
      <c r="QE344" s="233"/>
      <c r="QF344" s="233"/>
      <c r="QG344" s="233"/>
      <c r="QH344" s="233"/>
      <c r="QI344" s="233"/>
      <c r="QJ344" s="233"/>
      <c r="QK344" s="233"/>
      <c r="QL344" s="233"/>
      <c r="QM344" s="233"/>
      <c r="QN344" s="233"/>
      <c r="QO344" s="233"/>
      <c r="QP344" s="233"/>
      <c r="QQ344" s="233"/>
      <c r="QR344" s="233"/>
      <c r="QS344" s="233"/>
      <c r="QT344" s="233"/>
      <c r="QU344" s="233"/>
      <c r="QV344" s="233"/>
      <c r="QW344" s="233"/>
      <c r="QX344" s="233"/>
      <c r="QY344" s="233"/>
      <c r="QZ344" s="233"/>
      <c r="RA344" s="233"/>
      <c r="RB344" s="233"/>
      <c r="RC344" s="233"/>
      <c r="RD344" s="233"/>
      <c r="RE344" s="233"/>
      <c r="RF344" s="233"/>
      <c r="RG344" s="233"/>
      <c r="RH344" s="233"/>
      <c r="RI344" s="233"/>
      <c r="RJ344" s="233"/>
      <c r="RK344" s="233"/>
      <c r="RL344" s="233"/>
      <c r="RM344" s="233"/>
      <c r="RN344" s="233"/>
      <c r="RO344" s="233"/>
      <c r="RP344" s="233"/>
      <c r="RQ344" s="233"/>
      <c r="RR344" s="233"/>
      <c r="RS344" s="233"/>
      <c r="RT344" s="233"/>
      <c r="RU344" s="233"/>
      <c r="RV344" s="233"/>
      <c r="RW344" s="233"/>
      <c r="RX344" s="233"/>
      <c r="RY344" s="233"/>
      <c r="RZ344" s="233"/>
      <c r="SA344" s="233"/>
      <c r="SB344" s="233"/>
    </row>
    <row r="345" spans="1:496" ht="15" customHeight="1" x14ac:dyDescent="0.2">
      <c r="A345" s="234" t="str">
        <f t="shared" si="7"/>
        <v>INDEC-PB - 42190-2</v>
      </c>
      <c r="B345" s="234">
        <v>42190</v>
      </c>
      <c r="C345" s="233" t="s">
        <v>51</v>
      </c>
      <c r="D345" s="234">
        <v>2</v>
      </c>
      <c r="E345" s="254" t="s">
        <v>369</v>
      </c>
    </row>
    <row r="346" spans="1:496" ht="15" customHeight="1" x14ac:dyDescent="0.2">
      <c r="A346" s="234" t="str">
        <f t="shared" si="7"/>
        <v>INDEC-PB - 36990-2</v>
      </c>
      <c r="B346" s="234">
        <v>36990</v>
      </c>
      <c r="C346" s="233" t="s">
        <v>51</v>
      </c>
      <c r="D346" s="234">
        <v>2</v>
      </c>
      <c r="E346" s="254" t="s">
        <v>370</v>
      </c>
    </row>
    <row r="347" spans="1:496" s="239" customFormat="1" ht="15" customHeight="1" x14ac:dyDescent="0.2">
      <c r="A347" s="237"/>
      <c r="B347" s="237"/>
      <c r="D347" s="237"/>
      <c r="E347" s="255"/>
      <c r="F347" s="233"/>
      <c r="G347" s="233"/>
      <c r="H347" s="233"/>
      <c r="I347" s="233"/>
      <c r="J347" s="233"/>
      <c r="K347" s="233"/>
      <c r="L347" s="233"/>
      <c r="M347" s="233"/>
      <c r="N347" s="233"/>
      <c r="O347" s="233"/>
      <c r="P347" s="233"/>
      <c r="Q347" s="233"/>
      <c r="R347" s="233"/>
      <c r="S347" s="233"/>
      <c r="T347" s="233"/>
      <c r="U347" s="233"/>
      <c r="V347" s="233"/>
      <c r="W347" s="233"/>
      <c r="X347" s="233"/>
      <c r="Y347" s="233"/>
      <c r="Z347" s="233"/>
      <c r="AA347" s="233"/>
      <c r="AB347" s="233"/>
      <c r="AC347" s="233"/>
      <c r="AD347" s="233"/>
      <c r="AE347" s="233"/>
      <c r="AF347" s="233"/>
      <c r="AG347" s="233"/>
      <c r="AH347" s="233"/>
      <c r="AI347" s="233"/>
      <c r="AJ347" s="233"/>
      <c r="AK347" s="233"/>
      <c r="AL347" s="233"/>
      <c r="AM347" s="233"/>
      <c r="AN347" s="233"/>
      <c r="AO347" s="233"/>
      <c r="AP347" s="233"/>
      <c r="AQ347" s="233"/>
      <c r="AR347" s="233"/>
      <c r="AS347" s="233"/>
      <c r="AT347" s="233"/>
      <c r="AU347" s="233"/>
      <c r="AV347" s="233"/>
      <c r="AW347" s="233"/>
      <c r="AX347" s="233"/>
      <c r="AY347" s="233"/>
      <c r="AZ347" s="233"/>
      <c r="BA347" s="233"/>
      <c r="BB347" s="233"/>
      <c r="BC347" s="233"/>
      <c r="BD347" s="233"/>
      <c r="BE347" s="233"/>
      <c r="BF347" s="233"/>
      <c r="BG347" s="233"/>
      <c r="BH347" s="233"/>
      <c r="BI347" s="233"/>
      <c r="BJ347" s="233"/>
      <c r="BK347" s="233"/>
      <c r="BL347" s="233"/>
      <c r="BM347" s="233"/>
      <c r="BN347" s="233"/>
      <c r="BO347" s="233"/>
      <c r="BP347" s="233"/>
      <c r="BQ347" s="233"/>
      <c r="BR347" s="233"/>
      <c r="BS347" s="233"/>
      <c r="BT347" s="233"/>
      <c r="BU347" s="233"/>
      <c r="BV347" s="233"/>
      <c r="BW347" s="233"/>
      <c r="BX347" s="233"/>
      <c r="BY347" s="233"/>
      <c r="BZ347" s="233"/>
      <c r="CA347" s="233"/>
      <c r="CB347" s="233"/>
      <c r="CC347" s="233"/>
      <c r="CD347" s="233"/>
      <c r="CE347" s="233"/>
      <c r="CF347" s="233"/>
      <c r="CG347" s="233"/>
      <c r="CH347" s="233"/>
      <c r="CI347" s="233"/>
      <c r="CJ347" s="233"/>
      <c r="CK347" s="233"/>
      <c r="CL347" s="233"/>
      <c r="CM347" s="233"/>
      <c r="CN347" s="233"/>
      <c r="CO347" s="233"/>
      <c r="CP347" s="233"/>
      <c r="CQ347" s="233"/>
      <c r="CR347" s="233"/>
      <c r="CS347" s="233"/>
      <c r="CT347" s="233"/>
      <c r="CU347" s="233"/>
      <c r="CV347" s="233"/>
      <c r="CW347" s="233"/>
      <c r="CX347" s="233"/>
      <c r="CY347" s="233"/>
      <c r="CZ347" s="233"/>
      <c r="DA347" s="233"/>
      <c r="DB347" s="233"/>
      <c r="DC347" s="233"/>
      <c r="DD347" s="233"/>
      <c r="DE347" s="233"/>
      <c r="DF347" s="233"/>
      <c r="DG347" s="233"/>
      <c r="DH347" s="233"/>
      <c r="DI347" s="233"/>
      <c r="DJ347" s="233"/>
      <c r="DK347" s="233"/>
      <c r="DL347" s="233"/>
      <c r="DM347" s="233"/>
      <c r="DN347" s="233"/>
      <c r="DO347" s="233"/>
      <c r="DP347" s="233"/>
      <c r="DQ347" s="233"/>
      <c r="DR347" s="233"/>
      <c r="DS347" s="233"/>
      <c r="DT347" s="233"/>
      <c r="DU347" s="233"/>
      <c r="DV347" s="233"/>
      <c r="DW347" s="233"/>
      <c r="DX347" s="233"/>
      <c r="DY347" s="233"/>
      <c r="DZ347" s="233"/>
      <c r="EA347" s="233"/>
      <c r="EB347" s="233"/>
      <c r="EC347" s="233"/>
      <c r="ED347" s="233"/>
      <c r="EE347" s="233"/>
      <c r="EF347" s="233"/>
      <c r="EG347" s="233"/>
      <c r="EH347" s="233"/>
      <c r="EI347" s="233"/>
      <c r="EJ347" s="233"/>
      <c r="EK347" s="233"/>
      <c r="EL347" s="233"/>
      <c r="EM347" s="233"/>
      <c r="EN347" s="233"/>
      <c r="EO347" s="233"/>
      <c r="EP347" s="233"/>
      <c r="EQ347" s="233"/>
      <c r="ER347" s="233"/>
      <c r="ES347" s="233"/>
      <c r="ET347" s="233"/>
      <c r="EU347" s="233"/>
      <c r="EV347" s="233"/>
      <c r="EW347" s="233"/>
      <c r="EX347" s="233"/>
      <c r="EY347" s="233"/>
      <c r="EZ347" s="233"/>
      <c r="FA347" s="233"/>
      <c r="FB347" s="233"/>
      <c r="FC347" s="233"/>
      <c r="FD347" s="233"/>
      <c r="FE347" s="233"/>
      <c r="FF347" s="233"/>
      <c r="FG347" s="233"/>
      <c r="FH347" s="233"/>
      <c r="FI347" s="233"/>
      <c r="FJ347" s="233"/>
      <c r="FK347" s="233"/>
      <c r="FL347" s="233"/>
      <c r="FM347" s="233"/>
      <c r="FN347" s="233"/>
      <c r="FO347" s="233"/>
      <c r="FP347" s="233"/>
      <c r="FQ347" s="233"/>
      <c r="FR347" s="233"/>
      <c r="FS347" s="233"/>
      <c r="FT347" s="233"/>
      <c r="FU347" s="233"/>
      <c r="FV347" s="233"/>
      <c r="FW347" s="233"/>
      <c r="FX347" s="233"/>
      <c r="FY347" s="233"/>
      <c r="FZ347" s="233"/>
      <c r="GA347" s="233"/>
      <c r="GB347" s="233"/>
      <c r="GC347" s="233"/>
      <c r="GD347" s="233"/>
      <c r="GE347" s="233"/>
      <c r="GF347" s="233"/>
      <c r="GG347" s="233"/>
      <c r="GH347" s="233"/>
      <c r="GI347" s="233"/>
      <c r="GJ347" s="233"/>
      <c r="GK347" s="233"/>
      <c r="GL347" s="233"/>
      <c r="GM347" s="233"/>
      <c r="GN347" s="233"/>
      <c r="GO347" s="233"/>
      <c r="GP347" s="233"/>
      <c r="GQ347" s="233"/>
      <c r="GR347" s="233"/>
      <c r="GS347" s="233"/>
      <c r="GT347" s="233"/>
      <c r="GU347" s="233"/>
      <c r="GV347" s="233"/>
      <c r="GW347" s="233"/>
      <c r="GX347" s="233"/>
      <c r="GY347" s="233"/>
      <c r="GZ347" s="233"/>
      <c r="HA347" s="233"/>
      <c r="HB347" s="233"/>
      <c r="HC347" s="233"/>
      <c r="HD347" s="233"/>
      <c r="HE347" s="233"/>
      <c r="HF347" s="233"/>
      <c r="HG347" s="233"/>
      <c r="HH347" s="233"/>
      <c r="HI347" s="233"/>
      <c r="HJ347" s="233"/>
      <c r="HK347" s="233"/>
      <c r="HL347" s="233"/>
      <c r="HM347" s="233"/>
      <c r="HN347" s="233"/>
      <c r="HO347" s="233"/>
      <c r="HP347" s="233"/>
      <c r="HQ347" s="233"/>
      <c r="HR347" s="233"/>
      <c r="HS347" s="233"/>
      <c r="HT347" s="233"/>
      <c r="HU347" s="233"/>
      <c r="HV347" s="233"/>
      <c r="HW347" s="233"/>
      <c r="HX347" s="233"/>
      <c r="HY347" s="233"/>
      <c r="HZ347" s="233"/>
      <c r="IA347" s="233"/>
      <c r="IB347" s="233"/>
      <c r="IC347" s="233"/>
      <c r="ID347" s="233"/>
      <c r="IE347" s="233"/>
      <c r="IF347" s="233"/>
      <c r="IG347" s="233"/>
      <c r="IH347" s="233"/>
      <c r="II347" s="233"/>
      <c r="IJ347" s="233"/>
      <c r="IK347" s="233"/>
      <c r="IL347" s="233"/>
      <c r="IM347" s="233"/>
      <c r="IN347" s="233"/>
      <c r="IO347" s="233"/>
      <c r="IP347" s="233"/>
      <c r="IQ347" s="233"/>
      <c r="IR347" s="233"/>
      <c r="IS347" s="233"/>
      <c r="IT347" s="233"/>
      <c r="IU347" s="233"/>
      <c r="IV347" s="233"/>
      <c r="IW347" s="233"/>
      <c r="IX347" s="233"/>
      <c r="IY347" s="233"/>
      <c r="IZ347" s="233"/>
      <c r="JA347" s="233"/>
      <c r="JB347" s="233"/>
      <c r="JC347" s="233"/>
      <c r="JD347" s="233"/>
      <c r="JE347" s="233"/>
      <c r="JF347" s="233"/>
      <c r="JG347" s="233"/>
      <c r="JH347" s="233"/>
      <c r="JI347" s="233"/>
      <c r="JJ347" s="233"/>
      <c r="JK347" s="233"/>
      <c r="JL347" s="233"/>
      <c r="JM347" s="233"/>
      <c r="JN347" s="233"/>
      <c r="JO347" s="233"/>
      <c r="JP347" s="233"/>
      <c r="JQ347" s="233"/>
      <c r="JR347" s="233"/>
      <c r="JS347" s="233"/>
      <c r="JT347" s="233"/>
      <c r="JU347" s="233"/>
      <c r="JV347" s="233"/>
      <c r="JW347" s="233"/>
      <c r="JX347" s="233"/>
      <c r="JY347" s="233"/>
      <c r="JZ347" s="233"/>
      <c r="KA347" s="233"/>
      <c r="KB347" s="233"/>
      <c r="KC347" s="233"/>
      <c r="KD347" s="233"/>
      <c r="KE347" s="233"/>
      <c r="KF347" s="233"/>
      <c r="KG347" s="233"/>
      <c r="KH347" s="233"/>
      <c r="KI347" s="233"/>
      <c r="KJ347" s="233"/>
      <c r="KK347" s="233"/>
      <c r="KL347" s="233"/>
      <c r="KM347" s="233"/>
      <c r="KN347" s="233"/>
      <c r="KO347" s="233"/>
      <c r="KP347" s="233"/>
      <c r="KQ347" s="233"/>
      <c r="KR347" s="233"/>
      <c r="KS347" s="233"/>
      <c r="KT347" s="233"/>
      <c r="KU347" s="233"/>
      <c r="KV347" s="233"/>
      <c r="KW347" s="233"/>
      <c r="KX347" s="233"/>
      <c r="KY347" s="233"/>
      <c r="KZ347" s="233"/>
      <c r="LA347" s="233"/>
      <c r="LB347" s="233"/>
      <c r="LC347" s="233"/>
      <c r="LD347" s="233"/>
      <c r="LE347" s="233"/>
      <c r="LF347" s="233"/>
      <c r="LG347" s="233"/>
      <c r="LH347" s="233"/>
      <c r="LI347" s="233"/>
      <c r="LJ347" s="233"/>
      <c r="LK347" s="233"/>
      <c r="LL347" s="233"/>
      <c r="LM347" s="233"/>
      <c r="LN347" s="233"/>
      <c r="LO347" s="233"/>
      <c r="LP347" s="233"/>
      <c r="LQ347" s="233"/>
      <c r="LR347" s="233"/>
      <c r="LS347" s="233"/>
      <c r="LT347" s="233"/>
      <c r="LU347" s="233"/>
      <c r="LV347" s="233"/>
      <c r="LW347" s="233"/>
      <c r="LX347" s="233"/>
      <c r="LY347" s="233"/>
      <c r="LZ347" s="233"/>
      <c r="MA347" s="233"/>
      <c r="MB347" s="233"/>
      <c r="MC347" s="233"/>
      <c r="MD347" s="233"/>
      <c r="ME347" s="233"/>
      <c r="MF347" s="233"/>
      <c r="MG347" s="233"/>
      <c r="MH347" s="233"/>
      <c r="MI347" s="233"/>
      <c r="MJ347" s="233"/>
      <c r="MK347" s="233"/>
      <c r="ML347" s="233"/>
      <c r="MM347" s="233"/>
      <c r="MN347" s="233"/>
      <c r="MO347" s="233"/>
      <c r="MP347" s="233"/>
      <c r="MQ347" s="233"/>
      <c r="MR347" s="233"/>
      <c r="MS347" s="233"/>
      <c r="MT347" s="233"/>
      <c r="MU347" s="233"/>
      <c r="MV347" s="233"/>
      <c r="MW347" s="233"/>
      <c r="MX347" s="233"/>
      <c r="MY347" s="233"/>
      <c r="MZ347" s="233"/>
      <c r="NA347" s="233"/>
      <c r="NB347" s="233"/>
      <c r="NC347" s="233"/>
      <c r="ND347" s="233"/>
      <c r="NE347" s="233"/>
      <c r="NF347" s="233"/>
      <c r="NG347" s="233"/>
      <c r="NH347" s="233"/>
      <c r="NI347" s="233"/>
      <c r="NJ347" s="233"/>
      <c r="NK347" s="233"/>
      <c r="NL347" s="233"/>
      <c r="NM347" s="233"/>
      <c r="NN347" s="233"/>
      <c r="NO347" s="233"/>
      <c r="NP347" s="233"/>
      <c r="NQ347" s="233"/>
      <c r="NR347" s="233"/>
      <c r="NS347" s="233"/>
      <c r="NT347" s="233"/>
      <c r="NU347" s="233"/>
      <c r="NV347" s="233"/>
      <c r="NW347" s="233"/>
      <c r="NX347" s="233"/>
      <c r="NY347" s="233"/>
      <c r="NZ347" s="233"/>
      <c r="OA347" s="233"/>
      <c r="OB347" s="233"/>
      <c r="OC347" s="233"/>
      <c r="OD347" s="233"/>
      <c r="OE347" s="233"/>
      <c r="OF347" s="233"/>
      <c r="OG347" s="233"/>
      <c r="OH347" s="233"/>
      <c r="OI347" s="233"/>
      <c r="OJ347" s="233"/>
      <c r="OK347" s="233"/>
      <c r="OL347" s="233"/>
      <c r="OM347" s="233"/>
      <c r="ON347" s="233"/>
      <c r="OO347" s="233"/>
      <c r="OP347" s="233"/>
      <c r="OQ347" s="233"/>
      <c r="OR347" s="233"/>
      <c r="OS347" s="233"/>
      <c r="OT347" s="233"/>
      <c r="OU347" s="233"/>
      <c r="OV347" s="233"/>
      <c r="OW347" s="233"/>
      <c r="OX347" s="233"/>
      <c r="OY347" s="233"/>
      <c r="OZ347" s="233"/>
      <c r="PA347" s="233"/>
      <c r="PB347" s="233"/>
      <c r="PC347" s="233"/>
      <c r="PD347" s="233"/>
      <c r="PE347" s="233"/>
      <c r="PF347" s="233"/>
      <c r="PG347" s="233"/>
      <c r="PH347" s="233"/>
      <c r="PI347" s="233"/>
      <c r="PJ347" s="233"/>
      <c r="PK347" s="233"/>
      <c r="PL347" s="233"/>
      <c r="PM347" s="233"/>
      <c r="PN347" s="233"/>
      <c r="PO347" s="233"/>
      <c r="PP347" s="233"/>
      <c r="PQ347" s="233"/>
      <c r="PR347" s="233"/>
      <c r="PS347" s="233"/>
      <c r="PT347" s="233"/>
      <c r="PU347" s="233"/>
      <c r="PV347" s="233"/>
      <c r="PW347" s="233"/>
      <c r="PX347" s="233"/>
      <c r="PY347" s="233"/>
      <c r="PZ347" s="233"/>
      <c r="QA347" s="233"/>
      <c r="QB347" s="233"/>
      <c r="QC347" s="233"/>
      <c r="QD347" s="233"/>
      <c r="QE347" s="233"/>
      <c r="QF347" s="233"/>
      <c r="QG347" s="233"/>
      <c r="QH347" s="233"/>
      <c r="QI347" s="233"/>
      <c r="QJ347" s="233"/>
      <c r="QK347" s="233"/>
      <c r="QL347" s="233"/>
      <c r="QM347" s="233"/>
      <c r="QN347" s="233"/>
      <c r="QO347" s="233"/>
      <c r="QP347" s="233"/>
      <c r="QQ347" s="233"/>
      <c r="QR347" s="233"/>
      <c r="QS347" s="233"/>
      <c r="QT347" s="233"/>
      <c r="QU347" s="233"/>
      <c r="QV347" s="233"/>
      <c r="QW347" s="233"/>
      <c r="QX347" s="233"/>
      <c r="QY347" s="233"/>
      <c r="QZ347" s="233"/>
      <c r="RA347" s="233"/>
      <c r="RB347" s="233"/>
      <c r="RC347" s="233"/>
      <c r="RD347" s="233"/>
      <c r="RE347" s="233"/>
      <c r="RF347" s="233"/>
      <c r="RG347" s="233"/>
      <c r="RH347" s="233"/>
      <c r="RI347" s="233"/>
      <c r="RJ347" s="233"/>
      <c r="RK347" s="233"/>
      <c r="RL347" s="233"/>
      <c r="RM347" s="233"/>
      <c r="RN347" s="233"/>
      <c r="RO347" s="233"/>
      <c r="RP347" s="233"/>
      <c r="RQ347" s="233"/>
      <c r="RR347" s="233"/>
      <c r="RS347" s="233"/>
      <c r="RT347" s="233"/>
      <c r="RU347" s="233"/>
      <c r="RV347" s="233"/>
      <c r="RW347" s="233"/>
      <c r="RX347" s="233"/>
      <c r="RY347" s="233"/>
      <c r="RZ347" s="233"/>
      <c r="SA347" s="233"/>
      <c r="SB347" s="233"/>
    </row>
    <row r="348" spans="1:496" ht="15" customHeight="1" x14ac:dyDescent="0.2">
      <c r="A348" s="234" t="str">
        <f t="shared" si="7"/>
        <v>INDEC-PB - 32600-1</v>
      </c>
      <c r="B348" s="234">
        <v>32600</v>
      </c>
      <c r="C348" s="233" t="s">
        <v>51</v>
      </c>
      <c r="D348" s="234">
        <v>1</v>
      </c>
      <c r="E348" s="254" t="s">
        <v>371</v>
      </c>
    </row>
    <row r="349" spans="1:496" ht="15" customHeight="1" x14ac:dyDescent="0.2">
      <c r="A349" s="234" t="str">
        <f t="shared" si="7"/>
        <v>INDEC-PB - 36111-3</v>
      </c>
      <c r="B349" s="234">
        <v>36111</v>
      </c>
      <c r="C349" s="233" t="s">
        <v>51</v>
      </c>
      <c r="D349" s="234">
        <v>3</v>
      </c>
      <c r="E349" s="254" t="s">
        <v>372</v>
      </c>
    </row>
    <row r="350" spans="1:496" ht="15" customHeight="1" x14ac:dyDescent="0.2">
      <c r="A350" s="234" t="str">
        <f t="shared" si="7"/>
        <v>INDEC-PB - 36111-2</v>
      </c>
      <c r="B350" s="234">
        <v>36111</v>
      </c>
      <c r="C350" s="233" t="s">
        <v>51</v>
      </c>
      <c r="D350" s="234">
        <v>2</v>
      </c>
      <c r="E350" s="254" t="s">
        <v>373</v>
      </c>
    </row>
    <row r="351" spans="1:496" ht="15" customHeight="1" x14ac:dyDescent="0.2">
      <c r="A351" s="234" t="str">
        <f t="shared" si="7"/>
        <v>INDEC-PB - 36111-1</v>
      </c>
      <c r="B351" s="234">
        <v>36111</v>
      </c>
      <c r="C351" s="233" t="s">
        <v>51</v>
      </c>
      <c r="D351" s="234">
        <v>1</v>
      </c>
      <c r="E351" s="254" t="s">
        <v>374</v>
      </c>
    </row>
    <row r="352" spans="1:496" ht="15" customHeight="1" x14ac:dyDescent="0.2">
      <c r="A352" s="234" t="str">
        <f t="shared" si="7"/>
        <v>INDEC-PB - 42921-1</v>
      </c>
      <c r="B352" s="234">
        <v>42921</v>
      </c>
      <c r="C352" s="233" t="s">
        <v>51</v>
      </c>
      <c r="D352" s="234">
        <v>1</v>
      </c>
      <c r="E352" s="254" t="s">
        <v>375</v>
      </c>
    </row>
    <row r="353" spans="1:496" s="239" customFormat="1" ht="15" customHeight="1" x14ac:dyDescent="0.2">
      <c r="A353" s="237"/>
      <c r="B353" s="237"/>
      <c r="D353" s="237"/>
      <c r="E353" s="255"/>
      <c r="F353" s="233"/>
      <c r="G353" s="233"/>
      <c r="H353" s="233"/>
      <c r="I353" s="233"/>
      <c r="J353" s="233"/>
      <c r="K353" s="233"/>
      <c r="L353" s="233"/>
      <c r="M353" s="233"/>
      <c r="N353" s="233"/>
      <c r="O353" s="233"/>
      <c r="P353" s="233"/>
      <c r="Q353" s="233"/>
      <c r="R353" s="233"/>
      <c r="S353" s="233"/>
      <c r="T353" s="233"/>
      <c r="U353" s="233"/>
      <c r="V353" s="233"/>
      <c r="W353" s="233"/>
      <c r="X353" s="233"/>
      <c r="Y353" s="233"/>
      <c r="Z353" s="233"/>
      <c r="AA353" s="233"/>
      <c r="AB353" s="233"/>
      <c r="AC353" s="233"/>
      <c r="AD353" s="233"/>
      <c r="AE353" s="233"/>
      <c r="AF353" s="233"/>
      <c r="AG353" s="233"/>
      <c r="AH353" s="233"/>
      <c r="AI353" s="233"/>
      <c r="AJ353" s="233"/>
      <c r="AK353" s="233"/>
      <c r="AL353" s="233"/>
      <c r="AM353" s="233"/>
      <c r="AN353" s="233"/>
      <c r="AO353" s="233"/>
      <c r="AP353" s="233"/>
      <c r="AQ353" s="233"/>
      <c r="AR353" s="233"/>
      <c r="AS353" s="233"/>
      <c r="AT353" s="233"/>
      <c r="AU353" s="233"/>
      <c r="AV353" s="233"/>
      <c r="AW353" s="233"/>
      <c r="AX353" s="233"/>
      <c r="AY353" s="233"/>
      <c r="AZ353" s="233"/>
      <c r="BA353" s="233"/>
      <c r="BB353" s="233"/>
      <c r="BC353" s="233"/>
      <c r="BD353" s="233"/>
      <c r="BE353" s="233"/>
      <c r="BF353" s="233"/>
      <c r="BG353" s="233"/>
      <c r="BH353" s="233"/>
      <c r="BI353" s="233"/>
      <c r="BJ353" s="233"/>
      <c r="BK353" s="233"/>
      <c r="BL353" s="233"/>
      <c r="BM353" s="233"/>
      <c r="BN353" s="233"/>
      <c r="BO353" s="233"/>
      <c r="BP353" s="233"/>
      <c r="BQ353" s="233"/>
      <c r="BR353" s="233"/>
      <c r="BS353" s="233"/>
      <c r="BT353" s="233"/>
      <c r="BU353" s="233"/>
      <c r="BV353" s="233"/>
      <c r="BW353" s="233"/>
      <c r="BX353" s="233"/>
      <c r="BY353" s="233"/>
      <c r="BZ353" s="233"/>
      <c r="CA353" s="233"/>
      <c r="CB353" s="233"/>
      <c r="CC353" s="233"/>
      <c r="CD353" s="233"/>
      <c r="CE353" s="233"/>
      <c r="CF353" s="233"/>
      <c r="CG353" s="233"/>
      <c r="CH353" s="233"/>
      <c r="CI353" s="233"/>
      <c r="CJ353" s="233"/>
      <c r="CK353" s="233"/>
      <c r="CL353" s="233"/>
      <c r="CM353" s="233"/>
      <c r="CN353" s="233"/>
      <c r="CO353" s="233"/>
      <c r="CP353" s="233"/>
      <c r="CQ353" s="233"/>
      <c r="CR353" s="233"/>
      <c r="CS353" s="233"/>
      <c r="CT353" s="233"/>
      <c r="CU353" s="233"/>
      <c r="CV353" s="233"/>
      <c r="CW353" s="233"/>
      <c r="CX353" s="233"/>
      <c r="CY353" s="233"/>
      <c r="CZ353" s="233"/>
      <c r="DA353" s="233"/>
      <c r="DB353" s="233"/>
      <c r="DC353" s="233"/>
      <c r="DD353" s="233"/>
      <c r="DE353" s="233"/>
      <c r="DF353" s="233"/>
      <c r="DG353" s="233"/>
      <c r="DH353" s="233"/>
      <c r="DI353" s="233"/>
      <c r="DJ353" s="233"/>
      <c r="DK353" s="233"/>
      <c r="DL353" s="233"/>
      <c r="DM353" s="233"/>
      <c r="DN353" s="233"/>
      <c r="DO353" s="233"/>
      <c r="DP353" s="233"/>
      <c r="DQ353" s="233"/>
      <c r="DR353" s="233"/>
      <c r="DS353" s="233"/>
      <c r="DT353" s="233"/>
      <c r="DU353" s="233"/>
      <c r="DV353" s="233"/>
      <c r="DW353" s="233"/>
      <c r="DX353" s="233"/>
      <c r="DY353" s="233"/>
      <c r="DZ353" s="233"/>
      <c r="EA353" s="233"/>
      <c r="EB353" s="233"/>
      <c r="EC353" s="233"/>
      <c r="ED353" s="233"/>
      <c r="EE353" s="233"/>
      <c r="EF353" s="233"/>
      <c r="EG353" s="233"/>
      <c r="EH353" s="233"/>
      <c r="EI353" s="233"/>
      <c r="EJ353" s="233"/>
      <c r="EK353" s="233"/>
      <c r="EL353" s="233"/>
      <c r="EM353" s="233"/>
      <c r="EN353" s="233"/>
      <c r="EO353" s="233"/>
      <c r="EP353" s="233"/>
      <c r="EQ353" s="233"/>
      <c r="ER353" s="233"/>
      <c r="ES353" s="233"/>
      <c r="ET353" s="233"/>
      <c r="EU353" s="233"/>
      <c r="EV353" s="233"/>
      <c r="EW353" s="233"/>
      <c r="EX353" s="233"/>
      <c r="EY353" s="233"/>
      <c r="EZ353" s="233"/>
      <c r="FA353" s="233"/>
      <c r="FB353" s="233"/>
      <c r="FC353" s="233"/>
      <c r="FD353" s="233"/>
      <c r="FE353" s="233"/>
      <c r="FF353" s="233"/>
      <c r="FG353" s="233"/>
      <c r="FH353" s="233"/>
      <c r="FI353" s="233"/>
      <c r="FJ353" s="233"/>
      <c r="FK353" s="233"/>
      <c r="FL353" s="233"/>
      <c r="FM353" s="233"/>
      <c r="FN353" s="233"/>
      <c r="FO353" s="233"/>
      <c r="FP353" s="233"/>
      <c r="FQ353" s="233"/>
      <c r="FR353" s="233"/>
      <c r="FS353" s="233"/>
      <c r="FT353" s="233"/>
      <c r="FU353" s="233"/>
      <c r="FV353" s="233"/>
      <c r="FW353" s="233"/>
      <c r="FX353" s="233"/>
      <c r="FY353" s="233"/>
      <c r="FZ353" s="233"/>
      <c r="GA353" s="233"/>
      <c r="GB353" s="233"/>
      <c r="GC353" s="233"/>
      <c r="GD353" s="233"/>
      <c r="GE353" s="233"/>
      <c r="GF353" s="233"/>
      <c r="GG353" s="233"/>
      <c r="GH353" s="233"/>
      <c r="GI353" s="233"/>
      <c r="GJ353" s="233"/>
      <c r="GK353" s="233"/>
      <c r="GL353" s="233"/>
      <c r="GM353" s="233"/>
      <c r="GN353" s="233"/>
      <c r="GO353" s="233"/>
      <c r="GP353" s="233"/>
      <c r="GQ353" s="233"/>
      <c r="GR353" s="233"/>
      <c r="GS353" s="233"/>
      <c r="GT353" s="233"/>
      <c r="GU353" s="233"/>
      <c r="GV353" s="233"/>
      <c r="GW353" s="233"/>
      <c r="GX353" s="233"/>
      <c r="GY353" s="233"/>
      <c r="GZ353" s="233"/>
      <c r="HA353" s="233"/>
      <c r="HB353" s="233"/>
      <c r="HC353" s="233"/>
      <c r="HD353" s="233"/>
      <c r="HE353" s="233"/>
      <c r="HF353" s="233"/>
      <c r="HG353" s="233"/>
      <c r="HH353" s="233"/>
      <c r="HI353" s="233"/>
      <c r="HJ353" s="233"/>
      <c r="HK353" s="233"/>
      <c r="HL353" s="233"/>
      <c r="HM353" s="233"/>
      <c r="HN353" s="233"/>
      <c r="HO353" s="233"/>
      <c r="HP353" s="233"/>
      <c r="HQ353" s="233"/>
      <c r="HR353" s="233"/>
      <c r="HS353" s="233"/>
      <c r="HT353" s="233"/>
      <c r="HU353" s="233"/>
      <c r="HV353" s="233"/>
      <c r="HW353" s="233"/>
      <c r="HX353" s="233"/>
      <c r="HY353" s="233"/>
      <c r="HZ353" s="233"/>
      <c r="IA353" s="233"/>
      <c r="IB353" s="233"/>
      <c r="IC353" s="233"/>
      <c r="ID353" s="233"/>
      <c r="IE353" s="233"/>
      <c r="IF353" s="233"/>
      <c r="IG353" s="233"/>
      <c r="IH353" s="233"/>
      <c r="II353" s="233"/>
      <c r="IJ353" s="233"/>
      <c r="IK353" s="233"/>
      <c r="IL353" s="233"/>
      <c r="IM353" s="233"/>
      <c r="IN353" s="233"/>
      <c r="IO353" s="233"/>
      <c r="IP353" s="233"/>
      <c r="IQ353" s="233"/>
      <c r="IR353" s="233"/>
      <c r="IS353" s="233"/>
      <c r="IT353" s="233"/>
      <c r="IU353" s="233"/>
      <c r="IV353" s="233"/>
      <c r="IW353" s="233"/>
      <c r="IX353" s="233"/>
      <c r="IY353" s="233"/>
      <c r="IZ353" s="233"/>
      <c r="JA353" s="233"/>
      <c r="JB353" s="233"/>
      <c r="JC353" s="233"/>
      <c r="JD353" s="233"/>
      <c r="JE353" s="233"/>
      <c r="JF353" s="233"/>
      <c r="JG353" s="233"/>
      <c r="JH353" s="233"/>
      <c r="JI353" s="233"/>
      <c r="JJ353" s="233"/>
      <c r="JK353" s="233"/>
      <c r="JL353" s="233"/>
      <c r="JM353" s="233"/>
      <c r="JN353" s="233"/>
      <c r="JO353" s="233"/>
      <c r="JP353" s="233"/>
      <c r="JQ353" s="233"/>
      <c r="JR353" s="233"/>
      <c r="JS353" s="233"/>
      <c r="JT353" s="233"/>
      <c r="JU353" s="233"/>
      <c r="JV353" s="233"/>
      <c r="JW353" s="233"/>
      <c r="JX353" s="233"/>
      <c r="JY353" s="233"/>
      <c r="JZ353" s="233"/>
      <c r="KA353" s="233"/>
      <c r="KB353" s="233"/>
      <c r="KC353" s="233"/>
      <c r="KD353" s="233"/>
      <c r="KE353" s="233"/>
      <c r="KF353" s="233"/>
      <c r="KG353" s="233"/>
      <c r="KH353" s="233"/>
      <c r="KI353" s="233"/>
      <c r="KJ353" s="233"/>
      <c r="KK353" s="233"/>
      <c r="KL353" s="233"/>
      <c r="KM353" s="233"/>
      <c r="KN353" s="233"/>
      <c r="KO353" s="233"/>
      <c r="KP353" s="233"/>
      <c r="KQ353" s="233"/>
      <c r="KR353" s="233"/>
      <c r="KS353" s="233"/>
      <c r="KT353" s="233"/>
      <c r="KU353" s="233"/>
      <c r="KV353" s="233"/>
      <c r="KW353" s="233"/>
      <c r="KX353" s="233"/>
      <c r="KY353" s="233"/>
      <c r="KZ353" s="233"/>
      <c r="LA353" s="233"/>
      <c r="LB353" s="233"/>
      <c r="LC353" s="233"/>
      <c r="LD353" s="233"/>
      <c r="LE353" s="233"/>
      <c r="LF353" s="233"/>
      <c r="LG353" s="233"/>
      <c r="LH353" s="233"/>
      <c r="LI353" s="233"/>
      <c r="LJ353" s="233"/>
      <c r="LK353" s="233"/>
      <c r="LL353" s="233"/>
      <c r="LM353" s="233"/>
      <c r="LN353" s="233"/>
      <c r="LO353" s="233"/>
      <c r="LP353" s="233"/>
      <c r="LQ353" s="233"/>
      <c r="LR353" s="233"/>
      <c r="LS353" s="233"/>
      <c r="LT353" s="233"/>
      <c r="LU353" s="233"/>
      <c r="LV353" s="233"/>
      <c r="LW353" s="233"/>
      <c r="LX353" s="233"/>
      <c r="LY353" s="233"/>
      <c r="LZ353" s="233"/>
      <c r="MA353" s="233"/>
      <c r="MB353" s="233"/>
      <c r="MC353" s="233"/>
      <c r="MD353" s="233"/>
      <c r="ME353" s="233"/>
      <c r="MF353" s="233"/>
      <c r="MG353" s="233"/>
      <c r="MH353" s="233"/>
      <c r="MI353" s="233"/>
      <c r="MJ353" s="233"/>
      <c r="MK353" s="233"/>
      <c r="ML353" s="233"/>
      <c r="MM353" s="233"/>
      <c r="MN353" s="233"/>
      <c r="MO353" s="233"/>
      <c r="MP353" s="233"/>
      <c r="MQ353" s="233"/>
      <c r="MR353" s="233"/>
      <c r="MS353" s="233"/>
      <c r="MT353" s="233"/>
      <c r="MU353" s="233"/>
      <c r="MV353" s="233"/>
      <c r="MW353" s="233"/>
      <c r="MX353" s="233"/>
      <c r="MY353" s="233"/>
      <c r="MZ353" s="233"/>
      <c r="NA353" s="233"/>
      <c r="NB353" s="233"/>
      <c r="NC353" s="233"/>
      <c r="ND353" s="233"/>
      <c r="NE353" s="233"/>
      <c r="NF353" s="233"/>
      <c r="NG353" s="233"/>
      <c r="NH353" s="233"/>
      <c r="NI353" s="233"/>
      <c r="NJ353" s="233"/>
      <c r="NK353" s="233"/>
      <c r="NL353" s="233"/>
      <c r="NM353" s="233"/>
      <c r="NN353" s="233"/>
      <c r="NO353" s="233"/>
      <c r="NP353" s="233"/>
      <c r="NQ353" s="233"/>
      <c r="NR353" s="233"/>
      <c r="NS353" s="233"/>
      <c r="NT353" s="233"/>
      <c r="NU353" s="233"/>
      <c r="NV353" s="233"/>
      <c r="NW353" s="233"/>
      <c r="NX353" s="233"/>
      <c r="NY353" s="233"/>
      <c r="NZ353" s="233"/>
      <c r="OA353" s="233"/>
      <c r="OB353" s="233"/>
      <c r="OC353" s="233"/>
      <c r="OD353" s="233"/>
      <c r="OE353" s="233"/>
      <c r="OF353" s="233"/>
      <c r="OG353" s="233"/>
      <c r="OH353" s="233"/>
      <c r="OI353" s="233"/>
      <c r="OJ353" s="233"/>
      <c r="OK353" s="233"/>
      <c r="OL353" s="233"/>
      <c r="OM353" s="233"/>
      <c r="ON353" s="233"/>
      <c r="OO353" s="233"/>
      <c r="OP353" s="233"/>
      <c r="OQ353" s="233"/>
      <c r="OR353" s="233"/>
      <c r="OS353" s="233"/>
      <c r="OT353" s="233"/>
      <c r="OU353" s="233"/>
      <c r="OV353" s="233"/>
      <c r="OW353" s="233"/>
      <c r="OX353" s="233"/>
      <c r="OY353" s="233"/>
      <c r="OZ353" s="233"/>
      <c r="PA353" s="233"/>
      <c r="PB353" s="233"/>
      <c r="PC353" s="233"/>
      <c r="PD353" s="233"/>
      <c r="PE353" s="233"/>
      <c r="PF353" s="233"/>
      <c r="PG353" s="233"/>
      <c r="PH353" s="233"/>
      <c r="PI353" s="233"/>
      <c r="PJ353" s="233"/>
      <c r="PK353" s="233"/>
      <c r="PL353" s="233"/>
      <c r="PM353" s="233"/>
      <c r="PN353" s="233"/>
      <c r="PO353" s="233"/>
      <c r="PP353" s="233"/>
      <c r="PQ353" s="233"/>
      <c r="PR353" s="233"/>
      <c r="PS353" s="233"/>
      <c r="PT353" s="233"/>
      <c r="PU353" s="233"/>
      <c r="PV353" s="233"/>
      <c r="PW353" s="233"/>
      <c r="PX353" s="233"/>
      <c r="PY353" s="233"/>
      <c r="PZ353" s="233"/>
      <c r="QA353" s="233"/>
      <c r="QB353" s="233"/>
      <c r="QC353" s="233"/>
      <c r="QD353" s="233"/>
      <c r="QE353" s="233"/>
      <c r="QF353" s="233"/>
      <c r="QG353" s="233"/>
      <c r="QH353" s="233"/>
      <c r="QI353" s="233"/>
      <c r="QJ353" s="233"/>
      <c r="QK353" s="233"/>
      <c r="QL353" s="233"/>
      <c r="QM353" s="233"/>
      <c r="QN353" s="233"/>
      <c r="QO353" s="233"/>
      <c r="QP353" s="233"/>
      <c r="QQ353" s="233"/>
      <c r="QR353" s="233"/>
      <c r="QS353" s="233"/>
      <c r="QT353" s="233"/>
      <c r="QU353" s="233"/>
      <c r="QV353" s="233"/>
      <c r="QW353" s="233"/>
      <c r="QX353" s="233"/>
      <c r="QY353" s="233"/>
      <c r="QZ353" s="233"/>
      <c r="RA353" s="233"/>
      <c r="RB353" s="233"/>
      <c r="RC353" s="233"/>
      <c r="RD353" s="233"/>
      <c r="RE353" s="233"/>
      <c r="RF353" s="233"/>
      <c r="RG353" s="233"/>
      <c r="RH353" s="233"/>
      <c r="RI353" s="233"/>
      <c r="RJ353" s="233"/>
      <c r="RK353" s="233"/>
      <c r="RL353" s="233"/>
      <c r="RM353" s="233"/>
      <c r="RN353" s="233"/>
      <c r="RO353" s="233"/>
      <c r="RP353" s="233"/>
      <c r="RQ353" s="233"/>
      <c r="RR353" s="233"/>
      <c r="RS353" s="233"/>
      <c r="RT353" s="233"/>
      <c r="RU353" s="233"/>
      <c r="RV353" s="233"/>
      <c r="RW353" s="233"/>
      <c r="RX353" s="233"/>
      <c r="RY353" s="233"/>
      <c r="RZ353" s="233"/>
      <c r="SA353" s="233"/>
      <c r="SB353" s="233"/>
    </row>
    <row r="354" spans="1:496" ht="15" customHeight="1" x14ac:dyDescent="0.2">
      <c r="A354" s="234" t="str">
        <f t="shared" si="7"/>
        <v>INDEC-PB - 49129-1</v>
      </c>
      <c r="B354" s="234">
        <v>49129</v>
      </c>
      <c r="C354" s="233" t="s">
        <v>51</v>
      </c>
      <c r="D354" s="234">
        <v>1</v>
      </c>
      <c r="E354" s="254" t="s">
        <v>376</v>
      </c>
    </row>
    <row r="355" spans="1:496" ht="15" customHeight="1" x14ac:dyDescent="0.2">
      <c r="A355" s="234" t="str">
        <f t="shared" si="7"/>
        <v>INDEC-PB - 43220-1</v>
      </c>
      <c r="B355" s="234">
        <v>43220</v>
      </c>
      <c r="C355" s="233" t="s">
        <v>51</v>
      </c>
      <c r="D355" s="234">
        <v>1</v>
      </c>
      <c r="E355" s="254" t="s">
        <v>377</v>
      </c>
    </row>
    <row r="356" spans="1:496" ht="15" customHeight="1" x14ac:dyDescent="0.2">
      <c r="A356" s="234" t="str">
        <f t="shared" si="7"/>
        <v>INDEC-PB - 35110-1</v>
      </c>
      <c r="B356" s="234">
        <v>35110</v>
      </c>
      <c r="C356" s="233" t="s">
        <v>51</v>
      </c>
      <c r="D356" s="234">
        <v>1</v>
      </c>
      <c r="E356" s="254" t="s">
        <v>378</v>
      </c>
    </row>
    <row r="357" spans="1:496" ht="15" customHeight="1" x14ac:dyDescent="0.2">
      <c r="A357" s="234" t="str">
        <f t="shared" si="7"/>
        <v>INDEC-PB - 17100-1</v>
      </c>
      <c r="B357" s="234">
        <v>17100</v>
      </c>
      <c r="C357" s="233" t="s">
        <v>51</v>
      </c>
      <c r="D357" s="234">
        <v>1</v>
      </c>
      <c r="E357" s="254" t="s">
        <v>379</v>
      </c>
    </row>
    <row r="358" spans="1:496" ht="15" customHeight="1" x14ac:dyDescent="0.2">
      <c r="A358" s="234" t="str">
        <f t="shared" si="7"/>
        <v>INDEC-PB - 49129-3</v>
      </c>
      <c r="B358" s="234">
        <v>49129</v>
      </c>
      <c r="C358" s="233" t="s">
        <v>51</v>
      </c>
      <c r="D358" s="234">
        <v>3</v>
      </c>
      <c r="E358" s="254" t="s">
        <v>380</v>
      </c>
    </row>
    <row r="359" spans="1:496" ht="15" customHeight="1" x14ac:dyDescent="0.2">
      <c r="A359" s="234" t="str">
        <f t="shared" si="7"/>
        <v>INDEC-PB - 35110-2</v>
      </c>
      <c r="B359" s="234">
        <v>35110</v>
      </c>
      <c r="C359" s="233" t="s">
        <v>51</v>
      </c>
      <c r="D359" s="234">
        <v>2</v>
      </c>
      <c r="E359" s="254" t="s">
        <v>381</v>
      </c>
    </row>
    <row r="360" spans="1:496" ht="15" customHeight="1" x14ac:dyDescent="0.2">
      <c r="A360" s="234" t="str">
        <f t="shared" si="7"/>
        <v>INDEC-PB - 37129-1</v>
      </c>
      <c r="B360" s="234">
        <v>37129</v>
      </c>
      <c r="C360" s="233" t="s">
        <v>51</v>
      </c>
      <c r="D360" s="234">
        <v>1</v>
      </c>
      <c r="E360" s="254" t="s">
        <v>382</v>
      </c>
    </row>
    <row r="361" spans="1:496" ht="15" customHeight="1" x14ac:dyDescent="0.2">
      <c r="A361" s="234" t="str">
        <f t="shared" si="7"/>
        <v>INDEC-PB - 36490-4</v>
      </c>
      <c r="B361" s="234">
        <v>36490</v>
      </c>
      <c r="C361" s="233" t="s">
        <v>51</v>
      </c>
      <c r="D361" s="234">
        <v>4</v>
      </c>
      <c r="E361" s="254" t="s">
        <v>383</v>
      </c>
    </row>
    <row r="362" spans="1:496" ht="15" customHeight="1" x14ac:dyDescent="0.2">
      <c r="A362" s="234" t="str">
        <f t="shared" si="7"/>
        <v>INDEC-PB - 33370-1</v>
      </c>
      <c r="B362" s="234">
        <v>33370</v>
      </c>
      <c r="C362" s="233" t="s">
        <v>51</v>
      </c>
      <c r="D362" s="234">
        <v>1</v>
      </c>
      <c r="E362" s="254" t="s">
        <v>384</v>
      </c>
    </row>
    <row r="363" spans="1:496" ht="15" customHeight="1" x14ac:dyDescent="0.2">
      <c r="A363" s="234" t="str">
        <f t="shared" si="7"/>
        <v>INDEC-PB - 12020-1</v>
      </c>
      <c r="B363" s="234">
        <v>12020</v>
      </c>
      <c r="C363" s="233" t="s">
        <v>51</v>
      </c>
      <c r="D363" s="234">
        <v>1</v>
      </c>
      <c r="E363" s="254" t="s">
        <v>385</v>
      </c>
    </row>
    <row r="364" spans="1:496" ht="15" customHeight="1" x14ac:dyDescent="0.2">
      <c r="A364" s="234" t="str">
        <f t="shared" si="7"/>
        <v>INDEC-PB - 33360-1</v>
      </c>
      <c r="B364" s="234">
        <v>33360</v>
      </c>
      <c r="C364" s="233" t="s">
        <v>51</v>
      </c>
      <c r="D364" s="234">
        <v>1</v>
      </c>
      <c r="E364" s="254" t="s">
        <v>386</v>
      </c>
    </row>
    <row r="365" spans="1:496" ht="15" customHeight="1" x14ac:dyDescent="0.2">
      <c r="A365" s="234" t="str">
        <f t="shared" si="7"/>
        <v>INDEC-PB - 33410-1</v>
      </c>
      <c r="B365" s="234">
        <v>33410</v>
      </c>
      <c r="C365" s="233" t="s">
        <v>51</v>
      </c>
      <c r="D365" s="234">
        <v>1</v>
      </c>
      <c r="E365" s="254" t="s">
        <v>387</v>
      </c>
    </row>
    <row r="366" spans="1:496" ht="15" customHeight="1" x14ac:dyDescent="0.2">
      <c r="A366" s="234" t="str">
        <f t="shared" si="7"/>
        <v>INDEC-PB - 42911-1</v>
      </c>
      <c r="B366" s="234">
        <v>42911</v>
      </c>
      <c r="C366" s="233" t="s">
        <v>51</v>
      </c>
      <c r="D366" s="234">
        <v>1</v>
      </c>
      <c r="E366" s="254" t="s">
        <v>388</v>
      </c>
    </row>
    <row r="367" spans="1:496" ht="15" customHeight="1" x14ac:dyDescent="0.2">
      <c r="A367" s="234" t="str">
        <f t="shared" si="7"/>
        <v>INDEC-PB - 46113-1</v>
      </c>
      <c r="B367" s="234">
        <v>46113</v>
      </c>
      <c r="C367" s="233" t="s">
        <v>51</v>
      </c>
      <c r="D367" s="234">
        <v>1</v>
      </c>
      <c r="E367" s="254" t="s">
        <v>389</v>
      </c>
    </row>
    <row r="368" spans="1:496" ht="15" customHeight="1" x14ac:dyDescent="0.2">
      <c r="A368" s="234" t="str">
        <f t="shared" si="7"/>
        <v>INDEC-PB - 42921-2</v>
      </c>
      <c r="B368" s="234">
        <v>42921</v>
      </c>
      <c r="C368" s="233" t="s">
        <v>51</v>
      </c>
      <c r="D368" s="234">
        <v>2</v>
      </c>
      <c r="E368" s="254" t="s">
        <v>390</v>
      </c>
    </row>
    <row r="369" spans="1:496" ht="15" customHeight="1" x14ac:dyDescent="0.2">
      <c r="A369" s="234" t="str">
        <f t="shared" si="7"/>
        <v>INDEC-PB - 37990-1</v>
      </c>
      <c r="B369" s="234">
        <v>37990</v>
      </c>
      <c r="C369" s="233" t="s">
        <v>51</v>
      </c>
      <c r="D369" s="234">
        <v>1</v>
      </c>
      <c r="E369" s="254" t="s">
        <v>391</v>
      </c>
    </row>
    <row r="370" spans="1:496" ht="15" customHeight="1" x14ac:dyDescent="0.2">
      <c r="A370" s="234" t="str">
        <f t="shared" ref="A370:A425" si="8">CONCATENATE("INDEC-PB - ",B370,C370,D370)</f>
        <v>INDEC-PB - 41242-1</v>
      </c>
      <c r="B370" s="234">
        <v>41242</v>
      </c>
      <c r="C370" s="233" t="s">
        <v>51</v>
      </c>
      <c r="D370" s="234">
        <v>1</v>
      </c>
      <c r="E370" s="254" t="s">
        <v>392</v>
      </c>
    </row>
    <row r="371" spans="1:496" ht="15" customHeight="1" x14ac:dyDescent="0.2">
      <c r="A371" s="234" t="str">
        <f t="shared" si="8"/>
        <v>INDEC-PB - 37510-1</v>
      </c>
      <c r="B371" s="234">
        <v>37510</v>
      </c>
      <c r="C371" s="233" t="s">
        <v>51</v>
      </c>
      <c r="D371" s="234">
        <v>1</v>
      </c>
      <c r="E371" s="254" t="s">
        <v>393</v>
      </c>
    </row>
    <row r="372" spans="1:496" ht="15" customHeight="1" x14ac:dyDescent="0.2">
      <c r="A372" s="234" t="str">
        <f t="shared" si="8"/>
        <v>INDEC-PB - 44440-1</v>
      </c>
      <c r="B372" s="234">
        <v>44440</v>
      </c>
      <c r="C372" s="233" t="s">
        <v>51</v>
      </c>
      <c r="D372" s="234">
        <v>1</v>
      </c>
      <c r="E372" s="254" t="s">
        <v>394</v>
      </c>
    </row>
    <row r="373" spans="1:496" ht="15" customHeight="1" x14ac:dyDescent="0.2">
      <c r="A373" s="234" t="str">
        <f t="shared" si="8"/>
        <v>INDEC-PB - 35110-5</v>
      </c>
      <c r="B373" s="234">
        <v>35110</v>
      </c>
      <c r="C373" s="233" t="s">
        <v>51</v>
      </c>
      <c r="D373" s="234">
        <v>5</v>
      </c>
      <c r="E373" s="254" t="s">
        <v>395</v>
      </c>
    </row>
    <row r="374" spans="1:496" ht="15" customHeight="1" x14ac:dyDescent="0.2">
      <c r="A374" s="234" t="str">
        <f t="shared" si="8"/>
        <v>INDEC-PB - 46212-1</v>
      </c>
      <c r="B374" s="234">
        <v>46212</v>
      </c>
      <c r="C374" s="233" t="s">
        <v>51</v>
      </c>
      <c r="D374" s="234">
        <v>1</v>
      </c>
      <c r="E374" s="254" t="s">
        <v>396</v>
      </c>
    </row>
    <row r="375" spans="1:496" s="239" customFormat="1" ht="15" customHeight="1" x14ac:dyDescent="0.2">
      <c r="A375" s="237"/>
      <c r="B375" s="237"/>
      <c r="D375" s="237"/>
      <c r="E375" s="255"/>
      <c r="F375" s="233"/>
      <c r="G375" s="233"/>
      <c r="H375" s="233"/>
      <c r="I375" s="233"/>
      <c r="J375" s="233"/>
      <c r="K375" s="233"/>
      <c r="L375" s="233"/>
      <c r="M375" s="233"/>
      <c r="N375" s="233"/>
      <c r="O375" s="233"/>
      <c r="P375" s="233"/>
      <c r="Q375" s="233"/>
      <c r="R375" s="233"/>
      <c r="S375" s="233"/>
      <c r="T375" s="233"/>
      <c r="U375" s="233"/>
      <c r="V375" s="233"/>
      <c r="W375" s="233"/>
      <c r="X375" s="233"/>
      <c r="Y375" s="233"/>
      <c r="Z375" s="233"/>
      <c r="AA375" s="233"/>
      <c r="AB375" s="233"/>
      <c r="AC375" s="233"/>
      <c r="AD375" s="233"/>
      <c r="AE375" s="233"/>
      <c r="AF375" s="233"/>
      <c r="AG375" s="233"/>
      <c r="AH375" s="233"/>
      <c r="AI375" s="233"/>
      <c r="AJ375" s="233"/>
      <c r="AK375" s="233"/>
      <c r="AL375" s="233"/>
      <c r="AM375" s="233"/>
      <c r="AN375" s="233"/>
      <c r="AO375" s="233"/>
      <c r="AP375" s="233"/>
      <c r="AQ375" s="233"/>
      <c r="AR375" s="233"/>
      <c r="AS375" s="233"/>
      <c r="AT375" s="233"/>
      <c r="AU375" s="233"/>
      <c r="AV375" s="233"/>
      <c r="AW375" s="233"/>
      <c r="AX375" s="233"/>
      <c r="AY375" s="233"/>
      <c r="AZ375" s="233"/>
      <c r="BA375" s="233"/>
      <c r="BB375" s="233"/>
      <c r="BC375" s="233"/>
      <c r="BD375" s="233"/>
      <c r="BE375" s="233"/>
      <c r="BF375" s="233"/>
      <c r="BG375" s="233"/>
      <c r="BH375" s="233"/>
      <c r="BI375" s="233"/>
      <c r="BJ375" s="233"/>
      <c r="BK375" s="233"/>
      <c r="BL375" s="233"/>
      <c r="BM375" s="233"/>
      <c r="BN375" s="233"/>
      <c r="BO375" s="233"/>
      <c r="BP375" s="233"/>
      <c r="BQ375" s="233"/>
      <c r="BR375" s="233"/>
      <c r="BS375" s="233"/>
      <c r="BT375" s="233"/>
      <c r="BU375" s="233"/>
      <c r="BV375" s="233"/>
      <c r="BW375" s="233"/>
      <c r="BX375" s="233"/>
      <c r="BY375" s="233"/>
      <c r="BZ375" s="233"/>
      <c r="CA375" s="233"/>
      <c r="CB375" s="233"/>
      <c r="CC375" s="233"/>
      <c r="CD375" s="233"/>
      <c r="CE375" s="233"/>
      <c r="CF375" s="233"/>
      <c r="CG375" s="233"/>
      <c r="CH375" s="233"/>
      <c r="CI375" s="233"/>
      <c r="CJ375" s="233"/>
      <c r="CK375" s="233"/>
      <c r="CL375" s="233"/>
      <c r="CM375" s="233"/>
      <c r="CN375" s="233"/>
      <c r="CO375" s="233"/>
      <c r="CP375" s="233"/>
      <c r="CQ375" s="233"/>
      <c r="CR375" s="233"/>
      <c r="CS375" s="233"/>
      <c r="CT375" s="233"/>
      <c r="CU375" s="233"/>
      <c r="CV375" s="233"/>
      <c r="CW375" s="233"/>
      <c r="CX375" s="233"/>
      <c r="CY375" s="233"/>
      <c r="CZ375" s="233"/>
      <c r="DA375" s="233"/>
      <c r="DB375" s="233"/>
      <c r="DC375" s="233"/>
      <c r="DD375" s="233"/>
      <c r="DE375" s="233"/>
      <c r="DF375" s="233"/>
      <c r="DG375" s="233"/>
      <c r="DH375" s="233"/>
      <c r="DI375" s="233"/>
      <c r="DJ375" s="233"/>
      <c r="DK375" s="233"/>
      <c r="DL375" s="233"/>
      <c r="DM375" s="233"/>
      <c r="DN375" s="233"/>
      <c r="DO375" s="233"/>
      <c r="DP375" s="233"/>
      <c r="DQ375" s="233"/>
      <c r="DR375" s="233"/>
      <c r="DS375" s="233"/>
      <c r="DT375" s="233"/>
      <c r="DU375" s="233"/>
      <c r="DV375" s="233"/>
      <c r="DW375" s="233"/>
      <c r="DX375" s="233"/>
      <c r="DY375" s="233"/>
      <c r="DZ375" s="233"/>
      <c r="EA375" s="233"/>
      <c r="EB375" s="233"/>
      <c r="EC375" s="233"/>
      <c r="ED375" s="233"/>
      <c r="EE375" s="233"/>
      <c r="EF375" s="233"/>
      <c r="EG375" s="233"/>
      <c r="EH375" s="233"/>
      <c r="EI375" s="233"/>
      <c r="EJ375" s="233"/>
      <c r="EK375" s="233"/>
      <c r="EL375" s="233"/>
      <c r="EM375" s="233"/>
      <c r="EN375" s="233"/>
      <c r="EO375" s="233"/>
      <c r="EP375" s="233"/>
      <c r="EQ375" s="233"/>
      <c r="ER375" s="233"/>
      <c r="ES375" s="233"/>
      <c r="ET375" s="233"/>
      <c r="EU375" s="233"/>
      <c r="EV375" s="233"/>
      <c r="EW375" s="233"/>
      <c r="EX375" s="233"/>
      <c r="EY375" s="233"/>
      <c r="EZ375" s="233"/>
      <c r="FA375" s="233"/>
      <c r="FB375" s="233"/>
      <c r="FC375" s="233"/>
      <c r="FD375" s="233"/>
      <c r="FE375" s="233"/>
      <c r="FF375" s="233"/>
      <c r="FG375" s="233"/>
      <c r="FH375" s="233"/>
      <c r="FI375" s="233"/>
      <c r="FJ375" s="233"/>
      <c r="FK375" s="233"/>
      <c r="FL375" s="233"/>
      <c r="FM375" s="233"/>
      <c r="FN375" s="233"/>
      <c r="FO375" s="233"/>
      <c r="FP375" s="233"/>
      <c r="FQ375" s="233"/>
      <c r="FR375" s="233"/>
      <c r="FS375" s="233"/>
      <c r="FT375" s="233"/>
      <c r="FU375" s="233"/>
      <c r="FV375" s="233"/>
      <c r="FW375" s="233"/>
      <c r="FX375" s="233"/>
      <c r="FY375" s="233"/>
      <c r="FZ375" s="233"/>
      <c r="GA375" s="233"/>
      <c r="GB375" s="233"/>
      <c r="GC375" s="233"/>
      <c r="GD375" s="233"/>
      <c r="GE375" s="233"/>
      <c r="GF375" s="233"/>
      <c r="GG375" s="233"/>
      <c r="GH375" s="233"/>
      <c r="GI375" s="233"/>
      <c r="GJ375" s="233"/>
      <c r="GK375" s="233"/>
      <c r="GL375" s="233"/>
      <c r="GM375" s="233"/>
      <c r="GN375" s="233"/>
      <c r="GO375" s="233"/>
      <c r="GP375" s="233"/>
      <c r="GQ375" s="233"/>
      <c r="GR375" s="233"/>
      <c r="GS375" s="233"/>
      <c r="GT375" s="233"/>
      <c r="GU375" s="233"/>
      <c r="GV375" s="233"/>
      <c r="GW375" s="233"/>
      <c r="GX375" s="233"/>
      <c r="GY375" s="233"/>
      <c r="GZ375" s="233"/>
      <c r="HA375" s="233"/>
      <c r="HB375" s="233"/>
      <c r="HC375" s="233"/>
      <c r="HD375" s="233"/>
      <c r="HE375" s="233"/>
      <c r="HF375" s="233"/>
      <c r="HG375" s="233"/>
      <c r="HH375" s="233"/>
      <c r="HI375" s="233"/>
      <c r="HJ375" s="233"/>
      <c r="HK375" s="233"/>
      <c r="HL375" s="233"/>
      <c r="HM375" s="233"/>
      <c r="HN375" s="233"/>
      <c r="HO375" s="233"/>
      <c r="HP375" s="233"/>
      <c r="HQ375" s="233"/>
      <c r="HR375" s="233"/>
      <c r="HS375" s="233"/>
      <c r="HT375" s="233"/>
      <c r="HU375" s="233"/>
      <c r="HV375" s="233"/>
      <c r="HW375" s="233"/>
      <c r="HX375" s="233"/>
      <c r="HY375" s="233"/>
      <c r="HZ375" s="233"/>
      <c r="IA375" s="233"/>
      <c r="IB375" s="233"/>
      <c r="IC375" s="233"/>
      <c r="ID375" s="233"/>
      <c r="IE375" s="233"/>
      <c r="IF375" s="233"/>
      <c r="IG375" s="233"/>
      <c r="IH375" s="233"/>
      <c r="II375" s="233"/>
      <c r="IJ375" s="233"/>
      <c r="IK375" s="233"/>
      <c r="IL375" s="233"/>
      <c r="IM375" s="233"/>
      <c r="IN375" s="233"/>
      <c r="IO375" s="233"/>
      <c r="IP375" s="233"/>
      <c r="IQ375" s="233"/>
      <c r="IR375" s="233"/>
      <c r="IS375" s="233"/>
      <c r="IT375" s="233"/>
      <c r="IU375" s="233"/>
      <c r="IV375" s="233"/>
      <c r="IW375" s="233"/>
      <c r="IX375" s="233"/>
      <c r="IY375" s="233"/>
      <c r="IZ375" s="233"/>
      <c r="JA375" s="233"/>
      <c r="JB375" s="233"/>
      <c r="JC375" s="233"/>
      <c r="JD375" s="233"/>
      <c r="JE375" s="233"/>
      <c r="JF375" s="233"/>
      <c r="JG375" s="233"/>
      <c r="JH375" s="233"/>
      <c r="JI375" s="233"/>
      <c r="JJ375" s="233"/>
      <c r="JK375" s="233"/>
      <c r="JL375" s="233"/>
      <c r="JM375" s="233"/>
      <c r="JN375" s="233"/>
      <c r="JO375" s="233"/>
      <c r="JP375" s="233"/>
      <c r="JQ375" s="233"/>
      <c r="JR375" s="233"/>
      <c r="JS375" s="233"/>
      <c r="JT375" s="233"/>
      <c r="JU375" s="233"/>
      <c r="JV375" s="233"/>
      <c r="JW375" s="233"/>
      <c r="JX375" s="233"/>
      <c r="JY375" s="233"/>
      <c r="JZ375" s="233"/>
      <c r="KA375" s="233"/>
      <c r="KB375" s="233"/>
      <c r="KC375" s="233"/>
      <c r="KD375" s="233"/>
      <c r="KE375" s="233"/>
      <c r="KF375" s="233"/>
      <c r="KG375" s="233"/>
      <c r="KH375" s="233"/>
      <c r="KI375" s="233"/>
      <c r="KJ375" s="233"/>
      <c r="KK375" s="233"/>
      <c r="KL375" s="233"/>
      <c r="KM375" s="233"/>
      <c r="KN375" s="233"/>
      <c r="KO375" s="233"/>
      <c r="KP375" s="233"/>
      <c r="KQ375" s="233"/>
      <c r="KR375" s="233"/>
      <c r="KS375" s="233"/>
      <c r="KT375" s="233"/>
      <c r="KU375" s="233"/>
      <c r="KV375" s="233"/>
      <c r="KW375" s="233"/>
      <c r="KX375" s="233"/>
      <c r="KY375" s="233"/>
      <c r="KZ375" s="233"/>
      <c r="LA375" s="233"/>
      <c r="LB375" s="233"/>
      <c r="LC375" s="233"/>
      <c r="LD375" s="233"/>
      <c r="LE375" s="233"/>
      <c r="LF375" s="233"/>
      <c r="LG375" s="233"/>
      <c r="LH375" s="233"/>
      <c r="LI375" s="233"/>
      <c r="LJ375" s="233"/>
      <c r="LK375" s="233"/>
      <c r="LL375" s="233"/>
      <c r="LM375" s="233"/>
      <c r="LN375" s="233"/>
      <c r="LO375" s="233"/>
      <c r="LP375" s="233"/>
      <c r="LQ375" s="233"/>
      <c r="LR375" s="233"/>
      <c r="LS375" s="233"/>
      <c r="LT375" s="233"/>
      <c r="LU375" s="233"/>
      <c r="LV375" s="233"/>
      <c r="LW375" s="233"/>
      <c r="LX375" s="233"/>
      <c r="LY375" s="233"/>
      <c r="LZ375" s="233"/>
      <c r="MA375" s="233"/>
      <c r="MB375" s="233"/>
      <c r="MC375" s="233"/>
      <c r="MD375" s="233"/>
      <c r="ME375" s="233"/>
      <c r="MF375" s="233"/>
      <c r="MG375" s="233"/>
      <c r="MH375" s="233"/>
      <c r="MI375" s="233"/>
      <c r="MJ375" s="233"/>
      <c r="MK375" s="233"/>
      <c r="ML375" s="233"/>
      <c r="MM375" s="233"/>
      <c r="MN375" s="233"/>
      <c r="MO375" s="233"/>
      <c r="MP375" s="233"/>
      <c r="MQ375" s="233"/>
      <c r="MR375" s="233"/>
      <c r="MS375" s="233"/>
      <c r="MT375" s="233"/>
      <c r="MU375" s="233"/>
      <c r="MV375" s="233"/>
      <c r="MW375" s="233"/>
      <c r="MX375" s="233"/>
      <c r="MY375" s="233"/>
      <c r="MZ375" s="233"/>
      <c r="NA375" s="233"/>
      <c r="NB375" s="233"/>
      <c r="NC375" s="233"/>
      <c r="ND375" s="233"/>
      <c r="NE375" s="233"/>
      <c r="NF375" s="233"/>
      <c r="NG375" s="233"/>
      <c r="NH375" s="233"/>
      <c r="NI375" s="233"/>
      <c r="NJ375" s="233"/>
      <c r="NK375" s="233"/>
      <c r="NL375" s="233"/>
      <c r="NM375" s="233"/>
      <c r="NN375" s="233"/>
      <c r="NO375" s="233"/>
      <c r="NP375" s="233"/>
      <c r="NQ375" s="233"/>
      <c r="NR375" s="233"/>
      <c r="NS375" s="233"/>
      <c r="NT375" s="233"/>
      <c r="NU375" s="233"/>
      <c r="NV375" s="233"/>
      <c r="NW375" s="233"/>
      <c r="NX375" s="233"/>
      <c r="NY375" s="233"/>
      <c r="NZ375" s="233"/>
      <c r="OA375" s="233"/>
      <c r="OB375" s="233"/>
      <c r="OC375" s="233"/>
      <c r="OD375" s="233"/>
      <c r="OE375" s="233"/>
      <c r="OF375" s="233"/>
      <c r="OG375" s="233"/>
      <c r="OH375" s="233"/>
      <c r="OI375" s="233"/>
      <c r="OJ375" s="233"/>
      <c r="OK375" s="233"/>
      <c r="OL375" s="233"/>
      <c r="OM375" s="233"/>
      <c r="ON375" s="233"/>
      <c r="OO375" s="233"/>
      <c r="OP375" s="233"/>
      <c r="OQ375" s="233"/>
      <c r="OR375" s="233"/>
      <c r="OS375" s="233"/>
      <c r="OT375" s="233"/>
      <c r="OU375" s="233"/>
      <c r="OV375" s="233"/>
      <c r="OW375" s="233"/>
      <c r="OX375" s="233"/>
      <c r="OY375" s="233"/>
      <c r="OZ375" s="233"/>
      <c r="PA375" s="233"/>
      <c r="PB375" s="233"/>
      <c r="PC375" s="233"/>
      <c r="PD375" s="233"/>
      <c r="PE375" s="233"/>
      <c r="PF375" s="233"/>
      <c r="PG375" s="233"/>
      <c r="PH375" s="233"/>
      <c r="PI375" s="233"/>
      <c r="PJ375" s="233"/>
      <c r="PK375" s="233"/>
      <c r="PL375" s="233"/>
      <c r="PM375" s="233"/>
      <c r="PN375" s="233"/>
      <c r="PO375" s="233"/>
      <c r="PP375" s="233"/>
      <c r="PQ375" s="233"/>
      <c r="PR375" s="233"/>
      <c r="PS375" s="233"/>
      <c r="PT375" s="233"/>
      <c r="PU375" s="233"/>
      <c r="PV375" s="233"/>
      <c r="PW375" s="233"/>
      <c r="PX375" s="233"/>
      <c r="PY375" s="233"/>
      <c r="PZ375" s="233"/>
      <c r="QA375" s="233"/>
      <c r="QB375" s="233"/>
      <c r="QC375" s="233"/>
      <c r="QD375" s="233"/>
      <c r="QE375" s="233"/>
      <c r="QF375" s="233"/>
      <c r="QG375" s="233"/>
      <c r="QH375" s="233"/>
      <c r="QI375" s="233"/>
      <c r="QJ375" s="233"/>
      <c r="QK375" s="233"/>
      <c r="QL375" s="233"/>
      <c r="QM375" s="233"/>
      <c r="QN375" s="233"/>
      <c r="QO375" s="233"/>
      <c r="QP375" s="233"/>
      <c r="QQ375" s="233"/>
      <c r="QR375" s="233"/>
      <c r="QS375" s="233"/>
      <c r="QT375" s="233"/>
      <c r="QU375" s="233"/>
      <c r="QV375" s="233"/>
      <c r="QW375" s="233"/>
      <c r="QX375" s="233"/>
      <c r="QY375" s="233"/>
      <c r="QZ375" s="233"/>
      <c r="RA375" s="233"/>
      <c r="RB375" s="233"/>
      <c r="RC375" s="233"/>
      <c r="RD375" s="233"/>
      <c r="RE375" s="233"/>
      <c r="RF375" s="233"/>
      <c r="RG375" s="233"/>
      <c r="RH375" s="233"/>
      <c r="RI375" s="233"/>
      <c r="RJ375" s="233"/>
      <c r="RK375" s="233"/>
      <c r="RL375" s="233"/>
      <c r="RM375" s="233"/>
      <c r="RN375" s="233"/>
      <c r="RO375" s="233"/>
      <c r="RP375" s="233"/>
      <c r="RQ375" s="233"/>
      <c r="RR375" s="233"/>
      <c r="RS375" s="233"/>
      <c r="RT375" s="233"/>
      <c r="RU375" s="233"/>
      <c r="RV375" s="233"/>
      <c r="RW375" s="233"/>
      <c r="RX375" s="233"/>
      <c r="RY375" s="233"/>
      <c r="RZ375" s="233"/>
      <c r="SA375" s="233"/>
      <c r="SB375" s="233"/>
    </row>
    <row r="376" spans="1:496" ht="15" customHeight="1" x14ac:dyDescent="0.2">
      <c r="A376" s="234" t="str">
        <f t="shared" si="8"/>
        <v>INDEC-PB - 37350-1</v>
      </c>
      <c r="B376" s="234">
        <v>37350</v>
      </c>
      <c r="C376" s="233" t="s">
        <v>51</v>
      </c>
      <c r="D376" s="234">
        <v>1</v>
      </c>
      <c r="E376" s="254" t="s">
        <v>397</v>
      </c>
    </row>
    <row r="377" spans="1:496" ht="15" customHeight="1" x14ac:dyDescent="0.2">
      <c r="A377" s="234" t="str">
        <f t="shared" si="8"/>
        <v>INDEC-PB - 37320-1</v>
      </c>
      <c r="B377" s="234">
        <v>37320</v>
      </c>
      <c r="C377" s="233" t="s">
        <v>51</v>
      </c>
      <c r="D377" s="234">
        <v>1</v>
      </c>
      <c r="E377" s="254" t="s">
        <v>398</v>
      </c>
    </row>
    <row r="378" spans="1:496" ht="15" customHeight="1" x14ac:dyDescent="0.2">
      <c r="A378" s="234" t="str">
        <f t="shared" si="8"/>
        <v>INDEC-PB - 41532-11</v>
      </c>
      <c r="B378" s="234">
        <v>41532</v>
      </c>
      <c r="C378" s="233" t="s">
        <v>51</v>
      </c>
      <c r="D378" s="234">
        <v>11</v>
      </c>
      <c r="E378" s="254" t="s">
        <v>399</v>
      </c>
    </row>
    <row r="379" spans="1:496" ht="15" customHeight="1" x14ac:dyDescent="0.2">
      <c r="A379" s="234" t="str">
        <f t="shared" si="8"/>
        <v>INDEC-PB - 41532-1</v>
      </c>
      <c r="B379" s="234">
        <v>41532</v>
      </c>
      <c r="C379" s="233" t="s">
        <v>51</v>
      </c>
      <c r="D379" s="234">
        <v>1</v>
      </c>
      <c r="E379" s="254" t="s">
        <v>400</v>
      </c>
    </row>
    <row r="380" spans="1:496" ht="15" customHeight="1" x14ac:dyDescent="0.2">
      <c r="A380" s="234" t="str">
        <f t="shared" si="8"/>
        <v>INDEC-PB - 31430-1</v>
      </c>
      <c r="B380" s="234">
        <v>31430</v>
      </c>
      <c r="C380" s="233" t="s">
        <v>51</v>
      </c>
      <c r="D380" s="234">
        <v>1</v>
      </c>
      <c r="E380" s="254" t="s">
        <v>401</v>
      </c>
    </row>
    <row r="381" spans="1:496" ht="15" customHeight="1" x14ac:dyDescent="0.2">
      <c r="A381" s="234" t="str">
        <f t="shared" si="8"/>
        <v>INDEC-PB - 31100-1</v>
      </c>
      <c r="B381" s="234">
        <v>31100</v>
      </c>
      <c r="C381" s="233" t="s">
        <v>51</v>
      </c>
      <c r="D381" s="234">
        <v>1</v>
      </c>
      <c r="E381" s="254" t="s">
        <v>402</v>
      </c>
    </row>
    <row r="382" spans="1:496" ht="15" customHeight="1" x14ac:dyDescent="0.2">
      <c r="A382" s="234" t="str">
        <f t="shared" si="8"/>
        <v>INDEC-PB - 31420-1</v>
      </c>
      <c r="B382" s="234">
        <v>31420</v>
      </c>
      <c r="C382" s="233" t="s">
        <v>51</v>
      </c>
      <c r="D382" s="234">
        <v>1</v>
      </c>
      <c r="E382" s="254" t="s">
        <v>403</v>
      </c>
    </row>
    <row r="383" spans="1:496" ht="15" customHeight="1" x14ac:dyDescent="0.2">
      <c r="A383" s="234" t="str">
        <f t="shared" si="8"/>
        <v>INDEC-PB - 31420-2</v>
      </c>
      <c r="B383" s="234">
        <v>31420</v>
      </c>
      <c r="C383" s="233" t="s">
        <v>51</v>
      </c>
      <c r="D383" s="234">
        <v>2</v>
      </c>
      <c r="E383" s="254" t="s">
        <v>404</v>
      </c>
    </row>
    <row r="384" spans="1:496" s="239" customFormat="1" ht="15" customHeight="1" x14ac:dyDescent="0.2">
      <c r="A384" s="237"/>
      <c r="B384" s="237"/>
      <c r="D384" s="237"/>
      <c r="E384" s="255"/>
      <c r="F384" s="233"/>
      <c r="G384" s="233"/>
      <c r="H384" s="233"/>
      <c r="I384" s="233"/>
      <c r="J384" s="233"/>
      <c r="K384" s="233"/>
      <c r="L384" s="233"/>
      <c r="M384" s="233"/>
      <c r="N384" s="233"/>
      <c r="O384" s="233"/>
      <c r="P384" s="233"/>
      <c r="Q384" s="233"/>
      <c r="R384" s="233"/>
      <c r="S384" s="233"/>
      <c r="T384" s="233"/>
      <c r="U384" s="233"/>
      <c r="V384" s="233"/>
      <c r="W384" s="233"/>
      <c r="X384" s="233"/>
      <c r="Y384" s="233"/>
      <c r="Z384" s="233"/>
      <c r="AA384" s="233"/>
      <c r="AB384" s="233"/>
      <c r="AC384" s="233"/>
      <c r="AD384" s="233"/>
      <c r="AE384" s="233"/>
      <c r="AF384" s="233"/>
      <c r="AG384" s="233"/>
      <c r="AH384" s="233"/>
      <c r="AI384" s="233"/>
      <c r="AJ384" s="233"/>
      <c r="AK384" s="233"/>
      <c r="AL384" s="233"/>
      <c r="AM384" s="233"/>
      <c r="AN384" s="233"/>
      <c r="AO384" s="233"/>
      <c r="AP384" s="233"/>
      <c r="AQ384" s="233"/>
      <c r="AR384" s="233"/>
      <c r="AS384" s="233"/>
      <c r="AT384" s="233"/>
      <c r="AU384" s="233"/>
      <c r="AV384" s="233"/>
      <c r="AW384" s="233"/>
      <c r="AX384" s="233"/>
      <c r="AY384" s="233"/>
      <c r="AZ384" s="233"/>
      <c r="BA384" s="233"/>
      <c r="BB384" s="233"/>
      <c r="BC384" s="233"/>
      <c r="BD384" s="233"/>
      <c r="BE384" s="233"/>
      <c r="BF384" s="233"/>
      <c r="BG384" s="233"/>
      <c r="BH384" s="233"/>
      <c r="BI384" s="233"/>
      <c r="BJ384" s="233"/>
      <c r="BK384" s="233"/>
      <c r="BL384" s="233"/>
      <c r="BM384" s="233"/>
      <c r="BN384" s="233"/>
      <c r="BO384" s="233"/>
      <c r="BP384" s="233"/>
      <c r="BQ384" s="233"/>
      <c r="BR384" s="233"/>
      <c r="BS384" s="233"/>
      <c r="BT384" s="233"/>
      <c r="BU384" s="233"/>
      <c r="BV384" s="233"/>
      <c r="BW384" s="233"/>
      <c r="BX384" s="233"/>
      <c r="BY384" s="233"/>
      <c r="BZ384" s="233"/>
      <c r="CA384" s="233"/>
      <c r="CB384" s="233"/>
      <c r="CC384" s="233"/>
      <c r="CD384" s="233"/>
      <c r="CE384" s="233"/>
      <c r="CF384" s="233"/>
      <c r="CG384" s="233"/>
      <c r="CH384" s="233"/>
      <c r="CI384" s="233"/>
      <c r="CJ384" s="233"/>
      <c r="CK384" s="233"/>
      <c r="CL384" s="233"/>
      <c r="CM384" s="233"/>
      <c r="CN384" s="233"/>
      <c r="CO384" s="233"/>
      <c r="CP384" s="233"/>
      <c r="CQ384" s="233"/>
      <c r="CR384" s="233"/>
      <c r="CS384" s="233"/>
      <c r="CT384" s="233"/>
      <c r="CU384" s="233"/>
      <c r="CV384" s="233"/>
      <c r="CW384" s="233"/>
      <c r="CX384" s="233"/>
      <c r="CY384" s="233"/>
      <c r="CZ384" s="233"/>
      <c r="DA384" s="233"/>
      <c r="DB384" s="233"/>
      <c r="DC384" s="233"/>
      <c r="DD384" s="233"/>
      <c r="DE384" s="233"/>
      <c r="DF384" s="233"/>
      <c r="DG384" s="233"/>
      <c r="DH384" s="233"/>
      <c r="DI384" s="233"/>
      <c r="DJ384" s="233"/>
      <c r="DK384" s="233"/>
      <c r="DL384" s="233"/>
      <c r="DM384" s="233"/>
      <c r="DN384" s="233"/>
      <c r="DO384" s="233"/>
      <c r="DP384" s="233"/>
      <c r="DQ384" s="233"/>
      <c r="DR384" s="233"/>
      <c r="DS384" s="233"/>
      <c r="DT384" s="233"/>
      <c r="DU384" s="233"/>
      <c r="DV384" s="233"/>
      <c r="DW384" s="233"/>
      <c r="DX384" s="233"/>
      <c r="DY384" s="233"/>
      <c r="DZ384" s="233"/>
      <c r="EA384" s="233"/>
      <c r="EB384" s="233"/>
      <c r="EC384" s="233"/>
      <c r="ED384" s="233"/>
      <c r="EE384" s="233"/>
      <c r="EF384" s="233"/>
      <c r="EG384" s="233"/>
      <c r="EH384" s="233"/>
      <c r="EI384" s="233"/>
      <c r="EJ384" s="233"/>
      <c r="EK384" s="233"/>
      <c r="EL384" s="233"/>
      <c r="EM384" s="233"/>
      <c r="EN384" s="233"/>
      <c r="EO384" s="233"/>
      <c r="EP384" s="233"/>
      <c r="EQ384" s="233"/>
      <c r="ER384" s="233"/>
      <c r="ES384" s="233"/>
      <c r="ET384" s="233"/>
      <c r="EU384" s="233"/>
      <c r="EV384" s="233"/>
      <c r="EW384" s="233"/>
      <c r="EX384" s="233"/>
      <c r="EY384" s="233"/>
      <c r="EZ384" s="233"/>
      <c r="FA384" s="233"/>
      <c r="FB384" s="233"/>
      <c r="FC384" s="233"/>
      <c r="FD384" s="233"/>
      <c r="FE384" s="233"/>
      <c r="FF384" s="233"/>
      <c r="FG384" s="233"/>
      <c r="FH384" s="233"/>
      <c r="FI384" s="233"/>
      <c r="FJ384" s="233"/>
      <c r="FK384" s="233"/>
      <c r="FL384" s="233"/>
      <c r="FM384" s="233"/>
      <c r="FN384" s="233"/>
      <c r="FO384" s="233"/>
      <c r="FP384" s="233"/>
      <c r="FQ384" s="233"/>
      <c r="FR384" s="233"/>
      <c r="FS384" s="233"/>
      <c r="FT384" s="233"/>
      <c r="FU384" s="233"/>
      <c r="FV384" s="233"/>
      <c r="FW384" s="233"/>
      <c r="FX384" s="233"/>
      <c r="FY384" s="233"/>
      <c r="FZ384" s="233"/>
      <c r="GA384" s="233"/>
      <c r="GB384" s="233"/>
      <c r="GC384" s="233"/>
      <c r="GD384" s="233"/>
      <c r="GE384" s="233"/>
      <c r="GF384" s="233"/>
      <c r="GG384" s="233"/>
      <c r="GH384" s="233"/>
      <c r="GI384" s="233"/>
      <c r="GJ384" s="233"/>
      <c r="GK384" s="233"/>
      <c r="GL384" s="233"/>
      <c r="GM384" s="233"/>
      <c r="GN384" s="233"/>
      <c r="GO384" s="233"/>
      <c r="GP384" s="233"/>
      <c r="GQ384" s="233"/>
      <c r="GR384" s="233"/>
      <c r="GS384" s="233"/>
      <c r="GT384" s="233"/>
      <c r="GU384" s="233"/>
      <c r="GV384" s="233"/>
      <c r="GW384" s="233"/>
      <c r="GX384" s="233"/>
      <c r="GY384" s="233"/>
      <c r="GZ384" s="233"/>
      <c r="HA384" s="233"/>
      <c r="HB384" s="233"/>
      <c r="HC384" s="233"/>
      <c r="HD384" s="233"/>
      <c r="HE384" s="233"/>
      <c r="HF384" s="233"/>
      <c r="HG384" s="233"/>
      <c r="HH384" s="233"/>
      <c r="HI384" s="233"/>
      <c r="HJ384" s="233"/>
      <c r="HK384" s="233"/>
      <c r="HL384" s="233"/>
      <c r="HM384" s="233"/>
      <c r="HN384" s="233"/>
      <c r="HO384" s="233"/>
      <c r="HP384" s="233"/>
      <c r="HQ384" s="233"/>
      <c r="HR384" s="233"/>
      <c r="HS384" s="233"/>
      <c r="HT384" s="233"/>
      <c r="HU384" s="233"/>
      <c r="HV384" s="233"/>
      <c r="HW384" s="233"/>
      <c r="HX384" s="233"/>
      <c r="HY384" s="233"/>
      <c r="HZ384" s="233"/>
      <c r="IA384" s="233"/>
      <c r="IB384" s="233"/>
      <c r="IC384" s="233"/>
      <c r="ID384" s="233"/>
      <c r="IE384" s="233"/>
      <c r="IF384" s="233"/>
      <c r="IG384" s="233"/>
      <c r="IH384" s="233"/>
      <c r="II384" s="233"/>
      <c r="IJ384" s="233"/>
      <c r="IK384" s="233"/>
      <c r="IL384" s="233"/>
      <c r="IM384" s="233"/>
      <c r="IN384" s="233"/>
      <c r="IO384" s="233"/>
      <c r="IP384" s="233"/>
      <c r="IQ384" s="233"/>
      <c r="IR384" s="233"/>
      <c r="IS384" s="233"/>
      <c r="IT384" s="233"/>
      <c r="IU384" s="233"/>
      <c r="IV384" s="233"/>
      <c r="IW384" s="233"/>
      <c r="IX384" s="233"/>
      <c r="IY384" s="233"/>
      <c r="IZ384" s="233"/>
      <c r="JA384" s="233"/>
      <c r="JB384" s="233"/>
      <c r="JC384" s="233"/>
      <c r="JD384" s="233"/>
      <c r="JE384" s="233"/>
      <c r="JF384" s="233"/>
      <c r="JG384" s="233"/>
      <c r="JH384" s="233"/>
      <c r="JI384" s="233"/>
      <c r="JJ384" s="233"/>
      <c r="JK384" s="233"/>
      <c r="JL384" s="233"/>
      <c r="JM384" s="233"/>
      <c r="JN384" s="233"/>
      <c r="JO384" s="233"/>
      <c r="JP384" s="233"/>
      <c r="JQ384" s="233"/>
      <c r="JR384" s="233"/>
      <c r="JS384" s="233"/>
      <c r="JT384" s="233"/>
      <c r="JU384" s="233"/>
      <c r="JV384" s="233"/>
      <c r="JW384" s="233"/>
      <c r="JX384" s="233"/>
      <c r="JY384" s="233"/>
      <c r="JZ384" s="233"/>
      <c r="KA384" s="233"/>
      <c r="KB384" s="233"/>
      <c r="KC384" s="233"/>
      <c r="KD384" s="233"/>
      <c r="KE384" s="233"/>
      <c r="KF384" s="233"/>
      <c r="KG384" s="233"/>
      <c r="KH384" s="233"/>
      <c r="KI384" s="233"/>
      <c r="KJ384" s="233"/>
      <c r="KK384" s="233"/>
      <c r="KL384" s="233"/>
      <c r="KM384" s="233"/>
      <c r="KN384" s="233"/>
      <c r="KO384" s="233"/>
      <c r="KP384" s="233"/>
      <c r="KQ384" s="233"/>
      <c r="KR384" s="233"/>
      <c r="KS384" s="233"/>
      <c r="KT384" s="233"/>
      <c r="KU384" s="233"/>
      <c r="KV384" s="233"/>
      <c r="KW384" s="233"/>
      <c r="KX384" s="233"/>
      <c r="KY384" s="233"/>
      <c r="KZ384" s="233"/>
      <c r="LA384" s="233"/>
      <c r="LB384" s="233"/>
      <c r="LC384" s="233"/>
      <c r="LD384" s="233"/>
      <c r="LE384" s="233"/>
      <c r="LF384" s="233"/>
      <c r="LG384" s="233"/>
      <c r="LH384" s="233"/>
      <c r="LI384" s="233"/>
      <c r="LJ384" s="233"/>
      <c r="LK384" s="233"/>
      <c r="LL384" s="233"/>
      <c r="LM384" s="233"/>
      <c r="LN384" s="233"/>
      <c r="LO384" s="233"/>
      <c r="LP384" s="233"/>
      <c r="LQ384" s="233"/>
      <c r="LR384" s="233"/>
      <c r="LS384" s="233"/>
      <c r="LT384" s="233"/>
      <c r="LU384" s="233"/>
      <c r="LV384" s="233"/>
      <c r="LW384" s="233"/>
      <c r="LX384" s="233"/>
      <c r="LY384" s="233"/>
      <c r="LZ384" s="233"/>
      <c r="MA384" s="233"/>
      <c r="MB384" s="233"/>
      <c r="MC384" s="233"/>
      <c r="MD384" s="233"/>
      <c r="ME384" s="233"/>
      <c r="MF384" s="233"/>
      <c r="MG384" s="233"/>
      <c r="MH384" s="233"/>
      <c r="MI384" s="233"/>
      <c r="MJ384" s="233"/>
      <c r="MK384" s="233"/>
      <c r="ML384" s="233"/>
      <c r="MM384" s="233"/>
      <c r="MN384" s="233"/>
      <c r="MO384" s="233"/>
      <c r="MP384" s="233"/>
      <c r="MQ384" s="233"/>
      <c r="MR384" s="233"/>
      <c r="MS384" s="233"/>
      <c r="MT384" s="233"/>
      <c r="MU384" s="233"/>
      <c r="MV384" s="233"/>
      <c r="MW384" s="233"/>
      <c r="MX384" s="233"/>
      <c r="MY384" s="233"/>
      <c r="MZ384" s="233"/>
      <c r="NA384" s="233"/>
      <c r="NB384" s="233"/>
      <c r="NC384" s="233"/>
      <c r="ND384" s="233"/>
      <c r="NE384" s="233"/>
      <c r="NF384" s="233"/>
      <c r="NG384" s="233"/>
      <c r="NH384" s="233"/>
      <c r="NI384" s="233"/>
      <c r="NJ384" s="233"/>
      <c r="NK384" s="233"/>
      <c r="NL384" s="233"/>
      <c r="NM384" s="233"/>
      <c r="NN384" s="233"/>
      <c r="NO384" s="233"/>
      <c r="NP384" s="233"/>
      <c r="NQ384" s="233"/>
      <c r="NR384" s="233"/>
      <c r="NS384" s="233"/>
      <c r="NT384" s="233"/>
      <c r="NU384" s="233"/>
      <c r="NV384" s="233"/>
      <c r="NW384" s="233"/>
      <c r="NX384" s="233"/>
      <c r="NY384" s="233"/>
      <c r="NZ384" s="233"/>
      <c r="OA384" s="233"/>
      <c r="OB384" s="233"/>
      <c r="OC384" s="233"/>
      <c r="OD384" s="233"/>
      <c r="OE384" s="233"/>
      <c r="OF384" s="233"/>
      <c r="OG384" s="233"/>
      <c r="OH384" s="233"/>
      <c r="OI384" s="233"/>
      <c r="OJ384" s="233"/>
      <c r="OK384" s="233"/>
      <c r="OL384" s="233"/>
      <c r="OM384" s="233"/>
      <c r="ON384" s="233"/>
      <c r="OO384" s="233"/>
      <c r="OP384" s="233"/>
      <c r="OQ384" s="233"/>
      <c r="OR384" s="233"/>
      <c r="OS384" s="233"/>
      <c r="OT384" s="233"/>
      <c r="OU384" s="233"/>
      <c r="OV384" s="233"/>
      <c r="OW384" s="233"/>
      <c r="OX384" s="233"/>
      <c r="OY384" s="233"/>
      <c r="OZ384" s="233"/>
      <c r="PA384" s="233"/>
      <c r="PB384" s="233"/>
      <c r="PC384" s="233"/>
      <c r="PD384" s="233"/>
      <c r="PE384" s="233"/>
      <c r="PF384" s="233"/>
      <c r="PG384" s="233"/>
      <c r="PH384" s="233"/>
      <c r="PI384" s="233"/>
      <c r="PJ384" s="233"/>
      <c r="PK384" s="233"/>
      <c r="PL384" s="233"/>
      <c r="PM384" s="233"/>
      <c r="PN384" s="233"/>
      <c r="PO384" s="233"/>
      <c r="PP384" s="233"/>
      <c r="PQ384" s="233"/>
      <c r="PR384" s="233"/>
      <c r="PS384" s="233"/>
      <c r="PT384" s="233"/>
      <c r="PU384" s="233"/>
      <c r="PV384" s="233"/>
      <c r="PW384" s="233"/>
      <c r="PX384" s="233"/>
      <c r="PY384" s="233"/>
      <c r="PZ384" s="233"/>
      <c r="QA384" s="233"/>
      <c r="QB384" s="233"/>
      <c r="QC384" s="233"/>
      <c r="QD384" s="233"/>
      <c r="QE384" s="233"/>
      <c r="QF384" s="233"/>
      <c r="QG384" s="233"/>
      <c r="QH384" s="233"/>
      <c r="QI384" s="233"/>
      <c r="QJ384" s="233"/>
      <c r="QK384" s="233"/>
      <c r="QL384" s="233"/>
      <c r="QM384" s="233"/>
      <c r="QN384" s="233"/>
      <c r="QO384" s="233"/>
      <c r="QP384" s="233"/>
      <c r="QQ384" s="233"/>
      <c r="QR384" s="233"/>
      <c r="QS384" s="233"/>
      <c r="QT384" s="233"/>
      <c r="QU384" s="233"/>
      <c r="QV384" s="233"/>
      <c r="QW384" s="233"/>
      <c r="QX384" s="233"/>
      <c r="QY384" s="233"/>
      <c r="QZ384" s="233"/>
      <c r="RA384" s="233"/>
      <c r="RB384" s="233"/>
      <c r="RC384" s="233"/>
      <c r="RD384" s="233"/>
      <c r="RE384" s="233"/>
      <c r="RF384" s="233"/>
      <c r="RG384" s="233"/>
      <c r="RH384" s="233"/>
      <c r="RI384" s="233"/>
      <c r="RJ384" s="233"/>
      <c r="RK384" s="233"/>
      <c r="RL384" s="233"/>
      <c r="RM384" s="233"/>
      <c r="RN384" s="233"/>
      <c r="RO384" s="233"/>
      <c r="RP384" s="233"/>
      <c r="RQ384" s="233"/>
      <c r="RR384" s="233"/>
      <c r="RS384" s="233"/>
      <c r="RT384" s="233"/>
      <c r="RU384" s="233"/>
      <c r="RV384" s="233"/>
      <c r="RW384" s="233"/>
      <c r="RX384" s="233"/>
      <c r="RY384" s="233"/>
      <c r="RZ384" s="233"/>
      <c r="SA384" s="233"/>
      <c r="SB384" s="233"/>
    </row>
    <row r="385" spans="1:496" s="239" customFormat="1" ht="15" customHeight="1" x14ac:dyDescent="0.2">
      <c r="A385" s="237"/>
      <c r="B385" s="237"/>
      <c r="D385" s="237"/>
      <c r="E385" s="255"/>
      <c r="F385" s="233"/>
      <c r="G385" s="233"/>
      <c r="H385" s="233"/>
      <c r="I385" s="233"/>
      <c r="J385" s="233"/>
      <c r="K385" s="233"/>
      <c r="L385" s="233"/>
      <c r="M385" s="233"/>
      <c r="N385" s="233"/>
      <c r="O385" s="233"/>
      <c r="P385" s="233"/>
      <c r="Q385" s="233"/>
      <c r="R385" s="233"/>
      <c r="S385" s="233"/>
      <c r="T385" s="233"/>
      <c r="U385" s="233"/>
      <c r="V385" s="233"/>
      <c r="W385" s="233"/>
      <c r="X385" s="233"/>
      <c r="Y385" s="233"/>
      <c r="Z385" s="233"/>
      <c r="AA385" s="233"/>
      <c r="AB385" s="233"/>
      <c r="AC385" s="233"/>
      <c r="AD385" s="233"/>
      <c r="AE385" s="233"/>
      <c r="AF385" s="233"/>
      <c r="AG385" s="233"/>
      <c r="AH385" s="233"/>
      <c r="AI385" s="233"/>
      <c r="AJ385" s="233"/>
      <c r="AK385" s="233"/>
      <c r="AL385" s="233"/>
      <c r="AM385" s="233"/>
      <c r="AN385" s="233"/>
      <c r="AO385" s="233"/>
      <c r="AP385" s="233"/>
      <c r="AQ385" s="233"/>
      <c r="AR385" s="233"/>
      <c r="AS385" s="233"/>
      <c r="AT385" s="233"/>
      <c r="AU385" s="233"/>
      <c r="AV385" s="233"/>
      <c r="AW385" s="233"/>
      <c r="AX385" s="233"/>
      <c r="AY385" s="233"/>
      <c r="AZ385" s="233"/>
      <c r="BA385" s="233"/>
      <c r="BB385" s="233"/>
      <c r="BC385" s="233"/>
      <c r="BD385" s="233"/>
      <c r="BE385" s="233"/>
      <c r="BF385" s="233"/>
      <c r="BG385" s="233"/>
      <c r="BH385" s="233"/>
      <c r="BI385" s="233"/>
      <c r="BJ385" s="233"/>
      <c r="BK385" s="233"/>
      <c r="BL385" s="233"/>
      <c r="BM385" s="233"/>
      <c r="BN385" s="233"/>
      <c r="BO385" s="233"/>
      <c r="BP385" s="233"/>
      <c r="BQ385" s="233"/>
      <c r="BR385" s="233"/>
      <c r="BS385" s="233"/>
      <c r="BT385" s="233"/>
      <c r="BU385" s="233"/>
      <c r="BV385" s="233"/>
      <c r="BW385" s="233"/>
      <c r="BX385" s="233"/>
      <c r="BY385" s="233"/>
      <c r="BZ385" s="233"/>
      <c r="CA385" s="233"/>
      <c r="CB385" s="233"/>
      <c r="CC385" s="233"/>
      <c r="CD385" s="233"/>
      <c r="CE385" s="233"/>
      <c r="CF385" s="233"/>
      <c r="CG385" s="233"/>
      <c r="CH385" s="233"/>
      <c r="CI385" s="233"/>
      <c r="CJ385" s="233"/>
      <c r="CK385" s="233"/>
      <c r="CL385" s="233"/>
      <c r="CM385" s="233"/>
      <c r="CN385" s="233"/>
      <c r="CO385" s="233"/>
      <c r="CP385" s="233"/>
      <c r="CQ385" s="233"/>
      <c r="CR385" s="233"/>
      <c r="CS385" s="233"/>
      <c r="CT385" s="233"/>
      <c r="CU385" s="233"/>
      <c r="CV385" s="233"/>
      <c r="CW385" s="233"/>
      <c r="CX385" s="233"/>
      <c r="CY385" s="233"/>
      <c r="CZ385" s="233"/>
      <c r="DA385" s="233"/>
      <c r="DB385" s="233"/>
      <c r="DC385" s="233"/>
      <c r="DD385" s="233"/>
      <c r="DE385" s="233"/>
      <c r="DF385" s="233"/>
      <c r="DG385" s="233"/>
      <c r="DH385" s="233"/>
      <c r="DI385" s="233"/>
      <c r="DJ385" s="233"/>
      <c r="DK385" s="233"/>
      <c r="DL385" s="233"/>
      <c r="DM385" s="233"/>
      <c r="DN385" s="233"/>
      <c r="DO385" s="233"/>
      <c r="DP385" s="233"/>
      <c r="DQ385" s="233"/>
      <c r="DR385" s="233"/>
      <c r="DS385" s="233"/>
      <c r="DT385" s="233"/>
      <c r="DU385" s="233"/>
      <c r="DV385" s="233"/>
      <c r="DW385" s="233"/>
      <c r="DX385" s="233"/>
      <c r="DY385" s="233"/>
      <c r="DZ385" s="233"/>
      <c r="EA385" s="233"/>
      <c r="EB385" s="233"/>
      <c r="EC385" s="233"/>
      <c r="ED385" s="233"/>
      <c r="EE385" s="233"/>
      <c r="EF385" s="233"/>
      <c r="EG385" s="233"/>
      <c r="EH385" s="233"/>
      <c r="EI385" s="233"/>
      <c r="EJ385" s="233"/>
      <c r="EK385" s="233"/>
      <c r="EL385" s="233"/>
      <c r="EM385" s="233"/>
      <c r="EN385" s="233"/>
      <c r="EO385" s="233"/>
      <c r="EP385" s="233"/>
      <c r="EQ385" s="233"/>
      <c r="ER385" s="233"/>
      <c r="ES385" s="233"/>
      <c r="ET385" s="233"/>
      <c r="EU385" s="233"/>
      <c r="EV385" s="233"/>
      <c r="EW385" s="233"/>
      <c r="EX385" s="233"/>
      <c r="EY385" s="233"/>
      <c r="EZ385" s="233"/>
      <c r="FA385" s="233"/>
      <c r="FB385" s="233"/>
      <c r="FC385" s="233"/>
      <c r="FD385" s="233"/>
      <c r="FE385" s="233"/>
      <c r="FF385" s="233"/>
      <c r="FG385" s="233"/>
      <c r="FH385" s="233"/>
      <c r="FI385" s="233"/>
      <c r="FJ385" s="233"/>
      <c r="FK385" s="233"/>
      <c r="FL385" s="233"/>
      <c r="FM385" s="233"/>
      <c r="FN385" s="233"/>
      <c r="FO385" s="233"/>
      <c r="FP385" s="233"/>
      <c r="FQ385" s="233"/>
      <c r="FR385" s="233"/>
      <c r="FS385" s="233"/>
      <c r="FT385" s="233"/>
      <c r="FU385" s="233"/>
      <c r="FV385" s="233"/>
      <c r="FW385" s="233"/>
      <c r="FX385" s="233"/>
      <c r="FY385" s="233"/>
      <c r="FZ385" s="233"/>
      <c r="GA385" s="233"/>
      <c r="GB385" s="233"/>
      <c r="GC385" s="233"/>
      <c r="GD385" s="233"/>
      <c r="GE385" s="233"/>
      <c r="GF385" s="233"/>
      <c r="GG385" s="233"/>
      <c r="GH385" s="233"/>
      <c r="GI385" s="233"/>
      <c r="GJ385" s="233"/>
      <c r="GK385" s="233"/>
      <c r="GL385" s="233"/>
      <c r="GM385" s="233"/>
      <c r="GN385" s="233"/>
      <c r="GO385" s="233"/>
      <c r="GP385" s="233"/>
      <c r="GQ385" s="233"/>
      <c r="GR385" s="233"/>
      <c r="GS385" s="233"/>
      <c r="GT385" s="233"/>
      <c r="GU385" s="233"/>
      <c r="GV385" s="233"/>
      <c r="GW385" s="233"/>
      <c r="GX385" s="233"/>
      <c r="GY385" s="233"/>
      <c r="GZ385" s="233"/>
      <c r="HA385" s="233"/>
      <c r="HB385" s="233"/>
      <c r="HC385" s="233"/>
      <c r="HD385" s="233"/>
      <c r="HE385" s="233"/>
      <c r="HF385" s="233"/>
      <c r="HG385" s="233"/>
      <c r="HH385" s="233"/>
      <c r="HI385" s="233"/>
      <c r="HJ385" s="233"/>
      <c r="HK385" s="233"/>
      <c r="HL385" s="233"/>
      <c r="HM385" s="233"/>
      <c r="HN385" s="233"/>
      <c r="HO385" s="233"/>
      <c r="HP385" s="233"/>
      <c r="HQ385" s="233"/>
      <c r="HR385" s="233"/>
      <c r="HS385" s="233"/>
      <c r="HT385" s="233"/>
      <c r="HU385" s="233"/>
      <c r="HV385" s="233"/>
      <c r="HW385" s="233"/>
      <c r="HX385" s="233"/>
      <c r="HY385" s="233"/>
      <c r="HZ385" s="233"/>
      <c r="IA385" s="233"/>
      <c r="IB385" s="233"/>
      <c r="IC385" s="233"/>
      <c r="ID385" s="233"/>
      <c r="IE385" s="233"/>
      <c r="IF385" s="233"/>
      <c r="IG385" s="233"/>
      <c r="IH385" s="233"/>
      <c r="II385" s="233"/>
      <c r="IJ385" s="233"/>
      <c r="IK385" s="233"/>
      <c r="IL385" s="233"/>
      <c r="IM385" s="233"/>
      <c r="IN385" s="233"/>
      <c r="IO385" s="233"/>
      <c r="IP385" s="233"/>
      <c r="IQ385" s="233"/>
      <c r="IR385" s="233"/>
      <c r="IS385" s="233"/>
      <c r="IT385" s="233"/>
      <c r="IU385" s="233"/>
      <c r="IV385" s="233"/>
      <c r="IW385" s="233"/>
      <c r="IX385" s="233"/>
      <c r="IY385" s="233"/>
      <c r="IZ385" s="233"/>
      <c r="JA385" s="233"/>
      <c r="JB385" s="233"/>
      <c r="JC385" s="233"/>
      <c r="JD385" s="233"/>
      <c r="JE385" s="233"/>
      <c r="JF385" s="233"/>
      <c r="JG385" s="233"/>
      <c r="JH385" s="233"/>
      <c r="JI385" s="233"/>
      <c r="JJ385" s="233"/>
      <c r="JK385" s="233"/>
      <c r="JL385" s="233"/>
      <c r="JM385" s="233"/>
      <c r="JN385" s="233"/>
      <c r="JO385" s="233"/>
      <c r="JP385" s="233"/>
      <c r="JQ385" s="233"/>
      <c r="JR385" s="233"/>
      <c r="JS385" s="233"/>
      <c r="JT385" s="233"/>
      <c r="JU385" s="233"/>
      <c r="JV385" s="233"/>
      <c r="JW385" s="233"/>
      <c r="JX385" s="233"/>
      <c r="JY385" s="233"/>
      <c r="JZ385" s="233"/>
      <c r="KA385" s="233"/>
      <c r="KB385" s="233"/>
      <c r="KC385" s="233"/>
      <c r="KD385" s="233"/>
      <c r="KE385" s="233"/>
      <c r="KF385" s="233"/>
      <c r="KG385" s="233"/>
      <c r="KH385" s="233"/>
      <c r="KI385" s="233"/>
      <c r="KJ385" s="233"/>
      <c r="KK385" s="233"/>
      <c r="KL385" s="233"/>
      <c r="KM385" s="233"/>
      <c r="KN385" s="233"/>
      <c r="KO385" s="233"/>
      <c r="KP385" s="233"/>
      <c r="KQ385" s="233"/>
      <c r="KR385" s="233"/>
      <c r="KS385" s="233"/>
      <c r="KT385" s="233"/>
      <c r="KU385" s="233"/>
      <c r="KV385" s="233"/>
      <c r="KW385" s="233"/>
      <c r="KX385" s="233"/>
      <c r="KY385" s="233"/>
      <c r="KZ385" s="233"/>
      <c r="LA385" s="233"/>
      <c r="LB385" s="233"/>
      <c r="LC385" s="233"/>
      <c r="LD385" s="233"/>
      <c r="LE385" s="233"/>
      <c r="LF385" s="233"/>
      <c r="LG385" s="233"/>
      <c r="LH385" s="233"/>
      <c r="LI385" s="233"/>
      <c r="LJ385" s="233"/>
      <c r="LK385" s="233"/>
      <c r="LL385" s="233"/>
      <c r="LM385" s="233"/>
      <c r="LN385" s="233"/>
      <c r="LO385" s="233"/>
      <c r="LP385" s="233"/>
      <c r="LQ385" s="233"/>
      <c r="LR385" s="233"/>
      <c r="LS385" s="233"/>
      <c r="LT385" s="233"/>
      <c r="LU385" s="233"/>
      <c r="LV385" s="233"/>
      <c r="LW385" s="233"/>
      <c r="LX385" s="233"/>
      <c r="LY385" s="233"/>
      <c r="LZ385" s="233"/>
      <c r="MA385" s="233"/>
      <c r="MB385" s="233"/>
      <c r="MC385" s="233"/>
      <c r="MD385" s="233"/>
      <c r="ME385" s="233"/>
      <c r="MF385" s="233"/>
      <c r="MG385" s="233"/>
      <c r="MH385" s="233"/>
      <c r="MI385" s="233"/>
      <c r="MJ385" s="233"/>
      <c r="MK385" s="233"/>
      <c r="ML385" s="233"/>
      <c r="MM385" s="233"/>
      <c r="MN385" s="233"/>
      <c r="MO385" s="233"/>
      <c r="MP385" s="233"/>
      <c r="MQ385" s="233"/>
      <c r="MR385" s="233"/>
      <c r="MS385" s="233"/>
      <c r="MT385" s="233"/>
      <c r="MU385" s="233"/>
      <c r="MV385" s="233"/>
      <c r="MW385" s="233"/>
      <c r="MX385" s="233"/>
      <c r="MY385" s="233"/>
      <c r="MZ385" s="233"/>
      <c r="NA385" s="233"/>
      <c r="NB385" s="233"/>
      <c r="NC385" s="233"/>
      <c r="ND385" s="233"/>
      <c r="NE385" s="233"/>
      <c r="NF385" s="233"/>
      <c r="NG385" s="233"/>
      <c r="NH385" s="233"/>
      <c r="NI385" s="233"/>
      <c r="NJ385" s="233"/>
      <c r="NK385" s="233"/>
      <c r="NL385" s="233"/>
      <c r="NM385" s="233"/>
      <c r="NN385" s="233"/>
      <c r="NO385" s="233"/>
      <c r="NP385" s="233"/>
      <c r="NQ385" s="233"/>
      <c r="NR385" s="233"/>
      <c r="NS385" s="233"/>
      <c r="NT385" s="233"/>
      <c r="NU385" s="233"/>
      <c r="NV385" s="233"/>
      <c r="NW385" s="233"/>
      <c r="NX385" s="233"/>
      <c r="NY385" s="233"/>
      <c r="NZ385" s="233"/>
      <c r="OA385" s="233"/>
      <c r="OB385" s="233"/>
      <c r="OC385" s="233"/>
      <c r="OD385" s="233"/>
      <c r="OE385" s="233"/>
      <c r="OF385" s="233"/>
      <c r="OG385" s="233"/>
      <c r="OH385" s="233"/>
      <c r="OI385" s="233"/>
      <c r="OJ385" s="233"/>
      <c r="OK385" s="233"/>
      <c r="OL385" s="233"/>
      <c r="OM385" s="233"/>
      <c r="ON385" s="233"/>
      <c r="OO385" s="233"/>
      <c r="OP385" s="233"/>
      <c r="OQ385" s="233"/>
      <c r="OR385" s="233"/>
      <c r="OS385" s="233"/>
      <c r="OT385" s="233"/>
      <c r="OU385" s="233"/>
      <c r="OV385" s="233"/>
      <c r="OW385" s="233"/>
      <c r="OX385" s="233"/>
      <c r="OY385" s="233"/>
      <c r="OZ385" s="233"/>
      <c r="PA385" s="233"/>
      <c r="PB385" s="233"/>
      <c r="PC385" s="233"/>
      <c r="PD385" s="233"/>
      <c r="PE385" s="233"/>
      <c r="PF385" s="233"/>
      <c r="PG385" s="233"/>
      <c r="PH385" s="233"/>
      <c r="PI385" s="233"/>
      <c r="PJ385" s="233"/>
      <c r="PK385" s="233"/>
      <c r="PL385" s="233"/>
      <c r="PM385" s="233"/>
      <c r="PN385" s="233"/>
      <c r="PO385" s="233"/>
      <c r="PP385" s="233"/>
      <c r="PQ385" s="233"/>
      <c r="PR385" s="233"/>
      <c r="PS385" s="233"/>
      <c r="PT385" s="233"/>
      <c r="PU385" s="233"/>
      <c r="PV385" s="233"/>
      <c r="PW385" s="233"/>
      <c r="PX385" s="233"/>
      <c r="PY385" s="233"/>
      <c r="PZ385" s="233"/>
      <c r="QA385" s="233"/>
      <c r="QB385" s="233"/>
      <c r="QC385" s="233"/>
      <c r="QD385" s="233"/>
      <c r="QE385" s="233"/>
      <c r="QF385" s="233"/>
      <c r="QG385" s="233"/>
      <c r="QH385" s="233"/>
      <c r="QI385" s="233"/>
      <c r="QJ385" s="233"/>
      <c r="QK385" s="233"/>
      <c r="QL385" s="233"/>
      <c r="QM385" s="233"/>
      <c r="QN385" s="233"/>
      <c r="QO385" s="233"/>
      <c r="QP385" s="233"/>
      <c r="QQ385" s="233"/>
      <c r="QR385" s="233"/>
      <c r="QS385" s="233"/>
      <c r="QT385" s="233"/>
      <c r="QU385" s="233"/>
      <c r="QV385" s="233"/>
      <c r="QW385" s="233"/>
      <c r="QX385" s="233"/>
      <c r="QY385" s="233"/>
      <c r="QZ385" s="233"/>
      <c r="RA385" s="233"/>
      <c r="RB385" s="233"/>
      <c r="RC385" s="233"/>
      <c r="RD385" s="233"/>
      <c r="RE385" s="233"/>
      <c r="RF385" s="233"/>
      <c r="RG385" s="233"/>
      <c r="RH385" s="233"/>
      <c r="RI385" s="233"/>
      <c r="RJ385" s="233"/>
      <c r="RK385" s="233"/>
      <c r="RL385" s="233"/>
      <c r="RM385" s="233"/>
      <c r="RN385" s="233"/>
      <c r="RO385" s="233"/>
      <c r="RP385" s="233"/>
      <c r="RQ385" s="233"/>
      <c r="RR385" s="233"/>
      <c r="RS385" s="233"/>
      <c r="RT385" s="233"/>
      <c r="RU385" s="233"/>
      <c r="RV385" s="233"/>
      <c r="RW385" s="233"/>
      <c r="RX385" s="233"/>
      <c r="RY385" s="233"/>
      <c r="RZ385" s="233"/>
      <c r="SA385" s="233"/>
      <c r="SB385" s="233"/>
    </row>
    <row r="386" spans="1:496" ht="15" customHeight="1" x14ac:dyDescent="0.2">
      <c r="A386" s="234" t="str">
        <f t="shared" si="8"/>
        <v>INDEC-PB - 44430-1</v>
      </c>
      <c r="B386" s="234">
        <v>44430</v>
      </c>
      <c r="C386" s="233" t="s">
        <v>51</v>
      </c>
      <c r="D386" s="234">
        <v>1</v>
      </c>
      <c r="E386" s="254" t="s">
        <v>405</v>
      </c>
    </row>
    <row r="387" spans="1:496" ht="15" customHeight="1" x14ac:dyDescent="0.2">
      <c r="A387" s="234" t="str">
        <f t="shared" si="8"/>
        <v>INDEC-PB - 37930-1</v>
      </c>
      <c r="B387" s="234">
        <v>37930</v>
      </c>
      <c r="C387" s="233" t="s">
        <v>51</v>
      </c>
      <c r="D387" s="234">
        <v>1</v>
      </c>
      <c r="E387" s="254" t="s">
        <v>406</v>
      </c>
    </row>
    <row r="388" spans="1:496" ht="15" customHeight="1" x14ac:dyDescent="0.2">
      <c r="A388" s="234" t="str">
        <f t="shared" si="8"/>
        <v>INDEC-PB - 37330-1</v>
      </c>
      <c r="B388" s="234">
        <v>37330</v>
      </c>
      <c r="C388" s="233" t="s">
        <v>51</v>
      </c>
      <c r="D388" s="234">
        <v>1</v>
      </c>
      <c r="E388" s="254" t="s">
        <v>407</v>
      </c>
    </row>
    <row r="389" spans="1:496" ht="15" customHeight="1" x14ac:dyDescent="0.2">
      <c r="A389" s="234" t="str">
        <f t="shared" si="8"/>
        <v>INDEC-PB - 37540-1</v>
      </c>
      <c r="B389" s="234">
        <v>37540</v>
      </c>
      <c r="C389" s="233" t="s">
        <v>51</v>
      </c>
      <c r="D389" s="234">
        <v>1</v>
      </c>
      <c r="E389" s="254" t="s">
        <v>408</v>
      </c>
    </row>
    <row r="390" spans="1:496" ht="15" customHeight="1" x14ac:dyDescent="0.2">
      <c r="A390" s="234" t="str">
        <f t="shared" si="8"/>
        <v>INDEC-PB - 43121-1</v>
      </c>
      <c r="B390" s="234">
        <v>43121</v>
      </c>
      <c r="C390" s="233" t="s">
        <v>51</v>
      </c>
      <c r="D390" s="234">
        <v>1</v>
      </c>
      <c r="E390" s="254" t="s">
        <v>409</v>
      </c>
    </row>
    <row r="391" spans="1:496" ht="15" customHeight="1" x14ac:dyDescent="0.2">
      <c r="A391" s="234" t="str">
        <f t="shared" si="8"/>
        <v>INDEC-PB - 46112-1</v>
      </c>
      <c r="B391" s="234">
        <v>46112</v>
      </c>
      <c r="C391" s="233" t="s">
        <v>51</v>
      </c>
      <c r="D391" s="234">
        <v>1</v>
      </c>
      <c r="E391" s="254" t="s">
        <v>410</v>
      </c>
    </row>
    <row r="392" spans="1:496" s="239" customFormat="1" ht="15" customHeight="1" x14ac:dyDescent="0.2">
      <c r="A392" s="237"/>
      <c r="B392" s="237"/>
      <c r="D392" s="237"/>
      <c r="E392" s="255"/>
      <c r="F392" s="233"/>
      <c r="G392" s="233"/>
      <c r="H392" s="233"/>
      <c r="I392" s="233"/>
      <c r="J392" s="233"/>
      <c r="K392" s="233"/>
      <c r="L392" s="233"/>
      <c r="M392" s="233"/>
      <c r="N392" s="233"/>
      <c r="O392" s="233"/>
      <c r="P392" s="233"/>
      <c r="Q392" s="233"/>
      <c r="R392" s="233"/>
      <c r="S392" s="233"/>
      <c r="T392" s="233"/>
      <c r="U392" s="233"/>
      <c r="V392" s="233"/>
      <c r="W392" s="233"/>
      <c r="X392" s="233"/>
      <c r="Y392" s="233"/>
      <c r="Z392" s="233"/>
      <c r="AA392" s="233"/>
      <c r="AB392" s="233"/>
      <c r="AC392" s="233"/>
      <c r="AD392" s="233"/>
      <c r="AE392" s="233"/>
      <c r="AF392" s="233"/>
      <c r="AG392" s="233"/>
      <c r="AH392" s="233"/>
      <c r="AI392" s="233"/>
      <c r="AJ392" s="233"/>
      <c r="AK392" s="233"/>
      <c r="AL392" s="233"/>
      <c r="AM392" s="233"/>
      <c r="AN392" s="233"/>
      <c r="AO392" s="233"/>
      <c r="AP392" s="233"/>
      <c r="AQ392" s="233"/>
      <c r="AR392" s="233"/>
      <c r="AS392" s="233"/>
      <c r="AT392" s="233"/>
      <c r="AU392" s="233"/>
      <c r="AV392" s="233"/>
      <c r="AW392" s="233"/>
      <c r="AX392" s="233"/>
      <c r="AY392" s="233"/>
      <c r="AZ392" s="233"/>
      <c r="BA392" s="233"/>
      <c r="BB392" s="233"/>
      <c r="BC392" s="233"/>
      <c r="BD392" s="233"/>
      <c r="BE392" s="233"/>
      <c r="BF392" s="233"/>
      <c r="BG392" s="233"/>
      <c r="BH392" s="233"/>
      <c r="BI392" s="233"/>
      <c r="BJ392" s="233"/>
      <c r="BK392" s="233"/>
      <c r="BL392" s="233"/>
      <c r="BM392" s="233"/>
      <c r="BN392" s="233"/>
      <c r="BO392" s="233"/>
      <c r="BP392" s="233"/>
      <c r="BQ392" s="233"/>
      <c r="BR392" s="233"/>
      <c r="BS392" s="233"/>
      <c r="BT392" s="233"/>
      <c r="BU392" s="233"/>
      <c r="BV392" s="233"/>
      <c r="BW392" s="233"/>
      <c r="BX392" s="233"/>
      <c r="BY392" s="233"/>
      <c r="BZ392" s="233"/>
      <c r="CA392" s="233"/>
      <c r="CB392" s="233"/>
      <c r="CC392" s="233"/>
      <c r="CD392" s="233"/>
      <c r="CE392" s="233"/>
      <c r="CF392" s="233"/>
      <c r="CG392" s="233"/>
      <c r="CH392" s="233"/>
      <c r="CI392" s="233"/>
      <c r="CJ392" s="233"/>
      <c r="CK392" s="233"/>
      <c r="CL392" s="233"/>
      <c r="CM392" s="233"/>
      <c r="CN392" s="233"/>
      <c r="CO392" s="233"/>
      <c r="CP392" s="233"/>
      <c r="CQ392" s="233"/>
      <c r="CR392" s="233"/>
      <c r="CS392" s="233"/>
      <c r="CT392" s="233"/>
      <c r="CU392" s="233"/>
      <c r="CV392" s="233"/>
      <c r="CW392" s="233"/>
      <c r="CX392" s="233"/>
      <c r="CY392" s="233"/>
      <c r="CZ392" s="233"/>
      <c r="DA392" s="233"/>
      <c r="DB392" s="233"/>
      <c r="DC392" s="233"/>
      <c r="DD392" s="233"/>
      <c r="DE392" s="233"/>
      <c r="DF392" s="233"/>
      <c r="DG392" s="233"/>
      <c r="DH392" s="233"/>
      <c r="DI392" s="233"/>
      <c r="DJ392" s="233"/>
      <c r="DK392" s="233"/>
      <c r="DL392" s="233"/>
      <c r="DM392" s="233"/>
      <c r="DN392" s="233"/>
      <c r="DO392" s="233"/>
      <c r="DP392" s="233"/>
      <c r="DQ392" s="233"/>
      <c r="DR392" s="233"/>
      <c r="DS392" s="233"/>
      <c r="DT392" s="233"/>
      <c r="DU392" s="233"/>
      <c r="DV392" s="233"/>
      <c r="DW392" s="233"/>
      <c r="DX392" s="233"/>
      <c r="DY392" s="233"/>
      <c r="DZ392" s="233"/>
      <c r="EA392" s="233"/>
      <c r="EB392" s="233"/>
      <c r="EC392" s="233"/>
      <c r="ED392" s="233"/>
      <c r="EE392" s="233"/>
      <c r="EF392" s="233"/>
      <c r="EG392" s="233"/>
      <c r="EH392" s="233"/>
      <c r="EI392" s="233"/>
      <c r="EJ392" s="233"/>
      <c r="EK392" s="233"/>
      <c r="EL392" s="233"/>
      <c r="EM392" s="233"/>
      <c r="EN392" s="233"/>
      <c r="EO392" s="233"/>
      <c r="EP392" s="233"/>
      <c r="EQ392" s="233"/>
      <c r="ER392" s="233"/>
      <c r="ES392" s="233"/>
      <c r="ET392" s="233"/>
      <c r="EU392" s="233"/>
      <c r="EV392" s="233"/>
      <c r="EW392" s="233"/>
      <c r="EX392" s="233"/>
      <c r="EY392" s="233"/>
      <c r="EZ392" s="233"/>
      <c r="FA392" s="233"/>
      <c r="FB392" s="233"/>
      <c r="FC392" s="233"/>
      <c r="FD392" s="233"/>
      <c r="FE392" s="233"/>
      <c r="FF392" s="233"/>
      <c r="FG392" s="233"/>
      <c r="FH392" s="233"/>
      <c r="FI392" s="233"/>
      <c r="FJ392" s="233"/>
      <c r="FK392" s="233"/>
      <c r="FL392" s="233"/>
      <c r="FM392" s="233"/>
      <c r="FN392" s="233"/>
      <c r="FO392" s="233"/>
      <c r="FP392" s="233"/>
      <c r="FQ392" s="233"/>
      <c r="FR392" s="233"/>
      <c r="FS392" s="233"/>
      <c r="FT392" s="233"/>
      <c r="FU392" s="233"/>
      <c r="FV392" s="233"/>
      <c r="FW392" s="233"/>
      <c r="FX392" s="233"/>
      <c r="FY392" s="233"/>
      <c r="FZ392" s="233"/>
      <c r="GA392" s="233"/>
      <c r="GB392" s="233"/>
      <c r="GC392" s="233"/>
      <c r="GD392" s="233"/>
      <c r="GE392" s="233"/>
      <c r="GF392" s="233"/>
      <c r="GG392" s="233"/>
      <c r="GH392" s="233"/>
      <c r="GI392" s="233"/>
      <c r="GJ392" s="233"/>
      <c r="GK392" s="233"/>
      <c r="GL392" s="233"/>
      <c r="GM392" s="233"/>
      <c r="GN392" s="233"/>
      <c r="GO392" s="233"/>
      <c r="GP392" s="233"/>
      <c r="GQ392" s="233"/>
      <c r="GR392" s="233"/>
      <c r="GS392" s="233"/>
      <c r="GT392" s="233"/>
      <c r="GU392" s="233"/>
      <c r="GV392" s="233"/>
      <c r="GW392" s="233"/>
      <c r="GX392" s="233"/>
      <c r="GY392" s="233"/>
      <c r="GZ392" s="233"/>
      <c r="HA392" s="233"/>
      <c r="HB392" s="233"/>
      <c r="HC392" s="233"/>
      <c r="HD392" s="233"/>
      <c r="HE392" s="233"/>
      <c r="HF392" s="233"/>
      <c r="HG392" s="233"/>
      <c r="HH392" s="233"/>
      <c r="HI392" s="233"/>
      <c r="HJ392" s="233"/>
      <c r="HK392" s="233"/>
      <c r="HL392" s="233"/>
      <c r="HM392" s="233"/>
      <c r="HN392" s="233"/>
      <c r="HO392" s="233"/>
      <c r="HP392" s="233"/>
      <c r="HQ392" s="233"/>
      <c r="HR392" s="233"/>
      <c r="HS392" s="233"/>
      <c r="HT392" s="233"/>
      <c r="HU392" s="233"/>
      <c r="HV392" s="233"/>
      <c r="HW392" s="233"/>
      <c r="HX392" s="233"/>
      <c r="HY392" s="233"/>
      <c r="HZ392" s="233"/>
      <c r="IA392" s="233"/>
      <c r="IB392" s="233"/>
      <c r="IC392" s="233"/>
      <c r="ID392" s="233"/>
      <c r="IE392" s="233"/>
      <c r="IF392" s="233"/>
      <c r="IG392" s="233"/>
      <c r="IH392" s="233"/>
      <c r="II392" s="233"/>
      <c r="IJ392" s="233"/>
      <c r="IK392" s="233"/>
      <c r="IL392" s="233"/>
      <c r="IM392" s="233"/>
      <c r="IN392" s="233"/>
      <c r="IO392" s="233"/>
      <c r="IP392" s="233"/>
      <c r="IQ392" s="233"/>
      <c r="IR392" s="233"/>
      <c r="IS392" s="233"/>
      <c r="IT392" s="233"/>
      <c r="IU392" s="233"/>
      <c r="IV392" s="233"/>
      <c r="IW392" s="233"/>
      <c r="IX392" s="233"/>
      <c r="IY392" s="233"/>
      <c r="IZ392" s="233"/>
      <c r="JA392" s="233"/>
      <c r="JB392" s="233"/>
      <c r="JC392" s="233"/>
      <c r="JD392" s="233"/>
      <c r="JE392" s="233"/>
      <c r="JF392" s="233"/>
      <c r="JG392" s="233"/>
      <c r="JH392" s="233"/>
      <c r="JI392" s="233"/>
      <c r="JJ392" s="233"/>
      <c r="JK392" s="233"/>
      <c r="JL392" s="233"/>
      <c r="JM392" s="233"/>
      <c r="JN392" s="233"/>
      <c r="JO392" s="233"/>
      <c r="JP392" s="233"/>
      <c r="JQ392" s="233"/>
      <c r="JR392" s="233"/>
      <c r="JS392" s="233"/>
      <c r="JT392" s="233"/>
      <c r="JU392" s="233"/>
      <c r="JV392" s="233"/>
      <c r="JW392" s="233"/>
      <c r="JX392" s="233"/>
      <c r="JY392" s="233"/>
      <c r="JZ392" s="233"/>
      <c r="KA392" s="233"/>
      <c r="KB392" s="233"/>
      <c r="KC392" s="233"/>
      <c r="KD392" s="233"/>
      <c r="KE392" s="233"/>
      <c r="KF392" s="233"/>
      <c r="KG392" s="233"/>
      <c r="KH392" s="233"/>
      <c r="KI392" s="233"/>
      <c r="KJ392" s="233"/>
      <c r="KK392" s="233"/>
      <c r="KL392" s="233"/>
      <c r="KM392" s="233"/>
      <c r="KN392" s="233"/>
      <c r="KO392" s="233"/>
      <c r="KP392" s="233"/>
      <c r="KQ392" s="233"/>
      <c r="KR392" s="233"/>
      <c r="KS392" s="233"/>
      <c r="KT392" s="233"/>
      <c r="KU392" s="233"/>
      <c r="KV392" s="233"/>
      <c r="KW392" s="233"/>
      <c r="KX392" s="233"/>
      <c r="KY392" s="233"/>
      <c r="KZ392" s="233"/>
      <c r="LA392" s="233"/>
      <c r="LB392" s="233"/>
      <c r="LC392" s="233"/>
      <c r="LD392" s="233"/>
      <c r="LE392" s="233"/>
      <c r="LF392" s="233"/>
      <c r="LG392" s="233"/>
      <c r="LH392" s="233"/>
      <c r="LI392" s="233"/>
      <c r="LJ392" s="233"/>
      <c r="LK392" s="233"/>
      <c r="LL392" s="233"/>
      <c r="LM392" s="233"/>
      <c r="LN392" s="233"/>
      <c r="LO392" s="233"/>
      <c r="LP392" s="233"/>
      <c r="LQ392" s="233"/>
      <c r="LR392" s="233"/>
      <c r="LS392" s="233"/>
      <c r="LT392" s="233"/>
      <c r="LU392" s="233"/>
      <c r="LV392" s="233"/>
      <c r="LW392" s="233"/>
      <c r="LX392" s="233"/>
      <c r="LY392" s="233"/>
      <c r="LZ392" s="233"/>
      <c r="MA392" s="233"/>
      <c r="MB392" s="233"/>
      <c r="MC392" s="233"/>
      <c r="MD392" s="233"/>
      <c r="ME392" s="233"/>
      <c r="MF392" s="233"/>
      <c r="MG392" s="233"/>
      <c r="MH392" s="233"/>
      <c r="MI392" s="233"/>
      <c r="MJ392" s="233"/>
      <c r="MK392" s="233"/>
      <c r="ML392" s="233"/>
      <c r="MM392" s="233"/>
      <c r="MN392" s="233"/>
      <c r="MO392" s="233"/>
      <c r="MP392" s="233"/>
      <c r="MQ392" s="233"/>
      <c r="MR392" s="233"/>
      <c r="MS392" s="233"/>
      <c r="MT392" s="233"/>
      <c r="MU392" s="233"/>
      <c r="MV392" s="233"/>
      <c r="MW392" s="233"/>
      <c r="MX392" s="233"/>
      <c r="MY392" s="233"/>
      <c r="MZ392" s="233"/>
      <c r="NA392" s="233"/>
      <c r="NB392" s="233"/>
      <c r="NC392" s="233"/>
      <c r="ND392" s="233"/>
      <c r="NE392" s="233"/>
      <c r="NF392" s="233"/>
      <c r="NG392" s="233"/>
      <c r="NH392" s="233"/>
      <c r="NI392" s="233"/>
      <c r="NJ392" s="233"/>
      <c r="NK392" s="233"/>
      <c r="NL392" s="233"/>
      <c r="NM392" s="233"/>
      <c r="NN392" s="233"/>
      <c r="NO392" s="233"/>
      <c r="NP392" s="233"/>
      <c r="NQ392" s="233"/>
      <c r="NR392" s="233"/>
      <c r="NS392" s="233"/>
      <c r="NT392" s="233"/>
      <c r="NU392" s="233"/>
      <c r="NV392" s="233"/>
      <c r="NW392" s="233"/>
      <c r="NX392" s="233"/>
      <c r="NY392" s="233"/>
      <c r="NZ392" s="233"/>
      <c r="OA392" s="233"/>
      <c r="OB392" s="233"/>
      <c r="OC392" s="233"/>
      <c r="OD392" s="233"/>
      <c r="OE392" s="233"/>
      <c r="OF392" s="233"/>
      <c r="OG392" s="233"/>
      <c r="OH392" s="233"/>
      <c r="OI392" s="233"/>
      <c r="OJ392" s="233"/>
      <c r="OK392" s="233"/>
      <c r="OL392" s="233"/>
      <c r="OM392" s="233"/>
      <c r="ON392" s="233"/>
      <c r="OO392" s="233"/>
      <c r="OP392" s="233"/>
      <c r="OQ392" s="233"/>
      <c r="OR392" s="233"/>
      <c r="OS392" s="233"/>
      <c r="OT392" s="233"/>
      <c r="OU392" s="233"/>
      <c r="OV392" s="233"/>
      <c r="OW392" s="233"/>
      <c r="OX392" s="233"/>
      <c r="OY392" s="233"/>
      <c r="OZ392" s="233"/>
      <c r="PA392" s="233"/>
      <c r="PB392" s="233"/>
      <c r="PC392" s="233"/>
      <c r="PD392" s="233"/>
      <c r="PE392" s="233"/>
      <c r="PF392" s="233"/>
      <c r="PG392" s="233"/>
      <c r="PH392" s="233"/>
      <c r="PI392" s="233"/>
      <c r="PJ392" s="233"/>
      <c r="PK392" s="233"/>
      <c r="PL392" s="233"/>
      <c r="PM392" s="233"/>
      <c r="PN392" s="233"/>
      <c r="PO392" s="233"/>
      <c r="PP392" s="233"/>
      <c r="PQ392" s="233"/>
      <c r="PR392" s="233"/>
      <c r="PS392" s="233"/>
      <c r="PT392" s="233"/>
      <c r="PU392" s="233"/>
      <c r="PV392" s="233"/>
      <c r="PW392" s="233"/>
      <c r="PX392" s="233"/>
      <c r="PY392" s="233"/>
      <c r="PZ392" s="233"/>
      <c r="QA392" s="233"/>
      <c r="QB392" s="233"/>
      <c r="QC392" s="233"/>
      <c r="QD392" s="233"/>
      <c r="QE392" s="233"/>
      <c r="QF392" s="233"/>
      <c r="QG392" s="233"/>
      <c r="QH392" s="233"/>
      <c r="QI392" s="233"/>
      <c r="QJ392" s="233"/>
      <c r="QK392" s="233"/>
      <c r="QL392" s="233"/>
      <c r="QM392" s="233"/>
      <c r="QN392" s="233"/>
      <c r="QO392" s="233"/>
      <c r="QP392" s="233"/>
      <c r="QQ392" s="233"/>
      <c r="QR392" s="233"/>
      <c r="QS392" s="233"/>
      <c r="QT392" s="233"/>
      <c r="QU392" s="233"/>
      <c r="QV392" s="233"/>
      <c r="QW392" s="233"/>
      <c r="QX392" s="233"/>
      <c r="QY392" s="233"/>
      <c r="QZ392" s="233"/>
      <c r="RA392" s="233"/>
      <c r="RB392" s="233"/>
      <c r="RC392" s="233"/>
      <c r="RD392" s="233"/>
      <c r="RE392" s="233"/>
      <c r="RF392" s="233"/>
      <c r="RG392" s="233"/>
      <c r="RH392" s="233"/>
      <c r="RI392" s="233"/>
      <c r="RJ392" s="233"/>
      <c r="RK392" s="233"/>
      <c r="RL392" s="233"/>
      <c r="RM392" s="233"/>
      <c r="RN392" s="233"/>
      <c r="RO392" s="233"/>
      <c r="RP392" s="233"/>
      <c r="RQ392" s="233"/>
      <c r="RR392" s="233"/>
      <c r="RS392" s="233"/>
      <c r="RT392" s="233"/>
      <c r="RU392" s="233"/>
      <c r="RV392" s="233"/>
      <c r="RW392" s="233"/>
      <c r="RX392" s="233"/>
      <c r="RY392" s="233"/>
      <c r="RZ392" s="233"/>
      <c r="SA392" s="233"/>
      <c r="SB392" s="233"/>
    </row>
    <row r="393" spans="1:496" ht="15" customHeight="1" x14ac:dyDescent="0.2">
      <c r="A393" s="234" t="str">
        <f t="shared" si="8"/>
        <v>INDEC-PB - 49911-1</v>
      </c>
      <c r="B393" s="234">
        <v>49911</v>
      </c>
      <c r="C393" s="233" t="s">
        <v>51</v>
      </c>
      <c r="D393" s="234">
        <v>1</v>
      </c>
      <c r="E393" s="254" t="s">
        <v>411</v>
      </c>
    </row>
    <row r="394" spans="1:496" ht="15" customHeight="1" x14ac:dyDescent="0.2">
      <c r="A394" s="234" t="str">
        <f t="shared" si="8"/>
        <v>INDEC-PB - 33310-1</v>
      </c>
      <c r="B394" s="234">
        <v>33310</v>
      </c>
      <c r="C394" s="233" t="s">
        <v>51</v>
      </c>
      <c r="D394" s="234">
        <v>1</v>
      </c>
      <c r="E394" s="254" t="s">
        <v>412</v>
      </c>
    </row>
    <row r="395" spans="1:496" ht="15" customHeight="1" x14ac:dyDescent="0.2">
      <c r="A395" s="234" t="str">
        <f t="shared" si="8"/>
        <v>INDEC-PB - 32129-1</v>
      </c>
      <c r="B395" s="234">
        <v>32129</v>
      </c>
      <c r="C395" s="233" t="s">
        <v>51</v>
      </c>
      <c r="D395" s="234">
        <v>1</v>
      </c>
      <c r="E395" s="254" t="s">
        <v>413</v>
      </c>
    </row>
    <row r="396" spans="1:496" ht="15" customHeight="1" x14ac:dyDescent="0.2">
      <c r="A396" s="234" t="str">
        <f t="shared" si="8"/>
        <v>INDEC-PB - 37990-2</v>
      </c>
      <c r="B396" s="234">
        <v>37990</v>
      </c>
      <c r="C396" s="233" t="s">
        <v>51</v>
      </c>
      <c r="D396" s="234">
        <v>2</v>
      </c>
      <c r="E396" s="254" t="s">
        <v>414</v>
      </c>
    </row>
    <row r="397" spans="1:496" ht="15" customHeight="1" x14ac:dyDescent="0.2">
      <c r="A397" s="234" t="str">
        <f t="shared" si="8"/>
        <v>INDEC-PB - 41251-1</v>
      </c>
      <c r="B397" s="234">
        <v>41251</v>
      </c>
      <c r="C397" s="233" t="s">
        <v>51</v>
      </c>
      <c r="D397" s="234">
        <v>1</v>
      </c>
      <c r="E397" s="254" t="s">
        <v>415</v>
      </c>
    </row>
    <row r="398" spans="1:496" ht="15" customHeight="1" x14ac:dyDescent="0.2">
      <c r="A398" s="234" t="str">
        <f t="shared" si="8"/>
        <v>INDEC-PB - 12010-1</v>
      </c>
      <c r="B398" s="234">
        <v>12010</v>
      </c>
      <c r="C398" s="233" t="s">
        <v>51</v>
      </c>
      <c r="D398" s="234">
        <v>1</v>
      </c>
      <c r="E398" s="254" t="s">
        <v>416</v>
      </c>
    </row>
    <row r="399" spans="1:496" ht="15" customHeight="1" x14ac:dyDescent="0.2">
      <c r="A399" s="234" t="str">
        <f t="shared" si="8"/>
        <v>INDEC-PB - 15320-1</v>
      </c>
      <c r="B399" s="234">
        <v>15320</v>
      </c>
      <c r="C399" s="233" t="s">
        <v>51</v>
      </c>
      <c r="D399" s="234">
        <v>1</v>
      </c>
      <c r="E399" s="254" t="s">
        <v>417</v>
      </c>
    </row>
    <row r="400" spans="1:496" ht="15" customHeight="1" x14ac:dyDescent="0.2">
      <c r="A400" s="234" t="str">
        <f t="shared" si="8"/>
        <v>INDEC-PB - 41116-1</v>
      </c>
      <c r="B400" s="234">
        <v>41116</v>
      </c>
      <c r="C400" s="233" t="s">
        <v>51</v>
      </c>
      <c r="D400" s="234">
        <v>1</v>
      </c>
      <c r="E400" s="254" t="s">
        <v>418</v>
      </c>
    </row>
    <row r="401" spans="1:496" ht="15" customHeight="1" x14ac:dyDescent="0.2">
      <c r="A401" s="234" t="str">
        <f t="shared" si="8"/>
        <v>INDEC-PB - 42999-1</v>
      </c>
      <c r="B401" s="234">
        <v>42999</v>
      </c>
      <c r="C401" s="233" t="s">
        <v>51</v>
      </c>
      <c r="D401" s="234">
        <v>1</v>
      </c>
      <c r="E401" s="254" t="s">
        <v>419</v>
      </c>
    </row>
    <row r="402" spans="1:496" ht="15" customHeight="1" x14ac:dyDescent="0.2">
      <c r="A402" s="234" t="str">
        <f t="shared" si="8"/>
        <v>INDEC-PB - 35110-3</v>
      </c>
      <c r="B402" s="234">
        <v>35110</v>
      </c>
      <c r="C402" s="233" t="s">
        <v>51</v>
      </c>
      <c r="D402" s="234">
        <v>3</v>
      </c>
      <c r="E402" s="254" t="s">
        <v>420</v>
      </c>
    </row>
    <row r="403" spans="1:496" ht="15" customHeight="1" x14ac:dyDescent="0.2">
      <c r="A403" s="234" t="str">
        <f t="shared" si="8"/>
        <v>INDEC-PB - 34740-6</v>
      </c>
      <c r="B403" s="234">
        <v>34740</v>
      </c>
      <c r="C403" s="233" t="s">
        <v>51</v>
      </c>
      <c r="D403" s="234">
        <v>6</v>
      </c>
      <c r="E403" s="254" t="s">
        <v>421</v>
      </c>
    </row>
    <row r="404" spans="1:496" ht="15" customHeight="1" x14ac:dyDescent="0.2">
      <c r="A404" s="234" t="str">
        <f t="shared" si="8"/>
        <v>INDEC-PB - 34730-1</v>
      </c>
      <c r="B404" s="234">
        <v>34730</v>
      </c>
      <c r="C404" s="233" t="s">
        <v>51</v>
      </c>
      <c r="D404" s="234">
        <v>1</v>
      </c>
      <c r="E404" s="254" t="s">
        <v>422</v>
      </c>
    </row>
    <row r="405" spans="1:496" s="239" customFormat="1" ht="15" customHeight="1" x14ac:dyDescent="0.2">
      <c r="A405" s="237"/>
      <c r="B405" s="237"/>
      <c r="D405" s="237"/>
      <c r="E405" s="255"/>
      <c r="F405" s="233"/>
      <c r="G405" s="233"/>
      <c r="H405" s="233"/>
      <c r="I405" s="233"/>
      <c r="J405" s="233"/>
      <c r="K405" s="233"/>
      <c r="L405" s="233"/>
      <c r="M405" s="233"/>
      <c r="N405" s="233"/>
      <c r="O405" s="233"/>
      <c r="P405" s="233"/>
      <c r="Q405" s="233"/>
      <c r="R405" s="233"/>
      <c r="S405" s="233"/>
      <c r="T405" s="233"/>
      <c r="U405" s="233"/>
      <c r="V405" s="233"/>
      <c r="W405" s="233"/>
      <c r="X405" s="233"/>
      <c r="Y405" s="233"/>
      <c r="Z405" s="233"/>
      <c r="AA405" s="233"/>
      <c r="AB405" s="233"/>
      <c r="AC405" s="233"/>
      <c r="AD405" s="233"/>
      <c r="AE405" s="233"/>
      <c r="AF405" s="233"/>
      <c r="AG405" s="233"/>
      <c r="AH405" s="233"/>
      <c r="AI405" s="233"/>
      <c r="AJ405" s="233"/>
      <c r="AK405" s="233"/>
      <c r="AL405" s="233"/>
      <c r="AM405" s="233"/>
      <c r="AN405" s="233"/>
      <c r="AO405" s="233"/>
      <c r="AP405" s="233"/>
      <c r="AQ405" s="233"/>
      <c r="AR405" s="233"/>
      <c r="AS405" s="233"/>
      <c r="AT405" s="233"/>
      <c r="AU405" s="233"/>
      <c r="AV405" s="233"/>
      <c r="AW405" s="233"/>
      <c r="AX405" s="233"/>
      <c r="AY405" s="233"/>
      <c r="AZ405" s="233"/>
      <c r="BA405" s="233"/>
      <c r="BB405" s="233"/>
      <c r="BC405" s="233"/>
      <c r="BD405" s="233"/>
      <c r="BE405" s="233"/>
      <c r="BF405" s="233"/>
      <c r="BG405" s="233"/>
      <c r="BH405" s="233"/>
      <c r="BI405" s="233"/>
      <c r="BJ405" s="233"/>
      <c r="BK405" s="233"/>
      <c r="BL405" s="233"/>
      <c r="BM405" s="233"/>
      <c r="BN405" s="233"/>
      <c r="BO405" s="233"/>
      <c r="BP405" s="233"/>
      <c r="BQ405" s="233"/>
      <c r="BR405" s="233"/>
      <c r="BS405" s="233"/>
      <c r="BT405" s="233"/>
      <c r="BU405" s="233"/>
      <c r="BV405" s="233"/>
      <c r="BW405" s="233"/>
      <c r="BX405" s="233"/>
      <c r="BY405" s="233"/>
      <c r="BZ405" s="233"/>
      <c r="CA405" s="233"/>
      <c r="CB405" s="233"/>
      <c r="CC405" s="233"/>
      <c r="CD405" s="233"/>
      <c r="CE405" s="233"/>
      <c r="CF405" s="233"/>
      <c r="CG405" s="233"/>
      <c r="CH405" s="233"/>
      <c r="CI405" s="233"/>
      <c r="CJ405" s="233"/>
      <c r="CK405" s="233"/>
      <c r="CL405" s="233"/>
      <c r="CM405" s="233"/>
      <c r="CN405" s="233"/>
      <c r="CO405" s="233"/>
      <c r="CP405" s="233"/>
      <c r="CQ405" s="233"/>
      <c r="CR405" s="233"/>
      <c r="CS405" s="233"/>
      <c r="CT405" s="233"/>
      <c r="CU405" s="233"/>
      <c r="CV405" s="233"/>
      <c r="CW405" s="233"/>
      <c r="CX405" s="233"/>
      <c r="CY405" s="233"/>
      <c r="CZ405" s="233"/>
      <c r="DA405" s="233"/>
      <c r="DB405" s="233"/>
      <c r="DC405" s="233"/>
      <c r="DD405" s="233"/>
      <c r="DE405" s="233"/>
      <c r="DF405" s="233"/>
      <c r="DG405" s="233"/>
      <c r="DH405" s="233"/>
      <c r="DI405" s="233"/>
      <c r="DJ405" s="233"/>
      <c r="DK405" s="233"/>
      <c r="DL405" s="233"/>
      <c r="DM405" s="233"/>
      <c r="DN405" s="233"/>
      <c r="DO405" s="233"/>
      <c r="DP405" s="233"/>
      <c r="DQ405" s="233"/>
      <c r="DR405" s="233"/>
      <c r="DS405" s="233"/>
      <c r="DT405" s="233"/>
      <c r="DU405" s="233"/>
      <c r="DV405" s="233"/>
      <c r="DW405" s="233"/>
      <c r="DX405" s="233"/>
      <c r="DY405" s="233"/>
      <c r="DZ405" s="233"/>
      <c r="EA405" s="233"/>
      <c r="EB405" s="233"/>
      <c r="EC405" s="233"/>
      <c r="ED405" s="233"/>
      <c r="EE405" s="233"/>
      <c r="EF405" s="233"/>
      <c r="EG405" s="233"/>
      <c r="EH405" s="233"/>
      <c r="EI405" s="233"/>
      <c r="EJ405" s="233"/>
      <c r="EK405" s="233"/>
      <c r="EL405" s="233"/>
      <c r="EM405" s="233"/>
      <c r="EN405" s="233"/>
      <c r="EO405" s="233"/>
      <c r="EP405" s="233"/>
      <c r="EQ405" s="233"/>
      <c r="ER405" s="233"/>
      <c r="ES405" s="233"/>
      <c r="ET405" s="233"/>
      <c r="EU405" s="233"/>
      <c r="EV405" s="233"/>
      <c r="EW405" s="233"/>
      <c r="EX405" s="233"/>
      <c r="EY405" s="233"/>
      <c r="EZ405" s="233"/>
      <c r="FA405" s="233"/>
      <c r="FB405" s="233"/>
      <c r="FC405" s="233"/>
      <c r="FD405" s="233"/>
      <c r="FE405" s="233"/>
      <c r="FF405" s="233"/>
      <c r="FG405" s="233"/>
      <c r="FH405" s="233"/>
      <c r="FI405" s="233"/>
      <c r="FJ405" s="233"/>
      <c r="FK405" s="233"/>
      <c r="FL405" s="233"/>
      <c r="FM405" s="233"/>
      <c r="FN405" s="233"/>
      <c r="FO405" s="233"/>
      <c r="FP405" s="233"/>
      <c r="FQ405" s="233"/>
      <c r="FR405" s="233"/>
      <c r="FS405" s="233"/>
      <c r="FT405" s="233"/>
      <c r="FU405" s="233"/>
      <c r="FV405" s="233"/>
      <c r="FW405" s="233"/>
      <c r="FX405" s="233"/>
      <c r="FY405" s="233"/>
      <c r="FZ405" s="233"/>
      <c r="GA405" s="233"/>
      <c r="GB405" s="233"/>
      <c r="GC405" s="233"/>
      <c r="GD405" s="233"/>
      <c r="GE405" s="233"/>
      <c r="GF405" s="233"/>
      <c r="GG405" s="233"/>
      <c r="GH405" s="233"/>
      <c r="GI405" s="233"/>
      <c r="GJ405" s="233"/>
      <c r="GK405" s="233"/>
      <c r="GL405" s="233"/>
      <c r="GM405" s="233"/>
      <c r="GN405" s="233"/>
      <c r="GO405" s="233"/>
      <c r="GP405" s="233"/>
      <c r="GQ405" s="233"/>
      <c r="GR405" s="233"/>
      <c r="GS405" s="233"/>
      <c r="GT405" s="233"/>
      <c r="GU405" s="233"/>
      <c r="GV405" s="233"/>
      <c r="GW405" s="233"/>
      <c r="GX405" s="233"/>
      <c r="GY405" s="233"/>
      <c r="GZ405" s="233"/>
      <c r="HA405" s="233"/>
      <c r="HB405" s="233"/>
      <c r="HC405" s="233"/>
      <c r="HD405" s="233"/>
      <c r="HE405" s="233"/>
      <c r="HF405" s="233"/>
      <c r="HG405" s="233"/>
      <c r="HH405" s="233"/>
      <c r="HI405" s="233"/>
      <c r="HJ405" s="233"/>
      <c r="HK405" s="233"/>
      <c r="HL405" s="233"/>
      <c r="HM405" s="233"/>
      <c r="HN405" s="233"/>
      <c r="HO405" s="233"/>
      <c r="HP405" s="233"/>
      <c r="HQ405" s="233"/>
      <c r="HR405" s="233"/>
      <c r="HS405" s="233"/>
      <c r="HT405" s="233"/>
      <c r="HU405" s="233"/>
      <c r="HV405" s="233"/>
      <c r="HW405" s="233"/>
      <c r="HX405" s="233"/>
      <c r="HY405" s="233"/>
      <c r="HZ405" s="233"/>
      <c r="IA405" s="233"/>
      <c r="IB405" s="233"/>
      <c r="IC405" s="233"/>
      <c r="ID405" s="233"/>
      <c r="IE405" s="233"/>
      <c r="IF405" s="233"/>
      <c r="IG405" s="233"/>
      <c r="IH405" s="233"/>
      <c r="II405" s="233"/>
      <c r="IJ405" s="233"/>
      <c r="IK405" s="233"/>
      <c r="IL405" s="233"/>
      <c r="IM405" s="233"/>
      <c r="IN405" s="233"/>
      <c r="IO405" s="233"/>
      <c r="IP405" s="233"/>
      <c r="IQ405" s="233"/>
      <c r="IR405" s="233"/>
      <c r="IS405" s="233"/>
      <c r="IT405" s="233"/>
      <c r="IU405" s="233"/>
      <c r="IV405" s="233"/>
      <c r="IW405" s="233"/>
      <c r="IX405" s="233"/>
      <c r="IY405" s="233"/>
      <c r="IZ405" s="233"/>
      <c r="JA405" s="233"/>
      <c r="JB405" s="233"/>
      <c r="JC405" s="233"/>
      <c r="JD405" s="233"/>
      <c r="JE405" s="233"/>
      <c r="JF405" s="233"/>
      <c r="JG405" s="233"/>
      <c r="JH405" s="233"/>
      <c r="JI405" s="233"/>
      <c r="JJ405" s="233"/>
      <c r="JK405" s="233"/>
      <c r="JL405" s="233"/>
      <c r="JM405" s="233"/>
      <c r="JN405" s="233"/>
      <c r="JO405" s="233"/>
      <c r="JP405" s="233"/>
      <c r="JQ405" s="233"/>
      <c r="JR405" s="233"/>
      <c r="JS405" s="233"/>
      <c r="JT405" s="233"/>
      <c r="JU405" s="233"/>
      <c r="JV405" s="233"/>
      <c r="JW405" s="233"/>
      <c r="JX405" s="233"/>
      <c r="JY405" s="233"/>
      <c r="JZ405" s="233"/>
      <c r="KA405" s="233"/>
      <c r="KB405" s="233"/>
      <c r="KC405" s="233"/>
      <c r="KD405" s="233"/>
      <c r="KE405" s="233"/>
      <c r="KF405" s="233"/>
      <c r="KG405" s="233"/>
      <c r="KH405" s="233"/>
      <c r="KI405" s="233"/>
      <c r="KJ405" s="233"/>
      <c r="KK405" s="233"/>
      <c r="KL405" s="233"/>
      <c r="KM405" s="233"/>
      <c r="KN405" s="233"/>
      <c r="KO405" s="233"/>
      <c r="KP405" s="233"/>
      <c r="KQ405" s="233"/>
      <c r="KR405" s="233"/>
      <c r="KS405" s="233"/>
      <c r="KT405" s="233"/>
      <c r="KU405" s="233"/>
      <c r="KV405" s="233"/>
      <c r="KW405" s="233"/>
      <c r="KX405" s="233"/>
      <c r="KY405" s="233"/>
      <c r="KZ405" s="233"/>
      <c r="LA405" s="233"/>
      <c r="LB405" s="233"/>
      <c r="LC405" s="233"/>
      <c r="LD405" s="233"/>
      <c r="LE405" s="233"/>
      <c r="LF405" s="233"/>
      <c r="LG405" s="233"/>
      <c r="LH405" s="233"/>
      <c r="LI405" s="233"/>
      <c r="LJ405" s="233"/>
      <c r="LK405" s="233"/>
      <c r="LL405" s="233"/>
      <c r="LM405" s="233"/>
      <c r="LN405" s="233"/>
      <c r="LO405" s="233"/>
      <c r="LP405" s="233"/>
      <c r="LQ405" s="233"/>
      <c r="LR405" s="233"/>
      <c r="LS405" s="233"/>
      <c r="LT405" s="233"/>
      <c r="LU405" s="233"/>
      <c r="LV405" s="233"/>
      <c r="LW405" s="233"/>
      <c r="LX405" s="233"/>
      <c r="LY405" s="233"/>
      <c r="LZ405" s="233"/>
      <c r="MA405" s="233"/>
      <c r="MB405" s="233"/>
      <c r="MC405" s="233"/>
      <c r="MD405" s="233"/>
      <c r="ME405" s="233"/>
      <c r="MF405" s="233"/>
      <c r="MG405" s="233"/>
      <c r="MH405" s="233"/>
      <c r="MI405" s="233"/>
      <c r="MJ405" s="233"/>
      <c r="MK405" s="233"/>
      <c r="ML405" s="233"/>
      <c r="MM405" s="233"/>
      <c r="MN405" s="233"/>
      <c r="MO405" s="233"/>
      <c r="MP405" s="233"/>
      <c r="MQ405" s="233"/>
      <c r="MR405" s="233"/>
      <c r="MS405" s="233"/>
      <c r="MT405" s="233"/>
      <c r="MU405" s="233"/>
      <c r="MV405" s="233"/>
      <c r="MW405" s="233"/>
      <c r="MX405" s="233"/>
      <c r="MY405" s="233"/>
      <c r="MZ405" s="233"/>
      <c r="NA405" s="233"/>
      <c r="NB405" s="233"/>
      <c r="NC405" s="233"/>
      <c r="ND405" s="233"/>
      <c r="NE405" s="233"/>
      <c r="NF405" s="233"/>
      <c r="NG405" s="233"/>
      <c r="NH405" s="233"/>
      <c r="NI405" s="233"/>
      <c r="NJ405" s="233"/>
      <c r="NK405" s="233"/>
      <c r="NL405" s="233"/>
      <c r="NM405" s="233"/>
      <c r="NN405" s="233"/>
      <c r="NO405" s="233"/>
      <c r="NP405" s="233"/>
      <c r="NQ405" s="233"/>
      <c r="NR405" s="233"/>
      <c r="NS405" s="233"/>
      <c r="NT405" s="233"/>
      <c r="NU405" s="233"/>
      <c r="NV405" s="233"/>
      <c r="NW405" s="233"/>
      <c r="NX405" s="233"/>
      <c r="NY405" s="233"/>
      <c r="NZ405" s="233"/>
      <c r="OA405" s="233"/>
      <c r="OB405" s="233"/>
      <c r="OC405" s="233"/>
      <c r="OD405" s="233"/>
      <c r="OE405" s="233"/>
      <c r="OF405" s="233"/>
      <c r="OG405" s="233"/>
      <c r="OH405" s="233"/>
      <c r="OI405" s="233"/>
      <c r="OJ405" s="233"/>
      <c r="OK405" s="233"/>
      <c r="OL405" s="233"/>
      <c r="OM405" s="233"/>
      <c r="ON405" s="233"/>
      <c r="OO405" s="233"/>
      <c r="OP405" s="233"/>
      <c r="OQ405" s="233"/>
      <c r="OR405" s="233"/>
      <c r="OS405" s="233"/>
      <c r="OT405" s="233"/>
      <c r="OU405" s="233"/>
      <c r="OV405" s="233"/>
      <c r="OW405" s="233"/>
      <c r="OX405" s="233"/>
      <c r="OY405" s="233"/>
      <c r="OZ405" s="233"/>
      <c r="PA405" s="233"/>
      <c r="PB405" s="233"/>
      <c r="PC405" s="233"/>
      <c r="PD405" s="233"/>
      <c r="PE405" s="233"/>
      <c r="PF405" s="233"/>
      <c r="PG405" s="233"/>
      <c r="PH405" s="233"/>
      <c r="PI405" s="233"/>
      <c r="PJ405" s="233"/>
      <c r="PK405" s="233"/>
      <c r="PL405" s="233"/>
      <c r="PM405" s="233"/>
      <c r="PN405" s="233"/>
      <c r="PO405" s="233"/>
      <c r="PP405" s="233"/>
      <c r="PQ405" s="233"/>
      <c r="PR405" s="233"/>
      <c r="PS405" s="233"/>
      <c r="PT405" s="233"/>
      <c r="PU405" s="233"/>
      <c r="PV405" s="233"/>
      <c r="PW405" s="233"/>
      <c r="PX405" s="233"/>
      <c r="PY405" s="233"/>
      <c r="PZ405" s="233"/>
      <c r="QA405" s="233"/>
      <c r="QB405" s="233"/>
      <c r="QC405" s="233"/>
      <c r="QD405" s="233"/>
      <c r="QE405" s="233"/>
      <c r="QF405" s="233"/>
      <c r="QG405" s="233"/>
      <c r="QH405" s="233"/>
      <c r="QI405" s="233"/>
      <c r="QJ405" s="233"/>
      <c r="QK405" s="233"/>
      <c r="QL405" s="233"/>
      <c r="QM405" s="233"/>
      <c r="QN405" s="233"/>
      <c r="QO405" s="233"/>
      <c r="QP405" s="233"/>
      <c r="QQ405" s="233"/>
      <c r="QR405" s="233"/>
      <c r="QS405" s="233"/>
      <c r="QT405" s="233"/>
      <c r="QU405" s="233"/>
      <c r="QV405" s="233"/>
      <c r="QW405" s="233"/>
      <c r="QX405" s="233"/>
      <c r="QY405" s="233"/>
      <c r="QZ405" s="233"/>
      <c r="RA405" s="233"/>
      <c r="RB405" s="233"/>
      <c r="RC405" s="233"/>
      <c r="RD405" s="233"/>
      <c r="RE405" s="233"/>
      <c r="RF405" s="233"/>
      <c r="RG405" s="233"/>
      <c r="RH405" s="233"/>
      <c r="RI405" s="233"/>
      <c r="RJ405" s="233"/>
      <c r="RK405" s="233"/>
      <c r="RL405" s="233"/>
      <c r="RM405" s="233"/>
      <c r="RN405" s="233"/>
      <c r="RO405" s="233"/>
      <c r="RP405" s="233"/>
      <c r="RQ405" s="233"/>
      <c r="RR405" s="233"/>
      <c r="RS405" s="233"/>
      <c r="RT405" s="233"/>
      <c r="RU405" s="233"/>
      <c r="RV405" s="233"/>
      <c r="RW405" s="233"/>
      <c r="RX405" s="233"/>
      <c r="RY405" s="233"/>
      <c r="RZ405" s="233"/>
      <c r="SA405" s="233"/>
      <c r="SB405" s="233"/>
    </row>
    <row r="406" spans="1:496" ht="15" customHeight="1" x14ac:dyDescent="0.2">
      <c r="A406" s="234" t="str">
        <f t="shared" si="8"/>
        <v>INDEC-PB - 34710-1</v>
      </c>
      <c r="B406" s="234">
        <v>34710</v>
      </c>
      <c r="C406" s="233" t="s">
        <v>51</v>
      </c>
      <c r="D406" s="234">
        <v>1</v>
      </c>
      <c r="E406" s="254" t="s">
        <v>423</v>
      </c>
    </row>
    <row r="407" spans="1:496" ht="15" customHeight="1" x14ac:dyDescent="0.2">
      <c r="A407" s="234" t="str">
        <f t="shared" si="8"/>
        <v>INDEC-PB - 41530-1</v>
      </c>
      <c r="B407" s="234">
        <v>41530</v>
      </c>
      <c r="C407" s="233" t="s">
        <v>51</v>
      </c>
      <c r="D407" s="234">
        <v>1</v>
      </c>
      <c r="E407" s="254" t="s">
        <v>424</v>
      </c>
    </row>
    <row r="408" spans="1:496" ht="15" customHeight="1" x14ac:dyDescent="0.2">
      <c r="A408" s="234" t="str">
        <f t="shared" si="8"/>
        <v>INDEC-PB - 41510-1</v>
      </c>
      <c r="B408" s="234">
        <v>41510</v>
      </c>
      <c r="C408" s="233" t="s">
        <v>51</v>
      </c>
      <c r="D408" s="234">
        <v>1</v>
      </c>
      <c r="E408" s="254" t="s">
        <v>425</v>
      </c>
    </row>
    <row r="409" spans="1:496" ht="15" customHeight="1" x14ac:dyDescent="0.2">
      <c r="A409" s="234" t="str">
        <f t="shared" si="8"/>
        <v>INDEC-PB - 31600-2</v>
      </c>
      <c r="B409" s="234">
        <v>31600</v>
      </c>
      <c r="C409" s="233" t="s">
        <v>51</v>
      </c>
      <c r="D409" s="234">
        <v>2</v>
      </c>
      <c r="E409" s="254" t="s">
        <v>426</v>
      </c>
    </row>
    <row r="410" spans="1:496" ht="15" customHeight="1" x14ac:dyDescent="0.2">
      <c r="A410" s="234" t="str">
        <f t="shared" si="8"/>
        <v>INDEC-PB - 49129-2</v>
      </c>
      <c r="B410" s="234">
        <v>49129</v>
      </c>
      <c r="C410" s="233" t="s">
        <v>51</v>
      </c>
      <c r="D410" s="234">
        <v>2</v>
      </c>
      <c r="E410" s="254" t="s">
        <v>427</v>
      </c>
    </row>
    <row r="411" spans="1:496" ht="15" customHeight="1" x14ac:dyDescent="0.2">
      <c r="A411" s="234" t="str">
        <f t="shared" si="8"/>
        <v>INDEC-PB - 34740-1</v>
      </c>
      <c r="B411" s="234">
        <v>34740</v>
      </c>
      <c r="C411" s="233" t="s">
        <v>51</v>
      </c>
      <c r="D411" s="234">
        <v>1</v>
      </c>
      <c r="E411" s="254" t="s">
        <v>428</v>
      </c>
    </row>
    <row r="412" spans="1:496" s="239" customFormat="1" ht="15" customHeight="1" x14ac:dyDescent="0.2">
      <c r="A412" s="237"/>
      <c r="B412" s="237"/>
      <c r="D412" s="237"/>
      <c r="E412" s="255"/>
      <c r="F412" s="233"/>
      <c r="G412" s="233"/>
      <c r="H412" s="233"/>
      <c r="I412" s="233"/>
      <c r="J412" s="233"/>
      <c r="K412" s="233"/>
      <c r="L412" s="233"/>
      <c r="M412" s="233"/>
      <c r="N412" s="233"/>
      <c r="O412" s="233"/>
      <c r="P412" s="233"/>
      <c r="Q412" s="233"/>
      <c r="R412" s="233"/>
      <c r="S412" s="233"/>
      <c r="T412" s="233"/>
      <c r="U412" s="233"/>
      <c r="V412" s="233"/>
      <c r="W412" s="233"/>
      <c r="X412" s="233"/>
      <c r="Y412" s="233"/>
      <c r="Z412" s="233"/>
      <c r="AA412" s="233"/>
      <c r="AB412" s="233"/>
      <c r="AC412" s="233"/>
      <c r="AD412" s="233"/>
      <c r="AE412" s="233"/>
      <c r="AF412" s="233"/>
      <c r="AG412" s="233"/>
      <c r="AH412" s="233"/>
      <c r="AI412" s="233"/>
      <c r="AJ412" s="233"/>
      <c r="AK412" s="233"/>
      <c r="AL412" s="233"/>
      <c r="AM412" s="233"/>
      <c r="AN412" s="233"/>
      <c r="AO412" s="233"/>
      <c r="AP412" s="233"/>
      <c r="AQ412" s="233"/>
      <c r="AR412" s="233"/>
      <c r="AS412" s="233"/>
      <c r="AT412" s="233"/>
      <c r="AU412" s="233"/>
      <c r="AV412" s="233"/>
      <c r="AW412" s="233"/>
      <c r="AX412" s="233"/>
      <c r="AY412" s="233"/>
      <c r="AZ412" s="233"/>
      <c r="BA412" s="233"/>
      <c r="BB412" s="233"/>
      <c r="BC412" s="233"/>
      <c r="BD412" s="233"/>
      <c r="BE412" s="233"/>
      <c r="BF412" s="233"/>
      <c r="BG412" s="233"/>
      <c r="BH412" s="233"/>
      <c r="BI412" s="233"/>
      <c r="BJ412" s="233"/>
      <c r="BK412" s="233"/>
      <c r="BL412" s="233"/>
      <c r="BM412" s="233"/>
      <c r="BN412" s="233"/>
      <c r="BO412" s="233"/>
      <c r="BP412" s="233"/>
      <c r="BQ412" s="233"/>
      <c r="BR412" s="233"/>
      <c r="BS412" s="233"/>
      <c r="BT412" s="233"/>
      <c r="BU412" s="233"/>
      <c r="BV412" s="233"/>
      <c r="BW412" s="233"/>
      <c r="BX412" s="233"/>
      <c r="BY412" s="233"/>
      <c r="BZ412" s="233"/>
      <c r="CA412" s="233"/>
      <c r="CB412" s="233"/>
      <c r="CC412" s="233"/>
      <c r="CD412" s="233"/>
      <c r="CE412" s="233"/>
      <c r="CF412" s="233"/>
      <c r="CG412" s="233"/>
      <c r="CH412" s="233"/>
      <c r="CI412" s="233"/>
      <c r="CJ412" s="233"/>
      <c r="CK412" s="233"/>
      <c r="CL412" s="233"/>
      <c r="CM412" s="233"/>
      <c r="CN412" s="233"/>
      <c r="CO412" s="233"/>
      <c r="CP412" s="233"/>
      <c r="CQ412" s="233"/>
      <c r="CR412" s="233"/>
      <c r="CS412" s="233"/>
      <c r="CT412" s="233"/>
      <c r="CU412" s="233"/>
      <c r="CV412" s="233"/>
      <c r="CW412" s="233"/>
      <c r="CX412" s="233"/>
      <c r="CY412" s="233"/>
      <c r="CZ412" s="233"/>
      <c r="DA412" s="233"/>
      <c r="DB412" s="233"/>
      <c r="DC412" s="233"/>
      <c r="DD412" s="233"/>
      <c r="DE412" s="233"/>
      <c r="DF412" s="233"/>
      <c r="DG412" s="233"/>
      <c r="DH412" s="233"/>
      <c r="DI412" s="233"/>
      <c r="DJ412" s="233"/>
      <c r="DK412" s="233"/>
      <c r="DL412" s="233"/>
      <c r="DM412" s="233"/>
      <c r="DN412" s="233"/>
      <c r="DO412" s="233"/>
      <c r="DP412" s="233"/>
      <c r="DQ412" s="233"/>
      <c r="DR412" s="233"/>
      <c r="DS412" s="233"/>
      <c r="DT412" s="233"/>
      <c r="DU412" s="233"/>
      <c r="DV412" s="233"/>
      <c r="DW412" s="233"/>
      <c r="DX412" s="233"/>
      <c r="DY412" s="233"/>
      <c r="DZ412" s="233"/>
      <c r="EA412" s="233"/>
      <c r="EB412" s="233"/>
      <c r="EC412" s="233"/>
      <c r="ED412" s="233"/>
      <c r="EE412" s="233"/>
      <c r="EF412" s="233"/>
      <c r="EG412" s="233"/>
      <c r="EH412" s="233"/>
      <c r="EI412" s="233"/>
      <c r="EJ412" s="233"/>
      <c r="EK412" s="233"/>
      <c r="EL412" s="233"/>
      <c r="EM412" s="233"/>
      <c r="EN412" s="233"/>
      <c r="EO412" s="233"/>
      <c r="EP412" s="233"/>
      <c r="EQ412" s="233"/>
      <c r="ER412" s="233"/>
      <c r="ES412" s="233"/>
      <c r="ET412" s="233"/>
      <c r="EU412" s="233"/>
      <c r="EV412" s="233"/>
      <c r="EW412" s="233"/>
      <c r="EX412" s="233"/>
      <c r="EY412" s="233"/>
      <c r="EZ412" s="233"/>
      <c r="FA412" s="233"/>
      <c r="FB412" s="233"/>
      <c r="FC412" s="233"/>
      <c r="FD412" s="233"/>
      <c r="FE412" s="233"/>
      <c r="FF412" s="233"/>
      <c r="FG412" s="233"/>
      <c r="FH412" s="233"/>
      <c r="FI412" s="233"/>
      <c r="FJ412" s="233"/>
      <c r="FK412" s="233"/>
      <c r="FL412" s="233"/>
      <c r="FM412" s="233"/>
      <c r="FN412" s="233"/>
      <c r="FO412" s="233"/>
      <c r="FP412" s="233"/>
      <c r="FQ412" s="233"/>
      <c r="FR412" s="233"/>
      <c r="FS412" s="233"/>
      <c r="FT412" s="233"/>
      <c r="FU412" s="233"/>
      <c r="FV412" s="233"/>
      <c r="FW412" s="233"/>
      <c r="FX412" s="233"/>
      <c r="FY412" s="233"/>
      <c r="FZ412" s="233"/>
      <c r="GA412" s="233"/>
      <c r="GB412" s="233"/>
      <c r="GC412" s="233"/>
      <c r="GD412" s="233"/>
      <c r="GE412" s="233"/>
      <c r="GF412" s="233"/>
      <c r="GG412" s="233"/>
      <c r="GH412" s="233"/>
      <c r="GI412" s="233"/>
      <c r="GJ412" s="233"/>
      <c r="GK412" s="233"/>
      <c r="GL412" s="233"/>
      <c r="GM412" s="233"/>
      <c r="GN412" s="233"/>
      <c r="GO412" s="233"/>
      <c r="GP412" s="233"/>
      <c r="GQ412" s="233"/>
      <c r="GR412" s="233"/>
      <c r="GS412" s="233"/>
      <c r="GT412" s="233"/>
      <c r="GU412" s="233"/>
      <c r="GV412" s="233"/>
      <c r="GW412" s="233"/>
      <c r="GX412" s="233"/>
      <c r="GY412" s="233"/>
      <c r="GZ412" s="233"/>
      <c r="HA412" s="233"/>
      <c r="HB412" s="233"/>
      <c r="HC412" s="233"/>
      <c r="HD412" s="233"/>
      <c r="HE412" s="233"/>
      <c r="HF412" s="233"/>
      <c r="HG412" s="233"/>
      <c r="HH412" s="233"/>
      <c r="HI412" s="233"/>
      <c r="HJ412" s="233"/>
      <c r="HK412" s="233"/>
      <c r="HL412" s="233"/>
      <c r="HM412" s="233"/>
      <c r="HN412" s="233"/>
      <c r="HO412" s="233"/>
      <c r="HP412" s="233"/>
      <c r="HQ412" s="233"/>
      <c r="HR412" s="233"/>
      <c r="HS412" s="233"/>
      <c r="HT412" s="233"/>
      <c r="HU412" s="233"/>
      <c r="HV412" s="233"/>
      <c r="HW412" s="233"/>
      <c r="HX412" s="233"/>
      <c r="HY412" s="233"/>
      <c r="HZ412" s="233"/>
      <c r="IA412" s="233"/>
      <c r="IB412" s="233"/>
      <c r="IC412" s="233"/>
      <c r="ID412" s="233"/>
      <c r="IE412" s="233"/>
      <c r="IF412" s="233"/>
      <c r="IG412" s="233"/>
      <c r="IH412" s="233"/>
      <c r="II412" s="233"/>
      <c r="IJ412" s="233"/>
      <c r="IK412" s="233"/>
      <c r="IL412" s="233"/>
      <c r="IM412" s="233"/>
      <c r="IN412" s="233"/>
      <c r="IO412" s="233"/>
      <c r="IP412" s="233"/>
      <c r="IQ412" s="233"/>
      <c r="IR412" s="233"/>
      <c r="IS412" s="233"/>
      <c r="IT412" s="233"/>
      <c r="IU412" s="233"/>
      <c r="IV412" s="233"/>
      <c r="IW412" s="233"/>
      <c r="IX412" s="233"/>
      <c r="IY412" s="233"/>
      <c r="IZ412" s="233"/>
      <c r="JA412" s="233"/>
      <c r="JB412" s="233"/>
      <c r="JC412" s="233"/>
      <c r="JD412" s="233"/>
      <c r="JE412" s="233"/>
      <c r="JF412" s="233"/>
      <c r="JG412" s="233"/>
      <c r="JH412" s="233"/>
      <c r="JI412" s="233"/>
      <c r="JJ412" s="233"/>
      <c r="JK412" s="233"/>
      <c r="JL412" s="233"/>
      <c r="JM412" s="233"/>
      <c r="JN412" s="233"/>
      <c r="JO412" s="233"/>
      <c r="JP412" s="233"/>
      <c r="JQ412" s="233"/>
      <c r="JR412" s="233"/>
      <c r="JS412" s="233"/>
      <c r="JT412" s="233"/>
      <c r="JU412" s="233"/>
      <c r="JV412" s="233"/>
      <c r="JW412" s="233"/>
      <c r="JX412" s="233"/>
      <c r="JY412" s="233"/>
      <c r="JZ412" s="233"/>
      <c r="KA412" s="233"/>
      <c r="KB412" s="233"/>
      <c r="KC412" s="233"/>
      <c r="KD412" s="233"/>
      <c r="KE412" s="233"/>
      <c r="KF412" s="233"/>
      <c r="KG412" s="233"/>
      <c r="KH412" s="233"/>
      <c r="KI412" s="233"/>
      <c r="KJ412" s="233"/>
      <c r="KK412" s="233"/>
      <c r="KL412" s="233"/>
      <c r="KM412" s="233"/>
      <c r="KN412" s="233"/>
      <c r="KO412" s="233"/>
      <c r="KP412" s="233"/>
      <c r="KQ412" s="233"/>
      <c r="KR412" s="233"/>
      <c r="KS412" s="233"/>
      <c r="KT412" s="233"/>
      <c r="KU412" s="233"/>
      <c r="KV412" s="233"/>
      <c r="KW412" s="233"/>
      <c r="KX412" s="233"/>
      <c r="KY412" s="233"/>
      <c r="KZ412" s="233"/>
      <c r="LA412" s="233"/>
      <c r="LB412" s="233"/>
      <c r="LC412" s="233"/>
      <c r="LD412" s="233"/>
      <c r="LE412" s="233"/>
      <c r="LF412" s="233"/>
      <c r="LG412" s="233"/>
      <c r="LH412" s="233"/>
      <c r="LI412" s="233"/>
      <c r="LJ412" s="233"/>
      <c r="LK412" s="233"/>
      <c r="LL412" s="233"/>
      <c r="LM412" s="233"/>
      <c r="LN412" s="233"/>
      <c r="LO412" s="233"/>
      <c r="LP412" s="233"/>
      <c r="LQ412" s="233"/>
      <c r="LR412" s="233"/>
      <c r="LS412" s="233"/>
      <c r="LT412" s="233"/>
      <c r="LU412" s="233"/>
      <c r="LV412" s="233"/>
      <c r="LW412" s="233"/>
      <c r="LX412" s="233"/>
      <c r="LY412" s="233"/>
      <c r="LZ412" s="233"/>
      <c r="MA412" s="233"/>
      <c r="MB412" s="233"/>
      <c r="MC412" s="233"/>
      <c r="MD412" s="233"/>
      <c r="ME412" s="233"/>
      <c r="MF412" s="233"/>
      <c r="MG412" s="233"/>
      <c r="MH412" s="233"/>
      <c r="MI412" s="233"/>
      <c r="MJ412" s="233"/>
      <c r="MK412" s="233"/>
      <c r="ML412" s="233"/>
      <c r="MM412" s="233"/>
      <c r="MN412" s="233"/>
      <c r="MO412" s="233"/>
      <c r="MP412" s="233"/>
      <c r="MQ412" s="233"/>
      <c r="MR412" s="233"/>
      <c r="MS412" s="233"/>
      <c r="MT412" s="233"/>
      <c r="MU412" s="233"/>
      <c r="MV412" s="233"/>
      <c r="MW412" s="233"/>
      <c r="MX412" s="233"/>
      <c r="MY412" s="233"/>
      <c r="MZ412" s="233"/>
      <c r="NA412" s="233"/>
      <c r="NB412" s="233"/>
      <c r="NC412" s="233"/>
      <c r="ND412" s="233"/>
      <c r="NE412" s="233"/>
      <c r="NF412" s="233"/>
      <c r="NG412" s="233"/>
      <c r="NH412" s="233"/>
      <c r="NI412" s="233"/>
      <c r="NJ412" s="233"/>
      <c r="NK412" s="233"/>
      <c r="NL412" s="233"/>
      <c r="NM412" s="233"/>
      <c r="NN412" s="233"/>
      <c r="NO412" s="233"/>
      <c r="NP412" s="233"/>
      <c r="NQ412" s="233"/>
      <c r="NR412" s="233"/>
      <c r="NS412" s="233"/>
      <c r="NT412" s="233"/>
      <c r="NU412" s="233"/>
      <c r="NV412" s="233"/>
      <c r="NW412" s="233"/>
      <c r="NX412" s="233"/>
      <c r="NY412" s="233"/>
      <c r="NZ412" s="233"/>
      <c r="OA412" s="233"/>
      <c r="OB412" s="233"/>
      <c r="OC412" s="233"/>
      <c r="OD412" s="233"/>
      <c r="OE412" s="233"/>
      <c r="OF412" s="233"/>
      <c r="OG412" s="233"/>
      <c r="OH412" s="233"/>
      <c r="OI412" s="233"/>
      <c r="OJ412" s="233"/>
      <c r="OK412" s="233"/>
      <c r="OL412" s="233"/>
      <c r="OM412" s="233"/>
      <c r="ON412" s="233"/>
      <c r="OO412" s="233"/>
      <c r="OP412" s="233"/>
      <c r="OQ412" s="233"/>
      <c r="OR412" s="233"/>
      <c r="OS412" s="233"/>
      <c r="OT412" s="233"/>
      <c r="OU412" s="233"/>
      <c r="OV412" s="233"/>
      <c r="OW412" s="233"/>
      <c r="OX412" s="233"/>
      <c r="OY412" s="233"/>
      <c r="OZ412" s="233"/>
      <c r="PA412" s="233"/>
      <c r="PB412" s="233"/>
      <c r="PC412" s="233"/>
      <c r="PD412" s="233"/>
      <c r="PE412" s="233"/>
      <c r="PF412" s="233"/>
      <c r="PG412" s="233"/>
      <c r="PH412" s="233"/>
      <c r="PI412" s="233"/>
      <c r="PJ412" s="233"/>
      <c r="PK412" s="233"/>
      <c r="PL412" s="233"/>
      <c r="PM412" s="233"/>
      <c r="PN412" s="233"/>
      <c r="PO412" s="233"/>
      <c r="PP412" s="233"/>
      <c r="PQ412" s="233"/>
      <c r="PR412" s="233"/>
      <c r="PS412" s="233"/>
      <c r="PT412" s="233"/>
      <c r="PU412" s="233"/>
      <c r="PV412" s="233"/>
      <c r="PW412" s="233"/>
      <c r="PX412" s="233"/>
      <c r="PY412" s="233"/>
      <c r="PZ412" s="233"/>
      <c r="QA412" s="233"/>
      <c r="QB412" s="233"/>
      <c r="QC412" s="233"/>
      <c r="QD412" s="233"/>
      <c r="QE412" s="233"/>
      <c r="QF412" s="233"/>
      <c r="QG412" s="233"/>
      <c r="QH412" s="233"/>
      <c r="QI412" s="233"/>
      <c r="QJ412" s="233"/>
      <c r="QK412" s="233"/>
      <c r="QL412" s="233"/>
      <c r="QM412" s="233"/>
      <c r="QN412" s="233"/>
      <c r="QO412" s="233"/>
      <c r="QP412" s="233"/>
      <c r="QQ412" s="233"/>
      <c r="QR412" s="233"/>
      <c r="QS412" s="233"/>
      <c r="QT412" s="233"/>
      <c r="QU412" s="233"/>
      <c r="QV412" s="233"/>
      <c r="QW412" s="233"/>
      <c r="QX412" s="233"/>
      <c r="QY412" s="233"/>
      <c r="QZ412" s="233"/>
      <c r="RA412" s="233"/>
      <c r="RB412" s="233"/>
      <c r="RC412" s="233"/>
      <c r="RD412" s="233"/>
      <c r="RE412" s="233"/>
      <c r="RF412" s="233"/>
      <c r="RG412" s="233"/>
      <c r="RH412" s="233"/>
      <c r="RI412" s="233"/>
      <c r="RJ412" s="233"/>
      <c r="RK412" s="233"/>
      <c r="RL412" s="233"/>
      <c r="RM412" s="233"/>
      <c r="RN412" s="233"/>
      <c r="RO412" s="233"/>
      <c r="RP412" s="233"/>
      <c r="RQ412" s="233"/>
      <c r="RR412" s="233"/>
      <c r="RS412" s="233"/>
      <c r="RT412" s="233"/>
      <c r="RU412" s="233"/>
      <c r="RV412" s="233"/>
      <c r="RW412" s="233"/>
      <c r="RX412" s="233"/>
      <c r="RY412" s="233"/>
      <c r="RZ412" s="233"/>
      <c r="SA412" s="233"/>
      <c r="SB412" s="233"/>
    </row>
    <row r="413" spans="1:496" ht="15" customHeight="1" x14ac:dyDescent="0.2">
      <c r="A413" s="234" t="str">
        <f t="shared" si="8"/>
        <v>INDEC-PB - 44240-1</v>
      </c>
      <c r="B413" s="234">
        <v>44240</v>
      </c>
      <c r="C413" s="233" t="s">
        <v>51</v>
      </c>
      <c r="D413" s="234">
        <v>1</v>
      </c>
      <c r="E413" s="254" t="s">
        <v>429</v>
      </c>
    </row>
    <row r="414" spans="1:496" ht="15" customHeight="1" x14ac:dyDescent="0.2">
      <c r="A414" s="234" t="str">
        <f t="shared" si="8"/>
        <v>INDEC-PB - 33500-1</v>
      </c>
      <c r="B414" s="234">
        <v>33500</v>
      </c>
      <c r="C414" s="233" t="s">
        <v>51</v>
      </c>
      <c r="D414" s="234">
        <v>1</v>
      </c>
      <c r="E414" s="254" t="s">
        <v>430</v>
      </c>
    </row>
    <row r="415" spans="1:496" ht="15" customHeight="1" x14ac:dyDescent="0.2">
      <c r="A415" s="234" t="str">
        <f t="shared" si="8"/>
        <v>INDEC-PB - 44214-1</v>
      </c>
      <c r="B415" s="234">
        <v>44214</v>
      </c>
      <c r="C415" s="233" t="s">
        <v>51</v>
      </c>
      <c r="D415" s="234">
        <v>1</v>
      </c>
      <c r="E415" s="254" t="s">
        <v>431</v>
      </c>
    </row>
    <row r="416" spans="1:496" ht="15" customHeight="1" x14ac:dyDescent="0.2">
      <c r="A416" s="234" t="str">
        <f t="shared" si="8"/>
        <v>INDEC-PB - 37350-2</v>
      </c>
      <c r="B416" s="234">
        <v>37350</v>
      </c>
      <c r="C416" s="233" t="s">
        <v>51</v>
      </c>
      <c r="D416" s="234">
        <v>2</v>
      </c>
      <c r="E416" s="254" t="s">
        <v>432</v>
      </c>
    </row>
    <row r="417" spans="1:496" ht="15" customHeight="1" x14ac:dyDescent="0.2">
      <c r="A417" s="234" t="str">
        <f t="shared" si="8"/>
        <v>INDEC-PB - 42943-1</v>
      </c>
      <c r="B417" s="234">
        <v>42943</v>
      </c>
      <c r="C417" s="233" t="s">
        <v>51</v>
      </c>
      <c r="D417" s="234">
        <v>1</v>
      </c>
      <c r="E417" s="254" t="s">
        <v>433</v>
      </c>
    </row>
    <row r="418" spans="1:496" ht="15" customHeight="1" x14ac:dyDescent="0.2">
      <c r="A418" s="234" t="str">
        <f t="shared" si="8"/>
        <v>INDEC-PB - 36990-1</v>
      </c>
      <c r="B418" s="234">
        <v>36990</v>
      </c>
      <c r="C418" s="233" t="s">
        <v>51</v>
      </c>
      <c r="D418" s="234">
        <v>1</v>
      </c>
      <c r="E418" s="254" t="s">
        <v>434</v>
      </c>
    </row>
    <row r="419" spans="1:496" ht="15" customHeight="1" x14ac:dyDescent="0.2">
      <c r="A419" s="234" t="str">
        <f t="shared" si="8"/>
        <v>INDEC-PB - 46121-1</v>
      </c>
      <c r="B419" s="234">
        <v>46121</v>
      </c>
      <c r="C419" s="233" t="s">
        <v>51</v>
      </c>
      <c r="D419" s="234">
        <v>1</v>
      </c>
      <c r="E419" s="254" t="s">
        <v>435</v>
      </c>
    </row>
    <row r="420" spans="1:496" ht="15" customHeight="1" x14ac:dyDescent="0.2">
      <c r="A420" s="234" t="str">
        <f t="shared" si="8"/>
        <v>INDEC-PB - 49115-1</v>
      </c>
      <c r="B420" s="234">
        <v>49115</v>
      </c>
      <c r="C420" s="233" t="s">
        <v>51</v>
      </c>
      <c r="D420" s="234">
        <v>1</v>
      </c>
      <c r="E420" s="254" t="s">
        <v>436</v>
      </c>
    </row>
    <row r="421" spans="1:496" s="239" customFormat="1" ht="15" customHeight="1" x14ac:dyDescent="0.2">
      <c r="A421" s="237"/>
      <c r="B421" s="237"/>
      <c r="D421" s="237"/>
      <c r="E421" s="255"/>
      <c r="F421" s="233"/>
      <c r="G421" s="233"/>
      <c r="H421" s="233"/>
      <c r="I421" s="233"/>
      <c r="J421" s="233"/>
      <c r="K421" s="233"/>
      <c r="L421" s="233"/>
      <c r="M421" s="233"/>
      <c r="N421" s="233"/>
      <c r="O421" s="233"/>
      <c r="P421" s="233"/>
      <c r="Q421" s="233"/>
      <c r="R421" s="233"/>
      <c r="S421" s="233"/>
      <c r="T421" s="233"/>
      <c r="U421" s="233"/>
      <c r="V421" s="233"/>
      <c r="W421" s="233"/>
      <c r="X421" s="233"/>
      <c r="Y421" s="233"/>
      <c r="Z421" s="233"/>
      <c r="AA421" s="233"/>
      <c r="AB421" s="233"/>
      <c r="AC421" s="233"/>
      <c r="AD421" s="233"/>
      <c r="AE421" s="233"/>
      <c r="AF421" s="233"/>
      <c r="AG421" s="233"/>
      <c r="AH421" s="233"/>
      <c r="AI421" s="233"/>
      <c r="AJ421" s="233"/>
      <c r="AK421" s="233"/>
      <c r="AL421" s="233"/>
      <c r="AM421" s="233"/>
      <c r="AN421" s="233"/>
      <c r="AO421" s="233"/>
      <c r="AP421" s="233"/>
      <c r="AQ421" s="233"/>
      <c r="AR421" s="233"/>
      <c r="AS421" s="233"/>
      <c r="AT421" s="233"/>
      <c r="AU421" s="233"/>
      <c r="AV421" s="233"/>
      <c r="AW421" s="233"/>
      <c r="AX421" s="233"/>
      <c r="AY421" s="233"/>
      <c r="AZ421" s="233"/>
      <c r="BA421" s="233"/>
      <c r="BB421" s="233"/>
      <c r="BC421" s="233"/>
      <c r="BD421" s="233"/>
      <c r="BE421" s="233"/>
      <c r="BF421" s="233"/>
      <c r="BG421" s="233"/>
      <c r="BH421" s="233"/>
      <c r="BI421" s="233"/>
      <c r="BJ421" s="233"/>
      <c r="BK421" s="233"/>
      <c r="BL421" s="233"/>
      <c r="BM421" s="233"/>
      <c r="BN421" s="233"/>
      <c r="BO421" s="233"/>
      <c r="BP421" s="233"/>
      <c r="BQ421" s="233"/>
      <c r="BR421" s="233"/>
      <c r="BS421" s="233"/>
      <c r="BT421" s="233"/>
      <c r="BU421" s="233"/>
      <c r="BV421" s="233"/>
      <c r="BW421" s="233"/>
      <c r="BX421" s="233"/>
      <c r="BY421" s="233"/>
      <c r="BZ421" s="233"/>
      <c r="CA421" s="233"/>
      <c r="CB421" s="233"/>
      <c r="CC421" s="233"/>
      <c r="CD421" s="233"/>
      <c r="CE421" s="233"/>
      <c r="CF421" s="233"/>
      <c r="CG421" s="233"/>
      <c r="CH421" s="233"/>
      <c r="CI421" s="233"/>
      <c r="CJ421" s="233"/>
      <c r="CK421" s="233"/>
      <c r="CL421" s="233"/>
      <c r="CM421" s="233"/>
      <c r="CN421" s="233"/>
      <c r="CO421" s="233"/>
      <c r="CP421" s="233"/>
      <c r="CQ421" s="233"/>
      <c r="CR421" s="233"/>
      <c r="CS421" s="233"/>
      <c r="CT421" s="233"/>
      <c r="CU421" s="233"/>
      <c r="CV421" s="233"/>
      <c r="CW421" s="233"/>
      <c r="CX421" s="233"/>
      <c r="CY421" s="233"/>
      <c r="CZ421" s="233"/>
      <c r="DA421" s="233"/>
      <c r="DB421" s="233"/>
      <c r="DC421" s="233"/>
      <c r="DD421" s="233"/>
      <c r="DE421" s="233"/>
      <c r="DF421" s="233"/>
      <c r="DG421" s="233"/>
      <c r="DH421" s="233"/>
      <c r="DI421" s="233"/>
      <c r="DJ421" s="233"/>
      <c r="DK421" s="233"/>
      <c r="DL421" s="233"/>
      <c r="DM421" s="233"/>
      <c r="DN421" s="233"/>
      <c r="DO421" s="233"/>
      <c r="DP421" s="233"/>
      <c r="DQ421" s="233"/>
      <c r="DR421" s="233"/>
      <c r="DS421" s="233"/>
      <c r="DT421" s="233"/>
      <c r="DU421" s="233"/>
      <c r="DV421" s="233"/>
      <c r="DW421" s="233"/>
      <c r="DX421" s="233"/>
      <c r="DY421" s="233"/>
      <c r="DZ421" s="233"/>
      <c r="EA421" s="233"/>
      <c r="EB421" s="233"/>
      <c r="EC421" s="233"/>
      <c r="ED421" s="233"/>
      <c r="EE421" s="233"/>
      <c r="EF421" s="233"/>
      <c r="EG421" s="233"/>
      <c r="EH421" s="233"/>
      <c r="EI421" s="233"/>
      <c r="EJ421" s="233"/>
      <c r="EK421" s="233"/>
      <c r="EL421" s="233"/>
      <c r="EM421" s="233"/>
      <c r="EN421" s="233"/>
      <c r="EO421" s="233"/>
      <c r="EP421" s="233"/>
      <c r="EQ421" s="233"/>
      <c r="ER421" s="233"/>
      <c r="ES421" s="233"/>
      <c r="ET421" s="233"/>
      <c r="EU421" s="233"/>
      <c r="EV421" s="233"/>
      <c r="EW421" s="233"/>
      <c r="EX421" s="233"/>
      <c r="EY421" s="233"/>
      <c r="EZ421" s="233"/>
      <c r="FA421" s="233"/>
      <c r="FB421" s="233"/>
      <c r="FC421" s="233"/>
      <c r="FD421" s="233"/>
      <c r="FE421" s="233"/>
      <c r="FF421" s="233"/>
      <c r="FG421" s="233"/>
      <c r="FH421" s="233"/>
      <c r="FI421" s="233"/>
      <c r="FJ421" s="233"/>
      <c r="FK421" s="233"/>
      <c r="FL421" s="233"/>
      <c r="FM421" s="233"/>
      <c r="FN421" s="233"/>
      <c r="FO421" s="233"/>
      <c r="FP421" s="233"/>
      <c r="FQ421" s="233"/>
      <c r="FR421" s="233"/>
      <c r="FS421" s="233"/>
      <c r="FT421" s="233"/>
      <c r="FU421" s="233"/>
      <c r="FV421" s="233"/>
      <c r="FW421" s="233"/>
      <c r="FX421" s="233"/>
      <c r="FY421" s="233"/>
      <c r="FZ421" s="233"/>
      <c r="GA421" s="233"/>
      <c r="GB421" s="233"/>
      <c r="GC421" s="233"/>
      <c r="GD421" s="233"/>
      <c r="GE421" s="233"/>
      <c r="GF421" s="233"/>
      <c r="GG421" s="233"/>
      <c r="GH421" s="233"/>
      <c r="GI421" s="233"/>
      <c r="GJ421" s="233"/>
      <c r="GK421" s="233"/>
      <c r="GL421" s="233"/>
      <c r="GM421" s="233"/>
      <c r="GN421" s="233"/>
      <c r="GO421" s="233"/>
      <c r="GP421" s="233"/>
      <c r="GQ421" s="233"/>
      <c r="GR421" s="233"/>
      <c r="GS421" s="233"/>
      <c r="GT421" s="233"/>
      <c r="GU421" s="233"/>
      <c r="GV421" s="233"/>
      <c r="GW421" s="233"/>
      <c r="GX421" s="233"/>
      <c r="GY421" s="233"/>
      <c r="GZ421" s="233"/>
      <c r="HA421" s="233"/>
      <c r="HB421" s="233"/>
      <c r="HC421" s="233"/>
      <c r="HD421" s="233"/>
      <c r="HE421" s="233"/>
      <c r="HF421" s="233"/>
      <c r="HG421" s="233"/>
      <c r="HH421" s="233"/>
      <c r="HI421" s="233"/>
      <c r="HJ421" s="233"/>
      <c r="HK421" s="233"/>
      <c r="HL421" s="233"/>
      <c r="HM421" s="233"/>
      <c r="HN421" s="233"/>
      <c r="HO421" s="233"/>
      <c r="HP421" s="233"/>
      <c r="HQ421" s="233"/>
      <c r="HR421" s="233"/>
      <c r="HS421" s="233"/>
      <c r="HT421" s="233"/>
      <c r="HU421" s="233"/>
      <c r="HV421" s="233"/>
      <c r="HW421" s="233"/>
      <c r="HX421" s="233"/>
      <c r="HY421" s="233"/>
      <c r="HZ421" s="233"/>
      <c r="IA421" s="233"/>
      <c r="IB421" s="233"/>
      <c r="IC421" s="233"/>
      <c r="ID421" s="233"/>
      <c r="IE421" s="233"/>
      <c r="IF421" s="233"/>
      <c r="IG421" s="233"/>
      <c r="IH421" s="233"/>
      <c r="II421" s="233"/>
      <c r="IJ421" s="233"/>
      <c r="IK421" s="233"/>
      <c r="IL421" s="233"/>
      <c r="IM421" s="233"/>
      <c r="IN421" s="233"/>
      <c r="IO421" s="233"/>
      <c r="IP421" s="233"/>
      <c r="IQ421" s="233"/>
      <c r="IR421" s="233"/>
      <c r="IS421" s="233"/>
      <c r="IT421" s="233"/>
      <c r="IU421" s="233"/>
      <c r="IV421" s="233"/>
      <c r="IW421" s="233"/>
      <c r="IX421" s="233"/>
      <c r="IY421" s="233"/>
      <c r="IZ421" s="233"/>
      <c r="JA421" s="233"/>
      <c r="JB421" s="233"/>
      <c r="JC421" s="233"/>
      <c r="JD421" s="233"/>
      <c r="JE421" s="233"/>
      <c r="JF421" s="233"/>
      <c r="JG421" s="233"/>
      <c r="JH421" s="233"/>
      <c r="JI421" s="233"/>
      <c r="JJ421" s="233"/>
      <c r="JK421" s="233"/>
      <c r="JL421" s="233"/>
      <c r="JM421" s="233"/>
      <c r="JN421" s="233"/>
      <c r="JO421" s="233"/>
      <c r="JP421" s="233"/>
      <c r="JQ421" s="233"/>
      <c r="JR421" s="233"/>
      <c r="JS421" s="233"/>
      <c r="JT421" s="233"/>
      <c r="JU421" s="233"/>
      <c r="JV421" s="233"/>
      <c r="JW421" s="233"/>
      <c r="JX421" s="233"/>
      <c r="JY421" s="233"/>
      <c r="JZ421" s="233"/>
      <c r="KA421" s="233"/>
      <c r="KB421" s="233"/>
      <c r="KC421" s="233"/>
      <c r="KD421" s="233"/>
      <c r="KE421" s="233"/>
      <c r="KF421" s="233"/>
      <c r="KG421" s="233"/>
      <c r="KH421" s="233"/>
      <c r="KI421" s="233"/>
      <c r="KJ421" s="233"/>
      <c r="KK421" s="233"/>
      <c r="KL421" s="233"/>
      <c r="KM421" s="233"/>
      <c r="KN421" s="233"/>
      <c r="KO421" s="233"/>
      <c r="KP421" s="233"/>
      <c r="KQ421" s="233"/>
      <c r="KR421" s="233"/>
      <c r="KS421" s="233"/>
      <c r="KT421" s="233"/>
      <c r="KU421" s="233"/>
      <c r="KV421" s="233"/>
      <c r="KW421" s="233"/>
      <c r="KX421" s="233"/>
      <c r="KY421" s="233"/>
      <c r="KZ421" s="233"/>
      <c r="LA421" s="233"/>
      <c r="LB421" s="233"/>
      <c r="LC421" s="233"/>
      <c r="LD421" s="233"/>
      <c r="LE421" s="233"/>
      <c r="LF421" s="233"/>
      <c r="LG421" s="233"/>
      <c r="LH421" s="233"/>
      <c r="LI421" s="233"/>
      <c r="LJ421" s="233"/>
      <c r="LK421" s="233"/>
      <c r="LL421" s="233"/>
      <c r="LM421" s="233"/>
      <c r="LN421" s="233"/>
      <c r="LO421" s="233"/>
      <c r="LP421" s="233"/>
      <c r="LQ421" s="233"/>
      <c r="LR421" s="233"/>
      <c r="LS421" s="233"/>
      <c r="LT421" s="233"/>
      <c r="LU421" s="233"/>
      <c r="LV421" s="233"/>
      <c r="LW421" s="233"/>
      <c r="LX421" s="233"/>
      <c r="LY421" s="233"/>
      <c r="LZ421" s="233"/>
      <c r="MA421" s="233"/>
      <c r="MB421" s="233"/>
      <c r="MC421" s="233"/>
      <c r="MD421" s="233"/>
      <c r="ME421" s="233"/>
      <c r="MF421" s="233"/>
      <c r="MG421" s="233"/>
      <c r="MH421" s="233"/>
      <c r="MI421" s="233"/>
      <c r="MJ421" s="233"/>
      <c r="MK421" s="233"/>
      <c r="ML421" s="233"/>
      <c r="MM421" s="233"/>
      <c r="MN421" s="233"/>
      <c r="MO421" s="233"/>
      <c r="MP421" s="233"/>
      <c r="MQ421" s="233"/>
      <c r="MR421" s="233"/>
      <c r="MS421" s="233"/>
      <c r="MT421" s="233"/>
      <c r="MU421" s="233"/>
      <c r="MV421" s="233"/>
      <c r="MW421" s="233"/>
      <c r="MX421" s="233"/>
      <c r="MY421" s="233"/>
      <c r="MZ421" s="233"/>
      <c r="NA421" s="233"/>
      <c r="NB421" s="233"/>
      <c r="NC421" s="233"/>
      <c r="ND421" s="233"/>
      <c r="NE421" s="233"/>
      <c r="NF421" s="233"/>
      <c r="NG421" s="233"/>
      <c r="NH421" s="233"/>
      <c r="NI421" s="233"/>
      <c r="NJ421" s="233"/>
      <c r="NK421" s="233"/>
      <c r="NL421" s="233"/>
      <c r="NM421" s="233"/>
      <c r="NN421" s="233"/>
      <c r="NO421" s="233"/>
      <c r="NP421" s="233"/>
      <c r="NQ421" s="233"/>
      <c r="NR421" s="233"/>
      <c r="NS421" s="233"/>
      <c r="NT421" s="233"/>
      <c r="NU421" s="233"/>
      <c r="NV421" s="233"/>
      <c r="NW421" s="233"/>
      <c r="NX421" s="233"/>
      <c r="NY421" s="233"/>
      <c r="NZ421" s="233"/>
      <c r="OA421" s="233"/>
      <c r="OB421" s="233"/>
      <c r="OC421" s="233"/>
      <c r="OD421" s="233"/>
      <c r="OE421" s="233"/>
      <c r="OF421" s="233"/>
      <c r="OG421" s="233"/>
      <c r="OH421" s="233"/>
      <c r="OI421" s="233"/>
      <c r="OJ421" s="233"/>
      <c r="OK421" s="233"/>
      <c r="OL421" s="233"/>
      <c r="OM421" s="233"/>
      <c r="ON421" s="233"/>
      <c r="OO421" s="233"/>
      <c r="OP421" s="233"/>
      <c r="OQ421" s="233"/>
      <c r="OR421" s="233"/>
      <c r="OS421" s="233"/>
      <c r="OT421" s="233"/>
      <c r="OU421" s="233"/>
      <c r="OV421" s="233"/>
      <c r="OW421" s="233"/>
      <c r="OX421" s="233"/>
      <c r="OY421" s="233"/>
      <c r="OZ421" s="233"/>
      <c r="PA421" s="233"/>
      <c r="PB421" s="233"/>
      <c r="PC421" s="233"/>
      <c r="PD421" s="233"/>
      <c r="PE421" s="233"/>
      <c r="PF421" s="233"/>
      <c r="PG421" s="233"/>
      <c r="PH421" s="233"/>
      <c r="PI421" s="233"/>
      <c r="PJ421" s="233"/>
      <c r="PK421" s="233"/>
      <c r="PL421" s="233"/>
      <c r="PM421" s="233"/>
      <c r="PN421" s="233"/>
      <c r="PO421" s="233"/>
      <c r="PP421" s="233"/>
      <c r="PQ421" s="233"/>
      <c r="PR421" s="233"/>
      <c r="PS421" s="233"/>
      <c r="PT421" s="233"/>
      <c r="PU421" s="233"/>
      <c r="PV421" s="233"/>
      <c r="PW421" s="233"/>
      <c r="PX421" s="233"/>
      <c r="PY421" s="233"/>
      <c r="PZ421" s="233"/>
      <c r="QA421" s="233"/>
      <c r="QB421" s="233"/>
      <c r="QC421" s="233"/>
      <c r="QD421" s="233"/>
      <c r="QE421" s="233"/>
      <c r="QF421" s="233"/>
      <c r="QG421" s="233"/>
      <c r="QH421" s="233"/>
      <c r="QI421" s="233"/>
      <c r="QJ421" s="233"/>
      <c r="QK421" s="233"/>
      <c r="QL421" s="233"/>
      <c r="QM421" s="233"/>
      <c r="QN421" s="233"/>
      <c r="QO421" s="233"/>
      <c r="QP421" s="233"/>
      <c r="QQ421" s="233"/>
      <c r="QR421" s="233"/>
      <c r="QS421" s="233"/>
      <c r="QT421" s="233"/>
      <c r="QU421" s="233"/>
      <c r="QV421" s="233"/>
      <c r="QW421" s="233"/>
      <c r="QX421" s="233"/>
      <c r="QY421" s="233"/>
      <c r="QZ421" s="233"/>
      <c r="RA421" s="233"/>
      <c r="RB421" s="233"/>
      <c r="RC421" s="233"/>
      <c r="RD421" s="233"/>
      <c r="RE421" s="233"/>
      <c r="RF421" s="233"/>
      <c r="RG421" s="233"/>
      <c r="RH421" s="233"/>
      <c r="RI421" s="233"/>
      <c r="RJ421" s="233"/>
      <c r="RK421" s="233"/>
      <c r="RL421" s="233"/>
      <c r="RM421" s="233"/>
      <c r="RN421" s="233"/>
      <c r="RO421" s="233"/>
      <c r="RP421" s="233"/>
      <c r="RQ421" s="233"/>
      <c r="RR421" s="233"/>
      <c r="RS421" s="233"/>
      <c r="RT421" s="233"/>
      <c r="RU421" s="233"/>
      <c r="RV421" s="233"/>
      <c r="RW421" s="233"/>
      <c r="RX421" s="233"/>
      <c r="RY421" s="233"/>
      <c r="RZ421" s="233"/>
      <c r="SA421" s="233"/>
      <c r="SB421" s="233"/>
    </row>
    <row r="422" spans="1:496" s="239" customFormat="1" ht="15" customHeight="1" x14ac:dyDescent="0.2">
      <c r="A422" s="237"/>
      <c r="B422" s="237"/>
      <c r="D422" s="237"/>
      <c r="E422" s="255"/>
      <c r="F422" s="233"/>
      <c r="G422" s="233"/>
      <c r="H422" s="233"/>
      <c r="I422" s="233"/>
      <c r="J422" s="233"/>
      <c r="K422" s="233"/>
      <c r="L422" s="233"/>
      <c r="M422" s="233"/>
      <c r="N422" s="233"/>
      <c r="O422" s="233"/>
      <c r="P422" s="233"/>
      <c r="Q422" s="233"/>
      <c r="R422" s="233"/>
      <c r="S422" s="233"/>
      <c r="T422" s="233"/>
      <c r="U422" s="233"/>
      <c r="V422" s="233"/>
      <c r="W422" s="233"/>
      <c r="X422" s="233"/>
      <c r="Y422" s="233"/>
      <c r="Z422" s="233"/>
      <c r="AA422" s="233"/>
      <c r="AB422" s="233"/>
      <c r="AC422" s="233"/>
      <c r="AD422" s="233"/>
      <c r="AE422" s="233"/>
      <c r="AF422" s="233"/>
      <c r="AG422" s="233"/>
      <c r="AH422" s="233"/>
      <c r="AI422" s="233"/>
      <c r="AJ422" s="233"/>
      <c r="AK422" s="233"/>
      <c r="AL422" s="233"/>
      <c r="AM422" s="233"/>
      <c r="AN422" s="233"/>
      <c r="AO422" s="233"/>
      <c r="AP422" s="233"/>
      <c r="AQ422" s="233"/>
      <c r="AR422" s="233"/>
      <c r="AS422" s="233"/>
      <c r="AT422" s="233"/>
      <c r="AU422" s="233"/>
      <c r="AV422" s="233"/>
      <c r="AW422" s="233"/>
      <c r="AX422" s="233"/>
      <c r="AY422" s="233"/>
      <c r="AZ422" s="233"/>
      <c r="BA422" s="233"/>
      <c r="BB422" s="233"/>
      <c r="BC422" s="233"/>
      <c r="BD422" s="233"/>
      <c r="BE422" s="233"/>
      <c r="BF422" s="233"/>
      <c r="BG422" s="233"/>
      <c r="BH422" s="233"/>
      <c r="BI422" s="233"/>
      <c r="BJ422" s="233"/>
      <c r="BK422" s="233"/>
      <c r="BL422" s="233"/>
      <c r="BM422" s="233"/>
      <c r="BN422" s="233"/>
      <c r="BO422" s="233"/>
      <c r="BP422" s="233"/>
      <c r="BQ422" s="233"/>
      <c r="BR422" s="233"/>
      <c r="BS422" s="233"/>
      <c r="BT422" s="233"/>
      <c r="BU422" s="233"/>
      <c r="BV422" s="233"/>
      <c r="BW422" s="233"/>
      <c r="BX422" s="233"/>
      <c r="BY422" s="233"/>
      <c r="BZ422" s="233"/>
      <c r="CA422" s="233"/>
      <c r="CB422" s="233"/>
      <c r="CC422" s="233"/>
      <c r="CD422" s="233"/>
      <c r="CE422" s="233"/>
      <c r="CF422" s="233"/>
      <c r="CG422" s="233"/>
      <c r="CH422" s="233"/>
      <c r="CI422" s="233"/>
      <c r="CJ422" s="233"/>
      <c r="CK422" s="233"/>
      <c r="CL422" s="233"/>
      <c r="CM422" s="233"/>
      <c r="CN422" s="233"/>
      <c r="CO422" s="233"/>
      <c r="CP422" s="233"/>
      <c r="CQ422" s="233"/>
      <c r="CR422" s="233"/>
      <c r="CS422" s="233"/>
      <c r="CT422" s="233"/>
      <c r="CU422" s="233"/>
      <c r="CV422" s="233"/>
      <c r="CW422" s="233"/>
      <c r="CX422" s="233"/>
      <c r="CY422" s="233"/>
      <c r="CZ422" s="233"/>
      <c r="DA422" s="233"/>
      <c r="DB422" s="233"/>
      <c r="DC422" s="233"/>
      <c r="DD422" s="233"/>
      <c r="DE422" s="233"/>
      <c r="DF422" s="233"/>
      <c r="DG422" s="233"/>
      <c r="DH422" s="233"/>
      <c r="DI422" s="233"/>
      <c r="DJ422" s="233"/>
      <c r="DK422" s="233"/>
      <c r="DL422" s="233"/>
      <c r="DM422" s="233"/>
      <c r="DN422" s="233"/>
      <c r="DO422" s="233"/>
      <c r="DP422" s="233"/>
      <c r="DQ422" s="233"/>
      <c r="DR422" s="233"/>
      <c r="DS422" s="233"/>
      <c r="DT422" s="233"/>
      <c r="DU422" s="233"/>
      <c r="DV422" s="233"/>
      <c r="DW422" s="233"/>
      <c r="DX422" s="233"/>
      <c r="DY422" s="233"/>
      <c r="DZ422" s="233"/>
      <c r="EA422" s="233"/>
      <c r="EB422" s="233"/>
      <c r="EC422" s="233"/>
      <c r="ED422" s="233"/>
      <c r="EE422" s="233"/>
      <c r="EF422" s="233"/>
      <c r="EG422" s="233"/>
      <c r="EH422" s="233"/>
      <c r="EI422" s="233"/>
      <c r="EJ422" s="233"/>
      <c r="EK422" s="233"/>
      <c r="EL422" s="233"/>
      <c r="EM422" s="233"/>
      <c r="EN422" s="233"/>
      <c r="EO422" s="233"/>
      <c r="EP422" s="233"/>
      <c r="EQ422" s="233"/>
      <c r="ER422" s="233"/>
      <c r="ES422" s="233"/>
      <c r="ET422" s="233"/>
      <c r="EU422" s="233"/>
      <c r="EV422" s="233"/>
      <c r="EW422" s="233"/>
      <c r="EX422" s="233"/>
      <c r="EY422" s="233"/>
      <c r="EZ422" s="233"/>
      <c r="FA422" s="233"/>
      <c r="FB422" s="233"/>
      <c r="FC422" s="233"/>
      <c r="FD422" s="233"/>
      <c r="FE422" s="233"/>
      <c r="FF422" s="233"/>
      <c r="FG422" s="233"/>
      <c r="FH422" s="233"/>
      <c r="FI422" s="233"/>
      <c r="FJ422" s="233"/>
      <c r="FK422" s="233"/>
      <c r="FL422" s="233"/>
      <c r="FM422" s="233"/>
      <c r="FN422" s="233"/>
      <c r="FO422" s="233"/>
      <c r="FP422" s="233"/>
      <c r="FQ422" s="233"/>
      <c r="FR422" s="233"/>
      <c r="FS422" s="233"/>
      <c r="FT422" s="233"/>
      <c r="FU422" s="233"/>
      <c r="FV422" s="233"/>
      <c r="FW422" s="233"/>
      <c r="FX422" s="233"/>
      <c r="FY422" s="233"/>
      <c r="FZ422" s="233"/>
      <c r="GA422" s="233"/>
      <c r="GB422" s="233"/>
      <c r="GC422" s="233"/>
      <c r="GD422" s="233"/>
      <c r="GE422" s="233"/>
      <c r="GF422" s="233"/>
      <c r="GG422" s="233"/>
      <c r="GH422" s="233"/>
      <c r="GI422" s="233"/>
      <c r="GJ422" s="233"/>
      <c r="GK422" s="233"/>
      <c r="GL422" s="233"/>
      <c r="GM422" s="233"/>
      <c r="GN422" s="233"/>
      <c r="GO422" s="233"/>
      <c r="GP422" s="233"/>
      <c r="GQ422" s="233"/>
      <c r="GR422" s="233"/>
      <c r="GS422" s="233"/>
      <c r="GT422" s="233"/>
      <c r="GU422" s="233"/>
      <c r="GV422" s="233"/>
      <c r="GW422" s="233"/>
      <c r="GX422" s="233"/>
      <c r="GY422" s="233"/>
      <c r="GZ422" s="233"/>
      <c r="HA422" s="233"/>
      <c r="HB422" s="233"/>
      <c r="HC422" s="233"/>
      <c r="HD422" s="233"/>
      <c r="HE422" s="233"/>
      <c r="HF422" s="233"/>
      <c r="HG422" s="233"/>
      <c r="HH422" s="233"/>
      <c r="HI422" s="233"/>
      <c r="HJ422" s="233"/>
      <c r="HK422" s="233"/>
      <c r="HL422" s="233"/>
      <c r="HM422" s="233"/>
      <c r="HN422" s="233"/>
      <c r="HO422" s="233"/>
      <c r="HP422" s="233"/>
      <c r="HQ422" s="233"/>
      <c r="HR422" s="233"/>
      <c r="HS422" s="233"/>
      <c r="HT422" s="233"/>
      <c r="HU422" s="233"/>
      <c r="HV422" s="233"/>
      <c r="HW422" s="233"/>
      <c r="HX422" s="233"/>
      <c r="HY422" s="233"/>
      <c r="HZ422" s="233"/>
      <c r="IA422" s="233"/>
      <c r="IB422" s="233"/>
      <c r="IC422" s="233"/>
      <c r="ID422" s="233"/>
      <c r="IE422" s="233"/>
      <c r="IF422" s="233"/>
      <c r="IG422" s="233"/>
      <c r="IH422" s="233"/>
      <c r="II422" s="233"/>
      <c r="IJ422" s="233"/>
      <c r="IK422" s="233"/>
      <c r="IL422" s="233"/>
      <c r="IM422" s="233"/>
      <c r="IN422" s="233"/>
      <c r="IO422" s="233"/>
      <c r="IP422" s="233"/>
      <c r="IQ422" s="233"/>
      <c r="IR422" s="233"/>
      <c r="IS422" s="233"/>
      <c r="IT422" s="233"/>
      <c r="IU422" s="233"/>
      <c r="IV422" s="233"/>
      <c r="IW422" s="233"/>
      <c r="IX422" s="233"/>
      <c r="IY422" s="233"/>
      <c r="IZ422" s="233"/>
      <c r="JA422" s="233"/>
      <c r="JB422" s="233"/>
      <c r="JC422" s="233"/>
      <c r="JD422" s="233"/>
      <c r="JE422" s="233"/>
      <c r="JF422" s="233"/>
      <c r="JG422" s="233"/>
      <c r="JH422" s="233"/>
      <c r="JI422" s="233"/>
      <c r="JJ422" s="233"/>
      <c r="JK422" s="233"/>
      <c r="JL422" s="233"/>
      <c r="JM422" s="233"/>
      <c r="JN422" s="233"/>
      <c r="JO422" s="233"/>
      <c r="JP422" s="233"/>
      <c r="JQ422" s="233"/>
      <c r="JR422" s="233"/>
      <c r="JS422" s="233"/>
      <c r="JT422" s="233"/>
      <c r="JU422" s="233"/>
      <c r="JV422" s="233"/>
      <c r="JW422" s="233"/>
      <c r="JX422" s="233"/>
      <c r="JY422" s="233"/>
      <c r="JZ422" s="233"/>
      <c r="KA422" s="233"/>
      <c r="KB422" s="233"/>
      <c r="KC422" s="233"/>
      <c r="KD422" s="233"/>
      <c r="KE422" s="233"/>
      <c r="KF422" s="233"/>
      <c r="KG422" s="233"/>
      <c r="KH422" s="233"/>
      <c r="KI422" s="233"/>
      <c r="KJ422" s="233"/>
      <c r="KK422" s="233"/>
      <c r="KL422" s="233"/>
      <c r="KM422" s="233"/>
      <c r="KN422" s="233"/>
      <c r="KO422" s="233"/>
      <c r="KP422" s="233"/>
      <c r="KQ422" s="233"/>
      <c r="KR422" s="233"/>
      <c r="KS422" s="233"/>
      <c r="KT422" s="233"/>
      <c r="KU422" s="233"/>
      <c r="KV422" s="233"/>
      <c r="KW422" s="233"/>
      <c r="KX422" s="233"/>
      <c r="KY422" s="233"/>
      <c r="KZ422" s="233"/>
      <c r="LA422" s="233"/>
      <c r="LB422" s="233"/>
      <c r="LC422" s="233"/>
      <c r="LD422" s="233"/>
      <c r="LE422" s="233"/>
      <c r="LF422" s="233"/>
      <c r="LG422" s="233"/>
      <c r="LH422" s="233"/>
      <c r="LI422" s="233"/>
      <c r="LJ422" s="233"/>
      <c r="LK422" s="233"/>
      <c r="LL422" s="233"/>
      <c r="LM422" s="233"/>
      <c r="LN422" s="233"/>
      <c r="LO422" s="233"/>
      <c r="LP422" s="233"/>
      <c r="LQ422" s="233"/>
      <c r="LR422" s="233"/>
      <c r="LS422" s="233"/>
      <c r="LT422" s="233"/>
      <c r="LU422" s="233"/>
      <c r="LV422" s="233"/>
      <c r="LW422" s="233"/>
      <c r="LX422" s="233"/>
      <c r="LY422" s="233"/>
      <c r="LZ422" s="233"/>
      <c r="MA422" s="233"/>
      <c r="MB422" s="233"/>
      <c r="MC422" s="233"/>
      <c r="MD422" s="233"/>
      <c r="ME422" s="233"/>
      <c r="MF422" s="233"/>
      <c r="MG422" s="233"/>
      <c r="MH422" s="233"/>
      <c r="MI422" s="233"/>
      <c r="MJ422" s="233"/>
      <c r="MK422" s="233"/>
      <c r="ML422" s="233"/>
      <c r="MM422" s="233"/>
      <c r="MN422" s="233"/>
      <c r="MO422" s="233"/>
      <c r="MP422" s="233"/>
      <c r="MQ422" s="233"/>
      <c r="MR422" s="233"/>
      <c r="MS422" s="233"/>
      <c r="MT422" s="233"/>
      <c r="MU422" s="233"/>
      <c r="MV422" s="233"/>
      <c r="MW422" s="233"/>
      <c r="MX422" s="233"/>
      <c r="MY422" s="233"/>
      <c r="MZ422" s="233"/>
      <c r="NA422" s="233"/>
      <c r="NB422" s="233"/>
      <c r="NC422" s="233"/>
      <c r="ND422" s="233"/>
      <c r="NE422" s="233"/>
      <c r="NF422" s="233"/>
      <c r="NG422" s="233"/>
      <c r="NH422" s="233"/>
      <c r="NI422" s="233"/>
      <c r="NJ422" s="233"/>
      <c r="NK422" s="233"/>
      <c r="NL422" s="233"/>
      <c r="NM422" s="233"/>
      <c r="NN422" s="233"/>
      <c r="NO422" s="233"/>
      <c r="NP422" s="233"/>
      <c r="NQ422" s="233"/>
      <c r="NR422" s="233"/>
      <c r="NS422" s="233"/>
      <c r="NT422" s="233"/>
      <c r="NU422" s="233"/>
      <c r="NV422" s="233"/>
      <c r="NW422" s="233"/>
      <c r="NX422" s="233"/>
      <c r="NY422" s="233"/>
      <c r="NZ422" s="233"/>
      <c r="OA422" s="233"/>
      <c r="OB422" s="233"/>
      <c r="OC422" s="233"/>
      <c r="OD422" s="233"/>
      <c r="OE422" s="233"/>
      <c r="OF422" s="233"/>
      <c r="OG422" s="233"/>
      <c r="OH422" s="233"/>
      <c r="OI422" s="233"/>
      <c r="OJ422" s="233"/>
      <c r="OK422" s="233"/>
      <c r="OL422" s="233"/>
      <c r="OM422" s="233"/>
      <c r="ON422" s="233"/>
      <c r="OO422" s="233"/>
      <c r="OP422" s="233"/>
      <c r="OQ422" s="233"/>
      <c r="OR422" s="233"/>
      <c r="OS422" s="233"/>
      <c r="OT422" s="233"/>
      <c r="OU422" s="233"/>
      <c r="OV422" s="233"/>
      <c r="OW422" s="233"/>
      <c r="OX422" s="233"/>
      <c r="OY422" s="233"/>
      <c r="OZ422" s="233"/>
      <c r="PA422" s="233"/>
      <c r="PB422" s="233"/>
      <c r="PC422" s="233"/>
      <c r="PD422" s="233"/>
      <c r="PE422" s="233"/>
      <c r="PF422" s="233"/>
      <c r="PG422" s="233"/>
      <c r="PH422" s="233"/>
      <c r="PI422" s="233"/>
      <c r="PJ422" s="233"/>
      <c r="PK422" s="233"/>
      <c r="PL422" s="233"/>
      <c r="PM422" s="233"/>
      <c r="PN422" s="233"/>
      <c r="PO422" s="233"/>
      <c r="PP422" s="233"/>
      <c r="PQ422" s="233"/>
      <c r="PR422" s="233"/>
      <c r="PS422" s="233"/>
      <c r="PT422" s="233"/>
      <c r="PU422" s="233"/>
      <c r="PV422" s="233"/>
      <c r="PW422" s="233"/>
      <c r="PX422" s="233"/>
      <c r="PY422" s="233"/>
      <c r="PZ422" s="233"/>
      <c r="QA422" s="233"/>
      <c r="QB422" s="233"/>
      <c r="QC422" s="233"/>
      <c r="QD422" s="233"/>
      <c r="QE422" s="233"/>
      <c r="QF422" s="233"/>
      <c r="QG422" s="233"/>
      <c r="QH422" s="233"/>
      <c r="QI422" s="233"/>
      <c r="QJ422" s="233"/>
      <c r="QK422" s="233"/>
      <c r="QL422" s="233"/>
      <c r="QM422" s="233"/>
      <c r="QN422" s="233"/>
      <c r="QO422" s="233"/>
      <c r="QP422" s="233"/>
      <c r="QQ422" s="233"/>
      <c r="QR422" s="233"/>
      <c r="QS422" s="233"/>
      <c r="QT422" s="233"/>
      <c r="QU422" s="233"/>
      <c r="QV422" s="233"/>
      <c r="QW422" s="233"/>
      <c r="QX422" s="233"/>
      <c r="QY422" s="233"/>
      <c r="QZ422" s="233"/>
      <c r="RA422" s="233"/>
      <c r="RB422" s="233"/>
      <c r="RC422" s="233"/>
      <c r="RD422" s="233"/>
      <c r="RE422" s="233"/>
      <c r="RF422" s="233"/>
      <c r="RG422" s="233"/>
      <c r="RH422" s="233"/>
      <c r="RI422" s="233"/>
      <c r="RJ422" s="233"/>
      <c r="RK422" s="233"/>
      <c r="RL422" s="233"/>
      <c r="RM422" s="233"/>
      <c r="RN422" s="233"/>
      <c r="RO422" s="233"/>
      <c r="RP422" s="233"/>
      <c r="RQ422" s="233"/>
      <c r="RR422" s="233"/>
      <c r="RS422" s="233"/>
      <c r="RT422" s="233"/>
      <c r="RU422" s="233"/>
      <c r="RV422" s="233"/>
      <c r="RW422" s="233"/>
      <c r="RX422" s="233"/>
      <c r="RY422" s="233"/>
      <c r="RZ422" s="233"/>
      <c r="SA422" s="233"/>
      <c r="SB422" s="233"/>
    </row>
    <row r="423" spans="1:496" s="239" customFormat="1" ht="15" customHeight="1" x14ac:dyDescent="0.2">
      <c r="A423" s="237"/>
      <c r="B423" s="237"/>
      <c r="D423" s="237"/>
      <c r="E423" s="255"/>
      <c r="F423" s="233"/>
      <c r="G423" s="233"/>
      <c r="H423" s="233"/>
      <c r="I423" s="233"/>
      <c r="J423" s="233"/>
      <c r="K423" s="233"/>
      <c r="L423" s="233"/>
      <c r="M423" s="233"/>
      <c r="N423" s="233"/>
      <c r="O423" s="233"/>
      <c r="P423" s="233"/>
      <c r="Q423" s="233"/>
      <c r="R423" s="233"/>
      <c r="S423" s="233"/>
      <c r="T423" s="233"/>
      <c r="U423" s="233"/>
      <c r="V423" s="233"/>
      <c r="W423" s="233"/>
      <c r="X423" s="233"/>
      <c r="Y423" s="233"/>
      <c r="Z423" s="233"/>
      <c r="AA423" s="233"/>
      <c r="AB423" s="233"/>
      <c r="AC423" s="233"/>
      <c r="AD423" s="233"/>
      <c r="AE423" s="233"/>
      <c r="AF423" s="233"/>
      <c r="AG423" s="233"/>
      <c r="AH423" s="233"/>
      <c r="AI423" s="233"/>
      <c r="AJ423" s="233"/>
      <c r="AK423" s="233"/>
      <c r="AL423" s="233"/>
      <c r="AM423" s="233"/>
      <c r="AN423" s="233"/>
      <c r="AO423" s="233"/>
      <c r="AP423" s="233"/>
      <c r="AQ423" s="233"/>
      <c r="AR423" s="233"/>
      <c r="AS423" s="233"/>
      <c r="AT423" s="233"/>
      <c r="AU423" s="233"/>
      <c r="AV423" s="233"/>
      <c r="AW423" s="233"/>
      <c r="AX423" s="233"/>
      <c r="AY423" s="233"/>
      <c r="AZ423" s="233"/>
      <c r="BA423" s="233"/>
      <c r="BB423" s="233"/>
      <c r="BC423" s="233"/>
      <c r="BD423" s="233"/>
      <c r="BE423" s="233"/>
      <c r="BF423" s="233"/>
      <c r="BG423" s="233"/>
      <c r="BH423" s="233"/>
      <c r="BI423" s="233"/>
      <c r="BJ423" s="233"/>
      <c r="BK423" s="233"/>
      <c r="BL423" s="233"/>
      <c r="BM423" s="233"/>
      <c r="BN423" s="233"/>
      <c r="BO423" s="233"/>
      <c r="BP423" s="233"/>
      <c r="BQ423" s="233"/>
      <c r="BR423" s="233"/>
      <c r="BS423" s="233"/>
      <c r="BT423" s="233"/>
      <c r="BU423" s="233"/>
      <c r="BV423" s="233"/>
      <c r="BW423" s="233"/>
      <c r="BX423" s="233"/>
      <c r="BY423" s="233"/>
      <c r="BZ423" s="233"/>
      <c r="CA423" s="233"/>
      <c r="CB423" s="233"/>
      <c r="CC423" s="233"/>
      <c r="CD423" s="233"/>
      <c r="CE423" s="233"/>
      <c r="CF423" s="233"/>
      <c r="CG423" s="233"/>
      <c r="CH423" s="233"/>
      <c r="CI423" s="233"/>
      <c r="CJ423" s="233"/>
      <c r="CK423" s="233"/>
      <c r="CL423" s="233"/>
      <c r="CM423" s="233"/>
      <c r="CN423" s="233"/>
      <c r="CO423" s="233"/>
      <c r="CP423" s="233"/>
      <c r="CQ423" s="233"/>
      <c r="CR423" s="233"/>
      <c r="CS423" s="233"/>
      <c r="CT423" s="233"/>
      <c r="CU423" s="233"/>
      <c r="CV423" s="233"/>
      <c r="CW423" s="233"/>
      <c r="CX423" s="233"/>
      <c r="CY423" s="233"/>
      <c r="CZ423" s="233"/>
      <c r="DA423" s="233"/>
      <c r="DB423" s="233"/>
      <c r="DC423" s="233"/>
      <c r="DD423" s="233"/>
      <c r="DE423" s="233"/>
      <c r="DF423" s="233"/>
      <c r="DG423" s="233"/>
      <c r="DH423" s="233"/>
      <c r="DI423" s="233"/>
      <c r="DJ423" s="233"/>
      <c r="DK423" s="233"/>
      <c r="DL423" s="233"/>
      <c r="DM423" s="233"/>
      <c r="DN423" s="233"/>
      <c r="DO423" s="233"/>
      <c r="DP423" s="233"/>
      <c r="DQ423" s="233"/>
      <c r="DR423" s="233"/>
      <c r="DS423" s="233"/>
      <c r="DT423" s="233"/>
      <c r="DU423" s="233"/>
      <c r="DV423" s="233"/>
      <c r="DW423" s="233"/>
      <c r="DX423" s="233"/>
      <c r="DY423" s="233"/>
      <c r="DZ423" s="233"/>
      <c r="EA423" s="233"/>
      <c r="EB423" s="233"/>
      <c r="EC423" s="233"/>
      <c r="ED423" s="233"/>
      <c r="EE423" s="233"/>
      <c r="EF423" s="233"/>
      <c r="EG423" s="233"/>
      <c r="EH423" s="233"/>
      <c r="EI423" s="233"/>
      <c r="EJ423" s="233"/>
      <c r="EK423" s="233"/>
      <c r="EL423" s="233"/>
      <c r="EM423" s="233"/>
      <c r="EN423" s="233"/>
      <c r="EO423" s="233"/>
      <c r="EP423" s="233"/>
      <c r="EQ423" s="233"/>
      <c r="ER423" s="233"/>
      <c r="ES423" s="233"/>
      <c r="ET423" s="233"/>
      <c r="EU423" s="233"/>
      <c r="EV423" s="233"/>
      <c r="EW423" s="233"/>
      <c r="EX423" s="233"/>
      <c r="EY423" s="233"/>
      <c r="EZ423" s="233"/>
      <c r="FA423" s="233"/>
      <c r="FB423" s="233"/>
      <c r="FC423" s="233"/>
      <c r="FD423" s="233"/>
      <c r="FE423" s="233"/>
      <c r="FF423" s="233"/>
      <c r="FG423" s="233"/>
      <c r="FH423" s="233"/>
      <c r="FI423" s="233"/>
      <c r="FJ423" s="233"/>
      <c r="FK423" s="233"/>
      <c r="FL423" s="233"/>
      <c r="FM423" s="233"/>
      <c r="FN423" s="233"/>
      <c r="FO423" s="233"/>
      <c r="FP423" s="233"/>
      <c r="FQ423" s="233"/>
      <c r="FR423" s="233"/>
      <c r="FS423" s="233"/>
      <c r="FT423" s="233"/>
      <c r="FU423" s="233"/>
      <c r="FV423" s="233"/>
      <c r="FW423" s="233"/>
      <c r="FX423" s="233"/>
      <c r="FY423" s="233"/>
      <c r="FZ423" s="233"/>
      <c r="GA423" s="233"/>
      <c r="GB423" s="233"/>
      <c r="GC423" s="233"/>
      <c r="GD423" s="233"/>
      <c r="GE423" s="233"/>
      <c r="GF423" s="233"/>
      <c r="GG423" s="233"/>
      <c r="GH423" s="233"/>
      <c r="GI423" s="233"/>
      <c r="GJ423" s="233"/>
      <c r="GK423" s="233"/>
      <c r="GL423" s="233"/>
      <c r="GM423" s="233"/>
      <c r="GN423" s="233"/>
      <c r="GO423" s="233"/>
      <c r="GP423" s="233"/>
      <c r="GQ423" s="233"/>
      <c r="GR423" s="233"/>
      <c r="GS423" s="233"/>
      <c r="GT423" s="233"/>
      <c r="GU423" s="233"/>
      <c r="GV423" s="233"/>
      <c r="GW423" s="233"/>
      <c r="GX423" s="233"/>
      <c r="GY423" s="233"/>
      <c r="GZ423" s="233"/>
      <c r="HA423" s="233"/>
      <c r="HB423" s="233"/>
      <c r="HC423" s="233"/>
      <c r="HD423" s="233"/>
      <c r="HE423" s="233"/>
      <c r="HF423" s="233"/>
      <c r="HG423" s="233"/>
      <c r="HH423" s="233"/>
      <c r="HI423" s="233"/>
      <c r="HJ423" s="233"/>
      <c r="HK423" s="233"/>
      <c r="HL423" s="233"/>
      <c r="HM423" s="233"/>
      <c r="HN423" s="233"/>
      <c r="HO423" s="233"/>
      <c r="HP423" s="233"/>
      <c r="HQ423" s="233"/>
      <c r="HR423" s="233"/>
      <c r="HS423" s="233"/>
      <c r="HT423" s="233"/>
      <c r="HU423" s="233"/>
      <c r="HV423" s="233"/>
      <c r="HW423" s="233"/>
      <c r="HX423" s="233"/>
      <c r="HY423" s="233"/>
      <c r="HZ423" s="233"/>
      <c r="IA423" s="233"/>
      <c r="IB423" s="233"/>
      <c r="IC423" s="233"/>
      <c r="ID423" s="233"/>
      <c r="IE423" s="233"/>
      <c r="IF423" s="233"/>
      <c r="IG423" s="233"/>
      <c r="IH423" s="233"/>
      <c r="II423" s="233"/>
      <c r="IJ423" s="233"/>
      <c r="IK423" s="233"/>
      <c r="IL423" s="233"/>
      <c r="IM423" s="233"/>
      <c r="IN423" s="233"/>
      <c r="IO423" s="233"/>
      <c r="IP423" s="233"/>
      <c r="IQ423" s="233"/>
      <c r="IR423" s="233"/>
      <c r="IS423" s="233"/>
      <c r="IT423" s="233"/>
      <c r="IU423" s="233"/>
      <c r="IV423" s="233"/>
      <c r="IW423" s="233"/>
      <c r="IX423" s="233"/>
      <c r="IY423" s="233"/>
      <c r="IZ423" s="233"/>
      <c r="JA423" s="233"/>
      <c r="JB423" s="233"/>
      <c r="JC423" s="233"/>
      <c r="JD423" s="233"/>
      <c r="JE423" s="233"/>
      <c r="JF423" s="233"/>
      <c r="JG423" s="233"/>
      <c r="JH423" s="233"/>
      <c r="JI423" s="233"/>
      <c r="JJ423" s="233"/>
      <c r="JK423" s="233"/>
      <c r="JL423" s="233"/>
      <c r="JM423" s="233"/>
      <c r="JN423" s="233"/>
      <c r="JO423" s="233"/>
      <c r="JP423" s="233"/>
      <c r="JQ423" s="233"/>
      <c r="JR423" s="233"/>
      <c r="JS423" s="233"/>
      <c r="JT423" s="233"/>
      <c r="JU423" s="233"/>
      <c r="JV423" s="233"/>
      <c r="JW423" s="233"/>
      <c r="JX423" s="233"/>
      <c r="JY423" s="233"/>
      <c r="JZ423" s="233"/>
      <c r="KA423" s="233"/>
      <c r="KB423" s="233"/>
      <c r="KC423" s="233"/>
      <c r="KD423" s="233"/>
      <c r="KE423" s="233"/>
      <c r="KF423" s="233"/>
      <c r="KG423" s="233"/>
      <c r="KH423" s="233"/>
      <c r="KI423" s="233"/>
      <c r="KJ423" s="233"/>
      <c r="KK423" s="233"/>
      <c r="KL423" s="233"/>
      <c r="KM423" s="233"/>
      <c r="KN423" s="233"/>
      <c r="KO423" s="233"/>
      <c r="KP423" s="233"/>
      <c r="KQ423" s="233"/>
      <c r="KR423" s="233"/>
      <c r="KS423" s="233"/>
      <c r="KT423" s="233"/>
      <c r="KU423" s="233"/>
      <c r="KV423" s="233"/>
      <c r="KW423" s="233"/>
      <c r="KX423" s="233"/>
      <c r="KY423" s="233"/>
      <c r="KZ423" s="233"/>
      <c r="LA423" s="233"/>
      <c r="LB423" s="233"/>
      <c r="LC423" s="233"/>
      <c r="LD423" s="233"/>
      <c r="LE423" s="233"/>
      <c r="LF423" s="233"/>
      <c r="LG423" s="233"/>
      <c r="LH423" s="233"/>
      <c r="LI423" s="233"/>
      <c r="LJ423" s="233"/>
      <c r="LK423" s="233"/>
      <c r="LL423" s="233"/>
      <c r="LM423" s="233"/>
      <c r="LN423" s="233"/>
      <c r="LO423" s="233"/>
      <c r="LP423" s="233"/>
      <c r="LQ423" s="233"/>
      <c r="LR423" s="233"/>
      <c r="LS423" s="233"/>
      <c r="LT423" s="233"/>
      <c r="LU423" s="233"/>
      <c r="LV423" s="233"/>
      <c r="LW423" s="233"/>
      <c r="LX423" s="233"/>
      <c r="LY423" s="233"/>
      <c r="LZ423" s="233"/>
      <c r="MA423" s="233"/>
      <c r="MB423" s="233"/>
      <c r="MC423" s="233"/>
      <c r="MD423" s="233"/>
      <c r="ME423" s="233"/>
      <c r="MF423" s="233"/>
      <c r="MG423" s="233"/>
      <c r="MH423" s="233"/>
      <c r="MI423" s="233"/>
      <c r="MJ423" s="233"/>
      <c r="MK423" s="233"/>
      <c r="ML423" s="233"/>
      <c r="MM423" s="233"/>
      <c r="MN423" s="233"/>
      <c r="MO423" s="233"/>
      <c r="MP423" s="233"/>
      <c r="MQ423" s="233"/>
      <c r="MR423" s="233"/>
      <c r="MS423" s="233"/>
      <c r="MT423" s="233"/>
      <c r="MU423" s="233"/>
      <c r="MV423" s="233"/>
      <c r="MW423" s="233"/>
      <c r="MX423" s="233"/>
      <c r="MY423" s="233"/>
      <c r="MZ423" s="233"/>
      <c r="NA423" s="233"/>
      <c r="NB423" s="233"/>
      <c r="NC423" s="233"/>
      <c r="ND423" s="233"/>
      <c r="NE423" s="233"/>
      <c r="NF423" s="233"/>
      <c r="NG423" s="233"/>
      <c r="NH423" s="233"/>
      <c r="NI423" s="233"/>
      <c r="NJ423" s="233"/>
      <c r="NK423" s="233"/>
      <c r="NL423" s="233"/>
      <c r="NM423" s="233"/>
      <c r="NN423" s="233"/>
      <c r="NO423" s="233"/>
      <c r="NP423" s="233"/>
      <c r="NQ423" s="233"/>
      <c r="NR423" s="233"/>
      <c r="NS423" s="233"/>
      <c r="NT423" s="233"/>
      <c r="NU423" s="233"/>
      <c r="NV423" s="233"/>
      <c r="NW423" s="233"/>
      <c r="NX423" s="233"/>
      <c r="NY423" s="233"/>
      <c r="NZ423" s="233"/>
      <c r="OA423" s="233"/>
      <c r="OB423" s="233"/>
      <c r="OC423" s="233"/>
      <c r="OD423" s="233"/>
      <c r="OE423" s="233"/>
      <c r="OF423" s="233"/>
      <c r="OG423" s="233"/>
      <c r="OH423" s="233"/>
      <c r="OI423" s="233"/>
      <c r="OJ423" s="233"/>
      <c r="OK423" s="233"/>
      <c r="OL423" s="233"/>
      <c r="OM423" s="233"/>
      <c r="ON423" s="233"/>
      <c r="OO423" s="233"/>
      <c r="OP423" s="233"/>
      <c r="OQ423" s="233"/>
      <c r="OR423" s="233"/>
      <c r="OS423" s="233"/>
      <c r="OT423" s="233"/>
      <c r="OU423" s="233"/>
      <c r="OV423" s="233"/>
      <c r="OW423" s="233"/>
      <c r="OX423" s="233"/>
      <c r="OY423" s="233"/>
      <c r="OZ423" s="233"/>
      <c r="PA423" s="233"/>
      <c r="PB423" s="233"/>
      <c r="PC423" s="233"/>
      <c r="PD423" s="233"/>
      <c r="PE423" s="233"/>
      <c r="PF423" s="233"/>
      <c r="PG423" s="233"/>
      <c r="PH423" s="233"/>
      <c r="PI423" s="233"/>
      <c r="PJ423" s="233"/>
      <c r="PK423" s="233"/>
      <c r="PL423" s="233"/>
      <c r="PM423" s="233"/>
      <c r="PN423" s="233"/>
      <c r="PO423" s="233"/>
      <c r="PP423" s="233"/>
      <c r="PQ423" s="233"/>
      <c r="PR423" s="233"/>
      <c r="PS423" s="233"/>
      <c r="PT423" s="233"/>
      <c r="PU423" s="233"/>
      <c r="PV423" s="233"/>
      <c r="PW423" s="233"/>
      <c r="PX423" s="233"/>
      <c r="PY423" s="233"/>
      <c r="PZ423" s="233"/>
      <c r="QA423" s="233"/>
      <c r="QB423" s="233"/>
      <c r="QC423" s="233"/>
      <c r="QD423" s="233"/>
      <c r="QE423" s="233"/>
      <c r="QF423" s="233"/>
      <c r="QG423" s="233"/>
      <c r="QH423" s="233"/>
      <c r="QI423" s="233"/>
      <c r="QJ423" s="233"/>
      <c r="QK423" s="233"/>
      <c r="QL423" s="233"/>
      <c r="QM423" s="233"/>
      <c r="QN423" s="233"/>
      <c r="QO423" s="233"/>
      <c r="QP423" s="233"/>
      <c r="QQ423" s="233"/>
      <c r="QR423" s="233"/>
      <c r="QS423" s="233"/>
      <c r="QT423" s="233"/>
      <c r="QU423" s="233"/>
      <c r="QV423" s="233"/>
      <c r="QW423" s="233"/>
      <c r="QX423" s="233"/>
      <c r="QY423" s="233"/>
      <c r="QZ423" s="233"/>
      <c r="RA423" s="233"/>
      <c r="RB423" s="233"/>
      <c r="RC423" s="233"/>
      <c r="RD423" s="233"/>
      <c r="RE423" s="233"/>
      <c r="RF423" s="233"/>
      <c r="RG423" s="233"/>
      <c r="RH423" s="233"/>
      <c r="RI423" s="233"/>
      <c r="RJ423" s="233"/>
      <c r="RK423" s="233"/>
      <c r="RL423" s="233"/>
      <c r="RM423" s="233"/>
      <c r="RN423" s="233"/>
      <c r="RO423" s="233"/>
      <c r="RP423" s="233"/>
      <c r="RQ423" s="233"/>
      <c r="RR423" s="233"/>
      <c r="RS423" s="233"/>
      <c r="RT423" s="233"/>
      <c r="RU423" s="233"/>
      <c r="RV423" s="233"/>
      <c r="RW423" s="233"/>
      <c r="RX423" s="233"/>
      <c r="RY423" s="233"/>
      <c r="RZ423" s="233"/>
      <c r="SA423" s="233"/>
      <c r="SB423" s="233"/>
    </row>
    <row r="424" spans="1:496" s="239" customFormat="1" ht="15" customHeight="1" x14ac:dyDescent="0.2">
      <c r="A424" s="237"/>
      <c r="B424" s="237"/>
      <c r="D424" s="237"/>
      <c r="E424" s="255"/>
      <c r="F424" s="233"/>
      <c r="G424" s="233"/>
      <c r="H424" s="233"/>
      <c r="I424" s="233"/>
      <c r="J424" s="233"/>
      <c r="K424" s="233"/>
      <c r="L424" s="233"/>
      <c r="M424" s="233"/>
      <c r="N424" s="233"/>
      <c r="O424" s="233"/>
      <c r="P424" s="233"/>
      <c r="Q424" s="233"/>
      <c r="R424" s="233"/>
      <c r="S424" s="233"/>
      <c r="T424" s="233"/>
      <c r="U424" s="233"/>
      <c r="V424" s="233"/>
      <c r="W424" s="233"/>
      <c r="X424" s="233"/>
      <c r="Y424" s="233"/>
      <c r="Z424" s="233"/>
      <c r="AA424" s="233"/>
      <c r="AB424" s="233"/>
      <c r="AC424" s="233"/>
      <c r="AD424" s="233"/>
      <c r="AE424" s="233"/>
      <c r="AF424" s="233"/>
      <c r="AG424" s="233"/>
      <c r="AH424" s="233"/>
      <c r="AI424" s="233"/>
      <c r="AJ424" s="233"/>
      <c r="AK424" s="233"/>
      <c r="AL424" s="233"/>
      <c r="AM424" s="233"/>
      <c r="AN424" s="233"/>
      <c r="AO424" s="233"/>
      <c r="AP424" s="233"/>
      <c r="AQ424" s="233"/>
      <c r="AR424" s="233"/>
      <c r="AS424" s="233"/>
      <c r="AT424" s="233"/>
      <c r="AU424" s="233"/>
      <c r="AV424" s="233"/>
      <c r="AW424" s="233"/>
      <c r="AX424" s="233"/>
      <c r="AY424" s="233"/>
      <c r="AZ424" s="233"/>
      <c r="BA424" s="233"/>
      <c r="BB424" s="233"/>
      <c r="BC424" s="233"/>
      <c r="BD424" s="233"/>
      <c r="BE424" s="233"/>
      <c r="BF424" s="233"/>
      <c r="BG424" s="233"/>
      <c r="BH424" s="233"/>
      <c r="BI424" s="233"/>
      <c r="BJ424" s="233"/>
      <c r="BK424" s="233"/>
      <c r="BL424" s="233"/>
      <c r="BM424" s="233"/>
      <c r="BN424" s="233"/>
      <c r="BO424" s="233"/>
      <c r="BP424" s="233"/>
      <c r="BQ424" s="233"/>
      <c r="BR424" s="233"/>
      <c r="BS424" s="233"/>
      <c r="BT424" s="233"/>
      <c r="BU424" s="233"/>
      <c r="BV424" s="233"/>
      <c r="BW424" s="233"/>
      <c r="BX424" s="233"/>
      <c r="BY424" s="233"/>
      <c r="BZ424" s="233"/>
      <c r="CA424" s="233"/>
      <c r="CB424" s="233"/>
      <c r="CC424" s="233"/>
      <c r="CD424" s="233"/>
      <c r="CE424" s="233"/>
      <c r="CF424" s="233"/>
      <c r="CG424" s="233"/>
      <c r="CH424" s="233"/>
      <c r="CI424" s="233"/>
      <c r="CJ424" s="233"/>
      <c r="CK424" s="233"/>
      <c r="CL424" s="233"/>
      <c r="CM424" s="233"/>
      <c r="CN424" s="233"/>
      <c r="CO424" s="233"/>
      <c r="CP424" s="233"/>
      <c r="CQ424" s="233"/>
      <c r="CR424" s="233"/>
      <c r="CS424" s="233"/>
      <c r="CT424" s="233"/>
      <c r="CU424" s="233"/>
      <c r="CV424" s="233"/>
      <c r="CW424" s="233"/>
      <c r="CX424" s="233"/>
      <c r="CY424" s="233"/>
      <c r="CZ424" s="233"/>
      <c r="DA424" s="233"/>
      <c r="DB424" s="233"/>
      <c r="DC424" s="233"/>
      <c r="DD424" s="233"/>
      <c r="DE424" s="233"/>
      <c r="DF424" s="233"/>
      <c r="DG424" s="233"/>
      <c r="DH424" s="233"/>
      <c r="DI424" s="233"/>
      <c r="DJ424" s="233"/>
      <c r="DK424" s="233"/>
      <c r="DL424" s="233"/>
      <c r="DM424" s="233"/>
      <c r="DN424" s="233"/>
      <c r="DO424" s="233"/>
      <c r="DP424" s="233"/>
      <c r="DQ424" s="233"/>
      <c r="DR424" s="233"/>
      <c r="DS424" s="233"/>
      <c r="DT424" s="233"/>
      <c r="DU424" s="233"/>
      <c r="DV424" s="233"/>
      <c r="DW424" s="233"/>
      <c r="DX424" s="233"/>
      <c r="DY424" s="233"/>
      <c r="DZ424" s="233"/>
      <c r="EA424" s="233"/>
      <c r="EB424" s="233"/>
      <c r="EC424" s="233"/>
      <c r="ED424" s="233"/>
      <c r="EE424" s="233"/>
      <c r="EF424" s="233"/>
      <c r="EG424" s="233"/>
      <c r="EH424" s="233"/>
      <c r="EI424" s="233"/>
      <c r="EJ424" s="233"/>
      <c r="EK424" s="233"/>
      <c r="EL424" s="233"/>
      <c r="EM424" s="233"/>
      <c r="EN424" s="233"/>
      <c r="EO424" s="233"/>
      <c r="EP424" s="233"/>
      <c r="EQ424" s="233"/>
      <c r="ER424" s="233"/>
      <c r="ES424" s="233"/>
      <c r="ET424" s="233"/>
      <c r="EU424" s="233"/>
      <c r="EV424" s="233"/>
      <c r="EW424" s="233"/>
      <c r="EX424" s="233"/>
      <c r="EY424" s="233"/>
      <c r="EZ424" s="233"/>
      <c r="FA424" s="233"/>
      <c r="FB424" s="233"/>
      <c r="FC424" s="233"/>
      <c r="FD424" s="233"/>
      <c r="FE424" s="233"/>
      <c r="FF424" s="233"/>
      <c r="FG424" s="233"/>
      <c r="FH424" s="233"/>
      <c r="FI424" s="233"/>
      <c r="FJ424" s="233"/>
      <c r="FK424" s="233"/>
      <c r="FL424" s="233"/>
      <c r="FM424" s="233"/>
      <c r="FN424" s="233"/>
      <c r="FO424" s="233"/>
      <c r="FP424" s="233"/>
      <c r="FQ424" s="233"/>
      <c r="FR424" s="233"/>
      <c r="FS424" s="233"/>
      <c r="FT424" s="233"/>
      <c r="FU424" s="233"/>
      <c r="FV424" s="233"/>
      <c r="FW424" s="233"/>
      <c r="FX424" s="233"/>
      <c r="FY424" s="233"/>
      <c r="FZ424" s="233"/>
      <c r="GA424" s="233"/>
      <c r="GB424" s="233"/>
      <c r="GC424" s="233"/>
      <c r="GD424" s="233"/>
      <c r="GE424" s="233"/>
      <c r="GF424" s="233"/>
      <c r="GG424" s="233"/>
      <c r="GH424" s="233"/>
      <c r="GI424" s="233"/>
      <c r="GJ424" s="233"/>
      <c r="GK424" s="233"/>
      <c r="GL424" s="233"/>
      <c r="GM424" s="233"/>
      <c r="GN424" s="233"/>
      <c r="GO424" s="233"/>
      <c r="GP424" s="233"/>
      <c r="GQ424" s="233"/>
      <c r="GR424" s="233"/>
      <c r="GS424" s="233"/>
      <c r="GT424" s="233"/>
      <c r="GU424" s="233"/>
      <c r="GV424" s="233"/>
      <c r="GW424" s="233"/>
      <c r="GX424" s="233"/>
      <c r="GY424" s="233"/>
      <c r="GZ424" s="233"/>
      <c r="HA424" s="233"/>
      <c r="HB424" s="233"/>
      <c r="HC424" s="233"/>
      <c r="HD424" s="233"/>
      <c r="HE424" s="233"/>
      <c r="HF424" s="233"/>
      <c r="HG424" s="233"/>
      <c r="HH424" s="233"/>
      <c r="HI424" s="233"/>
      <c r="HJ424" s="233"/>
      <c r="HK424" s="233"/>
      <c r="HL424" s="233"/>
      <c r="HM424" s="233"/>
      <c r="HN424" s="233"/>
      <c r="HO424" s="233"/>
      <c r="HP424" s="233"/>
      <c r="HQ424" s="233"/>
      <c r="HR424" s="233"/>
      <c r="HS424" s="233"/>
      <c r="HT424" s="233"/>
      <c r="HU424" s="233"/>
      <c r="HV424" s="233"/>
      <c r="HW424" s="233"/>
      <c r="HX424" s="233"/>
      <c r="HY424" s="233"/>
      <c r="HZ424" s="233"/>
      <c r="IA424" s="233"/>
      <c r="IB424" s="233"/>
      <c r="IC424" s="233"/>
      <c r="ID424" s="233"/>
      <c r="IE424" s="233"/>
      <c r="IF424" s="233"/>
      <c r="IG424" s="233"/>
      <c r="IH424" s="233"/>
      <c r="II424" s="233"/>
      <c r="IJ424" s="233"/>
      <c r="IK424" s="233"/>
      <c r="IL424" s="233"/>
      <c r="IM424" s="233"/>
      <c r="IN424" s="233"/>
      <c r="IO424" s="233"/>
      <c r="IP424" s="233"/>
      <c r="IQ424" s="233"/>
      <c r="IR424" s="233"/>
      <c r="IS424" s="233"/>
      <c r="IT424" s="233"/>
      <c r="IU424" s="233"/>
      <c r="IV424" s="233"/>
      <c r="IW424" s="233"/>
      <c r="IX424" s="233"/>
      <c r="IY424" s="233"/>
      <c r="IZ424" s="233"/>
      <c r="JA424" s="233"/>
      <c r="JB424" s="233"/>
      <c r="JC424" s="233"/>
      <c r="JD424" s="233"/>
      <c r="JE424" s="233"/>
      <c r="JF424" s="233"/>
      <c r="JG424" s="233"/>
      <c r="JH424" s="233"/>
      <c r="JI424" s="233"/>
      <c r="JJ424" s="233"/>
      <c r="JK424" s="233"/>
      <c r="JL424" s="233"/>
      <c r="JM424" s="233"/>
      <c r="JN424" s="233"/>
      <c r="JO424" s="233"/>
      <c r="JP424" s="233"/>
      <c r="JQ424" s="233"/>
      <c r="JR424" s="233"/>
      <c r="JS424" s="233"/>
      <c r="JT424" s="233"/>
      <c r="JU424" s="233"/>
      <c r="JV424" s="233"/>
      <c r="JW424" s="233"/>
      <c r="JX424" s="233"/>
      <c r="JY424" s="233"/>
      <c r="JZ424" s="233"/>
      <c r="KA424" s="233"/>
      <c r="KB424" s="233"/>
      <c r="KC424" s="233"/>
      <c r="KD424" s="233"/>
      <c r="KE424" s="233"/>
      <c r="KF424" s="233"/>
      <c r="KG424" s="233"/>
      <c r="KH424" s="233"/>
      <c r="KI424" s="233"/>
      <c r="KJ424" s="233"/>
      <c r="KK424" s="233"/>
      <c r="KL424" s="233"/>
      <c r="KM424" s="233"/>
      <c r="KN424" s="233"/>
      <c r="KO424" s="233"/>
      <c r="KP424" s="233"/>
      <c r="KQ424" s="233"/>
      <c r="KR424" s="233"/>
      <c r="KS424" s="233"/>
      <c r="KT424" s="233"/>
      <c r="KU424" s="233"/>
      <c r="KV424" s="233"/>
      <c r="KW424" s="233"/>
      <c r="KX424" s="233"/>
      <c r="KY424" s="233"/>
      <c r="KZ424" s="233"/>
      <c r="LA424" s="233"/>
      <c r="LB424" s="233"/>
      <c r="LC424" s="233"/>
      <c r="LD424" s="233"/>
      <c r="LE424" s="233"/>
      <c r="LF424" s="233"/>
      <c r="LG424" s="233"/>
      <c r="LH424" s="233"/>
      <c r="LI424" s="233"/>
      <c r="LJ424" s="233"/>
      <c r="LK424" s="233"/>
      <c r="LL424" s="233"/>
      <c r="LM424" s="233"/>
      <c r="LN424" s="233"/>
      <c r="LO424" s="233"/>
      <c r="LP424" s="233"/>
      <c r="LQ424" s="233"/>
      <c r="LR424" s="233"/>
      <c r="LS424" s="233"/>
      <c r="LT424" s="233"/>
      <c r="LU424" s="233"/>
      <c r="LV424" s="233"/>
      <c r="LW424" s="233"/>
      <c r="LX424" s="233"/>
      <c r="LY424" s="233"/>
      <c r="LZ424" s="233"/>
      <c r="MA424" s="233"/>
      <c r="MB424" s="233"/>
      <c r="MC424" s="233"/>
      <c r="MD424" s="233"/>
      <c r="ME424" s="233"/>
      <c r="MF424" s="233"/>
      <c r="MG424" s="233"/>
      <c r="MH424" s="233"/>
      <c r="MI424" s="233"/>
      <c r="MJ424" s="233"/>
      <c r="MK424" s="233"/>
      <c r="ML424" s="233"/>
      <c r="MM424" s="233"/>
      <c r="MN424" s="233"/>
      <c r="MO424" s="233"/>
      <c r="MP424" s="233"/>
      <c r="MQ424" s="233"/>
      <c r="MR424" s="233"/>
      <c r="MS424" s="233"/>
      <c r="MT424" s="233"/>
      <c r="MU424" s="233"/>
      <c r="MV424" s="233"/>
      <c r="MW424" s="233"/>
      <c r="MX424" s="233"/>
      <c r="MY424" s="233"/>
      <c r="MZ424" s="233"/>
      <c r="NA424" s="233"/>
      <c r="NB424" s="233"/>
      <c r="NC424" s="233"/>
      <c r="ND424" s="233"/>
      <c r="NE424" s="233"/>
      <c r="NF424" s="233"/>
      <c r="NG424" s="233"/>
      <c r="NH424" s="233"/>
      <c r="NI424" s="233"/>
      <c r="NJ424" s="233"/>
      <c r="NK424" s="233"/>
      <c r="NL424" s="233"/>
      <c r="NM424" s="233"/>
      <c r="NN424" s="233"/>
      <c r="NO424" s="233"/>
      <c r="NP424" s="233"/>
      <c r="NQ424" s="233"/>
      <c r="NR424" s="233"/>
      <c r="NS424" s="233"/>
      <c r="NT424" s="233"/>
      <c r="NU424" s="233"/>
      <c r="NV424" s="233"/>
      <c r="NW424" s="233"/>
      <c r="NX424" s="233"/>
      <c r="NY424" s="233"/>
      <c r="NZ424" s="233"/>
      <c r="OA424" s="233"/>
      <c r="OB424" s="233"/>
      <c r="OC424" s="233"/>
      <c r="OD424" s="233"/>
      <c r="OE424" s="233"/>
      <c r="OF424" s="233"/>
      <c r="OG424" s="233"/>
      <c r="OH424" s="233"/>
      <c r="OI424" s="233"/>
      <c r="OJ424" s="233"/>
      <c r="OK424" s="233"/>
      <c r="OL424" s="233"/>
      <c r="OM424" s="233"/>
      <c r="ON424" s="233"/>
      <c r="OO424" s="233"/>
      <c r="OP424" s="233"/>
      <c r="OQ424" s="233"/>
      <c r="OR424" s="233"/>
      <c r="OS424" s="233"/>
      <c r="OT424" s="233"/>
      <c r="OU424" s="233"/>
      <c r="OV424" s="233"/>
      <c r="OW424" s="233"/>
      <c r="OX424" s="233"/>
      <c r="OY424" s="233"/>
      <c r="OZ424" s="233"/>
      <c r="PA424" s="233"/>
      <c r="PB424" s="233"/>
      <c r="PC424" s="233"/>
      <c r="PD424" s="233"/>
      <c r="PE424" s="233"/>
      <c r="PF424" s="233"/>
      <c r="PG424" s="233"/>
      <c r="PH424" s="233"/>
      <c r="PI424" s="233"/>
      <c r="PJ424" s="233"/>
      <c r="PK424" s="233"/>
      <c r="PL424" s="233"/>
      <c r="PM424" s="233"/>
      <c r="PN424" s="233"/>
      <c r="PO424" s="233"/>
      <c r="PP424" s="233"/>
      <c r="PQ424" s="233"/>
      <c r="PR424" s="233"/>
      <c r="PS424" s="233"/>
      <c r="PT424" s="233"/>
      <c r="PU424" s="233"/>
      <c r="PV424" s="233"/>
      <c r="PW424" s="233"/>
      <c r="PX424" s="233"/>
      <c r="PY424" s="233"/>
      <c r="PZ424" s="233"/>
      <c r="QA424" s="233"/>
      <c r="QB424" s="233"/>
      <c r="QC424" s="233"/>
      <c r="QD424" s="233"/>
      <c r="QE424" s="233"/>
      <c r="QF424" s="233"/>
      <c r="QG424" s="233"/>
      <c r="QH424" s="233"/>
      <c r="QI424" s="233"/>
      <c r="QJ424" s="233"/>
      <c r="QK424" s="233"/>
      <c r="QL424" s="233"/>
      <c r="QM424" s="233"/>
      <c r="QN424" s="233"/>
      <c r="QO424" s="233"/>
      <c r="QP424" s="233"/>
      <c r="QQ424" s="233"/>
      <c r="QR424" s="233"/>
      <c r="QS424" s="233"/>
      <c r="QT424" s="233"/>
      <c r="QU424" s="233"/>
      <c r="QV424" s="233"/>
      <c r="QW424" s="233"/>
      <c r="QX424" s="233"/>
      <c r="QY424" s="233"/>
      <c r="QZ424" s="233"/>
      <c r="RA424" s="233"/>
      <c r="RB424" s="233"/>
      <c r="RC424" s="233"/>
      <c r="RD424" s="233"/>
      <c r="RE424" s="233"/>
      <c r="RF424" s="233"/>
      <c r="RG424" s="233"/>
      <c r="RH424" s="233"/>
      <c r="RI424" s="233"/>
      <c r="RJ424" s="233"/>
      <c r="RK424" s="233"/>
      <c r="RL424" s="233"/>
      <c r="RM424" s="233"/>
      <c r="RN424" s="233"/>
      <c r="RO424" s="233"/>
      <c r="RP424" s="233"/>
      <c r="RQ424" s="233"/>
      <c r="RR424" s="233"/>
      <c r="RS424" s="233"/>
      <c r="RT424" s="233"/>
      <c r="RU424" s="233"/>
      <c r="RV424" s="233"/>
      <c r="RW424" s="233"/>
      <c r="RX424" s="233"/>
      <c r="RY424" s="233"/>
      <c r="RZ424" s="233"/>
      <c r="SA424" s="233"/>
      <c r="SB424" s="233"/>
    </row>
    <row r="425" spans="1:496" ht="15" customHeight="1" x14ac:dyDescent="0.2">
      <c r="A425" s="234" t="str">
        <f t="shared" si="8"/>
        <v>INDEC-PB - 15200-1</v>
      </c>
      <c r="B425" s="234">
        <v>15200</v>
      </c>
      <c r="C425" s="233" t="s">
        <v>51</v>
      </c>
      <c r="D425" s="234">
        <v>1</v>
      </c>
      <c r="E425" s="254" t="s">
        <v>437</v>
      </c>
    </row>
    <row r="426" spans="1:496" ht="15" customHeight="1" x14ac:dyDescent="0.2">
      <c r="A426" s="256"/>
      <c r="E426" s="257"/>
    </row>
    <row r="427" spans="1:496" ht="15" customHeight="1" x14ac:dyDescent="0.2">
      <c r="A427" s="258"/>
      <c r="E427" s="257" t="s">
        <v>438</v>
      </c>
    </row>
    <row r="428" spans="1:496" ht="15" customHeight="1" x14ac:dyDescent="0.2">
      <c r="A428" s="234" t="str">
        <f t="shared" ref="A428:A445" si="9">CONCATENATE("INDEC-PB - ",B428,C428,D428)</f>
        <v>INDEC-PB - 94920-1</v>
      </c>
      <c r="B428" s="234">
        <v>94920</v>
      </c>
      <c r="C428" s="233" t="s">
        <v>51</v>
      </c>
      <c r="D428" s="234">
        <v>1</v>
      </c>
      <c r="E428" s="254" t="s">
        <v>439</v>
      </c>
    </row>
    <row r="429" spans="1:496" ht="15" customHeight="1" x14ac:dyDescent="0.2">
      <c r="A429" s="234" t="str">
        <f t="shared" si="9"/>
        <v>INDEC-PB - 91223-1</v>
      </c>
      <c r="B429" s="234">
        <v>91223</v>
      </c>
      <c r="C429" s="233" t="s">
        <v>51</v>
      </c>
      <c r="D429" s="234">
        <v>1</v>
      </c>
      <c r="E429" s="254" t="s">
        <v>440</v>
      </c>
    </row>
    <row r="430" spans="1:496" ht="15" customHeight="1" x14ac:dyDescent="0.2">
      <c r="A430" s="234" t="str">
        <f t="shared" si="9"/>
        <v>INDEC-PB - 91211-11</v>
      </c>
      <c r="B430" s="234">
        <v>91211</v>
      </c>
      <c r="C430" s="233" t="s">
        <v>51</v>
      </c>
      <c r="D430" s="234">
        <v>11</v>
      </c>
      <c r="E430" s="254" t="s">
        <v>441</v>
      </c>
    </row>
    <row r="431" spans="1:496" ht="15" customHeight="1" x14ac:dyDescent="0.2">
      <c r="A431" s="234" t="str">
        <f t="shared" si="9"/>
        <v>INDEC-PB - 91211-1</v>
      </c>
      <c r="B431" s="234">
        <v>91211</v>
      </c>
      <c r="C431" s="233" t="s">
        <v>51</v>
      </c>
      <c r="D431" s="234">
        <v>1</v>
      </c>
      <c r="E431" s="254" t="s">
        <v>442</v>
      </c>
    </row>
    <row r="432" spans="1:496" s="239" customFormat="1" ht="15" customHeight="1" x14ac:dyDescent="0.2">
      <c r="A432" s="237"/>
      <c r="B432" s="237"/>
      <c r="D432" s="237"/>
      <c r="E432" s="255"/>
      <c r="F432" s="233"/>
      <c r="G432" s="233"/>
      <c r="H432" s="233"/>
      <c r="I432" s="233"/>
      <c r="J432" s="233"/>
      <c r="K432" s="233"/>
      <c r="L432" s="233"/>
      <c r="M432" s="233"/>
      <c r="N432" s="233"/>
      <c r="O432" s="233"/>
      <c r="P432" s="233"/>
      <c r="Q432" s="233"/>
      <c r="R432" s="233"/>
      <c r="S432" s="233"/>
      <c r="T432" s="233"/>
      <c r="U432" s="233"/>
      <c r="V432" s="233"/>
      <c r="W432" s="233"/>
      <c r="X432" s="233"/>
      <c r="Y432" s="233"/>
      <c r="Z432" s="233"/>
      <c r="AA432" s="233"/>
      <c r="AB432" s="233"/>
      <c r="AC432" s="233"/>
      <c r="AD432" s="233"/>
      <c r="AE432" s="233"/>
      <c r="AF432" s="233"/>
      <c r="AG432" s="233"/>
      <c r="AH432" s="233"/>
      <c r="AI432" s="233"/>
      <c r="AJ432" s="233"/>
      <c r="AK432" s="233"/>
      <c r="AL432" s="233"/>
      <c r="AM432" s="233"/>
      <c r="AN432" s="233"/>
      <c r="AO432" s="233"/>
      <c r="AP432" s="233"/>
      <c r="AQ432" s="233"/>
      <c r="AR432" s="233"/>
      <c r="AS432" s="233"/>
      <c r="AT432" s="233"/>
      <c r="AU432" s="233"/>
      <c r="AV432" s="233"/>
      <c r="AW432" s="233"/>
      <c r="AX432" s="233"/>
      <c r="AY432" s="233"/>
      <c r="AZ432" s="233"/>
      <c r="BA432" s="233"/>
      <c r="BB432" s="233"/>
      <c r="BC432" s="233"/>
      <c r="BD432" s="233"/>
      <c r="BE432" s="233"/>
      <c r="BF432" s="233"/>
      <c r="BG432" s="233"/>
      <c r="BH432" s="233"/>
      <c r="BI432" s="233"/>
      <c r="BJ432" s="233"/>
      <c r="BK432" s="233"/>
      <c r="BL432" s="233"/>
      <c r="BM432" s="233"/>
      <c r="BN432" s="233"/>
      <c r="BO432" s="233"/>
      <c r="BP432" s="233"/>
      <c r="BQ432" s="233"/>
      <c r="BR432" s="233"/>
      <c r="BS432" s="233"/>
      <c r="BT432" s="233"/>
      <c r="BU432" s="233"/>
      <c r="BV432" s="233"/>
      <c r="BW432" s="233"/>
      <c r="BX432" s="233"/>
      <c r="BY432" s="233"/>
      <c r="BZ432" s="233"/>
      <c r="CA432" s="233"/>
      <c r="CB432" s="233"/>
      <c r="CC432" s="233"/>
      <c r="CD432" s="233"/>
      <c r="CE432" s="233"/>
      <c r="CF432" s="233"/>
      <c r="CG432" s="233"/>
      <c r="CH432" s="233"/>
      <c r="CI432" s="233"/>
      <c r="CJ432" s="233"/>
      <c r="CK432" s="233"/>
      <c r="CL432" s="233"/>
      <c r="CM432" s="233"/>
      <c r="CN432" s="233"/>
      <c r="CO432" s="233"/>
      <c r="CP432" s="233"/>
      <c r="CQ432" s="233"/>
      <c r="CR432" s="233"/>
      <c r="CS432" s="233"/>
      <c r="CT432" s="233"/>
      <c r="CU432" s="233"/>
      <c r="CV432" s="233"/>
      <c r="CW432" s="233"/>
      <c r="CX432" s="233"/>
      <c r="CY432" s="233"/>
      <c r="CZ432" s="233"/>
      <c r="DA432" s="233"/>
      <c r="DB432" s="233"/>
      <c r="DC432" s="233"/>
      <c r="DD432" s="233"/>
      <c r="DE432" s="233"/>
      <c r="DF432" s="233"/>
      <c r="DG432" s="233"/>
      <c r="DH432" s="233"/>
      <c r="DI432" s="233"/>
      <c r="DJ432" s="233"/>
      <c r="DK432" s="233"/>
      <c r="DL432" s="233"/>
      <c r="DM432" s="233"/>
      <c r="DN432" s="233"/>
      <c r="DO432" s="233"/>
      <c r="DP432" s="233"/>
      <c r="DQ432" s="233"/>
      <c r="DR432" s="233"/>
      <c r="DS432" s="233"/>
      <c r="DT432" s="233"/>
      <c r="DU432" s="233"/>
      <c r="DV432" s="233"/>
      <c r="DW432" s="233"/>
      <c r="DX432" s="233"/>
      <c r="DY432" s="233"/>
      <c r="DZ432" s="233"/>
      <c r="EA432" s="233"/>
      <c r="EB432" s="233"/>
      <c r="EC432" s="233"/>
      <c r="ED432" s="233"/>
      <c r="EE432" s="233"/>
      <c r="EF432" s="233"/>
      <c r="EG432" s="233"/>
      <c r="EH432" s="233"/>
      <c r="EI432" s="233"/>
      <c r="EJ432" s="233"/>
      <c r="EK432" s="233"/>
      <c r="EL432" s="233"/>
      <c r="EM432" s="233"/>
      <c r="EN432" s="233"/>
      <c r="EO432" s="233"/>
      <c r="EP432" s="233"/>
      <c r="EQ432" s="233"/>
      <c r="ER432" s="233"/>
      <c r="ES432" s="233"/>
      <c r="ET432" s="233"/>
      <c r="EU432" s="233"/>
      <c r="EV432" s="233"/>
      <c r="EW432" s="233"/>
      <c r="EX432" s="233"/>
      <c r="EY432" s="233"/>
      <c r="EZ432" s="233"/>
      <c r="FA432" s="233"/>
      <c r="FB432" s="233"/>
      <c r="FC432" s="233"/>
      <c r="FD432" s="233"/>
      <c r="FE432" s="233"/>
      <c r="FF432" s="233"/>
      <c r="FG432" s="233"/>
      <c r="FH432" s="233"/>
      <c r="FI432" s="233"/>
      <c r="FJ432" s="233"/>
      <c r="FK432" s="233"/>
      <c r="FL432" s="233"/>
      <c r="FM432" s="233"/>
      <c r="FN432" s="233"/>
      <c r="FO432" s="233"/>
      <c r="FP432" s="233"/>
      <c r="FQ432" s="233"/>
      <c r="FR432" s="233"/>
      <c r="FS432" s="233"/>
      <c r="FT432" s="233"/>
      <c r="FU432" s="233"/>
      <c r="FV432" s="233"/>
      <c r="FW432" s="233"/>
      <c r="FX432" s="233"/>
      <c r="FY432" s="233"/>
      <c r="FZ432" s="233"/>
      <c r="GA432" s="233"/>
      <c r="GB432" s="233"/>
      <c r="GC432" s="233"/>
      <c r="GD432" s="233"/>
      <c r="GE432" s="233"/>
      <c r="GF432" s="233"/>
      <c r="GG432" s="233"/>
      <c r="GH432" s="233"/>
      <c r="GI432" s="233"/>
      <c r="GJ432" s="233"/>
      <c r="GK432" s="233"/>
      <c r="GL432" s="233"/>
      <c r="GM432" s="233"/>
      <c r="GN432" s="233"/>
      <c r="GO432" s="233"/>
      <c r="GP432" s="233"/>
      <c r="GQ432" s="233"/>
      <c r="GR432" s="233"/>
      <c r="GS432" s="233"/>
      <c r="GT432" s="233"/>
      <c r="GU432" s="233"/>
      <c r="GV432" s="233"/>
      <c r="GW432" s="233"/>
      <c r="GX432" s="233"/>
      <c r="GY432" s="233"/>
      <c r="GZ432" s="233"/>
      <c r="HA432" s="233"/>
      <c r="HB432" s="233"/>
      <c r="HC432" s="233"/>
      <c r="HD432" s="233"/>
      <c r="HE432" s="233"/>
      <c r="HF432" s="233"/>
      <c r="HG432" s="233"/>
      <c r="HH432" s="233"/>
      <c r="HI432" s="233"/>
      <c r="HJ432" s="233"/>
      <c r="HK432" s="233"/>
      <c r="HL432" s="233"/>
      <c r="HM432" s="233"/>
      <c r="HN432" s="233"/>
      <c r="HO432" s="233"/>
      <c r="HP432" s="233"/>
      <c r="HQ432" s="233"/>
      <c r="HR432" s="233"/>
      <c r="HS432" s="233"/>
      <c r="HT432" s="233"/>
      <c r="HU432" s="233"/>
      <c r="HV432" s="233"/>
      <c r="HW432" s="233"/>
      <c r="HX432" s="233"/>
      <c r="HY432" s="233"/>
      <c r="HZ432" s="233"/>
      <c r="IA432" s="233"/>
      <c r="IB432" s="233"/>
      <c r="IC432" s="233"/>
      <c r="ID432" s="233"/>
      <c r="IE432" s="233"/>
      <c r="IF432" s="233"/>
      <c r="IG432" s="233"/>
      <c r="IH432" s="233"/>
      <c r="II432" s="233"/>
      <c r="IJ432" s="233"/>
      <c r="IK432" s="233"/>
      <c r="IL432" s="233"/>
      <c r="IM432" s="233"/>
      <c r="IN432" s="233"/>
      <c r="IO432" s="233"/>
      <c r="IP432" s="233"/>
      <c r="IQ432" s="233"/>
      <c r="IR432" s="233"/>
      <c r="IS432" s="233"/>
      <c r="IT432" s="233"/>
      <c r="IU432" s="233"/>
      <c r="IV432" s="233"/>
      <c r="IW432" s="233"/>
      <c r="IX432" s="233"/>
      <c r="IY432" s="233"/>
      <c r="IZ432" s="233"/>
      <c r="JA432" s="233"/>
      <c r="JB432" s="233"/>
      <c r="JC432" s="233"/>
      <c r="JD432" s="233"/>
      <c r="JE432" s="233"/>
      <c r="JF432" s="233"/>
      <c r="JG432" s="233"/>
      <c r="JH432" s="233"/>
      <c r="JI432" s="233"/>
      <c r="JJ432" s="233"/>
      <c r="JK432" s="233"/>
      <c r="JL432" s="233"/>
      <c r="JM432" s="233"/>
      <c r="JN432" s="233"/>
      <c r="JO432" s="233"/>
      <c r="JP432" s="233"/>
      <c r="JQ432" s="233"/>
      <c r="JR432" s="233"/>
      <c r="JS432" s="233"/>
      <c r="JT432" s="233"/>
      <c r="JU432" s="233"/>
      <c r="JV432" s="233"/>
      <c r="JW432" s="233"/>
      <c r="JX432" s="233"/>
      <c r="JY432" s="233"/>
      <c r="JZ432" s="233"/>
      <c r="KA432" s="233"/>
      <c r="KB432" s="233"/>
      <c r="KC432" s="233"/>
      <c r="KD432" s="233"/>
      <c r="KE432" s="233"/>
      <c r="KF432" s="233"/>
      <c r="KG432" s="233"/>
      <c r="KH432" s="233"/>
      <c r="KI432" s="233"/>
      <c r="KJ432" s="233"/>
      <c r="KK432" s="233"/>
      <c r="KL432" s="233"/>
      <c r="KM432" s="233"/>
      <c r="KN432" s="233"/>
      <c r="KO432" s="233"/>
      <c r="KP432" s="233"/>
      <c r="KQ432" s="233"/>
      <c r="KR432" s="233"/>
      <c r="KS432" s="233"/>
      <c r="KT432" s="233"/>
      <c r="KU432" s="233"/>
      <c r="KV432" s="233"/>
      <c r="KW432" s="233"/>
      <c r="KX432" s="233"/>
      <c r="KY432" s="233"/>
      <c r="KZ432" s="233"/>
      <c r="LA432" s="233"/>
      <c r="LB432" s="233"/>
      <c r="LC432" s="233"/>
      <c r="LD432" s="233"/>
      <c r="LE432" s="233"/>
      <c r="LF432" s="233"/>
      <c r="LG432" s="233"/>
      <c r="LH432" s="233"/>
      <c r="LI432" s="233"/>
      <c r="LJ432" s="233"/>
      <c r="LK432" s="233"/>
      <c r="LL432" s="233"/>
      <c r="LM432" s="233"/>
      <c r="LN432" s="233"/>
      <c r="LO432" s="233"/>
      <c r="LP432" s="233"/>
      <c r="LQ432" s="233"/>
      <c r="LR432" s="233"/>
      <c r="LS432" s="233"/>
      <c r="LT432" s="233"/>
      <c r="LU432" s="233"/>
      <c r="LV432" s="233"/>
      <c r="LW432" s="233"/>
      <c r="LX432" s="233"/>
      <c r="LY432" s="233"/>
      <c r="LZ432" s="233"/>
      <c r="MA432" s="233"/>
      <c r="MB432" s="233"/>
      <c r="MC432" s="233"/>
      <c r="MD432" s="233"/>
      <c r="ME432" s="233"/>
      <c r="MF432" s="233"/>
      <c r="MG432" s="233"/>
      <c r="MH432" s="233"/>
      <c r="MI432" s="233"/>
      <c r="MJ432" s="233"/>
      <c r="MK432" s="233"/>
      <c r="ML432" s="233"/>
      <c r="MM432" s="233"/>
      <c r="MN432" s="233"/>
      <c r="MO432" s="233"/>
      <c r="MP432" s="233"/>
      <c r="MQ432" s="233"/>
      <c r="MR432" s="233"/>
      <c r="MS432" s="233"/>
      <c r="MT432" s="233"/>
      <c r="MU432" s="233"/>
      <c r="MV432" s="233"/>
      <c r="MW432" s="233"/>
      <c r="MX432" s="233"/>
      <c r="MY432" s="233"/>
      <c r="MZ432" s="233"/>
      <c r="NA432" s="233"/>
      <c r="NB432" s="233"/>
      <c r="NC432" s="233"/>
      <c r="ND432" s="233"/>
      <c r="NE432" s="233"/>
      <c r="NF432" s="233"/>
      <c r="NG432" s="233"/>
      <c r="NH432" s="233"/>
      <c r="NI432" s="233"/>
      <c r="NJ432" s="233"/>
      <c r="NK432" s="233"/>
      <c r="NL432" s="233"/>
      <c r="NM432" s="233"/>
      <c r="NN432" s="233"/>
      <c r="NO432" s="233"/>
      <c r="NP432" s="233"/>
      <c r="NQ432" s="233"/>
      <c r="NR432" s="233"/>
      <c r="NS432" s="233"/>
      <c r="NT432" s="233"/>
      <c r="NU432" s="233"/>
      <c r="NV432" s="233"/>
      <c r="NW432" s="233"/>
      <c r="NX432" s="233"/>
      <c r="NY432" s="233"/>
      <c r="NZ432" s="233"/>
      <c r="OA432" s="233"/>
      <c r="OB432" s="233"/>
      <c r="OC432" s="233"/>
      <c r="OD432" s="233"/>
      <c r="OE432" s="233"/>
      <c r="OF432" s="233"/>
      <c r="OG432" s="233"/>
      <c r="OH432" s="233"/>
      <c r="OI432" s="233"/>
      <c r="OJ432" s="233"/>
      <c r="OK432" s="233"/>
      <c r="OL432" s="233"/>
      <c r="OM432" s="233"/>
      <c r="ON432" s="233"/>
      <c r="OO432" s="233"/>
      <c r="OP432" s="233"/>
      <c r="OQ432" s="233"/>
      <c r="OR432" s="233"/>
      <c r="OS432" s="233"/>
      <c r="OT432" s="233"/>
      <c r="OU432" s="233"/>
      <c r="OV432" s="233"/>
      <c r="OW432" s="233"/>
      <c r="OX432" s="233"/>
      <c r="OY432" s="233"/>
      <c r="OZ432" s="233"/>
      <c r="PA432" s="233"/>
      <c r="PB432" s="233"/>
      <c r="PC432" s="233"/>
      <c r="PD432" s="233"/>
      <c r="PE432" s="233"/>
      <c r="PF432" s="233"/>
      <c r="PG432" s="233"/>
      <c r="PH432" s="233"/>
      <c r="PI432" s="233"/>
      <c r="PJ432" s="233"/>
      <c r="PK432" s="233"/>
      <c r="PL432" s="233"/>
      <c r="PM432" s="233"/>
      <c r="PN432" s="233"/>
      <c r="PO432" s="233"/>
      <c r="PP432" s="233"/>
      <c r="PQ432" s="233"/>
      <c r="PR432" s="233"/>
      <c r="PS432" s="233"/>
      <c r="PT432" s="233"/>
      <c r="PU432" s="233"/>
      <c r="PV432" s="233"/>
      <c r="PW432" s="233"/>
      <c r="PX432" s="233"/>
      <c r="PY432" s="233"/>
      <c r="PZ432" s="233"/>
      <c r="QA432" s="233"/>
      <c r="QB432" s="233"/>
      <c r="QC432" s="233"/>
      <c r="QD432" s="233"/>
      <c r="QE432" s="233"/>
      <c r="QF432" s="233"/>
      <c r="QG432" s="233"/>
      <c r="QH432" s="233"/>
      <c r="QI432" s="233"/>
      <c r="QJ432" s="233"/>
      <c r="QK432" s="233"/>
      <c r="QL432" s="233"/>
      <c r="QM432" s="233"/>
      <c r="QN432" s="233"/>
      <c r="QO432" s="233"/>
      <c r="QP432" s="233"/>
      <c r="QQ432" s="233"/>
      <c r="QR432" s="233"/>
      <c r="QS432" s="233"/>
      <c r="QT432" s="233"/>
      <c r="QU432" s="233"/>
      <c r="QV432" s="233"/>
      <c r="QW432" s="233"/>
      <c r="QX432" s="233"/>
      <c r="QY432" s="233"/>
      <c r="QZ432" s="233"/>
      <c r="RA432" s="233"/>
      <c r="RB432" s="233"/>
      <c r="RC432" s="233"/>
      <c r="RD432" s="233"/>
      <c r="RE432" s="233"/>
      <c r="RF432" s="233"/>
      <c r="RG432" s="233"/>
      <c r="RH432" s="233"/>
      <c r="RI432" s="233"/>
      <c r="RJ432" s="233"/>
      <c r="RK432" s="233"/>
      <c r="RL432" s="233"/>
      <c r="RM432" s="233"/>
      <c r="RN432" s="233"/>
      <c r="RO432" s="233"/>
      <c r="RP432" s="233"/>
      <c r="RQ432" s="233"/>
      <c r="RR432" s="233"/>
      <c r="RS432" s="233"/>
      <c r="RT432" s="233"/>
      <c r="RU432" s="233"/>
      <c r="RV432" s="233"/>
      <c r="RW432" s="233"/>
      <c r="RX432" s="233"/>
      <c r="RY432" s="233"/>
      <c r="RZ432" s="233"/>
      <c r="SA432" s="233"/>
      <c r="SB432" s="233"/>
    </row>
    <row r="433" spans="1:496" ht="15" customHeight="1" x14ac:dyDescent="0.2">
      <c r="A433" s="234" t="str">
        <f t="shared" si="9"/>
        <v>INDEC-PB - 91547-1</v>
      </c>
      <c r="B433" s="234">
        <v>91547</v>
      </c>
      <c r="C433" s="233" t="s">
        <v>51</v>
      </c>
      <c r="D433" s="234">
        <v>1</v>
      </c>
      <c r="E433" s="254" t="s">
        <v>443</v>
      </c>
    </row>
    <row r="434" spans="1:496" ht="15" customHeight="1" x14ac:dyDescent="0.2">
      <c r="A434" s="234" t="str">
        <f t="shared" si="9"/>
        <v>INDEC-PB - 81100-1</v>
      </c>
      <c r="B434" s="234">
        <v>81100</v>
      </c>
      <c r="C434" s="233" t="s">
        <v>51</v>
      </c>
      <c r="D434" s="234">
        <v>1</v>
      </c>
      <c r="E434" s="254" t="s">
        <v>444</v>
      </c>
    </row>
    <row r="435" spans="1:496" s="239" customFormat="1" ht="15" customHeight="1" x14ac:dyDescent="0.2">
      <c r="A435" s="237"/>
      <c r="B435" s="237"/>
      <c r="D435" s="237"/>
      <c r="E435" s="255"/>
      <c r="F435" s="233"/>
      <c r="G435" s="233"/>
      <c r="H435" s="233"/>
      <c r="I435" s="233"/>
      <c r="J435" s="233"/>
      <c r="K435" s="233"/>
      <c r="L435" s="233"/>
      <c r="M435" s="233"/>
      <c r="N435" s="233"/>
      <c r="O435" s="233"/>
      <c r="P435" s="233"/>
      <c r="Q435" s="233"/>
      <c r="R435" s="233"/>
      <c r="S435" s="233"/>
      <c r="T435" s="233"/>
      <c r="U435" s="233"/>
      <c r="V435" s="233"/>
      <c r="W435" s="233"/>
      <c r="X435" s="233"/>
      <c r="Y435" s="233"/>
      <c r="Z435" s="233"/>
      <c r="AA435" s="233"/>
      <c r="AB435" s="233"/>
      <c r="AC435" s="233"/>
      <c r="AD435" s="233"/>
      <c r="AE435" s="233"/>
      <c r="AF435" s="233"/>
      <c r="AG435" s="233"/>
      <c r="AH435" s="233"/>
      <c r="AI435" s="233"/>
      <c r="AJ435" s="233"/>
      <c r="AK435" s="233"/>
      <c r="AL435" s="233"/>
      <c r="AM435" s="233"/>
      <c r="AN435" s="233"/>
      <c r="AO435" s="233"/>
      <c r="AP435" s="233"/>
      <c r="AQ435" s="233"/>
      <c r="AR435" s="233"/>
      <c r="AS435" s="233"/>
      <c r="AT435" s="233"/>
      <c r="AU435" s="233"/>
      <c r="AV435" s="233"/>
      <c r="AW435" s="233"/>
      <c r="AX435" s="233"/>
      <c r="AY435" s="233"/>
      <c r="AZ435" s="233"/>
      <c r="BA435" s="233"/>
      <c r="BB435" s="233"/>
      <c r="BC435" s="233"/>
      <c r="BD435" s="233"/>
      <c r="BE435" s="233"/>
      <c r="BF435" s="233"/>
      <c r="BG435" s="233"/>
      <c r="BH435" s="233"/>
      <c r="BI435" s="233"/>
      <c r="BJ435" s="233"/>
      <c r="BK435" s="233"/>
      <c r="BL435" s="233"/>
      <c r="BM435" s="233"/>
      <c r="BN435" s="233"/>
      <c r="BO435" s="233"/>
      <c r="BP435" s="233"/>
      <c r="BQ435" s="233"/>
      <c r="BR435" s="233"/>
      <c r="BS435" s="233"/>
      <c r="BT435" s="233"/>
      <c r="BU435" s="233"/>
      <c r="BV435" s="233"/>
      <c r="BW435" s="233"/>
      <c r="BX435" s="233"/>
      <c r="BY435" s="233"/>
      <c r="BZ435" s="233"/>
      <c r="CA435" s="233"/>
      <c r="CB435" s="233"/>
      <c r="CC435" s="233"/>
      <c r="CD435" s="233"/>
      <c r="CE435" s="233"/>
      <c r="CF435" s="233"/>
      <c r="CG435" s="233"/>
      <c r="CH435" s="233"/>
      <c r="CI435" s="233"/>
      <c r="CJ435" s="233"/>
      <c r="CK435" s="233"/>
      <c r="CL435" s="233"/>
      <c r="CM435" s="233"/>
      <c r="CN435" s="233"/>
      <c r="CO435" s="233"/>
      <c r="CP435" s="233"/>
      <c r="CQ435" s="233"/>
      <c r="CR435" s="233"/>
      <c r="CS435" s="233"/>
      <c r="CT435" s="233"/>
      <c r="CU435" s="233"/>
      <c r="CV435" s="233"/>
      <c r="CW435" s="233"/>
      <c r="CX435" s="233"/>
      <c r="CY435" s="233"/>
      <c r="CZ435" s="233"/>
      <c r="DA435" s="233"/>
      <c r="DB435" s="233"/>
      <c r="DC435" s="233"/>
      <c r="DD435" s="233"/>
      <c r="DE435" s="233"/>
      <c r="DF435" s="233"/>
      <c r="DG435" s="233"/>
      <c r="DH435" s="233"/>
      <c r="DI435" s="233"/>
      <c r="DJ435" s="233"/>
      <c r="DK435" s="233"/>
      <c r="DL435" s="233"/>
      <c r="DM435" s="233"/>
      <c r="DN435" s="233"/>
      <c r="DO435" s="233"/>
      <c r="DP435" s="233"/>
      <c r="DQ435" s="233"/>
      <c r="DR435" s="233"/>
      <c r="DS435" s="233"/>
      <c r="DT435" s="233"/>
      <c r="DU435" s="233"/>
      <c r="DV435" s="233"/>
      <c r="DW435" s="233"/>
      <c r="DX435" s="233"/>
      <c r="DY435" s="233"/>
      <c r="DZ435" s="233"/>
      <c r="EA435" s="233"/>
      <c r="EB435" s="233"/>
      <c r="EC435" s="233"/>
      <c r="ED435" s="233"/>
      <c r="EE435" s="233"/>
      <c r="EF435" s="233"/>
      <c r="EG435" s="233"/>
      <c r="EH435" s="233"/>
      <c r="EI435" s="233"/>
      <c r="EJ435" s="233"/>
      <c r="EK435" s="233"/>
      <c r="EL435" s="233"/>
      <c r="EM435" s="233"/>
      <c r="EN435" s="233"/>
      <c r="EO435" s="233"/>
      <c r="EP435" s="233"/>
      <c r="EQ435" s="233"/>
      <c r="ER435" s="233"/>
      <c r="ES435" s="233"/>
      <c r="ET435" s="233"/>
      <c r="EU435" s="233"/>
      <c r="EV435" s="233"/>
      <c r="EW435" s="233"/>
      <c r="EX435" s="233"/>
      <c r="EY435" s="233"/>
      <c r="EZ435" s="233"/>
      <c r="FA435" s="233"/>
      <c r="FB435" s="233"/>
      <c r="FC435" s="233"/>
      <c r="FD435" s="233"/>
      <c r="FE435" s="233"/>
      <c r="FF435" s="233"/>
      <c r="FG435" s="233"/>
      <c r="FH435" s="233"/>
      <c r="FI435" s="233"/>
      <c r="FJ435" s="233"/>
      <c r="FK435" s="233"/>
      <c r="FL435" s="233"/>
      <c r="FM435" s="233"/>
      <c r="FN435" s="233"/>
      <c r="FO435" s="233"/>
      <c r="FP435" s="233"/>
      <c r="FQ435" s="233"/>
      <c r="FR435" s="233"/>
      <c r="FS435" s="233"/>
      <c r="FT435" s="233"/>
      <c r="FU435" s="233"/>
      <c r="FV435" s="233"/>
      <c r="FW435" s="233"/>
      <c r="FX435" s="233"/>
      <c r="FY435" s="233"/>
      <c r="FZ435" s="233"/>
      <c r="GA435" s="233"/>
      <c r="GB435" s="233"/>
      <c r="GC435" s="233"/>
      <c r="GD435" s="233"/>
      <c r="GE435" s="233"/>
      <c r="GF435" s="233"/>
      <c r="GG435" s="233"/>
      <c r="GH435" s="233"/>
      <c r="GI435" s="233"/>
      <c r="GJ435" s="233"/>
      <c r="GK435" s="233"/>
      <c r="GL435" s="233"/>
      <c r="GM435" s="233"/>
      <c r="GN435" s="233"/>
      <c r="GO435" s="233"/>
      <c r="GP435" s="233"/>
      <c r="GQ435" s="233"/>
      <c r="GR435" s="233"/>
      <c r="GS435" s="233"/>
      <c r="GT435" s="233"/>
      <c r="GU435" s="233"/>
      <c r="GV435" s="233"/>
      <c r="GW435" s="233"/>
      <c r="GX435" s="233"/>
      <c r="GY435" s="233"/>
      <c r="GZ435" s="233"/>
      <c r="HA435" s="233"/>
      <c r="HB435" s="233"/>
      <c r="HC435" s="233"/>
      <c r="HD435" s="233"/>
      <c r="HE435" s="233"/>
      <c r="HF435" s="233"/>
      <c r="HG435" s="233"/>
      <c r="HH435" s="233"/>
      <c r="HI435" s="233"/>
      <c r="HJ435" s="233"/>
      <c r="HK435" s="233"/>
      <c r="HL435" s="233"/>
      <c r="HM435" s="233"/>
      <c r="HN435" s="233"/>
      <c r="HO435" s="233"/>
      <c r="HP435" s="233"/>
      <c r="HQ435" s="233"/>
      <c r="HR435" s="233"/>
      <c r="HS435" s="233"/>
      <c r="HT435" s="233"/>
      <c r="HU435" s="233"/>
      <c r="HV435" s="233"/>
      <c r="HW435" s="233"/>
      <c r="HX435" s="233"/>
      <c r="HY435" s="233"/>
      <c r="HZ435" s="233"/>
      <c r="IA435" s="233"/>
      <c r="IB435" s="233"/>
      <c r="IC435" s="233"/>
      <c r="ID435" s="233"/>
      <c r="IE435" s="233"/>
      <c r="IF435" s="233"/>
      <c r="IG435" s="233"/>
      <c r="IH435" s="233"/>
      <c r="II435" s="233"/>
      <c r="IJ435" s="233"/>
      <c r="IK435" s="233"/>
      <c r="IL435" s="233"/>
      <c r="IM435" s="233"/>
      <c r="IN435" s="233"/>
      <c r="IO435" s="233"/>
      <c r="IP435" s="233"/>
      <c r="IQ435" s="233"/>
      <c r="IR435" s="233"/>
      <c r="IS435" s="233"/>
      <c r="IT435" s="233"/>
      <c r="IU435" s="233"/>
      <c r="IV435" s="233"/>
      <c r="IW435" s="233"/>
      <c r="IX435" s="233"/>
      <c r="IY435" s="233"/>
      <c r="IZ435" s="233"/>
      <c r="JA435" s="233"/>
      <c r="JB435" s="233"/>
      <c r="JC435" s="233"/>
      <c r="JD435" s="233"/>
      <c r="JE435" s="233"/>
      <c r="JF435" s="233"/>
      <c r="JG435" s="233"/>
      <c r="JH435" s="233"/>
      <c r="JI435" s="233"/>
      <c r="JJ435" s="233"/>
      <c r="JK435" s="233"/>
      <c r="JL435" s="233"/>
      <c r="JM435" s="233"/>
      <c r="JN435" s="233"/>
      <c r="JO435" s="233"/>
      <c r="JP435" s="233"/>
      <c r="JQ435" s="233"/>
      <c r="JR435" s="233"/>
      <c r="JS435" s="233"/>
      <c r="JT435" s="233"/>
      <c r="JU435" s="233"/>
      <c r="JV435" s="233"/>
      <c r="JW435" s="233"/>
      <c r="JX435" s="233"/>
      <c r="JY435" s="233"/>
      <c r="JZ435" s="233"/>
      <c r="KA435" s="233"/>
      <c r="KB435" s="233"/>
      <c r="KC435" s="233"/>
      <c r="KD435" s="233"/>
      <c r="KE435" s="233"/>
      <c r="KF435" s="233"/>
      <c r="KG435" s="233"/>
      <c r="KH435" s="233"/>
      <c r="KI435" s="233"/>
      <c r="KJ435" s="233"/>
      <c r="KK435" s="233"/>
      <c r="KL435" s="233"/>
      <c r="KM435" s="233"/>
      <c r="KN435" s="233"/>
      <c r="KO435" s="233"/>
      <c r="KP435" s="233"/>
      <c r="KQ435" s="233"/>
      <c r="KR435" s="233"/>
      <c r="KS435" s="233"/>
      <c r="KT435" s="233"/>
      <c r="KU435" s="233"/>
      <c r="KV435" s="233"/>
      <c r="KW435" s="233"/>
      <c r="KX435" s="233"/>
      <c r="KY435" s="233"/>
      <c r="KZ435" s="233"/>
      <c r="LA435" s="233"/>
      <c r="LB435" s="233"/>
      <c r="LC435" s="233"/>
      <c r="LD435" s="233"/>
      <c r="LE435" s="233"/>
      <c r="LF435" s="233"/>
      <c r="LG435" s="233"/>
      <c r="LH435" s="233"/>
      <c r="LI435" s="233"/>
      <c r="LJ435" s="233"/>
      <c r="LK435" s="233"/>
      <c r="LL435" s="233"/>
      <c r="LM435" s="233"/>
      <c r="LN435" s="233"/>
      <c r="LO435" s="233"/>
      <c r="LP435" s="233"/>
      <c r="LQ435" s="233"/>
      <c r="LR435" s="233"/>
      <c r="LS435" s="233"/>
      <c r="LT435" s="233"/>
      <c r="LU435" s="233"/>
      <c r="LV435" s="233"/>
      <c r="LW435" s="233"/>
      <c r="LX435" s="233"/>
      <c r="LY435" s="233"/>
      <c r="LZ435" s="233"/>
      <c r="MA435" s="233"/>
      <c r="MB435" s="233"/>
      <c r="MC435" s="233"/>
      <c r="MD435" s="233"/>
      <c r="ME435" s="233"/>
      <c r="MF435" s="233"/>
      <c r="MG435" s="233"/>
      <c r="MH435" s="233"/>
      <c r="MI435" s="233"/>
      <c r="MJ435" s="233"/>
      <c r="MK435" s="233"/>
      <c r="ML435" s="233"/>
      <c r="MM435" s="233"/>
      <c r="MN435" s="233"/>
      <c r="MO435" s="233"/>
      <c r="MP435" s="233"/>
      <c r="MQ435" s="233"/>
      <c r="MR435" s="233"/>
      <c r="MS435" s="233"/>
      <c r="MT435" s="233"/>
      <c r="MU435" s="233"/>
      <c r="MV435" s="233"/>
      <c r="MW435" s="233"/>
      <c r="MX435" s="233"/>
      <c r="MY435" s="233"/>
      <c r="MZ435" s="233"/>
      <c r="NA435" s="233"/>
      <c r="NB435" s="233"/>
      <c r="NC435" s="233"/>
      <c r="ND435" s="233"/>
      <c r="NE435" s="233"/>
      <c r="NF435" s="233"/>
      <c r="NG435" s="233"/>
      <c r="NH435" s="233"/>
      <c r="NI435" s="233"/>
      <c r="NJ435" s="233"/>
      <c r="NK435" s="233"/>
      <c r="NL435" s="233"/>
      <c r="NM435" s="233"/>
      <c r="NN435" s="233"/>
      <c r="NO435" s="233"/>
      <c r="NP435" s="233"/>
      <c r="NQ435" s="233"/>
      <c r="NR435" s="233"/>
      <c r="NS435" s="233"/>
      <c r="NT435" s="233"/>
      <c r="NU435" s="233"/>
      <c r="NV435" s="233"/>
      <c r="NW435" s="233"/>
      <c r="NX435" s="233"/>
      <c r="NY435" s="233"/>
      <c r="NZ435" s="233"/>
      <c r="OA435" s="233"/>
      <c r="OB435" s="233"/>
      <c r="OC435" s="233"/>
      <c r="OD435" s="233"/>
      <c r="OE435" s="233"/>
      <c r="OF435" s="233"/>
      <c r="OG435" s="233"/>
      <c r="OH435" s="233"/>
      <c r="OI435" s="233"/>
      <c r="OJ435" s="233"/>
      <c r="OK435" s="233"/>
      <c r="OL435" s="233"/>
      <c r="OM435" s="233"/>
      <c r="ON435" s="233"/>
      <c r="OO435" s="233"/>
      <c r="OP435" s="233"/>
      <c r="OQ435" s="233"/>
      <c r="OR435" s="233"/>
      <c r="OS435" s="233"/>
      <c r="OT435" s="233"/>
      <c r="OU435" s="233"/>
      <c r="OV435" s="233"/>
      <c r="OW435" s="233"/>
      <c r="OX435" s="233"/>
      <c r="OY435" s="233"/>
      <c r="OZ435" s="233"/>
      <c r="PA435" s="233"/>
      <c r="PB435" s="233"/>
      <c r="PC435" s="233"/>
      <c r="PD435" s="233"/>
      <c r="PE435" s="233"/>
      <c r="PF435" s="233"/>
      <c r="PG435" s="233"/>
      <c r="PH435" s="233"/>
      <c r="PI435" s="233"/>
      <c r="PJ435" s="233"/>
      <c r="PK435" s="233"/>
      <c r="PL435" s="233"/>
      <c r="PM435" s="233"/>
      <c r="PN435" s="233"/>
      <c r="PO435" s="233"/>
      <c r="PP435" s="233"/>
      <c r="PQ435" s="233"/>
      <c r="PR435" s="233"/>
      <c r="PS435" s="233"/>
      <c r="PT435" s="233"/>
      <c r="PU435" s="233"/>
      <c r="PV435" s="233"/>
      <c r="PW435" s="233"/>
      <c r="PX435" s="233"/>
      <c r="PY435" s="233"/>
      <c r="PZ435" s="233"/>
      <c r="QA435" s="233"/>
      <c r="QB435" s="233"/>
      <c r="QC435" s="233"/>
      <c r="QD435" s="233"/>
      <c r="QE435" s="233"/>
      <c r="QF435" s="233"/>
      <c r="QG435" s="233"/>
      <c r="QH435" s="233"/>
      <c r="QI435" s="233"/>
      <c r="QJ435" s="233"/>
      <c r="QK435" s="233"/>
      <c r="QL435" s="233"/>
      <c r="QM435" s="233"/>
      <c r="QN435" s="233"/>
      <c r="QO435" s="233"/>
      <c r="QP435" s="233"/>
      <c r="QQ435" s="233"/>
      <c r="QR435" s="233"/>
      <c r="QS435" s="233"/>
      <c r="QT435" s="233"/>
      <c r="QU435" s="233"/>
      <c r="QV435" s="233"/>
      <c r="QW435" s="233"/>
      <c r="QX435" s="233"/>
      <c r="QY435" s="233"/>
      <c r="QZ435" s="233"/>
      <c r="RA435" s="233"/>
      <c r="RB435" s="233"/>
      <c r="RC435" s="233"/>
      <c r="RD435" s="233"/>
      <c r="RE435" s="233"/>
      <c r="RF435" s="233"/>
      <c r="RG435" s="233"/>
      <c r="RH435" s="233"/>
      <c r="RI435" s="233"/>
      <c r="RJ435" s="233"/>
      <c r="RK435" s="233"/>
      <c r="RL435" s="233"/>
      <c r="RM435" s="233"/>
      <c r="RN435" s="233"/>
      <c r="RO435" s="233"/>
      <c r="RP435" s="233"/>
      <c r="RQ435" s="233"/>
      <c r="RR435" s="233"/>
      <c r="RS435" s="233"/>
      <c r="RT435" s="233"/>
      <c r="RU435" s="233"/>
      <c r="RV435" s="233"/>
      <c r="RW435" s="233"/>
      <c r="RX435" s="233"/>
      <c r="RY435" s="233"/>
      <c r="RZ435" s="233"/>
      <c r="SA435" s="233"/>
      <c r="SB435" s="233"/>
    </row>
    <row r="436" spans="1:496" ht="15" customHeight="1" x14ac:dyDescent="0.2">
      <c r="A436" s="234" t="str">
        <f t="shared" si="9"/>
        <v>INDEC-PB - 94214-1</v>
      </c>
      <c r="B436" s="234">
        <v>94214</v>
      </c>
      <c r="C436" s="233" t="s">
        <v>51</v>
      </c>
      <c r="D436" s="234">
        <v>1</v>
      </c>
      <c r="E436" s="254" t="s">
        <v>445</v>
      </c>
    </row>
    <row r="437" spans="1:496" ht="15" customHeight="1" x14ac:dyDescent="0.2">
      <c r="A437" s="234" t="str">
        <f t="shared" si="9"/>
        <v>INDEC-PB - 94216-1</v>
      </c>
      <c r="B437" s="234">
        <v>94216</v>
      </c>
      <c r="C437" s="233" t="s">
        <v>51</v>
      </c>
      <c r="D437" s="234">
        <v>1</v>
      </c>
      <c r="E437" s="254" t="s">
        <v>446</v>
      </c>
    </row>
    <row r="438" spans="1:496" s="239" customFormat="1" ht="15" customHeight="1" x14ac:dyDescent="0.2">
      <c r="A438" s="237"/>
      <c r="B438" s="237"/>
      <c r="D438" s="237"/>
      <c r="E438" s="255"/>
      <c r="F438" s="233"/>
      <c r="G438" s="233"/>
      <c r="H438" s="233"/>
      <c r="I438" s="233"/>
      <c r="J438" s="233"/>
      <c r="K438" s="233"/>
      <c r="L438" s="233"/>
      <c r="M438" s="233"/>
      <c r="N438" s="233"/>
      <c r="O438" s="233"/>
      <c r="P438" s="233"/>
      <c r="Q438" s="233"/>
      <c r="R438" s="233"/>
      <c r="S438" s="233"/>
      <c r="T438" s="233"/>
      <c r="U438" s="233"/>
      <c r="V438" s="233"/>
      <c r="W438" s="233"/>
      <c r="X438" s="233"/>
      <c r="Y438" s="233"/>
      <c r="Z438" s="233"/>
      <c r="AA438" s="233"/>
      <c r="AB438" s="233"/>
      <c r="AC438" s="233"/>
      <c r="AD438" s="233"/>
      <c r="AE438" s="233"/>
      <c r="AF438" s="233"/>
      <c r="AG438" s="233"/>
      <c r="AH438" s="233"/>
      <c r="AI438" s="233"/>
      <c r="AJ438" s="233"/>
      <c r="AK438" s="233"/>
      <c r="AL438" s="233"/>
      <c r="AM438" s="233"/>
      <c r="AN438" s="233"/>
      <c r="AO438" s="233"/>
      <c r="AP438" s="233"/>
      <c r="AQ438" s="233"/>
      <c r="AR438" s="233"/>
      <c r="AS438" s="233"/>
      <c r="AT438" s="233"/>
      <c r="AU438" s="233"/>
      <c r="AV438" s="233"/>
      <c r="AW438" s="233"/>
      <c r="AX438" s="233"/>
      <c r="AY438" s="233"/>
      <c r="AZ438" s="233"/>
      <c r="BA438" s="233"/>
      <c r="BB438" s="233"/>
      <c r="BC438" s="233"/>
      <c r="BD438" s="233"/>
      <c r="BE438" s="233"/>
      <c r="BF438" s="233"/>
      <c r="BG438" s="233"/>
      <c r="BH438" s="233"/>
      <c r="BI438" s="233"/>
      <c r="BJ438" s="233"/>
      <c r="BK438" s="233"/>
      <c r="BL438" s="233"/>
      <c r="BM438" s="233"/>
      <c r="BN438" s="233"/>
      <c r="BO438" s="233"/>
      <c r="BP438" s="233"/>
      <c r="BQ438" s="233"/>
      <c r="BR438" s="233"/>
      <c r="BS438" s="233"/>
      <c r="BT438" s="233"/>
      <c r="BU438" s="233"/>
      <c r="BV438" s="233"/>
      <c r="BW438" s="233"/>
      <c r="BX438" s="233"/>
      <c r="BY438" s="233"/>
      <c r="BZ438" s="233"/>
      <c r="CA438" s="233"/>
      <c r="CB438" s="233"/>
      <c r="CC438" s="233"/>
      <c r="CD438" s="233"/>
      <c r="CE438" s="233"/>
      <c r="CF438" s="233"/>
      <c r="CG438" s="233"/>
      <c r="CH438" s="233"/>
      <c r="CI438" s="233"/>
      <c r="CJ438" s="233"/>
      <c r="CK438" s="233"/>
      <c r="CL438" s="233"/>
      <c r="CM438" s="233"/>
      <c r="CN438" s="233"/>
      <c r="CO438" s="233"/>
      <c r="CP438" s="233"/>
      <c r="CQ438" s="233"/>
      <c r="CR438" s="233"/>
      <c r="CS438" s="233"/>
      <c r="CT438" s="233"/>
      <c r="CU438" s="233"/>
      <c r="CV438" s="233"/>
      <c r="CW438" s="233"/>
      <c r="CX438" s="233"/>
      <c r="CY438" s="233"/>
      <c r="CZ438" s="233"/>
      <c r="DA438" s="233"/>
      <c r="DB438" s="233"/>
      <c r="DC438" s="233"/>
      <c r="DD438" s="233"/>
      <c r="DE438" s="233"/>
      <c r="DF438" s="233"/>
      <c r="DG438" s="233"/>
      <c r="DH438" s="233"/>
      <c r="DI438" s="233"/>
      <c r="DJ438" s="233"/>
      <c r="DK438" s="233"/>
      <c r="DL438" s="233"/>
      <c r="DM438" s="233"/>
      <c r="DN438" s="233"/>
      <c r="DO438" s="233"/>
      <c r="DP438" s="233"/>
      <c r="DQ438" s="233"/>
      <c r="DR438" s="233"/>
      <c r="DS438" s="233"/>
      <c r="DT438" s="233"/>
      <c r="DU438" s="233"/>
      <c r="DV438" s="233"/>
      <c r="DW438" s="233"/>
      <c r="DX438" s="233"/>
      <c r="DY438" s="233"/>
      <c r="DZ438" s="233"/>
      <c r="EA438" s="233"/>
      <c r="EB438" s="233"/>
      <c r="EC438" s="233"/>
      <c r="ED438" s="233"/>
      <c r="EE438" s="233"/>
      <c r="EF438" s="233"/>
      <c r="EG438" s="233"/>
      <c r="EH438" s="233"/>
      <c r="EI438" s="233"/>
      <c r="EJ438" s="233"/>
      <c r="EK438" s="233"/>
      <c r="EL438" s="233"/>
      <c r="EM438" s="233"/>
      <c r="EN438" s="233"/>
      <c r="EO438" s="233"/>
      <c r="EP438" s="233"/>
      <c r="EQ438" s="233"/>
      <c r="ER438" s="233"/>
      <c r="ES438" s="233"/>
      <c r="ET438" s="233"/>
      <c r="EU438" s="233"/>
      <c r="EV438" s="233"/>
      <c r="EW438" s="233"/>
      <c r="EX438" s="233"/>
      <c r="EY438" s="233"/>
      <c r="EZ438" s="233"/>
      <c r="FA438" s="233"/>
      <c r="FB438" s="233"/>
      <c r="FC438" s="233"/>
      <c r="FD438" s="233"/>
      <c r="FE438" s="233"/>
      <c r="FF438" s="233"/>
      <c r="FG438" s="233"/>
      <c r="FH438" s="233"/>
      <c r="FI438" s="233"/>
      <c r="FJ438" s="233"/>
      <c r="FK438" s="233"/>
      <c r="FL438" s="233"/>
      <c r="FM438" s="233"/>
      <c r="FN438" s="233"/>
      <c r="FO438" s="233"/>
      <c r="FP438" s="233"/>
      <c r="FQ438" s="233"/>
      <c r="FR438" s="233"/>
      <c r="FS438" s="233"/>
      <c r="FT438" s="233"/>
      <c r="FU438" s="233"/>
      <c r="FV438" s="233"/>
      <c r="FW438" s="233"/>
      <c r="FX438" s="233"/>
      <c r="FY438" s="233"/>
      <c r="FZ438" s="233"/>
      <c r="GA438" s="233"/>
      <c r="GB438" s="233"/>
      <c r="GC438" s="233"/>
      <c r="GD438" s="233"/>
      <c r="GE438" s="233"/>
      <c r="GF438" s="233"/>
      <c r="GG438" s="233"/>
      <c r="GH438" s="233"/>
      <c r="GI438" s="233"/>
      <c r="GJ438" s="233"/>
      <c r="GK438" s="233"/>
      <c r="GL438" s="233"/>
      <c r="GM438" s="233"/>
      <c r="GN438" s="233"/>
      <c r="GO438" s="233"/>
      <c r="GP438" s="233"/>
      <c r="GQ438" s="233"/>
      <c r="GR438" s="233"/>
      <c r="GS438" s="233"/>
      <c r="GT438" s="233"/>
      <c r="GU438" s="233"/>
      <c r="GV438" s="233"/>
      <c r="GW438" s="233"/>
      <c r="GX438" s="233"/>
      <c r="GY438" s="233"/>
      <c r="GZ438" s="233"/>
      <c r="HA438" s="233"/>
      <c r="HB438" s="233"/>
      <c r="HC438" s="233"/>
      <c r="HD438" s="233"/>
      <c r="HE438" s="233"/>
      <c r="HF438" s="233"/>
      <c r="HG438" s="233"/>
      <c r="HH438" s="233"/>
      <c r="HI438" s="233"/>
      <c r="HJ438" s="233"/>
      <c r="HK438" s="233"/>
      <c r="HL438" s="233"/>
      <c r="HM438" s="233"/>
      <c r="HN438" s="233"/>
      <c r="HO438" s="233"/>
      <c r="HP438" s="233"/>
      <c r="HQ438" s="233"/>
      <c r="HR438" s="233"/>
      <c r="HS438" s="233"/>
      <c r="HT438" s="233"/>
      <c r="HU438" s="233"/>
      <c r="HV438" s="233"/>
      <c r="HW438" s="233"/>
      <c r="HX438" s="233"/>
      <c r="HY438" s="233"/>
      <c r="HZ438" s="233"/>
      <c r="IA438" s="233"/>
      <c r="IB438" s="233"/>
      <c r="IC438" s="233"/>
      <c r="ID438" s="233"/>
      <c r="IE438" s="233"/>
      <c r="IF438" s="233"/>
      <c r="IG438" s="233"/>
      <c r="IH438" s="233"/>
      <c r="II438" s="233"/>
      <c r="IJ438" s="233"/>
      <c r="IK438" s="233"/>
      <c r="IL438" s="233"/>
      <c r="IM438" s="233"/>
      <c r="IN438" s="233"/>
      <c r="IO438" s="233"/>
      <c r="IP438" s="233"/>
      <c r="IQ438" s="233"/>
      <c r="IR438" s="233"/>
      <c r="IS438" s="233"/>
      <c r="IT438" s="233"/>
      <c r="IU438" s="233"/>
      <c r="IV438" s="233"/>
      <c r="IW438" s="233"/>
      <c r="IX438" s="233"/>
      <c r="IY438" s="233"/>
      <c r="IZ438" s="233"/>
      <c r="JA438" s="233"/>
      <c r="JB438" s="233"/>
      <c r="JC438" s="233"/>
      <c r="JD438" s="233"/>
      <c r="JE438" s="233"/>
      <c r="JF438" s="233"/>
      <c r="JG438" s="233"/>
      <c r="JH438" s="233"/>
      <c r="JI438" s="233"/>
      <c r="JJ438" s="233"/>
      <c r="JK438" s="233"/>
      <c r="JL438" s="233"/>
      <c r="JM438" s="233"/>
      <c r="JN438" s="233"/>
      <c r="JO438" s="233"/>
      <c r="JP438" s="233"/>
      <c r="JQ438" s="233"/>
      <c r="JR438" s="233"/>
      <c r="JS438" s="233"/>
      <c r="JT438" s="233"/>
      <c r="JU438" s="233"/>
      <c r="JV438" s="233"/>
      <c r="JW438" s="233"/>
      <c r="JX438" s="233"/>
      <c r="JY438" s="233"/>
      <c r="JZ438" s="233"/>
      <c r="KA438" s="233"/>
      <c r="KB438" s="233"/>
      <c r="KC438" s="233"/>
      <c r="KD438" s="233"/>
      <c r="KE438" s="233"/>
      <c r="KF438" s="233"/>
      <c r="KG438" s="233"/>
      <c r="KH438" s="233"/>
      <c r="KI438" s="233"/>
      <c r="KJ438" s="233"/>
      <c r="KK438" s="233"/>
      <c r="KL438" s="233"/>
      <c r="KM438" s="233"/>
      <c r="KN438" s="233"/>
      <c r="KO438" s="233"/>
      <c r="KP438" s="233"/>
      <c r="KQ438" s="233"/>
      <c r="KR438" s="233"/>
      <c r="KS438" s="233"/>
      <c r="KT438" s="233"/>
      <c r="KU438" s="233"/>
      <c r="KV438" s="233"/>
      <c r="KW438" s="233"/>
      <c r="KX438" s="233"/>
      <c r="KY438" s="233"/>
      <c r="KZ438" s="233"/>
      <c r="LA438" s="233"/>
      <c r="LB438" s="233"/>
      <c r="LC438" s="233"/>
      <c r="LD438" s="233"/>
      <c r="LE438" s="233"/>
      <c r="LF438" s="233"/>
      <c r="LG438" s="233"/>
      <c r="LH438" s="233"/>
      <c r="LI438" s="233"/>
      <c r="LJ438" s="233"/>
      <c r="LK438" s="233"/>
      <c r="LL438" s="233"/>
      <c r="LM438" s="233"/>
      <c r="LN438" s="233"/>
      <c r="LO438" s="233"/>
      <c r="LP438" s="233"/>
      <c r="LQ438" s="233"/>
      <c r="LR438" s="233"/>
      <c r="LS438" s="233"/>
      <c r="LT438" s="233"/>
      <c r="LU438" s="233"/>
      <c r="LV438" s="233"/>
      <c r="LW438" s="233"/>
      <c r="LX438" s="233"/>
      <c r="LY438" s="233"/>
      <c r="LZ438" s="233"/>
      <c r="MA438" s="233"/>
      <c r="MB438" s="233"/>
      <c r="MC438" s="233"/>
      <c r="MD438" s="233"/>
      <c r="ME438" s="233"/>
      <c r="MF438" s="233"/>
      <c r="MG438" s="233"/>
      <c r="MH438" s="233"/>
      <c r="MI438" s="233"/>
      <c r="MJ438" s="233"/>
      <c r="MK438" s="233"/>
      <c r="ML438" s="233"/>
      <c r="MM438" s="233"/>
      <c r="MN438" s="233"/>
      <c r="MO438" s="233"/>
      <c r="MP438" s="233"/>
      <c r="MQ438" s="233"/>
      <c r="MR438" s="233"/>
      <c r="MS438" s="233"/>
      <c r="MT438" s="233"/>
      <c r="MU438" s="233"/>
      <c r="MV438" s="233"/>
      <c r="MW438" s="233"/>
      <c r="MX438" s="233"/>
      <c r="MY438" s="233"/>
      <c r="MZ438" s="233"/>
      <c r="NA438" s="233"/>
      <c r="NB438" s="233"/>
      <c r="NC438" s="233"/>
      <c r="ND438" s="233"/>
      <c r="NE438" s="233"/>
      <c r="NF438" s="233"/>
      <c r="NG438" s="233"/>
      <c r="NH438" s="233"/>
      <c r="NI438" s="233"/>
      <c r="NJ438" s="233"/>
      <c r="NK438" s="233"/>
      <c r="NL438" s="233"/>
      <c r="NM438" s="233"/>
      <c r="NN438" s="233"/>
      <c r="NO438" s="233"/>
      <c r="NP438" s="233"/>
      <c r="NQ438" s="233"/>
      <c r="NR438" s="233"/>
      <c r="NS438" s="233"/>
      <c r="NT438" s="233"/>
      <c r="NU438" s="233"/>
      <c r="NV438" s="233"/>
      <c r="NW438" s="233"/>
      <c r="NX438" s="233"/>
      <c r="NY438" s="233"/>
      <c r="NZ438" s="233"/>
      <c r="OA438" s="233"/>
      <c r="OB438" s="233"/>
      <c r="OC438" s="233"/>
      <c r="OD438" s="233"/>
      <c r="OE438" s="233"/>
      <c r="OF438" s="233"/>
      <c r="OG438" s="233"/>
      <c r="OH438" s="233"/>
      <c r="OI438" s="233"/>
      <c r="OJ438" s="233"/>
      <c r="OK438" s="233"/>
      <c r="OL438" s="233"/>
      <c r="OM438" s="233"/>
      <c r="ON438" s="233"/>
      <c r="OO438" s="233"/>
      <c r="OP438" s="233"/>
      <c r="OQ438" s="233"/>
      <c r="OR438" s="233"/>
      <c r="OS438" s="233"/>
      <c r="OT438" s="233"/>
      <c r="OU438" s="233"/>
      <c r="OV438" s="233"/>
      <c r="OW438" s="233"/>
      <c r="OX438" s="233"/>
      <c r="OY438" s="233"/>
      <c r="OZ438" s="233"/>
      <c r="PA438" s="233"/>
      <c r="PB438" s="233"/>
      <c r="PC438" s="233"/>
      <c r="PD438" s="233"/>
      <c r="PE438" s="233"/>
      <c r="PF438" s="233"/>
      <c r="PG438" s="233"/>
      <c r="PH438" s="233"/>
      <c r="PI438" s="233"/>
      <c r="PJ438" s="233"/>
      <c r="PK438" s="233"/>
      <c r="PL438" s="233"/>
      <c r="PM438" s="233"/>
      <c r="PN438" s="233"/>
      <c r="PO438" s="233"/>
      <c r="PP438" s="233"/>
      <c r="PQ438" s="233"/>
      <c r="PR438" s="233"/>
      <c r="PS438" s="233"/>
      <c r="PT438" s="233"/>
      <c r="PU438" s="233"/>
      <c r="PV438" s="233"/>
      <c r="PW438" s="233"/>
      <c r="PX438" s="233"/>
      <c r="PY438" s="233"/>
      <c r="PZ438" s="233"/>
      <c r="QA438" s="233"/>
      <c r="QB438" s="233"/>
      <c r="QC438" s="233"/>
      <c r="QD438" s="233"/>
      <c r="QE438" s="233"/>
      <c r="QF438" s="233"/>
      <c r="QG438" s="233"/>
      <c r="QH438" s="233"/>
      <c r="QI438" s="233"/>
      <c r="QJ438" s="233"/>
      <c r="QK438" s="233"/>
      <c r="QL438" s="233"/>
      <c r="QM438" s="233"/>
      <c r="QN438" s="233"/>
      <c r="QO438" s="233"/>
      <c r="QP438" s="233"/>
      <c r="QQ438" s="233"/>
      <c r="QR438" s="233"/>
      <c r="QS438" s="233"/>
      <c r="QT438" s="233"/>
      <c r="QU438" s="233"/>
      <c r="QV438" s="233"/>
      <c r="QW438" s="233"/>
      <c r="QX438" s="233"/>
      <c r="QY438" s="233"/>
      <c r="QZ438" s="233"/>
      <c r="RA438" s="233"/>
      <c r="RB438" s="233"/>
      <c r="RC438" s="233"/>
      <c r="RD438" s="233"/>
      <c r="RE438" s="233"/>
      <c r="RF438" s="233"/>
      <c r="RG438" s="233"/>
      <c r="RH438" s="233"/>
      <c r="RI438" s="233"/>
      <c r="RJ438" s="233"/>
      <c r="RK438" s="233"/>
      <c r="RL438" s="233"/>
      <c r="RM438" s="233"/>
      <c r="RN438" s="233"/>
      <c r="RO438" s="233"/>
      <c r="RP438" s="233"/>
      <c r="RQ438" s="233"/>
      <c r="RR438" s="233"/>
      <c r="RS438" s="233"/>
      <c r="RT438" s="233"/>
      <c r="RU438" s="233"/>
      <c r="RV438" s="233"/>
      <c r="RW438" s="233"/>
      <c r="RX438" s="233"/>
      <c r="RY438" s="233"/>
      <c r="RZ438" s="233"/>
      <c r="SA438" s="233"/>
      <c r="SB438" s="233"/>
    </row>
    <row r="439" spans="1:496" ht="15" customHeight="1" x14ac:dyDescent="0.2">
      <c r="A439" s="234" t="str">
        <f t="shared" si="9"/>
        <v>INDEC-PB - 82129-1</v>
      </c>
      <c r="B439" s="234">
        <v>82129</v>
      </c>
      <c r="C439" s="233" t="s">
        <v>51</v>
      </c>
      <c r="D439" s="234">
        <v>1</v>
      </c>
      <c r="E439" s="254" t="s">
        <v>447</v>
      </c>
    </row>
    <row r="440" spans="1:496" s="239" customFormat="1" ht="15" customHeight="1" x14ac:dyDescent="0.2">
      <c r="A440" s="237"/>
      <c r="B440" s="237"/>
      <c r="D440" s="237"/>
      <c r="E440" s="255"/>
      <c r="F440" s="233"/>
      <c r="G440" s="233"/>
      <c r="H440" s="233"/>
      <c r="I440" s="233"/>
      <c r="J440" s="233"/>
      <c r="K440" s="233"/>
      <c r="L440" s="233"/>
      <c r="M440" s="233"/>
      <c r="N440" s="233"/>
      <c r="O440" s="233"/>
      <c r="P440" s="233"/>
      <c r="Q440" s="233"/>
      <c r="R440" s="233"/>
      <c r="S440" s="233"/>
      <c r="T440" s="233"/>
      <c r="U440" s="233"/>
      <c r="V440" s="233"/>
      <c r="W440" s="233"/>
      <c r="X440" s="233"/>
      <c r="Y440" s="233"/>
      <c r="Z440" s="233"/>
      <c r="AA440" s="233"/>
      <c r="AB440" s="233"/>
      <c r="AC440" s="233"/>
      <c r="AD440" s="233"/>
      <c r="AE440" s="233"/>
      <c r="AF440" s="233"/>
      <c r="AG440" s="233"/>
      <c r="AH440" s="233"/>
      <c r="AI440" s="233"/>
      <c r="AJ440" s="233"/>
      <c r="AK440" s="233"/>
      <c r="AL440" s="233"/>
      <c r="AM440" s="233"/>
      <c r="AN440" s="233"/>
      <c r="AO440" s="233"/>
      <c r="AP440" s="233"/>
      <c r="AQ440" s="233"/>
      <c r="AR440" s="233"/>
      <c r="AS440" s="233"/>
      <c r="AT440" s="233"/>
      <c r="AU440" s="233"/>
      <c r="AV440" s="233"/>
      <c r="AW440" s="233"/>
      <c r="AX440" s="233"/>
      <c r="AY440" s="233"/>
      <c r="AZ440" s="233"/>
      <c r="BA440" s="233"/>
      <c r="BB440" s="233"/>
      <c r="BC440" s="233"/>
      <c r="BD440" s="233"/>
      <c r="BE440" s="233"/>
      <c r="BF440" s="233"/>
      <c r="BG440" s="233"/>
      <c r="BH440" s="233"/>
      <c r="BI440" s="233"/>
      <c r="BJ440" s="233"/>
      <c r="BK440" s="233"/>
      <c r="BL440" s="233"/>
      <c r="BM440" s="233"/>
      <c r="BN440" s="233"/>
      <c r="BO440" s="233"/>
      <c r="BP440" s="233"/>
      <c r="BQ440" s="233"/>
      <c r="BR440" s="233"/>
      <c r="BS440" s="233"/>
      <c r="BT440" s="233"/>
      <c r="BU440" s="233"/>
      <c r="BV440" s="233"/>
      <c r="BW440" s="233"/>
      <c r="BX440" s="233"/>
      <c r="BY440" s="233"/>
      <c r="BZ440" s="233"/>
      <c r="CA440" s="233"/>
      <c r="CB440" s="233"/>
      <c r="CC440" s="233"/>
      <c r="CD440" s="233"/>
      <c r="CE440" s="233"/>
      <c r="CF440" s="233"/>
      <c r="CG440" s="233"/>
      <c r="CH440" s="233"/>
      <c r="CI440" s="233"/>
      <c r="CJ440" s="233"/>
      <c r="CK440" s="233"/>
      <c r="CL440" s="233"/>
      <c r="CM440" s="233"/>
      <c r="CN440" s="233"/>
      <c r="CO440" s="233"/>
      <c r="CP440" s="233"/>
      <c r="CQ440" s="233"/>
      <c r="CR440" s="233"/>
      <c r="CS440" s="233"/>
      <c r="CT440" s="233"/>
      <c r="CU440" s="233"/>
      <c r="CV440" s="233"/>
      <c r="CW440" s="233"/>
      <c r="CX440" s="233"/>
      <c r="CY440" s="233"/>
      <c r="CZ440" s="233"/>
      <c r="DA440" s="233"/>
      <c r="DB440" s="233"/>
      <c r="DC440" s="233"/>
      <c r="DD440" s="233"/>
      <c r="DE440" s="233"/>
      <c r="DF440" s="233"/>
      <c r="DG440" s="233"/>
      <c r="DH440" s="233"/>
      <c r="DI440" s="233"/>
      <c r="DJ440" s="233"/>
      <c r="DK440" s="233"/>
      <c r="DL440" s="233"/>
      <c r="DM440" s="233"/>
      <c r="DN440" s="233"/>
      <c r="DO440" s="233"/>
      <c r="DP440" s="233"/>
      <c r="DQ440" s="233"/>
      <c r="DR440" s="233"/>
      <c r="DS440" s="233"/>
      <c r="DT440" s="233"/>
      <c r="DU440" s="233"/>
      <c r="DV440" s="233"/>
      <c r="DW440" s="233"/>
      <c r="DX440" s="233"/>
      <c r="DY440" s="233"/>
      <c r="DZ440" s="233"/>
      <c r="EA440" s="233"/>
      <c r="EB440" s="233"/>
      <c r="EC440" s="233"/>
      <c r="ED440" s="233"/>
      <c r="EE440" s="233"/>
      <c r="EF440" s="233"/>
      <c r="EG440" s="233"/>
      <c r="EH440" s="233"/>
      <c r="EI440" s="233"/>
      <c r="EJ440" s="233"/>
      <c r="EK440" s="233"/>
      <c r="EL440" s="233"/>
      <c r="EM440" s="233"/>
      <c r="EN440" s="233"/>
      <c r="EO440" s="233"/>
      <c r="EP440" s="233"/>
      <c r="EQ440" s="233"/>
      <c r="ER440" s="233"/>
      <c r="ES440" s="233"/>
      <c r="ET440" s="233"/>
      <c r="EU440" s="233"/>
      <c r="EV440" s="233"/>
      <c r="EW440" s="233"/>
      <c r="EX440" s="233"/>
      <c r="EY440" s="233"/>
      <c r="EZ440" s="233"/>
      <c r="FA440" s="233"/>
      <c r="FB440" s="233"/>
      <c r="FC440" s="233"/>
      <c r="FD440" s="233"/>
      <c r="FE440" s="233"/>
      <c r="FF440" s="233"/>
      <c r="FG440" s="233"/>
      <c r="FH440" s="233"/>
      <c r="FI440" s="233"/>
      <c r="FJ440" s="233"/>
      <c r="FK440" s="233"/>
      <c r="FL440" s="233"/>
      <c r="FM440" s="233"/>
      <c r="FN440" s="233"/>
      <c r="FO440" s="233"/>
      <c r="FP440" s="233"/>
      <c r="FQ440" s="233"/>
      <c r="FR440" s="233"/>
      <c r="FS440" s="233"/>
      <c r="FT440" s="233"/>
      <c r="FU440" s="233"/>
      <c r="FV440" s="233"/>
      <c r="FW440" s="233"/>
      <c r="FX440" s="233"/>
      <c r="FY440" s="233"/>
      <c r="FZ440" s="233"/>
      <c r="GA440" s="233"/>
      <c r="GB440" s="233"/>
      <c r="GC440" s="233"/>
      <c r="GD440" s="233"/>
      <c r="GE440" s="233"/>
      <c r="GF440" s="233"/>
      <c r="GG440" s="233"/>
      <c r="GH440" s="233"/>
      <c r="GI440" s="233"/>
      <c r="GJ440" s="233"/>
      <c r="GK440" s="233"/>
      <c r="GL440" s="233"/>
      <c r="GM440" s="233"/>
      <c r="GN440" s="233"/>
      <c r="GO440" s="233"/>
      <c r="GP440" s="233"/>
      <c r="GQ440" s="233"/>
      <c r="GR440" s="233"/>
      <c r="GS440" s="233"/>
      <c r="GT440" s="233"/>
      <c r="GU440" s="233"/>
      <c r="GV440" s="233"/>
      <c r="GW440" s="233"/>
      <c r="GX440" s="233"/>
      <c r="GY440" s="233"/>
      <c r="GZ440" s="233"/>
      <c r="HA440" s="233"/>
      <c r="HB440" s="233"/>
      <c r="HC440" s="233"/>
      <c r="HD440" s="233"/>
      <c r="HE440" s="233"/>
      <c r="HF440" s="233"/>
      <c r="HG440" s="233"/>
      <c r="HH440" s="233"/>
      <c r="HI440" s="233"/>
      <c r="HJ440" s="233"/>
      <c r="HK440" s="233"/>
      <c r="HL440" s="233"/>
      <c r="HM440" s="233"/>
      <c r="HN440" s="233"/>
      <c r="HO440" s="233"/>
      <c r="HP440" s="233"/>
      <c r="HQ440" s="233"/>
      <c r="HR440" s="233"/>
      <c r="HS440" s="233"/>
      <c r="HT440" s="233"/>
      <c r="HU440" s="233"/>
      <c r="HV440" s="233"/>
      <c r="HW440" s="233"/>
      <c r="HX440" s="233"/>
      <c r="HY440" s="233"/>
      <c r="HZ440" s="233"/>
      <c r="IA440" s="233"/>
      <c r="IB440" s="233"/>
      <c r="IC440" s="233"/>
      <c r="ID440" s="233"/>
      <c r="IE440" s="233"/>
      <c r="IF440" s="233"/>
      <c r="IG440" s="233"/>
      <c r="IH440" s="233"/>
      <c r="II440" s="233"/>
      <c r="IJ440" s="233"/>
      <c r="IK440" s="233"/>
      <c r="IL440" s="233"/>
      <c r="IM440" s="233"/>
      <c r="IN440" s="233"/>
      <c r="IO440" s="233"/>
      <c r="IP440" s="233"/>
      <c r="IQ440" s="233"/>
      <c r="IR440" s="233"/>
      <c r="IS440" s="233"/>
      <c r="IT440" s="233"/>
      <c r="IU440" s="233"/>
      <c r="IV440" s="233"/>
      <c r="IW440" s="233"/>
      <c r="IX440" s="233"/>
      <c r="IY440" s="233"/>
      <c r="IZ440" s="233"/>
      <c r="JA440" s="233"/>
      <c r="JB440" s="233"/>
      <c r="JC440" s="233"/>
      <c r="JD440" s="233"/>
      <c r="JE440" s="233"/>
      <c r="JF440" s="233"/>
      <c r="JG440" s="233"/>
      <c r="JH440" s="233"/>
      <c r="JI440" s="233"/>
      <c r="JJ440" s="233"/>
      <c r="JK440" s="233"/>
      <c r="JL440" s="233"/>
      <c r="JM440" s="233"/>
      <c r="JN440" s="233"/>
      <c r="JO440" s="233"/>
      <c r="JP440" s="233"/>
      <c r="JQ440" s="233"/>
      <c r="JR440" s="233"/>
      <c r="JS440" s="233"/>
      <c r="JT440" s="233"/>
      <c r="JU440" s="233"/>
      <c r="JV440" s="233"/>
      <c r="JW440" s="233"/>
      <c r="JX440" s="233"/>
      <c r="JY440" s="233"/>
      <c r="JZ440" s="233"/>
      <c r="KA440" s="233"/>
      <c r="KB440" s="233"/>
      <c r="KC440" s="233"/>
      <c r="KD440" s="233"/>
      <c r="KE440" s="233"/>
      <c r="KF440" s="233"/>
      <c r="KG440" s="233"/>
      <c r="KH440" s="233"/>
      <c r="KI440" s="233"/>
      <c r="KJ440" s="233"/>
      <c r="KK440" s="233"/>
      <c r="KL440" s="233"/>
      <c r="KM440" s="233"/>
      <c r="KN440" s="233"/>
      <c r="KO440" s="233"/>
      <c r="KP440" s="233"/>
      <c r="KQ440" s="233"/>
      <c r="KR440" s="233"/>
      <c r="KS440" s="233"/>
      <c r="KT440" s="233"/>
      <c r="KU440" s="233"/>
      <c r="KV440" s="233"/>
      <c r="KW440" s="233"/>
      <c r="KX440" s="233"/>
      <c r="KY440" s="233"/>
      <c r="KZ440" s="233"/>
      <c r="LA440" s="233"/>
      <c r="LB440" s="233"/>
      <c r="LC440" s="233"/>
      <c r="LD440" s="233"/>
      <c r="LE440" s="233"/>
      <c r="LF440" s="233"/>
      <c r="LG440" s="233"/>
      <c r="LH440" s="233"/>
      <c r="LI440" s="233"/>
      <c r="LJ440" s="233"/>
      <c r="LK440" s="233"/>
      <c r="LL440" s="233"/>
      <c r="LM440" s="233"/>
      <c r="LN440" s="233"/>
      <c r="LO440" s="233"/>
      <c r="LP440" s="233"/>
      <c r="LQ440" s="233"/>
      <c r="LR440" s="233"/>
      <c r="LS440" s="233"/>
      <c r="LT440" s="233"/>
      <c r="LU440" s="233"/>
      <c r="LV440" s="233"/>
      <c r="LW440" s="233"/>
      <c r="LX440" s="233"/>
      <c r="LY440" s="233"/>
      <c r="LZ440" s="233"/>
      <c r="MA440" s="233"/>
      <c r="MB440" s="233"/>
      <c r="MC440" s="233"/>
      <c r="MD440" s="233"/>
      <c r="ME440" s="233"/>
      <c r="MF440" s="233"/>
      <c r="MG440" s="233"/>
      <c r="MH440" s="233"/>
      <c r="MI440" s="233"/>
      <c r="MJ440" s="233"/>
      <c r="MK440" s="233"/>
      <c r="ML440" s="233"/>
      <c r="MM440" s="233"/>
      <c r="MN440" s="233"/>
      <c r="MO440" s="233"/>
      <c r="MP440" s="233"/>
      <c r="MQ440" s="233"/>
      <c r="MR440" s="233"/>
      <c r="MS440" s="233"/>
      <c r="MT440" s="233"/>
      <c r="MU440" s="233"/>
      <c r="MV440" s="233"/>
      <c r="MW440" s="233"/>
      <c r="MX440" s="233"/>
      <c r="MY440" s="233"/>
      <c r="MZ440" s="233"/>
      <c r="NA440" s="233"/>
      <c r="NB440" s="233"/>
      <c r="NC440" s="233"/>
      <c r="ND440" s="233"/>
      <c r="NE440" s="233"/>
      <c r="NF440" s="233"/>
      <c r="NG440" s="233"/>
      <c r="NH440" s="233"/>
      <c r="NI440" s="233"/>
      <c r="NJ440" s="233"/>
      <c r="NK440" s="233"/>
      <c r="NL440" s="233"/>
      <c r="NM440" s="233"/>
      <c r="NN440" s="233"/>
      <c r="NO440" s="233"/>
      <c r="NP440" s="233"/>
      <c r="NQ440" s="233"/>
      <c r="NR440" s="233"/>
      <c r="NS440" s="233"/>
      <c r="NT440" s="233"/>
      <c r="NU440" s="233"/>
      <c r="NV440" s="233"/>
      <c r="NW440" s="233"/>
      <c r="NX440" s="233"/>
      <c r="NY440" s="233"/>
      <c r="NZ440" s="233"/>
      <c r="OA440" s="233"/>
      <c r="OB440" s="233"/>
      <c r="OC440" s="233"/>
      <c r="OD440" s="233"/>
      <c r="OE440" s="233"/>
      <c r="OF440" s="233"/>
      <c r="OG440" s="233"/>
      <c r="OH440" s="233"/>
      <c r="OI440" s="233"/>
      <c r="OJ440" s="233"/>
      <c r="OK440" s="233"/>
      <c r="OL440" s="233"/>
      <c r="OM440" s="233"/>
      <c r="ON440" s="233"/>
      <c r="OO440" s="233"/>
      <c r="OP440" s="233"/>
      <c r="OQ440" s="233"/>
      <c r="OR440" s="233"/>
      <c r="OS440" s="233"/>
      <c r="OT440" s="233"/>
      <c r="OU440" s="233"/>
      <c r="OV440" s="233"/>
      <c r="OW440" s="233"/>
      <c r="OX440" s="233"/>
      <c r="OY440" s="233"/>
      <c r="OZ440" s="233"/>
      <c r="PA440" s="233"/>
      <c r="PB440" s="233"/>
      <c r="PC440" s="233"/>
      <c r="PD440" s="233"/>
      <c r="PE440" s="233"/>
      <c r="PF440" s="233"/>
      <c r="PG440" s="233"/>
      <c r="PH440" s="233"/>
      <c r="PI440" s="233"/>
      <c r="PJ440" s="233"/>
      <c r="PK440" s="233"/>
      <c r="PL440" s="233"/>
      <c r="PM440" s="233"/>
      <c r="PN440" s="233"/>
      <c r="PO440" s="233"/>
      <c r="PP440" s="233"/>
      <c r="PQ440" s="233"/>
      <c r="PR440" s="233"/>
      <c r="PS440" s="233"/>
      <c r="PT440" s="233"/>
      <c r="PU440" s="233"/>
      <c r="PV440" s="233"/>
      <c r="PW440" s="233"/>
      <c r="PX440" s="233"/>
      <c r="PY440" s="233"/>
      <c r="PZ440" s="233"/>
      <c r="QA440" s="233"/>
      <c r="QB440" s="233"/>
      <c r="QC440" s="233"/>
      <c r="QD440" s="233"/>
      <c r="QE440" s="233"/>
      <c r="QF440" s="233"/>
      <c r="QG440" s="233"/>
      <c r="QH440" s="233"/>
      <c r="QI440" s="233"/>
      <c r="QJ440" s="233"/>
      <c r="QK440" s="233"/>
      <c r="QL440" s="233"/>
      <c r="QM440" s="233"/>
      <c r="QN440" s="233"/>
      <c r="QO440" s="233"/>
      <c r="QP440" s="233"/>
      <c r="QQ440" s="233"/>
      <c r="QR440" s="233"/>
      <c r="QS440" s="233"/>
      <c r="QT440" s="233"/>
      <c r="QU440" s="233"/>
      <c r="QV440" s="233"/>
      <c r="QW440" s="233"/>
      <c r="QX440" s="233"/>
      <c r="QY440" s="233"/>
      <c r="QZ440" s="233"/>
      <c r="RA440" s="233"/>
      <c r="RB440" s="233"/>
      <c r="RC440" s="233"/>
      <c r="RD440" s="233"/>
      <c r="RE440" s="233"/>
      <c r="RF440" s="233"/>
      <c r="RG440" s="233"/>
      <c r="RH440" s="233"/>
      <c r="RI440" s="233"/>
      <c r="RJ440" s="233"/>
      <c r="RK440" s="233"/>
      <c r="RL440" s="233"/>
      <c r="RM440" s="233"/>
      <c r="RN440" s="233"/>
      <c r="RO440" s="233"/>
      <c r="RP440" s="233"/>
      <c r="RQ440" s="233"/>
      <c r="RR440" s="233"/>
      <c r="RS440" s="233"/>
      <c r="RT440" s="233"/>
      <c r="RU440" s="233"/>
      <c r="RV440" s="233"/>
      <c r="RW440" s="233"/>
      <c r="RX440" s="233"/>
      <c r="RY440" s="233"/>
      <c r="RZ440" s="233"/>
      <c r="SA440" s="233"/>
      <c r="SB440" s="233"/>
    </row>
    <row r="441" spans="1:496" ht="15" customHeight="1" x14ac:dyDescent="0.2">
      <c r="A441" s="234" t="str">
        <f t="shared" si="9"/>
        <v>INDEC-PB - 93310-1</v>
      </c>
      <c r="B441" s="234">
        <v>93310</v>
      </c>
      <c r="C441" s="233" t="s">
        <v>51</v>
      </c>
      <c r="D441" s="234">
        <v>1</v>
      </c>
      <c r="E441" s="254" t="s">
        <v>448</v>
      </c>
    </row>
    <row r="442" spans="1:496" s="239" customFormat="1" ht="15" customHeight="1" x14ac:dyDescent="0.2">
      <c r="A442" s="237"/>
      <c r="B442" s="237"/>
      <c r="D442" s="237"/>
      <c r="E442" s="255"/>
      <c r="F442" s="233"/>
      <c r="G442" s="233"/>
      <c r="H442" s="233"/>
      <c r="I442" s="233"/>
      <c r="J442" s="233"/>
      <c r="K442" s="233"/>
      <c r="L442" s="233"/>
      <c r="M442" s="233"/>
      <c r="N442" s="233"/>
      <c r="O442" s="233"/>
      <c r="P442" s="233"/>
      <c r="Q442" s="233"/>
      <c r="R442" s="233"/>
      <c r="S442" s="233"/>
      <c r="T442" s="233"/>
      <c r="U442" s="233"/>
      <c r="V442" s="233"/>
      <c r="W442" s="233"/>
      <c r="X442" s="233"/>
      <c r="Y442" s="233"/>
      <c r="Z442" s="233"/>
      <c r="AA442" s="233"/>
      <c r="AB442" s="233"/>
      <c r="AC442" s="233"/>
      <c r="AD442" s="233"/>
      <c r="AE442" s="233"/>
      <c r="AF442" s="233"/>
      <c r="AG442" s="233"/>
      <c r="AH442" s="233"/>
      <c r="AI442" s="233"/>
      <c r="AJ442" s="233"/>
      <c r="AK442" s="233"/>
      <c r="AL442" s="233"/>
      <c r="AM442" s="233"/>
      <c r="AN442" s="233"/>
      <c r="AO442" s="233"/>
      <c r="AP442" s="233"/>
      <c r="AQ442" s="233"/>
      <c r="AR442" s="233"/>
      <c r="AS442" s="233"/>
      <c r="AT442" s="233"/>
      <c r="AU442" s="233"/>
      <c r="AV442" s="233"/>
      <c r="AW442" s="233"/>
      <c r="AX442" s="233"/>
      <c r="AY442" s="233"/>
      <c r="AZ442" s="233"/>
      <c r="BA442" s="233"/>
      <c r="BB442" s="233"/>
      <c r="BC442" s="233"/>
      <c r="BD442" s="233"/>
      <c r="BE442" s="233"/>
      <c r="BF442" s="233"/>
      <c r="BG442" s="233"/>
      <c r="BH442" s="233"/>
      <c r="BI442" s="233"/>
      <c r="BJ442" s="233"/>
      <c r="BK442" s="233"/>
      <c r="BL442" s="233"/>
      <c r="BM442" s="233"/>
      <c r="BN442" s="233"/>
      <c r="BO442" s="233"/>
      <c r="BP442" s="233"/>
      <c r="BQ442" s="233"/>
      <c r="BR442" s="233"/>
      <c r="BS442" s="233"/>
      <c r="BT442" s="233"/>
      <c r="BU442" s="233"/>
      <c r="BV442" s="233"/>
      <c r="BW442" s="233"/>
      <c r="BX442" s="233"/>
      <c r="BY442" s="233"/>
      <c r="BZ442" s="233"/>
      <c r="CA442" s="233"/>
      <c r="CB442" s="233"/>
      <c r="CC442" s="233"/>
      <c r="CD442" s="233"/>
      <c r="CE442" s="233"/>
      <c r="CF442" s="233"/>
      <c r="CG442" s="233"/>
      <c r="CH442" s="233"/>
      <c r="CI442" s="233"/>
      <c r="CJ442" s="233"/>
      <c r="CK442" s="233"/>
      <c r="CL442" s="233"/>
      <c r="CM442" s="233"/>
      <c r="CN442" s="233"/>
      <c r="CO442" s="233"/>
      <c r="CP442" s="233"/>
      <c r="CQ442" s="233"/>
      <c r="CR442" s="233"/>
      <c r="CS442" s="233"/>
      <c r="CT442" s="233"/>
      <c r="CU442" s="233"/>
      <c r="CV442" s="233"/>
      <c r="CW442" s="233"/>
      <c r="CX442" s="233"/>
      <c r="CY442" s="233"/>
      <c r="CZ442" s="233"/>
      <c r="DA442" s="233"/>
      <c r="DB442" s="233"/>
      <c r="DC442" s="233"/>
      <c r="DD442" s="233"/>
      <c r="DE442" s="233"/>
      <c r="DF442" s="233"/>
      <c r="DG442" s="233"/>
      <c r="DH442" s="233"/>
      <c r="DI442" s="233"/>
      <c r="DJ442" s="233"/>
      <c r="DK442" s="233"/>
      <c r="DL442" s="233"/>
      <c r="DM442" s="233"/>
      <c r="DN442" s="233"/>
      <c r="DO442" s="233"/>
      <c r="DP442" s="233"/>
      <c r="DQ442" s="233"/>
      <c r="DR442" s="233"/>
      <c r="DS442" s="233"/>
      <c r="DT442" s="233"/>
      <c r="DU442" s="233"/>
      <c r="DV442" s="233"/>
      <c r="DW442" s="233"/>
      <c r="DX442" s="233"/>
      <c r="DY442" s="233"/>
      <c r="DZ442" s="233"/>
      <c r="EA442" s="233"/>
      <c r="EB442" s="233"/>
      <c r="EC442" s="233"/>
      <c r="ED442" s="233"/>
      <c r="EE442" s="233"/>
      <c r="EF442" s="233"/>
      <c r="EG442" s="233"/>
      <c r="EH442" s="233"/>
      <c r="EI442" s="233"/>
      <c r="EJ442" s="233"/>
      <c r="EK442" s="233"/>
      <c r="EL442" s="233"/>
      <c r="EM442" s="233"/>
      <c r="EN442" s="233"/>
      <c r="EO442" s="233"/>
      <c r="EP442" s="233"/>
      <c r="EQ442" s="233"/>
      <c r="ER442" s="233"/>
      <c r="ES442" s="233"/>
      <c r="ET442" s="233"/>
      <c r="EU442" s="233"/>
      <c r="EV442" s="233"/>
      <c r="EW442" s="233"/>
      <c r="EX442" s="233"/>
      <c r="EY442" s="233"/>
      <c r="EZ442" s="233"/>
      <c r="FA442" s="233"/>
      <c r="FB442" s="233"/>
      <c r="FC442" s="233"/>
      <c r="FD442" s="233"/>
      <c r="FE442" s="233"/>
      <c r="FF442" s="233"/>
      <c r="FG442" s="233"/>
      <c r="FH442" s="233"/>
      <c r="FI442" s="233"/>
      <c r="FJ442" s="233"/>
      <c r="FK442" s="233"/>
      <c r="FL442" s="233"/>
      <c r="FM442" s="233"/>
      <c r="FN442" s="233"/>
      <c r="FO442" s="233"/>
      <c r="FP442" s="233"/>
      <c r="FQ442" s="233"/>
      <c r="FR442" s="233"/>
      <c r="FS442" s="233"/>
      <c r="FT442" s="233"/>
      <c r="FU442" s="233"/>
      <c r="FV442" s="233"/>
      <c r="FW442" s="233"/>
      <c r="FX442" s="233"/>
      <c r="FY442" s="233"/>
      <c r="FZ442" s="233"/>
      <c r="GA442" s="233"/>
      <c r="GB442" s="233"/>
      <c r="GC442" s="233"/>
      <c r="GD442" s="233"/>
      <c r="GE442" s="233"/>
      <c r="GF442" s="233"/>
      <c r="GG442" s="233"/>
      <c r="GH442" s="233"/>
      <c r="GI442" s="233"/>
      <c r="GJ442" s="233"/>
      <c r="GK442" s="233"/>
      <c r="GL442" s="233"/>
      <c r="GM442" s="233"/>
      <c r="GN442" s="233"/>
      <c r="GO442" s="233"/>
      <c r="GP442" s="233"/>
      <c r="GQ442" s="233"/>
      <c r="GR442" s="233"/>
      <c r="GS442" s="233"/>
      <c r="GT442" s="233"/>
      <c r="GU442" s="233"/>
      <c r="GV442" s="233"/>
      <c r="GW442" s="233"/>
      <c r="GX442" s="233"/>
      <c r="GY442" s="233"/>
      <c r="GZ442" s="233"/>
      <c r="HA442" s="233"/>
      <c r="HB442" s="233"/>
      <c r="HC442" s="233"/>
      <c r="HD442" s="233"/>
      <c r="HE442" s="233"/>
      <c r="HF442" s="233"/>
      <c r="HG442" s="233"/>
      <c r="HH442" s="233"/>
      <c r="HI442" s="233"/>
      <c r="HJ442" s="233"/>
      <c r="HK442" s="233"/>
      <c r="HL442" s="233"/>
      <c r="HM442" s="233"/>
      <c r="HN442" s="233"/>
      <c r="HO442" s="233"/>
      <c r="HP442" s="233"/>
      <c r="HQ442" s="233"/>
      <c r="HR442" s="233"/>
      <c r="HS442" s="233"/>
      <c r="HT442" s="233"/>
      <c r="HU442" s="233"/>
      <c r="HV442" s="233"/>
      <c r="HW442" s="233"/>
      <c r="HX442" s="233"/>
      <c r="HY442" s="233"/>
      <c r="HZ442" s="233"/>
      <c r="IA442" s="233"/>
      <c r="IB442" s="233"/>
      <c r="IC442" s="233"/>
      <c r="ID442" s="233"/>
      <c r="IE442" s="233"/>
      <c r="IF442" s="233"/>
      <c r="IG442" s="233"/>
      <c r="IH442" s="233"/>
      <c r="II442" s="233"/>
      <c r="IJ442" s="233"/>
      <c r="IK442" s="233"/>
      <c r="IL442" s="233"/>
      <c r="IM442" s="233"/>
      <c r="IN442" s="233"/>
      <c r="IO442" s="233"/>
      <c r="IP442" s="233"/>
      <c r="IQ442" s="233"/>
      <c r="IR442" s="233"/>
      <c r="IS442" s="233"/>
      <c r="IT442" s="233"/>
      <c r="IU442" s="233"/>
      <c r="IV442" s="233"/>
      <c r="IW442" s="233"/>
      <c r="IX442" s="233"/>
      <c r="IY442" s="233"/>
      <c r="IZ442" s="233"/>
      <c r="JA442" s="233"/>
      <c r="JB442" s="233"/>
      <c r="JC442" s="233"/>
      <c r="JD442" s="233"/>
      <c r="JE442" s="233"/>
      <c r="JF442" s="233"/>
      <c r="JG442" s="233"/>
      <c r="JH442" s="233"/>
      <c r="JI442" s="233"/>
      <c r="JJ442" s="233"/>
      <c r="JK442" s="233"/>
      <c r="JL442" s="233"/>
      <c r="JM442" s="233"/>
      <c r="JN442" s="233"/>
      <c r="JO442" s="233"/>
      <c r="JP442" s="233"/>
      <c r="JQ442" s="233"/>
      <c r="JR442" s="233"/>
      <c r="JS442" s="233"/>
      <c r="JT442" s="233"/>
      <c r="JU442" s="233"/>
      <c r="JV442" s="233"/>
      <c r="JW442" s="233"/>
      <c r="JX442" s="233"/>
      <c r="JY442" s="233"/>
      <c r="JZ442" s="233"/>
      <c r="KA442" s="233"/>
      <c r="KB442" s="233"/>
      <c r="KC442" s="233"/>
      <c r="KD442" s="233"/>
      <c r="KE442" s="233"/>
      <c r="KF442" s="233"/>
      <c r="KG442" s="233"/>
      <c r="KH442" s="233"/>
      <c r="KI442" s="233"/>
      <c r="KJ442" s="233"/>
      <c r="KK442" s="233"/>
      <c r="KL442" s="233"/>
      <c r="KM442" s="233"/>
      <c r="KN442" s="233"/>
      <c r="KO442" s="233"/>
      <c r="KP442" s="233"/>
      <c r="KQ442" s="233"/>
      <c r="KR442" s="233"/>
      <c r="KS442" s="233"/>
      <c r="KT442" s="233"/>
      <c r="KU442" s="233"/>
      <c r="KV442" s="233"/>
      <c r="KW442" s="233"/>
      <c r="KX442" s="233"/>
      <c r="KY442" s="233"/>
      <c r="KZ442" s="233"/>
      <c r="LA442" s="233"/>
      <c r="LB442" s="233"/>
      <c r="LC442" s="233"/>
      <c r="LD442" s="233"/>
      <c r="LE442" s="233"/>
      <c r="LF442" s="233"/>
      <c r="LG442" s="233"/>
      <c r="LH442" s="233"/>
      <c r="LI442" s="233"/>
      <c r="LJ442" s="233"/>
      <c r="LK442" s="233"/>
      <c r="LL442" s="233"/>
      <c r="LM442" s="233"/>
      <c r="LN442" s="233"/>
      <c r="LO442" s="233"/>
      <c r="LP442" s="233"/>
      <c r="LQ442" s="233"/>
      <c r="LR442" s="233"/>
      <c r="LS442" s="233"/>
      <c r="LT442" s="233"/>
      <c r="LU442" s="233"/>
      <c r="LV442" s="233"/>
      <c r="LW442" s="233"/>
      <c r="LX442" s="233"/>
      <c r="LY442" s="233"/>
      <c r="LZ442" s="233"/>
      <c r="MA442" s="233"/>
      <c r="MB442" s="233"/>
      <c r="MC442" s="233"/>
      <c r="MD442" s="233"/>
      <c r="ME442" s="233"/>
      <c r="MF442" s="233"/>
      <c r="MG442" s="233"/>
      <c r="MH442" s="233"/>
      <c r="MI442" s="233"/>
      <c r="MJ442" s="233"/>
      <c r="MK442" s="233"/>
      <c r="ML442" s="233"/>
      <c r="MM442" s="233"/>
      <c r="MN442" s="233"/>
      <c r="MO442" s="233"/>
      <c r="MP442" s="233"/>
      <c r="MQ442" s="233"/>
      <c r="MR442" s="233"/>
      <c r="MS442" s="233"/>
      <c r="MT442" s="233"/>
      <c r="MU442" s="233"/>
      <c r="MV442" s="233"/>
      <c r="MW442" s="233"/>
      <c r="MX442" s="233"/>
      <c r="MY442" s="233"/>
      <c r="MZ442" s="233"/>
      <c r="NA442" s="233"/>
      <c r="NB442" s="233"/>
      <c r="NC442" s="233"/>
      <c r="ND442" s="233"/>
      <c r="NE442" s="233"/>
      <c r="NF442" s="233"/>
      <c r="NG442" s="233"/>
      <c r="NH442" s="233"/>
      <c r="NI442" s="233"/>
      <c r="NJ442" s="233"/>
      <c r="NK442" s="233"/>
      <c r="NL442" s="233"/>
      <c r="NM442" s="233"/>
      <c r="NN442" s="233"/>
      <c r="NO442" s="233"/>
      <c r="NP442" s="233"/>
      <c r="NQ442" s="233"/>
      <c r="NR442" s="233"/>
      <c r="NS442" s="233"/>
      <c r="NT442" s="233"/>
      <c r="NU442" s="233"/>
      <c r="NV442" s="233"/>
      <c r="NW442" s="233"/>
      <c r="NX442" s="233"/>
      <c r="NY442" s="233"/>
      <c r="NZ442" s="233"/>
      <c r="OA442" s="233"/>
      <c r="OB442" s="233"/>
      <c r="OC442" s="233"/>
      <c r="OD442" s="233"/>
      <c r="OE442" s="233"/>
      <c r="OF442" s="233"/>
      <c r="OG442" s="233"/>
      <c r="OH442" s="233"/>
      <c r="OI442" s="233"/>
      <c r="OJ442" s="233"/>
      <c r="OK442" s="233"/>
      <c r="OL442" s="233"/>
      <c r="OM442" s="233"/>
      <c r="ON442" s="233"/>
      <c r="OO442" s="233"/>
      <c r="OP442" s="233"/>
      <c r="OQ442" s="233"/>
      <c r="OR442" s="233"/>
      <c r="OS442" s="233"/>
      <c r="OT442" s="233"/>
      <c r="OU442" s="233"/>
      <c r="OV442" s="233"/>
      <c r="OW442" s="233"/>
      <c r="OX442" s="233"/>
      <c r="OY442" s="233"/>
      <c r="OZ442" s="233"/>
      <c r="PA442" s="233"/>
      <c r="PB442" s="233"/>
      <c r="PC442" s="233"/>
      <c r="PD442" s="233"/>
      <c r="PE442" s="233"/>
      <c r="PF442" s="233"/>
      <c r="PG442" s="233"/>
      <c r="PH442" s="233"/>
      <c r="PI442" s="233"/>
      <c r="PJ442" s="233"/>
      <c r="PK442" s="233"/>
      <c r="PL442" s="233"/>
      <c r="PM442" s="233"/>
      <c r="PN442" s="233"/>
      <c r="PO442" s="233"/>
      <c r="PP442" s="233"/>
      <c r="PQ442" s="233"/>
      <c r="PR442" s="233"/>
      <c r="PS442" s="233"/>
      <c r="PT442" s="233"/>
      <c r="PU442" s="233"/>
      <c r="PV442" s="233"/>
      <c r="PW442" s="233"/>
      <c r="PX442" s="233"/>
      <c r="PY442" s="233"/>
      <c r="PZ442" s="233"/>
      <c r="QA442" s="233"/>
      <c r="QB442" s="233"/>
      <c r="QC442" s="233"/>
      <c r="QD442" s="233"/>
      <c r="QE442" s="233"/>
      <c r="QF442" s="233"/>
      <c r="QG442" s="233"/>
      <c r="QH442" s="233"/>
      <c r="QI442" s="233"/>
      <c r="QJ442" s="233"/>
      <c r="QK442" s="233"/>
      <c r="QL442" s="233"/>
      <c r="QM442" s="233"/>
      <c r="QN442" s="233"/>
      <c r="QO442" s="233"/>
      <c r="QP442" s="233"/>
      <c r="QQ442" s="233"/>
      <c r="QR442" s="233"/>
      <c r="QS442" s="233"/>
      <c r="QT442" s="233"/>
      <c r="QU442" s="233"/>
      <c r="QV442" s="233"/>
      <c r="QW442" s="233"/>
      <c r="QX442" s="233"/>
      <c r="QY442" s="233"/>
      <c r="QZ442" s="233"/>
      <c r="RA442" s="233"/>
      <c r="RB442" s="233"/>
      <c r="RC442" s="233"/>
      <c r="RD442" s="233"/>
      <c r="RE442" s="233"/>
      <c r="RF442" s="233"/>
      <c r="RG442" s="233"/>
      <c r="RH442" s="233"/>
      <c r="RI442" s="233"/>
      <c r="RJ442" s="233"/>
      <c r="RK442" s="233"/>
      <c r="RL442" s="233"/>
      <c r="RM442" s="233"/>
      <c r="RN442" s="233"/>
      <c r="RO442" s="233"/>
      <c r="RP442" s="233"/>
      <c r="RQ442" s="233"/>
      <c r="RR442" s="233"/>
      <c r="RS442" s="233"/>
      <c r="RT442" s="233"/>
      <c r="RU442" s="233"/>
      <c r="RV442" s="233"/>
      <c r="RW442" s="233"/>
      <c r="RX442" s="233"/>
      <c r="RY442" s="233"/>
      <c r="RZ442" s="233"/>
      <c r="SA442" s="233"/>
      <c r="SB442" s="233"/>
    </row>
    <row r="443" spans="1:496" s="239" customFormat="1" ht="15" customHeight="1" x14ac:dyDescent="0.2">
      <c r="A443" s="237"/>
      <c r="B443" s="237"/>
      <c r="D443" s="237"/>
      <c r="E443" s="255"/>
      <c r="F443" s="233"/>
      <c r="G443" s="233"/>
      <c r="H443" s="233"/>
      <c r="I443" s="233"/>
      <c r="J443" s="233"/>
      <c r="K443" s="233"/>
      <c r="L443" s="233"/>
      <c r="M443" s="233"/>
      <c r="N443" s="233"/>
      <c r="O443" s="233"/>
      <c r="P443" s="233"/>
      <c r="Q443" s="233"/>
      <c r="R443" s="233"/>
      <c r="S443" s="233"/>
      <c r="T443" s="233"/>
      <c r="U443" s="233"/>
      <c r="V443" s="233"/>
      <c r="W443" s="233"/>
      <c r="X443" s="233"/>
      <c r="Y443" s="233"/>
      <c r="Z443" s="233"/>
      <c r="AA443" s="233"/>
      <c r="AB443" s="233"/>
      <c r="AC443" s="233"/>
      <c r="AD443" s="233"/>
      <c r="AE443" s="233"/>
      <c r="AF443" s="233"/>
      <c r="AG443" s="233"/>
      <c r="AH443" s="233"/>
      <c r="AI443" s="233"/>
      <c r="AJ443" s="233"/>
      <c r="AK443" s="233"/>
      <c r="AL443" s="233"/>
      <c r="AM443" s="233"/>
      <c r="AN443" s="233"/>
      <c r="AO443" s="233"/>
      <c r="AP443" s="233"/>
      <c r="AQ443" s="233"/>
      <c r="AR443" s="233"/>
      <c r="AS443" s="233"/>
      <c r="AT443" s="233"/>
      <c r="AU443" s="233"/>
      <c r="AV443" s="233"/>
      <c r="AW443" s="233"/>
      <c r="AX443" s="233"/>
      <c r="AY443" s="233"/>
      <c r="AZ443" s="233"/>
      <c r="BA443" s="233"/>
      <c r="BB443" s="233"/>
      <c r="BC443" s="233"/>
      <c r="BD443" s="233"/>
      <c r="BE443" s="233"/>
      <c r="BF443" s="233"/>
      <c r="BG443" s="233"/>
      <c r="BH443" s="233"/>
      <c r="BI443" s="233"/>
      <c r="BJ443" s="233"/>
      <c r="BK443" s="233"/>
      <c r="BL443" s="233"/>
      <c r="BM443" s="233"/>
      <c r="BN443" s="233"/>
      <c r="BO443" s="233"/>
      <c r="BP443" s="233"/>
      <c r="BQ443" s="233"/>
      <c r="BR443" s="233"/>
      <c r="BS443" s="233"/>
      <c r="BT443" s="233"/>
      <c r="BU443" s="233"/>
      <c r="BV443" s="233"/>
      <c r="BW443" s="233"/>
      <c r="BX443" s="233"/>
      <c r="BY443" s="233"/>
      <c r="BZ443" s="233"/>
      <c r="CA443" s="233"/>
      <c r="CB443" s="233"/>
      <c r="CC443" s="233"/>
      <c r="CD443" s="233"/>
      <c r="CE443" s="233"/>
      <c r="CF443" s="233"/>
      <c r="CG443" s="233"/>
      <c r="CH443" s="233"/>
      <c r="CI443" s="233"/>
      <c r="CJ443" s="233"/>
      <c r="CK443" s="233"/>
      <c r="CL443" s="233"/>
      <c r="CM443" s="233"/>
      <c r="CN443" s="233"/>
      <c r="CO443" s="233"/>
      <c r="CP443" s="233"/>
      <c r="CQ443" s="233"/>
      <c r="CR443" s="233"/>
      <c r="CS443" s="233"/>
      <c r="CT443" s="233"/>
      <c r="CU443" s="233"/>
      <c r="CV443" s="233"/>
      <c r="CW443" s="233"/>
      <c r="CX443" s="233"/>
      <c r="CY443" s="233"/>
      <c r="CZ443" s="233"/>
      <c r="DA443" s="233"/>
      <c r="DB443" s="233"/>
      <c r="DC443" s="233"/>
      <c r="DD443" s="233"/>
      <c r="DE443" s="233"/>
      <c r="DF443" s="233"/>
      <c r="DG443" s="233"/>
      <c r="DH443" s="233"/>
      <c r="DI443" s="233"/>
      <c r="DJ443" s="233"/>
      <c r="DK443" s="233"/>
      <c r="DL443" s="233"/>
      <c r="DM443" s="233"/>
      <c r="DN443" s="233"/>
      <c r="DO443" s="233"/>
      <c r="DP443" s="233"/>
      <c r="DQ443" s="233"/>
      <c r="DR443" s="233"/>
      <c r="DS443" s="233"/>
      <c r="DT443" s="233"/>
      <c r="DU443" s="233"/>
      <c r="DV443" s="233"/>
      <c r="DW443" s="233"/>
      <c r="DX443" s="233"/>
      <c r="DY443" s="233"/>
      <c r="DZ443" s="233"/>
      <c r="EA443" s="233"/>
      <c r="EB443" s="233"/>
      <c r="EC443" s="233"/>
      <c r="ED443" s="233"/>
      <c r="EE443" s="233"/>
      <c r="EF443" s="233"/>
      <c r="EG443" s="233"/>
      <c r="EH443" s="233"/>
      <c r="EI443" s="233"/>
      <c r="EJ443" s="233"/>
      <c r="EK443" s="233"/>
      <c r="EL443" s="233"/>
      <c r="EM443" s="233"/>
      <c r="EN443" s="233"/>
      <c r="EO443" s="233"/>
      <c r="EP443" s="233"/>
      <c r="EQ443" s="233"/>
      <c r="ER443" s="233"/>
      <c r="ES443" s="233"/>
      <c r="ET443" s="233"/>
      <c r="EU443" s="233"/>
      <c r="EV443" s="233"/>
      <c r="EW443" s="233"/>
      <c r="EX443" s="233"/>
      <c r="EY443" s="233"/>
      <c r="EZ443" s="233"/>
      <c r="FA443" s="233"/>
      <c r="FB443" s="233"/>
      <c r="FC443" s="233"/>
      <c r="FD443" s="233"/>
      <c r="FE443" s="233"/>
      <c r="FF443" s="233"/>
      <c r="FG443" s="233"/>
      <c r="FH443" s="233"/>
      <c r="FI443" s="233"/>
      <c r="FJ443" s="233"/>
      <c r="FK443" s="233"/>
      <c r="FL443" s="233"/>
      <c r="FM443" s="233"/>
      <c r="FN443" s="233"/>
      <c r="FO443" s="233"/>
      <c r="FP443" s="233"/>
      <c r="FQ443" s="233"/>
      <c r="FR443" s="233"/>
      <c r="FS443" s="233"/>
      <c r="FT443" s="233"/>
      <c r="FU443" s="233"/>
      <c r="FV443" s="233"/>
      <c r="FW443" s="233"/>
      <c r="FX443" s="233"/>
      <c r="FY443" s="233"/>
      <c r="FZ443" s="233"/>
      <c r="GA443" s="233"/>
      <c r="GB443" s="233"/>
      <c r="GC443" s="233"/>
      <c r="GD443" s="233"/>
      <c r="GE443" s="233"/>
      <c r="GF443" s="233"/>
      <c r="GG443" s="233"/>
      <c r="GH443" s="233"/>
      <c r="GI443" s="233"/>
      <c r="GJ443" s="233"/>
      <c r="GK443" s="233"/>
      <c r="GL443" s="233"/>
      <c r="GM443" s="233"/>
      <c r="GN443" s="233"/>
      <c r="GO443" s="233"/>
      <c r="GP443" s="233"/>
      <c r="GQ443" s="233"/>
      <c r="GR443" s="233"/>
      <c r="GS443" s="233"/>
      <c r="GT443" s="233"/>
      <c r="GU443" s="233"/>
      <c r="GV443" s="233"/>
      <c r="GW443" s="233"/>
      <c r="GX443" s="233"/>
      <c r="GY443" s="233"/>
      <c r="GZ443" s="233"/>
      <c r="HA443" s="233"/>
      <c r="HB443" s="233"/>
      <c r="HC443" s="233"/>
      <c r="HD443" s="233"/>
      <c r="HE443" s="233"/>
      <c r="HF443" s="233"/>
      <c r="HG443" s="233"/>
      <c r="HH443" s="233"/>
      <c r="HI443" s="233"/>
      <c r="HJ443" s="233"/>
      <c r="HK443" s="233"/>
      <c r="HL443" s="233"/>
      <c r="HM443" s="233"/>
      <c r="HN443" s="233"/>
      <c r="HO443" s="233"/>
      <c r="HP443" s="233"/>
      <c r="HQ443" s="233"/>
      <c r="HR443" s="233"/>
      <c r="HS443" s="233"/>
      <c r="HT443" s="233"/>
      <c r="HU443" s="233"/>
      <c r="HV443" s="233"/>
      <c r="HW443" s="233"/>
      <c r="HX443" s="233"/>
      <c r="HY443" s="233"/>
      <c r="HZ443" s="233"/>
      <c r="IA443" s="233"/>
      <c r="IB443" s="233"/>
      <c r="IC443" s="233"/>
      <c r="ID443" s="233"/>
      <c r="IE443" s="233"/>
      <c r="IF443" s="233"/>
      <c r="IG443" s="233"/>
      <c r="IH443" s="233"/>
      <c r="II443" s="233"/>
      <c r="IJ443" s="233"/>
      <c r="IK443" s="233"/>
      <c r="IL443" s="233"/>
      <c r="IM443" s="233"/>
      <c r="IN443" s="233"/>
      <c r="IO443" s="233"/>
      <c r="IP443" s="233"/>
      <c r="IQ443" s="233"/>
      <c r="IR443" s="233"/>
      <c r="IS443" s="233"/>
      <c r="IT443" s="233"/>
      <c r="IU443" s="233"/>
      <c r="IV443" s="233"/>
      <c r="IW443" s="233"/>
      <c r="IX443" s="233"/>
      <c r="IY443" s="233"/>
      <c r="IZ443" s="233"/>
      <c r="JA443" s="233"/>
      <c r="JB443" s="233"/>
      <c r="JC443" s="233"/>
      <c r="JD443" s="233"/>
      <c r="JE443" s="233"/>
      <c r="JF443" s="233"/>
      <c r="JG443" s="233"/>
      <c r="JH443" s="233"/>
      <c r="JI443" s="233"/>
      <c r="JJ443" s="233"/>
      <c r="JK443" s="233"/>
      <c r="JL443" s="233"/>
      <c r="JM443" s="233"/>
      <c r="JN443" s="233"/>
      <c r="JO443" s="233"/>
      <c r="JP443" s="233"/>
      <c r="JQ443" s="233"/>
      <c r="JR443" s="233"/>
      <c r="JS443" s="233"/>
      <c r="JT443" s="233"/>
      <c r="JU443" s="233"/>
      <c r="JV443" s="233"/>
      <c r="JW443" s="233"/>
      <c r="JX443" s="233"/>
      <c r="JY443" s="233"/>
      <c r="JZ443" s="233"/>
      <c r="KA443" s="233"/>
      <c r="KB443" s="233"/>
      <c r="KC443" s="233"/>
      <c r="KD443" s="233"/>
      <c r="KE443" s="233"/>
      <c r="KF443" s="233"/>
      <c r="KG443" s="233"/>
      <c r="KH443" s="233"/>
      <c r="KI443" s="233"/>
      <c r="KJ443" s="233"/>
      <c r="KK443" s="233"/>
      <c r="KL443" s="233"/>
      <c r="KM443" s="233"/>
      <c r="KN443" s="233"/>
      <c r="KO443" s="233"/>
      <c r="KP443" s="233"/>
      <c r="KQ443" s="233"/>
      <c r="KR443" s="233"/>
      <c r="KS443" s="233"/>
      <c r="KT443" s="233"/>
      <c r="KU443" s="233"/>
      <c r="KV443" s="233"/>
      <c r="KW443" s="233"/>
      <c r="KX443" s="233"/>
      <c r="KY443" s="233"/>
      <c r="KZ443" s="233"/>
      <c r="LA443" s="233"/>
      <c r="LB443" s="233"/>
      <c r="LC443" s="233"/>
      <c r="LD443" s="233"/>
      <c r="LE443" s="233"/>
      <c r="LF443" s="233"/>
      <c r="LG443" s="233"/>
      <c r="LH443" s="233"/>
      <c r="LI443" s="233"/>
      <c r="LJ443" s="233"/>
      <c r="LK443" s="233"/>
      <c r="LL443" s="233"/>
      <c r="LM443" s="233"/>
      <c r="LN443" s="233"/>
      <c r="LO443" s="233"/>
      <c r="LP443" s="233"/>
      <c r="LQ443" s="233"/>
      <c r="LR443" s="233"/>
      <c r="LS443" s="233"/>
      <c r="LT443" s="233"/>
      <c r="LU443" s="233"/>
      <c r="LV443" s="233"/>
      <c r="LW443" s="233"/>
      <c r="LX443" s="233"/>
      <c r="LY443" s="233"/>
      <c r="LZ443" s="233"/>
      <c r="MA443" s="233"/>
      <c r="MB443" s="233"/>
      <c r="MC443" s="233"/>
      <c r="MD443" s="233"/>
      <c r="ME443" s="233"/>
      <c r="MF443" s="233"/>
      <c r="MG443" s="233"/>
      <c r="MH443" s="233"/>
      <c r="MI443" s="233"/>
      <c r="MJ443" s="233"/>
      <c r="MK443" s="233"/>
      <c r="ML443" s="233"/>
      <c r="MM443" s="233"/>
      <c r="MN443" s="233"/>
      <c r="MO443" s="233"/>
      <c r="MP443" s="233"/>
      <c r="MQ443" s="233"/>
      <c r="MR443" s="233"/>
      <c r="MS443" s="233"/>
      <c r="MT443" s="233"/>
      <c r="MU443" s="233"/>
      <c r="MV443" s="233"/>
      <c r="MW443" s="233"/>
      <c r="MX443" s="233"/>
      <c r="MY443" s="233"/>
      <c r="MZ443" s="233"/>
      <c r="NA443" s="233"/>
      <c r="NB443" s="233"/>
      <c r="NC443" s="233"/>
      <c r="ND443" s="233"/>
      <c r="NE443" s="233"/>
      <c r="NF443" s="233"/>
      <c r="NG443" s="233"/>
      <c r="NH443" s="233"/>
      <c r="NI443" s="233"/>
      <c r="NJ443" s="233"/>
      <c r="NK443" s="233"/>
      <c r="NL443" s="233"/>
      <c r="NM443" s="233"/>
      <c r="NN443" s="233"/>
      <c r="NO443" s="233"/>
      <c r="NP443" s="233"/>
      <c r="NQ443" s="233"/>
      <c r="NR443" s="233"/>
      <c r="NS443" s="233"/>
      <c r="NT443" s="233"/>
      <c r="NU443" s="233"/>
      <c r="NV443" s="233"/>
      <c r="NW443" s="233"/>
      <c r="NX443" s="233"/>
      <c r="NY443" s="233"/>
      <c r="NZ443" s="233"/>
      <c r="OA443" s="233"/>
      <c r="OB443" s="233"/>
      <c r="OC443" s="233"/>
      <c r="OD443" s="233"/>
      <c r="OE443" s="233"/>
      <c r="OF443" s="233"/>
      <c r="OG443" s="233"/>
      <c r="OH443" s="233"/>
      <c r="OI443" s="233"/>
      <c r="OJ443" s="233"/>
      <c r="OK443" s="233"/>
      <c r="OL443" s="233"/>
      <c r="OM443" s="233"/>
      <c r="ON443" s="233"/>
      <c r="OO443" s="233"/>
      <c r="OP443" s="233"/>
      <c r="OQ443" s="233"/>
      <c r="OR443" s="233"/>
      <c r="OS443" s="233"/>
      <c r="OT443" s="233"/>
      <c r="OU443" s="233"/>
      <c r="OV443" s="233"/>
      <c r="OW443" s="233"/>
      <c r="OX443" s="233"/>
      <c r="OY443" s="233"/>
      <c r="OZ443" s="233"/>
      <c r="PA443" s="233"/>
      <c r="PB443" s="233"/>
      <c r="PC443" s="233"/>
      <c r="PD443" s="233"/>
      <c r="PE443" s="233"/>
      <c r="PF443" s="233"/>
      <c r="PG443" s="233"/>
      <c r="PH443" s="233"/>
      <c r="PI443" s="233"/>
      <c r="PJ443" s="233"/>
      <c r="PK443" s="233"/>
      <c r="PL443" s="233"/>
      <c r="PM443" s="233"/>
      <c r="PN443" s="233"/>
      <c r="PO443" s="233"/>
      <c r="PP443" s="233"/>
      <c r="PQ443" s="233"/>
      <c r="PR443" s="233"/>
      <c r="PS443" s="233"/>
      <c r="PT443" s="233"/>
      <c r="PU443" s="233"/>
      <c r="PV443" s="233"/>
      <c r="PW443" s="233"/>
      <c r="PX443" s="233"/>
      <c r="PY443" s="233"/>
      <c r="PZ443" s="233"/>
      <c r="QA443" s="233"/>
      <c r="QB443" s="233"/>
      <c r="QC443" s="233"/>
      <c r="QD443" s="233"/>
      <c r="QE443" s="233"/>
      <c r="QF443" s="233"/>
      <c r="QG443" s="233"/>
      <c r="QH443" s="233"/>
      <c r="QI443" s="233"/>
      <c r="QJ443" s="233"/>
      <c r="QK443" s="233"/>
      <c r="QL443" s="233"/>
      <c r="QM443" s="233"/>
      <c r="QN443" s="233"/>
      <c r="QO443" s="233"/>
      <c r="QP443" s="233"/>
      <c r="QQ443" s="233"/>
      <c r="QR443" s="233"/>
      <c r="QS443" s="233"/>
      <c r="QT443" s="233"/>
      <c r="QU443" s="233"/>
      <c r="QV443" s="233"/>
      <c r="QW443" s="233"/>
      <c r="QX443" s="233"/>
      <c r="QY443" s="233"/>
      <c r="QZ443" s="233"/>
      <c r="RA443" s="233"/>
      <c r="RB443" s="233"/>
      <c r="RC443" s="233"/>
      <c r="RD443" s="233"/>
      <c r="RE443" s="233"/>
      <c r="RF443" s="233"/>
      <c r="RG443" s="233"/>
      <c r="RH443" s="233"/>
      <c r="RI443" s="233"/>
      <c r="RJ443" s="233"/>
      <c r="RK443" s="233"/>
      <c r="RL443" s="233"/>
      <c r="RM443" s="233"/>
      <c r="RN443" s="233"/>
      <c r="RO443" s="233"/>
      <c r="RP443" s="233"/>
      <c r="RQ443" s="233"/>
      <c r="RR443" s="233"/>
      <c r="RS443" s="233"/>
      <c r="RT443" s="233"/>
      <c r="RU443" s="233"/>
      <c r="RV443" s="233"/>
      <c r="RW443" s="233"/>
      <c r="RX443" s="233"/>
      <c r="RY443" s="233"/>
      <c r="RZ443" s="233"/>
      <c r="SA443" s="233"/>
      <c r="SB443" s="233"/>
    </row>
    <row r="444" spans="1:496" s="239" customFormat="1" ht="15" customHeight="1" x14ac:dyDescent="0.2">
      <c r="A444" s="237"/>
      <c r="B444" s="237"/>
      <c r="D444" s="237"/>
      <c r="E444" s="255"/>
      <c r="F444" s="233"/>
      <c r="G444" s="233"/>
      <c r="H444" s="233"/>
      <c r="I444" s="233"/>
      <c r="J444" s="233"/>
      <c r="K444" s="233"/>
      <c r="L444" s="233"/>
      <c r="M444" s="233"/>
      <c r="N444" s="233"/>
      <c r="O444" s="233"/>
      <c r="P444" s="233"/>
      <c r="Q444" s="233"/>
      <c r="R444" s="233"/>
      <c r="S444" s="233"/>
      <c r="T444" s="233"/>
      <c r="U444" s="233"/>
      <c r="V444" s="233"/>
      <c r="W444" s="233"/>
      <c r="X444" s="233"/>
      <c r="Y444" s="233"/>
      <c r="Z444" s="233"/>
      <c r="AA444" s="233"/>
      <c r="AB444" s="233"/>
      <c r="AC444" s="233"/>
      <c r="AD444" s="233"/>
      <c r="AE444" s="233"/>
      <c r="AF444" s="233"/>
      <c r="AG444" s="233"/>
      <c r="AH444" s="233"/>
      <c r="AI444" s="233"/>
      <c r="AJ444" s="233"/>
      <c r="AK444" s="233"/>
      <c r="AL444" s="233"/>
      <c r="AM444" s="233"/>
      <c r="AN444" s="233"/>
      <c r="AO444" s="233"/>
      <c r="AP444" s="233"/>
      <c r="AQ444" s="233"/>
      <c r="AR444" s="233"/>
      <c r="AS444" s="233"/>
      <c r="AT444" s="233"/>
      <c r="AU444" s="233"/>
      <c r="AV444" s="233"/>
      <c r="AW444" s="233"/>
      <c r="AX444" s="233"/>
      <c r="AY444" s="233"/>
      <c r="AZ444" s="233"/>
      <c r="BA444" s="233"/>
      <c r="BB444" s="233"/>
      <c r="BC444" s="233"/>
      <c r="BD444" s="233"/>
      <c r="BE444" s="233"/>
      <c r="BF444" s="233"/>
      <c r="BG444" s="233"/>
      <c r="BH444" s="233"/>
      <c r="BI444" s="233"/>
      <c r="BJ444" s="233"/>
      <c r="BK444" s="233"/>
      <c r="BL444" s="233"/>
      <c r="BM444" s="233"/>
      <c r="BN444" s="233"/>
      <c r="BO444" s="233"/>
      <c r="BP444" s="233"/>
      <c r="BQ444" s="233"/>
      <c r="BR444" s="233"/>
      <c r="BS444" s="233"/>
      <c r="BT444" s="233"/>
      <c r="BU444" s="233"/>
      <c r="BV444" s="233"/>
      <c r="BW444" s="233"/>
      <c r="BX444" s="233"/>
      <c r="BY444" s="233"/>
      <c r="BZ444" s="233"/>
      <c r="CA444" s="233"/>
      <c r="CB444" s="233"/>
      <c r="CC444" s="233"/>
      <c r="CD444" s="233"/>
      <c r="CE444" s="233"/>
      <c r="CF444" s="233"/>
      <c r="CG444" s="233"/>
      <c r="CH444" s="233"/>
      <c r="CI444" s="233"/>
      <c r="CJ444" s="233"/>
      <c r="CK444" s="233"/>
      <c r="CL444" s="233"/>
      <c r="CM444" s="233"/>
      <c r="CN444" s="233"/>
      <c r="CO444" s="233"/>
      <c r="CP444" s="233"/>
      <c r="CQ444" s="233"/>
      <c r="CR444" s="233"/>
      <c r="CS444" s="233"/>
      <c r="CT444" s="233"/>
      <c r="CU444" s="233"/>
      <c r="CV444" s="233"/>
      <c r="CW444" s="233"/>
      <c r="CX444" s="233"/>
      <c r="CY444" s="233"/>
      <c r="CZ444" s="233"/>
      <c r="DA444" s="233"/>
      <c r="DB444" s="233"/>
      <c r="DC444" s="233"/>
      <c r="DD444" s="233"/>
      <c r="DE444" s="233"/>
      <c r="DF444" s="233"/>
      <c r="DG444" s="233"/>
      <c r="DH444" s="233"/>
      <c r="DI444" s="233"/>
      <c r="DJ444" s="233"/>
      <c r="DK444" s="233"/>
      <c r="DL444" s="233"/>
      <c r="DM444" s="233"/>
      <c r="DN444" s="233"/>
      <c r="DO444" s="233"/>
      <c r="DP444" s="233"/>
      <c r="DQ444" s="233"/>
      <c r="DR444" s="233"/>
      <c r="DS444" s="233"/>
      <c r="DT444" s="233"/>
      <c r="DU444" s="233"/>
      <c r="DV444" s="233"/>
      <c r="DW444" s="233"/>
      <c r="DX444" s="233"/>
      <c r="DY444" s="233"/>
      <c r="DZ444" s="233"/>
      <c r="EA444" s="233"/>
      <c r="EB444" s="233"/>
      <c r="EC444" s="233"/>
      <c r="ED444" s="233"/>
      <c r="EE444" s="233"/>
      <c r="EF444" s="233"/>
      <c r="EG444" s="233"/>
      <c r="EH444" s="233"/>
      <c r="EI444" s="233"/>
      <c r="EJ444" s="233"/>
      <c r="EK444" s="233"/>
      <c r="EL444" s="233"/>
      <c r="EM444" s="233"/>
      <c r="EN444" s="233"/>
      <c r="EO444" s="233"/>
      <c r="EP444" s="233"/>
      <c r="EQ444" s="233"/>
      <c r="ER444" s="233"/>
      <c r="ES444" s="233"/>
      <c r="ET444" s="233"/>
      <c r="EU444" s="233"/>
      <c r="EV444" s="233"/>
      <c r="EW444" s="233"/>
      <c r="EX444" s="233"/>
      <c r="EY444" s="233"/>
      <c r="EZ444" s="233"/>
      <c r="FA444" s="233"/>
      <c r="FB444" s="233"/>
      <c r="FC444" s="233"/>
      <c r="FD444" s="233"/>
      <c r="FE444" s="233"/>
      <c r="FF444" s="233"/>
      <c r="FG444" s="233"/>
      <c r="FH444" s="233"/>
      <c r="FI444" s="233"/>
      <c r="FJ444" s="233"/>
      <c r="FK444" s="233"/>
      <c r="FL444" s="233"/>
      <c r="FM444" s="233"/>
      <c r="FN444" s="233"/>
      <c r="FO444" s="233"/>
      <c r="FP444" s="233"/>
      <c r="FQ444" s="233"/>
      <c r="FR444" s="233"/>
      <c r="FS444" s="233"/>
      <c r="FT444" s="233"/>
      <c r="FU444" s="233"/>
      <c r="FV444" s="233"/>
      <c r="FW444" s="233"/>
      <c r="FX444" s="233"/>
      <c r="FY444" s="233"/>
      <c r="FZ444" s="233"/>
      <c r="GA444" s="233"/>
      <c r="GB444" s="233"/>
      <c r="GC444" s="233"/>
      <c r="GD444" s="233"/>
      <c r="GE444" s="233"/>
      <c r="GF444" s="233"/>
      <c r="GG444" s="233"/>
      <c r="GH444" s="233"/>
      <c r="GI444" s="233"/>
      <c r="GJ444" s="233"/>
      <c r="GK444" s="233"/>
      <c r="GL444" s="233"/>
      <c r="GM444" s="233"/>
      <c r="GN444" s="233"/>
      <c r="GO444" s="233"/>
      <c r="GP444" s="233"/>
      <c r="GQ444" s="233"/>
      <c r="GR444" s="233"/>
      <c r="GS444" s="233"/>
      <c r="GT444" s="233"/>
      <c r="GU444" s="233"/>
      <c r="GV444" s="233"/>
      <c r="GW444" s="233"/>
      <c r="GX444" s="233"/>
      <c r="GY444" s="233"/>
      <c r="GZ444" s="233"/>
      <c r="HA444" s="233"/>
      <c r="HB444" s="233"/>
      <c r="HC444" s="233"/>
      <c r="HD444" s="233"/>
      <c r="HE444" s="233"/>
      <c r="HF444" s="233"/>
      <c r="HG444" s="233"/>
      <c r="HH444" s="233"/>
      <c r="HI444" s="233"/>
      <c r="HJ444" s="233"/>
      <c r="HK444" s="233"/>
      <c r="HL444" s="233"/>
      <c r="HM444" s="233"/>
      <c r="HN444" s="233"/>
      <c r="HO444" s="233"/>
      <c r="HP444" s="233"/>
      <c r="HQ444" s="233"/>
      <c r="HR444" s="233"/>
      <c r="HS444" s="233"/>
      <c r="HT444" s="233"/>
      <c r="HU444" s="233"/>
      <c r="HV444" s="233"/>
      <c r="HW444" s="233"/>
      <c r="HX444" s="233"/>
      <c r="HY444" s="233"/>
      <c r="HZ444" s="233"/>
      <c r="IA444" s="233"/>
      <c r="IB444" s="233"/>
      <c r="IC444" s="233"/>
      <c r="ID444" s="233"/>
      <c r="IE444" s="233"/>
      <c r="IF444" s="233"/>
      <c r="IG444" s="233"/>
      <c r="IH444" s="233"/>
      <c r="II444" s="233"/>
      <c r="IJ444" s="233"/>
      <c r="IK444" s="233"/>
      <c r="IL444" s="233"/>
      <c r="IM444" s="233"/>
      <c r="IN444" s="233"/>
      <c r="IO444" s="233"/>
      <c r="IP444" s="233"/>
      <c r="IQ444" s="233"/>
      <c r="IR444" s="233"/>
      <c r="IS444" s="233"/>
      <c r="IT444" s="233"/>
      <c r="IU444" s="233"/>
      <c r="IV444" s="233"/>
      <c r="IW444" s="233"/>
      <c r="IX444" s="233"/>
      <c r="IY444" s="233"/>
      <c r="IZ444" s="233"/>
      <c r="JA444" s="233"/>
      <c r="JB444" s="233"/>
      <c r="JC444" s="233"/>
      <c r="JD444" s="233"/>
      <c r="JE444" s="233"/>
      <c r="JF444" s="233"/>
      <c r="JG444" s="233"/>
      <c r="JH444" s="233"/>
      <c r="JI444" s="233"/>
      <c r="JJ444" s="233"/>
      <c r="JK444" s="233"/>
      <c r="JL444" s="233"/>
      <c r="JM444" s="233"/>
      <c r="JN444" s="233"/>
      <c r="JO444" s="233"/>
      <c r="JP444" s="233"/>
      <c r="JQ444" s="233"/>
      <c r="JR444" s="233"/>
      <c r="JS444" s="233"/>
      <c r="JT444" s="233"/>
      <c r="JU444" s="233"/>
      <c r="JV444" s="233"/>
      <c r="JW444" s="233"/>
      <c r="JX444" s="233"/>
      <c r="JY444" s="233"/>
      <c r="JZ444" s="233"/>
      <c r="KA444" s="233"/>
      <c r="KB444" s="233"/>
      <c r="KC444" s="233"/>
      <c r="KD444" s="233"/>
      <c r="KE444" s="233"/>
      <c r="KF444" s="233"/>
      <c r="KG444" s="233"/>
      <c r="KH444" s="233"/>
      <c r="KI444" s="233"/>
      <c r="KJ444" s="233"/>
      <c r="KK444" s="233"/>
      <c r="KL444" s="233"/>
      <c r="KM444" s="233"/>
      <c r="KN444" s="233"/>
      <c r="KO444" s="233"/>
      <c r="KP444" s="233"/>
      <c r="KQ444" s="233"/>
      <c r="KR444" s="233"/>
      <c r="KS444" s="233"/>
      <c r="KT444" s="233"/>
      <c r="KU444" s="233"/>
      <c r="KV444" s="233"/>
      <c r="KW444" s="233"/>
      <c r="KX444" s="233"/>
      <c r="KY444" s="233"/>
      <c r="KZ444" s="233"/>
      <c r="LA444" s="233"/>
      <c r="LB444" s="233"/>
      <c r="LC444" s="233"/>
      <c r="LD444" s="233"/>
      <c r="LE444" s="233"/>
      <c r="LF444" s="233"/>
      <c r="LG444" s="233"/>
      <c r="LH444" s="233"/>
      <c r="LI444" s="233"/>
      <c r="LJ444" s="233"/>
      <c r="LK444" s="233"/>
      <c r="LL444" s="233"/>
      <c r="LM444" s="233"/>
      <c r="LN444" s="233"/>
      <c r="LO444" s="233"/>
      <c r="LP444" s="233"/>
      <c r="LQ444" s="233"/>
      <c r="LR444" s="233"/>
      <c r="LS444" s="233"/>
      <c r="LT444" s="233"/>
      <c r="LU444" s="233"/>
      <c r="LV444" s="233"/>
      <c r="LW444" s="233"/>
      <c r="LX444" s="233"/>
      <c r="LY444" s="233"/>
      <c r="LZ444" s="233"/>
      <c r="MA444" s="233"/>
      <c r="MB444" s="233"/>
      <c r="MC444" s="233"/>
      <c r="MD444" s="233"/>
      <c r="ME444" s="233"/>
      <c r="MF444" s="233"/>
      <c r="MG444" s="233"/>
      <c r="MH444" s="233"/>
      <c r="MI444" s="233"/>
      <c r="MJ444" s="233"/>
      <c r="MK444" s="233"/>
      <c r="ML444" s="233"/>
      <c r="MM444" s="233"/>
      <c r="MN444" s="233"/>
      <c r="MO444" s="233"/>
      <c r="MP444" s="233"/>
      <c r="MQ444" s="233"/>
      <c r="MR444" s="233"/>
      <c r="MS444" s="233"/>
      <c r="MT444" s="233"/>
      <c r="MU444" s="233"/>
      <c r="MV444" s="233"/>
      <c r="MW444" s="233"/>
      <c r="MX444" s="233"/>
      <c r="MY444" s="233"/>
      <c r="MZ444" s="233"/>
      <c r="NA444" s="233"/>
      <c r="NB444" s="233"/>
      <c r="NC444" s="233"/>
      <c r="ND444" s="233"/>
      <c r="NE444" s="233"/>
      <c r="NF444" s="233"/>
      <c r="NG444" s="233"/>
      <c r="NH444" s="233"/>
      <c r="NI444" s="233"/>
      <c r="NJ444" s="233"/>
      <c r="NK444" s="233"/>
      <c r="NL444" s="233"/>
      <c r="NM444" s="233"/>
      <c r="NN444" s="233"/>
      <c r="NO444" s="233"/>
      <c r="NP444" s="233"/>
      <c r="NQ444" s="233"/>
      <c r="NR444" s="233"/>
      <c r="NS444" s="233"/>
      <c r="NT444" s="233"/>
      <c r="NU444" s="233"/>
      <c r="NV444" s="233"/>
      <c r="NW444" s="233"/>
      <c r="NX444" s="233"/>
      <c r="NY444" s="233"/>
      <c r="NZ444" s="233"/>
      <c r="OA444" s="233"/>
      <c r="OB444" s="233"/>
      <c r="OC444" s="233"/>
      <c r="OD444" s="233"/>
      <c r="OE444" s="233"/>
      <c r="OF444" s="233"/>
      <c r="OG444" s="233"/>
      <c r="OH444" s="233"/>
      <c r="OI444" s="233"/>
      <c r="OJ444" s="233"/>
      <c r="OK444" s="233"/>
      <c r="OL444" s="233"/>
      <c r="OM444" s="233"/>
      <c r="ON444" s="233"/>
      <c r="OO444" s="233"/>
      <c r="OP444" s="233"/>
      <c r="OQ444" s="233"/>
      <c r="OR444" s="233"/>
      <c r="OS444" s="233"/>
      <c r="OT444" s="233"/>
      <c r="OU444" s="233"/>
      <c r="OV444" s="233"/>
      <c r="OW444" s="233"/>
      <c r="OX444" s="233"/>
      <c r="OY444" s="233"/>
      <c r="OZ444" s="233"/>
      <c r="PA444" s="233"/>
      <c r="PB444" s="233"/>
      <c r="PC444" s="233"/>
      <c r="PD444" s="233"/>
      <c r="PE444" s="233"/>
      <c r="PF444" s="233"/>
      <c r="PG444" s="233"/>
      <c r="PH444" s="233"/>
      <c r="PI444" s="233"/>
      <c r="PJ444" s="233"/>
      <c r="PK444" s="233"/>
      <c r="PL444" s="233"/>
      <c r="PM444" s="233"/>
      <c r="PN444" s="233"/>
      <c r="PO444" s="233"/>
      <c r="PP444" s="233"/>
      <c r="PQ444" s="233"/>
      <c r="PR444" s="233"/>
      <c r="PS444" s="233"/>
      <c r="PT444" s="233"/>
      <c r="PU444" s="233"/>
      <c r="PV444" s="233"/>
      <c r="PW444" s="233"/>
      <c r="PX444" s="233"/>
      <c r="PY444" s="233"/>
      <c r="PZ444" s="233"/>
      <c r="QA444" s="233"/>
      <c r="QB444" s="233"/>
      <c r="QC444" s="233"/>
      <c r="QD444" s="233"/>
      <c r="QE444" s="233"/>
      <c r="QF444" s="233"/>
      <c r="QG444" s="233"/>
      <c r="QH444" s="233"/>
      <c r="QI444" s="233"/>
      <c r="QJ444" s="233"/>
      <c r="QK444" s="233"/>
      <c r="QL444" s="233"/>
      <c r="QM444" s="233"/>
      <c r="QN444" s="233"/>
      <c r="QO444" s="233"/>
      <c r="QP444" s="233"/>
      <c r="QQ444" s="233"/>
      <c r="QR444" s="233"/>
      <c r="QS444" s="233"/>
      <c r="QT444" s="233"/>
      <c r="QU444" s="233"/>
      <c r="QV444" s="233"/>
      <c r="QW444" s="233"/>
      <c r="QX444" s="233"/>
      <c r="QY444" s="233"/>
      <c r="QZ444" s="233"/>
      <c r="RA444" s="233"/>
      <c r="RB444" s="233"/>
      <c r="RC444" s="233"/>
      <c r="RD444" s="233"/>
      <c r="RE444" s="233"/>
      <c r="RF444" s="233"/>
      <c r="RG444" s="233"/>
      <c r="RH444" s="233"/>
      <c r="RI444" s="233"/>
      <c r="RJ444" s="233"/>
      <c r="RK444" s="233"/>
      <c r="RL444" s="233"/>
      <c r="RM444" s="233"/>
      <c r="RN444" s="233"/>
      <c r="RO444" s="233"/>
      <c r="RP444" s="233"/>
      <c r="RQ444" s="233"/>
      <c r="RR444" s="233"/>
      <c r="RS444" s="233"/>
      <c r="RT444" s="233"/>
      <c r="RU444" s="233"/>
      <c r="RV444" s="233"/>
      <c r="RW444" s="233"/>
      <c r="RX444" s="233"/>
      <c r="RY444" s="233"/>
      <c r="RZ444" s="233"/>
      <c r="SA444" s="233"/>
      <c r="SB444" s="233"/>
    </row>
    <row r="445" spans="1:496" ht="15" customHeight="1" x14ac:dyDescent="0.2">
      <c r="A445" s="234" t="str">
        <f t="shared" si="9"/>
        <v>INDEC-PB - 85490-1</v>
      </c>
      <c r="B445" s="234">
        <v>85490</v>
      </c>
      <c r="C445" s="233" t="s">
        <v>51</v>
      </c>
      <c r="D445" s="234">
        <v>1</v>
      </c>
      <c r="E445" s="254" t="s">
        <v>449</v>
      </c>
    </row>
    <row r="448" spans="1:496" ht="15" customHeight="1" x14ac:dyDescent="0.2">
      <c r="A448" s="254"/>
      <c r="B448" s="232" t="s">
        <v>451</v>
      </c>
      <c r="C448" s="259"/>
      <c r="D448" s="260"/>
    </row>
    <row r="449" spans="1:5" ht="15" customHeight="1" x14ac:dyDescent="0.2">
      <c r="A449" s="254"/>
      <c r="B449" s="243"/>
      <c r="C449" s="259"/>
      <c r="D449" s="260"/>
    </row>
    <row r="450" spans="1:5" ht="15" customHeight="1" x14ac:dyDescent="0.2">
      <c r="A450" s="314" t="s">
        <v>318</v>
      </c>
      <c r="B450" s="314" t="s">
        <v>452</v>
      </c>
      <c r="C450" s="314"/>
      <c r="D450" s="314"/>
      <c r="E450" s="314" t="s">
        <v>49</v>
      </c>
    </row>
    <row r="451" spans="1:5" ht="15" customHeight="1" x14ac:dyDescent="0.2">
      <c r="A451" s="314"/>
      <c r="B451" s="314" t="s">
        <v>453</v>
      </c>
      <c r="C451" s="314"/>
      <c r="D451" s="314"/>
      <c r="E451" s="314"/>
    </row>
    <row r="452" spans="1:5" ht="15" customHeight="1" x14ac:dyDescent="0.2">
      <c r="B452" s="242"/>
      <c r="C452" s="260"/>
      <c r="D452" s="260"/>
      <c r="E452" s="261"/>
    </row>
    <row r="453" spans="1:5" ht="15" customHeight="1" x14ac:dyDescent="0.2">
      <c r="B453" s="242"/>
      <c r="C453" s="260"/>
      <c r="D453" s="260"/>
      <c r="E453" s="257" t="s">
        <v>454</v>
      </c>
    </row>
    <row r="454" spans="1:5" ht="15" customHeight="1" x14ac:dyDescent="0.2">
      <c r="A454" s="234" t="str">
        <f t="shared" ref="A454:A474" si="10">CONCATENATE("INDEC-PB - ",B454,C454,D454)</f>
        <v>INDEC-PB - 2811-1</v>
      </c>
      <c r="B454" s="260">
        <v>2811</v>
      </c>
      <c r="C454" s="233" t="s">
        <v>51</v>
      </c>
      <c r="D454" s="234">
        <v>1</v>
      </c>
      <c r="E454" s="241" t="s">
        <v>455</v>
      </c>
    </row>
    <row r="455" spans="1:5" ht="15" customHeight="1" x14ac:dyDescent="0.2">
      <c r="A455" s="234" t="str">
        <f t="shared" si="10"/>
        <v>INDEC-PB - 2710-1</v>
      </c>
      <c r="B455" s="260">
        <v>2710</v>
      </c>
      <c r="C455" s="233" t="s">
        <v>51</v>
      </c>
      <c r="D455" s="234">
        <v>1</v>
      </c>
      <c r="E455" s="241" t="s">
        <v>456</v>
      </c>
    </row>
    <row r="456" spans="1:5" ht="15" customHeight="1" x14ac:dyDescent="0.2">
      <c r="A456" s="234" t="str">
        <f t="shared" si="10"/>
        <v>INDEC-PB - 2922-1</v>
      </c>
      <c r="B456" s="260">
        <v>2922</v>
      </c>
      <c r="C456" s="233" t="s">
        <v>51</v>
      </c>
      <c r="D456" s="234">
        <v>1</v>
      </c>
      <c r="E456" s="241" t="s">
        <v>457</v>
      </c>
    </row>
    <row r="457" spans="1:5" ht="15" customHeight="1" x14ac:dyDescent="0.2">
      <c r="A457" s="234" t="str">
        <f t="shared" si="10"/>
        <v>INDEC-PB - 2691-</v>
      </c>
      <c r="B457" s="260">
        <v>2691</v>
      </c>
      <c r="C457" s="233" t="s">
        <v>51</v>
      </c>
      <c r="E457" s="241" t="s">
        <v>458</v>
      </c>
    </row>
    <row r="458" spans="1:5" ht="15" customHeight="1" x14ac:dyDescent="0.2">
      <c r="A458" s="234" t="str">
        <f t="shared" si="10"/>
        <v>INDEC-PB - 2695-</v>
      </c>
      <c r="B458" s="260">
        <v>2695</v>
      </c>
      <c r="C458" s="233" t="s">
        <v>51</v>
      </c>
      <c r="E458" s="241" t="s">
        <v>459</v>
      </c>
    </row>
    <row r="459" spans="1:5" ht="15" customHeight="1" x14ac:dyDescent="0.2">
      <c r="A459" s="234" t="str">
        <f t="shared" si="10"/>
        <v>INDEC-PB - 3410-2</v>
      </c>
      <c r="B459" s="260">
        <v>3410</v>
      </c>
      <c r="C459" s="233" t="s">
        <v>51</v>
      </c>
      <c r="D459" s="234">
        <v>2</v>
      </c>
      <c r="E459" s="241" t="s">
        <v>460</v>
      </c>
    </row>
    <row r="460" spans="1:5" ht="15" customHeight="1" x14ac:dyDescent="0.2">
      <c r="A460" s="234" t="str">
        <f t="shared" si="10"/>
        <v>INDEC-PB - 2520-1</v>
      </c>
      <c r="B460" s="260">
        <v>2520</v>
      </c>
      <c r="C460" s="233" t="s">
        <v>51</v>
      </c>
      <c r="D460" s="234">
        <v>1</v>
      </c>
      <c r="E460" s="254" t="s">
        <v>461</v>
      </c>
    </row>
    <row r="461" spans="1:5" ht="15" customHeight="1" x14ac:dyDescent="0.2">
      <c r="A461" s="234" t="str">
        <f t="shared" si="10"/>
        <v>INDEC-PB - 2413-3</v>
      </c>
      <c r="B461" s="260">
        <v>2413</v>
      </c>
      <c r="C461" s="233" t="s">
        <v>51</v>
      </c>
      <c r="D461" s="234">
        <v>3</v>
      </c>
      <c r="E461" s="254" t="s">
        <v>462</v>
      </c>
    </row>
    <row r="462" spans="1:5" ht="15" customHeight="1" x14ac:dyDescent="0.2">
      <c r="A462" s="234" t="str">
        <f t="shared" si="10"/>
        <v>INDEC-PB - 2519-1</v>
      </c>
      <c r="B462" s="260">
        <v>2519</v>
      </c>
      <c r="C462" s="233" t="s">
        <v>51</v>
      </c>
      <c r="D462" s="234">
        <v>1</v>
      </c>
      <c r="E462" s="254" t="s">
        <v>463</v>
      </c>
    </row>
    <row r="463" spans="1:5" ht="15" customHeight="1" x14ac:dyDescent="0.2">
      <c r="A463" s="234" t="str">
        <f t="shared" si="10"/>
        <v>INDEC-PB - 2520-3</v>
      </c>
      <c r="B463" s="260">
        <v>2520</v>
      </c>
      <c r="C463" s="233" t="s">
        <v>51</v>
      </c>
      <c r="D463" s="234">
        <v>3</v>
      </c>
      <c r="E463" s="254" t="s">
        <v>464</v>
      </c>
    </row>
    <row r="464" spans="1:5" ht="15" customHeight="1" x14ac:dyDescent="0.2">
      <c r="A464" s="234" t="str">
        <f t="shared" si="10"/>
        <v>INDEC-PB - 2022-1</v>
      </c>
      <c r="B464" s="260">
        <v>2022</v>
      </c>
      <c r="C464" s="233" t="s">
        <v>51</v>
      </c>
      <c r="D464" s="234">
        <v>1</v>
      </c>
      <c r="E464" s="254" t="s">
        <v>465</v>
      </c>
    </row>
    <row r="465" spans="1:5" ht="15" customHeight="1" x14ac:dyDescent="0.2">
      <c r="A465" s="234" t="str">
        <f t="shared" si="10"/>
        <v>INDEC-PB - 2511-1</v>
      </c>
      <c r="B465" s="260">
        <v>2511</v>
      </c>
      <c r="C465" s="233" t="s">
        <v>51</v>
      </c>
      <c r="D465" s="234">
        <v>1</v>
      </c>
      <c r="E465" s="254" t="s">
        <v>466</v>
      </c>
    </row>
    <row r="466" spans="1:5" ht="15" customHeight="1" x14ac:dyDescent="0.2">
      <c r="A466" s="234" t="str">
        <f t="shared" si="10"/>
        <v>INDEC-PB - 2899-</v>
      </c>
      <c r="B466" s="260">
        <v>2899</v>
      </c>
      <c r="C466" s="233" t="s">
        <v>51</v>
      </c>
      <c r="E466" s="254" t="s">
        <v>467</v>
      </c>
    </row>
    <row r="467" spans="1:5" ht="15" customHeight="1" x14ac:dyDescent="0.2">
      <c r="A467" s="234" t="str">
        <f t="shared" si="10"/>
        <v>INDEC-PB - 3110-1</v>
      </c>
      <c r="B467" s="260">
        <v>3110</v>
      </c>
      <c r="C467" s="233" t="s">
        <v>51</v>
      </c>
      <c r="D467" s="234">
        <v>1</v>
      </c>
      <c r="E467" s="254" t="s">
        <v>468</v>
      </c>
    </row>
    <row r="468" spans="1:5" ht="15" customHeight="1" x14ac:dyDescent="0.2">
      <c r="A468" s="234" t="str">
        <f t="shared" si="10"/>
        <v>INDEC-PB - 2320-1</v>
      </c>
      <c r="B468" s="260">
        <v>2320</v>
      </c>
      <c r="C468" s="233" t="s">
        <v>51</v>
      </c>
      <c r="D468" s="234">
        <v>1</v>
      </c>
      <c r="E468" s="254" t="s">
        <v>469</v>
      </c>
    </row>
    <row r="469" spans="1:5" ht="15" customHeight="1" x14ac:dyDescent="0.2">
      <c r="A469" s="234" t="str">
        <f t="shared" si="10"/>
        <v>INDEC-PB - 2924-1</v>
      </c>
      <c r="B469" s="260">
        <v>2924</v>
      </c>
      <c r="C469" s="233" t="s">
        <v>51</v>
      </c>
      <c r="D469" s="234">
        <v>1</v>
      </c>
      <c r="E469" s="254" t="s">
        <v>470</v>
      </c>
    </row>
    <row r="470" spans="1:5" ht="15" customHeight="1" x14ac:dyDescent="0.2">
      <c r="A470" s="234" t="str">
        <f t="shared" si="10"/>
        <v>INDEC-PB - 2692-1</v>
      </c>
      <c r="B470" s="260">
        <v>2692</v>
      </c>
      <c r="C470" s="233" t="s">
        <v>51</v>
      </c>
      <c r="D470" s="234">
        <v>1</v>
      </c>
      <c r="E470" s="254" t="s">
        <v>471</v>
      </c>
    </row>
    <row r="471" spans="1:5" ht="15" customHeight="1" x14ac:dyDescent="0.2">
      <c r="A471" s="234" t="str">
        <f t="shared" si="10"/>
        <v>INDEC-PB - 3410-</v>
      </c>
      <c r="B471" s="260">
        <v>3410</v>
      </c>
      <c r="C471" s="233" t="s">
        <v>51</v>
      </c>
      <c r="E471" s="254" t="s">
        <v>472</v>
      </c>
    </row>
    <row r="472" spans="1:5" ht="15" customHeight="1" x14ac:dyDescent="0.2">
      <c r="A472" s="234" t="str">
        <f t="shared" si="10"/>
        <v>INDEC-PB - 2413-1</v>
      </c>
      <c r="B472" s="260">
        <v>2413</v>
      </c>
      <c r="C472" s="233" t="s">
        <v>51</v>
      </c>
      <c r="D472" s="234">
        <v>1</v>
      </c>
      <c r="E472" s="254" t="s">
        <v>473</v>
      </c>
    </row>
    <row r="473" spans="1:5" ht="15" customHeight="1" x14ac:dyDescent="0.2">
      <c r="A473" s="234" t="str">
        <f t="shared" si="10"/>
        <v>INDEC-PB - 291-</v>
      </c>
      <c r="B473" s="260">
        <v>291</v>
      </c>
      <c r="C473" s="233" t="s">
        <v>51</v>
      </c>
      <c r="E473" s="241" t="s">
        <v>474</v>
      </c>
    </row>
    <row r="474" spans="1:5" ht="15" customHeight="1" x14ac:dyDescent="0.2">
      <c r="A474" s="234" t="str">
        <f t="shared" si="10"/>
        <v>INDEC-PB - 2610-1</v>
      </c>
      <c r="B474" s="260">
        <v>2610</v>
      </c>
      <c r="C474" s="233" t="s">
        <v>51</v>
      </c>
      <c r="D474" s="234">
        <v>1</v>
      </c>
      <c r="E474" s="241" t="s">
        <v>475</v>
      </c>
    </row>
    <row r="475" spans="1:5" ht="15" customHeight="1" x14ac:dyDescent="0.2">
      <c r="A475" s="260"/>
      <c r="B475" s="244"/>
      <c r="C475" s="259"/>
      <c r="E475" s="241"/>
    </row>
    <row r="476" spans="1:5" ht="15" customHeight="1" x14ac:dyDescent="0.2">
      <c r="A476" s="260"/>
      <c r="B476" s="244"/>
      <c r="C476" s="259"/>
      <c r="E476" s="257" t="s">
        <v>438</v>
      </c>
    </row>
    <row r="477" spans="1:5" ht="15" customHeight="1" x14ac:dyDescent="0.2">
      <c r="A477" s="234" t="str">
        <f t="shared" ref="A477:A482" si="11">CONCATENATE("INDEC-PB - ",B477,C477,D477)</f>
        <v>INDEC-PB - 2710-1</v>
      </c>
      <c r="B477" s="260">
        <v>2710</v>
      </c>
      <c r="C477" s="233" t="s">
        <v>51</v>
      </c>
      <c r="D477" s="260">
        <v>1</v>
      </c>
      <c r="E477" s="241" t="s">
        <v>476</v>
      </c>
    </row>
    <row r="478" spans="1:5" ht="15" customHeight="1" x14ac:dyDescent="0.2">
      <c r="A478" s="234" t="str">
        <f t="shared" si="11"/>
        <v>INDEC-PB - 2720-1</v>
      </c>
      <c r="B478" s="260">
        <v>2720</v>
      </c>
      <c r="C478" s="233" t="s">
        <v>51</v>
      </c>
      <c r="D478" s="260">
        <v>1</v>
      </c>
      <c r="E478" s="241" t="s">
        <v>477</v>
      </c>
    </row>
    <row r="479" spans="1:5" ht="15" customHeight="1" x14ac:dyDescent="0.2">
      <c r="A479" s="234" t="str">
        <f t="shared" si="11"/>
        <v>INDEC-PB - 2922-1</v>
      </c>
      <c r="B479" s="260">
        <v>2922</v>
      </c>
      <c r="C479" s="233" t="s">
        <v>51</v>
      </c>
      <c r="D479" s="260">
        <v>1</v>
      </c>
      <c r="E479" s="241" t="s">
        <v>478</v>
      </c>
    </row>
    <row r="480" spans="1:5" ht="15" customHeight="1" x14ac:dyDescent="0.2">
      <c r="A480" s="234" t="str">
        <f t="shared" si="11"/>
        <v>INDEC-PB - 2913-1</v>
      </c>
      <c r="B480" s="260">
        <v>2913</v>
      </c>
      <c r="C480" s="233" t="s">
        <v>51</v>
      </c>
      <c r="D480" s="260">
        <v>1</v>
      </c>
      <c r="E480" s="241" t="s">
        <v>479</v>
      </c>
    </row>
    <row r="481" spans="1:5" ht="15" customHeight="1" x14ac:dyDescent="0.2">
      <c r="A481" s="234" t="str">
        <f t="shared" si="11"/>
        <v>INDEC-PB - 2413-11</v>
      </c>
      <c r="B481" s="260">
        <v>2413</v>
      </c>
      <c r="C481" s="233" t="s">
        <v>51</v>
      </c>
      <c r="D481" s="260">
        <v>11</v>
      </c>
      <c r="E481" s="241" t="s">
        <v>480</v>
      </c>
    </row>
    <row r="482" spans="1:5" ht="15" customHeight="1" x14ac:dyDescent="0.2">
      <c r="A482" s="234" t="str">
        <f t="shared" si="11"/>
        <v>INDEC-PB - 2411-1</v>
      </c>
      <c r="B482" s="260">
        <v>2411</v>
      </c>
      <c r="C482" s="233" t="s">
        <v>51</v>
      </c>
      <c r="D482" s="260">
        <v>1</v>
      </c>
      <c r="E482" s="241" t="s">
        <v>481</v>
      </c>
    </row>
    <row r="485" spans="1:5" ht="15" customHeight="1" x14ac:dyDescent="0.2">
      <c r="A485" s="262"/>
      <c r="B485" s="232" t="s">
        <v>505</v>
      </c>
      <c r="C485" s="262"/>
      <c r="D485" s="263"/>
    </row>
    <row r="487" spans="1:5" ht="15" customHeight="1" x14ac:dyDescent="0.2">
      <c r="A487" s="235"/>
      <c r="B487" s="314" t="s">
        <v>252</v>
      </c>
      <c r="C487" s="235"/>
      <c r="D487" s="235"/>
      <c r="E487" s="314" t="s">
        <v>253</v>
      </c>
    </row>
    <row r="488" spans="1:5" ht="15" customHeight="1" x14ac:dyDescent="0.2">
      <c r="A488" s="235"/>
      <c r="B488" s="314"/>
      <c r="C488" s="235"/>
      <c r="D488" s="235"/>
      <c r="E488" s="314"/>
    </row>
    <row r="490" spans="1:5" ht="15" customHeight="1" x14ac:dyDescent="0.2">
      <c r="A490" s="234" t="str">
        <f t="shared" ref="A490:A500" si="12">CONCATENATE("INDEC-DCTO - Inciso ",B490)</f>
        <v>INDEC-DCTO - Inciso a)</v>
      </c>
      <c r="B490" s="234" t="s">
        <v>254</v>
      </c>
      <c r="C490" s="234"/>
      <c r="E490" s="233" t="s">
        <v>255</v>
      </c>
    </row>
    <row r="491" spans="1:5" ht="15" customHeight="1" x14ac:dyDescent="0.2">
      <c r="A491" s="234" t="str">
        <f t="shared" si="12"/>
        <v>INDEC-DCTO - Inciso b)</v>
      </c>
      <c r="B491" s="234" t="s">
        <v>256</v>
      </c>
      <c r="C491" s="234"/>
      <c r="E491" s="233" t="s">
        <v>257</v>
      </c>
    </row>
    <row r="492" spans="1:5" ht="15" customHeight="1" x14ac:dyDescent="0.2">
      <c r="A492" s="234" t="str">
        <f t="shared" si="12"/>
        <v>INDEC-DCTO - Inciso d)</v>
      </c>
      <c r="B492" s="234" t="s">
        <v>258</v>
      </c>
      <c r="C492" s="234"/>
      <c r="E492" s="233" t="s">
        <v>259</v>
      </c>
    </row>
    <row r="493" spans="1:5" ht="15" customHeight="1" x14ac:dyDescent="0.2">
      <c r="A493" s="234" t="str">
        <f t="shared" si="12"/>
        <v>INDEC-DCTO - Inciso f)</v>
      </c>
      <c r="B493" s="234" t="s">
        <v>260</v>
      </c>
      <c r="C493" s="234"/>
      <c r="E493" s="233" t="s">
        <v>261</v>
      </c>
    </row>
    <row r="494" spans="1:5" ht="15" customHeight="1" x14ac:dyDescent="0.2">
      <c r="A494" s="234" t="str">
        <f t="shared" si="12"/>
        <v>INDEC-DCTO - Inciso g)</v>
      </c>
      <c r="B494" s="234" t="s">
        <v>262</v>
      </c>
      <c r="C494" s="234"/>
      <c r="E494" s="233" t="s">
        <v>263</v>
      </c>
    </row>
    <row r="495" spans="1:5" ht="15" customHeight="1" x14ac:dyDescent="0.2">
      <c r="A495" s="234" t="str">
        <f t="shared" si="12"/>
        <v>INDEC-DCTO - Inciso h)</v>
      </c>
      <c r="B495" s="234" t="s">
        <v>264</v>
      </c>
      <c r="C495" s="234"/>
      <c r="E495" s="233" t="s">
        <v>265</v>
      </c>
    </row>
    <row r="496" spans="1:5" ht="15" customHeight="1" x14ac:dyDescent="0.2">
      <c r="A496" s="234" t="str">
        <f t="shared" si="12"/>
        <v>INDEC-DCTO - Inciso p)</v>
      </c>
      <c r="B496" s="234" t="s">
        <v>266</v>
      </c>
      <c r="C496" s="234"/>
      <c r="E496" s="233" t="s">
        <v>267</v>
      </c>
    </row>
    <row r="497" spans="1:5" ht="15" customHeight="1" x14ac:dyDescent="0.2">
      <c r="A497" s="234" t="str">
        <f t="shared" si="12"/>
        <v>INDEC-DCTO - Inciso r)</v>
      </c>
      <c r="B497" s="234" t="s">
        <v>268</v>
      </c>
      <c r="C497" s="234"/>
      <c r="E497" s="233" t="s">
        <v>269</v>
      </c>
    </row>
    <row r="498" spans="1:5" ht="15" customHeight="1" x14ac:dyDescent="0.2">
      <c r="A498" s="234" t="str">
        <f t="shared" si="12"/>
        <v>INDEC-DCTO - Inciso s)</v>
      </c>
      <c r="B498" s="234" t="s">
        <v>270</v>
      </c>
      <c r="C498" s="234"/>
      <c r="E498" s="233" t="s">
        <v>271</v>
      </c>
    </row>
    <row r="499" spans="1:5" ht="15" customHeight="1" x14ac:dyDescent="0.2">
      <c r="A499" s="234" t="str">
        <f t="shared" si="12"/>
        <v>INDEC-DCTO - Inciso u)</v>
      </c>
      <c r="B499" s="234" t="s">
        <v>272</v>
      </c>
      <c r="C499" s="234"/>
      <c r="E499" s="233" t="s">
        <v>273</v>
      </c>
    </row>
    <row r="500" spans="1:5" ht="15" customHeight="1" x14ac:dyDescent="0.2">
      <c r="A500" s="234" t="str">
        <f t="shared" si="12"/>
        <v>INDEC-DCTO - Inciso v)</v>
      </c>
      <c r="B500" s="234" t="s">
        <v>274</v>
      </c>
      <c r="C500" s="234"/>
      <c r="E500" s="233" t="s">
        <v>275</v>
      </c>
    </row>
    <row r="501" spans="1:5" ht="15" customHeight="1" x14ac:dyDescent="0.2">
      <c r="A501" s="234"/>
      <c r="C501" s="234"/>
    </row>
    <row r="502" spans="1:5" ht="15" customHeight="1" x14ac:dyDescent="0.2">
      <c r="A502" s="234" t="str">
        <f>CONCATENATE("INDEC-DCTO - Inciso ",B502)</f>
        <v>INDEC-DCTO - Inciso c)</v>
      </c>
      <c r="B502" s="234" t="s">
        <v>276</v>
      </c>
      <c r="C502" s="234"/>
      <c r="E502" s="233" t="s">
        <v>277</v>
      </c>
    </row>
    <row r="503" spans="1:5" ht="15" customHeight="1" x14ac:dyDescent="0.2">
      <c r="A503" s="234" t="str">
        <f>CONCATENATE("INDEC-DCTO - Inciso ",B503)</f>
        <v>INDEC-DCTO - Inciso m)</v>
      </c>
      <c r="B503" s="234" t="s">
        <v>278</v>
      </c>
      <c r="C503" s="234"/>
      <c r="E503" s="233" t="s">
        <v>279</v>
      </c>
    </row>
    <row r="504" spans="1:5" ht="15" customHeight="1" x14ac:dyDescent="0.2">
      <c r="A504" s="234" t="str">
        <f>CONCATENATE("INDEC-DCTO - Inciso ",B504)</f>
        <v>INDEC-DCTO - Inciso n)</v>
      </c>
      <c r="B504" s="234" t="s">
        <v>280</v>
      </c>
      <c r="C504" s="234"/>
      <c r="E504" s="233" t="s">
        <v>281</v>
      </c>
    </row>
    <row r="505" spans="1:5" ht="15" customHeight="1" x14ac:dyDescent="0.2">
      <c r="A505" s="234" t="str">
        <f>CONCATENATE("INDEC-DCTO - Inciso ",B505)</f>
        <v>INDEC-DCTO - Inciso q)</v>
      </c>
      <c r="B505" s="234" t="s">
        <v>282</v>
      </c>
      <c r="C505" s="234"/>
      <c r="E505" s="233" t="s">
        <v>283</v>
      </c>
    </row>
    <row r="508" spans="1:5" ht="15" customHeight="1" x14ac:dyDescent="0.2">
      <c r="B508" s="232" t="s">
        <v>506</v>
      </c>
    </row>
    <row r="511" spans="1:5" ht="15" customHeight="1" x14ac:dyDescent="0.2">
      <c r="A511" s="235"/>
      <c r="B511" s="314" t="s">
        <v>252</v>
      </c>
      <c r="C511" s="235"/>
      <c r="D511" s="235"/>
      <c r="E511" s="314" t="s">
        <v>253</v>
      </c>
    </row>
    <row r="512" spans="1:5" ht="15" customHeight="1" x14ac:dyDescent="0.2">
      <c r="A512" s="235"/>
      <c r="B512" s="314"/>
      <c r="C512" s="235"/>
      <c r="D512" s="235"/>
      <c r="E512" s="314"/>
    </row>
    <row r="513" spans="1:5" ht="15" customHeight="1" x14ac:dyDescent="0.2">
      <c r="A513" s="241"/>
      <c r="B513" s="242"/>
      <c r="C513" s="241"/>
      <c r="D513" s="242"/>
      <c r="E513" s="241"/>
    </row>
    <row r="514" spans="1:5" ht="15" customHeight="1" x14ac:dyDescent="0.2">
      <c r="A514" s="241"/>
      <c r="B514" s="242"/>
      <c r="C514" s="241"/>
      <c r="D514" s="242"/>
      <c r="E514" s="250" t="s">
        <v>454</v>
      </c>
    </row>
    <row r="515" spans="1:5" ht="15" customHeight="1" x14ac:dyDescent="0.2">
      <c r="A515" s="234" t="str">
        <f>CONCATENATE("INDEC-DCTO - Inciso ",B515)</f>
        <v>INDEC-DCTO - Inciso e)</v>
      </c>
      <c r="B515" s="234" t="s">
        <v>499</v>
      </c>
      <c r="C515" s="242"/>
      <c r="D515" s="242"/>
      <c r="E515" s="241" t="s">
        <v>493</v>
      </c>
    </row>
    <row r="516" spans="1:5" ht="15" customHeight="1" x14ac:dyDescent="0.2">
      <c r="A516" s="234" t="str">
        <f>CONCATENATE("INDEC-DCTO - Inciso ",B516)</f>
        <v>INDEC-DCTO - Inciso i)</v>
      </c>
      <c r="B516" s="234" t="s">
        <v>500</v>
      </c>
      <c r="C516" s="242"/>
      <c r="D516" s="242"/>
      <c r="E516" s="241" t="s">
        <v>494</v>
      </c>
    </row>
    <row r="517" spans="1:5" ht="15" customHeight="1" x14ac:dyDescent="0.2">
      <c r="A517" s="234" t="str">
        <f>CONCATENATE("INDEC-DCTO - Inciso ",B517)</f>
        <v>INDEC-DCTO - Inciso k)</v>
      </c>
      <c r="B517" s="234" t="s">
        <v>501</v>
      </c>
      <c r="C517" s="242"/>
      <c r="D517" s="242"/>
      <c r="E517" s="241" t="s">
        <v>495</v>
      </c>
    </row>
    <row r="518" spans="1:5" ht="15" customHeight="1" x14ac:dyDescent="0.2">
      <c r="A518" s="234" t="str">
        <f>CONCATENATE("INDEC-DCTO - Inciso ",B518)</f>
        <v>INDEC-DCTO - Inciso t)</v>
      </c>
      <c r="B518" s="234" t="s">
        <v>502</v>
      </c>
      <c r="C518" s="242"/>
      <c r="D518" s="242"/>
      <c r="E518" s="241" t="s">
        <v>496</v>
      </c>
    </row>
    <row r="519" spans="1:5" ht="15" customHeight="1" x14ac:dyDescent="0.2">
      <c r="A519" s="234" t="str">
        <f>CONCATENATE("INDEC-DCTO - Inciso ",B519)</f>
        <v>INDEC-DCTO - Inciso w)</v>
      </c>
      <c r="B519" s="234" t="s">
        <v>503</v>
      </c>
      <c r="C519" s="242"/>
      <c r="D519" s="242"/>
      <c r="E519" s="241" t="s">
        <v>497</v>
      </c>
    </row>
    <row r="520" spans="1:5" ht="15" customHeight="1" x14ac:dyDescent="0.2">
      <c r="A520" s="241"/>
      <c r="C520" s="241"/>
      <c r="D520" s="242"/>
      <c r="E520" s="241"/>
    </row>
    <row r="521" spans="1:5" ht="15" customHeight="1" x14ac:dyDescent="0.2">
      <c r="A521" s="241"/>
      <c r="C521" s="241"/>
      <c r="D521" s="242"/>
      <c r="E521" s="250" t="s">
        <v>438</v>
      </c>
    </row>
    <row r="522" spans="1:5" ht="15" customHeight="1" x14ac:dyDescent="0.2">
      <c r="A522" s="234" t="str">
        <f>CONCATENATE("INDEC-DCTO - Inciso ",B522)</f>
        <v>INDEC-DCTO - Inciso j)</v>
      </c>
      <c r="B522" s="234" t="s">
        <v>504</v>
      </c>
      <c r="C522" s="242"/>
      <c r="D522" s="242"/>
      <c r="E522" s="241" t="s">
        <v>498</v>
      </c>
    </row>
    <row r="523" spans="1:5" ht="15" customHeight="1" x14ac:dyDescent="0.2">
      <c r="A523" s="242"/>
      <c r="B523" s="242"/>
      <c r="C523" s="242"/>
      <c r="D523" s="242"/>
      <c r="E523" s="241"/>
    </row>
    <row r="526" spans="1:5" ht="15" customHeight="1" x14ac:dyDescent="0.2">
      <c r="A526" s="241"/>
      <c r="B526" s="244"/>
      <c r="C526" s="241"/>
      <c r="D526" s="242"/>
      <c r="E526" s="241"/>
    </row>
    <row r="528" spans="1:5" ht="15" customHeight="1" x14ac:dyDescent="0.2">
      <c r="A528" s="231"/>
      <c r="B528" s="232" t="s">
        <v>284</v>
      </c>
      <c r="C528" s="231"/>
      <c r="D528" s="232"/>
    </row>
    <row r="530" spans="1:5" ht="15" customHeight="1" x14ac:dyDescent="0.2">
      <c r="A530" s="314" t="s">
        <v>318</v>
      </c>
      <c r="B530" s="314" t="s">
        <v>48</v>
      </c>
      <c r="C530" s="314"/>
      <c r="D530" s="314"/>
      <c r="E530" s="314" t="s">
        <v>49</v>
      </c>
    </row>
    <row r="531" spans="1:5" ht="15" customHeight="1" x14ac:dyDescent="0.2">
      <c r="A531" s="314"/>
      <c r="B531" s="314" t="s">
        <v>50</v>
      </c>
      <c r="C531" s="314"/>
      <c r="D531" s="314"/>
      <c r="E531" s="314"/>
    </row>
    <row r="532" spans="1:5" ht="15" customHeight="1" x14ac:dyDescent="0.2">
      <c r="A532" s="234" t="str">
        <f t="shared" ref="A532:A553" si="13">CONCATENATE("INDEC-GG ",B532,C532,D532)</f>
        <v>INDEC-GG 18000-1</v>
      </c>
      <c r="B532" s="234">
        <v>18000</v>
      </c>
      <c r="C532" s="100" t="s">
        <v>51</v>
      </c>
      <c r="D532" s="234">
        <v>1</v>
      </c>
      <c r="E532" s="100" t="s">
        <v>285</v>
      </c>
    </row>
    <row r="533" spans="1:5" ht="15" customHeight="1" x14ac:dyDescent="0.2">
      <c r="A533" s="234" t="str">
        <f t="shared" si="13"/>
        <v>INDEC-GG 83107-1</v>
      </c>
      <c r="B533" s="234">
        <v>83107</v>
      </c>
      <c r="C533" s="100" t="s">
        <v>51</v>
      </c>
      <c r="D533" s="234">
        <v>1</v>
      </c>
      <c r="E533" s="100" t="s">
        <v>286</v>
      </c>
    </row>
    <row r="534" spans="1:5" ht="15" customHeight="1" x14ac:dyDescent="0.2">
      <c r="A534" s="234" t="str">
        <f t="shared" si="13"/>
        <v>INDEC-GG 71240-11</v>
      </c>
      <c r="B534" s="234">
        <v>71240</v>
      </c>
      <c r="C534" s="100" t="s">
        <v>51</v>
      </c>
      <c r="D534" s="234">
        <v>11</v>
      </c>
      <c r="E534" s="236" t="s">
        <v>287</v>
      </c>
    </row>
    <row r="535" spans="1:5" ht="15" customHeight="1" x14ac:dyDescent="0.2">
      <c r="A535" s="234" t="str">
        <f t="shared" si="13"/>
        <v>INDEC-GG 71233-11</v>
      </c>
      <c r="B535" s="234">
        <v>71233</v>
      </c>
      <c r="C535" s="100" t="s">
        <v>51</v>
      </c>
      <c r="D535" s="234">
        <v>11</v>
      </c>
      <c r="E535" s="236" t="s">
        <v>288</v>
      </c>
    </row>
    <row r="536" spans="1:5" ht="15" customHeight="1" x14ac:dyDescent="0.2">
      <c r="A536" s="234" t="str">
        <f t="shared" si="13"/>
        <v>INDEC-GG 51800-11</v>
      </c>
      <c r="B536" s="234">
        <v>51800</v>
      </c>
      <c r="C536" s="100" t="s">
        <v>51</v>
      </c>
      <c r="D536" s="234">
        <v>11</v>
      </c>
      <c r="E536" s="236" t="s">
        <v>289</v>
      </c>
    </row>
    <row r="537" spans="1:5" ht="15" customHeight="1" x14ac:dyDescent="0.2">
      <c r="A537" s="234" t="str">
        <f t="shared" si="13"/>
        <v>INDEC-GG 51800-21</v>
      </c>
      <c r="B537" s="234">
        <v>51800</v>
      </c>
      <c r="C537" s="100" t="s">
        <v>51</v>
      </c>
      <c r="D537" s="234">
        <v>21</v>
      </c>
      <c r="E537" s="100" t="s">
        <v>290</v>
      </c>
    </row>
    <row r="538" spans="1:5" ht="15" customHeight="1" x14ac:dyDescent="0.2">
      <c r="A538" s="234" t="str">
        <f t="shared" si="13"/>
        <v>INDEC-GG 74110-11</v>
      </c>
      <c r="B538" s="234">
        <v>74110</v>
      </c>
      <c r="C538" s="100" t="s">
        <v>51</v>
      </c>
      <c r="D538" s="234">
        <v>11</v>
      </c>
      <c r="E538" s="236" t="s">
        <v>291</v>
      </c>
    </row>
    <row r="539" spans="1:5" ht="15" customHeight="1" x14ac:dyDescent="0.2">
      <c r="A539" s="234" t="str">
        <f t="shared" si="13"/>
        <v>INDEC-GG 51560-31</v>
      </c>
      <c r="B539" s="234">
        <v>51560</v>
      </c>
      <c r="C539" s="100" t="s">
        <v>51</v>
      </c>
      <c r="D539" s="234">
        <v>31</v>
      </c>
      <c r="E539" s="100" t="s">
        <v>292</v>
      </c>
    </row>
    <row r="540" spans="1:5" ht="15" customHeight="1" x14ac:dyDescent="0.2">
      <c r="A540" s="234" t="str">
        <f t="shared" si="13"/>
        <v>INDEC-GG 53111-1</v>
      </c>
      <c r="B540" s="234">
        <v>53111</v>
      </c>
      <c r="C540" s="100" t="s">
        <v>51</v>
      </c>
      <c r="D540" s="234">
        <v>1</v>
      </c>
      <c r="E540" s="236" t="s">
        <v>293</v>
      </c>
    </row>
    <row r="541" spans="1:5" ht="15" customHeight="1" x14ac:dyDescent="0.2">
      <c r="A541" s="234" t="str">
        <f t="shared" si="13"/>
        <v>INDEC-GG 54400-1</v>
      </c>
      <c r="B541" s="234">
        <v>54400</v>
      </c>
      <c r="C541" s="100" t="s">
        <v>51</v>
      </c>
      <c r="D541" s="234">
        <v>1</v>
      </c>
      <c r="E541" s="236" t="s">
        <v>294</v>
      </c>
    </row>
    <row r="542" spans="1:5" ht="15" customHeight="1" x14ac:dyDescent="0.2">
      <c r="A542" s="234" t="str">
        <f t="shared" si="13"/>
        <v>INDEC-GG 18000-21</v>
      </c>
      <c r="B542" s="234">
        <v>18000</v>
      </c>
      <c r="C542" s="100" t="s">
        <v>51</v>
      </c>
      <c r="D542" s="234">
        <v>21</v>
      </c>
      <c r="E542" s="236" t="s">
        <v>295</v>
      </c>
    </row>
    <row r="543" spans="1:5" ht="15" customHeight="1" x14ac:dyDescent="0.2">
      <c r="A543" s="234" t="str">
        <f t="shared" si="13"/>
        <v>INDEC-GG 18000-22</v>
      </c>
      <c r="B543" s="234">
        <v>18000</v>
      </c>
      <c r="C543" s="100" t="s">
        <v>51</v>
      </c>
      <c r="D543" s="234">
        <v>22</v>
      </c>
      <c r="E543" s="236" t="s">
        <v>296</v>
      </c>
    </row>
    <row r="544" spans="1:5" ht="15" customHeight="1" x14ac:dyDescent="0.2">
      <c r="A544" s="234" t="str">
        <f t="shared" si="13"/>
        <v>INDEC-GG 88700-2</v>
      </c>
      <c r="B544" s="234">
        <v>88700</v>
      </c>
      <c r="C544" s="100" t="s">
        <v>51</v>
      </c>
      <c r="D544" s="234">
        <v>2</v>
      </c>
      <c r="E544" s="236" t="s">
        <v>297</v>
      </c>
    </row>
    <row r="545" spans="1:5" ht="15" customHeight="1" x14ac:dyDescent="0.2">
      <c r="A545" s="234" t="str">
        <f t="shared" si="13"/>
        <v>INDEC-GG 88700-31</v>
      </c>
      <c r="B545" s="234">
        <v>88700</v>
      </c>
      <c r="C545" s="100" t="s">
        <v>51</v>
      </c>
      <c r="D545" s="234">
        <v>31</v>
      </c>
      <c r="E545" s="100" t="s">
        <v>298</v>
      </c>
    </row>
    <row r="546" spans="1:5" ht="15" customHeight="1" x14ac:dyDescent="0.2">
      <c r="A546" s="234" t="str">
        <f t="shared" si="13"/>
        <v>INDEC-GG DEP-EQ</v>
      </c>
      <c r="B546" s="234" t="s">
        <v>1006</v>
      </c>
      <c r="C546" s="100"/>
      <c r="E546" s="100" t="s">
        <v>299</v>
      </c>
    </row>
    <row r="547" spans="1:5" ht="15" customHeight="1" x14ac:dyDescent="0.2">
      <c r="A547" s="234" t="str">
        <f t="shared" si="13"/>
        <v>INDEC-GG 88700-1</v>
      </c>
      <c r="B547" s="234">
        <v>88700</v>
      </c>
      <c r="C547" s="100" t="s">
        <v>51</v>
      </c>
      <c r="D547" s="234">
        <v>1</v>
      </c>
      <c r="E547" s="100" t="s">
        <v>300</v>
      </c>
    </row>
    <row r="548" spans="1:5" ht="15" customHeight="1" x14ac:dyDescent="0.2">
      <c r="A548" s="234" t="str">
        <f t="shared" si="13"/>
        <v>INDEC-GG 31210-11</v>
      </c>
      <c r="B548" s="234">
        <v>31210</v>
      </c>
      <c r="C548" s="100" t="s">
        <v>51</v>
      </c>
      <c r="D548" s="234">
        <v>11</v>
      </c>
      <c r="E548" s="100" t="s">
        <v>301</v>
      </c>
    </row>
    <row r="549" spans="1:5" ht="15" customHeight="1" x14ac:dyDescent="0.2">
      <c r="A549" s="234" t="str">
        <f t="shared" si="13"/>
        <v>INDEC-GG 81295-1</v>
      </c>
      <c r="B549" s="234">
        <v>81295</v>
      </c>
      <c r="C549" s="100" t="s">
        <v>51</v>
      </c>
      <c r="D549" s="234">
        <v>1</v>
      </c>
      <c r="E549" s="100" t="s">
        <v>302</v>
      </c>
    </row>
    <row r="550" spans="1:5" ht="15" customHeight="1" x14ac:dyDescent="0.2">
      <c r="A550" s="234" t="str">
        <f t="shared" si="13"/>
        <v>INDEC-GG 81297-1</v>
      </c>
      <c r="B550" s="234">
        <v>81297</v>
      </c>
      <c r="C550" s="100" t="s">
        <v>51</v>
      </c>
      <c r="D550" s="234">
        <v>1</v>
      </c>
      <c r="E550" s="236" t="s">
        <v>303</v>
      </c>
    </row>
    <row r="551" spans="1:5" ht="15" customHeight="1" x14ac:dyDescent="0.2">
      <c r="A551" s="234" t="str">
        <f t="shared" si="13"/>
        <v>INDEC-GG 51560-21</v>
      </c>
      <c r="B551" s="234">
        <v>51560</v>
      </c>
      <c r="C551" s="100" t="s">
        <v>51</v>
      </c>
      <c r="D551" s="234">
        <v>21</v>
      </c>
      <c r="E551" s="100" t="s">
        <v>304</v>
      </c>
    </row>
    <row r="552" spans="1:5" ht="15" customHeight="1" x14ac:dyDescent="0.2">
      <c r="A552" s="234" t="str">
        <f t="shared" si="13"/>
        <v>INDEC-GG 31100-11</v>
      </c>
      <c r="B552" s="234">
        <v>31100</v>
      </c>
      <c r="C552" s="100" t="s">
        <v>51</v>
      </c>
      <c r="D552" s="234">
        <v>11</v>
      </c>
      <c r="E552" s="100" t="s">
        <v>305</v>
      </c>
    </row>
    <row r="553" spans="1:5" ht="15" customHeight="1" x14ac:dyDescent="0.2">
      <c r="A553" s="234" t="str">
        <f t="shared" si="13"/>
        <v>INDEC-GG 53211-11</v>
      </c>
      <c r="B553" s="234">
        <v>53211</v>
      </c>
      <c r="C553" s="100" t="s">
        <v>51</v>
      </c>
      <c r="D553" s="234">
        <v>11</v>
      </c>
      <c r="E553" s="236" t="s">
        <v>306</v>
      </c>
    </row>
    <row r="556" spans="1:5" ht="15" customHeight="1" x14ac:dyDescent="0.2">
      <c r="B556" s="232" t="s">
        <v>612</v>
      </c>
    </row>
    <row r="557" spans="1:5" ht="15" customHeight="1" x14ac:dyDescent="0.2">
      <c r="B557" s="232" t="s">
        <v>613</v>
      </c>
    </row>
    <row r="559" spans="1:5" ht="15" customHeight="1" x14ac:dyDescent="0.2">
      <c r="A559" s="234" t="str">
        <f t="shared" ref="A559:A622" si="14">CONCATENATE("DNV-T I - ",B559)</f>
        <v>DNV-T I - 1</v>
      </c>
      <c r="B559" s="234">
        <v>1</v>
      </c>
      <c r="E559" s="233" t="s">
        <v>255</v>
      </c>
    </row>
    <row r="560" spans="1:5" ht="15" customHeight="1" x14ac:dyDescent="0.2">
      <c r="A560" s="234" t="str">
        <f t="shared" si="14"/>
        <v>DNV-T I - 2</v>
      </c>
      <c r="B560" s="234">
        <v>2</v>
      </c>
      <c r="E560" s="233" t="s">
        <v>614</v>
      </c>
    </row>
    <row r="561" spans="1:5" ht="15" customHeight="1" x14ac:dyDescent="0.2">
      <c r="A561" s="234" t="str">
        <f t="shared" si="14"/>
        <v>DNV-T I - 3</v>
      </c>
      <c r="B561" s="234">
        <v>3</v>
      </c>
      <c r="E561" s="233" t="s">
        <v>615</v>
      </c>
    </row>
    <row r="562" spans="1:5" ht="15" customHeight="1" x14ac:dyDescent="0.2">
      <c r="A562" s="234" t="str">
        <f t="shared" si="14"/>
        <v>DNV-T I - 4</v>
      </c>
      <c r="B562" s="234">
        <v>4</v>
      </c>
      <c r="E562" s="233" t="s">
        <v>616</v>
      </c>
    </row>
    <row r="563" spans="1:5" ht="15" customHeight="1" x14ac:dyDescent="0.2">
      <c r="A563" s="234" t="str">
        <f t="shared" si="14"/>
        <v>DNV-T I - 5</v>
      </c>
      <c r="B563" s="234">
        <v>5</v>
      </c>
      <c r="E563" s="233" t="s">
        <v>617</v>
      </c>
    </row>
    <row r="564" spans="1:5" ht="15" customHeight="1" x14ac:dyDescent="0.2">
      <c r="A564" s="234" t="str">
        <f t="shared" si="14"/>
        <v>DNV-T I - 6</v>
      </c>
      <c r="B564" s="234">
        <v>6</v>
      </c>
      <c r="E564" s="233" t="s">
        <v>618</v>
      </c>
    </row>
    <row r="565" spans="1:5" ht="15" customHeight="1" x14ac:dyDescent="0.2">
      <c r="A565" s="234" t="str">
        <f t="shared" si="14"/>
        <v>DNV-T I - 7</v>
      </c>
      <c r="B565" s="234">
        <v>7</v>
      </c>
      <c r="E565" s="233" t="s">
        <v>619</v>
      </c>
    </row>
    <row r="566" spans="1:5" ht="15" customHeight="1" x14ac:dyDescent="0.2">
      <c r="A566" s="234" t="str">
        <f t="shared" si="14"/>
        <v>DNV-T I - 8</v>
      </c>
      <c r="B566" s="234">
        <v>8</v>
      </c>
      <c r="E566" s="233" t="s">
        <v>620</v>
      </c>
    </row>
    <row r="567" spans="1:5" ht="15" customHeight="1" x14ac:dyDescent="0.2">
      <c r="A567" s="234" t="str">
        <f t="shared" si="14"/>
        <v>DNV-T I - 9</v>
      </c>
      <c r="B567" s="234">
        <v>9</v>
      </c>
      <c r="E567" s="233" t="s">
        <v>621</v>
      </c>
    </row>
    <row r="568" spans="1:5" ht="15" customHeight="1" x14ac:dyDescent="0.2">
      <c r="A568" s="234" t="str">
        <f t="shared" si="14"/>
        <v>DNV-T I - 10</v>
      </c>
      <c r="B568" s="234">
        <v>10</v>
      </c>
      <c r="E568" s="233" t="s">
        <v>622</v>
      </c>
    </row>
    <row r="569" spans="1:5" ht="15" customHeight="1" x14ac:dyDescent="0.2">
      <c r="A569" s="234" t="str">
        <f t="shared" si="14"/>
        <v>DNV-T I - 11</v>
      </c>
      <c r="B569" s="234">
        <v>11</v>
      </c>
      <c r="E569" s="233" t="s">
        <v>623</v>
      </c>
    </row>
    <row r="570" spans="1:5" ht="15" customHeight="1" x14ac:dyDescent="0.2">
      <c r="A570" s="234" t="str">
        <f t="shared" si="14"/>
        <v>DNV-T I - 12</v>
      </c>
      <c r="B570" s="234">
        <v>12</v>
      </c>
      <c r="E570" s="233" t="s">
        <v>624</v>
      </c>
    </row>
    <row r="571" spans="1:5" ht="15" customHeight="1" x14ac:dyDescent="0.2">
      <c r="A571" s="234" t="str">
        <f t="shared" si="14"/>
        <v>DNV-T I - 13</v>
      </c>
      <c r="B571" s="234">
        <v>13</v>
      </c>
      <c r="E571" s="233" t="s">
        <v>625</v>
      </c>
    </row>
    <row r="572" spans="1:5" ht="15" customHeight="1" x14ac:dyDescent="0.2">
      <c r="A572" s="234" t="str">
        <f t="shared" si="14"/>
        <v>DNV-T I - 14</v>
      </c>
      <c r="B572" s="234">
        <v>14</v>
      </c>
      <c r="E572" s="233" t="s">
        <v>626</v>
      </c>
    </row>
    <row r="573" spans="1:5" ht="15" customHeight="1" x14ac:dyDescent="0.2">
      <c r="A573" s="234" t="str">
        <f t="shared" si="14"/>
        <v>DNV-T I - 15</v>
      </c>
      <c r="B573" s="234">
        <v>15</v>
      </c>
      <c r="E573" s="233" t="s">
        <v>627</v>
      </c>
    </row>
    <row r="574" spans="1:5" ht="15" customHeight="1" x14ac:dyDescent="0.2">
      <c r="A574" s="234" t="str">
        <f t="shared" si="14"/>
        <v>DNV-T I - 16</v>
      </c>
      <c r="B574" s="234">
        <v>16</v>
      </c>
      <c r="E574" s="233" t="s">
        <v>628</v>
      </c>
    </row>
    <row r="575" spans="1:5" ht="15" customHeight="1" x14ac:dyDescent="0.2">
      <c r="A575" s="234" t="str">
        <f t="shared" si="14"/>
        <v>DNV-T I - 17</v>
      </c>
      <c r="B575" s="234">
        <v>17</v>
      </c>
      <c r="E575" s="233" t="s">
        <v>629</v>
      </c>
    </row>
    <row r="576" spans="1:5" ht="15" customHeight="1" x14ac:dyDescent="0.2">
      <c r="A576" s="234" t="str">
        <f t="shared" si="14"/>
        <v>DNV-T I - 18</v>
      </c>
      <c r="B576" s="234">
        <v>18</v>
      </c>
      <c r="E576" s="233" t="s">
        <v>630</v>
      </c>
    </row>
    <row r="577" spans="1:5" ht="15" customHeight="1" x14ac:dyDescent="0.2">
      <c r="A577" s="234" t="str">
        <f t="shared" si="14"/>
        <v>DNV-T I - 19</v>
      </c>
      <c r="B577" s="234">
        <v>19</v>
      </c>
      <c r="E577" s="233" t="s">
        <v>631</v>
      </c>
    </row>
    <row r="578" spans="1:5" ht="15" customHeight="1" x14ac:dyDescent="0.2">
      <c r="A578" s="234" t="str">
        <f t="shared" si="14"/>
        <v>DNV-T I - 20</v>
      </c>
      <c r="B578" s="234">
        <v>20</v>
      </c>
      <c r="E578" s="233" t="s">
        <v>632</v>
      </c>
    </row>
    <row r="579" spans="1:5" ht="15" customHeight="1" x14ac:dyDescent="0.2">
      <c r="A579" s="234" t="str">
        <f t="shared" si="14"/>
        <v>DNV-T I - 21</v>
      </c>
      <c r="B579" s="234">
        <v>21</v>
      </c>
      <c r="E579" s="233" t="s">
        <v>633</v>
      </c>
    </row>
    <row r="580" spans="1:5" ht="15" customHeight="1" x14ac:dyDescent="0.2">
      <c r="A580" s="234" t="str">
        <f t="shared" si="14"/>
        <v>DNV-T I - 22</v>
      </c>
      <c r="B580" s="234">
        <v>22</v>
      </c>
      <c r="E580" s="233" t="s">
        <v>634</v>
      </c>
    </row>
    <row r="581" spans="1:5" ht="15" customHeight="1" x14ac:dyDescent="0.2">
      <c r="A581" s="234" t="str">
        <f t="shared" si="14"/>
        <v>DNV-T I - 23</v>
      </c>
      <c r="B581" s="234">
        <v>23</v>
      </c>
      <c r="E581" s="233" t="s">
        <v>635</v>
      </c>
    </row>
    <row r="582" spans="1:5" ht="15" customHeight="1" x14ac:dyDescent="0.2">
      <c r="A582" s="234" t="str">
        <f t="shared" si="14"/>
        <v>DNV-T I - 24</v>
      </c>
      <c r="B582" s="234">
        <v>24</v>
      </c>
      <c r="E582" s="233" t="s">
        <v>636</v>
      </c>
    </row>
    <row r="583" spans="1:5" ht="15" customHeight="1" x14ac:dyDescent="0.2">
      <c r="A583" s="234" t="str">
        <f t="shared" si="14"/>
        <v>DNV-T I - 25</v>
      </c>
      <c r="B583" s="234">
        <v>25</v>
      </c>
      <c r="E583" s="233" t="s">
        <v>637</v>
      </c>
    </row>
    <row r="584" spans="1:5" ht="15" customHeight="1" x14ac:dyDescent="0.2">
      <c r="A584" s="234" t="str">
        <f t="shared" si="14"/>
        <v>DNV-T I - 26</v>
      </c>
      <c r="B584" s="234">
        <v>26</v>
      </c>
      <c r="E584" s="233" t="s">
        <v>638</v>
      </c>
    </row>
    <row r="585" spans="1:5" ht="15" customHeight="1" x14ac:dyDescent="0.2">
      <c r="A585" s="234" t="str">
        <f t="shared" si="14"/>
        <v>DNV-T I - 27</v>
      </c>
      <c r="B585" s="234">
        <v>27</v>
      </c>
      <c r="E585" s="233" t="s">
        <v>639</v>
      </c>
    </row>
    <row r="586" spans="1:5" ht="15" customHeight="1" x14ac:dyDescent="0.2">
      <c r="A586" s="234" t="str">
        <f t="shared" si="14"/>
        <v>DNV-T I - 28</v>
      </c>
      <c r="B586" s="234">
        <v>28</v>
      </c>
      <c r="E586" s="233" t="s">
        <v>640</v>
      </c>
    </row>
    <row r="587" spans="1:5" ht="15" customHeight="1" x14ac:dyDescent="0.2">
      <c r="A587" s="234" t="str">
        <f t="shared" si="14"/>
        <v>DNV-T I - 29</v>
      </c>
      <c r="B587" s="234">
        <v>29</v>
      </c>
      <c r="E587" s="233" t="s">
        <v>641</v>
      </c>
    </row>
    <row r="588" spans="1:5" ht="15" customHeight="1" x14ac:dyDescent="0.2">
      <c r="A588" s="234" t="str">
        <f t="shared" si="14"/>
        <v>DNV-T I - 30</v>
      </c>
      <c r="B588" s="234">
        <v>30</v>
      </c>
      <c r="E588" s="233" t="s">
        <v>642</v>
      </c>
    </row>
    <row r="589" spans="1:5" ht="15" customHeight="1" x14ac:dyDescent="0.2">
      <c r="A589" s="234" t="str">
        <f t="shared" si="14"/>
        <v>DNV-T I - 31</v>
      </c>
      <c r="B589" s="234">
        <v>31</v>
      </c>
      <c r="E589" s="233" t="s">
        <v>643</v>
      </c>
    </row>
    <row r="590" spans="1:5" ht="15" customHeight="1" x14ac:dyDescent="0.2">
      <c r="A590" s="234" t="str">
        <f t="shared" si="14"/>
        <v>DNV-T I - 32</v>
      </c>
      <c r="B590" s="234">
        <v>32</v>
      </c>
      <c r="E590" s="233" t="s">
        <v>644</v>
      </c>
    </row>
    <row r="591" spans="1:5" ht="15" customHeight="1" x14ac:dyDescent="0.2">
      <c r="A591" s="234" t="str">
        <f t="shared" si="14"/>
        <v>DNV-T I - 33</v>
      </c>
      <c r="B591" s="234">
        <v>33</v>
      </c>
      <c r="E591" s="233" t="s">
        <v>645</v>
      </c>
    </row>
    <row r="592" spans="1:5" ht="15" customHeight="1" x14ac:dyDescent="0.2">
      <c r="A592" s="234" t="str">
        <f t="shared" si="14"/>
        <v>DNV-T I - 34</v>
      </c>
      <c r="B592" s="234">
        <v>34</v>
      </c>
      <c r="E592" s="233" t="s">
        <v>646</v>
      </c>
    </row>
    <row r="593" spans="1:5" ht="15" customHeight="1" x14ac:dyDescent="0.2">
      <c r="A593" s="234" t="str">
        <f t="shared" si="14"/>
        <v>DNV-T I - 35</v>
      </c>
      <c r="B593" s="234">
        <v>35</v>
      </c>
      <c r="E593" s="233" t="s">
        <v>647</v>
      </c>
    </row>
    <row r="594" spans="1:5" ht="15" customHeight="1" x14ac:dyDescent="0.2">
      <c r="A594" s="234" t="str">
        <f t="shared" si="14"/>
        <v>DNV-T I - 36</v>
      </c>
      <c r="B594" s="234">
        <v>36</v>
      </c>
      <c r="E594" s="233" t="s">
        <v>648</v>
      </c>
    </row>
    <row r="595" spans="1:5" ht="15" customHeight="1" x14ac:dyDescent="0.2">
      <c r="A595" s="234" t="str">
        <f t="shared" si="14"/>
        <v>DNV-T I - 37</v>
      </c>
      <c r="B595" s="234">
        <v>37</v>
      </c>
      <c r="E595" s="233" t="s">
        <v>649</v>
      </c>
    </row>
    <row r="596" spans="1:5" ht="15" customHeight="1" x14ac:dyDescent="0.2">
      <c r="A596" s="234" t="str">
        <f t="shared" si="14"/>
        <v>DNV-T I - 38</v>
      </c>
      <c r="B596" s="234">
        <v>38</v>
      </c>
      <c r="E596" s="233" t="s">
        <v>650</v>
      </c>
    </row>
    <row r="597" spans="1:5" ht="15" customHeight="1" x14ac:dyDescent="0.2">
      <c r="A597" s="234" t="str">
        <f t="shared" si="14"/>
        <v>DNV-T I - 39</v>
      </c>
      <c r="B597" s="234">
        <v>39</v>
      </c>
      <c r="E597" s="233" t="s">
        <v>651</v>
      </c>
    </row>
    <row r="598" spans="1:5" ht="15" customHeight="1" x14ac:dyDescent="0.2">
      <c r="A598" s="234" t="str">
        <f t="shared" si="14"/>
        <v>DNV-T I - 40</v>
      </c>
      <c r="B598" s="234">
        <v>40</v>
      </c>
      <c r="E598" s="233" t="s">
        <v>652</v>
      </c>
    </row>
    <row r="599" spans="1:5" ht="15" customHeight="1" x14ac:dyDescent="0.2">
      <c r="A599" s="234" t="str">
        <f t="shared" si="14"/>
        <v>DNV-T I - 41</v>
      </c>
      <c r="B599" s="234">
        <v>41</v>
      </c>
      <c r="E599" s="233" t="s">
        <v>653</v>
      </c>
    </row>
    <row r="600" spans="1:5" ht="15" customHeight="1" x14ac:dyDescent="0.2">
      <c r="A600" s="234" t="str">
        <f t="shared" si="14"/>
        <v>DNV-T I - 42</v>
      </c>
      <c r="B600" s="234">
        <v>42</v>
      </c>
      <c r="E600" s="233" t="s">
        <v>654</v>
      </c>
    </row>
    <row r="601" spans="1:5" ht="15" customHeight="1" x14ac:dyDescent="0.2">
      <c r="A601" s="234" t="str">
        <f t="shared" si="14"/>
        <v>DNV-T I - 43</v>
      </c>
      <c r="B601" s="234">
        <v>43</v>
      </c>
      <c r="E601" s="233" t="s">
        <v>655</v>
      </c>
    </row>
    <row r="602" spans="1:5" ht="15" customHeight="1" x14ac:dyDescent="0.2">
      <c r="A602" s="234" t="str">
        <f t="shared" si="14"/>
        <v>DNV-T I - 44</v>
      </c>
      <c r="B602" s="234">
        <v>44</v>
      </c>
      <c r="E602" s="233" t="s">
        <v>656</v>
      </c>
    </row>
    <row r="603" spans="1:5" ht="15" customHeight="1" x14ac:dyDescent="0.2">
      <c r="A603" s="234" t="str">
        <f t="shared" si="14"/>
        <v>DNV-T I - 45</v>
      </c>
      <c r="B603" s="234">
        <v>45</v>
      </c>
      <c r="E603" s="233" t="s">
        <v>657</v>
      </c>
    </row>
    <row r="604" spans="1:5" ht="15" customHeight="1" x14ac:dyDescent="0.2">
      <c r="A604" s="234" t="str">
        <f t="shared" si="14"/>
        <v>DNV-T I - 46</v>
      </c>
      <c r="B604" s="234">
        <v>46</v>
      </c>
      <c r="E604" s="233" t="s">
        <v>658</v>
      </c>
    </row>
    <row r="605" spans="1:5" ht="15" customHeight="1" x14ac:dyDescent="0.2">
      <c r="A605" s="234" t="str">
        <f t="shared" si="14"/>
        <v>DNV-T I - 47</v>
      </c>
      <c r="B605" s="234">
        <v>47</v>
      </c>
      <c r="E605" s="233" t="s">
        <v>659</v>
      </c>
    </row>
    <row r="606" spans="1:5" ht="15" customHeight="1" x14ac:dyDescent="0.2">
      <c r="A606" s="234" t="str">
        <f t="shared" si="14"/>
        <v>DNV-T I - 48</v>
      </c>
      <c r="B606" s="234">
        <v>48</v>
      </c>
      <c r="E606" s="233" t="s">
        <v>660</v>
      </c>
    </row>
    <row r="607" spans="1:5" ht="15" customHeight="1" x14ac:dyDescent="0.2">
      <c r="A607" s="234" t="str">
        <f t="shared" si="14"/>
        <v>DNV-T I - 49</v>
      </c>
      <c r="B607" s="234">
        <v>49</v>
      </c>
      <c r="E607" s="233" t="s">
        <v>661</v>
      </c>
    </row>
    <row r="608" spans="1:5" ht="15" customHeight="1" x14ac:dyDescent="0.2">
      <c r="A608" s="234" t="str">
        <f t="shared" si="14"/>
        <v>DNV-T I - 50</v>
      </c>
      <c r="B608" s="234">
        <v>50</v>
      </c>
      <c r="E608" s="233" t="s">
        <v>662</v>
      </c>
    </row>
    <row r="609" spans="1:5" ht="15" customHeight="1" x14ac:dyDescent="0.2">
      <c r="A609" s="234" t="str">
        <f t="shared" si="14"/>
        <v>DNV-T I - 51</v>
      </c>
      <c r="B609" s="234">
        <v>51</v>
      </c>
      <c r="E609" s="233" t="s">
        <v>663</v>
      </c>
    </row>
    <row r="610" spans="1:5" ht="15" customHeight="1" x14ac:dyDescent="0.2">
      <c r="A610" s="234" t="str">
        <f t="shared" si="14"/>
        <v>DNV-T I - 52</v>
      </c>
      <c r="B610" s="234">
        <v>52</v>
      </c>
      <c r="E610" s="233" t="s">
        <v>664</v>
      </c>
    </row>
    <row r="611" spans="1:5" ht="15" customHeight="1" x14ac:dyDescent="0.2">
      <c r="A611" s="234" t="str">
        <f t="shared" si="14"/>
        <v>DNV-T I - 53</v>
      </c>
      <c r="B611" s="234">
        <v>53</v>
      </c>
      <c r="E611" s="233" t="s">
        <v>665</v>
      </c>
    </row>
    <row r="612" spans="1:5" ht="15" customHeight="1" x14ac:dyDescent="0.2">
      <c r="A612" s="234" t="str">
        <f t="shared" si="14"/>
        <v>DNV-T I - 54</v>
      </c>
      <c r="B612" s="234">
        <v>54</v>
      </c>
      <c r="E612" s="233" t="s">
        <v>666</v>
      </c>
    </row>
    <row r="613" spans="1:5" ht="15" customHeight="1" x14ac:dyDescent="0.2">
      <c r="A613" s="234" t="str">
        <f t="shared" si="14"/>
        <v>DNV-T I - 55</v>
      </c>
      <c r="B613" s="234">
        <v>55</v>
      </c>
      <c r="E613" s="233" t="s">
        <v>667</v>
      </c>
    </row>
    <row r="614" spans="1:5" ht="15" customHeight="1" x14ac:dyDescent="0.2">
      <c r="A614" s="234" t="str">
        <f t="shared" si="14"/>
        <v>DNV-T I - 56</v>
      </c>
      <c r="B614" s="234">
        <v>56</v>
      </c>
      <c r="E614" s="233" t="s">
        <v>668</v>
      </c>
    </row>
    <row r="615" spans="1:5" ht="15" customHeight="1" x14ac:dyDescent="0.2">
      <c r="A615" s="234" t="str">
        <f t="shared" si="14"/>
        <v>DNV-T I - 57</v>
      </c>
      <c r="B615" s="234">
        <v>57</v>
      </c>
      <c r="E615" s="233" t="s">
        <v>669</v>
      </c>
    </row>
    <row r="616" spans="1:5" ht="15" customHeight="1" x14ac:dyDescent="0.2">
      <c r="A616" s="234" t="str">
        <f t="shared" si="14"/>
        <v>DNV-T I - 58</v>
      </c>
      <c r="B616" s="234">
        <v>58</v>
      </c>
      <c r="E616" s="233" t="s">
        <v>670</v>
      </c>
    </row>
    <row r="617" spans="1:5" ht="15" customHeight="1" x14ac:dyDescent="0.2">
      <c r="A617" s="234" t="str">
        <f t="shared" si="14"/>
        <v>DNV-T I - 59</v>
      </c>
      <c r="B617" s="234">
        <v>59</v>
      </c>
      <c r="E617" s="233" t="s">
        <v>671</v>
      </c>
    </row>
    <row r="618" spans="1:5" ht="15" customHeight="1" x14ac:dyDescent="0.2">
      <c r="A618" s="234" t="str">
        <f t="shared" si="14"/>
        <v>DNV-T I - 60</v>
      </c>
      <c r="B618" s="234">
        <v>60</v>
      </c>
      <c r="E618" s="233" t="s">
        <v>672</v>
      </c>
    </row>
    <row r="619" spans="1:5" ht="15" customHeight="1" x14ac:dyDescent="0.2">
      <c r="A619" s="234" t="str">
        <f t="shared" si="14"/>
        <v>DNV-T I - 61</v>
      </c>
      <c r="B619" s="234">
        <v>61</v>
      </c>
      <c r="E619" s="233" t="s">
        <v>673</v>
      </c>
    </row>
    <row r="620" spans="1:5" ht="15" customHeight="1" x14ac:dyDescent="0.2">
      <c r="A620" s="234" t="str">
        <f t="shared" si="14"/>
        <v>DNV-T I - 62</v>
      </c>
      <c r="B620" s="234">
        <v>62</v>
      </c>
      <c r="E620" s="233" t="s">
        <v>674</v>
      </c>
    </row>
    <row r="621" spans="1:5" ht="15" customHeight="1" x14ac:dyDescent="0.2">
      <c r="A621" s="234" t="str">
        <f t="shared" si="14"/>
        <v>DNV-T I - 63</v>
      </c>
      <c r="B621" s="234">
        <v>63</v>
      </c>
      <c r="E621" s="233" t="s">
        <v>675</v>
      </c>
    </row>
    <row r="622" spans="1:5" ht="15" customHeight="1" x14ac:dyDescent="0.2">
      <c r="A622" s="234" t="str">
        <f t="shared" si="14"/>
        <v>DNV-T I - 64</v>
      </c>
      <c r="B622" s="234">
        <v>64</v>
      </c>
      <c r="E622" s="233" t="s">
        <v>676</v>
      </c>
    </row>
    <row r="623" spans="1:5" ht="15" customHeight="1" x14ac:dyDescent="0.2">
      <c r="A623" s="234" t="str">
        <f t="shared" ref="A623:A676" si="15">CONCATENATE("DNV-T I - ",B623)</f>
        <v>DNV-T I - 65</v>
      </c>
      <c r="B623" s="234">
        <v>65</v>
      </c>
      <c r="E623" s="233" t="s">
        <v>677</v>
      </c>
    </row>
    <row r="624" spans="1:5" ht="15" customHeight="1" x14ac:dyDescent="0.2">
      <c r="A624" s="234" t="str">
        <f t="shared" si="15"/>
        <v>DNV-T I - 66</v>
      </c>
      <c r="B624" s="234">
        <v>66</v>
      </c>
      <c r="E624" s="233" t="s">
        <v>678</v>
      </c>
    </row>
    <row r="625" spans="1:5" ht="15" customHeight="1" x14ac:dyDescent="0.2">
      <c r="A625" s="234" t="str">
        <f t="shared" si="15"/>
        <v>DNV-T I - 67</v>
      </c>
      <c r="B625" s="234">
        <v>67</v>
      </c>
      <c r="E625" s="233" t="s">
        <v>679</v>
      </c>
    </row>
    <row r="626" spans="1:5" ht="15" customHeight="1" x14ac:dyDescent="0.2">
      <c r="A626" s="234" t="str">
        <f t="shared" si="15"/>
        <v>DNV-T I - 68</v>
      </c>
      <c r="B626" s="234">
        <v>68</v>
      </c>
      <c r="E626" s="233" t="s">
        <v>680</v>
      </c>
    </row>
    <row r="627" spans="1:5" ht="15" customHeight="1" x14ac:dyDescent="0.2">
      <c r="A627" s="234" t="str">
        <f t="shared" si="15"/>
        <v>DNV-T I - 69</v>
      </c>
      <c r="B627" s="234">
        <v>69</v>
      </c>
      <c r="E627" s="233" t="s">
        <v>681</v>
      </c>
    </row>
    <row r="628" spans="1:5" ht="15" customHeight="1" x14ac:dyDescent="0.2">
      <c r="A628" s="234" t="str">
        <f t="shared" si="15"/>
        <v>DNV-T I - 70</v>
      </c>
      <c r="B628" s="234">
        <v>70</v>
      </c>
      <c r="E628" s="233" t="s">
        <v>682</v>
      </c>
    </row>
    <row r="629" spans="1:5" ht="15" customHeight="1" x14ac:dyDescent="0.2">
      <c r="A629" s="234" t="str">
        <f t="shared" si="15"/>
        <v>DNV-T I - 71</v>
      </c>
      <c r="B629" s="234">
        <v>71</v>
      </c>
      <c r="E629" s="233" t="s">
        <v>683</v>
      </c>
    </row>
    <row r="630" spans="1:5" ht="15" customHeight="1" x14ac:dyDescent="0.2">
      <c r="A630" s="234" t="str">
        <f t="shared" si="15"/>
        <v>DNV-T I - 72</v>
      </c>
      <c r="B630" s="234">
        <v>72</v>
      </c>
      <c r="E630" s="233" t="s">
        <v>684</v>
      </c>
    </row>
    <row r="631" spans="1:5" ht="15" customHeight="1" x14ac:dyDescent="0.2">
      <c r="A631" s="234" t="str">
        <f t="shared" si="15"/>
        <v>DNV-T I - 73</v>
      </c>
      <c r="B631" s="234">
        <v>73</v>
      </c>
      <c r="E631" s="233" t="s">
        <v>685</v>
      </c>
    </row>
    <row r="632" spans="1:5" ht="15" customHeight="1" x14ac:dyDescent="0.2">
      <c r="A632" s="234" t="str">
        <f t="shared" si="15"/>
        <v>DNV-T I - 74</v>
      </c>
      <c r="B632" s="234">
        <v>74</v>
      </c>
      <c r="E632" s="233" t="s">
        <v>686</v>
      </c>
    </row>
    <row r="633" spans="1:5" ht="15" customHeight="1" x14ac:dyDescent="0.2">
      <c r="A633" s="234" t="str">
        <f t="shared" si="15"/>
        <v>DNV-T I - 75</v>
      </c>
      <c r="B633" s="234">
        <v>75</v>
      </c>
      <c r="E633" s="233" t="s">
        <v>687</v>
      </c>
    </row>
    <row r="634" spans="1:5" ht="15" customHeight="1" x14ac:dyDescent="0.2">
      <c r="A634" s="234"/>
    </row>
    <row r="635" spans="1:5" ht="15" customHeight="1" x14ac:dyDescent="0.2">
      <c r="A635" s="234"/>
    </row>
    <row r="636" spans="1:5" ht="15" customHeight="1" x14ac:dyDescent="0.2">
      <c r="A636" s="234" t="str">
        <f t="shared" si="15"/>
        <v>DNV-T I - 78</v>
      </c>
      <c r="B636" s="234">
        <v>78</v>
      </c>
      <c r="E636" s="233" t="s">
        <v>688</v>
      </c>
    </row>
    <row r="637" spans="1:5" ht="15" customHeight="1" x14ac:dyDescent="0.2">
      <c r="A637" s="234" t="str">
        <f t="shared" si="15"/>
        <v>DNV-T I - 79</v>
      </c>
      <c r="B637" s="234">
        <v>79</v>
      </c>
      <c r="E637" s="233" t="s">
        <v>689</v>
      </c>
    </row>
    <row r="638" spans="1:5" ht="15" customHeight="1" x14ac:dyDescent="0.2">
      <c r="A638" s="234" t="str">
        <f t="shared" si="15"/>
        <v>DNV-T I - 80</v>
      </c>
      <c r="B638" s="234">
        <v>80</v>
      </c>
      <c r="E638" s="233" t="s">
        <v>690</v>
      </c>
    </row>
    <row r="639" spans="1:5" ht="15" customHeight="1" x14ac:dyDescent="0.2">
      <c r="A639" s="234" t="str">
        <f t="shared" si="15"/>
        <v>DNV-T I - 81</v>
      </c>
      <c r="B639" s="234">
        <v>81</v>
      </c>
      <c r="E639" s="233" t="s">
        <v>691</v>
      </c>
    </row>
    <row r="640" spans="1:5" ht="15" customHeight="1" x14ac:dyDescent="0.2">
      <c r="A640" s="234" t="str">
        <f t="shared" si="15"/>
        <v>DNV-T I - 82</v>
      </c>
      <c r="B640" s="234">
        <v>82</v>
      </c>
      <c r="E640" s="233" t="s">
        <v>692</v>
      </c>
    </row>
    <row r="641" spans="1:5" ht="15" customHeight="1" x14ac:dyDescent="0.2">
      <c r="A641" s="234" t="str">
        <f t="shared" si="15"/>
        <v>DNV-T I - 83</v>
      </c>
      <c r="B641" s="234">
        <v>83</v>
      </c>
      <c r="E641" s="233" t="s">
        <v>693</v>
      </c>
    </row>
    <row r="642" spans="1:5" ht="15" customHeight="1" x14ac:dyDescent="0.2">
      <c r="A642" s="234" t="str">
        <f t="shared" si="15"/>
        <v>DNV-T I - 84</v>
      </c>
      <c r="B642" s="234">
        <v>84</v>
      </c>
      <c r="E642" s="233" t="s">
        <v>694</v>
      </c>
    </row>
    <row r="643" spans="1:5" ht="15" customHeight="1" x14ac:dyDescent="0.2">
      <c r="A643" s="234" t="str">
        <f t="shared" si="15"/>
        <v>DNV-T I - 85</v>
      </c>
      <c r="B643" s="234">
        <v>85</v>
      </c>
      <c r="E643" s="233" t="s">
        <v>695</v>
      </c>
    </row>
    <row r="644" spans="1:5" ht="15" customHeight="1" x14ac:dyDescent="0.2">
      <c r="A644" s="234" t="str">
        <f t="shared" si="15"/>
        <v>DNV-T I - 86</v>
      </c>
      <c r="B644" s="234">
        <v>86</v>
      </c>
      <c r="E644" s="233" t="s">
        <v>696</v>
      </c>
    </row>
    <row r="645" spans="1:5" ht="15" customHeight="1" x14ac:dyDescent="0.2">
      <c r="A645" s="234" t="str">
        <f t="shared" si="15"/>
        <v>DNV-T I - 86.1</v>
      </c>
      <c r="B645" s="234" t="s">
        <v>697</v>
      </c>
      <c r="E645" s="233" t="s">
        <v>698</v>
      </c>
    </row>
    <row r="646" spans="1:5" ht="15" customHeight="1" x14ac:dyDescent="0.2">
      <c r="A646" s="234" t="str">
        <f t="shared" si="15"/>
        <v>DNV-T I - 86.1.1</v>
      </c>
      <c r="B646" s="234" t="s">
        <v>699</v>
      </c>
      <c r="E646" s="233" t="s">
        <v>700</v>
      </c>
    </row>
    <row r="647" spans="1:5" ht="15" customHeight="1" x14ac:dyDescent="0.2">
      <c r="A647" s="234" t="str">
        <f t="shared" si="15"/>
        <v>DNV-T I - 86.1.2</v>
      </c>
      <c r="B647" s="234" t="s">
        <v>701</v>
      </c>
      <c r="E647" s="233" t="s">
        <v>702</v>
      </c>
    </row>
    <row r="648" spans="1:5" ht="15" customHeight="1" x14ac:dyDescent="0.2">
      <c r="A648" s="234" t="str">
        <f t="shared" si="15"/>
        <v>DNV-T I - 86.1.3</v>
      </c>
      <c r="B648" s="234" t="s">
        <v>703</v>
      </c>
      <c r="E648" s="233" t="s">
        <v>704</v>
      </c>
    </row>
    <row r="649" spans="1:5" ht="15" customHeight="1" x14ac:dyDescent="0.2">
      <c r="A649" s="234" t="str">
        <f t="shared" si="15"/>
        <v>DNV-T I - 86.1.4</v>
      </c>
      <c r="B649" s="234" t="s">
        <v>705</v>
      </c>
      <c r="E649" s="233" t="s">
        <v>706</v>
      </c>
    </row>
    <row r="650" spans="1:5" ht="15" customHeight="1" x14ac:dyDescent="0.2">
      <c r="A650" s="234" t="str">
        <f t="shared" si="15"/>
        <v>DNV-T I - 86.1.5</v>
      </c>
      <c r="B650" s="234" t="s">
        <v>707</v>
      </c>
      <c r="E650" s="233" t="s">
        <v>708</v>
      </c>
    </row>
    <row r="651" spans="1:5" ht="15" customHeight="1" x14ac:dyDescent="0.2">
      <c r="A651" s="234" t="str">
        <f t="shared" si="15"/>
        <v>DNV-T I - 86.2</v>
      </c>
      <c r="B651" s="234" t="s">
        <v>709</v>
      </c>
      <c r="E651" s="233" t="s">
        <v>710</v>
      </c>
    </row>
    <row r="652" spans="1:5" ht="15" customHeight="1" x14ac:dyDescent="0.2">
      <c r="A652" s="234" t="str">
        <f t="shared" si="15"/>
        <v>DNV-T I - 86.2.1</v>
      </c>
      <c r="B652" s="234" t="s">
        <v>711</v>
      </c>
      <c r="E652" s="233" t="s">
        <v>700</v>
      </c>
    </row>
    <row r="653" spans="1:5" ht="15" customHeight="1" x14ac:dyDescent="0.2">
      <c r="A653" s="234" t="str">
        <f t="shared" si="15"/>
        <v>DNV-T I - 86.2.2</v>
      </c>
      <c r="B653" s="234" t="s">
        <v>712</v>
      </c>
      <c r="E653" s="233" t="s">
        <v>713</v>
      </c>
    </row>
    <row r="654" spans="1:5" ht="15" customHeight="1" x14ac:dyDescent="0.2">
      <c r="A654" s="234" t="str">
        <f t="shared" si="15"/>
        <v>DNV-T I - 86.2.3</v>
      </c>
      <c r="B654" s="234" t="s">
        <v>714</v>
      </c>
      <c r="E654" s="233" t="s">
        <v>702</v>
      </c>
    </row>
    <row r="655" spans="1:5" ht="15" customHeight="1" x14ac:dyDescent="0.2">
      <c r="A655" s="234" t="str">
        <f t="shared" si="15"/>
        <v>DNV-T I - 86.2.4</v>
      </c>
      <c r="B655" s="234" t="s">
        <v>715</v>
      </c>
      <c r="E655" s="233" t="s">
        <v>704</v>
      </c>
    </row>
    <row r="656" spans="1:5" ht="15" customHeight="1" x14ac:dyDescent="0.2">
      <c r="A656" s="234" t="str">
        <f t="shared" si="15"/>
        <v>DNV-T I - 86.2.5</v>
      </c>
      <c r="B656" s="234" t="s">
        <v>716</v>
      </c>
      <c r="E656" s="233" t="s">
        <v>706</v>
      </c>
    </row>
    <row r="657" spans="1:5" ht="15" customHeight="1" x14ac:dyDescent="0.2">
      <c r="A657" s="234" t="str">
        <f t="shared" si="15"/>
        <v>DNV-T I - 86.2.6</v>
      </c>
      <c r="B657" s="234" t="s">
        <v>717</v>
      </c>
      <c r="E657" s="233" t="s">
        <v>708</v>
      </c>
    </row>
    <row r="658" spans="1:5" ht="15" customHeight="1" x14ac:dyDescent="0.2">
      <c r="A658" s="234" t="str">
        <f t="shared" si="15"/>
        <v>DNV-T I - 87</v>
      </c>
      <c r="B658" s="234">
        <v>87</v>
      </c>
      <c r="E658" s="233" t="s">
        <v>718</v>
      </c>
    </row>
    <row r="659" spans="1:5" ht="15" customHeight="1" x14ac:dyDescent="0.2">
      <c r="A659" s="234" t="str">
        <f t="shared" si="15"/>
        <v>DNV-T I - 88</v>
      </c>
      <c r="B659" s="234">
        <v>88</v>
      </c>
      <c r="E659" s="233" t="s">
        <v>719</v>
      </c>
    </row>
    <row r="660" spans="1:5" ht="15" customHeight="1" x14ac:dyDescent="0.2">
      <c r="A660" s="234" t="str">
        <f t="shared" si="15"/>
        <v>DNV-T I - 89</v>
      </c>
      <c r="B660" s="234">
        <v>89</v>
      </c>
      <c r="E660" s="233" t="s">
        <v>720</v>
      </c>
    </row>
    <row r="661" spans="1:5" ht="15" customHeight="1" x14ac:dyDescent="0.2">
      <c r="A661" s="234" t="str">
        <f t="shared" si="15"/>
        <v>DNV-T I - 90</v>
      </c>
      <c r="B661" s="234">
        <v>90</v>
      </c>
      <c r="E661" s="233" t="s">
        <v>721</v>
      </c>
    </row>
    <row r="662" spans="1:5" ht="15" customHeight="1" x14ac:dyDescent="0.2">
      <c r="A662" s="234" t="str">
        <f t="shared" si="15"/>
        <v>DNV-T I - 91</v>
      </c>
      <c r="B662" s="234">
        <v>91</v>
      </c>
      <c r="E662" s="233" t="s">
        <v>722</v>
      </c>
    </row>
    <row r="663" spans="1:5" ht="15" customHeight="1" x14ac:dyDescent="0.2">
      <c r="A663" s="234" t="str">
        <f t="shared" si="15"/>
        <v>DNV-T I - 92</v>
      </c>
      <c r="B663" s="234">
        <v>92</v>
      </c>
      <c r="E663" s="233" t="s">
        <v>723</v>
      </c>
    </row>
    <row r="664" spans="1:5" ht="15" customHeight="1" x14ac:dyDescent="0.2">
      <c r="A664" s="234" t="str">
        <f t="shared" si="15"/>
        <v>DNV-T I - 93</v>
      </c>
      <c r="B664" s="234">
        <v>93</v>
      </c>
      <c r="E664" s="233" t="s">
        <v>724</v>
      </c>
    </row>
    <row r="665" spans="1:5" ht="15" customHeight="1" x14ac:dyDescent="0.2">
      <c r="A665" s="234" t="str">
        <f t="shared" si="15"/>
        <v>DNV-T I - 94</v>
      </c>
      <c r="B665" s="234">
        <v>94</v>
      </c>
      <c r="E665" s="233" t="s">
        <v>725</v>
      </c>
    </row>
    <row r="666" spans="1:5" ht="15" customHeight="1" x14ac:dyDescent="0.2">
      <c r="A666" s="234" t="str">
        <f t="shared" si="15"/>
        <v>DNV-T I - 95</v>
      </c>
      <c r="B666" s="234">
        <v>95</v>
      </c>
      <c r="E666" s="233" t="s">
        <v>726</v>
      </c>
    </row>
    <row r="667" spans="1:5" ht="15" customHeight="1" x14ac:dyDescent="0.2">
      <c r="A667" s="234" t="str">
        <f t="shared" si="15"/>
        <v>DNV-T I - 96</v>
      </c>
      <c r="B667" s="234">
        <v>96</v>
      </c>
      <c r="E667" s="233" t="s">
        <v>727</v>
      </c>
    </row>
    <row r="668" spans="1:5" ht="15" customHeight="1" x14ac:dyDescent="0.2">
      <c r="A668" s="234" t="str">
        <f t="shared" si="15"/>
        <v>DNV-T I - 97</v>
      </c>
      <c r="B668" s="234">
        <v>97</v>
      </c>
      <c r="E668" s="233" t="s">
        <v>728</v>
      </c>
    </row>
    <row r="669" spans="1:5" ht="15" customHeight="1" x14ac:dyDescent="0.2">
      <c r="A669" s="234" t="str">
        <f t="shared" si="15"/>
        <v>DNV-T I - 98</v>
      </c>
      <c r="B669" s="234">
        <v>98</v>
      </c>
      <c r="E669" s="233" t="s">
        <v>729</v>
      </c>
    </row>
    <row r="670" spans="1:5" ht="15" customHeight="1" x14ac:dyDescent="0.2">
      <c r="A670" s="234" t="str">
        <f t="shared" si="15"/>
        <v>DNV-T I - 99</v>
      </c>
      <c r="B670" s="234">
        <v>99</v>
      </c>
      <c r="E670" s="233" t="s">
        <v>730</v>
      </c>
    </row>
    <row r="671" spans="1:5" ht="15" customHeight="1" x14ac:dyDescent="0.2">
      <c r="A671" s="234" t="str">
        <f t="shared" si="15"/>
        <v>DNV-T I - 100</v>
      </c>
      <c r="B671" s="234">
        <v>100</v>
      </c>
      <c r="E671" s="233" t="s">
        <v>731</v>
      </c>
    </row>
    <row r="672" spans="1:5" ht="15" customHeight="1" x14ac:dyDescent="0.2">
      <c r="A672" s="234" t="str">
        <f t="shared" si="15"/>
        <v>DNV-T I - 101</v>
      </c>
      <c r="B672" s="234">
        <v>101</v>
      </c>
      <c r="E672" s="233" t="s">
        <v>732</v>
      </c>
    </row>
    <row r="673" spans="1:5" ht="15" customHeight="1" x14ac:dyDescent="0.2">
      <c r="A673" s="234" t="str">
        <f t="shared" si="15"/>
        <v>DNV-T I - 102</v>
      </c>
      <c r="B673" s="234">
        <v>102</v>
      </c>
      <c r="E673" s="233" t="s">
        <v>733</v>
      </c>
    </row>
    <row r="674" spans="1:5" ht="15" customHeight="1" x14ac:dyDescent="0.2">
      <c r="A674" s="234" t="str">
        <f t="shared" si="15"/>
        <v>DNV-T I - 103</v>
      </c>
      <c r="B674" s="234">
        <v>103</v>
      </c>
      <c r="E674" s="233" t="s">
        <v>734</v>
      </c>
    </row>
    <row r="675" spans="1:5" ht="15" customHeight="1" x14ac:dyDescent="0.2">
      <c r="A675" s="234" t="str">
        <f t="shared" si="15"/>
        <v>DNV-T I - 104</v>
      </c>
      <c r="B675" s="234">
        <v>104</v>
      </c>
      <c r="E675" s="233" t="s">
        <v>735</v>
      </c>
    </row>
    <row r="676" spans="1:5" ht="15" customHeight="1" x14ac:dyDescent="0.2">
      <c r="A676" s="234" t="str">
        <f t="shared" si="15"/>
        <v>DNV-T I - 105</v>
      </c>
      <c r="B676" s="234">
        <v>105</v>
      </c>
      <c r="E676" s="233" t="s">
        <v>736</v>
      </c>
    </row>
    <row r="678" spans="1:5" ht="15" customHeight="1" x14ac:dyDescent="0.2">
      <c r="A678" s="264"/>
      <c r="B678" s="232" t="s">
        <v>737</v>
      </c>
      <c r="C678" s="231"/>
      <c r="D678" s="265"/>
      <c r="E678" s="264"/>
    </row>
    <row r="679" spans="1:5" ht="15" customHeight="1" x14ac:dyDescent="0.2">
      <c r="A679" s="234" t="str">
        <f t="shared" ref="A679:A713" si="16">CONCATENATE("DNV-TRC - ",E679)</f>
        <v>DNV-TRC - 1</v>
      </c>
      <c r="E679" s="266">
        <v>1</v>
      </c>
    </row>
    <row r="680" spans="1:5" ht="15" customHeight="1" x14ac:dyDescent="0.2">
      <c r="A680" s="234" t="str">
        <f t="shared" si="16"/>
        <v>DNV-TRC - 1,5</v>
      </c>
      <c r="E680" s="266">
        <v>1.5</v>
      </c>
    </row>
    <row r="681" spans="1:5" ht="15" customHeight="1" x14ac:dyDescent="0.2">
      <c r="A681" s="234" t="str">
        <f t="shared" si="16"/>
        <v>DNV-TRC - 2</v>
      </c>
      <c r="E681" s="266">
        <v>2</v>
      </c>
    </row>
    <row r="682" spans="1:5" ht="15" customHeight="1" x14ac:dyDescent="0.2">
      <c r="A682" s="234" t="str">
        <f t="shared" si="16"/>
        <v>DNV-TRC - 2,5</v>
      </c>
      <c r="E682" s="266">
        <v>2.5</v>
      </c>
    </row>
    <row r="683" spans="1:5" ht="15" customHeight="1" x14ac:dyDescent="0.2">
      <c r="A683" s="234" t="str">
        <f t="shared" si="16"/>
        <v>DNV-TRC - 3</v>
      </c>
      <c r="E683" s="266">
        <v>3</v>
      </c>
    </row>
    <row r="684" spans="1:5" ht="15" customHeight="1" x14ac:dyDescent="0.2">
      <c r="A684" s="234" t="str">
        <f t="shared" si="16"/>
        <v>DNV-TRC - 3,5</v>
      </c>
      <c r="E684" s="266">
        <v>3.5</v>
      </c>
    </row>
    <row r="685" spans="1:5" ht="15" customHeight="1" x14ac:dyDescent="0.2">
      <c r="A685" s="234" t="str">
        <f t="shared" si="16"/>
        <v>DNV-TRC - 4</v>
      </c>
      <c r="E685" s="266">
        <v>4</v>
      </c>
    </row>
    <row r="686" spans="1:5" ht="15" customHeight="1" x14ac:dyDescent="0.2">
      <c r="A686" s="234" t="str">
        <f t="shared" si="16"/>
        <v>DNV-TRC - 4,5</v>
      </c>
      <c r="E686" s="266">
        <v>4.5</v>
      </c>
    </row>
    <row r="687" spans="1:5" ht="15" customHeight="1" x14ac:dyDescent="0.2">
      <c r="A687" s="234" t="str">
        <f t="shared" si="16"/>
        <v>DNV-TRC - 5</v>
      </c>
      <c r="E687" s="266">
        <v>5</v>
      </c>
    </row>
    <row r="688" spans="1:5" ht="15" customHeight="1" x14ac:dyDescent="0.2">
      <c r="A688" s="234" t="str">
        <f t="shared" si="16"/>
        <v>DNV-TRC - 6</v>
      </c>
      <c r="E688" s="266">
        <v>6</v>
      </c>
    </row>
    <row r="689" spans="1:5" ht="15" customHeight="1" x14ac:dyDescent="0.2">
      <c r="A689" s="234" t="str">
        <f t="shared" si="16"/>
        <v>DNV-TRC - 7</v>
      </c>
      <c r="E689" s="266">
        <v>7</v>
      </c>
    </row>
    <row r="690" spans="1:5" ht="15" customHeight="1" x14ac:dyDescent="0.2">
      <c r="A690" s="234" t="str">
        <f t="shared" si="16"/>
        <v>DNV-TRC - 8</v>
      </c>
      <c r="E690" s="266">
        <v>8</v>
      </c>
    </row>
    <row r="691" spans="1:5" ht="15" customHeight="1" x14ac:dyDescent="0.2">
      <c r="A691" s="234" t="str">
        <f t="shared" si="16"/>
        <v>DNV-TRC - 9</v>
      </c>
      <c r="E691" s="266">
        <v>9</v>
      </c>
    </row>
    <row r="692" spans="1:5" ht="15" customHeight="1" x14ac:dyDescent="0.2">
      <c r="A692" s="234" t="str">
        <f t="shared" si="16"/>
        <v>DNV-TRC - 10</v>
      </c>
      <c r="E692" s="266">
        <v>10</v>
      </c>
    </row>
    <row r="693" spans="1:5" ht="15" customHeight="1" x14ac:dyDescent="0.2">
      <c r="A693" s="234" t="str">
        <f t="shared" si="16"/>
        <v>DNV-TRC - 12</v>
      </c>
      <c r="E693" s="266">
        <v>12</v>
      </c>
    </row>
    <row r="694" spans="1:5" ht="15" customHeight="1" x14ac:dyDescent="0.2">
      <c r="A694" s="234" t="str">
        <f t="shared" si="16"/>
        <v>DNV-TRC - 15</v>
      </c>
      <c r="E694" s="266">
        <v>15</v>
      </c>
    </row>
    <row r="695" spans="1:5" ht="15" customHeight="1" x14ac:dyDescent="0.2">
      <c r="A695" s="234" t="str">
        <f t="shared" si="16"/>
        <v>DNV-TRC - 17</v>
      </c>
      <c r="E695" s="266">
        <v>17</v>
      </c>
    </row>
    <row r="696" spans="1:5" ht="15" customHeight="1" x14ac:dyDescent="0.2">
      <c r="A696" s="234" t="str">
        <f t="shared" si="16"/>
        <v>DNV-TRC - 19</v>
      </c>
      <c r="E696" s="266">
        <v>19</v>
      </c>
    </row>
    <row r="697" spans="1:5" ht="15" customHeight="1" x14ac:dyDescent="0.2">
      <c r="A697" s="234" t="str">
        <f t="shared" si="16"/>
        <v>DNV-TRC - 20</v>
      </c>
      <c r="E697" s="266">
        <v>20</v>
      </c>
    </row>
    <row r="698" spans="1:5" ht="15" customHeight="1" x14ac:dyDescent="0.2">
      <c r="A698" s="234" t="str">
        <f t="shared" si="16"/>
        <v>DNV-TRC - 25</v>
      </c>
      <c r="E698" s="266">
        <v>25</v>
      </c>
    </row>
    <row r="699" spans="1:5" ht="15" customHeight="1" x14ac:dyDescent="0.2">
      <c r="A699" s="234" t="str">
        <f t="shared" si="16"/>
        <v>DNV-TRC - 30</v>
      </c>
      <c r="E699" s="266">
        <v>30</v>
      </c>
    </row>
    <row r="700" spans="1:5" ht="15" customHeight="1" x14ac:dyDescent="0.2">
      <c r="A700" s="234" t="str">
        <f t="shared" si="16"/>
        <v>DNV-TRC - 35</v>
      </c>
      <c r="E700" s="266">
        <v>35</v>
      </c>
    </row>
    <row r="701" spans="1:5" ht="15" customHeight="1" x14ac:dyDescent="0.2">
      <c r="A701" s="234" t="str">
        <f t="shared" si="16"/>
        <v>DNV-TRC - 40</v>
      </c>
      <c r="E701" s="266">
        <v>40</v>
      </c>
    </row>
    <row r="702" spans="1:5" ht="15" customHeight="1" x14ac:dyDescent="0.2">
      <c r="A702" s="234" t="str">
        <f t="shared" si="16"/>
        <v>DNV-TRC - 45</v>
      </c>
      <c r="E702" s="266">
        <v>45</v>
      </c>
    </row>
    <row r="703" spans="1:5" ht="15" customHeight="1" x14ac:dyDescent="0.2">
      <c r="A703" s="234" t="str">
        <f t="shared" si="16"/>
        <v>DNV-TRC - 50</v>
      </c>
      <c r="E703" s="266">
        <v>50</v>
      </c>
    </row>
    <row r="704" spans="1:5" ht="15" customHeight="1" x14ac:dyDescent="0.2">
      <c r="A704" s="234" t="str">
        <f t="shared" si="16"/>
        <v>DNV-TRC - 55</v>
      </c>
      <c r="E704" s="266">
        <v>55</v>
      </c>
    </row>
    <row r="705" spans="1:5" ht="15" customHeight="1" x14ac:dyDescent="0.2">
      <c r="A705" s="234" t="str">
        <f t="shared" si="16"/>
        <v>DNV-TRC - 60</v>
      </c>
      <c r="E705" s="266">
        <v>60</v>
      </c>
    </row>
    <row r="706" spans="1:5" ht="15" customHeight="1" x14ac:dyDescent="0.2">
      <c r="A706" s="234" t="str">
        <f t="shared" si="16"/>
        <v>DNV-TRC - 65</v>
      </c>
      <c r="E706" s="266">
        <v>65</v>
      </c>
    </row>
    <row r="707" spans="1:5" ht="15" customHeight="1" x14ac:dyDescent="0.2">
      <c r="A707" s="234" t="str">
        <f t="shared" si="16"/>
        <v>DNV-TRC - 70</v>
      </c>
      <c r="E707" s="266">
        <v>70</v>
      </c>
    </row>
    <row r="708" spans="1:5" ht="15" customHeight="1" x14ac:dyDescent="0.2">
      <c r="A708" s="234" t="str">
        <f t="shared" si="16"/>
        <v>DNV-TRC - 75</v>
      </c>
      <c r="E708" s="266">
        <v>75</v>
      </c>
    </row>
    <row r="709" spans="1:5" ht="15" customHeight="1" x14ac:dyDescent="0.2">
      <c r="A709" s="234" t="str">
        <f t="shared" si="16"/>
        <v>DNV-TRC - 80</v>
      </c>
      <c r="E709" s="266">
        <v>80</v>
      </c>
    </row>
    <row r="710" spans="1:5" ht="15" customHeight="1" x14ac:dyDescent="0.2">
      <c r="A710" s="234" t="str">
        <f t="shared" si="16"/>
        <v>DNV-TRC - 85</v>
      </c>
      <c r="E710" s="266">
        <v>85</v>
      </c>
    </row>
    <row r="711" spans="1:5" ht="15" customHeight="1" x14ac:dyDescent="0.2">
      <c r="A711" s="234" t="str">
        <f t="shared" si="16"/>
        <v>DNV-TRC - 90</v>
      </c>
      <c r="E711" s="266">
        <v>90</v>
      </c>
    </row>
    <row r="712" spans="1:5" ht="15" customHeight="1" x14ac:dyDescent="0.2">
      <c r="A712" s="234" t="str">
        <f t="shared" si="16"/>
        <v>DNV-TRC - 95</v>
      </c>
      <c r="E712" s="266">
        <v>95</v>
      </c>
    </row>
    <row r="713" spans="1:5" ht="15" customHeight="1" x14ac:dyDescent="0.2">
      <c r="A713" s="234" t="str">
        <f t="shared" si="16"/>
        <v>DNV-TRC - 100</v>
      </c>
      <c r="E713" s="266">
        <v>100</v>
      </c>
    </row>
    <row r="714" spans="1:5" ht="15" customHeight="1" x14ac:dyDescent="0.2">
      <c r="A714" s="234"/>
      <c r="E714" s="266"/>
    </row>
    <row r="716" spans="1:5" ht="15" customHeight="1" x14ac:dyDescent="0.2">
      <c r="A716" s="232"/>
      <c r="B716" s="232" t="s">
        <v>738</v>
      </c>
      <c r="C716" s="231"/>
      <c r="D716" s="232"/>
      <c r="E716" s="231"/>
    </row>
    <row r="717" spans="1:5" ht="15" customHeight="1" x14ac:dyDescent="0.2">
      <c r="A717" s="234" t="str">
        <f t="shared" ref="A717:A751" si="17">CONCATENATE("DNV-TRCA - ",E717)</f>
        <v>DNV-TRCA - 55</v>
      </c>
      <c r="E717" s="266">
        <v>55</v>
      </c>
    </row>
    <row r="718" spans="1:5" ht="15" customHeight="1" x14ac:dyDescent="0.2">
      <c r="A718" s="234" t="str">
        <f t="shared" si="17"/>
        <v>DNV-TRCA - 60</v>
      </c>
      <c r="E718" s="266">
        <v>60</v>
      </c>
    </row>
    <row r="719" spans="1:5" ht="15" customHeight="1" x14ac:dyDescent="0.2">
      <c r="A719" s="234" t="str">
        <f t="shared" si="17"/>
        <v>DNV-TRCA - 65</v>
      </c>
      <c r="E719" s="266">
        <v>65</v>
      </c>
    </row>
    <row r="720" spans="1:5" ht="15" customHeight="1" x14ac:dyDescent="0.2">
      <c r="A720" s="234" t="str">
        <f t="shared" si="17"/>
        <v>DNV-TRCA - 70</v>
      </c>
      <c r="E720" s="266">
        <v>70</v>
      </c>
    </row>
    <row r="721" spans="1:5" ht="15" customHeight="1" x14ac:dyDescent="0.2">
      <c r="A721" s="234" t="str">
        <f t="shared" si="17"/>
        <v>DNV-TRCA - 75</v>
      </c>
      <c r="E721" s="266">
        <v>75</v>
      </c>
    </row>
    <row r="722" spans="1:5" ht="15" customHeight="1" x14ac:dyDescent="0.2">
      <c r="A722" s="234" t="str">
        <f t="shared" si="17"/>
        <v>DNV-TRCA - 80</v>
      </c>
      <c r="E722" s="266">
        <v>80</v>
      </c>
    </row>
    <row r="723" spans="1:5" ht="15" customHeight="1" x14ac:dyDescent="0.2">
      <c r="A723" s="234" t="str">
        <f t="shared" si="17"/>
        <v>DNV-TRCA - 85</v>
      </c>
      <c r="E723" s="266">
        <v>85</v>
      </c>
    </row>
    <row r="724" spans="1:5" ht="15" customHeight="1" x14ac:dyDescent="0.2">
      <c r="A724" s="234" t="str">
        <f t="shared" si="17"/>
        <v>DNV-TRCA - 90</v>
      </c>
      <c r="E724" s="266">
        <v>90</v>
      </c>
    </row>
    <row r="725" spans="1:5" ht="15" customHeight="1" x14ac:dyDescent="0.2">
      <c r="A725" s="234" t="str">
        <f t="shared" si="17"/>
        <v>DNV-TRCA - 95</v>
      </c>
      <c r="E725" s="266">
        <v>95</v>
      </c>
    </row>
    <row r="726" spans="1:5" ht="15" customHeight="1" x14ac:dyDescent="0.2">
      <c r="A726" s="234" t="str">
        <f t="shared" si="17"/>
        <v>DNV-TRCA - 100</v>
      </c>
      <c r="E726" s="266">
        <v>100</v>
      </c>
    </row>
    <row r="727" spans="1:5" ht="15" customHeight="1" x14ac:dyDescent="0.2">
      <c r="A727" s="234" t="str">
        <f t="shared" si="17"/>
        <v>DNV-TRCA - 105</v>
      </c>
      <c r="E727" s="266">
        <v>105</v>
      </c>
    </row>
    <row r="728" spans="1:5" ht="15" customHeight="1" x14ac:dyDescent="0.2">
      <c r="A728" s="234" t="str">
        <f t="shared" si="17"/>
        <v>DNV-TRCA - 110</v>
      </c>
      <c r="E728" s="266">
        <v>110</v>
      </c>
    </row>
    <row r="729" spans="1:5" ht="15" customHeight="1" x14ac:dyDescent="0.2">
      <c r="A729" s="234" t="str">
        <f t="shared" si="17"/>
        <v>DNV-TRCA - 120</v>
      </c>
      <c r="E729" s="266">
        <v>120</v>
      </c>
    </row>
    <row r="730" spans="1:5" ht="15" customHeight="1" x14ac:dyDescent="0.2">
      <c r="A730" s="234" t="str">
        <f t="shared" si="17"/>
        <v>DNV-TRCA - 130</v>
      </c>
      <c r="E730" s="266">
        <v>130</v>
      </c>
    </row>
    <row r="731" spans="1:5" ht="15" customHeight="1" x14ac:dyDescent="0.2">
      <c r="A731" s="234" t="str">
        <f t="shared" si="17"/>
        <v>DNV-TRCA - 140</v>
      </c>
      <c r="E731" s="266">
        <v>140</v>
      </c>
    </row>
    <row r="732" spans="1:5" ht="15" customHeight="1" x14ac:dyDescent="0.2">
      <c r="A732" s="234" t="str">
        <f t="shared" si="17"/>
        <v>DNV-TRCA - 150</v>
      </c>
      <c r="E732" s="266">
        <v>150</v>
      </c>
    </row>
    <row r="733" spans="1:5" ht="15" customHeight="1" x14ac:dyDescent="0.2">
      <c r="A733" s="234" t="str">
        <f t="shared" si="17"/>
        <v>DNV-TRCA - 160</v>
      </c>
      <c r="E733" s="266">
        <v>160</v>
      </c>
    </row>
    <row r="734" spans="1:5" ht="15" customHeight="1" x14ac:dyDescent="0.2">
      <c r="A734" s="234" t="str">
        <f t="shared" si="17"/>
        <v>DNV-TRCA - 170</v>
      </c>
      <c r="E734" s="266">
        <v>170</v>
      </c>
    </row>
    <row r="735" spans="1:5" ht="15" customHeight="1" x14ac:dyDescent="0.2">
      <c r="A735" s="234" t="str">
        <f t="shared" si="17"/>
        <v>DNV-TRCA - 180</v>
      </c>
      <c r="E735" s="266">
        <v>180</v>
      </c>
    </row>
    <row r="736" spans="1:5" ht="15" customHeight="1" x14ac:dyDescent="0.2">
      <c r="A736" s="234" t="str">
        <f t="shared" si="17"/>
        <v>DNV-TRCA - 200</v>
      </c>
      <c r="E736" s="266">
        <v>200</v>
      </c>
    </row>
    <row r="737" spans="1:5" ht="15" customHeight="1" x14ac:dyDescent="0.2">
      <c r="A737" s="234" t="str">
        <f t="shared" si="17"/>
        <v>DNV-TRCA - 225</v>
      </c>
      <c r="E737" s="266">
        <v>225</v>
      </c>
    </row>
    <row r="738" spans="1:5" ht="15" customHeight="1" x14ac:dyDescent="0.2">
      <c r="A738" s="234" t="str">
        <f t="shared" si="17"/>
        <v>DNV-TRCA - 250</v>
      </c>
      <c r="E738" s="266">
        <v>250</v>
      </c>
    </row>
    <row r="739" spans="1:5" ht="15" customHeight="1" x14ac:dyDescent="0.2">
      <c r="A739" s="234" t="str">
        <f t="shared" si="17"/>
        <v>DNV-TRCA - 275</v>
      </c>
      <c r="E739" s="266">
        <v>275</v>
      </c>
    </row>
    <row r="740" spans="1:5" ht="15" customHeight="1" x14ac:dyDescent="0.2">
      <c r="A740" s="234" t="str">
        <f t="shared" si="17"/>
        <v>DNV-TRCA - 300</v>
      </c>
      <c r="E740" s="266">
        <v>300</v>
      </c>
    </row>
    <row r="741" spans="1:5" ht="15" customHeight="1" x14ac:dyDescent="0.2">
      <c r="A741" s="234" t="str">
        <f t="shared" si="17"/>
        <v>DNV-TRCA - 325</v>
      </c>
      <c r="E741" s="266">
        <v>325</v>
      </c>
    </row>
    <row r="742" spans="1:5" ht="15" customHeight="1" x14ac:dyDescent="0.2">
      <c r="A742" s="234" t="str">
        <f t="shared" si="17"/>
        <v>DNV-TRCA - 350</v>
      </c>
      <c r="E742" s="266">
        <v>350</v>
      </c>
    </row>
    <row r="743" spans="1:5" ht="15" customHeight="1" x14ac:dyDescent="0.2">
      <c r="A743" s="234" t="str">
        <f t="shared" si="17"/>
        <v>DNV-TRCA - 375</v>
      </c>
      <c r="E743" s="266">
        <v>375</v>
      </c>
    </row>
    <row r="744" spans="1:5" ht="15" customHeight="1" x14ac:dyDescent="0.2">
      <c r="A744" s="234" t="str">
        <f t="shared" si="17"/>
        <v>DNV-TRCA - 400</v>
      </c>
      <c r="E744" s="266">
        <v>400</v>
      </c>
    </row>
    <row r="745" spans="1:5" ht="15" customHeight="1" x14ac:dyDescent="0.2">
      <c r="A745" s="234" t="str">
        <f t="shared" si="17"/>
        <v>DNV-TRCA - 425</v>
      </c>
      <c r="E745" s="266">
        <v>425</v>
      </c>
    </row>
    <row r="746" spans="1:5" ht="15" customHeight="1" x14ac:dyDescent="0.2">
      <c r="A746" s="234" t="str">
        <f t="shared" si="17"/>
        <v>DNV-TRCA - 450</v>
      </c>
      <c r="E746" s="266">
        <v>450</v>
      </c>
    </row>
    <row r="747" spans="1:5" ht="15" customHeight="1" x14ac:dyDescent="0.2">
      <c r="A747" s="234" t="str">
        <f t="shared" si="17"/>
        <v>DNV-TRCA - 475</v>
      </c>
      <c r="E747" s="266">
        <v>475</v>
      </c>
    </row>
    <row r="748" spans="1:5" ht="15" customHeight="1" x14ac:dyDescent="0.2">
      <c r="A748" s="234" t="str">
        <f t="shared" si="17"/>
        <v>DNV-TRCA - 500</v>
      </c>
      <c r="E748" s="266">
        <v>500</v>
      </c>
    </row>
    <row r="749" spans="1:5" ht="15" customHeight="1" x14ac:dyDescent="0.2">
      <c r="A749" s="234" t="str">
        <f t="shared" si="17"/>
        <v>DNV-TRCA - 600</v>
      </c>
      <c r="E749" s="266">
        <v>600</v>
      </c>
    </row>
    <row r="750" spans="1:5" ht="15" customHeight="1" x14ac:dyDescent="0.2">
      <c r="A750" s="234" t="str">
        <f t="shared" si="17"/>
        <v>DNV-TRCA - 800</v>
      </c>
      <c r="E750" s="266">
        <v>800</v>
      </c>
    </row>
    <row r="751" spans="1:5" ht="15" customHeight="1" x14ac:dyDescent="0.2">
      <c r="A751" s="234" t="str">
        <f t="shared" si="17"/>
        <v>DNV-TRCA - 1000</v>
      </c>
      <c r="E751" s="266">
        <v>1000</v>
      </c>
    </row>
    <row r="756" spans="1:5" ht="15" customHeight="1" x14ac:dyDescent="0.2">
      <c r="A756" s="100"/>
      <c r="B756" s="232" t="s">
        <v>1059</v>
      </c>
    </row>
    <row r="758" spans="1:5" ht="15" customHeight="1" x14ac:dyDescent="0.2">
      <c r="B758" s="234" t="s">
        <v>48</v>
      </c>
      <c r="C758" s="233" t="s">
        <v>739</v>
      </c>
    </row>
    <row r="759" spans="1:5" ht="15" customHeight="1" x14ac:dyDescent="0.2">
      <c r="A759" s="234" t="str">
        <f>CONCATENATE("IIEE-SJ - ",B759)</f>
        <v>IIEE-SJ - 1</v>
      </c>
      <c r="B759" s="234">
        <v>1</v>
      </c>
      <c r="E759" s="233" t="s">
        <v>740</v>
      </c>
    </row>
    <row r="760" spans="1:5" ht="15" customHeight="1" x14ac:dyDescent="0.2">
      <c r="A760" s="234" t="s">
        <v>1002</v>
      </c>
      <c r="B760" s="234">
        <v>101000</v>
      </c>
      <c r="E760" s="233" t="s">
        <v>609</v>
      </c>
    </row>
    <row r="761" spans="1:5" ht="15" customHeight="1" x14ac:dyDescent="0.2">
      <c r="A761" s="234" t="s">
        <v>1001</v>
      </c>
      <c r="B761" s="234">
        <v>102000</v>
      </c>
      <c r="E761" s="233" t="s">
        <v>610</v>
      </c>
    </row>
    <row r="762" spans="1:5" ht="15" customHeight="1" x14ac:dyDescent="0.2">
      <c r="A762" s="234" t="s">
        <v>999</v>
      </c>
      <c r="B762" s="234">
        <v>103000</v>
      </c>
      <c r="E762" s="233" t="s">
        <v>611</v>
      </c>
    </row>
    <row r="763" spans="1:5" ht="15" customHeight="1" x14ac:dyDescent="0.2">
      <c r="A763" s="234"/>
    </row>
    <row r="764" spans="1:5" ht="15" customHeight="1" x14ac:dyDescent="0.2">
      <c r="A764" s="234" t="s">
        <v>1060</v>
      </c>
      <c r="B764" s="234">
        <v>2</v>
      </c>
      <c r="E764" s="233" t="s">
        <v>741</v>
      </c>
    </row>
    <row r="765" spans="1:5" ht="15" customHeight="1" x14ac:dyDescent="0.2">
      <c r="A765" s="234"/>
    </row>
    <row r="766" spans="1:5" ht="15" customHeight="1" x14ac:dyDescent="0.2">
      <c r="A766" s="234" t="s">
        <v>1061</v>
      </c>
      <c r="B766" s="234">
        <v>201</v>
      </c>
      <c r="E766" s="233" t="s">
        <v>742</v>
      </c>
    </row>
    <row r="767" spans="1:5" ht="15" customHeight="1" x14ac:dyDescent="0.2">
      <c r="A767" s="234" t="s">
        <v>1062</v>
      </c>
      <c r="B767" s="234">
        <v>201001</v>
      </c>
      <c r="E767" s="233" t="s">
        <v>510</v>
      </c>
    </row>
    <row r="768" spans="1:5" ht="15" customHeight="1" x14ac:dyDescent="0.2">
      <c r="A768" s="234" t="s">
        <v>1063</v>
      </c>
      <c r="B768" s="234">
        <v>201002</v>
      </c>
      <c r="E768" s="233" t="s">
        <v>511</v>
      </c>
    </row>
    <row r="769" spans="1:496" ht="15" customHeight="1" x14ac:dyDescent="0.2">
      <c r="A769" s="234" t="s">
        <v>1064</v>
      </c>
      <c r="B769" s="234">
        <v>201003</v>
      </c>
      <c r="E769" s="233" t="s">
        <v>512</v>
      </c>
    </row>
    <row r="770" spans="1:496" s="239" customFormat="1" ht="15" customHeight="1" x14ac:dyDescent="0.2">
      <c r="A770" s="237"/>
      <c r="B770" s="237"/>
      <c r="D770" s="237"/>
      <c r="F770" s="233"/>
      <c r="G770" s="233"/>
      <c r="H770" s="233"/>
      <c r="I770" s="233"/>
      <c r="J770" s="233"/>
      <c r="K770" s="233"/>
      <c r="L770" s="233"/>
      <c r="M770" s="233"/>
      <c r="N770" s="233"/>
      <c r="O770" s="233"/>
      <c r="P770" s="233"/>
      <c r="Q770" s="233"/>
      <c r="R770" s="233"/>
      <c r="S770" s="233"/>
      <c r="T770" s="233"/>
      <c r="U770" s="233"/>
      <c r="V770" s="233"/>
      <c r="W770" s="233"/>
      <c r="X770" s="233"/>
      <c r="Y770" s="233"/>
      <c r="Z770" s="233"/>
      <c r="AA770" s="233"/>
      <c r="AB770" s="233"/>
      <c r="AC770" s="233"/>
      <c r="AD770" s="233"/>
      <c r="AE770" s="233"/>
      <c r="AF770" s="233"/>
      <c r="AG770" s="233"/>
      <c r="AH770" s="233"/>
      <c r="AI770" s="233"/>
      <c r="AJ770" s="233"/>
      <c r="AK770" s="233"/>
      <c r="AL770" s="233"/>
      <c r="AM770" s="233"/>
      <c r="AN770" s="233"/>
      <c r="AO770" s="233"/>
      <c r="AP770" s="233"/>
      <c r="AQ770" s="233"/>
      <c r="AR770" s="233"/>
      <c r="AS770" s="233"/>
      <c r="AT770" s="233"/>
      <c r="AU770" s="233"/>
      <c r="AV770" s="233"/>
      <c r="AW770" s="233"/>
      <c r="AX770" s="233"/>
      <c r="AY770" s="233"/>
      <c r="AZ770" s="233"/>
      <c r="BA770" s="233"/>
      <c r="BB770" s="233"/>
      <c r="BC770" s="233"/>
      <c r="BD770" s="233"/>
      <c r="BE770" s="233"/>
      <c r="BF770" s="233"/>
      <c r="BG770" s="233"/>
      <c r="BH770" s="233"/>
      <c r="BI770" s="233"/>
      <c r="BJ770" s="233"/>
      <c r="BK770" s="233"/>
      <c r="BL770" s="233"/>
      <c r="BM770" s="233"/>
      <c r="BN770" s="233"/>
      <c r="BO770" s="233"/>
      <c r="BP770" s="233"/>
      <c r="BQ770" s="233"/>
      <c r="BR770" s="233"/>
      <c r="BS770" s="233"/>
      <c r="BT770" s="233"/>
      <c r="BU770" s="233"/>
      <c r="BV770" s="233"/>
      <c r="BW770" s="233"/>
      <c r="BX770" s="233"/>
      <c r="BY770" s="233"/>
      <c r="BZ770" s="233"/>
      <c r="CA770" s="233"/>
      <c r="CB770" s="233"/>
      <c r="CC770" s="233"/>
      <c r="CD770" s="233"/>
      <c r="CE770" s="233"/>
      <c r="CF770" s="233"/>
      <c r="CG770" s="233"/>
      <c r="CH770" s="233"/>
      <c r="CI770" s="233"/>
      <c r="CJ770" s="233"/>
      <c r="CK770" s="233"/>
      <c r="CL770" s="233"/>
      <c r="CM770" s="233"/>
      <c r="CN770" s="233"/>
      <c r="CO770" s="233"/>
      <c r="CP770" s="233"/>
      <c r="CQ770" s="233"/>
      <c r="CR770" s="233"/>
      <c r="CS770" s="233"/>
      <c r="CT770" s="233"/>
      <c r="CU770" s="233"/>
      <c r="CV770" s="233"/>
      <c r="CW770" s="233"/>
      <c r="CX770" s="233"/>
      <c r="CY770" s="233"/>
      <c r="CZ770" s="233"/>
      <c r="DA770" s="233"/>
      <c r="DB770" s="233"/>
      <c r="DC770" s="233"/>
      <c r="DD770" s="233"/>
      <c r="DE770" s="233"/>
      <c r="DF770" s="233"/>
      <c r="DG770" s="233"/>
      <c r="DH770" s="233"/>
      <c r="DI770" s="233"/>
      <c r="DJ770" s="233"/>
      <c r="DK770" s="233"/>
      <c r="DL770" s="233"/>
      <c r="DM770" s="233"/>
      <c r="DN770" s="233"/>
      <c r="DO770" s="233"/>
      <c r="DP770" s="233"/>
      <c r="DQ770" s="233"/>
      <c r="DR770" s="233"/>
      <c r="DS770" s="233"/>
      <c r="DT770" s="233"/>
      <c r="DU770" s="233"/>
      <c r="DV770" s="233"/>
      <c r="DW770" s="233"/>
      <c r="DX770" s="233"/>
      <c r="DY770" s="233"/>
      <c r="DZ770" s="233"/>
      <c r="EA770" s="233"/>
      <c r="EB770" s="233"/>
      <c r="EC770" s="233"/>
      <c r="ED770" s="233"/>
      <c r="EE770" s="233"/>
      <c r="EF770" s="233"/>
      <c r="EG770" s="233"/>
      <c r="EH770" s="233"/>
      <c r="EI770" s="233"/>
      <c r="EJ770" s="233"/>
      <c r="EK770" s="233"/>
      <c r="EL770" s="233"/>
      <c r="EM770" s="233"/>
      <c r="EN770" s="233"/>
      <c r="EO770" s="233"/>
      <c r="EP770" s="233"/>
      <c r="EQ770" s="233"/>
      <c r="ER770" s="233"/>
      <c r="ES770" s="233"/>
      <c r="ET770" s="233"/>
      <c r="EU770" s="233"/>
      <c r="EV770" s="233"/>
      <c r="EW770" s="233"/>
      <c r="EX770" s="233"/>
      <c r="EY770" s="233"/>
      <c r="EZ770" s="233"/>
      <c r="FA770" s="233"/>
      <c r="FB770" s="233"/>
      <c r="FC770" s="233"/>
      <c r="FD770" s="233"/>
      <c r="FE770" s="233"/>
      <c r="FF770" s="233"/>
      <c r="FG770" s="233"/>
      <c r="FH770" s="233"/>
      <c r="FI770" s="233"/>
      <c r="FJ770" s="233"/>
      <c r="FK770" s="233"/>
      <c r="FL770" s="233"/>
      <c r="FM770" s="233"/>
      <c r="FN770" s="233"/>
      <c r="FO770" s="233"/>
      <c r="FP770" s="233"/>
      <c r="FQ770" s="233"/>
      <c r="FR770" s="233"/>
      <c r="FS770" s="233"/>
      <c r="FT770" s="233"/>
      <c r="FU770" s="233"/>
      <c r="FV770" s="233"/>
      <c r="FW770" s="233"/>
      <c r="FX770" s="233"/>
      <c r="FY770" s="233"/>
      <c r="FZ770" s="233"/>
      <c r="GA770" s="233"/>
      <c r="GB770" s="233"/>
      <c r="GC770" s="233"/>
      <c r="GD770" s="233"/>
      <c r="GE770" s="233"/>
      <c r="GF770" s="233"/>
      <c r="GG770" s="233"/>
      <c r="GH770" s="233"/>
      <c r="GI770" s="233"/>
      <c r="GJ770" s="233"/>
      <c r="GK770" s="233"/>
      <c r="GL770" s="233"/>
      <c r="GM770" s="233"/>
      <c r="GN770" s="233"/>
      <c r="GO770" s="233"/>
      <c r="GP770" s="233"/>
      <c r="GQ770" s="233"/>
      <c r="GR770" s="233"/>
      <c r="GS770" s="233"/>
      <c r="GT770" s="233"/>
      <c r="GU770" s="233"/>
      <c r="GV770" s="233"/>
      <c r="GW770" s="233"/>
      <c r="GX770" s="233"/>
      <c r="GY770" s="233"/>
      <c r="GZ770" s="233"/>
      <c r="HA770" s="233"/>
      <c r="HB770" s="233"/>
      <c r="HC770" s="233"/>
      <c r="HD770" s="233"/>
      <c r="HE770" s="233"/>
      <c r="HF770" s="233"/>
      <c r="HG770" s="233"/>
      <c r="HH770" s="233"/>
      <c r="HI770" s="233"/>
      <c r="HJ770" s="233"/>
      <c r="HK770" s="233"/>
      <c r="HL770" s="233"/>
      <c r="HM770" s="233"/>
      <c r="HN770" s="233"/>
      <c r="HO770" s="233"/>
      <c r="HP770" s="233"/>
      <c r="HQ770" s="233"/>
      <c r="HR770" s="233"/>
      <c r="HS770" s="233"/>
      <c r="HT770" s="233"/>
      <c r="HU770" s="233"/>
      <c r="HV770" s="233"/>
      <c r="HW770" s="233"/>
      <c r="HX770" s="233"/>
      <c r="HY770" s="233"/>
      <c r="HZ770" s="233"/>
      <c r="IA770" s="233"/>
      <c r="IB770" s="233"/>
      <c r="IC770" s="233"/>
      <c r="ID770" s="233"/>
      <c r="IE770" s="233"/>
      <c r="IF770" s="233"/>
      <c r="IG770" s="233"/>
      <c r="IH770" s="233"/>
      <c r="II770" s="233"/>
      <c r="IJ770" s="233"/>
      <c r="IK770" s="233"/>
      <c r="IL770" s="233"/>
      <c r="IM770" s="233"/>
      <c r="IN770" s="233"/>
      <c r="IO770" s="233"/>
      <c r="IP770" s="233"/>
      <c r="IQ770" s="233"/>
      <c r="IR770" s="233"/>
      <c r="IS770" s="233"/>
      <c r="IT770" s="233"/>
      <c r="IU770" s="233"/>
      <c r="IV770" s="233"/>
      <c r="IW770" s="233"/>
      <c r="IX770" s="233"/>
      <c r="IY770" s="233"/>
      <c r="IZ770" s="233"/>
      <c r="JA770" s="233"/>
      <c r="JB770" s="233"/>
      <c r="JC770" s="233"/>
      <c r="JD770" s="233"/>
      <c r="JE770" s="233"/>
      <c r="JF770" s="233"/>
      <c r="JG770" s="233"/>
      <c r="JH770" s="233"/>
      <c r="JI770" s="233"/>
      <c r="JJ770" s="233"/>
      <c r="JK770" s="233"/>
      <c r="JL770" s="233"/>
      <c r="JM770" s="233"/>
      <c r="JN770" s="233"/>
      <c r="JO770" s="233"/>
      <c r="JP770" s="233"/>
      <c r="JQ770" s="233"/>
      <c r="JR770" s="233"/>
      <c r="JS770" s="233"/>
      <c r="JT770" s="233"/>
      <c r="JU770" s="233"/>
      <c r="JV770" s="233"/>
      <c r="JW770" s="233"/>
      <c r="JX770" s="233"/>
      <c r="JY770" s="233"/>
      <c r="JZ770" s="233"/>
      <c r="KA770" s="233"/>
      <c r="KB770" s="233"/>
      <c r="KC770" s="233"/>
      <c r="KD770" s="233"/>
      <c r="KE770" s="233"/>
      <c r="KF770" s="233"/>
      <c r="KG770" s="233"/>
      <c r="KH770" s="233"/>
      <c r="KI770" s="233"/>
      <c r="KJ770" s="233"/>
      <c r="KK770" s="233"/>
      <c r="KL770" s="233"/>
      <c r="KM770" s="233"/>
      <c r="KN770" s="233"/>
      <c r="KO770" s="233"/>
      <c r="KP770" s="233"/>
      <c r="KQ770" s="233"/>
      <c r="KR770" s="233"/>
      <c r="KS770" s="233"/>
      <c r="KT770" s="233"/>
      <c r="KU770" s="233"/>
      <c r="KV770" s="233"/>
      <c r="KW770" s="233"/>
      <c r="KX770" s="233"/>
      <c r="KY770" s="233"/>
      <c r="KZ770" s="233"/>
      <c r="LA770" s="233"/>
      <c r="LB770" s="233"/>
      <c r="LC770" s="233"/>
      <c r="LD770" s="233"/>
      <c r="LE770" s="233"/>
      <c r="LF770" s="233"/>
      <c r="LG770" s="233"/>
      <c r="LH770" s="233"/>
      <c r="LI770" s="233"/>
      <c r="LJ770" s="233"/>
      <c r="LK770" s="233"/>
      <c r="LL770" s="233"/>
      <c r="LM770" s="233"/>
      <c r="LN770" s="233"/>
      <c r="LO770" s="233"/>
      <c r="LP770" s="233"/>
      <c r="LQ770" s="233"/>
      <c r="LR770" s="233"/>
      <c r="LS770" s="233"/>
      <c r="LT770" s="233"/>
      <c r="LU770" s="233"/>
      <c r="LV770" s="233"/>
      <c r="LW770" s="233"/>
      <c r="LX770" s="233"/>
      <c r="LY770" s="233"/>
      <c r="LZ770" s="233"/>
      <c r="MA770" s="233"/>
      <c r="MB770" s="233"/>
      <c r="MC770" s="233"/>
      <c r="MD770" s="233"/>
      <c r="ME770" s="233"/>
      <c r="MF770" s="233"/>
      <c r="MG770" s="233"/>
      <c r="MH770" s="233"/>
      <c r="MI770" s="233"/>
      <c r="MJ770" s="233"/>
      <c r="MK770" s="233"/>
      <c r="ML770" s="233"/>
      <c r="MM770" s="233"/>
      <c r="MN770" s="233"/>
      <c r="MO770" s="233"/>
      <c r="MP770" s="233"/>
      <c r="MQ770" s="233"/>
      <c r="MR770" s="233"/>
      <c r="MS770" s="233"/>
      <c r="MT770" s="233"/>
      <c r="MU770" s="233"/>
      <c r="MV770" s="233"/>
      <c r="MW770" s="233"/>
      <c r="MX770" s="233"/>
      <c r="MY770" s="233"/>
      <c r="MZ770" s="233"/>
      <c r="NA770" s="233"/>
      <c r="NB770" s="233"/>
      <c r="NC770" s="233"/>
      <c r="ND770" s="233"/>
      <c r="NE770" s="233"/>
      <c r="NF770" s="233"/>
      <c r="NG770" s="233"/>
      <c r="NH770" s="233"/>
      <c r="NI770" s="233"/>
      <c r="NJ770" s="233"/>
      <c r="NK770" s="233"/>
      <c r="NL770" s="233"/>
      <c r="NM770" s="233"/>
      <c r="NN770" s="233"/>
      <c r="NO770" s="233"/>
      <c r="NP770" s="233"/>
      <c r="NQ770" s="233"/>
      <c r="NR770" s="233"/>
      <c r="NS770" s="233"/>
      <c r="NT770" s="233"/>
      <c r="NU770" s="233"/>
      <c r="NV770" s="233"/>
      <c r="NW770" s="233"/>
      <c r="NX770" s="233"/>
      <c r="NY770" s="233"/>
      <c r="NZ770" s="233"/>
      <c r="OA770" s="233"/>
      <c r="OB770" s="233"/>
      <c r="OC770" s="233"/>
      <c r="OD770" s="233"/>
      <c r="OE770" s="233"/>
      <c r="OF770" s="233"/>
      <c r="OG770" s="233"/>
      <c r="OH770" s="233"/>
      <c r="OI770" s="233"/>
      <c r="OJ770" s="233"/>
      <c r="OK770" s="233"/>
      <c r="OL770" s="233"/>
      <c r="OM770" s="233"/>
      <c r="ON770" s="233"/>
      <c r="OO770" s="233"/>
      <c r="OP770" s="233"/>
      <c r="OQ770" s="233"/>
      <c r="OR770" s="233"/>
      <c r="OS770" s="233"/>
      <c r="OT770" s="233"/>
      <c r="OU770" s="233"/>
      <c r="OV770" s="233"/>
      <c r="OW770" s="233"/>
      <c r="OX770" s="233"/>
      <c r="OY770" s="233"/>
      <c r="OZ770" s="233"/>
      <c r="PA770" s="233"/>
      <c r="PB770" s="233"/>
      <c r="PC770" s="233"/>
      <c r="PD770" s="233"/>
      <c r="PE770" s="233"/>
      <c r="PF770" s="233"/>
      <c r="PG770" s="233"/>
      <c r="PH770" s="233"/>
      <c r="PI770" s="233"/>
      <c r="PJ770" s="233"/>
      <c r="PK770" s="233"/>
      <c r="PL770" s="233"/>
      <c r="PM770" s="233"/>
      <c r="PN770" s="233"/>
      <c r="PO770" s="233"/>
      <c r="PP770" s="233"/>
      <c r="PQ770" s="233"/>
      <c r="PR770" s="233"/>
      <c r="PS770" s="233"/>
      <c r="PT770" s="233"/>
      <c r="PU770" s="233"/>
      <c r="PV770" s="233"/>
      <c r="PW770" s="233"/>
      <c r="PX770" s="233"/>
      <c r="PY770" s="233"/>
      <c r="PZ770" s="233"/>
      <c r="QA770" s="233"/>
      <c r="QB770" s="233"/>
      <c r="QC770" s="233"/>
      <c r="QD770" s="233"/>
      <c r="QE770" s="233"/>
      <c r="QF770" s="233"/>
      <c r="QG770" s="233"/>
      <c r="QH770" s="233"/>
      <c r="QI770" s="233"/>
      <c r="QJ770" s="233"/>
      <c r="QK770" s="233"/>
      <c r="QL770" s="233"/>
      <c r="QM770" s="233"/>
      <c r="QN770" s="233"/>
      <c r="QO770" s="233"/>
      <c r="QP770" s="233"/>
      <c r="QQ770" s="233"/>
      <c r="QR770" s="233"/>
      <c r="QS770" s="233"/>
      <c r="QT770" s="233"/>
      <c r="QU770" s="233"/>
      <c r="QV770" s="233"/>
      <c r="QW770" s="233"/>
      <c r="QX770" s="233"/>
      <c r="QY770" s="233"/>
      <c r="QZ770" s="233"/>
      <c r="RA770" s="233"/>
      <c r="RB770" s="233"/>
      <c r="RC770" s="233"/>
      <c r="RD770" s="233"/>
      <c r="RE770" s="233"/>
      <c r="RF770" s="233"/>
      <c r="RG770" s="233"/>
      <c r="RH770" s="233"/>
      <c r="RI770" s="233"/>
      <c r="RJ770" s="233"/>
      <c r="RK770" s="233"/>
      <c r="RL770" s="233"/>
      <c r="RM770" s="233"/>
      <c r="RN770" s="233"/>
      <c r="RO770" s="233"/>
      <c r="RP770" s="233"/>
      <c r="RQ770" s="233"/>
      <c r="RR770" s="233"/>
      <c r="RS770" s="233"/>
      <c r="RT770" s="233"/>
      <c r="RU770" s="233"/>
      <c r="RV770" s="233"/>
      <c r="RW770" s="233"/>
      <c r="RX770" s="233"/>
      <c r="RY770" s="233"/>
      <c r="RZ770" s="233"/>
      <c r="SA770" s="233"/>
      <c r="SB770" s="233"/>
    </row>
    <row r="771" spans="1:496" ht="15" customHeight="1" x14ac:dyDescent="0.2">
      <c r="A771" s="234"/>
    </row>
    <row r="772" spans="1:496" ht="15" customHeight="1" x14ac:dyDescent="0.2">
      <c r="A772" s="234" t="s">
        <v>1065</v>
      </c>
      <c r="B772" s="234">
        <v>202</v>
      </c>
      <c r="E772" s="233" t="s">
        <v>743</v>
      </c>
    </row>
    <row r="773" spans="1:496" ht="15" customHeight="1" x14ac:dyDescent="0.2">
      <c r="A773" s="234" t="s">
        <v>1066</v>
      </c>
      <c r="B773" s="234">
        <v>202001</v>
      </c>
      <c r="E773" s="233" t="s">
        <v>513</v>
      </c>
    </row>
    <row r="774" spans="1:496" ht="15" customHeight="1" x14ac:dyDescent="0.2">
      <c r="A774" s="234" t="s">
        <v>1067</v>
      </c>
      <c r="B774" s="234">
        <v>202002</v>
      </c>
      <c r="E774" s="233" t="s">
        <v>514</v>
      </c>
    </row>
    <row r="775" spans="1:496" ht="15" customHeight="1" x14ac:dyDescent="0.2">
      <c r="A775" s="234" t="s">
        <v>1068</v>
      </c>
      <c r="B775" s="234">
        <v>202003</v>
      </c>
      <c r="E775" s="233" t="s">
        <v>515</v>
      </c>
    </row>
    <row r="776" spans="1:496" s="239" customFormat="1" ht="15" customHeight="1" x14ac:dyDescent="0.2">
      <c r="A776" s="237"/>
      <c r="B776" s="237"/>
      <c r="D776" s="237"/>
      <c r="F776" s="233"/>
      <c r="G776" s="233"/>
      <c r="H776" s="233"/>
      <c r="I776" s="233"/>
      <c r="J776" s="233"/>
      <c r="K776" s="233"/>
      <c r="L776" s="233"/>
      <c r="M776" s="233"/>
      <c r="N776" s="233"/>
      <c r="O776" s="233"/>
      <c r="P776" s="233"/>
      <c r="Q776" s="233"/>
      <c r="R776" s="233"/>
      <c r="S776" s="233"/>
      <c r="T776" s="233"/>
      <c r="U776" s="233"/>
      <c r="V776" s="233"/>
      <c r="W776" s="233"/>
      <c r="X776" s="233"/>
      <c r="Y776" s="233"/>
      <c r="Z776" s="233"/>
      <c r="AA776" s="233"/>
      <c r="AB776" s="233"/>
      <c r="AC776" s="233"/>
      <c r="AD776" s="233"/>
      <c r="AE776" s="233"/>
      <c r="AF776" s="233"/>
      <c r="AG776" s="233"/>
      <c r="AH776" s="233"/>
      <c r="AI776" s="233"/>
      <c r="AJ776" s="233"/>
      <c r="AK776" s="233"/>
      <c r="AL776" s="233"/>
      <c r="AM776" s="233"/>
      <c r="AN776" s="233"/>
      <c r="AO776" s="233"/>
      <c r="AP776" s="233"/>
      <c r="AQ776" s="233"/>
      <c r="AR776" s="233"/>
      <c r="AS776" s="233"/>
      <c r="AT776" s="233"/>
      <c r="AU776" s="233"/>
      <c r="AV776" s="233"/>
      <c r="AW776" s="233"/>
      <c r="AX776" s="233"/>
      <c r="AY776" s="233"/>
      <c r="AZ776" s="233"/>
      <c r="BA776" s="233"/>
      <c r="BB776" s="233"/>
      <c r="BC776" s="233"/>
      <c r="BD776" s="233"/>
      <c r="BE776" s="233"/>
      <c r="BF776" s="233"/>
      <c r="BG776" s="233"/>
      <c r="BH776" s="233"/>
      <c r="BI776" s="233"/>
      <c r="BJ776" s="233"/>
      <c r="BK776" s="233"/>
      <c r="BL776" s="233"/>
      <c r="BM776" s="233"/>
      <c r="BN776" s="233"/>
      <c r="BO776" s="233"/>
      <c r="BP776" s="233"/>
      <c r="BQ776" s="233"/>
      <c r="BR776" s="233"/>
      <c r="BS776" s="233"/>
      <c r="BT776" s="233"/>
      <c r="BU776" s="233"/>
      <c r="BV776" s="233"/>
      <c r="BW776" s="233"/>
      <c r="BX776" s="233"/>
      <c r="BY776" s="233"/>
      <c r="BZ776" s="233"/>
      <c r="CA776" s="233"/>
      <c r="CB776" s="233"/>
      <c r="CC776" s="233"/>
      <c r="CD776" s="233"/>
      <c r="CE776" s="233"/>
      <c r="CF776" s="233"/>
      <c r="CG776" s="233"/>
      <c r="CH776" s="233"/>
      <c r="CI776" s="233"/>
      <c r="CJ776" s="233"/>
      <c r="CK776" s="233"/>
      <c r="CL776" s="233"/>
      <c r="CM776" s="233"/>
      <c r="CN776" s="233"/>
      <c r="CO776" s="233"/>
      <c r="CP776" s="233"/>
      <c r="CQ776" s="233"/>
      <c r="CR776" s="233"/>
      <c r="CS776" s="233"/>
      <c r="CT776" s="233"/>
      <c r="CU776" s="233"/>
      <c r="CV776" s="233"/>
      <c r="CW776" s="233"/>
      <c r="CX776" s="233"/>
      <c r="CY776" s="233"/>
      <c r="CZ776" s="233"/>
      <c r="DA776" s="233"/>
      <c r="DB776" s="233"/>
      <c r="DC776" s="233"/>
      <c r="DD776" s="233"/>
      <c r="DE776" s="233"/>
      <c r="DF776" s="233"/>
      <c r="DG776" s="233"/>
      <c r="DH776" s="233"/>
      <c r="DI776" s="233"/>
      <c r="DJ776" s="233"/>
      <c r="DK776" s="233"/>
      <c r="DL776" s="233"/>
      <c r="DM776" s="233"/>
      <c r="DN776" s="233"/>
      <c r="DO776" s="233"/>
      <c r="DP776" s="233"/>
      <c r="DQ776" s="233"/>
      <c r="DR776" s="233"/>
      <c r="DS776" s="233"/>
      <c r="DT776" s="233"/>
      <c r="DU776" s="233"/>
      <c r="DV776" s="233"/>
      <c r="DW776" s="233"/>
      <c r="DX776" s="233"/>
      <c r="DY776" s="233"/>
      <c r="DZ776" s="233"/>
      <c r="EA776" s="233"/>
      <c r="EB776" s="233"/>
      <c r="EC776" s="233"/>
      <c r="ED776" s="233"/>
      <c r="EE776" s="233"/>
      <c r="EF776" s="233"/>
      <c r="EG776" s="233"/>
      <c r="EH776" s="233"/>
      <c r="EI776" s="233"/>
      <c r="EJ776" s="233"/>
      <c r="EK776" s="233"/>
      <c r="EL776" s="233"/>
      <c r="EM776" s="233"/>
      <c r="EN776" s="233"/>
      <c r="EO776" s="233"/>
      <c r="EP776" s="233"/>
      <c r="EQ776" s="233"/>
      <c r="ER776" s="233"/>
      <c r="ES776" s="233"/>
      <c r="ET776" s="233"/>
      <c r="EU776" s="233"/>
      <c r="EV776" s="233"/>
      <c r="EW776" s="233"/>
      <c r="EX776" s="233"/>
      <c r="EY776" s="233"/>
      <c r="EZ776" s="233"/>
      <c r="FA776" s="233"/>
      <c r="FB776" s="233"/>
      <c r="FC776" s="233"/>
      <c r="FD776" s="233"/>
      <c r="FE776" s="233"/>
      <c r="FF776" s="233"/>
      <c r="FG776" s="233"/>
      <c r="FH776" s="233"/>
      <c r="FI776" s="233"/>
      <c r="FJ776" s="233"/>
      <c r="FK776" s="233"/>
      <c r="FL776" s="233"/>
      <c r="FM776" s="233"/>
      <c r="FN776" s="233"/>
      <c r="FO776" s="233"/>
      <c r="FP776" s="233"/>
      <c r="FQ776" s="233"/>
      <c r="FR776" s="233"/>
      <c r="FS776" s="233"/>
      <c r="FT776" s="233"/>
      <c r="FU776" s="233"/>
      <c r="FV776" s="233"/>
      <c r="FW776" s="233"/>
      <c r="FX776" s="233"/>
      <c r="FY776" s="233"/>
      <c r="FZ776" s="233"/>
      <c r="GA776" s="233"/>
      <c r="GB776" s="233"/>
      <c r="GC776" s="233"/>
      <c r="GD776" s="233"/>
      <c r="GE776" s="233"/>
      <c r="GF776" s="233"/>
      <c r="GG776" s="233"/>
      <c r="GH776" s="233"/>
      <c r="GI776" s="233"/>
      <c r="GJ776" s="233"/>
      <c r="GK776" s="233"/>
      <c r="GL776" s="233"/>
      <c r="GM776" s="233"/>
      <c r="GN776" s="233"/>
      <c r="GO776" s="233"/>
      <c r="GP776" s="233"/>
      <c r="GQ776" s="233"/>
      <c r="GR776" s="233"/>
      <c r="GS776" s="233"/>
      <c r="GT776" s="233"/>
      <c r="GU776" s="233"/>
      <c r="GV776" s="233"/>
      <c r="GW776" s="233"/>
      <c r="GX776" s="233"/>
      <c r="GY776" s="233"/>
      <c r="GZ776" s="233"/>
      <c r="HA776" s="233"/>
      <c r="HB776" s="233"/>
      <c r="HC776" s="233"/>
      <c r="HD776" s="233"/>
      <c r="HE776" s="233"/>
      <c r="HF776" s="233"/>
      <c r="HG776" s="233"/>
      <c r="HH776" s="233"/>
      <c r="HI776" s="233"/>
      <c r="HJ776" s="233"/>
      <c r="HK776" s="233"/>
      <c r="HL776" s="233"/>
      <c r="HM776" s="233"/>
      <c r="HN776" s="233"/>
      <c r="HO776" s="233"/>
      <c r="HP776" s="233"/>
      <c r="HQ776" s="233"/>
      <c r="HR776" s="233"/>
      <c r="HS776" s="233"/>
      <c r="HT776" s="233"/>
      <c r="HU776" s="233"/>
      <c r="HV776" s="233"/>
      <c r="HW776" s="233"/>
      <c r="HX776" s="233"/>
      <c r="HY776" s="233"/>
      <c r="HZ776" s="233"/>
      <c r="IA776" s="233"/>
      <c r="IB776" s="233"/>
      <c r="IC776" s="233"/>
      <c r="ID776" s="233"/>
      <c r="IE776" s="233"/>
      <c r="IF776" s="233"/>
      <c r="IG776" s="233"/>
      <c r="IH776" s="233"/>
      <c r="II776" s="233"/>
      <c r="IJ776" s="233"/>
      <c r="IK776" s="233"/>
      <c r="IL776" s="233"/>
      <c r="IM776" s="233"/>
      <c r="IN776" s="233"/>
      <c r="IO776" s="233"/>
      <c r="IP776" s="233"/>
      <c r="IQ776" s="233"/>
      <c r="IR776" s="233"/>
      <c r="IS776" s="233"/>
      <c r="IT776" s="233"/>
      <c r="IU776" s="233"/>
      <c r="IV776" s="233"/>
      <c r="IW776" s="233"/>
      <c r="IX776" s="233"/>
      <c r="IY776" s="233"/>
      <c r="IZ776" s="233"/>
      <c r="JA776" s="233"/>
      <c r="JB776" s="233"/>
      <c r="JC776" s="233"/>
      <c r="JD776" s="233"/>
      <c r="JE776" s="233"/>
      <c r="JF776" s="233"/>
      <c r="JG776" s="233"/>
      <c r="JH776" s="233"/>
      <c r="JI776" s="233"/>
      <c r="JJ776" s="233"/>
      <c r="JK776" s="233"/>
      <c r="JL776" s="233"/>
      <c r="JM776" s="233"/>
      <c r="JN776" s="233"/>
      <c r="JO776" s="233"/>
      <c r="JP776" s="233"/>
      <c r="JQ776" s="233"/>
      <c r="JR776" s="233"/>
      <c r="JS776" s="233"/>
      <c r="JT776" s="233"/>
      <c r="JU776" s="233"/>
      <c r="JV776" s="233"/>
      <c r="JW776" s="233"/>
      <c r="JX776" s="233"/>
      <c r="JY776" s="233"/>
      <c r="JZ776" s="233"/>
      <c r="KA776" s="233"/>
      <c r="KB776" s="233"/>
      <c r="KC776" s="233"/>
      <c r="KD776" s="233"/>
      <c r="KE776" s="233"/>
      <c r="KF776" s="233"/>
      <c r="KG776" s="233"/>
      <c r="KH776" s="233"/>
      <c r="KI776" s="233"/>
      <c r="KJ776" s="233"/>
      <c r="KK776" s="233"/>
      <c r="KL776" s="233"/>
      <c r="KM776" s="233"/>
      <c r="KN776" s="233"/>
      <c r="KO776" s="233"/>
      <c r="KP776" s="233"/>
      <c r="KQ776" s="233"/>
      <c r="KR776" s="233"/>
      <c r="KS776" s="233"/>
      <c r="KT776" s="233"/>
      <c r="KU776" s="233"/>
      <c r="KV776" s="233"/>
      <c r="KW776" s="233"/>
      <c r="KX776" s="233"/>
      <c r="KY776" s="233"/>
      <c r="KZ776" s="233"/>
      <c r="LA776" s="233"/>
      <c r="LB776" s="233"/>
      <c r="LC776" s="233"/>
      <c r="LD776" s="233"/>
      <c r="LE776" s="233"/>
      <c r="LF776" s="233"/>
      <c r="LG776" s="233"/>
      <c r="LH776" s="233"/>
      <c r="LI776" s="233"/>
      <c r="LJ776" s="233"/>
      <c r="LK776" s="233"/>
      <c r="LL776" s="233"/>
      <c r="LM776" s="233"/>
      <c r="LN776" s="233"/>
      <c r="LO776" s="233"/>
      <c r="LP776" s="233"/>
      <c r="LQ776" s="233"/>
      <c r="LR776" s="233"/>
      <c r="LS776" s="233"/>
      <c r="LT776" s="233"/>
      <c r="LU776" s="233"/>
      <c r="LV776" s="233"/>
      <c r="LW776" s="233"/>
      <c r="LX776" s="233"/>
      <c r="LY776" s="233"/>
      <c r="LZ776" s="233"/>
      <c r="MA776" s="233"/>
      <c r="MB776" s="233"/>
      <c r="MC776" s="233"/>
      <c r="MD776" s="233"/>
      <c r="ME776" s="233"/>
      <c r="MF776" s="233"/>
      <c r="MG776" s="233"/>
      <c r="MH776" s="233"/>
      <c r="MI776" s="233"/>
      <c r="MJ776" s="233"/>
      <c r="MK776" s="233"/>
      <c r="ML776" s="233"/>
      <c r="MM776" s="233"/>
      <c r="MN776" s="233"/>
      <c r="MO776" s="233"/>
      <c r="MP776" s="233"/>
      <c r="MQ776" s="233"/>
      <c r="MR776" s="233"/>
      <c r="MS776" s="233"/>
      <c r="MT776" s="233"/>
      <c r="MU776" s="233"/>
      <c r="MV776" s="233"/>
      <c r="MW776" s="233"/>
      <c r="MX776" s="233"/>
      <c r="MY776" s="233"/>
      <c r="MZ776" s="233"/>
      <c r="NA776" s="233"/>
      <c r="NB776" s="233"/>
      <c r="NC776" s="233"/>
      <c r="ND776" s="233"/>
      <c r="NE776" s="233"/>
      <c r="NF776" s="233"/>
      <c r="NG776" s="233"/>
      <c r="NH776" s="233"/>
      <c r="NI776" s="233"/>
      <c r="NJ776" s="233"/>
      <c r="NK776" s="233"/>
      <c r="NL776" s="233"/>
      <c r="NM776" s="233"/>
      <c r="NN776" s="233"/>
      <c r="NO776" s="233"/>
      <c r="NP776" s="233"/>
      <c r="NQ776" s="233"/>
      <c r="NR776" s="233"/>
      <c r="NS776" s="233"/>
      <c r="NT776" s="233"/>
      <c r="NU776" s="233"/>
      <c r="NV776" s="233"/>
      <c r="NW776" s="233"/>
      <c r="NX776" s="233"/>
      <c r="NY776" s="233"/>
      <c r="NZ776" s="233"/>
      <c r="OA776" s="233"/>
      <c r="OB776" s="233"/>
      <c r="OC776" s="233"/>
      <c r="OD776" s="233"/>
      <c r="OE776" s="233"/>
      <c r="OF776" s="233"/>
      <c r="OG776" s="233"/>
      <c r="OH776" s="233"/>
      <c r="OI776" s="233"/>
      <c r="OJ776" s="233"/>
      <c r="OK776" s="233"/>
      <c r="OL776" s="233"/>
      <c r="OM776" s="233"/>
      <c r="ON776" s="233"/>
      <c r="OO776" s="233"/>
      <c r="OP776" s="233"/>
      <c r="OQ776" s="233"/>
      <c r="OR776" s="233"/>
      <c r="OS776" s="233"/>
      <c r="OT776" s="233"/>
      <c r="OU776" s="233"/>
      <c r="OV776" s="233"/>
      <c r="OW776" s="233"/>
      <c r="OX776" s="233"/>
      <c r="OY776" s="233"/>
      <c r="OZ776" s="233"/>
      <c r="PA776" s="233"/>
      <c r="PB776" s="233"/>
      <c r="PC776" s="233"/>
      <c r="PD776" s="233"/>
      <c r="PE776" s="233"/>
      <c r="PF776" s="233"/>
      <c r="PG776" s="233"/>
      <c r="PH776" s="233"/>
      <c r="PI776" s="233"/>
      <c r="PJ776" s="233"/>
      <c r="PK776" s="233"/>
      <c r="PL776" s="233"/>
      <c r="PM776" s="233"/>
      <c r="PN776" s="233"/>
      <c r="PO776" s="233"/>
      <c r="PP776" s="233"/>
      <c r="PQ776" s="233"/>
      <c r="PR776" s="233"/>
      <c r="PS776" s="233"/>
      <c r="PT776" s="233"/>
      <c r="PU776" s="233"/>
      <c r="PV776" s="233"/>
      <c r="PW776" s="233"/>
      <c r="PX776" s="233"/>
      <c r="PY776" s="233"/>
      <c r="PZ776" s="233"/>
      <c r="QA776" s="233"/>
      <c r="QB776" s="233"/>
      <c r="QC776" s="233"/>
      <c r="QD776" s="233"/>
      <c r="QE776" s="233"/>
      <c r="QF776" s="233"/>
      <c r="QG776" s="233"/>
      <c r="QH776" s="233"/>
      <c r="QI776" s="233"/>
      <c r="QJ776" s="233"/>
      <c r="QK776" s="233"/>
      <c r="QL776" s="233"/>
      <c r="QM776" s="233"/>
      <c r="QN776" s="233"/>
      <c r="QO776" s="233"/>
      <c r="QP776" s="233"/>
      <c r="QQ776" s="233"/>
      <c r="QR776" s="233"/>
      <c r="QS776" s="233"/>
      <c r="QT776" s="233"/>
      <c r="QU776" s="233"/>
      <c r="QV776" s="233"/>
      <c r="QW776" s="233"/>
      <c r="QX776" s="233"/>
      <c r="QY776" s="233"/>
      <c r="QZ776" s="233"/>
      <c r="RA776" s="233"/>
      <c r="RB776" s="233"/>
      <c r="RC776" s="233"/>
      <c r="RD776" s="233"/>
      <c r="RE776" s="233"/>
      <c r="RF776" s="233"/>
      <c r="RG776" s="233"/>
      <c r="RH776" s="233"/>
      <c r="RI776" s="233"/>
      <c r="RJ776" s="233"/>
      <c r="RK776" s="233"/>
      <c r="RL776" s="233"/>
      <c r="RM776" s="233"/>
      <c r="RN776" s="233"/>
      <c r="RO776" s="233"/>
      <c r="RP776" s="233"/>
      <c r="RQ776" s="233"/>
      <c r="RR776" s="233"/>
      <c r="RS776" s="233"/>
      <c r="RT776" s="233"/>
      <c r="RU776" s="233"/>
      <c r="RV776" s="233"/>
      <c r="RW776" s="233"/>
      <c r="RX776" s="233"/>
      <c r="RY776" s="233"/>
      <c r="RZ776" s="233"/>
      <c r="SA776" s="233"/>
      <c r="SB776" s="233"/>
    </row>
    <row r="777" spans="1:496" ht="15" customHeight="1" x14ac:dyDescent="0.2">
      <c r="A777" s="234"/>
    </row>
    <row r="778" spans="1:496" ht="15" customHeight="1" x14ac:dyDescent="0.2">
      <c r="A778" s="234" t="s">
        <v>1069</v>
      </c>
      <c r="B778" s="234">
        <v>203</v>
      </c>
      <c r="E778" s="233" t="s">
        <v>744</v>
      </c>
    </row>
    <row r="779" spans="1:496" ht="15" customHeight="1" x14ac:dyDescent="0.2">
      <c r="A779" s="234" t="s">
        <v>1005</v>
      </c>
      <c r="B779" s="234">
        <v>203001</v>
      </c>
      <c r="E779" s="233" t="s">
        <v>745</v>
      </c>
    </row>
    <row r="780" spans="1:496" ht="15" customHeight="1" x14ac:dyDescent="0.2">
      <c r="A780" s="234" t="s">
        <v>1070</v>
      </c>
      <c r="B780" s="234">
        <v>203002</v>
      </c>
      <c r="E780" s="233" t="s">
        <v>598</v>
      </c>
    </row>
    <row r="781" spans="1:496" ht="15" customHeight="1" x14ac:dyDescent="0.2">
      <c r="A781" s="234"/>
    </row>
    <row r="782" spans="1:496" ht="15" customHeight="1" x14ac:dyDescent="0.2">
      <c r="A782" s="234" t="s">
        <v>1071</v>
      </c>
      <c r="B782" s="234">
        <v>204</v>
      </c>
      <c r="E782" s="233" t="s">
        <v>746</v>
      </c>
    </row>
    <row r="783" spans="1:496" ht="15" customHeight="1" x14ac:dyDescent="0.2">
      <c r="A783" s="234" t="s">
        <v>1072</v>
      </c>
      <c r="B783" s="234">
        <v>204001</v>
      </c>
      <c r="E783" s="241" t="s">
        <v>747</v>
      </c>
    </row>
    <row r="784" spans="1:496" ht="15" customHeight="1" x14ac:dyDescent="0.2">
      <c r="A784" s="234" t="s">
        <v>1073</v>
      </c>
      <c r="B784" s="234">
        <v>204002</v>
      </c>
      <c r="E784" s="241" t="s">
        <v>748</v>
      </c>
    </row>
    <row r="785" spans="1:496" ht="15" customHeight="1" x14ac:dyDescent="0.2">
      <c r="A785" s="234" t="s">
        <v>1074</v>
      </c>
      <c r="B785" s="234">
        <v>204003</v>
      </c>
      <c r="E785" s="241" t="s">
        <v>749</v>
      </c>
    </row>
    <row r="786" spans="1:496" s="239" customFormat="1" ht="15" customHeight="1" x14ac:dyDescent="0.2">
      <c r="A786" s="237"/>
      <c r="B786" s="237"/>
      <c r="D786" s="237"/>
      <c r="F786" s="233"/>
      <c r="G786" s="233"/>
      <c r="H786" s="233"/>
      <c r="I786" s="233"/>
      <c r="J786" s="233"/>
      <c r="K786" s="233"/>
      <c r="L786" s="233"/>
      <c r="M786" s="233"/>
      <c r="N786" s="233"/>
      <c r="O786" s="233"/>
      <c r="P786" s="233"/>
      <c r="Q786" s="233"/>
      <c r="R786" s="233"/>
      <c r="S786" s="233"/>
      <c r="T786" s="233"/>
      <c r="U786" s="233"/>
      <c r="V786" s="233"/>
      <c r="W786" s="233"/>
      <c r="X786" s="233"/>
      <c r="Y786" s="233"/>
      <c r="Z786" s="233"/>
      <c r="AA786" s="233"/>
      <c r="AB786" s="233"/>
      <c r="AC786" s="233"/>
      <c r="AD786" s="233"/>
      <c r="AE786" s="233"/>
      <c r="AF786" s="233"/>
      <c r="AG786" s="233"/>
      <c r="AH786" s="233"/>
      <c r="AI786" s="233"/>
      <c r="AJ786" s="233"/>
      <c r="AK786" s="233"/>
      <c r="AL786" s="233"/>
      <c r="AM786" s="233"/>
      <c r="AN786" s="233"/>
      <c r="AO786" s="233"/>
      <c r="AP786" s="233"/>
      <c r="AQ786" s="233"/>
      <c r="AR786" s="233"/>
      <c r="AS786" s="233"/>
      <c r="AT786" s="233"/>
      <c r="AU786" s="233"/>
      <c r="AV786" s="233"/>
      <c r="AW786" s="233"/>
      <c r="AX786" s="233"/>
      <c r="AY786" s="233"/>
      <c r="AZ786" s="233"/>
      <c r="BA786" s="233"/>
      <c r="BB786" s="233"/>
      <c r="BC786" s="233"/>
      <c r="BD786" s="233"/>
      <c r="BE786" s="233"/>
      <c r="BF786" s="233"/>
      <c r="BG786" s="233"/>
      <c r="BH786" s="233"/>
      <c r="BI786" s="233"/>
      <c r="BJ786" s="233"/>
      <c r="BK786" s="233"/>
      <c r="BL786" s="233"/>
      <c r="BM786" s="233"/>
      <c r="BN786" s="233"/>
      <c r="BO786" s="233"/>
      <c r="BP786" s="233"/>
      <c r="BQ786" s="233"/>
      <c r="BR786" s="233"/>
      <c r="BS786" s="233"/>
      <c r="BT786" s="233"/>
      <c r="BU786" s="233"/>
      <c r="BV786" s="233"/>
      <c r="BW786" s="233"/>
      <c r="BX786" s="233"/>
      <c r="BY786" s="233"/>
      <c r="BZ786" s="233"/>
      <c r="CA786" s="233"/>
      <c r="CB786" s="233"/>
      <c r="CC786" s="233"/>
      <c r="CD786" s="233"/>
      <c r="CE786" s="233"/>
      <c r="CF786" s="233"/>
      <c r="CG786" s="233"/>
      <c r="CH786" s="233"/>
      <c r="CI786" s="233"/>
      <c r="CJ786" s="233"/>
      <c r="CK786" s="233"/>
      <c r="CL786" s="233"/>
      <c r="CM786" s="233"/>
      <c r="CN786" s="233"/>
      <c r="CO786" s="233"/>
      <c r="CP786" s="233"/>
      <c r="CQ786" s="233"/>
      <c r="CR786" s="233"/>
      <c r="CS786" s="233"/>
      <c r="CT786" s="233"/>
      <c r="CU786" s="233"/>
      <c r="CV786" s="233"/>
      <c r="CW786" s="233"/>
      <c r="CX786" s="233"/>
      <c r="CY786" s="233"/>
      <c r="CZ786" s="233"/>
      <c r="DA786" s="233"/>
      <c r="DB786" s="233"/>
      <c r="DC786" s="233"/>
      <c r="DD786" s="233"/>
      <c r="DE786" s="233"/>
      <c r="DF786" s="233"/>
      <c r="DG786" s="233"/>
      <c r="DH786" s="233"/>
      <c r="DI786" s="233"/>
      <c r="DJ786" s="233"/>
      <c r="DK786" s="233"/>
      <c r="DL786" s="233"/>
      <c r="DM786" s="233"/>
      <c r="DN786" s="233"/>
      <c r="DO786" s="233"/>
      <c r="DP786" s="233"/>
      <c r="DQ786" s="233"/>
      <c r="DR786" s="233"/>
      <c r="DS786" s="233"/>
      <c r="DT786" s="233"/>
      <c r="DU786" s="233"/>
      <c r="DV786" s="233"/>
      <c r="DW786" s="233"/>
      <c r="DX786" s="233"/>
      <c r="DY786" s="233"/>
      <c r="DZ786" s="233"/>
      <c r="EA786" s="233"/>
      <c r="EB786" s="233"/>
      <c r="EC786" s="233"/>
      <c r="ED786" s="233"/>
      <c r="EE786" s="233"/>
      <c r="EF786" s="233"/>
      <c r="EG786" s="233"/>
      <c r="EH786" s="233"/>
      <c r="EI786" s="233"/>
      <c r="EJ786" s="233"/>
      <c r="EK786" s="233"/>
      <c r="EL786" s="233"/>
      <c r="EM786" s="233"/>
      <c r="EN786" s="233"/>
      <c r="EO786" s="233"/>
      <c r="EP786" s="233"/>
      <c r="EQ786" s="233"/>
      <c r="ER786" s="233"/>
      <c r="ES786" s="233"/>
      <c r="ET786" s="233"/>
      <c r="EU786" s="233"/>
      <c r="EV786" s="233"/>
      <c r="EW786" s="233"/>
      <c r="EX786" s="233"/>
      <c r="EY786" s="233"/>
      <c r="EZ786" s="233"/>
      <c r="FA786" s="233"/>
      <c r="FB786" s="233"/>
      <c r="FC786" s="233"/>
      <c r="FD786" s="233"/>
      <c r="FE786" s="233"/>
      <c r="FF786" s="233"/>
      <c r="FG786" s="233"/>
      <c r="FH786" s="233"/>
      <c r="FI786" s="233"/>
      <c r="FJ786" s="233"/>
      <c r="FK786" s="233"/>
      <c r="FL786" s="233"/>
      <c r="FM786" s="233"/>
      <c r="FN786" s="233"/>
      <c r="FO786" s="233"/>
      <c r="FP786" s="233"/>
      <c r="FQ786" s="233"/>
      <c r="FR786" s="233"/>
      <c r="FS786" s="233"/>
      <c r="FT786" s="233"/>
      <c r="FU786" s="233"/>
      <c r="FV786" s="233"/>
      <c r="FW786" s="233"/>
      <c r="FX786" s="233"/>
      <c r="FY786" s="233"/>
      <c r="FZ786" s="233"/>
      <c r="GA786" s="233"/>
      <c r="GB786" s="233"/>
      <c r="GC786" s="233"/>
      <c r="GD786" s="233"/>
      <c r="GE786" s="233"/>
      <c r="GF786" s="233"/>
      <c r="GG786" s="233"/>
      <c r="GH786" s="233"/>
      <c r="GI786" s="233"/>
      <c r="GJ786" s="233"/>
      <c r="GK786" s="233"/>
      <c r="GL786" s="233"/>
      <c r="GM786" s="233"/>
      <c r="GN786" s="233"/>
      <c r="GO786" s="233"/>
      <c r="GP786" s="233"/>
      <c r="GQ786" s="233"/>
      <c r="GR786" s="233"/>
      <c r="GS786" s="233"/>
      <c r="GT786" s="233"/>
      <c r="GU786" s="233"/>
      <c r="GV786" s="233"/>
      <c r="GW786" s="233"/>
      <c r="GX786" s="233"/>
      <c r="GY786" s="233"/>
      <c r="GZ786" s="233"/>
      <c r="HA786" s="233"/>
      <c r="HB786" s="233"/>
      <c r="HC786" s="233"/>
      <c r="HD786" s="233"/>
      <c r="HE786" s="233"/>
      <c r="HF786" s="233"/>
      <c r="HG786" s="233"/>
      <c r="HH786" s="233"/>
      <c r="HI786" s="233"/>
      <c r="HJ786" s="233"/>
      <c r="HK786" s="233"/>
      <c r="HL786" s="233"/>
      <c r="HM786" s="233"/>
      <c r="HN786" s="233"/>
      <c r="HO786" s="233"/>
      <c r="HP786" s="233"/>
      <c r="HQ786" s="233"/>
      <c r="HR786" s="233"/>
      <c r="HS786" s="233"/>
      <c r="HT786" s="233"/>
      <c r="HU786" s="233"/>
      <c r="HV786" s="233"/>
      <c r="HW786" s="233"/>
      <c r="HX786" s="233"/>
      <c r="HY786" s="233"/>
      <c r="HZ786" s="233"/>
      <c r="IA786" s="233"/>
      <c r="IB786" s="233"/>
      <c r="IC786" s="233"/>
      <c r="ID786" s="233"/>
      <c r="IE786" s="233"/>
      <c r="IF786" s="233"/>
      <c r="IG786" s="233"/>
      <c r="IH786" s="233"/>
      <c r="II786" s="233"/>
      <c r="IJ786" s="233"/>
      <c r="IK786" s="233"/>
      <c r="IL786" s="233"/>
      <c r="IM786" s="233"/>
      <c r="IN786" s="233"/>
      <c r="IO786" s="233"/>
      <c r="IP786" s="233"/>
      <c r="IQ786" s="233"/>
      <c r="IR786" s="233"/>
      <c r="IS786" s="233"/>
      <c r="IT786" s="233"/>
      <c r="IU786" s="233"/>
      <c r="IV786" s="233"/>
      <c r="IW786" s="233"/>
      <c r="IX786" s="233"/>
      <c r="IY786" s="233"/>
      <c r="IZ786" s="233"/>
      <c r="JA786" s="233"/>
      <c r="JB786" s="233"/>
      <c r="JC786" s="233"/>
      <c r="JD786" s="233"/>
      <c r="JE786" s="233"/>
      <c r="JF786" s="233"/>
      <c r="JG786" s="233"/>
      <c r="JH786" s="233"/>
      <c r="JI786" s="233"/>
      <c r="JJ786" s="233"/>
      <c r="JK786" s="233"/>
      <c r="JL786" s="233"/>
      <c r="JM786" s="233"/>
      <c r="JN786" s="233"/>
      <c r="JO786" s="233"/>
      <c r="JP786" s="233"/>
      <c r="JQ786" s="233"/>
      <c r="JR786" s="233"/>
      <c r="JS786" s="233"/>
      <c r="JT786" s="233"/>
      <c r="JU786" s="233"/>
      <c r="JV786" s="233"/>
      <c r="JW786" s="233"/>
      <c r="JX786" s="233"/>
      <c r="JY786" s="233"/>
      <c r="JZ786" s="233"/>
      <c r="KA786" s="233"/>
      <c r="KB786" s="233"/>
      <c r="KC786" s="233"/>
      <c r="KD786" s="233"/>
      <c r="KE786" s="233"/>
      <c r="KF786" s="233"/>
      <c r="KG786" s="233"/>
      <c r="KH786" s="233"/>
      <c r="KI786" s="233"/>
      <c r="KJ786" s="233"/>
      <c r="KK786" s="233"/>
      <c r="KL786" s="233"/>
      <c r="KM786" s="233"/>
      <c r="KN786" s="233"/>
      <c r="KO786" s="233"/>
      <c r="KP786" s="233"/>
      <c r="KQ786" s="233"/>
      <c r="KR786" s="233"/>
      <c r="KS786" s="233"/>
      <c r="KT786" s="233"/>
      <c r="KU786" s="233"/>
      <c r="KV786" s="233"/>
      <c r="KW786" s="233"/>
      <c r="KX786" s="233"/>
      <c r="KY786" s="233"/>
      <c r="KZ786" s="233"/>
      <c r="LA786" s="233"/>
      <c r="LB786" s="233"/>
      <c r="LC786" s="233"/>
      <c r="LD786" s="233"/>
      <c r="LE786" s="233"/>
      <c r="LF786" s="233"/>
      <c r="LG786" s="233"/>
      <c r="LH786" s="233"/>
      <c r="LI786" s="233"/>
      <c r="LJ786" s="233"/>
      <c r="LK786" s="233"/>
      <c r="LL786" s="233"/>
      <c r="LM786" s="233"/>
      <c r="LN786" s="233"/>
      <c r="LO786" s="233"/>
      <c r="LP786" s="233"/>
      <c r="LQ786" s="233"/>
      <c r="LR786" s="233"/>
      <c r="LS786" s="233"/>
      <c r="LT786" s="233"/>
      <c r="LU786" s="233"/>
      <c r="LV786" s="233"/>
      <c r="LW786" s="233"/>
      <c r="LX786" s="233"/>
      <c r="LY786" s="233"/>
      <c r="LZ786" s="233"/>
      <c r="MA786" s="233"/>
      <c r="MB786" s="233"/>
      <c r="MC786" s="233"/>
      <c r="MD786" s="233"/>
      <c r="ME786" s="233"/>
      <c r="MF786" s="233"/>
      <c r="MG786" s="233"/>
      <c r="MH786" s="233"/>
      <c r="MI786" s="233"/>
      <c r="MJ786" s="233"/>
      <c r="MK786" s="233"/>
      <c r="ML786" s="233"/>
      <c r="MM786" s="233"/>
      <c r="MN786" s="233"/>
      <c r="MO786" s="233"/>
      <c r="MP786" s="233"/>
      <c r="MQ786" s="233"/>
      <c r="MR786" s="233"/>
      <c r="MS786" s="233"/>
      <c r="MT786" s="233"/>
      <c r="MU786" s="233"/>
      <c r="MV786" s="233"/>
      <c r="MW786" s="233"/>
      <c r="MX786" s="233"/>
      <c r="MY786" s="233"/>
      <c r="MZ786" s="233"/>
      <c r="NA786" s="233"/>
      <c r="NB786" s="233"/>
      <c r="NC786" s="233"/>
      <c r="ND786" s="233"/>
      <c r="NE786" s="233"/>
      <c r="NF786" s="233"/>
      <c r="NG786" s="233"/>
      <c r="NH786" s="233"/>
      <c r="NI786" s="233"/>
      <c r="NJ786" s="233"/>
      <c r="NK786" s="233"/>
      <c r="NL786" s="233"/>
      <c r="NM786" s="233"/>
      <c r="NN786" s="233"/>
      <c r="NO786" s="233"/>
      <c r="NP786" s="233"/>
      <c r="NQ786" s="233"/>
      <c r="NR786" s="233"/>
      <c r="NS786" s="233"/>
      <c r="NT786" s="233"/>
      <c r="NU786" s="233"/>
      <c r="NV786" s="233"/>
      <c r="NW786" s="233"/>
      <c r="NX786" s="233"/>
      <c r="NY786" s="233"/>
      <c r="NZ786" s="233"/>
      <c r="OA786" s="233"/>
      <c r="OB786" s="233"/>
      <c r="OC786" s="233"/>
      <c r="OD786" s="233"/>
      <c r="OE786" s="233"/>
      <c r="OF786" s="233"/>
      <c r="OG786" s="233"/>
      <c r="OH786" s="233"/>
      <c r="OI786" s="233"/>
      <c r="OJ786" s="233"/>
      <c r="OK786" s="233"/>
      <c r="OL786" s="233"/>
      <c r="OM786" s="233"/>
      <c r="ON786" s="233"/>
      <c r="OO786" s="233"/>
      <c r="OP786" s="233"/>
      <c r="OQ786" s="233"/>
      <c r="OR786" s="233"/>
      <c r="OS786" s="233"/>
      <c r="OT786" s="233"/>
      <c r="OU786" s="233"/>
      <c r="OV786" s="233"/>
      <c r="OW786" s="233"/>
      <c r="OX786" s="233"/>
      <c r="OY786" s="233"/>
      <c r="OZ786" s="233"/>
      <c r="PA786" s="233"/>
      <c r="PB786" s="233"/>
      <c r="PC786" s="233"/>
      <c r="PD786" s="233"/>
      <c r="PE786" s="233"/>
      <c r="PF786" s="233"/>
      <c r="PG786" s="233"/>
      <c r="PH786" s="233"/>
      <c r="PI786" s="233"/>
      <c r="PJ786" s="233"/>
      <c r="PK786" s="233"/>
      <c r="PL786" s="233"/>
      <c r="PM786" s="233"/>
      <c r="PN786" s="233"/>
      <c r="PO786" s="233"/>
      <c r="PP786" s="233"/>
      <c r="PQ786" s="233"/>
      <c r="PR786" s="233"/>
      <c r="PS786" s="233"/>
      <c r="PT786" s="233"/>
      <c r="PU786" s="233"/>
      <c r="PV786" s="233"/>
      <c r="PW786" s="233"/>
      <c r="PX786" s="233"/>
      <c r="PY786" s="233"/>
      <c r="PZ786" s="233"/>
      <c r="QA786" s="233"/>
      <c r="QB786" s="233"/>
      <c r="QC786" s="233"/>
      <c r="QD786" s="233"/>
      <c r="QE786" s="233"/>
      <c r="QF786" s="233"/>
      <c r="QG786" s="233"/>
      <c r="QH786" s="233"/>
      <c r="QI786" s="233"/>
      <c r="QJ786" s="233"/>
      <c r="QK786" s="233"/>
      <c r="QL786" s="233"/>
      <c r="QM786" s="233"/>
      <c r="QN786" s="233"/>
      <c r="QO786" s="233"/>
      <c r="QP786" s="233"/>
      <c r="QQ786" s="233"/>
      <c r="QR786" s="233"/>
      <c r="QS786" s="233"/>
      <c r="QT786" s="233"/>
      <c r="QU786" s="233"/>
      <c r="QV786" s="233"/>
      <c r="QW786" s="233"/>
      <c r="QX786" s="233"/>
      <c r="QY786" s="233"/>
      <c r="QZ786" s="233"/>
      <c r="RA786" s="233"/>
      <c r="RB786" s="233"/>
      <c r="RC786" s="233"/>
      <c r="RD786" s="233"/>
      <c r="RE786" s="233"/>
      <c r="RF786" s="233"/>
      <c r="RG786" s="233"/>
      <c r="RH786" s="233"/>
      <c r="RI786" s="233"/>
      <c r="RJ786" s="233"/>
      <c r="RK786" s="233"/>
      <c r="RL786" s="233"/>
      <c r="RM786" s="233"/>
      <c r="RN786" s="233"/>
      <c r="RO786" s="233"/>
      <c r="RP786" s="233"/>
      <c r="RQ786" s="233"/>
      <c r="RR786" s="233"/>
      <c r="RS786" s="233"/>
      <c r="RT786" s="233"/>
      <c r="RU786" s="233"/>
      <c r="RV786" s="233"/>
      <c r="RW786" s="233"/>
      <c r="RX786" s="233"/>
      <c r="RY786" s="233"/>
      <c r="RZ786" s="233"/>
      <c r="SA786" s="233"/>
      <c r="SB786" s="233"/>
    </row>
    <row r="787" spans="1:496" s="239" customFormat="1" ht="15" customHeight="1" x14ac:dyDescent="0.2">
      <c r="A787" s="237"/>
      <c r="B787" s="237"/>
      <c r="D787" s="237"/>
      <c r="F787" s="233"/>
      <c r="G787" s="233"/>
      <c r="H787" s="233"/>
      <c r="I787" s="233"/>
      <c r="J787" s="233"/>
      <c r="K787" s="233"/>
      <c r="L787" s="233"/>
      <c r="M787" s="233"/>
      <c r="N787" s="233"/>
      <c r="O787" s="233"/>
      <c r="P787" s="233"/>
      <c r="Q787" s="233"/>
      <c r="R787" s="233"/>
      <c r="S787" s="233"/>
      <c r="T787" s="233"/>
      <c r="U787" s="233"/>
      <c r="V787" s="233"/>
      <c r="W787" s="233"/>
      <c r="X787" s="233"/>
      <c r="Y787" s="233"/>
      <c r="Z787" s="233"/>
      <c r="AA787" s="233"/>
      <c r="AB787" s="233"/>
      <c r="AC787" s="233"/>
      <c r="AD787" s="233"/>
      <c r="AE787" s="233"/>
      <c r="AF787" s="233"/>
      <c r="AG787" s="233"/>
      <c r="AH787" s="233"/>
      <c r="AI787" s="233"/>
      <c r="AJ787" s="233"/>
      <c r="AK787" s="233"/>
      <c r="AL787" s="233"/>
      <c r="AM787" s="233"/>
      <c r="AN787" s="233"/>
      <c r="AO787" s="233"/>
      <c r="AP787" s="233"/>
      <c r="AQ787" s="233"/>
      <c r="AR787" s="233"/>
      <c r="AS787" s="233"/>
      <c r="AT787" s="233"/>
      <c r="AU787" s="233"/>
      <c r="AV787" s="233"/>
      <c r="AW787" s="233"/>
      <c r="AX787" s="233"/>
      <c r="AY787" s="233"/>
      <c r="AZ787" s="233"/>
      <c r="BA787" s="233"/>
      <c r="BB787" s="233"/>
      <c r="BC787" s="233"/>
      <c r="BD787" s="233"/>
      <c r="BE787" s="233"/>
      <c r="BF787" s="233"/>
      <c r="BG787" s="233"/>
      <c r="BH787" s="233"/>
      <c r="BI787" s="233"/>
      <c r="BJ787" s="233"/>
      <c r="BK787" s="233"/>
      <c r="BL787" s="233"/>
      <c r="BM787" s="233"/>
      <c r="BN787" s="233"/>
      <c r="BO787" s="233"/>
      <c r="BP787" s="233"/>
      <c r="BQ787" s="233"/>
      <c r="BR787" s="233"/>
      <c r="BS787" s="233"/>
      <c r="BT787" s="233"/>
      <c r="BU787" s="233"/>
      <c r="BV787" s="233"/>
      <c r="BW787" s="233"/>
      <c r="BX787" s="233"/>
      <c r="BY787" s="233"/>
      <c r="BZ787" s="233"/>
      <c r="CA787" s="233"/>
      <c r="CB787" s="233"/>
      <c r="CC787" s="233"/>
      <c r="CD787" s="233"/>
      <c r="CE787" s="233"/>
      <c r="CF787" s="233"/>
      <c r="CG787" s="233"/>
      <c r="CH787" s="233"/>
      <c r="CI787" s="233"/>
      <c r="CJ787" s="233"/>
      <c r="CK787" s="233"/>
      <c r="CL787" s="233"/>
      <c r="CM787" s="233"/>
      <c r="CN787" s="233"/>
      <c r="CO787" s="233"/>
      <c r="CP787" s="233"/>
      <c r="CQ787" s="233"/>
      <c r="CR787" s="233"/>
      <c r="CS787" s="233"/>
      <c r="CT787" s="233"/>
      <c r="CU787" s="233"/>
      <c r="CV787" s="233"/>
      <c r="CW787" s="233"/>
      <c r="CX787" s="233"/>
      <c r="CY787" s="233"/>
      <c r="CZ787" s="233"/>
      <c r="DA787" s="233"/>
      <c r="DB787" s="233"/>
      <c r="DC787" s="233"/>
      <c r="DD787" s="233"/>
      <c r="DE787" s="233"/>
      <c r="DF787" s="233"/>
      <c r="DG787" s="233"/>
      <c r="DH787" s="233"/>
      <c r="DI787" s="233"/>
      <c r="DJ787" s="233"/>
      <c r="DK787" s="233"/>
      <c r="DL787" s="233"/>
      <c r="DM787" s="233"/>
      <c r="DN787" s="233"/>
      <c r="DO787" s="233"/>
      <c r="DP787" s="233"/>
      <c r="DQ787" s="233"/>
      <c r="DR787" s="233"/>
      <c r="DS787" s="233"/>
      <c r="DT787" s="233"/>
      <c r="DU787" s="233"/>
      <c r="DV787" s="233"/>
      <c r="DW787" s="233"/>
      <c r="DX787" s="233"/>
      <c r="DY787" s="233"/>
      <c r="DZ787" s="233"/>
      <c r="EA787" s="233"/>
      <c r="EB787" s="233"/>
      <c r="EC787" s="233"/>
      <c r="ED787" s="233"/>
      <c r="EE787" s="233"/>
      <c r="EF787" s="233"/>
      <c r="EG787" s="233"/>
      <c r="EH787" s="233"/>
      <c r="EI787" s="233"/>
      <c r="EJ787" s="233"/>
      <c r="EK787" s="233"/>
      <c r="EL787" s="233"/>
      <c r="EM787" s="233"/>
      <c r="EN787" s="233"/>
      <c r="EO787" s="233"/>
      <c r="EP787" s="233"/>
      <c r="EQ787" s="233"/>
      <c r="ER787" s="233"/>
      <c r="ES787" s="233"/>
      <c r="ET787" s="233"/>
      <c r="EU787" s="233"/>
      <c r="EV787" s="233"/>
      <c r="EW787" s="233"/>
      <c r="EX787" s="233"/>
      <c r="EY787" s="233"/>
      <c r="EZ787" s="233"/>
      <c r="FA787" s="233"/>
      <c r="FB787" s="233"/>
      <c r="FC787" s="233"/>
      <c r="FD787" s="233"/>
      <c r="FE787" s="233"/>
      <c r="FF787" s="233"/>
      <c r="FG787" s="233"/>
      <c r="FH787" s="233"/>
      <c r="FI787" s="233"/>
      <c r="FJ787" s="233"/>
      <c r="FK787" s="233"/>
      <c r="FL787" s="233"/>
      <c r="FM787" s="233"/>
      <c r="FN787" s="233"/>
      <c r="FO787" s="233"/>
      <c r="FP787" s="233"/>
      <c r="FQ787" s="233"/>
      <c r="FR787" s="233"/>
      <c r="FS787" s="233"/>
      <c r="FT787" s="233"/>
      <c r="FU787" s="233"/>
      <c r="FV787" s="233"/>
      <c r="FW787" s="233"/>
      <c r="FX787" s="233"/>
      <c r="FY787" s="233"/>
      <c r="FZ787" s="233"/>
      <c r="GA787" s="233"/>
      <c r="GB787" s="233"/>
      <c r="GC787" s="233"/>
      <c r="GD787" s="233"/>
      <c r="GE787" s="233"/>
      <c r="GF787" s="233"/>
      <c r="GG787" s="233"/>
      <c r="GH787" s="233"/>
      <c r="GI787" s="233"/>
      <c r="GJ787" s="233"/>
      <c r="GK787" s="233"/>
      <c r="GL787" s="233"/>
      <c r="GM787" s="233"/>
      <c r="GN787" s="233"/>
      <c r="GO787" s="233"/>
      <c r="GP787" s="233"/>
      <c r="GQ787" s="233"/>
      <c r="GR787" s="233"/>
      <c r="GS787" s="233"/>
      <c r="GT787" s="233"/>
      <c r="GU787" s="233"/>
      <c r="GV787" s="233"/>
      <c r="GW787" s="233"/>
      <c r="GX787" s="233"/>
      <c r="GY787" s="233"/>
      <c r="GZ787" s="233"/>
      <c r="HA787" s="233"/>
      <c r="HB787" s="233"/>
      <c r="HC787" s="233"/>
      <c r="HD787" s="233"/>
      <c r="HE787" s="233"/>
      <c r="HF787" s="233"/>
      <c r="HG787" s="233"/>
      <c r="HH787" s="233"/>
      <c r="HI787" s="233"/>
      <c r="HJ787" s="233"/>
      <c r="HK787" s="233"/>
      <c r="HL787" s="233"/>
      <c r="HM787" s="233"/>
      <c r="HN787" s="233"/>
      <c r="HO787" s="233"/>
      <c r="HP787" s="233"/>
      <c r="HQ787" s="233"/>
      <c r="HR787" s="233"/>
      <c r="HS787" s="233"/>
      <c r="HT787" s="233"/>
      <c r="HU787" s="233"/>
      <c r="HV787" s="233"/>
      <c r="HW787" s="233"/>
      <c r="HX787" s="233"/>
      <c r="HY787" s="233"/>
      <c r="HZ787" s="233"/>
      <c r="IA787" s="233"/>
      <c r="IB787" s="233"/>
      <c r="IC787" s="233"/>
      <c r="ID787" s="233"/>
      <c r="IE787" s="233"/>
      <c r="IF787" s="233"/>
      <c r="IG787" s="233"/>
      <c r="IH787" s="233"/>
      <c r="II787" s="233"/>
      <c r="IJ787" s="233"/>
      <c r="IK787" s="233"/>
      <c r="IL787" s="233"/>
      <c r="IM787" s="233"/>
      <c r="IN787" s="233"/>
      <c r="IO787" s="233"/>
      <c r="IP787" s="233"/>
      <c r="IQ787" s="233"/>
      <c r="IR787" s="233"/>
      <c r="IS787" s="233"/>
      <c r="IT787" s="233"/>
      <c r="IU787" s="233"/>
      <c r="IV787" s="233"/>
      <c r="IW787" s="233"/>
      <c r="IX787" s="233"/>
      <c r="IY787" s="233"/>
      <c r="IZ787" s="233"/>
      <c r="JA787" s="233"/>
      <c r="JB787" s="233"/>
      <c r="JC787" s="233"/>
      <c r="JD787" s="233"/>
      <c r="JE787" s="233"/>
      <c r="JF787" s="233"/>
      <c r="JG787" s="233"/>
      <c r="JH787" s="233"/>
      <c r="JI787" s="233"/>
      <c r="JJ787" s="233"/>
      <c r="JK787" s="233"/>
      <c r="JL787" s="233"/>
      <c r="JM787" s="233"/>
      <c r="JN787" s="233"/>
      <c r="JO787" s="233"/>
      <c r="JP787" s="233"/>
      <c r="JQ787" s="233"/>
      <c r="JR787" s="233"/>
      <c r="JS787" s="233"/>
      <c r="JT787" s="233"/>
      <c r="JU787" s="233"/>
      <c r="JV787" s="233"/>
      <c r="JW787" s="233"/>
      <c r="JX787" s="233"/>
      <c r="JY787" s="233"/>
      <c r="JZ787" s="233"/>
      <c r="KA787" s="233"/>
      <c r="KB787" s="233"/>
      <c r="KC787" s="233"/>
      <c r="KD787" s="233"/>
      <c r="KE787" s="233"/>
      <c r="KF787" s="233"/>
      <c r="KG787" s="233"/>
      <c r="KH787" s="233"/>
      <c r="KI787" s="233"/>
      <c r="KJ787" s="233"/>
      <c r="KK787" s="233"/>
      <c r="KL787" s="233"/>
      <c r="KM787" s="233"/>
      <c r="KN787" s="233"/>
      <c r="KO787" s="233"/>
      <c r="KP787" s="233"/>
      <c r="KQ787" s="233"/>
      <c r="KR787" s="233"/>
      <c r="KS787" s="233"/>
      <c r="KT787" s="233"/>
      <c r="KU787" s="233"/>
      <c r="KV787" s="233"/>
      <c r="KW787" s="233"/>
      <c r="KX787" s="233"/>
      <c r="KY787" s="233"/>
      <c r="KZ787" s="233"/>
      <c r="LA787" s="233"/>
      <c r="LB787" s="233"/>
      <c r="LC787" s="233"/>
      <c r="LD787" s="233"/>
      <c r="LE787" s="233"/>
      <c r="LF787" s="233"/>
      <c r="LG787" s="233"/>
      <c r="LH787" s="233"/>
      <c r="LI787" s="233"/>
      <c r="LJ787" s="233"/>
      <c r="LK787" s="233"/>
      <c r="LL787" s="233"/>
      <c r="LM787" s="233"/>
      <c r="LN787" s="233"/>
      <c r="LO787" s="233"/>
      <c r="LP787" s="233"/>
      <c r="LQ787" s="233"/>
      <c r="LR787" s="233"/>
      <c r="LS787" s="233"/>
      <c r="LT787" s="233"/>
      <c r="LU787" s="233"/>
      <c r="LV787" s="233"/>
      <c r="LW787" s="233"/>
      <c r="LX787" s="233"/>
      <c r="LY787" s="233"/>
      <c r="LZ787" s="233"/>
      <c r="MA787" s="233"/>
      <c r="MB787" s="233"/>
      <c r="MC787" s="233"/>
      <c r="MD787" s="233"/>
      <c r="ME787" s="233"/>
      <c r="MF787" s="233"/>
      <c r="MG787" s="233"/>
      <c r="MH787" s="233"/>
      <c r="MI787" s="233"/>
      <c r="MJ787" s="233"/>
      <c r="MK787" s="233"/>
      <c r="ML787" s="233"/>
      <c r="MM787" s="233"/>
      <c r="MN787" s="233"/>
      <c r="MO787" s="233"/>
      <c r="MP787" s="233"/>
      <c r="MQ787" s="233"/>
      <c r="MR787" s="233"/>
      <c r="MS787" s="233"/>
      <c r="MT787" s="233"/>
      <c r="MU787" s="233"/>
      <c r="MV787" s="233"/>
      <c r="MW787" s="233"/>
      <c r="MX787" s="233"/>
      <c r="MY787" s="233"/>
      <c r="MZ787" s="233"/>
      <c r="NA787" s="233"/>
      <c r="NB787" s="233"/>
      <c r="NC787" s="233"/>
      <c r="ND787" s="233"/>
      <c r="NE787" s="233"/>
      <c r="NF787" s="233"/>
      <c r="NG787" s="233"/>
      <c r="NH787" s="233"/>
      <c r="NI787" s="233"/>
      <c r="NJ787" s="233"/>
      <c r="NK787" s="233"/>
      <c r="NL787" s="233"/>
      <c r="NM787" s="233"/>
      <c r="NN787" s="233"/>
      <c r="NO787" s="233"/>
      <c r="NP787" s="233"/>
      <c r="NQ787" s="233"/>
      <c r="NR787" s="233"/>
      <c r="NS787" s="233"/>
      <c r="NT787" s="233"/>
      <c r="NU787" s="233"/>
      <c r="NV787" s="233"/>
      <c r="NW787" s="233"/>
      <c r="NX787" s="233"/>
      <c r="NY787" s="233"/>
      <c r="NZ787" s="233"/>
      <c r="OA787" s="233"/>
      <c r="OB787" s="233"/>
      <c r="OC787" s="233"/>
      <c r="OD787" s="233"/>
      <c r="OE787" s="233"/>
      <c r="OF787" s="233"/>
      <c r="OG787" s="233"/>
      <c r="OH787" s="233"/>
      <c r="OI787" s="233"/>
      <c r="OJ787" s="233"/>
      <c r="OK787" s="233"/>
      <c r="OL787" s="233"/>
      <c r="OM787" s="233"/>
      <c r="ON787" s="233"/>
      <c r="OO787" s="233"/>
      <c r="OP787" s="233"/>
      <c r="OQ787" s="233"/>
      <c r="OR787" s="233"/>
      <c r="OS787" s="233"/>
      <c r="OT787" s="233"/>
      <c r="OU787" s="233"/>
      <c r="OV787" s="233"/>
      <c r="OW787" s="233"/>
      <c r="OX787" s="233"/>
      <c r="OY787" s="233"/>
      <c r="OZ787" s="233"/>
      <c r="PA787" s="233"/>
      <c r="PB787" s="233"/>
      <c r="PC787" s="233"/>
      <c r="PD787" s="233"/>
      <c r="PE787" s="233"/>
      <c r="PF787" s="233"/>
      <c r="PG787" s="233"/>
      <c r="PH787" s="233"/>
      <c r="PI787" s="233"/>
      <c r="PJ787" s="233"/>
      <c r="PK787" s="233"/>
      <c r="PL787" s="233"/>
      <c r="PM787" s="233"/>
      <c r="PN787" s="233"/>
      <c r="PO787" s="233"/>
      <c r="PP787" s="233"/>
      <c r="PQ787" s="233"/>
      <c r="PR787" s="233"/>
      <c r="PS787" s="233"/>
      <c r="PT787" s="233"/>
      <c r="PU787" s="233"/>
      <c r="PV787" s="233"/>
      <c r="PW787" s="233"/>
      <c r="PX787" s="233"/>
      <c r="PY787" s="233"/>
      <c r="PZ787" s="233"/>
      <c r="QA787" s="233"/>
      <c r="QB787" s="233"/>
      <c r="QC787" s="233"/>
      <c r="QD787" s="233"/>
      <c r="QE787" s="233"/>
      <c r="QF787" s="233"/>
      <c r="QG787" s="233"/>
      <c r="QH787" s="233"/>
      <c r="QI787" s="233"/>
      <c r="QJ787" s="233"/>
      <c r="QK787" s="233"/>
      <c r="QL787" s="233"/>
      <c r="QM787" s="233"/>
      <c r="QN787" s="233"/>
      <c r="QO787" s="233"/>
      <c r="QP787" s="233"/>
      <c r="QQ787" s="233"/>
      <c r="QR787" s="233"/>
      <c r="QS787" s="233"/>
      <c r="QT787" s="233"/>
      <c r="QU787" s="233"/>
      <c r="QV787" s="233"/>
      <c r="QW787" s="233"/>
      <c r="QX787" s="233"/>
      <c r="QY787" s="233"/>
      <c r="QZ787" s="233"/>
      <c r="RA787" s="233"/>
      <c r="RB787" s="233"/>
      <c r="RC787" s="233"/>
      <c r="RD787" s="233"/>
      <c r="RE787" s="233"/>
      <c r="RF787" s="233"/>
      <c r="RG787" s="233"/>
      <c r="RH787" s="233"/>
      <c r="RI787" s="233"/>
      <c r="RJ787" s="233"/>
      <c r="RK787" s="233"/>
      <c r="RL787" s="233"/>
      <c r="RM787" s="233"/>
      <c r="RN787" s="233"/>
      <c r="RO787" s="233"/>
      <c r="RP787" s="233"/>
      <c r="RQ787" s="233"/>
      <c r="RR787" s="233"/>
      <c r="RS787" s="233"/>
      <c r="RT787" s="233"/>
      <c r="RU787" s="233"/>
      <c r="RV787" s="233"/>
      <c r="RW787" s="233"/>
      <c r="RX787" s="233"/>
      <c r="RY787" s="233"/>
      <c r="RZ787" s="233"/>
      <c r="SA787" s="233"/>
      <c r="SB787" s="233"/>
    </row>
    <row r="788" spans="1:496" ht="15" customHeight="1" x14ac:dyDescent="0.2">
      <c r="A788" s="234"/>
    </row>
    <row r="789" spans="1:496" ht="15" customHeight="1" x14ac:dyDescent="0.2">
      <c r="A789" s="234" t="s">
        <v>1075</v>
      </c>
      <c r="B789" s="234">
        <v>205</v>
      </c>
      <c r="E789" s="233" t="s">
        <v>750</v>
      </c>
    </row>
    <row r="790" spans="1:496" ht="15" customHeight="1" x14ac:dyDescent="0.2">
      <c r="A790" s="234" t="s">
        <v>1076</v>
      </c>
      <c r="B790" s="234">
        <v>205001</v>
      </c>
      <c r="E790" s="233" t="s">
        <v>1077</v>
      </c>
    </row>
    <row r="791" spans="1:496" ht="15" customHeight="1" x14ac:dyDescent="0.2">
      <c r="A791" s="234" t="s">
        <v>1078</v>
      </c>
      <c r="B791" s="234">
        <v>205002</v>
      </c>
      <c r="E791" s="233" t="s">
        <v>1079</v>
      </c>
    </row>
    <row r="792" spans="1:496" s="239" customFormat="1" ht="15" customHeight="1" x14ac:dyDescent="0.2">
      <c r="A792" s="237"/>
      <c r="B792" s="237"/>
      <c r="D792" s="237"/>
      <c r="F792" s="233"/>
      <c r="G792" s="233"/>
      <c r="H792" s="233"/>
      <c r="I792" s="233"/>
      <c r="J792" s="233"/>
      <c r="K792" s="233"/>
      <c r="L792" s="233"/>
      <c r="M792" s="233"/>
      <c r="N792" s="233"/>
      <c r="O792" s="233"/>
      <c r="P792" s="233"/>
      <c r="Q792" s="233"/>
      <c r="R792" s="233"/>
      <c r="S792" s="233"/>
      <c r="T792" s="233"/>
      <c r="U792" s="233"/>
      <c r="V792" s="233"/>
      <c r="W792" s="233"/>
      <c r="X792" s="233"/>
      <c r="Y792" s="233"/>
      <c r="Z792" s="233"/>
      <c r="AA792" s="233"/>
      <c r="AB792" s="233"/>
      <c r="AC792" s="233"/>
      <c r="AD792" s="233"/>
      <c r="AE792" s="233"/>
      <c r="AF792" s="233"/>
      <c r="AG792" s="233"/>
      <c r="AH792" s="233"/>
      <c r="AI792" s="233"/>
      <c r="AJ792" s="233"/>
      <c r="AK792" s="233"/>
      <c r="AL792" s="233"/>
      <c r="AM792" s="233"/>
      <c r="AN792" s="233"/>
      <c r="AO792" s="233"/>
      <c r="AP792" s="233"/>
      <c r="AQ792" s="233"/>
      <c r="AR792" s="233"/>
      <c r="AS792" s="233"/>
      <c r="AT792" s="233"/>
      <c r="AU792" s="233"/>
      <c r="AV792" s="233"/>
      <c r="AW792" s="233"/>
      <c r="AX792" s="233"/>
      <c r="AY792" s="233"/>
      <c r="AZ792" s="233"/>
      <c r="BA792" s="233"/>
      <c r="BB792" s="233"/>
      <c r="BC792" s="233"/>
      <c r="BD792" s="233"/>
      <c r="BE792" s="233"/>
      <c r="BF792" s="233"/>
      <c r="BG792" s="233"/>
      <c r="BH792" s="233"/>
      <c r="BI792" s="233"/>
      <c r="BJ792" s="233"/>
      <c r="BK792" s="233"/>
      <c r="BL792" s="233"/>
      <c r="BM792" s="233"/>
      <c r="BN792" s="233"/>
      <c r="BO792" s="233"/>
      <c r="BP792" s="233"/>
      <c r="BQ792" s="233"/>
      <c r="BR792" s="233"/>
      <c r="BS792" s="233"/>
      <c r="BT792" s="233"/>
      <c r="BU792" s="233"/>
      <c r="BV792" s="233"/>
      <c r="BW792" s="233"/>
      <c r="BX792" s="233"/>
      <c r="BY792" s="233"/>
      <c r="BZ792" s="233"/>
      <c r="CA792" s="233"/>
      <c r="CB792" s="233"/>
      <c r="CC792" s="233"/>
      <c r="CD792" s="233"/>
      <c r="CE792" s="233"/>
      <c r="CF792" s="233"/>
      <c r="CG792" s="233"/>
      <c r="CH792" s="233"/>
      <c r="CI792" s="233"/>
      <c r="CJ792" s="233"/>
      <c r="CK792" s="233"/>
      <c r="CL792" s="233"/>
      <c r="CM792" s="233"/>
      <c r="CN792" s="233"/>
      <c r="CO792" s="233"/>
      <c r="CP792" s="233"/>
      <c r="CQ792" s="233"/>
      <c r="CR792" s="233"/>
      <c r="CS792" s="233"/>
      <c r="CT792" s="233"/>
      <c r="CU792" s="233"/>
      <c r="CV792" s="233"/>
      <c r="CW792" s="233"/>
      <c r="CX792" s="233"/>
      <c r="CY792" s="233"/>
      <c r="CZ792" s="233"/>
      <c r="DA792" s="233"/>
      <c r="DB792" s="233"/>
      <c r="DC792" s="233"/>
      <c r="DD792" s="233"/>
      <c r="DE792" s="233"/>
      <c r="DF792" s="233"/>
      <c r="DG792" s="233"/>
      <c r="DH792" s="233"/>
      <c r="DI792" s="233"/>
      <c r="DJ792" s="233"/>
      <c r="DK792" s="233"/>
      <c r="DL792" s="233"/>
      <c r="DM792" s="233"/>
      <c r="DN792" s="233"/>
      <c r="DO792" s="233"/>
      <c r="DP792" s="233"/>
      <c r="DQ792" s="233"/>
      <c r="DR792" s="233"/>
      <c r="DS792" s="233"/>
      <c r="DT792" s="233"/>
      <c r="DU792" s="233"/>
      <c r="DV792" s="233"/>
      <c r="DW792" s="233"/>
      <c r="DX792" s="233"/>
      <c r="DY792" s="233"/>
      <c r="DZ792" s="233"/>
      <c r="EA792" s="233"/>
      <c r="EB792" s="233"/>
      <c r="EC792" s="233"/>
      <c r="ED792" s="233"/>
      <c r="EE792" s="233"/>
      <c r="EF792" s="233"/>
      <c r="EG792" s="233"/>
      <c r="EH792" s="233"/>
      <c r="EI792" s="233"/>
      <c r="EJ792" s="233"/>
      <c r="EK792" s="233"/>
      <c r="EL792" s="233"/>
      <c r="EM792" s="233"/>
      <c r="EN792" s="233"/>
      <c r="EO792" s="233"/>
      <c r="EP792" s="233"/>
      <c r="EQ792" s="233"/>
      <c r="ER792" s="233"/>
      <c r="ES792" s="233"/>
      <c r="ET792" s="233"/>
      <c r="EU792" s="233"/>
      <c r="EV792" s="233"/>
      <c r="EW792" s="233"/>
      <c r="EX792" s="233"/>
      <c r="EY792" s="233"/>
      <c r="EZ792" s="233"/>
      <c r="FA792" s="233"/>
      <c r="FB792" s="233"/>
      <c r="FC792" s="233"/>
      <c r="FD792" s="233"/>
      <c r="FE792" s="233"/>
      <c r="FF792" s="233"/>
      <c r="FG792" s="233"/>
      <c r="FH792" s="233"/>
      <c r="FI792" s="233"/>
      <c r="FJ792" s="233"/>
      <c r="FK792" s="233"/>
      <c r="FL792" s="233"/>
      <c r="FM792" s="233"/>
      <c r="FN792" s="233"/>
      <c r="FO792" s="233"/>
      <c r="FP792" s="233"/>
      <c r="FQ792" s="233"/>
      <c r="FR792" s="233"/>
      <c r="FS792" s="233"/>
      <c r="FT792" s="233"/>
      <c r="FU792" s="233"/>
      <c r="FV792" s="233"/>
      <c r="FW792" s="233"/>
      <c r="FX792" s="233"/>
      <c r="FY792" s="233"/>
      <c r="FZ792" s="233"/>
      <c r="GA792" s="233"/>
      <c r="GB792" s="233"/>
      <c r="GC792" s="233"/>
      <c r="GD792" s="233"/>
      <c r="GE792" s="233"/>
      <c r="GF792" s="233"/>
      <c r="GG792" s="233"/>
      <c r="GH792" s="233"/>
      <c r="GI792" s="233"/>
      <c r="GJ792" s="233"/>
      <c r="GK792" s="233"/>
      <c r="GL792" s="233"/>
      <c r="GM792" s="233"/>
      <c r="GN792" s="233"/>
      <c r="GO792" s="233"/>
      <c r="GP792" s="233"/>
      <c r="GQ792" s="233"/>
      <c r="GR792" s="233"/>
      <c r="GS792" s="233"/>
      <c r="GT792" s="233"/>
      <c r="GU792" s="233"/>
      <c r="GV792" s="233"/>
      <c r="GW792" s="233"/>
      <c r="GX792" s="233"/>
      <c r="GY792" s="233"/>
      <c r="GZ792" s="233"/>
      <c r="HA792" s="233"/>
      <c r="HB792" s="233"/>
      <c r="HC792" s="233"/>
      <c r="HD792" s="233"/>
      <c r="HE792" s="233"/>
      <c r="HF792" s="233"/>
      <c r="HG792" s="233"/>
      <c r="HH792" s="233"/>
      <c r="HI792" s="233"/>
      <c r="HJ792" s="233"/>
      <c r="HK792" s="233"/>
      <c r="HL792" s="233"/>
      <c r="HM792" s="233"/>
      <c r="HN792" s="233"/>
      <c r="HO792" s="233"/>
      <c r="HP792" s="233"/>
      <c r="HQ792" s="233"/>
      <c r="HR792" s="233"/>
      <c r="HS792" s="233"/>
      <c r="HT792" s="233"/>
      <c r="HU792" s="233"/>
      <c r="HV792" s="233"/>
      <c r="HW792" s="233"/>
      <c r="HX792" s="233"/>
      <c r="HY792" s="233"/>
      <c r="HZ792" s="233"/>
      <c r="IA792" s="233"/>
      <c r="IB792" s="233"/>
      <c r="IC792" s="233"/>
      <c r="ID792" s="233"/>
      <c r="IE792" s="233"/>
      <c r="IF792" s="233"/>
      <c r="IG792" s="233"/>
      <c r="IH792" s="233"/>
      <c r="II792" s="233"/>
      <c r="IJ792" s="233"/>
      <c r="IK792" s="233"/>
      <c r="IL792" s="233"/>
      <c r="IM792" s="233"/>
      <c r="IN792" s="233"/>
      <c r="IO792" s="233"/>
      <c r="IP792" s="233"/>
      <c r="IQ792" s="233"/>
      <c r="IR792" s="233"/>
      <c r="IS792" s="233"/>
      <c r="IT792" s="233"/>
      <c r="IU792" s="233"/>
      <c r="IV792" s="233"/>
      <c r="IW792" s="233"/>
      <c r="IX792" s="233"/>
      <c r="IY792" s="233"/>
      <c r="IZ792" s="233"/>
      <c r="JA792" s="233"/>
      <c r="JB792" s="233"/>
      <c r="JC792" s="233"/>
      <c r="JD792" s="233"/>
      <c r="JE792" s="233"/>
      <c r="JF792" s="233"/>
      <c r="JG792" s="233"/>
      <c r="JH792" s="233"/>
      <c r="JI792" s="233"/>
      <c r="JJ792" s="233"/>
      <c r="JK792" s="233"/>
      <c r="JL792" s="233"/>
      <c r="JM792" s="233"/>
      <c r="JN792" s="233"/>
      <c r="JO792" s="233"/>
      <c r="JP792" s="233"/>
      <c r="JQ792" s="233"/>
      <c r="JR792" s="233"/>
      <c r="JS792" s="233"/>
      <c r="JT792" s="233"/>
      <c r="JU792" s="233"/>
      <c r="JV792" s="233"/>
      <c r="JW792" s="233"/>
      <c r="JX792" s="233"/>
      <c r="JY792" s="233"/>
      <c r="JZ792" s="233"/>
      <c r="KA792" s="233"/>
      <c r="KB792" s="233"/>
      <c r="KC792" s="233"/>
      <c r="KD792" s="233"/>
      <c r="KE792" s="233"/>
      <c r="KF792" s="233"/>
      <c r="KG792" s="233"/>
      <c r="KH792" s="233"/>
      <c r="KI792" s="233"/>
      <c r="KJ792" s="233"/>
      <c r="KK792" s="233"/>
      <c r="KL792" s="233"/>
      <c r="KM792" s="233"/>
      <c r="KN792" s="233"/>
      <c r="KO792" s="233"/>
      <c r="KP792" s="233"/>
      <c r="KQ792" s="233"/>
      <c r="KR792" s="233"/>
      <c r="KS792" s="233"/>
      <c r="KT792" s="233"/>
      <c r="KU792" s="233"/>
      <c r="KV792" s="233"/>
      <c r="KW792" s="233"/>
      <c r="KX792" s="233"/>
      <c r="KY792" s="233"/>
      <c r="KZ792" s="233"/>
      <c r="LA792" s="233"/>
      <c r="LB792" s="233"/>
      <c r="LC792" s="233"/>
      <c r="LD792" s="233"/>
      <c r="LE792" s="233"/>
      <c r="LF792" s="233"/>
      <c r="LG792" s="233"/>
      <c r="LH792" s="233"/>
      <c r="LI792" s="233"/>
      <c r="LJ792" s="233"/>
      <c r="LK792" s="233"/>
      <c r="LL792" s="233"/>
      <c r="LM792" s="233"/>
      <c r="LN792" s="233"/>
      <c r="LO792" s="233"/>
      <c r="LP792" s="233"/>
      <c r="LQ792" s="233"/>
      <c r="LR792" s="233"/>
      <c r="LS792" s="233"/>
      <c r="LT792" s="233"/>
      <c r="LU792" s="233"/>
      <c r="LV792" s="233"/>
      <c r="LW792" s="233"/>
      <c r="LX792" s="233"/>
      <c r="LY792" s="233"/>
      <c r="LZ792" s="233"/>
      <c r="MA792" s="233"/>
      <c r="MB792" s="233"/>
      <c r="MC792" s="233"/>
      <c r="MD792" s="233"/>
      <c r="ME792" s="233"/>
      <c r="MF792" s="233"/>
      <c r="MG792" s="233"/>
      <c r="MH792" s="233"/>
      <c r="MI792" s="233"/>
      <c r="MJ792" s="233"/>
      <c r="MK792" s="233"/>
      <c r="ML792" s="233"/>
      <c r="MM792" s="233"/>
      <c r="MN792" s="233"/>
      <c r="MO792" s="233"/>
      <c r="MP792" s="233"/>
      <c r="MQ792" s="233"/>
      <c r="MR792" s="233"/>
      <c r="MS792" s="233"/>
      <c r="MT792" s="233"/>
      <c r="MU792" s="233"/>
      <c r="MV792" s="233"/>
      <c r="MW792" s="233"/>
      <c r="MX792" s="233"/>
      <c r="MY792" s="233"/>
      <c r="MZ792" s="233"/>
      <c r="NA792" s="233"/>
      <c r="NB792" s="233"/>
      <c r="NC792" s="233"/>
      <c r="ND792" s="233"/>
      <c r="NE792" s="233"/>
      <c r="NF792" s="233"/>
      <c r="NG792" s="233"/>
      <c r="NH792" s="233"/>
      <c r="NI792" s="233"/>
      <c r="NJ792" s="233"/>
      <c r="NK792" s="233"/>
      <c r="NL792" s="233"/>
      <c r="NM792" s="233"/>
      <c r="NN792" s="233"/>
      <c r="NO792" s="233"/>
      <c r="NP792" s="233"/>
      <c r="NQ792" s="233"/>
      <c r="NR792" s="233"/>
      <c r="NS792" s="233"/>
      <c r="NT792" s="233"/>
      <c r="NU792" s="233"/>
      <c r="NV792" s="233"/>
      <c r="NW792" s="233"/>
      <c r="NX792" s="233"/>
      <c r="NY792" s="233"/>
      <c r="NZ792" s="233"/>
      <c r="OA792" s="233"/>
      <c r="OB792" s="233"/>
      <c r="OC792" s="233"/>
      <c r="OD792" s="233"/>
      <c r="OE792" s="233"/>
      <c r="OF792" s="233"/>
      <c r="OG792" s="233"/>
      <c r="OH792" s="233"/>
      <c r="OI792" s="233"/>
      <c r="OJ792" s="233"/>
      <c r="OK792" s="233"/>
      <c r="OL792" s="233"/>
      <c r="OM792" s="233"/>
      <c r="ON792" s="233"/>
      <c r="OO792" s="233"/>
      <c r="OP792" s="233"/>
      <c r="OQ792" s="233"/>
      <c r="OR792" s="233"/>
      <c r="OS792" s="233"/>
      <c r="OT792" s="233"/>
      <c r="OU792" s="233"/>
      <c r="OV792" s="233"/>
      <c r="OW792" s="233"/>
      <c r="OX792" s="233"/>
      <c r="OY792" s="233"/>
      <c r="OZ792" s="233"/>
      <c r="PA792" s="233"/>
      <c r="PB792" s="233"/>
      <c r="PC792" s="233"/>
      <c r="PD792" s="233"/>
      <c r="PE792" s="233"/>
      <c r="PF792" s="233"/>
      <c r="PG792" s="233"/>
      <c r="PH792" s="233"/>
      <c r="PI792" s="233"/>
      <c r="PJ792" s="233"/>
      <c r="PK792" s="233"/>
      <c r="PL792" s="233"/>
      <c r="PM792" s="233"/>
      <c r="PN792" s="233"/>
      <c r="PO792" s="233"/>
      <c r="PP792" s="233"/>
      <c r="PQ792" s="233"/>
      <c r="PR792" s="233"/>
      <c r="PS792" s="233"/>
      <c r="PT792" s="233"/>
      <c r="PU792" s="233"/>
      <c r="PV792" s="233"/>
      <c r="PW792" s="233"/>
      <c r="PX792" s="233"/>
      <c r="PY792" s="233"/>
      <c r="PZ792" s="233"/>
      <c r="QA792" s="233"/>
      <c r="QB792" s="233"/>
      <c r="QC792" s="233"/>
      <c r="QD792" s="233"/>
      <c r="QE792" s="233"/>
      <c r="QF792" s="233"/>
      <c r="QG792" s="233"/>
      <c r="QH792" s="233"/>
      <c r="QI792" s="233"/>
      <c r="QJ792" s="233"/>
      <c r="QK792" s="233"/>
      <c r="QL792" s="233"/>
      <c r="QM792" s="233"/>
      <c r="QN792" s="233"/>
      <c r="QO792" s="233"/>
      <c r="QP792" s="233"/>
      <c r="QQ792" s="233"/>
      <c r="QR792" s="233"/>
      <c r="QS792" s="233"/>
      <c r="QT792" s="233"/>
      <c r="QU792" s="233"/>
      <c r="QV792" s="233"/>
      <c r="QW792" s="233"/>
      <c r="QX792" s="233"/>
      <c r="QY792" s="233"/>
      <c r="QZ792" s="233"/>
      <c r="RA792" s="233"/>
      <c r="RB792" s="233"/>
      <c r="RC792" s="233"/>
      <c r="RD792" s="233"/>
      <c r="RE792" s="233"/>
      <c r="RF792" s="233"/>
      <c r="RG792" s="233"/>
      <c r="RH792" s="233"/>
      <c r="RI792" s="233"/>
      <c r="RJ792" s="233"/>
      <c r="RK792" s="233"/>
      <c r="RL792" s="233"/>
      <c r="RM792" s="233"/>
      <c r="RN792" s="233"/>
      <c r="RO792" s="233"/>
      <c r="RP792" s="233"/>
      <c r="RQ792" s="233"/>
      <c r="RR792" s="233"/>
      <c r="RS792" s="233"/>
      <c r="RT792" s="233"/>
      <c r="RU792" s="233"/>
      <c r="RV792" s="233"/>
      <c r="RW792" s="233"/>
      <c r="RX792" s="233"/>
      <c r="RY792" s="233"/>
      <c r="RZ792" s="233"/>
      <c r="SA792" s="233"/>
      <c r="SB792" s="233"/>
    </row>
    <row r="793" spans="1:496" s="239" customFormat="1" ht="15" customHeight="1" x14ac:dyDescent="0.2">
      <c r="A793" s="237"/>
      <c r="B793" s="237"/>
      <c r="D793" s="237"/>
      <c r="F793" s="233"/>
      <c r="G793" s="233"/>
      <c r="H793" s="233"/>
      <c r="I793" s="233"/>
      <c r="J793" s="233"/>
      <c r="K793" s="233"/>
      <c r="L793" s="233"/>
      <c r="M793" s="233"/>
      <c r="N793" s="233"/>
      <c r="O793" s="233"/>
      <c r="P793" s="233"/>
      <c r="Q793" s="233"/>
      <c r="R793" s="233"/>
      <c r="S793" s="233"/>
      <c r="T793" s="233"/>
      <c r="U793" s="233"/>
      <c r="V793" s="233"/>
      <c r="W793" s="233"/>
      <c r="X793" s="233"/>
      <c r="Y793" s="233"/>
      <c r="Z793" s="233"/>
      <c r="AA793" s="233"/>
      <c r="AB793" s="233"/>
      <c r="AC793" s="233"/>
      <c r="AD793" s="233"/>
      <c r="AE793" s="233"/>
      <c r="AF793" s="233"/>
      <c r="AG793" s="233"/>
      <c r="AH793" s="233"/>
      <c r="AI793" s="233"/>
      <c r="AJ793" s="233"/>
      <c r="AK793" s="233"/>
      <c r="AL793" s="233"/>
      <c r="AM793" s="233"/>
      <c r="AN793" s="233"/>
      <c r="AO793" s="233"/>
      <c r="AP793" s="233"/>
      <c r="AQ793" s="233"/>
      <c r="AR793" s="233"/>
      <c r="AS793" s="233"/>
      <c r="AT793" s="233"/>
      <c r="AU793" s="233"/>
      <c r="AV793" s="233"/>
      <c r="AW793" s="233"/>
      <c r="AX793" s="233"/>
      <c r="AY793" s="233"/>
      <c r="AZ793" s="233"/>
      <c r="BA793" s="233"/>
      <c r="BB793" s="233"/>
      <c r="BC793" s="233"/>
      <c r="BD793" s="233"/>
      <c r="BE793" s="233"/>
      <c r="BF793" s="233"/>
      <c r="BG793" s="233"/>
      <c r="BH793" s="233"/>
      <c r="BI793" s="233"/>
      <c r="BJ793" s="233"/>
      <c r="BK793" s="233"/>
      <c r="BL793" s="233"/>
      <c r="BM793" s="233"/>
      <c r="BN793" s="233"/>
      <c r="BO793" s="233"/>
      <c r="BP793" s="233"/>
      <c r="BQ793" s="233"/>
      <c r="BR793" s="233"/>
      <c r="BS793" s="233"/>
      <c r="BT793" s="233"/>
      <c r="BU793" s="233"/>
      <c r="BV793" s="233"/>
      <c r="BW793" s="233"/>
      <c r="BX793" s="233"/>
      <c r="BY793" s="233"/>
      <c r="BZ793" s="233"/>
      <c r="CA793" s="233"/>
      <c r="CB793" s="233"/>
      <c r="CC793" s="233"/>
      <c r="CD793" s="233"/>
      <c r="CE793" s="233"/>
      <c r="CF793" s="233"/>
      <c r="CG793" s="233"/>
      <c r="CH793" s="233"/>
      <c r="CI793" s="233"/>
      <c r="CJ793" s="233"/>
      <c r="CK793" s="233"/>
      <c r="CL793" s="233"/>
      <c r="CM793" s="233"/>
      <c r="CN793" s="233"/>
      <c r="CO793" s="233"/>
      <c r="CP793" s="233"/>
      <c r="CQ793" s="233"/>
      <c r="CR793" s="233"/>
      <c r="CS793" s="233"/>
      <c r="CT793" s="233"/>
      <c r="CU793" s="233"/>
      <c r="CV793" s="233"/>
      <c r="CW793" s="233"/>
      <c r="CX793" s="233"/>
      <c r="CY793" s="233"/>
      <c r="CZ793" s="233"/>
      <c r="DA793" s="233"/>
      <c r="DB793" s="233"/>
      <c r="DC793" s="233"/>
      <c r="DD793" s="233"/>
      <c r="DE793" s="233"/>
      <c r="DF793" s="233"/>
      <c r="DG793" s="233"/>
      <c r="DH793" s="233"/>
      <c r="DI793" s="233"/>
      <c r="DJ793" s="233"/>
      <c r="DK793" s="233"/>
      <c r="DL793" s="233"/>
      <c r="DM793" s="233"/>
      <c r="DN793" s="233"/>
      <c r="DO793" s="233"/>
      <c r="DP793" s="233"/>
      <c r="DQ793" s="233"/>
      <c r="DR793" s="233"/>
      <c r="DS793" s="233"/>
      <c r="DT793" s="233"/>
      <c r="DU793" s="233"/>
      <c r="DV793" s="233"/>
      <c r="DW793" s="233"/>
      <c r="DX793" s="233"/>
      <c r="DY793" s="233"/>
      <c r="DZ793" s="233"/>
      <c r="EA793" s="233"/>
      <c r="EB793" s="233"/>
      <c r="EC793" s="233"/>
      <c r="ED793" s="233"/>
      <c r="EE793" s="233"/>
      <c r="EF793" s="233"/>
      <c r="EG793" s="233"/>
      <c r="EH793" s="233"/>
      <c r="EI793" s="233"/>
      <c r="EJ793" s="233"/>
      <c r="EK793" s="233"/>
      <c r="EL793" s="233"/>
      <c r="EM793" s="233"/>
      <c r="EN793" s="233"/>
      <c r="EO793" s="233"/>
      <c r="EP793" s="233"/>
      <c r="EQ793" s="233"/>
      <c r="ER793" s="233"/>
      <c r="ES793" s="233"/>
      <c r="ET793" s="233"/>
      <c r="EU793" s="233"/>
      <c r="EV793" s="233"/>
      <c r="EW793" s="233"/>
      <c r="EX793" s="233"/>
      <c r="EY793" s="233"/>
      <c r="EZ793" s="233"/>
      <c r="FA793" s="233"/>
      <c r="FB793" s="233"/>
      <c r="FC793" s="233"/>
      <c r="FD793" s="233"/>
      <c r="FE793" s="233"/>
      <c r="FF793" s="233"/>
      <c r="FG793" s="233"/>
      <c r="FH793" s="233"/>
      <c r="FI793" s="233"/>
      <c r="FJ793" s="233"/>
      <c r="FK793" s="233"/>
      <c r="FL793" s="233"/>
      <c r="FM793" s="233"/>
      <c r="FN793" s="233"/>
      <c r="FO793" s="233"/>
      <c r="FP793" s="233"/>
      <c r="FQ793" s="233"/>
      <c r="FR793" s="233"/>
      <c r="FS793" s="233"/>
      <c r="FT793" s="233"/>
      <c r="FU793" s="233"/>
      <c r="FV793" s="233"/>
      <c r="FW793" s="233"/>
      <c r="FX793" s="233"/>
      <c r="FY793" s="233"/>
      <c r="FZ793" s="233"/>
      <c r="GA793" s="233"/>
      <c r="GB793" s="233"/>
      <c r="GC793" s="233"/>
      <c r="GD793" s="233"/>
      <c r="GE793" s="233"/>
      <c r="GF793" s="233"/>
      <c r="GG793" s="233"/>
      <c r="GH793" s="233"/>
      <c r="GI793" s="233"/>
      <c r="GJ793" s="233"/>
      <c r="GK793" s="233"/>
      <c r="GL793" s="233"/>
      <c r="GM793" s="233"/>
      <c r="GN793" s="233"/>
      <c r="GO793" s="233"/>
      <c r="GP793" s="233"/>
      <c r="GQ793" s="233"/>
      <c r="GR793" s="233"/>
      <c r="GS793" s="233"/>
      <c r="GT793" s="233"/>
      <c r="GU793" s="233"/>
      <c r="GV793" s="233"/>
      <c r="GW793" s="233"/>
      <c r="GX793" s="233"/>
      <c r="GY793" s="233"/>
      <c r="GZ793" s="233"/>
      <c r="HA793" s="233"/>
      <c r="HB793" s="233"/>
      <c r="HC793" s="233"/>
      <c r="HD793" s="233"/>
      <c r="HE793" s="233"/>
      <c r="HF793" s="233"/>
      <c r="HG793" s="233"/>
      <c r="HH793" s="233"/>
      <c r="HI793" s="233"/>
      <c r="HJ793" s="233"/>
      <c r="HK793" s="233"/>
      <c r="HL793" s="233"/>
      <c r="HM793" s="233"/>
      <c r="HN793" s="233"/>
      <c r="HO793" s="233"/>
      <c r="HP793" s="233"/>
      <c r="HQ793" s="233"/>
      <c r="HR793" s="233"/>
      <c r="HS793" s="233"/>
      <c r="HT793" s="233"/>
      <c r="HU793" s="233"/>
      <c r="HV793" s="233"/>
      <c r="HW793" s="233"/>
      <c r="HX793" s="233"/>
      <c r="HY793" s="233"/>
      <c r="HZ793" s="233"/>
      <c r="IA793" s="233"/>
      <c r="IB793" s="233"/>
      <c r="IC793" s="233"/>
      <c r="ID793" s="233"/>
      <c r="IE793" s="233"/>
      <c r="IF793" s="233"/>
      <c r="IG793" s="233"/>
      <c r="IH793" s="233"/>
      <c r="II793" s="233"/>
      <c r="IJ793" s="233"/>
      <c r="IK793" s="233"/>
      <c r="IL793" s="233"/>
      <c r="IM793" s="233"/>
      <c r="IN793" s="233"/>
      <c r="IO793" s="233"/>
      <c r="IP793" s="233"/>
      <c r="IQ793" s="233"/>
      <c r="IR793" s="233"/>
      <c r="IS793" s="233"/>
      <c r="IT793" s="233"/>
      <c r="IU793" s="233"/>
      <c r="IV793" s="233"/>
      <c r="IW793" s="233"/>
      <c r="IX793" s="233"/>
      <c r="IY793" s="233"/>
      <c r="IZ793" s="233"/>
      <c r="JA793" s="233"/>
      <c r="JB793" s="233"/>
      <c r="JC793" s="233"/>
      <c r="JD793" s="233"/>
      <c r="JE793" s="233"/>
      <c r="JF793" s="233"/>
      <c r="JG793" s="233"/>
      <c r="JH793" s="233"/>
      <c r="JI793" s="233"/>
      <c r="JJ793" s="233"/>
      <c r="JK793" s="233"/>
      <c r="JL793" s="233"/>
      <c r="JM793" s="233"/>
      <c r="JN793" s="233"/>
      <c r="JO793" s="233"/>
      <c r="JP793" s="233"/>
      <c r="JQ793" s="233"/>
      <c r="JR793" s="233"/>
      <c r="JS793" s="233"/>
      <c r="JT793" s="233"/>
      <c r="JU793" s="233"/>
      <c r="JV793" s="233"/>
      <c r="JW793" s="233"/>
      <c r="JX793" s="233"/>
      <c r="JY793" s="233"/>
      <c r="JZ793" s="233"/>
      <c r="KA793" s="233"/>
      <c r="KB793" s="233"/>
      <c r="KC793" s="233"/>
      <c r="KD793" s="233"/>
      <c r="KE793" s="233"/>
      <c r="KF793" s="233"/>
      <c r="KG793" s="233"/>
      <c r="KH793" s="233"/>
      <c r="KI793" s="233"/>
      <c r="KJ793" s="233"/>
      <c r="KK793" s="233"/>
      <c r="KL793" s="233"/>
      <c r="KM793" s="233"/>
      <c r="KN793" s="233"/>
      <c r="KO793" s="233"/>
      <c r="KP793" s="233"/>
      <c r="KQ793" s="233"/>
      <c r="KR793" s="233"/>
      <c r="KS793" s="233"/>
      <c r="KT793" s="233"/>
      <c r="KU793" s="233"/>
      <c r="KV793" s="233"/>
      <c r="KW793" s="233"/>
      <c r="KX793" s="233"/>
      <c r="KY793" s="233"/>
      <c r="KZ793" s="233"/>
      <c r="LA793" s="233"/>
      <c r="LB793" s="233"/>
      <c r="LC793" s="233"/>
      <c r="LD793" s="233"/>
      <c r="LE793" s="233"/>
      <c r="LF793" s="233"/>
      <c r="LG793" s="233"/>
      <c r="LH793" s="233"/>
      <c r="LI793" s="233"/>
      <c r="LJ793" s="233"/>
      <c r="LK793" s="233"/>
      <c r="LL793" s="233"/>
      <c r="LM793" s="233"/>
      <c r="LN793" s="233"/>
      <c r="LO793" s="233"/>
      <c r="LP793" s="233"/>
      <c r="LQ793" s="233"/>
      <c r="LR793" s="233"/>
      <c r="LS793" s="233"/>
      <c r="LT793" s="233"/>
      <c r="LU793" s="233"/>
      <c r="LV793" s="233"/>
      <c r="LW793" s="233"/>
      <c r="LX793" s="233"/>
      <c r="LY793" s="233"/>
      <c r="LZ793" s="233"/>
      <c r="MA793" s="233"/>
      <c r="MB793" s="233"/>
      <c r="MC793" s="233"/>
      <c r="MD793" s="233"/>
      <c r="ME793" s="233"/>
      <c r="MF793" s="233"/>
      <c r="MG793" s="233"/>
      <c r="MH793" s="233"/>
      <c r="MI793" s="233"/>
      <c r="MJ793" s="233"/>
      <c r="MK793" s="233"/>
      <c r="ML793" s="233"/>
      <c r="MM793" s="233"/>
      <c r="MN793" s="233"/>
      <c r="MO793" s="233"/>
      <c r="MP793" s="233"/>
      <c r="MQ793" s="233"/>
      <c r="MR793" s="233"/>
      <c r="MS793" s="233"/>
      <c r="MT793" s="233"/>
      <c r="MU793" s="233"/>
      <c r="MV793" s="233"/>
      <c r="MW793" s="233"/>
      <c r="MX793" s="233"/>
      <c r="MY793" s="233"/>
      <c r="MZ793" s="233"/>
      <c r="NA793" s="233"/>
      <c r="NB793" s="233"/>
      <c r="NC793" s="233"/>
      <c r="ND793" s="233"/>
      <c r="NE793" s="233"/>
      <c r="NF793" s="233"/>
      <c r="NG793" s="233"/>
      <c r="NH793" s="233"/>
      <c r="NI793" s="233"/>
      <c r="NJ793" s="233"/>
      <c r="NK793" s="233"/>
      <c r="NL793" s="233"/>
      <c r="NM793" s="233"/>
      <c r="NN793" s="233"/>
      <c r="NO793" s="233"/>
      <c r="NP793" s="233"/>
      <c r="NQ793" s="233"/>
      <c r="NR793" s="233"/>
      <c r="NS793" s="233"/>
      <c r="NT793" s="233"/>
      <c r="NU793" s="233"/>
      <c r="NV793" s="233"/>
      <c r="NW793" s="233"/>
      <c r="NX793" s="233"/>
      <c r="NY793" s="233"/>
      <c r="NZ793" s="233"/>
      <c r="OA793" s="233"/>
      <c r="OB793" s="233"/>
      <c r="OC793" s="233"/>
      <c r="OD793" s="233"/>
      <c r="OE793" s="233"/>
      <c r="OF793" s="233"/>
      <c r="OG793" s="233"/>
      <c r="OH793" s="233"/>
      <c r="OI793" s="233"/>
      <c r="OJ793" s="233"/>
      <c r="OK793" s="233"/>
      <c r="OL793" s="233"/>
      <c r="OM793" s="233"/>
      <c r="ON793" s="233"/>
      <c r="OO793" s="233"/>
      <c r="OP793" s="233"/>
      <c r="OQ793" s="233"/>
      <c r="OR793" s="233"/>
      <c r="OS793" s="233"/>
      <c r="OT793" s="233"/>
      <c r="OU793" s="233"/>
      <c r="OV793" s="233"/>
      <c r="OW793" s="233"/>
      <c r="OX793" s="233"/>
      <c r="OY793" s="233"/>
      <c r="OZ793" s="233"/>
      <c r="PA793" s="233"/>
      <c r="PB793" s="233"/>
      <c r="PC793" s="233"/>
      <c r="PD793" s="233"/>
      <c r="PE793" s="233"/>
      <c r="PF793" s="233"/>
      <c r="PG793" s="233"/>
      <c r="PH793" s="233"/>
      <c r="PI793" s="233"/>
      <c r="PJ793" s="233"/>
      <c r="PK793" s="233"/>
      <c r="PL793" s="233"/>
      <c r="PM793" s="233"/>
      <c r="PN793" s="233"/>
      <c r="PO793" s="233"/>
      <c r="PP793" s="233"/>
      <c r="PQ793" s="233"/>
      <c r="PR793" s="233"/>
      <c r="PS793" s="233"/>
      <c r="PT793" s="233"/>
      <c r="PU793" s="233"/>
      <c r="PV793" s="233"/>
      <c r="PW793" s="233"/>
      <c r="PX793" s="233"/>
      <c r="PY793" s="233"/>
      <c r="PZ793" s="233"/>
      <c r="QA793" s="233"/>
      <c r="QB793" s="233"/>
      <c r="QC793" s="233"/>
      <c r="QD793" s="233"/>
      <c r="QE793" s="233"/>
      <c r="QF793" s="233"/>
      <c r="QG793" s="233"/>
      <c r="QH793" s="233"/>
      <c r="QI793" s="233"/>
      <c r="QJ793" s="233"/>
      <c r="QK793" s="233"/>
      <c r="QL793" s="233"/>
      <c r="QM793" s="233"/>
      <c r="QN793" s="233"/>
      <c r="QO793" s="233"/>
      <c r="QP793" s="233"/>
      <c r="QQ793" s="233"/>
      <c r="QR793" s="233"/>
      <c r="QS793" s="233"/>
      <c r="QT793" s="233"/>
      <c r="QU793" s="233"/>
      <c r="QV793" s="233"/>
      <c r="QW793" s="233"/>
      <c r="QX793" s="233"/>
      <c r="QY793" s="233"/>
      <c r="QZ793" s="233"/>
      <c r="RA793" s="233"/>
      <c r="RB793" s="233"/>
      <c r="RC793" s="233"/>
      <c r="RD793" s="233"/>
      <c r="RE793" s="233"/>
      <c r="RF793" s="233"/>
      <c r="RG793" s="233"/>
      <c r="RH793" s="233"/>
      <c r="RI793" s="233"/>
      <c r="RJ793" s="233"/>
      <c r="RK793" s="233"/>
      <c r="RL793" s="233"/>
      <c r="RM793" s="233"/>
      <c r="RN793" s="233"/>
      <c r="RO793" s="233"/>
      <c r="RP793" s="233"/>
      <c r="RQ793" s="233"/>
      <c r="RR793" s="233"/>
      <c r="RS793" s="233"/>
      <c r="RT793" s="233"/>
      <c r="RU793" s="233"/>
      <c r="RV793" s="233"/>
      <c r="RW793" s="233"/>
      <c r="RX793" s="233"/>
      <c r="RY793" s="233"/>
      <c r="RZ793" s="233"/>
      <c r="SA793" s="233"/>
      <c r="SB793" s="233"/>
    </row>
    <row r="794" spans="1:496" s="239" customFormat="1" ht="15" customHeight="1" x14ac:dyDescent="0.2">
      <c r="A794" s="237"/>
      <c r="B794" s="237"/>
      <c r="D794" s="237"/>
      <c r="F794" s="233"/>
      <c r="G794" s="233"/>
      <c r="H794" s="233"/>
      <c r="I794" s="233"/>
      <c r="J794" s="233"/>
      <c r="K794" s="233"/>
      <c r="L794" s="233"/>
      <c r="M794" s="233"/>
      <c r="N794" s="233"/>
      <c r="O794" s="233"/>
      <c r="P794" s="233"/>
      <c r="Q794" s="233"/>
      <c r="R794" s="233"/>
      <c r="S794" s="233"/>
      <c r="T794" s="233"/>
      <c r="U794" s="233"/>
      <c r="V794" s="233"/>
      <c r="W794" s="233"/>
      <c r="X794" s="233"/>
      <c r="Y794" s="233"/>
      <c r="Z794" s="233"/>
      <c r="AA794" s="233"/>
      <c r="AB794" s="233"/>
      <c r="AC794" s="233"/>
      <c r="AD794" s="233"/>
      <c r="AE794" s="233"/>
      <c r="AF794" s="233"/>
      <c r="AG794" s="233"/>
      <c r="AH794" s="233"/>
      <c r="AI794" s="233"/>
      <c r="AJ794" s="233"/>
      <c r="AK794" s="233"/>
      <c r="AL794" s="233"/>
      <c r="AM794" s="233"/>
      <c r="AN794" s="233"/>
      <c r="AO794" s="233"/>
      <c r="AP794" s="233"/>
      <c r="AQ794" s="233"/>
      <c r="AR794" s="233"/>
      <c r="AS794" s="233"/>
      <c r="AT794" s="233"/>
      <c r="AU794" s="233"/>
      <c r="AV794" s="233"/>
      <c r="AW794" s="233"/>
      <c r="AX794" s="233"/>
      <c r="AY794" s="233"/>
      <c r="AZ794" s="233"/>
      <c r="BA794" s="233"/>
      <c r="BB794" s="233"/>
      <c r="BC794" s="233"/>
      <c r="BD794" s="233"/>
      <c r="BE794" s="233"/>
      <c r="BF794" s="233"/>
      <c r="BG794" s="233"/>
      <c r="BH794" s="233"/>
      <c r="BI794" s="233"/>
      <c r="BJ794" s="233"/>
      <c r="BK794" s="233"/>
      <c r="BL794" s="233"/>
      <c r="BM794" s="233"/>
      <c r="BN794" s="233"/>
      <c r="BO794" s="233"/>
      <c r="BP794" s="233"/>
      <c r="BQ794" s="233"/>
      <c r="BR794" s="233"/>
      <c r="BS794" s="233"/>
      <c r="BT794" s="233"/>
      <c r="BU794" s="233"/>
      <c r="BV794" s="233"/>
      <c r="BW794" s="233"/>
      <c r="BX794" s="233"/>
      <c r="BY794" s="233"/>
      <c r="BZ794" s="233"/>
      <c r="CA794" s="233"/>
      <c r="CB794" s="233"/>
      <c r="CC794" s="233"/>
      <c r="CD794" s="233"/>
      <c r="CE794" s="233"/>
      <c r="CF794" s="233"/>
      <c r="CG794" s="233"/>
      <c r="CH794" s="233"/>
      <c r="CI794" s="233"/>
      <c r="CJ794" s="233"/>
      <c r="CK794" s="233"/>
      <c r="CL794" s="233"/>
      <c r="CM794" s="233"/>
      <c r="CN794" s="233"/>
      <c r="CO794" s="233"/>
      <c r="CP794" s="233"/>
      <c r="CQ794" s="233"/>
      <c r="CR794" s="233"/>
      <c r="CS794" s="233"/>
      <c r="CT794" s="233"/>
      <c r="CU794" s="233"/>
      <c r="CV794" s="233"/>
      <c r="CW794" s="233"/>
      <c r="CX794" s="233"/>
      <c r="CY794" s="233"/>
      <c r="CZ794" s="233"/>
      <c r="DA794" s="233"/>
      <c r="DB794" s="233"/>
      <c r="DC794" s="233"/>
      <c r="DD794" s="233"/>
      <c r="DE794" s="233"/>
      <c r="DF794" s="233"/>
      <c r="DG794" s="233"/>
      <c r="DH794" s="233"/>
      <c r="DI794" s="233"/>
      <c r="DJ794" s="233"/>
      <c r="DK794" s="233"/>
      <c r="DL794" s="233"/>
      <c r="DM794" s="233"/>
      <c r="DN794" s="233"/>
      <c r="DO794" s="233"/>
      <c r="DP794" s="233"/>
      <c r="DQ794" s="233"/>
      <c r="DR794" s="233"/>
      <c r="DS794" s="233"/>
      <c r="DT794" s="233"/>
      <c r="DU794" s="233"/>
      <c r="DV794" s="233"/>
      <c r="DW794" s="233"/>
      <c r="DX794" s="233"/>
      <c r="DY794" s="233"/>
      <c r="DZ794" s="233"/>
      <c r="EA794" s="233"/>
      <c r="EB794" s="233"/>
      <c r="EC794" s="233"/>
      <c r="ED794" s="233"/>
      <c r="EE794" s="233"/>
      <c r="EF794" s="233"/>
      <c r="EG794" s="233"/>
      <c r="EH794" s="233"/>
      <c r="EI794" s="233"/>
      <c r="EJ794" s="233"/>
      <c r="EK794" s="233"/>
      <c r="EL794" s="233"/>
      <c r="EM794" s="233"/>
      <c r="EN794" s="233"/>
      <c r="EO794" s="233"/>
      <c r="EP794" s="233"/>
      <c r="EQ794" s="233"/>
      <c r="ER794" s="233"/>
      <c r="ES794" s="233"/>
      <c r="ET794" s="233"/>
      <c r="EU794" s="233"/>
      <c r="EV794" s="233"/>
      <c r="EW794" s="233"/>
      <c r="EX794" s="233"/>
      <c r="EY794" s="233"/>
      <c r="EZ794" s="233"/>
      <c r="FA794" s="233"/>
      <c r="FB794" s="233"/>
      <c r="FC794" s="233"/>
      <c r="FD794" s="233"/>
      <c r="FE794" s="233"/>
      <c r="FF794" s="233"/>
      <c r="FG794" s="233"/>
      <c r="FH794" s="233"/>
      <c r="FI794" s="233"/>
      <c r="FJ794" s="233"/>
      <c r="FK794" s="233"/>
      <c r="FL794" s="233"/>
      <c r="FM794" s="233"/>
      <c r="FN794" s="233"/>
      <c r="FO794" s="233"/>
      <c r="FP794" s="233"/>
      <c r="FQ794" s="233"/>
      <c r="FR794" s="233"/>
      <c r="FS794" s="233"/>
      <c r="FT794" s="233"/>
      <c r="FU794" s="233"/>
      <c r="FV794" s="233"/>
      <c r="FW794" s="233"/>
      <c r="FX794" s="233"/>
      <c r="FY794" s="233"/>
      <c r="FZ794" s="233"/>
      <c r="GA794" s="233"/>
      <c r="GB794" s="233"/>
      <c r="GC794" s="233"/>
      <c r="GD794" s="233"/>
      <c r="GE794" s="233"/>
      <c r="GF794" s="233"/>
      <c r="GG794" s="233"/>
      <c r="GH794" s="233"/>
      <c r="GI794" s="233"/>
      <c r="GJ794" s="233"/>
      <c r="GK794" s="233"/>
      <c r="GL794" s="233"/>
      <c r="GM794" s="233"/>
      <c r="GN794" s="233"/>
      <c r="GO794" s="233"/>
      <c r="GP794" s="233"/>
      <c r="GQ794" s="233"/>
      <c r="GR794" s="233"/>
      <c r="GS794" s="233"/>
      <c r="GT794" s="233"/>
      <c r="GU794" s="233"/>
      <c r="GV794" s="233"/>
      <c r="GW794" s="233"/>
      <c r="GX794" s="233"/>
      <c r="GY794" s="233"/>
      <c r="GZ794" s="233"/>
      <c r="HA794" s="233"/>
      <c r="HB794" s="233"/>
      <c r="HC794" s="233"/>
      <c r="HD794" s="233"/>
      <c r="HE794" s="233"/>
      <c r="HF794" s="233"/>
      <c r="HG794" s="233"/>
      <c r="HH794" s="233"/>
      <c r="HI794" s="233"/>
      <c r="HJ794" s="233"/>
      <c r="HK794" s="233"/>
      <c r="HL794" s="233"/>
      <c r="HM794" s="233"/>
      <c r="HN794" s="233"/>
      <c r="HO794" s="233"/>
      <c r="HP794" s="233"/>
      <c r="HQ794" s="233"/>
      <c r="HR794" s="233"/>
      <c r="HS794" s="233"/>
      <c r="HT794" s="233"/>
      <c r="HU794" s="233"/>
      <c r="HV794" s="233"/>
      <c r="HW794" s="233"/>
      <c r="HX794" s="233"/>
      <c r="HY794" s="233"/>
      <c r="HZ794" s="233"/>
      <c r="IA794" s="233"/>
      <c r="IB794" s="233"/>
      <c r="IC794" s="233"/>
      <c r="ID794" s="233"/>
      <c r="IE794" s="233"/>
      <c r="IF794" s="233"/>
      <c r="IG794" s="233"/>
      <c r="IH794" s="233"/>
      <c r="II794" s="233"/>
      <c r="IJ794" s="233"/>
      <c r="IK794" s="233"/>
      <c r="IL794" s="233"/>
      <c r="IM794" s="233"/>
      <c r="IN794" s="233"/>
      <c r="IO794" s="233"/>
      <c r="IP794" s="233"/>
      <c r="IQ794" s="233"/>
      <c r="IR794" s="233"/>
      <c r="IS794" s="233"/>
      <c r="IT794" s="233"/>
      <c r="IU794" s="233"/>
      <c r="IV794" s="233"/>
      <c r="IW794" s="233"/>
      <c r="IX794" s="233"/>
      <c r="IY794" s="233"/>
      <c r="IZ794" s="233"/>
      <c r="JA794" s="233"/>
      <c r="JB794" s="233"/>
      <c r="JC794" s="233"/>
      <c r="JD794" s="233"/>
      <c r="JE794" s="233"/>
      <c r="JF794" s="233"/>
      <c r="JG794" s="233"/>
      <c r="JH794" s="233"/>
      <c r="JI794" s="233"/>
      <c r="JJ794" s="233"/>
      <c r="JK794" s="233"/>
      <c r="JL794" s="233"/>
      <c r="JM794" s="233"/>
      <c r="JN794" s="233"/>
      <c r="JO794" s="233"/>
      <c r="JP794" s="233"/>
      <c r="JQ794" s="233"/>
      <c r="JR794" s="233"/>
      <c r="JS794" s="233"/>
      <c r="JT794" s="233"/>
      <c r="JU794" s="233"/>
      <c r="JV794" s="233"/>
      <c r="JW794" s="233"/>
      <c r="JX794" s="233"/>
      <c r="JY794" s="233"/>
      <c r="JZ794" s="233"/>
      <c r="KA794" s="233"/>
      <c r="KB794" s="233"/>
      <c r="KC794" s="233"/>
      <c r="KD794" s="233"/>
      <c r="KE794" s="233"/>
      <c r="KF794" s="233"/>
      <c r="KG794" s="233"/>
      <c r="KH794" s="233"/>
      <c r="KI794" s="233"/>
      <c r="KJ794" s="233"/>
      <c r="KK794" s="233"/>
      <c r="KL794" s="233"/>
      <c r="KM794" s="233"/>
      <c r="KN794" s="233"/>
      <c r="KO794" s="233"/>
      <c r="KP794" s="233"/>
      <c r="KQ794" s="233"/>
      <c r="KR794" s="233"/>
      <c r="KS794" s="233"/>
      <c r="KT794" s="233"/>
      <c r="KU794" s="233"/>
      <c r="KV794" s="233"/>
      <c r="KW794" s="233"/>
      <c r="KX794" s="233"/>
      <c r="KY794" s="233"/>
      <c r="KZ794" s="233"/>
      <c r="LA794" s="233"/>
      <c r="LB794" s="233"/>
      <c r="LC794" s="233"/>
      <c r="LD794" s="233"/>
      <c r="LE794" s="233"/>
      <c r="LF794" s="233"/>
      <c r="LG794" s="233"/>
      <c r="LH794" s="233"/>
      <c r="LI794" s="233"/>
      <c r="LJ794" s="233"/>
      <c r="LK794" s="233"/>
      <c r="LL794" s="233"/>
      <c r="LM794" s="233"/>
      <c r="LN794" s="233"/>
      <c r="LO794" s="233"/>
      <c r="LP794" s="233"/>
      <c r="LQ794" s="233"/>
      <c r="LR794" s="233"/>
      <c r="LS794" s="233"/>
      <c r="LT794" s="233"/>
      <c r="LU794" s="233"/>
      <c r="LV794" s="233"/>
      <c r="LW794" s="233"/>
      <c r="LX794" s="233"/>
      <c r="LY794" s="233"/>
      <c r="LZ794" s="233"/>
      <c r="MA794" s="233"/>
      <c r="MB794" s="233"/>
      <c r="MC794" s="233"/>
      <c r="MD794" s="233"/>
      <c r="ME794" s="233"/>
      <c r="MF794" s="233"/>
      <c r="MG794" s="233"/>
      <c r="MH794" s="233"/>
      <c r="MI794" s="233"/>
      <c r="MJ794" s="233"/>
      <c r="MK794" s="233"/>
      <c r="ML794" s="233"/>
      <c r="MM794" s="233"/>
      <c r="MN794" s="233"/>
      <c r="MO794" s="233"/>
      <c r="MP794" s="233"/>
      <c r="MQ794" s="233"/>
      <c r="MR794" s="233"/>
      <c r="MS794" s="233"/>
      <c r="MT794" s="233"/>
      <c r="MU794" s="233"/>
      <c r="MV794" s="233"/>
      <c r="MW794" s="233"/>
      <c r="MX794" s="233"/>
      <c r="MY794" s="233"/>
      <c r="MZ794" s="233"/>
      <c r="NA794" s="233"/>
      <c r="NB794" s="233"/>
      <c r="NC794" s="233"/>
      <c r="ND794" s="233"/>
      <c r="NE794" s="233"/>
      <c r="NF794" s="233"/>
      <c r="NG794" s="233"/>
      <c r="NH794" s="233"/>
      <c r="NI794" s="233"/>
      <c r="NJ794" s="233"/>
      <c r="NK794" s="233"/>
      <c r="NL794" s="233"/>
      <c r="NM794" s="233"/>
      <c r="NN794" s="233"/>
      <c r="NO794" s="233"/>
      <c r="NP794" s="233"/>
      <c r="NQ794" s="233"/>
      <c r="NR794" s="233"/>
      <c r="NS794" s="233"/>
      <c r="NT794" s="233"/>
      <c r="NU794" s="233"/>
      <c r="NV794" s="233"/>
      <c r="NW794" s="233"/>
      <c r="NX794" s="233"/>
      <c r="NY794" s="233"/>
      <c r="NZ794" s="233"/>
      <c r="OA794" s="233"/>
      <c r="OB794" s="233"/>
      <c r="OC794" s="233"/>
      <c r="OD794" s="233"/>
      <c r="OE794" s="233"/>
      <c r="OF794" s="233"/>
      <c r="OG794" s="233"/>
      <c r="OH794" s="233"/>
      <c r="OI794" s="233"/>
      <c r="OJ794" s="233"/>
      <c r="OK794" s="233"/>
      <c r="OL794" s="233"/>
      <c r="OM794" s="233"/>
      <c r="ON794" s="233"/>
      <c r="OO794" s="233"/>
      <c r="OP794" s="233"/>
      <c r="OQ794" s="233"/>
      <c r="OR794" s="233"/>
      <c r="OS794" s="233"/>
      <c r="OT794" s="233"/>
      <c r="OU794" s="233"/>
      <c r="OV794" s="233"/>
      <c r="OW794" s="233"/>
      <c r="OX794" s="233"/>
      <c r="OY794" s="233"/>
      <c r="OZ794" s="233"/>
      <c r="PA794" s="233"/>
      <c r="PB794" s="233"/>
      <c r="PC794" s="233"/>
      <c r="PD794" s="233"/>
      <c r="PE794" s="233"/>
      <c r="PF794" s="233"/>
      <c r="PG794" s="233"/>
      <c r="PH794" s="233"/>
      <c r="PI794" s="233"/>
      <c r="PJ794" s="233"/>
      <c r="PK794" s="233"/>
      <c r="PL794" s="233"/>
      <c r="PM794" s="233"/>
      <c r="PN794" s="233"/>
      <c r="PO794" s="233"/>
      <c r="PP794" s="233"/>
      <c r="PQ794" s="233"/>
      <c r="PR794" s="233"/>
      <c r="PS794" s="233"/>
      <c r="PT794" s="233"/>
      <c r="PU794" s="233"/>
      <c r="PV794" s="233"/>
      <c r="PW794" s="233"/>
      <c r="PX794" s="233"/>
      <c r="PY794" s="233"/>
      <c r="PZ794" s="233"/>
      <c r="QA794" s="233"/>
      <c r="QB794" s="233"/>
      <c r="QC794" s="233"/>
      <c r="QD794" s="233"/>
      <c r="QE794" s="233"/>
      <c r="QF794" s="233"/>
      <c r="QG794" s="233"/>
      <c r="QH794" s="233"/>
      <c r="QI794" s="233"/>
      <c r="QJ794" s="233"/>
      <c r="QK794" s="233"/>
      <c r="QL794" s="233"/>
      <c r="QM794" s="233"/>
      <c r="QN794" s="233"/>
      <c r="QO794" s="233"/>
      <c r="QP794" s="233"/>
      <c r="QQ794" s="233"/>
      <c r="QR794" s="233"/>
      <c r="QS794" s="233"/>
      <c r="QT794" s="233"/>
      <c r="QU794" s="233"/>
      <c r="QV794" s="233"/>
      <c r="QW794" s="233"/>
      <c r="QX794" s="233"/>
      <c r="QY794" s="233"/>
      <c r="QZ794" s="233"/>
      <c r="RA794" s="233"/>
      <c r="RB794" s="233"/>
      <c r="RC794" s="233"/>
      <c r="RD794" s="233"/>
      <c r="RE794" s="233"/>
      <c r="RF794" s="233"/>
      <c r="RG794" s="233"/>
      <c r="RH794" s="233"/>
      <c r="RI794" s="233"/>
      <c r="RJ794" s="233"/>
      <c r="RK794" s="233"/>
      <c r="RL794" s="233"/>
      <c r="RM794" s="233"/>
      <c r="RN794" s="233"/>
      <c r="RO794" s="233"/>
      <c r="RP794" s="233"/>
      <c r="RQ794" s="233"/>
      <c r="RR794" s="233"/>
      <c r="RS794" s="233"/>
      <c r="RT794" s="233"/>
      <c r="RU794" s="233"/>
      <c r="RV794" s="233"/>
      <c r="RW794" s="233"/>
      <c r="RX794" s="233"/>
      <c r="RY794" s="233"/>
      <c r="RZ794" s="233"/>
      <c r="SA794" s="233"/>
      <c r="SB794" s="233"/>
    </row>
    <row r="795" spans="1:496" ht="15" customHeight="1" x14ac:dyDescent="0.2">
      <c r="A795" s="234"/>
    </row>
    <row r="796" spans="1:496" ht="15" customHeight="1" x14ac:dyDescent="0.2">
      <c r="A796" s="234" t="s">
        <v>1080</v>
      </c>
      <c r="B796" s="234">
        <v>206</v>
      </c>
      <c r="E796" s="233" t="s">
        <v>751</v>
      </c>
    </row>
    <row r="797" spans="1:496" ht="15" customHeight="1" x14ac:dyDescent="0.2">
      <c r="A797" s="234" t="s">
        <v>1081</v>
      </c>
      <c r="B797" s="234">
        <v>206001</v>
      </c>
      <c r="E797" s="233" t="s">
        <v>752</v>
      </c>
    </row>
    <row r="798" spans="1:496" ht="15" customHeight="1" x14ac:dyDescent="0.2">
      <c r="A798" s="234" t="s">
        <v>1082</v>
      </c>
      <c r="B798" s="234">
        <v>206002</v>
      </c>
      <c r="E798" s="233" t="s">
        <v>516</v>
      </c>
    </row>
    <row r="799" spans="1:496" s="239" customFormat="1" ht="15" customHeight="1" x14ac:dyDescent="0.2">
      <c r="A799" s="237"/>
      <c r="B799" s="237"/>
      <c r="D799" s="237"/>
      <c r="F799" s="233"/>
      <c r="G799" s="233"/>
      <c r="H799" s="233"/>
      <c r="I799" s="233"/>
      <c r="J799" s="233"/>
      <c r="K799" s="233"/>
      <c r="L799" s="233"/>
      <c r="M799" s="233"/>
      <c r="N799" s="233"/>
      <c r="O799" s="233"/>
      <c r="P799" s="233"/>
      <c r="Q799" s="233"/>
      <c r="R799" s="233"/>
      <c r="S799" s="233"/>
      <c r="T799" s="233"/>
      <c r="U799" s="233"/>
      <c r="V799" s="233"/>
      <c r="W799" s="233"/>
      <c r="X799" s="233"/>
      <c r="Y799" s="233"/>
      <c r="Z799" s="233"/>
      <c r="AA799" s="233"/>
      <c r="AB799" s="233"/>
      <c r="AC799" s="233"/>
      <c r="AD799" s="233"/>
      <c r="AE799" s="233"/>
      <c r="AF799" s="233"/>
      <c r="AG799" s="233"/>
      <c r="AH799" s="233"/>
      <c r="AI799" s="233"/>
      <c r="AJ799" s="233"/>
      <c r="AK799" s="233"/>
      <c r="AL799" s="233"/>
      <c r="AM799" s="233"/>
      <c r="AN799" s="233"/>
      <c r="AO799" s="233"/>
      <c r="AP799" s="233"/>
      <c r="AQ799" s="233"/>
      <c r="AR799" s="233"/>
      <c r="AS799" s="233"/>
      <c r="AT799" s="233"/>
      <c r="AU799" s="233"/>
      <c r="AV799" s="233"/>
      <c r="AW799" s="233"/>
      <c r="AX799" s="233"/>
      <c r="AY799" s="233"/>
      <c r="AZ799" s="233"/>
      <c r="BA799" s="233"/>
      <c r="BB799" s="233"/>
      <c r="BC799" s="233"/>
      <c r="BD799" s="233"/>
      <c r="BE799" s="233"/>
      <c r="BF799" s="233"/>
      <c r="BG799" s="233"/>
      <c r="BH799" s="233"/>
      <c r="BI799" s="233"/>
      <c r="BJ799" s="233"/>
      <c r="BK799" s="233"/>
      <c r="BL799" s="233"/>
      <c r="BM799" s="233"/>
      <c r="BN799" s="233"/>
      <c r="BO799" s="233"/>
      <c r="BP799" s="233"/>
      <c r="BQ799" s="233"/>
      <c r="BR799" s="233"/>
      <c r="BS799" s="233"/>
      <c r="BT799" s="233"/>
      <c r="BU799" s="233"/>
      <c r="BV799" s="233"/>
      <c r="BW799" s="233"/>
      <c r="BX799" s="233"/>
      <c r="BY799" s="233"/>
      <c r="BZ799" s="233"/>
      <c r="CA799" s="233"/>
      <c r="CB799" s="233"/>
      <c r="CC799" s="233"/>
      <c r="CD799" s="233"/>
      <c r="CE799" s="233"/>
      <c r="CF799" s="233"/>
      <c r="CG799" s="233"/>
      <c r="CH799" s="233"/>
      <c r="CI799" s="233"/>
      <c r="CJ799" s="233"/>
      <c r="CK799" s="233"/>
      <c r="CL799" s="233"/>
      <c r="CM799" s="233"/>
      <c r="CN799" s="233"/>
      <c r="CO799" s="233"/>
      <c r="CP799" s="233"/>
      <c r="CQ799" s="233"/>
      <c r="CR799" s="233"/>
      <c r="CS799" s="233"/>
      <c r="CT799" s="233"/>
      <c r="CU799" s="233"/>
      <c r="CV799" s="233"/>
      <c r="CW799" s="233"/>
      <c r="CX799" s="233"/>
      <c r="CY799" s="233"/>
      <c r="CZ799" s="233"/>
      <c r="DA799" s="233"/>
      <c r="DB799" s="233"/>
      <c r="DC799" s="233"/>
      <c r="DD799" s="233"/>
      <c r="DE799" s="233"/>
      <c r="DF799" s="233"/>
      <c r="DG799" s="233"/>
      <c r="DH799" s="233"/>
      <c r="DI799" s="233"/>
      <c r="DJ799" s="233"/>
      <c r="DK799" s="233"/>
      <c r="DL799" s="233"/>
      <c r="DM799" s="233"/>
      <c r="DN799" s="233"/>
      <c r="DO799" s="233"/>
      <c r="DP799" s="233"/>
      <c r="DQ799" s="233"/>
      <c r="DR799" s="233"/>
      <c r="DS799" s="233"/>
      <c r="DT799" s="233"/>
      <c r="DU799" s="233"/>
      <c r="DV799" s="233"/>
      <c r="DW799" s="233"/>
      <c r="DX799" s="233"/>
      <c r="DY799" s="233"/>
      <c r="DZ799" s="233"/>
      <c r="EA799" s="233"/>
      <c r="EB799" s="233"/>
      <c r="EC799" s="233"/>
      <c r="ED799" s="233"/>
      <c r="EE799" s="233"/>
      <c r="EF799" s="233"/>
      <c r="EG799" s="233"/>
      <c r="EH799" s="233"/>
      <c r="EI799" s="233"/>
      <c r="EJ799" s="233"/>
      <c r="EK799" s="233"/>
      <c r="EL799" s="233"/>
      <c r="EM799" s="233"/>
      <c r="EN799" s="233"/>
      <c r="EO799" s="233"/>
      <c r="EP799" s="233"/>
      <c r="EQ799" s="233"/>
      <c r="ER799" s="233"/>
      <c r="ES799" s="233"/>
      <c r="ET799" s="233"/>
      <c r="EU799" s="233"/>
      <c r="EV799" s="233"/>
      <c r="EW799" s="233"/>
      <c r="EX799" s="233"/>
      <c r="EY799" s="233"/>
      <c r="EZ799" s="233"/>
      <c r="FA799" s="233"/>
      <c r="FB799" s="233"/>
      <c r="FC799" s="233"/>
      <c r="FD799" s="233"/>
      <c r="FE799" s="233"/>
      <c r="FF799" s="233"/>
      <c r="FG799" s="233"/>
      <c r="FH799" s="233"/>
      <c r="FI799" s="233"/>
      <c r="FJ799" s="233"/>
      <c r="FK799" s="233"/>
      <c r="FL799" s="233"/>
      <c r="FM799" s="233"/>
      <c r="FN799" s="233"/>
      <c r="FO799" s="233"/>
      <c r="FP799" s="233"/>
      <c r="FQ799" s="233"/>
      <c r="FR799" s="233"/>
      <c r="FS799" s="233"/>
      <c r="FT799" s="233"/>
      <c r="FU799" s="233"/>
      <c r="FV799" s="233"/>
      <c r="FW799" s="233"/>
      <c r="FX799" s="233"/>
      <c r="FY799" s="233"/>
      <c r="FZ799" s="233"/>
      <c r="GA799" s="233"/>
      <c r="GB799" s="233"/>
      <c r="GC799" s="233"/>
      <c r="GD799" s="233"/>
      <c r="GE799" s="233"/>
      <c r="GF799" s="233"/>
      <c r="GG799" s="233"/>
      <c r="GH799" s="233"/>
      <c r="GI799" s="233"/>
      <c r="GJ799" s="233"/>
      <c r="GK799" s="233"/>
      <c r="GL799" s="233"/>
      <c r="GM799" s="233"/>
      <c r="GN799" s="233"/>
      <c r="GO799" s="233"/>
      <c r="GP799" s="233"/>
      <c r="GQ799" s="233"/>
      <c r="GR799" s="233"/>
      <c r="GS799" s="233"/>
      <c r="GT799" s="233"/>
      <c r="GU799" s="233"/>
      <c r="GV799" s="233"/>
      <c r="GW799" s="233"/>
      <c r="GX799" s="233"/>
      <c r="GY799" s="233"/>
      <c r="GZ799" s="233"/>
      <c r="HA799" s="233"/>
      <c r="HB799" s="233"/>
      <c r="HC799" s="233"/>
      <c r="HD799" s="233"/>
      <c r="HE799" s="233"/>
      <c r="HF799" s="233"/>
      <c r="HG799" s="233"/>
      <c r="HH799" s="233"/>
      <c r="HI799" s="233"/>
      <c r="HJ799" s="233"/>
      <c r="HK799" s="233"/>
      <c r="HL799" s="233"/>
      <c r="HM799" s="233"/>
      <c r="HN799" s="233"/>
      <c r="HO799" s="233"/>
      <c r="HP799" s="233"/>
      <c r="HQ799" s="233"/>
      <c r="HR799" s="233"/>
      <c r="HS799" s="233"/>
      <c r="HT799" s="233"/>
      <c r="HU799" s="233"/>
      <c r="HV799" s="233"/>
      <c r="HW799" s="233"/>
      <c r="HX799" s="233"/>
      <c r="HY799" s="233"/>
      <c r="HZ799" s="233"/>
      <c r="IA799" s="233"/>
      <c r="IB799" s="233"/>
      <c r="IC799" s="233"/>
      <c r="ID799" s="233"/>
      <c r="IE799" s="233"/>
      <c r="IF799" s="233"/>
      <c r="IG799" s="233"/>
      <c r="IH799" s="233"/>
      <c r="II799" s="233"/>
      <c r="IJ799" s="233"/>
      <c r="IK799" s="233"/>
      <c r="IL799" s="233"/>
      <c r="IM799" s="233"/>
      <c r="IN799" s="233"/>
      <c r="IO799" s="233"/>
      <c r="IP799" s="233"/>
      <c r="IQ799" s="233"/>
      <c r="IR799" s="233"/>
      <c r="IS799" s="233"/>
      <c r="IT799" s="233"/>
      <c r="IU799" s="233"/>
      <c r="IV799" s="233"/>
      <c r="IW799" s="233"/>
      <c r="IX799" s="233"/>
      <c r="IY799" s="233"/>
      <c r="IZ799" s="233"/>
      <c r="JA799" s="233"/>
      <c r="JB799" s="233"/>
      <c r="JC799" s="233"/>
      <c r="JD799" s="233"/>
      <c r="JE799" s="233"/>
      <c r="JF799" s="233"/>
      <c r="JG799" s="233"/>
      <c r="JH799" s="233"/>
      <c r="JI799" s="233"/>
      <c r="JJ799" s="233"/>
      <c r="JK799" s="233"/>
      <c r="JL799" s="233"/>
      <c r="JM799" s="233"/>
      <c r="JN799" s="233"/>
      <c r="JO799" s="233"/>
      <c r="JP799" s="233"/>
      <c r="JQ799" s="233"/>
      <c r="JR799" s="233"/>
      <c r="JS799" s="233"/>
      <c r="JT799" s="233"/>
      <c r="JU799" s="233"/>
      <c r="JV799" s="233"/>
      <c r="JW799" s="233"/>
      <c r="JX799" s="233"/>
      <c r="JY799" s="233"/>
      <c r="JZ799" s="233"/>
      <c r="KA799" s="233"/>
      <c r="KB799" s="233"/>
      <c r="KC799" s="233"/>
      <c r="KD799" s="233"/>
      <c r="KE799" s="233"/>
      <c r="KF799" s="233"/>
      <c r="KG799" s="233"/>
      <c r="KH799" s="233"/>
      <c r="KI799" s="233"/>
      <c r="KJ799" s="233"/>
      <c r="KK799" s="233"/>
      <c r="KL799" s="233"/>
      <c r="KM799" s="233"/>
      <c r="KN799" s="233"/>
      <c r="KO799" s="233"/>
      <c r="KP799" s="233"/>
      <c r="KQ799" s="233"/>
      <c r="KR799" s="233"/>
      <c r="KS799" s="233"/>
      <c r="KT799" s="233"/>
      <c r="KU799" s="233"/>
      <c r="KV799" s="233"/>
      <c r="KW799" s="233"/>
      <c r="KX799" s="233"/>
      <c r="KY799" s="233"/>
      <c r="KZ799" s="233"/>
      <c r="LA799" s="233"/>
      <c r="LB799" s="233"/>
      <c r="LC799" s="233"/>
      <c r="LD799" s="233"/>
      <c r="LE799" s="233"/>
      <c r="LF799" s="233"/>
      <c r="LG799" s="233"/>
      <c r="LH799" s="233"/>
      <c r="LI799" s="233"/>
      <c r="LJ799" s="233"/>
      <c r="LK799" s="233"/>
      <c r="LL799" s="233"/>
      <c r="LM799" s="233"/>
      <c r="LN799" s="233"/>
      <c r="LO799" s="233"/>
      <c r="LP799" s="233"/>
      <c r="LQ799" s="233"/>
      <c r="LR799" s="233"/>
      <c r="LS799" s="233"/>
      <c r="LT799" s="233"/>
      <c r="LU799" s="233"/>
      <c r="LV799" s="233"/>
      <c r="LW799" s="233"/>
      <c r="LX799" s="233"/>
      <c r="LY799" s="233"/>
      <c r="LZ799" s="233"/>
      <c r="MA799" s="233"/>
      <c r="MB799" s="233"/>
      <c r="MC799" s="233"/>
      <c r="MD799" s="233"/>
      <c r="ME799" s="233"/>
      <c r="MF799" s="233"/>
      <c r="MG799" s="233"/>
      <c r="MH799" s="233"/>
      <c r="MI799" s="233"/>
      <c r="MJ799" s="233"/>
      <c r="MK799" s="233"/>
      <c r="ML799" s="233"/>
      <c r="MM799" s="233"/>
      <c r="MN799" s="233"/>
      <c r="MO799" s="233"/>
      <c r="MP799" s="233"/>
      <c r="MQ799" s="233"/>
      <c r="MR799" s="233"/>
      <c r="MS799" s="233"/>
      <c r="MT799" s="233"/>
      <c r="MU799" s="233"/>
      <c r="MV799" s="233"/>
      <c r="MW799" s="233"/>
      <c r="MX799" s="233"/>
      <c r="MY799" s="233"/>
      <c r="MZ799" s="233"/>
      <c r="NA799" s="233"/>
      <c r="NB799" s="233"/>
      <c r="NC799" s="233"/>
      <c r="ND799" s="233"/>
      <c r="NE799" s="233"/>
      <c r="NF799" s="233"/>
      <c r="NG799" s="233"/>
      <c r="NH799" s="233"/>
      <c r="NI799" s="233"/>
      <c r="NJ799" s="233"/>
      <c r="NK799" s="233"/>
      <c r="NL799" s="233"/>
      <c r="NM799" s="233"/>
      <c r="NN799" s="233"/>
      <c r="NO799" s="233"/>
      <c r="NP799" s="233"/>
      <c r="NQ799" s="233"/>
      <c r="NR799" s="233"/>
      <c r="NS799" s="233"/>
      <c r="NT799" s="233"/>
      <c r="NU799" s="233"/>
      <c r="NV799" s="233"/>
      <c r="NW799" s="233"/>
      <c r="NX799" s="233"/>
      <c r="NY799" s="233"/>
      <c r="NZ799" s="233"/>
      <c r="OA799" s="233"/>
      <c r="OB799" s="233"/>
      <c r="OC799" s="233"/>
      <c r="OD799" s="233"/>
      <c r="OE799" s="233"/>
      <c r="OF799" s="233"/>
      <c r="OG799" s="233"/>
      <c r="OH799" s="233"/>
      <c r="OI799" s="233"/>
      <c r="OJ799" s="233"/>
      <c r="OK799" s="233"/>
      <c r="OL799" s="233"/>
      <c r="OM799" s="233"/>
      <c r="ON799" s="233"/>
      <c r="OO799" s="233"/>
      <c r="OP799" s="233"/>
      <c r="OQ799" s="233"/>
      <c r="OR799" s="233"/>
      <c r="OS799" s="233"/>
      <c r="OT799" s="233"/>
      <c r="OU799" s="233"/>
      <c r="OV799" s="233"/>
      <c r="OW799" s="233"/>
      <c r="OX799" s="233"/>
      <c r="OY799" s="233"/>
      <c r="OZ799" s="233"/>
      <c r="PA799" s="233"/>
      <c r="PB799" s="233"/>
      <c r="PC799" s="233"/>
      <c r="PD799" s="233"/>
      <c r="PE799" s="233"/>
      <c r="PF799" s="233"/>
      <c r="PG799" s="233"/>
      <c r="PH799" s="233"/>
      <c r="PI799" s="233"/>
      <c r="PJ799" s="233"/>
      <c r="PK799" s="233"/>
      <c r="PL799" s="233"/>
      <c r="PM799" s="233"/>
      <c r="PN799" s="233"/>
      <c r="PO799" s="233"/>
      <c r="PP799" s="233"/>
      <c r="PQ799" s="233"/>
      <c r="PR799" s="233"/>
      <c r="PS799" s="233"/>
      <c r="PT799" s="233"/>
      <c r="PU799" s="233"/>
      <c r="PV799" s="233"/>
      <c r="PW799" s="233"/>
      <c r="PX799" s="233"/>
      <c r="PY799" s="233"/>
      <c r="PZ799" s="233"/>
      <c r="QA799" s="233"/>
      <c r="QB799" s="233"/>
      <c r="QC799" s="233"/>
      <c r="QD799" s="233"/>
      <c r="QE799" s="233"/>
      <c r="QF799" s="233"/>
      <c r="QG799" s="233"/>
      <c r="QH799" s="233"/>
      <c r="QI799" s="233"/>
      <c r="QJ799" s="233"/>
      <c r="QK799" s="233"/>
      <c r="QL799" s="233"/>
      <c r="QM799" s="233"/>
      <c r="QN799" s="233"/>
      <c r="QO799" s="233"/>
      <c r="QP799" s="233"/>
      <c r="QQ799" s="233"/>
      <c r="QR799" s="233"/>
      <c r="QS799" s="233"/>
      <c r="QT799" s="233"/>
      <c r="QU799" s="233"/>
      <c r="QV799" s="233"/>
      <c r="QW799" s="233"/>
      <c r="QX799" s="233"/>
      <c r="QY799" s="233"/>
      <c r="QZ799" s="233"/>
      <c r="RA799" s="233"/>
      <c r="RB799" s="233"/>
      <c r="RC799" s="233"/>
      <c r="RD799" s="233"/>
      <c r="RE799" s="233"/>
      <c r="RF799" s="233"/>
      <c r="RG799" s="233"/>
      <c r="RH799" s="233"/>
      <c r="RI799" s="233"/>
      <c r="RJ799" s="233"/>
      <c r="RK799" s="233"/>
      <c r="RL799" s="233"/>
      <c r="RM799" s="233"/>
      <c r="RN799" s="233"/>
      <c r="RO799" s="233"/>
      <c r="RP799" s="233"/>
      <c r="RQ799" s="233"/>
      <c r="RR799" s="233"/>
      <c r="RS799" s="233"/>
      <c r="RT799" s="233"/>
      <c r="RU799" s="233"/>
      <c r="RV799" s="233"/>
      <c r="RW799" s="233"/>
      <c r="RX799" s="233"/>
      <c r="RY799" s="233"/>
      <c r="RZ799" s="233"/>
      <c r="SA799" s="233"/>
      <c r="SB799" s="233"/>
    </row>
    <row r="800" spans="1:496" s="239" customFormat="1" ht="15" customHeight="1" x14ac:dyDescent="0.2">
      <c r="A800" s="237"/>
      <c r="B800" s="237"/>
      <c r="D800" s="237"/>
      <c r="F800" s="233"/>
      <c r="G800" s="233"/>
      <c r="H800" s="233"/>
      <c r="I800" s="233"/>
      <c r="J800" s="233"/>
      <c r="K800" s="233"/>
      <c r="L800" s="233"/>
      <c r="M800" s="233"/>
      <c r="N800" s="233"/>
      <c r="O800" s="233"/>
      <c r="P800" s="233"/>
      <c r="Q800" s="233"/>
      <c r="R800" s="233"/>
      <c r="S800" s="233"/>
      <c r="T800" s="233"/>
      <c r="U800" s="233"/>
      <c r="V800" s="233"/>
      <c r="W800" s="233"/>
      <c r="X800" s="233"/>
      <c r="Y800" s="233"/>
      <c r="Z800" s="233"/>
      <c r="AA800" s="233"/>
      <c r="AB800" s="233"/>
      <c r="AC800" s="233"/>
      <c r="AD800" s="233"/>
      <c r="AE800" s="233"/>
      <c r="AF800" s="233"/>
      <c r="AG800" s="233"/>
      <c r="AH800" s="233"/>
      <c r="AI800" s="233"/>
      <c r="AJ800" s="233"/>
      <c r="AK800" s="233"/>
      <c r="AL800" s="233"/>
      <c r="AM800" s="233"/>
      <c r="AN800" s="233"/>
      <c r="AO800" s="233"/>
      <c r="AP800" s="233"/>
      <c r="AQ800" s="233"/>
      <c r="AR800" s="233"/>
      <c r="AS800" s="233"/>
      <c r="AT800" s="233"/>
      <c r="AU800" s="233"/>
      <c r="AV800" s="233"/>
      <c r="AW800" s="233"/>
      <c r="AX800" s="233"/>
      <c r="AY800" s="233"/>
      <c r="AZ800" s="233"/>
      <c r="BA800" s="233"/>
      <c r="BB800" s="233"/>
      <c r="BC800" s="233"/>
      <c r="BD800" s="233"/>
      <c r="BE800" s="233"/>
      <c r="BF800" s="233"/>
      <c r="BG800" s="233"/>
      <c r="BH800" s="233"/>
      <c r="BI800" s="233"/>
      <c r="BJ800" s="233"/>
      <c r="BK800" s="233"/>
      <c r="BL800" s="233"/>
      <c r="BM800" s="233"/>
      <c r="BN800" s="233"/>
      <c r="BO800" s="233"/>
      <c r="BP800" s="233"/>
      <c r="BQ800" s="233"/>
      <c r="BR800" s="233"/>
      <c r="BS800" s="233"/>
      <c r="BT800" s="233"/>
      <c r="BU800" s="233"/>
      <c r="BV800" s="233"/>
      <c r="BW800" s="233"/>
      <c r="BX800" s="233"/>
      <c r="BY800" s="233"/>
      <c r="BZ800" s="233"/>
      <c r="CA800" s="233"/>
      <c r="CB800" s="233"/>
      <c r="CC800" s="233"/>
      <c r="CD800" s="233"/>
      <c r="CE800" s="233"/>
      <c r="CF800" s="233"/>
      <c r="CG800" s="233"/>
      <c r="CH800" s="233"/>
      <c r="CI800" s="233"/>
      <c r="CJ800" s="233"/>
      <c r="CK800" s="233"/>
      <c r="CL800" s="233"/>
      <c r="CM800" s="233"/>
      <c r="CN800" s="233"/>
      <c r="CO800" s="233"/>
      <c r="CP800" s="233"/>
      <c r="CQ800" s="233"/>
      <c r="CR800" s="233"/>
      <c r="CS800" s="233"/>
      <c r="CT800" s="233"/>
      <c r="CU800" s="233"/>
      <c r="CV800" s="233"/>
      <c r="CW800" s="233"/>
      <c r="CX800" s="233"/>
      <c r="CY800" s="233"/>
      <c r="CZ800" s="233"/>
      <c r="DA800" s="233"/>
      <c r="DB800" s="233"/>
      <c r="DC800" s="233"/>
      <c r="DD800" s="233"/>
      <c r="DE800" s="233"/>
      <c r="DF800" s="233"/>
      <c r="DG800" s="233"/>
      <c r="DH800" s="233"/>
      <c r="DI800" s="233"/>
      <c r="DJ800" s="233"/>
      <c r="DK800" s="233"/>
      <c r="DL800" s="233"/>
      <c r="DM800" s="233"/>
      <c r="DN800" s="233"/>
      <c r="DO800" s="233"/>
      <c r="DP800" s="233"/>
      <c r="DQ800" s="233"/>
      <c r="DR800" s="233"/>
      <c r="DS800" s="233"/>
      <c r="DT800" s="233"/>
      <c r="DU800" s="233"/>
      <c r="DV800" s="233"/>
      <c r="DW800" s="233"/>
      <c r="DX800" s="233"/>
      <c r="DY800" s="233"/>
      <c r="DZ800" s="233"/>
      <c r="EA800" s="233"/>
      <c r="EB800" s="233"/>
      <c r="EC800" s="233"/>
      <c r="ED800" s="233"/>
      <c r="EE800" s="233"/>
      <c r="EF800" s="233"/>
      <c r="EG800" s="233"/>
      <c r="EH800" s="233"/>
      <c r="EI800" s="233"/>
      <c r="EJ800" s="233"/>
      <c r="EK800" s="233"/>
      <c r="EL800" s="233"/>
      <c r="EM800" s="233"/>
      <c r="EN800" s="233"/>
      <c r="EO800" s="233"/>
      <c r="EP800" s="233"/>
      <c r="EQ800" s="233"/>
      <c r="ER800" s="233"/>
      <c r="ES800" s="233"/>
      <c r="ET800" s="233"/>
      <c r="EU800" s="233"/>
      <c r="EV800" s="233"/>
      <c r="EW800" s="233"/>
      <c r="EX800" s="233"/>
      <c r="EY800" s="233"/>
      <c r="EZ800" s="233"/>
      <c r="FA800" s="233"/>
      <c r="FB800" s="233"/>
      <c r="FC800" s="233"/>
      <c r="FD800" s="233"/>
      <c r="FE800" s="233"/>
      <c r="FF800" s="233"/>
      <c r="FG800" s="233"/>
      <c r="FH800" s="233"/>
      <c r="FI800" s="233"/>
      <c r="FJ800" s="233"/>
      <c r="FK800" s="233"/>
      <c r="FL800" s="233"/>
      <c r="FM800" s="233"/>
      <c r="FN800" s="233"/>
      <c r="FO800" s="233"/>
      <c r="FP800" s="233"/>
      <c r="FQ800" s="233"/>
      <c r="FR800" s="233"/>
      <c r="FS800" s="233"/>
      <c r="FT800" s="233"/>
      <c r="FU800" s="233"/>
      <c r="FV800" s="233"/>
      <c r="FW800" s="233"/>
      <c r="FX800" s="233"/>
      <c r="FY800" s="233"/>
      <c r="FZ800" s="233"/>
      <c r="GA800" s="233"/>
      <c r="GB800" s="233"/>
      <c r="GC800" s="233"/>
      <c r="GD800" s="233"/>
      <c r="GE800" s="233"/>
      <c r="GF800" s="233"/>
      <c r="GG800" s="233"/>
      <c r="GH800" s="233"/>
      <c r="GI800" s="233"/>
      <c r="GJ800" s="233"/>
      <c r="GK800" s="233"/>
      <c r="GL800" s="233"/>
      <c r="GM800" s="233"/>
      <c r="GN800" s="233"/>
      <c r="GO800" s="233"/>
      <c r="GP800" s="233"/>
      <c r="GQ800" s="233"/>
      <c r="GR800" s="233"/>
      <c r="GS800" s="233"/>
      <c r="GT800" s="233"/>
      <c r="GU800" s="233"/>
      <c r="GV800" s="233"/>
      <c r="GW800" s="233"/>
      <c r="GX800" s="233"/>
      <c r="GY800" s="233"/>
      <c r="GZ800" s="233"/>
      <c r="HA800" s="233"/>
      <c r="HB800" s="233"/>
      <c r="HC800" s="233"/>
      <c r="HD800" s="233"/>
      <c r="HE800" s="233"/>
      <c r="HF800" s="233"/>
      <c r="HG800" s="233"/>
      <c r="HH800" s="233"/>
      <c r="HI800" s="233"/>
      <c r="HJ800" s="233"/>
      <c r="HK800" s="233"/>
      <c r="HL800" s="233"/>
      <c r="HM800" s="233"/>
      <c r="HN800" s="233"/>
      <c r="HO800" s="233"/>
      <c r="HP800" s="233"/>
      <c r="HQ800" s="233"/>
      <c r="HR800" s="233"/>
      <c r="HS800" s="233"/>
      <c r="HT800" s="233"/>
      <c r="HU800" s="233"/>
      <c r="HV800" s="233"/>
      <c r="HW800" s="233"/>
      <c r="HX800" s="233"/>
      <c r="HY800" s="233"/>
      <c r="HZ800" s="233"/>
      <c r="IA800" s="233"/>
      <c r="IB800" s="233"/>
      <c r="IC800" s="233"/>
      <c r="ID800" s="233"/>
      <c r="IE800" s="233"/>
      <c r="IF800" s="233"/>
      <c r="IG800" s="233"/>
      <c r="IH800" s="233"/>
      <c r="II800" s="233"/>
      <c r="IJ800" s="233"/>
      <c r="IK800" s="233"/>
      <c r="IL800" s="233"/>
      <c r="IM800" s="233"/>
      <c r="IN800" s="233"/>
      <c r="IO800" s="233"/>
      <c r="IP800" s="233"/>
      <c r="IQ800" s="233"/>
      <c r="IR800" s="233"/>
      <c r="IS800" s="233"/>
      <c r="IT800" s="233"/>
      <c r="IU800" s="233"/>
      <c r="IV800" s="233"/>
      <c r="IW800" s="233"/>
      <c r="IX800" s="233"/>
      <c r="IY800" s="233"/>
      <c r="IZ800" s="233"/>
      <c r="JA800" s="233"/>
      <c r="JB800" s="233"/>
      <c r="JC800" s="233"/>
      <c r="JD800" s="233"/>
      <c r="JE800" s="233"/>
      <c r="JF800" s="233"/>
      <c r="JG800" s="233"/>
      <c r="JH800" s="233"/>
      <c r="JI800" s="233"/>
      <c r="JJ800" s="233"/>
      <c r="JK800" s="233"/>
      <c r="JL800" s="233"/>
      <c r="JM800" s="233"/>
      <c r="JN800" s="233"/>
      <c r="JO800" s="233"/>
      <c r="JP800" s="233"/>
      <c r="JQ800" s="233"/>
      <c r="JR800" s="233"/>
      <c r="JS800" s="233"/>
      <c r="JT800" s="233"/>
      <c r="JU800" s="233"/>
      <c r="JV800" s="233"/>
      <c r="JW800" s="233"/>
      <c r="JX800" s="233"/>
      <c r="JY800" s="233"/>
      <c r="JZ800" s="233"/>
      <c r="KA800" s="233"/>
      <c r="KB800" s="233"/>
      <c r="KC800" s="233"/>
      <c r="KD800" s="233"/>
      <c r="KE800" s="233"/>
      <c r="KF800" s="233"/>
      <c r="KG800" s="233"/>
      <c r="KH800" s="233"/>
      <c r="KI800" s="233"/>
      <c r="KJ800" s="233"/>
      <c r="KK800" s="233"/>
      <c r="KL800" s="233"/>
      <c r="KM800" s="233"/>
      <c r="KN800" s="233"/>
      <c r="KO800" s="233"/>
      <c r="KP800" s="233"/>
      <c r="KQ800" s="233"/>
      <c r="KR800" s="233"/>
      <c r="KS800" s="233"/>
      <c r="KT800" s="233"/>
      <c r="KU800" s="233"/>
      <c r="KV800" s="233"/>
      <c r="KW800" s="233"/>
      <c r="KX800" s="233"/>
      <c r="KY800" s="233"/>
      <c r="KZ800" s="233"/>
      <c r="LA800" s="233"/>
      <c r="LB800" s="233"/>
      <c r="LC800" s="233"/>
      <c r="LD800" s="233"/>
      <c r="LE800" s="233"/>
      <c r="LF800" s="233"/>
      <c r="LG800" s="233"/>
      <c r="LH800" s="233"/>
      <c r="LI800" s="233"/>
      <c r="LJ800" s="233"/>
      <c r="LK800" s="233"/>
      <c r="LL800" s="233"/>
      <c r="LM800" s="233"/>
      <c r="LN800" s="233"/>
      <c r="LO800" s="233"/>
      <c r="LP800" s="233"/>
      <c r="LQ800" s="233"/>
      <c r="LR800" s="233"/>
      <c r="LS800" s="233"/>
      <c r="LT800" s="233"/>
      <c r="LU800" s="233"/>
      <c r="LV800" s="233"/>
      <c r="LW800" s="233"/>
      <c r="LX800" s="233"/>
      <c r="LY800" s="233"/>
      <c r="LZ800" s="233"/>
      <c r="MA800" s="233"/>
      <c r="MB800" s="233"/>
      <c r="MC800" s="233"/>
      <c r="MD800" s="233"/>
      <c r="ME800" s="233"/>
      <c r="MF800" s="233"/>
      <c r="MG800" s="233"/>
      <c r="MH800" s="233"/>
      <c r="MI800" s="233"/>
      <c r="MJ800" s="233"/>
      <c r="MK800" s="233"/>
      <c r="ML800" s="233"/>
      <c r="MM800" s="233"/>
      <c r="MN800" s="233"/>
      <c r="MO800" s="233"/>
      <c r="MP800" s="233"/>
      <c r="MQ800" s="233"/>
      <c r="MR800" s="233"/>
      <c r="MS800" s="233"/>
      <c r="MT800" s="233"/>
      <c r="MU800" s="233"/>
      <c r="MV800" s="233"/>
      <c r="MW800" s="233"/>
      <c r="MX800" s="233"/>
      <c r="MY800" s="233"/>
      <c r="MZ800" s="233"/>
      <c r="NA800" s="233"/>
      <c r="NB800" s="233"/>
      <c r="NC800" s="233"/>
      <c r="ND800" s="233"/>
      <c r="NE800" s="233"/>
      <c r="NF800" s="233"/>
      <c r="NG800" s="233"/>
      <c r="NH800" s="233"/>
      <c r="NI800" s="233"/>
      <c r="NJ800" s="233"/>
      <c r="NK800" s="233"/>
      <c r="NL800" s="233"/>
      <c r="NM800" s="233"/>
      <c r="NN800" s="233"/>
      <c r="NO800" s="233"/>
      <c r="NP800" s="233"/>
      <c r="NQ800" s="233"/>
      <c r="NR800" s="233"/>
      <c r="NS800" s="233"/>
      <c r="NT800" s="233"/>
      <c r="NU800" s="233"/>
      <c r="NV800" s="233"/>
      <c r="NW800" s="233"/>
      <c r="NX800" s="233"/>
      <c r="NY800" s="233"/>
      <c r="NZ800" s="233"/>
      <c r="OA800" s="233"/>
      <c r="OB800" s="233"/>
      <c r="OC800" s="233"/>
      <c r="OD800" s="233"/>
      <c r="OE800" s="233"/>
      <c r="OF800" s="233"/>
      <c r="OG800" s="233"/>
      <c r="OH800" s="233"/>
      <c r="OI800" s="233"/>
      <c r="OJ800" s="233"/>
      <c r="OK800" s="233"/>
      <c r="OL800" s="233"/>
      <c r="OM800" s="233"/>
      <c r="ON800" s="233"/>
      <c r="OO800" s="233"/>
      <c r="OP800" s="233"/>
      <c r="OQ800" s="233"/>
      <c r="OR800" s="233"/>
      <c r="OS800" s="233"/>
      <c r="OT800" s="233"/>
      <c r="OU800" s="233"/>
      <c r="OV800" s="233"/>
      <c r="OW800" s="233"/>
      <c r="OX800" s="233"/>
      <c r="OY800" s="233"/>
      <c r="OZ800" s="233"/>
      <c r="PA800" s="233"/>
      <c r="PB800" s="233"/>
      <c r="PC800" s="233"/>
      <c r="PD800" s="233"/>
      <c r="PE800" s="233"/>
      <c r="PF800" s="233"/>
      <c r="PG800" s="233"/>
      <c r="PH800" s="233"/>
      <c r="PI800" s="233"/>
      <c r="PJ800" s="233"/>
      <c r="PK800" s="233"/>
      <c r="PL800" s="233"/>
      <c r="PM800" s="233"/>
      <c r="PN800" s="233"/>
      <c r="PO800" s="233"/>
      <c r="PP800" s="233"/>
      <c r="PQ800" s="233"/>
      <c r="PR800" s="233"/>
      <c r="PS800" s="233"/>
      <c r="PT800" s="233"/>
      <c r="PU800" s="233"/>
      <c r="PV800" s="233"/>
      <c r="PW800" s="233"/>
      <c r="PX800" s="233"/>
      <c r="PY800" s="233"/>
      <c r="PZ800" s="233"/>
      <c r="QA800" s="233"/>
      <c r="QB800" s="233"/>
      <c r="QC800" s="233"/>
      <c r="QD800" s="233"/>
      <c r="QE800" s="233"/>
      <c r="QF800" s="233"/>
      <c r="QG800" s="233"/>
      <c r="QH800" s="233"/>
      <c r="QI800" s="233"/>
      <c r="QJ800" s="233"/>
      <c r="QK800" s="233"/>
      <c r="QL800" s="233"/>
      <c r="QM800" s="233"/>
      <c r="QN800" s="233"/>
      <c r="QO800" s="233"/>
      <c r="QP800" s="233"/>
      <c r="QQ800" s="233"/>
      <c r="QR800" s="233"/>
      <c r="QS800" s="233"/>
      <c r="QT800" s="233"/>
      <c r="QU800" s="233"/>
      <c r="QV800" s="233"/>
      <c r="QW800" s="233"/>
      <c r="QX800" s="233"/>
      <c r="QY800" s="233"/>
      <c r="QZ800" s="233"/>
      <c r="RA800" s="233"/>
      <c r="RB800" s="233"/>
      <c r="RC800" s="233"/>
      <c r="RD800" s="233"/>
      <c r="RE800" s="233"/>
      <c r="RF800" s="233"/>
      <c r="RG800" s="233"/>
      <c r="RH800" s="233"/>
      <c r="RI800" s="233"/>
      <c r="RJ800" s="233"/>
      <c r="RK800" s="233"/>
      <c r="RL800" s="233"/>
      <c r="RM800" s="233"/>
      <c r="RN800" s="233"/>
      <c r="RO800" s="233"/>
      <c r="RP800" s="233"/>
      <c r="RQ800" s="233"/>
      <c r="RR800" s="233"/>
      <c r="RS800" s="233"/>
      <c r="RT800" s="233"/>
      <c r="RU800" s="233"/>
      <c r="RV800" s="233"/>
      <c r="RW800" s="233"/>
      <c r="RX800" s="233"/>
      <c r="RY800" s="233"/>
      <c r="RZ800" s="233"/>
      <c r="SA800" s="233"/>
      <c r="SB800" s="233"/>
    </row>
    <row r="801" spans="1:496" ht="15" customHeight="1" x14ac:dyDescent="0.2">
      <c r="A801" s="234"/>
    </row>
    <row r="802" spans="1:496" ht="15" customHeight="1" x14ac:dyDescent="0.2">
      <c r="A802" s="234" t="s">
        <v>1083</v>
      </c>
      <c r="B802" s="234">
        <v>207</v>
      </c>
      <c r="E802" s="233" t="s">
        <v>753</v>
      </c>
    </row>
    <row r="803" spans="1:496" ht="15" customHeight="1" x14ac:dyDescent="0.2">
      <c r="A803" s="234" t="s">
        <v>1084</v>
      </c>
      <c r="B803" s="234">
        <v>207001</v>
      </c>
      <c r="E803" s="233" t="s">
        <v>517</v>
      </c>
    </row>
    <row r="804" spans="1:496" s="239" customFormat="1" ht="15" customHeight="1" x14ac:dyDescent="0.2">
      <c r="A804" s="237"/>
      <c r="B804" s="237"/>
      <c r="D804" s="237"/>
      <c r="F804" s="233"/>
      <c r="G804" s="233"/>
      <c r="H804" s="233"/>
      <c r="I804" s="233"/>
      <c r="J804" s="233"/>
      <c r="K804" s="233"/>
      <c r="L804" s="233"/>
      <c r="M804" s="233"/>
      <c r="N804" s="233"/>
      <c r="O804" s="233"/>
      <c r="P804" s="233"/>
      <c r="Q804" s="233"/>
      <c r="R804" s="233"/>
      <c r="S804" s="233"/>
      <c r="T804" s="233"/>
      <c r="U804" s="233"/>
      <c r="V804" s="233"/>
      <c r="W804" s="233"/>
      <c r="X804" s="233"/>
      <c r="Y804" s="233"/>
      <c r="Z804" s="233"/>
      <c r="AA804" s="233"/>
      <c r="AB804" s="233"/>
      <c r="AC804" s="233"/>
      <c r="AD804" s="233"/>
      <c r="AE804" s="233"/>
      <c r="AF804" s="233"/>
      <c r="AG804" s="233"/>
      <c r="AH804" s="233"/>
      <c r="AI804" s="233"/>
      <c r="AJ804" s="233"/>
      <c r="AK804" s="233"/>
      <c r="AL804" s="233"/>
      <c r="AM804" s="233"/>
      <c r="AN804" s="233"/>
      <c r="AO804" s="233"/>
      <c r="AP804" s="233"/>
      <c r="AQ804" s="233"/>
      <c r="AR804" s="233"/>
      <c r="AS804" s="233"/>
      <c r="AT804" s="233"/>
      <c r="AU804" s="233"/>
      <c r="AV804" s="233"/>
      <c r="AW804" s="233"/>
      <c r="AX804" s="233"/>
      <c r="AY804" s="233"/>
      <c r="AZ804" s="233"/>
      <c r="BA804" s="233"/>
      <c r="BB804" s="233"/>
      <c r="BC804" s="233"/>
      <c r="BD804" s="233"/>
      <c r="BE804" s="233"/>
      <c r="BF804" s="233"/>
      <c r="BG804" s="233"/>
      <c r="BH804" s="233"/>
      <c r="BI804" s="233"/>
      <c r="BJ804" s="233"/>
      <c r="BK804" s="233"/>
      <c r="BL804" s="233"/>
      <c r="BM804" s="233"/>
      <c r="BN804" s="233"/>
      <c r="BO804" s="233"/>
      <c r="BP804" s="233"/>
      <c r="BQ804" s="233"/>
      <c r="BR804" s="233"/>
      <c r="BS804" s="233"/>
      <c r="BT804" s="233"/>
      <c r="BU804" s="233"/>
      <c r="BV804" s="233"/>
      <c r="BW804" s="233"/>
      <c r="BX804" s="233"/>
      <c r="BY804" s="233"/>
      <c r="BZ804" s="233"/>
      <c r="CA804" s="233"/>
      <c r="CB804" s="233"/>
      <c r="CC804" s="233"/>
      <c r="CD804" s="233"/>
      <c r="CE804" s="233"/>
      <c r="CF804" s="233"/>
      <c r="CG804" s="233"/>
      <c r="CH804" s="233"/>
      <c r="CI804" s="233"/>
      <c r="CJ804" s="233"/>
      <c r="CK804" s="233"/>
      <c r="CL804" s="233"/>
      <c r="CM804" s="233"/>
      <c r="CN804" s="233"/>
      <c r="CO804" s="233"/>
      <c r="CP804" s="233"/>
      <c r="CQ804" s="233"/>
      <c r="CR804" s="233"/>
      <c r="CS804" s="233"/>
      <c r="CT804" s="233"/>
      <c r="CU804" s="233"/>
      <c r="CV804" s="233"/>
      <c r="CW804" s="233"/>
      <c r="CX804" s="233"/>
      <c r="CY804" s="233"/>
      <c r="CZ804" s="233"/>
      <c r="DA804" s="233"/>
      <c r="DB804" s="233"/>
      <c r="DC804" s="233"/>
      <c r="DD804" s="233"/>
      <c r="DE804" s="233"/>
      <c r="DF804" s="233"/>
      <c r="DG804" s="233"/>
      <c r="DH804" s="233"/>
      <c r="DI804" s="233"/>
      <c r="DJ804" s="233"/>
      <c r="DK804" s="233"/>
      <c r="DL804" s="233"/>
      <c r="DM804" s="233"/>
      <c r="DN804" s="233"/>
      <c r="DO804" s="233"/>
      <c r="DP804" s="233"/>
      <c r="DQ804" s="233"/>
      <c r="DR804" s="233"/>
      <c r="DS804" s="233"/>
      <c r="DT804" s="233"/>
      <c r="DU804" s="233"/>
      <c r="DV804" s="233"/>
      <c r="DW804" s="233"/>
      <c r="DX804" s="233"/>
      <c r="DY804" s="233"/>
      <c r="DZ804" s="233"/>
      <c r="EA804" s="233"/>
      <c r="EB804" s="233"/>
      <c r="EC804" s="233"/>
      <c r="ED804" s="233"/>
      <c r="EE804" s="233"/>
      <c r="EF804" s="233"/>
      <c r="EG804" s="233"/>
      <c r="EH804" s="233"/>
      <c r="EI804" s="233"/>
      <c r="EJ804" s="233"/>
      <c r="EK804" s="233"/>
      <c r="EL804" s="233"/>
      <c r="EM804" s="233"/>
      <c r="EN804" s="233"/>
      <c r="EO804" s="233"/>
      <c r="EP804" s="233"/>
      <c r="EQ804" s="233"/>
      <c r="ER804" s="233"/>
      <c r="ES804" s="233"/>
      <c r="ET804" s="233"/>
      <c r="EU804" s="233"/>
      <c r="EV804" s="233"/>
      <c r="EW804" s="233"/>
      <c r="EX804" s="233"/>
      <c r="EY804" s="233"/>
      <c r="EZ804" s="233"/>
      <c r="FA804" s="233"/>
      <c r="FB804" s="233"/>
      <c r="FC804" s="233"/>
      <c r="FD804" s="233"/>
      <c r="FE804" s="233"/>
      <c r="FF804" s="233"/>
      <c r="FG804" s="233"/>
      <c r="FH804" s="233"/>
      <c r="FI804" s="233"/>
      <c r="FJ804" s="233"/>
      <c r="FK804" s="233"/>
      <c r="FL804" s="233"/>
      <c r="FM804" s="233"/>
      <c r="FN804" s="233"/>
      <c r="FO804" s="233"/>
      <c r="FP804" s="233"/>
      <c r="FQ804" s="233"/>
      <c r="FR804" s="233"/>
      <c r="FS804" s="233"/>
      <c r="FT804" s="233"/>
      <c r="FU804" s="233"/>
      <c r="FV804" s="233"/>
      <c r="FW804" s="233"/>
      <c r="FX804" s="233"/>
      <c r="FY804" s="233"/>
      <c r="FZ804" s="233"/>
      <c r="GA804" s="233"/>
      <c r="GB804" s="233"/>
      <c r="GC804" s="233"/>
      <c r="GD804" s="233"/>
      <c r="GE804" s="233"/>
      <c r="GF804" s="233"/>
      <c r="GG804" s="233"/>
      <c r="GH804" s="233"/>
      <c r="GI804" s="233"/>
      <c r="GJ804" s="233"/>
      <c r="GK804" s="233"/>
      <c r="GL804" s="233"/>
      <c r="GM804" s="233"/>
      <c r="GN804" s="233"/>
      <c r="GO804" s="233"/>
      <c r="GP804" s="233"/>
      <c r="GQ804" s="233"/>
      <c r="GR804" s="233"/>
      <c r="GS804" s="233"/>
      <c r="GT804" s="233"/>
      <c r="GU804" s="233"/>
      <c r="GV804" s="233"/>
      <c r="GW804" s="233"/>
      <c r="GX804" s="233"/>
      <c r="GY804" s="233"/>
      <c r="GZ804" s="233"/>
      <c r="HA804" s="233"/>
      <c r="HB804" s="233"/>
      <c r="HC804" s="233"/>
      <c r="HD804" s="233"/>
      <c r="HE804" s="233"/>
      <c r="HF804" s="233"/>
      <c r="HG804" s="233"/>
      <c r="HH804" s="233"/>
      <c r="HI804" s="233"/>
      <c r="HJ804" s="233"/>
      <c r="HK804" s="233"/>
      <c r="HL804" s="233"/>
      <c r="HM804" s="233"/>
      <c r="HN804" s="233"/>
      <c r="HO804" s="233"/>
      <c r="HP804" s="233"/>
      <c r="HQ804" s="233"/>
      <c r="HR804" s="233"/>
      <c r="HS804" s="233"/>
      <c r="HT804" s="233"/>
      <c r="HU804" s="233"/>
      <c r="HV804" s="233"/>
      <c r="HW804" s="233"/>
      <c r="HX804" s="233"/>
      <c r="HY804" s="233"/>
      <c r="HZ804" s="233"/>
      <c r="IA804" s="233"/>
      <c r="IB804" s="233"/>
      <c r="IC804" s="233"/>
      <c r="ID804" s="233"/>
      <c r="IE804" s="233"/>
      <c r="IF804" s="233"/>
      <c r="IG804" s="233"/>
      <c r="IH804" s="233"/>
      <c r="II804" s="233"/>
      <c r="IJ804" s="233"/>
      <c r="IK804" s="233"/>
      <c r="IL804" s="233"/>
      <c r="IM804" s="233"/>
      <c r="IN804" s="233"/>
      <c r="IO804" s="233"/>
      <c r="IP804" s="233"/>
      <c r="IQ804" s="233"/>
      <c r="IR804" s="233"/>
      <c r="IS804" s="233"/>
      <c r="IT804" s="233"/>
      <c r="IU804" s="233"/>
      <c r="IV804" s="233"/>
      <c r="IW804" s="233"/>
      <c r="IX804" s="233"/>
      <c r="IY804" s="233"/>
      <c r="IZ804" s="233"/>
      <c r="JA804" s="233"/>
      <c r="JB804" s="233"/>
      <c r="JC804" s="233"/>
      <c r="JD804" s="233"/>
      <c r="JE804" s="233"/>
      <c r="JF804" s="233"/>
      <c r="JG804" s="233"/>
      <c r="JH804" s="233"/>
      <c r="JI804" s="233"/>
      <c r="JJ804" s="233"/>
      <c r="JK804" s="233"/>
      <c r="JL804" s="233"/>
      <c r="JM804" s="233"/>
      <c r="JN804" s="233"/>
      <c r="JO804" s="233"/>
      <c r="JP804" s="233"/>
      <c r="JQ804" s="233"/>
      <c r="JR804" s="233"/>
      <c r="JS804" s="233"/>
      <c r="JT804" s="233"/>
      <c r="JU804" s="233"/>
      <c r="JV804" s="233"/>
      <c r="JW804" s="233"/>
      <c r="JX804" s="233"/>
      <c r="JY804" s="233"/>
      <c r="JZ804" s="233"/>
      <c r="KA804" s="233"/>
      <c r="KB804" s="233"/>
      <c r="KC804" s="233"/>
      <c r="KD804" s="233"/>
      <c r="KE804" s="233"/>
      <c r="KF804" s="233"/>
      <c r="KG804" s="233"/>
      <c r="KH804" s="233"/>
      <c r="KI804" s="233"/>
      <c r="KJ804" s="233"/>
      <c r="KK804" s="233"/>
      <c r="KL804" s="233"/>
      <c r="KM804" s="233"/>
      <c r="KN804" s="233"/>
      <c r="KO804" s="233"/>
      <c r="KP804" s="233"/>
      <c r="KQ804" s="233"/>
      <c r="KR804" s="233"/>
      <c r="KS804" s="233"/>
      <c r="KT804" s="233"/>
      <c r="KU804" s="233"/>
      <c r="KV804" s="233"/>
      <c r="KW804" s="233"/>
      <c r="KX804" s="233"/>
      <c r="KY804" s="233"/>
      <c r="KZ804" s="233"/>
      <c r="LA804" s="233"/>
      <c r="LB804" s="233"/>
      <c r="LC804" s="233"/>
      <c r="LD804" s="233"/>
      <c r="LE804" s="233"/>
      <c r="LF804" s="233"/>
      <c r="LG804" s="233"/>
      <c r="LH804" s="233"/>
      <c r="LI804" s="233"/>
      <c r="LJ804" s="233"/>
      <c r="LK804" s="233"/>
      <c r="LL804" s="233"/>
      <c r="LM804" s="233"/>
      <c r="LN804" s="233"/>
      <c r="LO804" s="233"/>
      <c r="LP804" s="233"/>
      <c r="LQ804" s="233"/>
      <c r="LR804" s="233"/>
      <c r="LS804" s="233"/>
      <c r="LT804" s="233"/>
      <c r="LU804" s="233"/>
      <c r="LV804" s="233"/>
      <c r="LW804" s="233"/>
      <c r="LX804" s="233"/>
      <c r="LY804" s="233"/>
      <c r="LZ804" s="233"/>
      <c r="MA804" s="233"/>
      <c r="MB804" s="233"/>
      <c r="MC804" s="233"/>
      <c r="MD804" s="233"/>
      <c r="ME804" s="233"/>
      <c r="MF804" s="233"/>
      <c r="MG804" s="233"/>
      <c r="MH804" s="233"/>
      <c r="MI804" s="233"/>
      <c r="MJ804" s="233"/>
      <c r="MK804" s="233"/>
      <c r="ML804" s="233"/>
      <c r="MM804" s="233"/>
      <c r="MN804" s="233"/>
      <c r="MO804" s="233"/>
      <c r="MP804" s="233"/>
      <c r="MQ804" s="233"/>
      <c r="MR804" s="233"/>
      <c r="MS804" s="233"/>
      <c r="MT804" s="233"/>
      <c r="MU804" s="233"/>
      <c r="MV804" s="233"/>
      <c r="MW804" s="233"/>
      <c r="MX804" s="233"/>
      <c r="MY804" s="233"/>
      <c r="MZ804" s="233"/>
      <c r="NA804" s="233"/>
      <c r="NB804" s="233"/>
      <c r="NC804" s="233"/>
      <c r="ND804" s="233"/>
      <c r="NE804" s="233"/>
      <c r="NF804" s="233"/>
      <c r="NG804" s="233"/>
      <c r="NH804" s="233"/>
      <c r="NI804" s="233"/>
      <c r="NJ804" s="233"/>
      <c r="NK804" s="233"/>
      <c r="NL804" s="233"/>
      <c r="NM804" s="233"/>
      <c r="NN804" s="233"/>
      <c r="NO804" s="233"/>
      <c r="NP804" s="233"/>
      <c r="NQ804" s="233"/>
      <c r="NR804" s="233"/>
      <c r="NS804" s="233"/>
      <c r="NT804" s="233"/>
      <c r="NU804" s="233"/>
      <c r="NV804" s="233"/>
      <c r="NW804" s="233"/>
      <c r="NX804" s="233"/>
      <c r="NY804" s="233"/>
      <c r="NZ804" s="233"/>
      <c r="OA804" s="233"/>
      <c r="OB804" s="233"/>
      <c r="OC804" s="233"/>
      <c r="OD804" s="233"/>
      <c r="OE804" s="233"/>
      <c r="OF804" s="233"/>
      <c r="OG804" s="233"/>
      <c r="OH804" s="233"/>
      <c r="OI804" s="233"/>
      <c r="OJ804" s="233"/>
      <c r="OK804" s="233"/>
      <c r="OL804" s="233"/>
      <c r="OM804" s="233"/>
      <c r="ON804" s="233"/>
      <c r="OO804" s="233"/>
      <c r="OP804" s="233"/>
      <c r="OQ804" s="233"/>
      <c r="OR804" s="233"/>
      <c r="OS804" s="233"/>
      <c r="OT804" s="233"/>
      <c r="OU804" s="233"/>
      <c r="OV804" s="233"/>
      <c r="OW804" s="233"/>
      <c r="OX804" s="233"/>
      <c r="OY804" s="233"/>
      <c r="OZ804" s="233"/>
      <c r="PA804" s="233"/>
      <c r="PB804" s="233"/>
      <c r="PC804" s="233"/>
      <c r="PD804" s="233"/>
      <c r="PE804" s="233"/>
      <c r="PF804" s="233"/>
      <c r="PG804" s="233"/>
      <c r="PH804" s="233"/>
      <c r="PI804" s="233"/>
      <c r="PJ804" s="233"/>
      <c r="PK804" s="233"/>
      <c r="PL804" s="233"/>
      <c r="PM804" s="233"/>
      <c r="PN804" s="233"/>
      <c r="PO804" s="233"/>
      <c r="PP804" s="233"/>
      <c r="PQ804" s="233"/>
      <c r="PR804" s="233"/>
      <c r="PS804" s="233"/>
      <c r="PT804" s="233"/>
      <c r="PU804" s="233"/>
      <c r="PV804" s="233"/>
      <c r="PW804" s="233"/>
      <c r="PX804" s="233"/>
      <c r="PY804" s="233"/>
      <c r="PZ804" s="233"/>
      <c r="QA804" s="233"/>
      <c r="QB804" s="233"/>
      <c r="QC804" s="233"/>
      <c r="QD804" s="233"/>
      <c r="QE804" s="233"/>
      <c r="QF804" s="233"/>
      <c r="QG804" s="233"/>
      <c r="QH804" s="233"/>
      <c r="QI804" s="233"/>
      <c r="QJ804" s="233"/>
      <c r="QK804" s="233"/>
      <c r="QL804" s="233"/>
      <c r="QM804" s="233"/>
      <c r="QN804" s="233"/>
      <c r="QO804" s="233"/>
      <c r="QP804" s="233"/>
      <c r="QQ804" s="233"/>
      <c r="QR804" s="233"/>
      <c r="QS804" s="233"/>
      <c r="QT804" s="233"/>
      <c r="QU804" s="233"/>
      <c r="QV804" s="233"/>
      <c r="QW804" s="233"/>
      <c r="QX804" s="233"/>
      <c r="QY804" s="233"/>
      <c r="QZ804" s="233"/>
      <c r="RA804" s="233"/>
      <c r="RB804" s="233"/>
      <c r="RC804" s="233"/>
      <c r="RD804" s="233"/>
      <c r="RE804" s="233"/>
      <c r="RF804" s="233"/>
      <c r="RG804" s="233"/>
      <c r="RH804" s="233"/>
      <c r="RI804" s="233"/>
      <c r="RJ804" s="233"/>
      <c r="RK804" s="233"/>
      <c r="RL804" s="233"/>
      <c r="RM804" s="233"/>
      <c r="RN804" s="233"/>
      <c r="RO804" s="233"/>
      <c r="RP804" s="233"/>
      <c r="RQ804" s="233"/>
      <c r="RR804" s="233"/>
      <c r="RS804" s="233"/>
      <c r="RT804" s="233"/>
      <c r="RU804" s="233"/>
      <c r="RV804" s="233"/>
      <c r="RW804" s="233"/>
      <c r="RX804" s="233"/>
      <c r="RY804" s="233"/>
      <c r="RZ804" s="233"/>
      <c r="SA804" s="233"/>
      <c r="SB804" s="233"/>
    </row>
    <row r="805" spans="1:496" s="239" customFormat="1" ht="15" customHeight="1" x14ac:dyDescent="0.2">
      <c r="A805" s="237"/>
      <c r="B805" s="237"/>
      <c r="D805" s="237"/>
      <c r="F805" s="233"/>
      <c r="G805" s="233"/>
      <c r="H805" s="233"/>
      <c r="I805" s="233"/>
      <c r="J805" s="233"/>
      <c r="K805" s="233"/>
      <c r="L805" s="233"/>
      <c r="M805" s="233"/>
      <c r="N805" s="233"/>
      <c r="O805" s="233"/>
      <c r="P805" s="233"/>
      <c r="Q805" s="233"/>
      <c r="R805" s="233"/>
      <c r="S805" s="233"/>
      <c r="T805" s="233"/>
      <c r="U805" s="233"/>
      <c r="V805" s="233"/>
      <c r="W805" s="233"/>
      <c r="X805" s="233"/>
      <c r="Y805" s="233"/>
      <c r="Z805" s="233"/>
      <c r="AA805" s="233"/>
      <c r="AB805" s="233"/>
      <c r="AC805" s="233"/>
      <c r="AD805" s="233"/>
      <c r="AE805" s="233"/>
      <c r="AF805" s="233"/>
      <c r="AG805" s="233"/>
      <c r="AH805" s="233"/>
      <c r="AI805" s="233"/>
      <c r="AJ805" s="233"/>
      <c r="AK805" s="233"/>
      <c r="AL805" s="233"/>
      <c r="AM805" s="233"/>
      <c r="AN805" s="233"/>
      <c r="AO805" s="233"/>
      <c r="AP805" s="233"/>
      <c r="AQ805" s="233"/>
      <c r="AR805" s="233"/>
      <c r="AS805" s="233"/>
      <c r="AT805" s="233"/>
      <c r="AU805" s="233"/>
      <c r="AV805" s="233"/>
      <c r="AW805" s="233"/>
      <c r="AX805" s="233"/>
      <c r="AY805" s="233"/>
      <c r="AZ805" s="233"/>
      <c r="BA805" s="233"/>
      <c r="BB805" s="233"/>
      <c r="BC805" s="233"/>
      <c r="BD805" s="233"/>
      <c r="BE805" s="233"/>
      <c r="BF805" s="233"/>
      <c r="BG805" s="233"/>
      <c r="BH805" s="233"/>
      <c r="BI805" s="233"/>
      <c r="BJ805" s="233"/>
      <c r="BK805" s="233"/>
      <c r="BL805" s="233"/>
      <c r="BM805" s="233"/>
      <c r="BN805" s="233"/>
      <c r="BO805" s="233"/>
      <c r="BP805" s="233"/>
      <c r="BQ805" s="233"/>
      <c r="BR805" s="233"/>
      <c r="BS805" s="233"/>
      <c r="BT805" s="233"/>
      <c r="BU805" s="233"/>
      <c r="BV805" s="233"/>
      <c r="BW805" s="233"/>
      <c r="BX805" s="233"/>
      <c r="BY805" s="233"/>
      <c r="BZ805" s="233"/>
      <c r="CA805" s="233"/>
      <c r="CB805" s="233"/>
      <c r="CC805" s="233"/>
      <c r="CD805" s="233"/>
      <c r="CE805" s="233"/>
      <c r="CF805" s="233"/>
      <c r="CG805" s="233"/>
      <c r="CH805" s="233"/>
      <c r="CI805" s="233"/>
      <c r="CJ805" s="233"/>
      <c r="CK805" s="233"/>
      <c r="CL805" s="233"/>
      <c r="CM805" s="233"/>
      <c r="CN805" s="233"/>
      <c r="CO805" s="233"/>
      <c r="CP805" s="233"/>
      <c r="CQ805" s="233"/>
      <c r="CR805" s="233"/>
      <c r="CS805" s="233"/>
      <c r="CT805" s="233"/>
      <c r="CU805" s="233"/>
      <c r="CV805" s="233"/>
      <c r="CW805" s="233"/>
      <c r="CX805" s="233"/>
      <c r="CY805" s="233"/>
      <c r="CZ805" s="233"/>
      <c r="DA805" s="233"/>
      <c r="DB805" s="233"/>
      <c r="DC805" s="233"/>
      <c r="DD805" s="233"/>
      <c r="DE805" s="233"/>
      <c r="DF805" s="233"/>
      <c r="DG805" s="233"/>
      <c r="DH805" s="233"/>
      <c r="DI805" s="233"/>
      <c r="DJ805" s="233"/>
      <c r="DK805" s="233"/>
      <c r="DL805" s="233"/>
      <c r="DM805" s="233"/>
      <c r="DN805" s="233"/>
      <c r="DO805" s="233"/>
      <c r="DP805" s="233"/>
      <c r="DQ805" s="233"/>
      <c r="DR805" s="233"/>
      <c r="DS805" s="233"/>
      <c r="DT805" s="233"/>
      <c r="DU805" s="233"/>
      <c r="DV805" s="233"/>
      <c r="DW805" s="233"/>
      <c r="DX805" s="233"/>
      <c r="DY805" s="233"/>
      <c r="DZ805" s="233"/>
      <c r="EA805" s="233"/>
      <c r="EB805" s="233"/>
      <c r="EC805" s="233"/>
      <c r="ED805" s="233"/>
      <c r="EE805" s="233"/>
      <c r="EF805" s="233"/>
      <c r="EG805" s="233"/>
      <c r="EH805" s="233"/>
      <c r="EI805" s="233"/>
      <c r="EJ805" s="233"/>
      <c r="EK805" s="233"/>
      <c r="EL805" s="233"/>
      <c r="EM805" s="233"/>
      <c r="EN805" s="233"/>
      <c r="EO805" s="233"/>
      <c r="EP805" s="233"/>
      <c r="EQ805" s="233"/>
      <c r="ER805" s="233"/>
      <c r="ES805" s="233"/>
      <c r="ET805" s="233"/>
      <c r="EU805" s="233"/>
      <c r="EV805" s="233"/>
      <c r="EW805" s="233"/>
      <c r="EX805" s="233"/>
      <c r="EY805" s="233"/>
      <c r="EZ805" s="233"/>
      <c r="FA805" s="233"/>
      <c r="FB805" s="233"/>
      <c r="FC805" s="233"/>
      <c r="FD805" s="233"/>
      <c r="FE805" s="233"/>
      <c r="FF805" s="233"/>
      <c r="FG805" s="233"/>
      <c r="FH805" s="233"/>
      <c r="FI805" s="233"/>
      <c r="FJ805" s="233"/>
      <c r="FK805" s="233"/>
      <c r="FL805" s="233"/>
      <c r="FM805" s="233"/>
      <c r="FN805" s="233"/>
      <c r="FO805" s="233"/>
      <c r="FP805" s="233"/>
      <c r="FQ805" s="233"/>
      <c r="FR805" s="233"/>
      <c r="FS805" s="233"/>
      <c r="FT805" s="233"/>
      <c r="FU805" s="233"/>
      <c r="FV805" s="233"/>
      <c r="FW805" s="233"/>
      <c r="FX805" s="233"/>
      <c r="FY805" s="233"/>
      <c r="FZ805" s="233"/>
      <c r="GA805" s="233"/>
      <c r="GB805" s="233"/>
      <c r="GC805" s="233"/>
      <c r="GD805" s="233"/>
      <c r="GE805" s="233"/>
      <c r="GF805" s="233"/>
      <c r="GG805" s="233"/>
      <c r="GH805" s="233"/>
      <c r="GI805" s="233"/>
      <c r="GJ805" s="233"/>
      <c r="GK805" s="233"/>
      <c r="GL805" s="233"/>
      <c r="GM805" s="233"/>
      <c r="GN805" s="233"/>
      <c r="GO805" s="233"/>
      <c r="GP805" s="233"/>
      <c r="GQ805" s="233"/>
      <c r="GR805" s="233"/>
      <c r="GS805" s="233"/>
      <c r="GT805" s="233"/>
      <c r="GU805" s="233"/>
      <c r="GV805" s="233"/>
      <c r="GW805" s="233"/>
      <c r="GX805" s="233"/>
      <c r="GY805" s="233"/>
      <c r="GZ805" s="233"/>
      <c r="HA805" s="233"/>
      <c r="HB805" s="233"/>
      <c r="HC805" s="233"/>
      <c r="HD805" s="233"/>
      <c r="HE805" s="233"/>
      <c r="HF805" s="233"/>
      <c r="HG805" s="233"/>
      <c r="HH805" s="233"/>
      <c r="HI805" s="233"/>
      <c r="HJ805" s="233"/>
      <c r="HK805" s="233"/>
      <c r="HL805" s="233"/>
      <c r="HM805" s="233"/>
      <c r="HN805" s="233"/>
      <c r="HO805" s="233"/>
      <c r="HP805" s="233"/>
      <c r="HQ805" s="233"/>
      <c r="HR805" s="233"/>
      <c r="HS805" s="233"/>
      <c r="HT805" s="233"/>
      <c r="HU805" s="233"/>
      <c r="HV805" s="233"/>
      <c r="HW805" s="233"/>
      <c r="HX805" s="233"/>
      <c r="HY805" s="233"/>
      <c r="HZ805" s="233"/>
      <c r="IA805" s="233"/>
      <c r="IB805" s="233"/>
      <c r="IC805" s="233"/>
      <c r="ID805" s="233"/>
      <c r="IE805" s="233"/>
      <c r="IF805" s="233"/>
      <c r="IG805" s="233"/>
      <c r="IH805" s="233"/>
      <c r="II805" s="233"/>
      <c r="IJ805" s="233"/>
      <c r="IK805" s="233"/>
      <c r="IL805" s="233"/>
      <c r="IM805" s="233"/>
      <c r="IN805" s="233"/>
      <c r="IO805" s="233"/>
      <c r="IP805" s="233"/>
      <c r="IQ805" s="233"/>
      <c r="IR805" s="233"/>
      <c r="IS805" s="233"/>
      <c r="IT805" s="233"/>
      <c r="IU805" s="233"/>
      <c r="IV805" s="233"/>
      <c r="IW805" s="233"/>
      <c r="IX805" s="233"/>
      <c r="IY805" s="233"/>
      <c r="IZ805" s="233"/>
      <c r="JA805" s="233"/>
      <c r="JB805" s="233"/>
      <c r="JC805" s="233"/>
      <c r="JD805" s="233"/>
      <c r="JE805" s="233"/>
      <c r="JF805" s="233"/>
      <c r="JG805" s="233"/>
      <c r="JH805" s="233"/>
      <c r="JI805" s="233"/>
      <c r="JJ805" s="233"/>
      <c r="JK805" s="233"/>
      <c r="JL805" s="233"/>
      <c r="JM805" s="233"/>
      <c r="JN805" s="233"/>
      <c r="JO805" s="233"/>
      <c r="JP805" s="233"/>
      <c r="JQ805" s="233"/>
      <c r="JR805" s="233"/>
      <c r="JS805" s="233"/>
      <c r="JT805" s="233"/>
      <c r="JU805" s="233"/>
      <c r="JV805" s="233"/>
      <c r="JW805" s="233"/>
      <c r="JX805" s="233"/>
      <c r="JY805" s="233"/>
      <c r="JZ805" s="233"/>
      <c r="KA805" s="233"/>
      <c r="KB805" s="233"/>
      <c r="KC805" s="233"/>
      <c r="KD805" s="233"/>
      <c r="KE805" s="233"/>
      <c r="KF805" s="233"/>
      <c r="KG805" s="233"/>
      <c r="KH805" s="233"/>
      <c r="KI805" s="233"/>
      <c r="KJ805" s="233"/>
      <c r="KK805" s="233"/>
      <c r="KL805" s="233"/>
      <c r="KM805" s="233"/>
      <c r="KN805" s="233"/>
      <c r="KO805" s="233"/>
      <c r="KP805" s="233"/>
      <c r="KQ805" s="233"/>
      <c r="KR805" s="233"/>
      <c r="KS805" s="233"/>
      <c r="KT805" s="233"/>
      <c r="KU805" s="233"/>
      <c r="KV805" s="233"/>
      <c r="KW805" s="233"/>
      <c r="KX805" s="233"/>
      <c r="KY805" s="233"/>
      <c r="KZ805" s="233"/>
      <c r="LA805" s="233"/>
      <c r="LB805" s="233"/>
      <c r="LC805" s="233"/>
      <c r="LD805" s="233"/>
      <c r="LE805" s="233"/>
      <c r="LF805" s="233"/>
      <c r="LG805" s="233"/>
      <c r="LH805" s="233"/>
      <c r="LI805" s="233"/>
      <c r="LJ805" s="233"/>
      <c r="LK805" s="233"/>
      <c r="LL805" s="233"/>
      <c r="LM805" s="233"/>
      <c r="LN805" s="233"/>
      <c r="LO805" s="233"/>
      <c r="LP805" s="233"/>
      <c r="LQ805" s="233"/>
      <c r="LR805" s="233"/>
      <c r="LS805" s="233"/>
      <c r="LT805" s="233"/>
      <c r="LU805" s="233"/>
      <c r="LV805" s="233"/>
      <c r="LW805" s="233"/>
      <c r="LX805" s="233"/>
      <c r="LY805" s="233"/>
      <c r="LZ805" s="233"/>
      <c r="MA805" s="233"/>
      <c r="MB805" s="233"/>
      <c r="MC805" s="233"/>
      <c r="MD805" s="233"/>
      <c r="ME805" s="233"/>
      <c r="MF805" s="233"/>
      <c r="MG805" s="233"/>
      <c r="MH805" s="233"/>
      <c r="MI805" s="233"/>
      <c r="MJ805" s="233"/>
      <c r="MK805" s="233"/>
      <c r="ML805" s="233"/>
      <c r="MM805" s="233"/>
      <c r="MN805" s="233"/>
      <c r="MO805" s="233"/>
      <c r="MP805" s="233"/>
      <c r="MQ805" s="233"/>
      <c r="MR805" s="233"/>
      <c r="MS805" s="233"/>
      <c r="MT805" s="233"/>
      <c r="MU805" s="233"/>
      <c r="MV805" s="233"/>
      <c r="MW805" s="233"/>
      <c r="MX805" s="233"/>
      <c r="MY805" s="233"/>
      <c r="MZ805" s="233"/>
      <c r="NA805" s="233"/>
      <c r="NB805" s="233"/>
      <c r="NC805" s="233"/>
      <c r="ND805" s="233"/>
      <c r="NE805" s="233"/>
      <c r="NF805" s="233"/>
      <c r="NG805" s="233"/>
      <c r="NH805" s="233"/>
      <c r="NI805" s="233"/>
      <c r="NJ805" s="233"/>
      <c r="NK805" s="233"/>
      <c r="NL805" s="233"/>
      <c r="NM805" s="233"/>
      <c r="NN805" s="233"/>
      <c r="NO805" s="233"/>
      <c r="NP805" s="233"/>
      <c r="NQ805" s="233"/>
      <c r="NR805" s="233"/>
      <c r="NS805" s="233"/>
      <c r="NT805" s="233"/>
      <c r="NU805" s="233"/>
      <c r="NV805" s="233"/>
      <c r="NW805" s="233"/>
      <c r="NX805" s="233"/>
      <c r="NY805" s="233"/>
      <c r="NZ805" s="233"/>
      <c r="OA805" s="233"/>
      <c r="OB805" s="233"/>
      <c r="OC805" s="233"/>
      <c r="OD805" s="233"/>
      <c r="OE805" s="233"/>
      <c r="OF805" s="233"/>
      <c r="OG805" s="233"/>
      <c r="OH805" s="233"/>
      <c r="OI805" s="233"/>
      <c r="OJ805" s="233"/>
      <c r="OK805" s="233"/>
      <c r="OL805" s="233"/>
      <c r="OM805" s="233"/>
      <c r="ON805" s="233"/>
      <c r="OO805" s="233"/>
      <c r="OP805" s="233"/>
      <c r="OQ805" s="233"/>
      <c r="OR805" s="233"/>
      <c r="OS805" s="233"/>
      <c r="OT805" s="233"/>
      <c r="OU805" s="233"/>
      <c r="OV805" s="233"/>
      <c r="OW805" s="233"/>
      <c r="OX805" s="233"/>
      <c r="OY805" s="233"/>
      <c r="OZ805" s="233"/>
      <c r="PA805" s="233"/>
      <c r="PB805" s="233"/>
      <c r="PC805" s="233"/>
      <c r="PD805" s="233"/>
      <c r="PE805" s="233"/>
      <c r="PF805" s="233"/>
      <c r="PG805" s="233"/>
      <c r="PH805" s="233"/>
      <c r="PI805" s="233"/>
      <c r="PJ805" s="233"/>
      <c r="PK805" s="233"/>
      <c r="PL805" s="233"/>
      <c r="PM805" s="233"/>
      <c r="PN805" s="233"/>
      <c r="PO805" s="233"/>
      <c r="PP805" s="233"/>
      <c r="PQ805" s="233"/>
      <c r="PR805" s="233"/>
      <c r="PS805" s="233"/>
      <c r="PT805" s="233"/>
      <c r="PU805" s="233"/>
      <c r="PV805" s="233"/>
      <c r="PW805" s="233"/>
      <c r="PX805" s="233"/>
      <c r="PY805" s="233"/>
      <c r="PZ805" s="233"/>
      <c r="QA805" s="233"/>
      <c r="QB805" s="233"/>
      <c r="QC805" s="233"/>
      <c r="QD805" s="233"/>
      <c r="QE805" s="233"/>
      <c r="QF805" s="233"/>
      <c r="QG805" s="233"/>
      <c r="QH805" s="233"/>
      <c r="QI805" s="233"/>
      <c r="QJ805" s="233"/>
      <c r="QK805" s="233"/>
      <c r="QL805" s="233"/>
      <c r="QM805" s="233"/>
      <c r="QN805" s="233"/>
      <c r="QO805" s="233"/>
      <c r="QP805" s="233"/>
      <c r="QQ805" s="233"/>
      <c r="QR805" s="233"/>
      <c r="QS805" s="233"/>
      <c r="QT805" s="233"/>
      <c r="QU805" s="233"/>
      <c r="QV805" s="233"/>
      <c r="QW805" s="233"/>
      <c r="QX805" s="233"/>
      <c r="QY805" s="233"/>
      <c r="QZ805" s="233"/>
      <c r="RA805" s="233"/>
      <c r="RB805" s="233"/>
      <c r="RC805" s="233"/>
      <c r="RD805" s="233"/>
      <c r="RE805" s="233"/>
      <c r="RF805" s="233"/>
      <c r="RG805" s="233"/>
      <c r="RH805" s="233"/>
      <c r="RI805" s="233"/>
      <c r="RJ805" s="233"/>
      <c r="RK805" s="233"/>
      <c r="RL805" s="233"/>
      <c r="RM805" s="233"/>
      <c r="RN805" s="233"/>
      <c r="RO805" s="233"/>
      <c r="RP805" s="233"/>
      <c r="RQ805" s="233"/>
      <c r="RR805" s="233"/>
      <c r="RS805" s="233"/>
      <c r="RT805" s="233"/>
      <c r="RU805" s="233"/>
      <c r="RV805" s="233"/>
      <c r="RW805" s="233"/>
      <c r="RX805" s="233"/>
      <c r="RY805" s="233"/>
      <c r="RZ805" s="233"/>
      <c r="SA805" s="233"/>
      <c r="SB805" s="233"/>
    </row>
    <row r="806" spans="1:496" s="239" customFormat="1" ht="15" customHeight="1" x14ac:dyDescent="0.2">
      <c r="A806" s="237"/>
      <c r="B806" s="237"/>
      <c r="D806" s="237"/>
      <c r="F806" s="233"/>
      <c r="G806" s="233"/>
      <c r="H806" s="233"/>
      <c r="I806" s="233"/>
      <c r="J806" s="233"/>
      <c r="K806" s="233"/>
      <c r="L806" s="233"/>
      <c r="M806" s="233"/>
      <c r="N806" s="233"/>
      <c r="O806" s="233"/>
      <c r="P806" s="233"/>
      <c r="Q806" s="233"/>
      <c r="R806" s="233"/>
      <c r="S806" s="233"/>
      <c r="T806" s="233"/>
      <c r="U806" s="233"/>
      <c r="V806" s="233"/>
      <c r="W806" s="233"/>
      <c r="X806" s="233"/>
      <c r="Y806" s="233"/>
      <c r="Z806" s="233"/>
      <c r="AA806" s="233"/>
      <c r="AB806" s="233"/>
      <c r="AC806" s="233"/>
      <c r="AD806" s="233"/>
      <c r="AE806" s="233"/>
      <c r="AF806" s="233"/>
      <c r="AG806" s="233"/>
      <c r="AH806" s="233"/>
      <c r="AI806" s="233"/>
      <c r="AJ806" s="233"/>
      <c r="AK806" s="233"/>
      <c r="AL806" s="233"/>
      <c r="AM806" s="233"/>
      <c r="AN806" s="233"/>
      <c r="AO806" s="233"/>
      <c r="AP806" s="233"/>
      <c r="AQ806" s="233"/>
      <c r="AR806" s="233"/>
      <c r="AS806" s="233"/>
      <c r="AT806" s="233"/>
      <c r="AU806" s="233"/>
      <c r="AV806" s="233"/>
      <c r="AW806" s="233"/>
      <c r="AX806" s="233"/>
      <c r="AY806" s="233"/>
      <c r="AZ806" s="233"/>
      <c r="BA806" s="233"/>
      <c r="BB806" s="233"/>
      <c r="BC806" s="233"/>
      <c r="BD806" s="233"/>
      <c r="BE806" s="233"/>
      <c r="BF806" s="233"/>
      <c r="BG806" s="233"/>
      <c r="BH806" s="233"/>
      <c r="BI806" s="233"/>
      <c r="BJ806" s="233"/>
      <c r="BK806" s="233"/>
      <c r="BL806" s="233"/>
      <c r="BM806" s="233"/>
      <c r="BN806" s="233"/>
      <c r="BO806" s="233"/>
      <c r="BP806" s="233"/>
      <c r="BQ806" s="233"/>
      <c r="BR806" s="233"/>
      <c r="BS806" s="233"/>
      <c r="BT806" s="233"/>
      <c r="BU806" s="233"/>
      <c r="BV806" s="233"/>
      <c r="BW806" s="233"/>
      <c r="BX806" s="233"/>
      <c r="BY806" s="233"/>
      <c r="BZ806" s="233"/>
      <c r="CA806" s="233"/>
      <c r="CB806" s="233"/>
      <c r="CC806" s="233"/>
      <c r="CD806" s="233"/>
      <c r="CE806" s="233"/>
      <c r="CF806" s="233"/>
      <c r="CG806" s="233"/>
      <c r="CH806" s="233"/>
      <c r="CI806" s="233"/>
      <c r="CJ806" s="233"/>
      <c r="CK806" s="233"/>
      <c r="CL806" s="233"/>
      <c r="CM806" s="233"/>
      <c r="CN806" s="233"/>
      <c r="CO806" s="233"/>
      <c r="CP806" s="233"/>
      <c r="CQ806" s="233"/>
      <c r="CR806" s="233"/>
      <c r="CS806" s="233"/>
      <c r="CT806" s="233"/>
      <c r="CU806" s="233"/>
      <c r="CV806" s="233"/>
      <c r="CW806" s="233"/>
      <c r="CX806" s="233"/>
      <c r="CY806" s="233"/>
      <c r="CZ806" s="233"/>
      <c r="DA806" s="233"/>
      <c r="DB806" s="233"/>
      <c r="DC806" s="233"/>
      <c r="DD806" s="233"/>
      <c r="DE806" s="233"/>
      <c r="DF806" s="233"/>
      <c r="DG806" s="233"/>
      <c r="DH806" s="233"/>
      <c r="DI806" s="233"/>
      <c r="DJ806" s="233"/>
      <c r="DK806" s="233"/>
      <c r="DL806" s="233"/>
      <c r="DM806" s="233"/>
      <c r="DN806" s="233"/>
      <c r="DO806" s="233"/>
      <c r="DP806" s="233"/>
      <c r="DQ806" s="233"/>
      <c r="DR806" s="233"/>
      <c r="DS806" s="233"/>
      <c r="DT806" s="233"/>
      <c r="DU806" s="233"/>
      <c r="DV806" s="233"/>
      <c r="DW806" s="233"/>
      <c r="DX806" s="233"/>
      <c r="DY806" s="233"/>
      <c r="DZ806" s="233"/>
      <c r="EA806" s="233"/>
      <c r="EB806" s="233"/>
      <c r="EC806" s="233"/>
      <c r="ED806" s="233"/>
      <c r="EE806" s="233"/>
      <c r="EF806" s="233"/>
      <c r="EG806" s="233"/>
      <c r="EH806" s="233"/>
      <c r="EI806" s="233"/>
      <c r="EJ806" s="233"/>
      <c r="EK806" s="233"/>
      <c r="EL806" s="233"/>
      <c r="EM806" s="233"/>
      <c r="EN806" s="233"/>
      <c r="EO806" s="233"/>
      <c r="EP806" s="233"/>
      <c r="EQ806" s="233"/>
      <c r="ER806" s="233"/>
      <c r="ES806" s="233"/>
      <c r="ET806" s="233"/>
      <c r="EU806" s="233"/>
      <c r="EV806" s="233"/>
      <c r="EW806" s="233"/>
      <c r="EX806" s="233"/>
      <c r="EY806" s="233"/>
      <c r="EZ806" s="233"/>
      <c r="FA806" s="233"/>
      <c r="FB806" s="233"/>
      <c r="FC806" s="233"/>
      <c r="FD806" s="233"/>
      <c r="FE806" s="233"/>
      <c r="FF806" s="233"/>
      <c r="FG806" s="233"/>
      <c r="FH806" s="233"/>
      <c r="FI806" s="233"/>
      <c r="FJ806" s="233"/>
      <c r="FK806" s="233"/>
      <c r="FL806" s="233"/>
      <c r="FM806" s="233"/>
      <c r="FN806" s="233"/>
      <c r="FO806" s="233"/>
      <c r="FP806" s="233"/>
      <c r="FQ806" s="233"/>
      <c r="FR806" s="233"/>
      <c r="FS806" s="233"/>
      <c r="FT806" s="233"/>
      <c r="FU806" s="233"/>
      <c r="FV806" s="233"/>
      <c r="FW806" s="233"/>
      <c r="FX806" s="233"/>
      <c r="FY806" s="233"/>
      <c r="FZ806" s="233"/>
      <c r="GA806" s="233"/>
      <c r="GB806" s="233"/>
      <c r="GC806" s="233"/>
      <c r="GD806" s="233"/>
      <c r="GE806" s="233"/>
      <c r="GF806" s="233"/>
      <c r="GG806" s="233"/>
      <c r="GH806" s="233"/>
      <c r="GI806" s="233"/>
      <c r="GJ806" s="233"/>
      <c r="GK806" s="233"/>
      <c r="GL806" s="233"/>
      <c r="GM806" s="233"/>
      <c r="GN806" s="233"/>
      <c r="GO806" s="233"/>
      <c r="GP806" s="233"/>
      <c r="GQ806" s="233"/>
      <c r="GR806" s="233"/>
      <c r="GS806" s="233"/>
      <c r="GT806" s="233"/>
      <c r="GU806" s="233"/>
      <c r="GV806" s="233"/>
      <c r="GW806" s="233"/>
      <c r="GX806" s="233"/>
      <c r="GY806" s="233"/>
      <c r="GZ806" s="233"/>
      <c r="HA806" s="233"/>
      <c r="HB806" s="233"/>
      <c r="HC806" s="233"/>
      <c r="HD806" s="233"/>
      <c r="HE806" s="233"/>
      <c r="HF806" s="233"/>
      <c r="HG806" s="233"/>
      <c r="HH806" s="233"/>
      <c r="HI806" s="233"/>
      <c r="HJ806" s="233"/>
      <c r="HK806" s="233"/>
      <c r="HL806" s="233"/>
      <c r="HM806" s="233"/>
      <c r="HN806" s="233"/>
      <c r="HO806" s="233"/>
      <c r="HP806" s="233"/>
      <c r="HQ806" s="233"/>
      <c r="HR806" s="233"/>
      <c r="HS806" s="233"/>
      <c r="HT806" s="233"/>
      <c r="HU806" s="233"/>
      <c r="HV806" s="233"/>
      <c r="HW806" s="233"/>
      <c r="HX806" s="233"/>
      <c r="HY806" s="233"/>
      <c r="HZ806" s="233"/>
      <c r="IA806" s="233"/>
      <c r="IB806" s="233"/>
      <c r="IC806" s="233"/>
      <c r="ID806" s="233"/>
      <c r="IE806" s="233"/>
      <c r="IF806" s="233"/>
      <c r="IG806" s="233"/>
      <c r="IH806" s="233"/>
      <c r="II806" s="233"/>
      <c r="IJ806" s="233"/>
      <c r="IK806" s="233"/>
      <c r="IL806" s="233"/>
      <c r="IM806" s="233"/>
      <c r="IN806" s="233"/>
      <c r="IO806" s="233"/>
      <c r="IP806" s="233"/>
      <c r="IQ806" s="233"/>
      <c r="IR806" s="233"/>
      <c r="IS806" s="233"/>
      <c r="IT806" s="233"/>
      <c r="IU806" s="233"/>
      <c r="IV806" s="233"/>
      <c r="IW806" s="233"/>
      <c r="IX806" s="233"/>
      <c r="IY806" s="233"/>
      <c r="IZ806" s="233"/>
      <c r="JA806" s="233"/>
      <c r="JB806" s="233"/>
      <c r="JC806" s="233"/>
      <c r="JD806" s="233"/>
      <c r="JE806" s="233"/>
      <c r="JF806" s="233"/>
      <c r="JG806" s="233"/>
      <c r="JH806" s="233"/>
      <c r="JI806" s="233"/>
      <c r="JJ806" s="233"/>
      <c r="JK806" s="233"/>
      <c r="JL806" s="233"/>
      <c r="JM806" s="233"/>
      <c r="JN806" s="233"/>
      <c r="JO806" s="233"/>
      <c r="JP806" s="233"/>
      <c r="JQ806" s="233"/>
      <c r="JR806" s="233"/>
      <c r="JS806" s="233"/>
      <c r="JT806" s="233"/>
      <c r="JU806" s="233"/>
      <c r="JV806" s="233"/>
      <c r="JW806" s="233"/>
      <c r="JX806" s="233"/>
      <c r="JY806" s="233"/>
      <c r="JZ806" s="233"/>
      <c r="KA806" s="233"/>
      <c r="KB806" s="233"/>
      <c r="KC806" s="233"/>
      <c r="KD806" s="233"/>
      <c r="KE806" s="233"/>
      <c r="KF806" s="233"/>
      <c r="KG806" s="233"/>
      <c r="KH806" s="233"/>
      <c r="KI806" s="233"/>
      <c r="KJ806" s="233"/>
      <c r="KK806" s="233"/>
      <c r="KL806" s="233"/>
      <c r="KM806" s="233"/>
      <c r="KN806" s="233"/>
      <c r="KO806" s="233"/>
      <c r="KP806" s="233"/>
      <c r="KQ806" s="233"/>
      <c r="KR806" s="233"/>
      <c r="KS806" s="233"/>
      <c r="KT806" s="233"/>
      <c r="KU806" s="233"/>
      <c r="KV806" s="233"/>
      <c r="KW806" s="233"/>
      <c r="KX806" s="233"/>
      <c r="KY806" s="233"/>
      <c r="KZ806" s="233"/>
      <c r="LA806" s="233"/>
      <c r="LB806" s="233"/>
      <c r="LC806" s="233"/>
      <c r="LD806" s="233"/>
      <c r="LE806" s="233"/>
      <c r="LF806" s="233"/>
      <c r="LG806" s="233"/>
      <c r="LH806" s="233"/>
      <c r="LI806" s="233"/>
      <c r="LJ806" s="233"/>
      <c r="LK806" s="233"/>
      <c r="LL806" s="233"/>
      <c r="LM806" s="233"/>
      <c r="LN806" s="233"/>
      <c r="LO806" s="233"/>
      <c r="LP806" s="233"/>
      <c r="LQ806" s="233"/>
      <c r="LR806" s="233"/>
      <c r="LS806" s="233"/>
      <c r="LT806" s="233"/>
      <c r="LU806" s="233"/>
      <c r="LV806" s="233"/>
      <c r="LW806" s="233"/>
      <c r="LX806" s="233"/>
      <c r="LY806" s="233"/>
      <c r="LZ806" s="233"/>
      <c r="MA806" s="233"/>
      <c r="MB806" s="233"/>
      <c r="MC806" s="233"/>
      <c r="MD806" s="233"/>
      <c r="ME806" s="233"/>
      <c r="MF806" s="233"/>
      <c r="MG806" s="233"/>
      <c r="MH806" s="233"/>
      <c r="MI806" s="233"/>
      <c r="MJ806" s="233"/>
      <c r="MK806" s="233"/>
      <c r="ML806" s="233"/>
      <c r="MM806" s="233"/>
      <c r="MN806" s="233"/>
      <c r="MO806" s="233"/>
      <c r="MP806" s="233"/>
      <c r="MQ806" s="233"/>
      <c r="MR806" s="233"/>
      <c r="MS806" s="233"/>
      <c r="MT806" s="233"/>
      <c r="MU806" s="233"/>
      <c r="MV806" s="233"/>
      <c r="MW806" s="233"/>
      <c r="MX806" s="233"/>
      <c r="MY806" s="233"/>
      <c r="MZ806" s="233"/>
      <c r="NA806" s="233"/>
      <c r="NB806" s="233"/>
      <c r="NC806" s="233"/>
      <c r="ND806" s="233"/>
      <c r="NE806" s="233"/>
      <c r="NF806" s="233"/>
      <c r="NG806" s="233"/>
      <c r="NH806" s="233"/>
      <c r="NI806" s="233"/>
      <c r="NJ806" s="233"/>
      <c r="NK806" s="233"/>
      <c r="NL806" s="233"/>
      <c r="NM806" s="233"/>
      <c r="NN806" s="233"/>
      <c r="NO806" s="233"/>
      <c r="NP806" s="233"/>
      <c r="NQ806" s="233"/>
      <c r="NR806" s="233"/>
      <c r="NS806" s="233"/>
      <c r="NT806" s="233"/>
      <c r="NU806" s="233"/>
      <c r="NV806" s="233"/>
      <c r="NW806" s="233"/>
      <c r="NX806" s="233"/>
      <c r="NY806" s="233"/>
      <c r="NZ806" s="233"/>
      <c r="OA806" s="233"/>
      <c r="OB806" s="233"/>
      <c r="OC806" s="233"/>
      <c r="OD806" s="233"/>
      <c r="OE806" s="233"/>
      <c r="OF806" s="233"/>
      <c r="OG806" s="233"/>
      <c r="OH806" s="233"/>
      <c r="OI806" s="233"/>
      <c r="OJ806" s="233"/>
      <c r="OK806" s="233"/>
      <c r="OL806" s="233"/>
      <c r="OM806" s="233"/>
      <c r="ON806" s="233"/>
      <c r="OO806" s="233"/>
      <c r="OP806" s="233"/>
      <c r="OQ806" s="233"/>
      <c r="OR806" s="233"/>
      <c r="OS806" s="233"/>
      <c r="OT806" s="233"/>
      <c r="OU806" s="233"/>
      <c r="OV806" s="233"/>
      <c r="OW806" s="233"/>
      <c r="OX806" s="233"/>
      <c r="OY806" s="233"/>
      <c r="OZ806" s="233"/>
      <c r="PA806" s="233"/>
      <c r="PB806" s="233"/>
      <c r="PC806" s="233"/>
      <c r="PD806" s="233"/>
      <c r="PE806" s="233"/>
      <c r="PF806" s="233"/>
      <c r="PG806" s="233"/>
      <c r="PH806" s="233"/>
      <c r="PI806" s="233"/>
      <c r="PJ806" s="233"/>
      <c r="PK806" s="233"/>
      <c r="PL806" s="233"/>
      <c r="PM806" s="233"/>
      <c r="PN806" s="233"/>
      <c r="PO806" s="233"/>
      <c r="PP806" s="233"/>
      <c r="PQ806" s="233"/>
      <c r="PR806" s="233"/>
      <c r="PS806" s="233"/>
      <c r="PT806" s="233"/>
      <c r="PU806" s="233"/>
      <c r="PV806" s="233"/>
      <c r="PW806" s="233"/>
      <c r="PX806" s="233"/>
      <c r="PY806" s="233"/>
      <c r="PZ806" s="233"/>
      <c r="QA806" s="233"/>
      <c r="QB806" s="233"/>
      <c r="QC806" s="233"/>
      <c r="QD806" s="233"/>
      <c r="QE806" s="233"/>
      <c r="QF806" s="233"/>
      <c r="QG806" s="233"/>
      <c r="QH806" s="233"/>
      <c r="QI806" s="233"/>
      <c r="QJ806" s="233"/>
      <c r="QK806" s="233"/>
      <c r="QL806" s="233"/>
      <c r="QM806" s="233"/>
      <c r="QN806" s="233"/>
      <c r="QO806" s="233"/>
      <c r="QP806" s="233"/>
      <c r="QQ806" s="233"/>
      <c r="QR806" s="233"/>
      <c r="QS806" s="233"/>
      <c r="QT806" s="233"/>
      <c r="QU806" s="233"/>
      <c r="QV806" s="233"/>
      <c r="QW806" s="233"/>
      <c r="QX806" s="233"/>
      <c r="QY806" s="233"/>
      <c r="QZ806" s="233"/>
      <c r="RA806" s="233"/>
      <c r="RB806" s="233"/>
      <c r="RC806" s="233"/>
      <c r="RD806" s="233"/>
      <c r="RE806" s="233"/>
      <c r="RF806" s="233"/>
      <c r="RG806" s="233"/>
      <c r="RH806" s="233"/>
      <c r="RI806" s="233"/>
      <c r="RJ806" s="233"/>
      <c r="RK806" s="233"/>
      <c r="RL806" s="233"/>
      <c r="RM806" s="233"/>
      <c r="RN806" s="233"/>
      <c r="RO806" s="233"/>
      <c r="RP806" s="233"/>
      <c r="RQ806" s="233"/>
      <c r="RR806" s="233"/>
      <c r="RS806" s="233"/>
      <c r="RT806" s="233"/>
      <c r="RU806" s="233"/>
      <c r="RV806" s="233"/>
      <c r="RW806" s="233"/>
      <c r="RX806" s="233"/>
      <c r="RY806" s="233"/>
      <c r="RZ806" s="233"/>
      <c r="SA806" s="233"/>
      <c r="SB806" s="233"/>
    </row>
    <row r="807" spans="1:496" ht="15" customHeight="1" x14ac:dyDescent="0.2">
      <c r="A807" s="234"/>
    </row>
    <row r="808" spans="1:496" ht="15" customHeight="1" x14ac:dyDescent="0.2">
      <c r="A808" s="234" t="s">
        <v>1085</v>
      </c>
      <c r="B808" s="234">
        <v>208</v>
      </c>
      <c r="E808" s="233" t="s">
        <v>754</v>
      </c>
    </row>
    <row r="809" spans="1:496" ht="15" customHeight="1" x14ac:dyDescent="0.2">
      <c r="A809" s="234" t="s">
        <v>1086</v>
      </c>
      <c r="B809" s="234">
        <v>208001</v>
      </c>
      <c r="E809" s="233" t="s">
        <v>518</v>
      </c>
    </row>
    <row r="810" spans="1:496" s="239" customFormat="1" ht="15" customHeight="1" x14ac:dyDescent="0.2">
      <c r="A810" s="237"/>
      <c r="B810" s="237"/>
      <c r="D810" s="237"/>
      <c r="F810" s="233"/>
      <c r="G810" s="233"/>
      <c r="H810" s="233"/>
      <c r="I810" s="233"/>
      <c r="J810" s="233"/>
      <c r="K810" s="233"/>
      <c r="L810" s="233"/>
      <c r="M810" s="233"/>
      <c r="N810" s="233"/>
      <c r="O810" s="233"/>
      <c r="P810" s="233"/>
      <c r="Q810" s="233"/>
      <c r="R810" s="233"/>
      <c r="S810" s="233"/>
      <c r="T810" s="233"/>
      <c r="U810" s="233"/>
      <c r="V810" s="233"/>
      <c r="W810" s="233"/>
      <c r="X810" s="233"/>
      <c r="Y810" s="233"/>
      <c r="Z810" s="233"/>
      <c r="AA810" s="233"/>
      <c r="AB810" s="233"/>
      <c r="AC810" s="233"/>
      <c r="AD810" s="233"/>
      <c r="AE810" s="233"/>
      <c r="AF810" s="233"/>
      <c r="AG810" s="233"/>
      <c r="AH810" s="233"/>
      <c r="AI810" s="233"/>
      <c r="AJ810" s="233"/>
      <c r="AK810" s="233"/>
      <c r="AL810" s="233"/>
      <c r="AM810" s="233"/>
      <c r="AN810" s="233"/>
      <c r="AO810" s="233"/>
      <c r="AP810" s="233"/>
      <c r="AQ810" s="233"/>
      <c r="AR810" s="233"/>
      <c r="AS810" s="233"/>
      <c r="AT810" s="233"/>
      <c r="AU810" s="233"/>
      <c r="AV810" s="233"/>
      <c r="AW810" s="233"/>
      <c r="AX810" s="233"/>
      <c r="AY810" s="233"/>
      <c r="AZ810" s="233"/>
      <c r="BA810" s="233"/>
      <c r="BB810" s="233"/>
      <c r="BC810" s="233"/>
      <c r="BD810" s="233"/>
      <c r="BE810" s="233"/>
      <c r="BF810" s="233"/>
      <c r="BG810" s="233"/>
      <c r="BH810" s="233"/>
      <c r="BI810" s="233"/>
      <c r="BJ810" s="233"/>
      <c r="BK810" s="233"/>
      <c r="BL810" s="233"/>
      <c r="BM810" s="233"/>
      <c r="BN810" s="233"/>
      <c r="BO810" s="233"/>
      <c r="BP810" s="233"/>
      <c r="BQ810" s="233"/>
      <c r="BR810" s="233"/>
      <c r="BS810" s="233"/>
      <c r="BT810" s="233"/>
      <c r="BU810" s="233"/>
      <c r="BV810" s="233"/>
      <c r="BW810" s="233"/>
      <c r="BX810" s="233"/>
      <c r="BY810" s="233"/>
      <c r="BZ810" s="233"/>
      <c r="CA810" s="233"/>
      <c r="CB810" s="233"/>
      <c r="CC810" s="233"/>
      <c r="CD810" s="233"/>
      <c r="CE810" s="233"/>
      <c r="CF810" s="233"/>
      <c r="CG810" s="233"/>
      <c r="CH810" s="233"/>
      <c r="CI810" s="233"/>
      <c r="CJ810" s="233"/>
      <c r="CK810" s="233"/>
      <c r="CL810" s="233"/>
      <c r="CM810" s="233"/>
      <c r="CN810" s="233"/>
      <c r="CO810" s="233"/>
      <c r="CP810" s="233"/>
      <c r="CQ810" s="233"/>
      <c r="CR810" s="233"/>
      <c r="CS810" s="233"/>
      <c r="CT810" s="233"/>
      <c r="CU810" s="233"/>
      <c r="CV810" s="233"/>
      <c r="CW810" s="233"/>
      <c r="CX810" s="233"/>
      <c r="CY810" s="233"/>
      <c r="CZ810" s="233"/>
      <c r="DA810" s="233"/>
      <c r="DB810" s="233"/>
      <c r="DC810" s="233"/>
      <c r="DD810" s="233"/>
      <c r="DE810" s="233"/>
      <c r="DF810" s="233"/>
      <c r="DG810" s="233"/>
      <c r="DH810" s="233"/>
      <c r="DI810" s="233"/>
      <c r="DJ810" s="233"/>
      <c r="DK810" s="233"/>
      <c r="DL810" s="233"/>
      <c r="DM810" s="233"/>
      <c r="DN810" s="233"/>
      <c r="DO810" s="233"/>
      <c r="DP810" s="233"/>
      <c r="DQ810" s="233"/>
      <c r="DR810" s="233"/>
      <c r="DS810" s="233"/>
      <c r="DT810" s="233"/>
      <c r="DU810" s="233"/>
      <c r="DV810" s="233"/>
      <c r="DW810" s="233"/>
      <c r="DX810" s="233"/>
      <c r="DY810" s="233"/>
      <c r="DZ810" s="233"/>
      <c r="EA810" s="233"/>
      <c r="EB810" s="233"/>
      <c r="EC810" s="233"/>
      <c r="ED810" s="233"/>
      <c r="EE810" s="233"/>
      <c r="EF810" s="233"/>
      <c r="EG810" s="233"/>
      <c r="EH810" s="233"/>
      <c r="EI810" s="233"/>
      <c r="EJ810" s="233"/>
      <c r="EK810" s="233"/>
      <c r="EL810" s="233"/>
      <c r="EM810" s="233"/>
      <c r="EN810" s="233"/>
      <c r="EO810" s="233"/>
      <c r="EP810" s="233"/>
      <c r="EQ810" s="233"/>
      <c r="ER810" s="233"/>
      <c r="ES810" s="233"/>
      <c r="ET810" s="233"/>
      <c r="EU810" s="233"/>
      <c r="EV810" s="233"/>
      <c r="EW810" s="233"/>
      <c r="EX810" s="233"/>
      <c r="EY810" s="233"/>
      <c r="EZ810" s="233"/>
      <c r="FA810" s="233"/>
      <c r="FB810" s="233"/>
      <c r="FC810" s="233"/>
      <c r="FD810" s="233"/>
      <c r="FE810" s="233"/>
      <c r="FF810" s="233"/>
      <c r="FG810" s="233"/>
      <c r="FH810" s="233"/>
      <c r="FI810" s="233"/>
      <c r="FJ810" s="233"/>
      <c r="FK810" s="233"/>
      <c r="FL810" s="233"/>
      <c r="FM810" s="233"/>
      <c r="FN810" s="233"/>
      <c r="FO810" s="233"/>
      <c r="FP810" s="233"/>
      <c r="FQ810" s="233"/>
      <c r="FR810" s="233"/>
      <c r="FS810" s="233"/>
      <c r="FT810" s="233"/>
      <c r="FU810" s="233"/>
      <c r="FV810" s="233"/>
      <c r="FW810" s="233"/>
      <c r="FX810" s="233"/>
      <c r="FY810" s="233"/>
      <c r="FZ810" s="233"/>
      <c r="GA810" s="233"/>
      <c r="GB810" s="233"/>
      <c r="GC810" s="233"/>
      <c r="GD810" s="233"/>
      <c r="GE810" s="233"/>
      <c r="GF810" s="233"/>
      <c r="GG810" s="233"/>
      <c r="GH810" s="233"/>
      <c r="GI810" s="233"/>
      <c r="GJ810" s="233"/>
      <c r="GK810" s="233"/>
      <c r="GL810" s="233"/>
      <c r="GM810" s="233"/>
      <c r="GN810" s="233"/>
      <c r="GO810" s="233"/>
      <c r="GP810" s="233"/>
      <c r="GQ810" s="233"/>
      <c r="GR810" s="233"/>
      <c r="GS810" s="233"/>
      <c r="GT810" s="233"/>
      <c r="GU810" s="233"/>
      <c r="GV810" s="233"/>
      <c r="GW810" s="233"/>
      <c r="GX810" s="233"/>
      <c r="GY810" s="233"/>
      <c r="GZ810" s="233"/>
      <c r="HA810" s="233"/>
      <c r="HB810" s="233"/>
      <c r="HC810" s="233"/>
      <c r="HD810" s="233"/>
      <c r="HE810" s="233"/>
      <c r="HF810" s="233"/>
      <c r="HG810" s="233"/>
      <c r="HH810" s="233"/>
      <c r="HI810" s="233"/>
      <c r="HJ810" s="233"/>
      <c r="HK810" s="233"/>
      <c r="HL810" s="233"/>
      <c r="HM810" s="233"/>
      <c r="HN810" s="233"/>
      <c r="HO810" s="233"/>
      <c r="HP810" s="233"/>
      <c r="HQ810" s="233"/>
      <c r="HR810" s="233"/>
      <c r="HS810" s="233"/>
      <c r="HT810" s="233"/>
      <c r="HU810" s="233"/>
      <c r="HV810" s="233"/>
      <c r="HW810" s="233"/>
      <c r="HX810" s="233"/>
      <c r="HY810" s="233"/>
      <c r="HZ810" s="233"/>
      <c r="IA810" s="233"/>
      <c r="IB810" s="233"/>
      <c r="IC810" s="233"/>
      <c r="ID810" s="233"/>
      <c r="IE810" s="233"/>
      <c r="IF810" s="233"/>
      <c r="IG810" s="233"/>
      <c r="IH810" s="233"/>
      <c r="II810" s="233"/>
      <c r="IJ810" s="233"/>
      <c r="IK810" s="233"/>
      <c r="IL810" s="233"/>
      <c r="IM810" s="233"/>
      <c r="IN810" s="233"/>
      <c r="IO810" s="233"/>
      <c r="IP810" s="233"/>
      <c r="IQ810" s="233"/>
      <c r="IR810" s="233"/>
      <c r="IS810" s="233"/>
      <c r="IT810" s="233"/>
      <c r="IU810" s="233"/>
      <c r="IV810" s="233"/>
      <c r="IW810" s="233"/>
      <c r="IX810" s="233"/>
      <c r="IY810" s="233"/>
      <c r="IZ810" s="233"/>
      <c r="JA810" s="233"/>
      <c r="JB810" s="233"/>
      <c r="JC810" s="233"/>
      <c r="JD810" s="233"/>
      <c r="JE810" s="233"/>
      <c r="JF810" s="233"/>
      <c r="JG810" s="233"/>
      <c r="JH810" s="233"/>
      <c r="JI810" s="233"/>
      <c r="JJ810" s="233"/>
      <c r="JK810" s="233"/>
      <c r="JL810" s="233"/>
      <c r="JM810" s="233"/>
      <c r="JN810" s="233"/>
      <c r="JO810" s="233"/>
      <c r="JP810" s="233"/>
      <c r="JQ810" s="233"/>
      <c r="JR810" s="233"/>
      <c r="JS810" s="233"/>
      <c r="JT810" s="233"/>
      <c r="JU810" s="233"/>
      <c r="JV810" s="233"/>
      <c r="JW810" s="233"/>
      <c r="JX810" s="233"/>
      <c r="JY810" s="233"/>
      <c r="JZ810" s="233"/>
      <c r="KA810" s="233"/>
      <c r="KB810" s="233"/>
      <c r="KC810" s="233"/>
      <c r="KD810" s="233"/>
      <c r="KE810" s="233"/>
      <c r="KF810" s="233"/>
      <c r="KG810" s="233"/>
      <c r="KH810" s="233"/>
      <c r="KI810" s="233"/>
      <c r="KJ810" s="233"/>
      <c r="KK810" s="233"/>
      <c r="KL810" s="233"/>
      <c r="KM810" s="233"/>
      <c r="KN810" s="233"/>
      <c r="KO810" s="233"/>
      <c r="KP810" s="233"/>
      <c r="KQ810" s="233"/>
      <c r="KR810" s="233"/>
      <c r="KS810" s="233"/>
      <c r="KT810" s="233"/>
      <c r="KU810" s="233"/>
      <c r="KV810" s="233"/>
      <c r="KW810" s="233"/>
      <c r="KX810" s="233"/>
      <c r="KY810" s="233"/>
      <c r="KZ810" s="233"/>
      <c r="LA810" s="233"/>
      <c r="LB810" s="233"/>
      <c r="LC810" s="233"/>
      <c r="LD810" s="233"/>
      <c r="LE810" s="233"/>
      <c r="LF810" s="233"/>
      <c r="LG810" s="233"/>
      <c r="LH810" s="233"/>
      <c r="LI810" s="233"/>
      <c r="LJ810" s="233"/>
      <c r="LK810" s="233"/>
      <c r="LL810" s="233"/>
      <c r="LM810" s="233"/>
      <c r="LN810" s="233"/>
      <c r="LO810" s="233"/>
      <c r="LP810" s="233"/>
      <c r="LQ810" s="233"/>
      <c r="LR810" s="233"/>
      <c r="LS810" s="233"/>
      <c r="LT810" s="233"/>
      <c r="LU810" s="233"/>
      <c r="LV810" s="233"/>
      <c r="LW810" s="233"/>
      <c r="LX810" s="233"/>
      <c r="LY810" s="233"/>
      <c r="LZ810" s="233"/>
      <c r="MA810" s="233"/>
      <c r="MB810" s="233"/>
      <c r="MC810" s="233"/>
      <c r="MD810" s="233"/>
      <c r="ME810" s="233"/>
      <c r="MF810" s="233"/>
      <c r="MG810" s="233"/>
      <c r="MH810" s="233"/>
      <c r="MI810" s="233"/>
      <c r="MJ810" s="233"/>
      <c r="MK810" s="233"/>
      <c r="ML810" s="233"/>
      <c r="MM810" s="233"/>
      <c r="MN810" s="233"/>
      <c r="MO810" s="233"/>
      <c r="MP810" s="233"/>
      <c r="MQ810" s="233"/>
      <c r="MR810" s="233"/>
      <c r="MS810" s="233"/>
      <c r="MT810" s="233"/>
      <c r="MU810" s="233"/>
      <c r="MV810" s="233"/>
      <c r="MW810" s="233"/>
      <c r="MX810" s="233"/>
      <c r="MY810" s="233"/>
      <c r="MZ810" s="233"/>
      <c r="NA810" s="233"/>
      <c r="NB810" s="233"/>
      <c r="NC810" s="233"/>
      <c r="ND810" s="233"/>
      <c r="NE810" s="233"/>
      <c r="NF810" s="233"/>
      <c r="NG810" s="233"/>
      <c r="NH810" s="233"/>
      <c r="NI810" s="233"/>
      <c r="NJ810" s="233"/>
      <c r="NK810" s="233"/>
      <c r="NL810" s="233"/>
      <c r="NM810" s="233"/>
      <c r="NN810" s="233"/>
      <c r="NO810" s="233"/>
      <c r="NP810" s="233"/>
      <c r="NQ810" s="233"/>
      <c r="NR810" s="233"/>
      <c r="NS810" s="233"/>
      <c r="NT810" s="233"/>
      <c r="NU810" s="233"/>
      <c r="NV810" s="233"/>
      <c r="NW810" s="233"/>
      <c r="NX810" s="233"/>
      <c r="NY810" s="233"/>
      <c r="NZ810" s="233"/>
      <c r="OA810" s="233"/>
      <c r="OB810" s="233"/>
      <c r="OC810" s="233"/>
      <c r="OD810" s="233"/>
      <c r="OE810" s="233"/>
      <c r="OF810" s="233"/>
      <c r="OG810" s="233"/>
      <c r="OH810" s="233"/>
      <c r="OI810" s="233"/>
      <c r="OJ810" s="233"/>
      <c r="OK810" s="233"/>
      <c r="OL810" s="233"/>
      <c r="OM810" s="233"/>
      <c r="ON810" s="233"/>
      <c r="OO810" s="233"/>
      <c r="OP810" s="233"/>
      <c r="OQ810" s="233"/>
      <c r="OR810" s="233"/>
      <c r="OS810" s="233"/>
      <c r="OT810" s="233"/>
      <c r="OU810" s="233"/>
      <c r="OV810" s="233"/>
      <c r="OW810" s="233"/>
      <c r="OX810" s="233"/>
      <c r="OY810" s="233"/>
      <c r="OZ810" s="233"/>
      <c r="PA810" s="233"/>
      <c r="PB810" s="233"/>
      <c r="PC810" s="233"/>
      <c r="PD810" s="233"/>
      <c r="PE810" s="233"/>
      <c r="PF810" s="233"/>
      <c r="PG810" s="233"/>
      <c r="PH810" s="233"/>
      <c r="PI810" s="233"/>
      <c r="PJ810" s="233"/>
      <c r="PK810" s="233"/>
      <c r="PL810" s="233"/>
      <c r="PM810" s="233"/>
      <c r="PN810" s="233"/>
      <c r="PO810" s="233"/>
      <c r="PP810" s="233"/>
      <c r="PQ810" s="233"/>
      <c r="PR810" s="233"/>
      <c r="PS810" s="233"/>
      <c r="PT810" s="233"/>
      <c r="PU810" s="233"/>
      <c r="PV810" s="233"/>
      <c r="PW810" s="233"/>
      <c r="PX810" s="233"/>
      <c r="PY810" s="233"/>
      <c r="PZ810" s="233"/>
      <c r="QA810" s="233"/>
      <c r="QB810" s="233"/>
      <c r="QC810" s="233"/>
      <c r="QD810" s="233"/>
      <c r="QE810" s="233"/>
      <c r="QF810" s="233"/>
      <c r="QG810" s="233"/>
      <c r="QH810" s="233"/>
      <c r="QI810" s="233"/>
      <c r="QJ810" s="233"/>
      <c r="QK810" s="233"/>
      <c r="QL810" s="233"/>
      <c r="QM810" s="233"/>
      <c r="QN810" s="233"/>
      <c r="QO810" s="233"/>
      <c r="QP810" s="233"/>
      <c r="QQ810" s="233"/>
      <c r="QR810" s="233"/>
      <c r="QS810" s="233"/>
      <c r="QT810" s="233"/>
      <c r="QU810" s="233"/>
      <c r="QV810" s="233"/>
      <c r="QW810" s="233"/>
      <c r="QX810" s="233"/>
      <c r="QY810" s="233"/>
      <c r="QZ810" s="233"/>
      <c r="RA810" s="233"/>
      <c r="RB810" s="233"/>
      <c r="RC810" s="233"/>
      <c r="RD810" s="233"/>
      <c r="RE810" s="233"/>
      <c r="RF810" s="233"/>
      <c r="RG810" s="233"/>
      <c r="RH810" s="233"/>
      <c r="RI810" s="233"/>
      <c r="RJ810" s="233"/>
      <c r="RK810" s="233"/>
      <c r="RL810" s="233"/>
      <c r="RM810" s="233"/>
      <c r="RN810" s="233"/>
      <c r="RO810" s="233"/>
      <c r="RP810" s="233"/>
      <c r="RQ810" s="233"/>
      <c r="RR810" s="233"/>
      <c r="RS810" s="233"/>
      <c r="RT810" s="233"/>
      <c r="RU810" s="233"/>
      <c r="RV810" s="233"/>
      <c r="RW810" s="233"/>
      <c r="RX810" s="233"/>
      <c r="RY810" s="233"/>
      <c r="RZ810" s="233"/>
      <c r="SA810" s="233"/>
      <c r="SB810" s="233"/>
    </row>
    <row r="811" spans="1:496" ht="15" customHeight="1" x14ac:dyDescent="0.2">
      <c r="A811" s="234"/>
    </row>
    <row r="812" spans="1:496" ht="15" customHeight="1" x14ac:dyDescent="0.2">
      <c r="A812" s="234" t="s">
        <v>1087</v>
      </c>
      <c r="B812" s="234">
        <v>209</v>
      </c>
      <c r="E812" s="233" t="s">
        <v>755</v>
      </c>
    </row>
    <row r="813" spans="1:496" ht="15" customHeight="1" x14ac:dyDescent="0.2">
      <c r="A813" s="234" t="s">
        <v>1088</v>
      </c>
      <c r="B813" s="234">
        <v>209001</v>
      </c>
      <c r="E813" s="233" t="s">
        <v>519</v>
      </c>
    </row>
    <row r="814" spans="1:496" ht="15" customHeight="1" x14ac:dyDescent="0.2">
      <c r="A814" s="234" t="s">
        <v>1089</v>
      </c>
      <c r="B814" s="234">
        <v>209002</v>
      </c>
      <c r="E814" s="233" t="s">
        <v>520</v>
      </c>
    </row>
    <row r="815" spans="1:496" ht="15" customHeight="1" x14ac:dyDescent="0.2">
      <c r="A815" s="234" t="s">
        <v>1090</v>
      </c>
      <c r="B815" s="234">
        <v>209003</v>
      </c>
      <c r="E815" s="233" t="s">
        <v>521</v>
      </c>
    </row>
    <row r="816" spans="1:496" ht="15" customHeight="1" x14ac:dyDescent="0.2">
      <c r="A816" s="234" t="s">
        <v>1091</v>
      </c>
      <c r="B816" s="234">
        <v>209004</v>
      </c>
      <c r="E816" s="233" t="s">
        <v>522</v>
      </c>
    </row>
    <row r="817" spans="1:496" s="239" customFormat="1" ht="15" customHeight="1" x14ac:dyDescent="0.2">
      <c r="A817" s="237"/>
      <c r="B817" s="237"/>
      <c r="D817" s="237"/>
      <c r="F817" s="233"/>
      <c r="G817" s="233"/>
      <c r="H817" s="233"/>
      <c r="I817" s="233"/>
      <c r="J817" s="233"/>
      <c r="K817" s="233"/>
      <c r="L817" s="233"/>
      <c r="M817" s="233"/>
      <c r="N817" s="233"/>
      <c r="O817" s="233"/>
      <c r="P817" s="233"/>
      <c r="Q817" s="233"/>
      <c r="R817" s="233"/>
      <c r="S817" s="233"/>
      <c r="T817" s="233"/>
      <c r="U817" s="233"/>
      <c r="V817" s="233"/>
      <c r="W817" s="233"/>
      <c r="X817" s="233"/>
      <c r="Y817" s="233"/>
      <c r="Z817" s="233"/>
      <c r="AA817" s="233"/>
      <c r="AB817" s="233"/>
      <c r="AC817" s="233"/>
      <c r="AD817" s="233"/>
      <c r="AE817" s="233"/>
      <c r="AF817" s="233"/>
      <c r="AG817" s="233"/>
      <c r="AH817" s="233"/>
      <c r="AI817" s="233"/>
      <c r="AJ817" s="233"/>
      <c r="AK817" s="233"/>
      <c r="AL817" s="233"/>
      <c r="AM817" s="233"/>
      <c r="AN817" s="233"/>
      <c r="AO817" s="233"/>
      <c r="AP817" s="233"/>
      <c r="AQ817" s="233"/>
      <c r="AR817" s="233"/>
      <c r="AS817" s="233"/>
      <c r="AT817" s="233"/>
      <c r="AU817" s="233"/>
      <c r="AV817" s="233"/>
      <c r="AW817" s="233"/>
      <c r="AX817" s="233"/>
      <c r="AY817" s="233"/>
      <c r="AZ817" s="233"/>
      <c r="BA817" s="233"/>
      <c r="BB817" s="233"/>
      <c r="BC817" s="233"/>
      <c r="BD817" s="233"/>
      <c r="BE817" s="233"/>
      <c r="BF817" s="233"/>
      <c r="BG817" s="233"/>
      <c r="BH817" s="233"/>
      <c r="BI817" s="233"/>
      <c r="BJ817" s="233"/>
      <c r="BK817" s="233"/>
      <c r="BL817" s="233"/>
      <c r="BM817" s="233"/>
      <c r="BN817" s="233"/>
      <c r="BO817" s="233"/>
      <c r="BP817" s="233"/>
      <c r="BQ817" s="233"/>
      <c r="BR817" s="233"/>
      <c r="BS817" s="233"/>
      <c r="BT817" s="233"/>
      <c r="BU817" s="233"/>
      <c r="BV817" s="233"/>
      <c r="BW817" s="233"/>
      <c r="BX817" s="233"/>
      <c r="BY817" s="233"/>
      <c r="BZ817" s="233"/>
      <c r="CA817" s="233"/>
      <c r="CB817" s="233"/>
      <c r="CC817" s="233"/>
      <c r="CD817" s="233"/>
      <c r="CE817" s="233"/>
      <c r="CF817" s="233"/>
      <c r="CG817" s="233"/>
      <c r="CH817" s="233"/>
      <c r="CI817" s="233"/>
      <c r="CJ817" s="233"/>
      <c r="CK817" s="233"/>
      <c r="CL817" s="233"/>
      <c r="CM817" s="233"/>
      <c r="CN817" s="233"/>
      <c r="CO817" s="233"/>
      <c r="CP817" s="233"/>
      <c r="CQ817" s="233"/>
      <c r="CR817" s="233"/>
      <c r="CS817" s="233"/>
      <c r="CT817" s="233"/>
      <c r="CU817" s="233"/>
      <c r="CV817" s="233"/>
      <c r="CW817" s="233"/>
      <c r="CX817" s="233"/>
      <c r="CY817" s="233"/>
      <c r="CZ817" s="233"/>
      <c r="DA817" s="233"/>
      <c r="DB817" s="233"/>
      <c r="DC817" s="233"/>
      <c r="DD817" s="233"/>
      <c r="DE817" s="233"/>
      <c r="DF817" s="233"/>
      <c r="DG817" s="233"/>
      <c r="DH817" s="233"/>
      <c r="DI817" s="233"/>
      <c r="DJ817" s="233"/>
      <c r="DK817" s="233"/>
      <c r="DL817" s="233"/>
      <c r="DM817" s="233"/>
      <c r="DN817" s="233"/>
      <c r="DO817" s="233"/>
      <c r="DP817" s="233"/>
      <c r="DQ817" s="233"/>
      <c r="DR817" s="233"/>
      <c r="DS817" s="233"/>
      <c r="DT817" s="233"/>
      <c r="DU817" s="233"/>
      <c r="DV817" s="233"/>
      <c r="DW817" s="233"/>
      <c r="DX817" s="233"/>
      <c r="DY817" s="233"/>
      <c r="DZ817" s="233"/>
      <c r="EA817" s="233"/>
      <c r="EB817" s="233"/>
      <c r="EC817" s="233"/>
      <c r="ED817" s="233"/>
      <c r="EE817" s="233"/>
      <c r="EF817" s="233"/>
      <c r="EG817" s="233"/>
      <c r="EH817" s="233"/>
      <c r="EI817" s="233"/>
      <c r="EJ817" s="233"/>
      <c r="EK817" s="233"/>
      <c r="EL817" s="233"/>
      <c r="EM817" s="233"/>
      <c r="EN817" s="233"/>
      <c r="EO817" s="233"/>
      <c r="EP817" s="233"/>
      <c r="EQ817" s="233"/>
      <c r="ER817" s="233"/>
      <c r="ES817" s="233"/>
      <c r="ET817" s="233"/>
      <c r="EU817" s="233"/>
      <c r="EV817" s="233"/>
      <c r="EW817" s="233"/>
      <c r="EX817" s="233"/>
      <c r="EY817" s="233"/>
      <c r="EZ817" s="233"/>
      <c r="FA817" s="233"/>
      <c r="FB817" s="233"/>
      <c r="FC817" s="233"/>
      <c r="FD817" s="233"/>
      <c r="FE817" s="233"/>
      <c r="FF817" s="233"/>
      <c r="FG817" s="233"/>
      <c r="FH817" s="233"/>
      <c r="FI817" s="233"/>
      <c r="FJ817" s="233"/>
      <c r="FK817" s="233"/>
      <c r="FL817" s="233"/>
      <c r="FM817" s="233"/>
      <c r="FN817" s="233"/>
      <c r="FO817" s="233"/>
      <c r="FP817" s="233"/>
      <c r="FQ817" s="233"/>
      <c r="FR817" s="233"/>
      <c r="FS817" s="233"/>
      <c r="FT817" s="233"/>
      <c r="FU817" s="233"/>
      <c r="FV817" s="233"/>
      <c r="FW817" s="233"/>
      <c r="FX817" s="233"/>
      <c r="FY817" s="233"/>
      <c r="FZ817" s="233"/>
      <c r="GA817" s="233"/>
      <c r="GB817" s="233"/>
      <c r="GC817" s="233"/>
      <c r="GD817" s="233"/>
      <c r="GE817" s="233"/>
      <c r="GF817" s="233"/>
      <c r="GG817" s="233"/>
      <c r="GH817" s="233"/>
      <c r="GI817" s="233"/>
      <c r="GJ817" s="233"/>
      <c r="GK817" s="233"/>
      <c r="GL817" s="233"/>
      <c r="GM817" s="233"/>
      <c r="GN817" s="233"/>
      <c r="GO817" s="233"/>
      <c r="GP817" s="233"/>
      <c r="GQ817" s="233"/>
      <c r="GR817" s="233"/>
      <c r="GS817" s="233"/>
      <c r="GT817" s="233"/>
      <c r="GU817" s="233"/>
      <c r="GV817" s="233"/>
      <c r="GW817" s="233"/>
      <c r="GX817" s="233"/>
      <c r="GY817" s="233"/>
      <c r="GZ817" s="233"/>
      <c r="HA817" s="233"/>
      <c r="HB817" s="233"/>
      <c r="HC817" s="233"/>
      <c r="HD817" s="233"/>
      <c r="HE817" s="233"/>
      <c r="HF817" s="233"/>
      <c r="HG817" s="233"/>
      <c r="HH817" s="233"/>
      <c r="HI817" s="233"/>
      <c r="HJ817" s="233"/>
      <c r="HK817" s="233"/>
      <c r="HL817" s="233"/>
      <c r="HM817" s="233"/>
      <c r="HN817" s="233"/>
      <c r="HO817" s="233"/>
      <c r="HP817" s="233"/>
      <c r="HQ817" s="233"/>
      <c r="HR817" s="233"/>
      <c r="HS817" s="233"/>
      <c r="HT817" s="233"/>
      <c r="HU817" s="233"/>
      <c r="HV817" s="233"/>
      <c r="HW817" s="233"/>
      <c r="HX817" s="233"/>
      <c r="HY817" s="233"/>
      <c r="HZ817" s="233"/>
      <c r="IA817" s="233"/>
      <c r="IB817" s="233"/>
      <c r="IC817" s="233"/>
      <c r="ID817" s="233"/>
      <c r="IE817" s="233"/>
      <c r="IF817" s="233"/>
      <c r="IG817" s="233"/>
      <c r="IH817" s="233"/>
      <c r="II817" s="233"/>
      <c r="IJ817" s="233"/>
      <c r="IK817" s="233"/>
      <c r="IL817" s="233"/>
      <c r="IM817" s="233"/>
      <c r="IN817" s="233"/>
      <c r="IO817" s="233"/>
      <c r="IP817" s="233"/>
      <c r="IQ817" s="233"/>
      <c r="IR817" s="233"/>
      <c r="IS817" s="233"/>
      <c r="IT817" s="233"/>
      <c r="IU817" s="233"/>
      <c r="IV817" s="233"/>
      <c r="IW817" s="233"/>
      <c r="IX817" s="233"/>
      <c r="IY817" s="233"/>
      <c r="IZ817" s="233"/>
      <c r="JA817" s="233"/>
      <c r="JB817" s="233"/>
      <c r="JC817" s="233"/>
      <c r="JD817" s="233"/>
      <c r="JE817" s="233"/>
      <c r="JF817" s="233"/>
      <c r="JG817" s="233"/>
      <c r="JH817" s="233"/>
      <c r="JI817" s="233"/>
      <c r="JJ817" s="233"/>
      <c r="JK817" s="233"/>
      <c r="JL817" s="233"/>
      <c r="JM817" s="233"/>
      <c r="JN817" s="233"/>
      <c r="JO817" s="233"/>
      <c r="JP817" s="233"/>
      <c r="JQ817" s="233"/>
      <c r="JR817" s="233"/>
      <c r="JS817" s="233"/>
      <c r="JT817" s="233"/>
      <c r="JU817" s="233"/>
      <c r="JV817" s="233"/>
      <c r="JW817" s="233"/>
      <c r="JX817" s="233"/>
      <c r="JY817" s="233"/>
      <c r="JZ817" s="233"/>
      <c r="KA817" s="233"/>
      <c r="KB817" s="233"/>
      <c r="KC817" s="233"/>
      <c r="KD817" s="233"/>
      <c r="KE817" s="233"/>
      <c r="KF817" s="233"/>
      <c r="KG817" s="233"/>
      <c r="KH817" s="233"/>
      <c r="KI817" s="233"/>
      <c r="KJ817" s="233"/>
      <c r="KK817" s="233"/>
      <c r="KL817" s="233"/>
      <c r="KM817" s="233"/>
      <c r="KN817" s="233"/>
      <c r="KO817" s="233"/>
      <c r="KP817" s="233"/>
      <c r="KQ817" s="233"/>
      <c r="KR817" s="233"/>
      <c r="KS817" s="233"/>
      <c r="KT817" s="233"/>
      <c r="KU817" s="233"/>
      <c r="KV817" s="233"/>
      <c r="KW817" s="233"/>
      <c r="KX817" s="233"/>
      <c r="KY817" s="233"/>
      <c r="KZ817" s="233"/>
      <c r="LA817" s="233"/>
      <c r="LB817" s="233"/>
      <c r="LC817" s="233"/>
      <c r="LD817" s="233"/>
      <c r="LE817" s="233"/>
      <c r="LF817" s="233"/>
      <c r="LG817" s="233"/>
      <c r="LH817" s="233"/>
      <c r="LI817" s="233"/>
      <c r="LJ817" s="233"/>
      <c r="LK817" s="233"/>
      <c r="LL817" s="233"/>
      <c r="LM817" s="233"/>
      <c r="LN817" s="233"/>
      <c r="LO817" s="233"/>
      <c r="LP817" s="233"/>
      <c r="LQ817" s="233"/>
      <c r="LR817" s="233"/>
      <c r="LS817" s="233"/>
      <c r="LT817" s="233"/>
      <c r="LU817" s="233"/>
      <c r="LV817" s="233"/>
      <c r="LW817" s="233"/>
      <c r="LX817" s="233"/>
      <c r="LY817" s="233"/>
      <c r="LZ817" s="233"/>
      <c r="MA817" s="233"/>
      <c r="MB817" s="233"/>
      <c r="MC817" s="233"/>
      <c r="MD817" s="233"/>
      <c r="ME817" s="233"/>
      <c r="MF817" s="233"/>
      <c r="MG817" s="233"/>
      <c r="MH817" s="233"/>
      <c r="MI817" s="233"/>
      <c r="MJ817" s="233"/>
      <c r="MK817" s="233"/>
      <c r="ML817" s="233"/>
      <c r="MM817" s="233"/>
      <c r="MN817" s="233"/>
      <c r="MO817" s="233"/>
      <c r="MP817" s="233"/>
      <c r="MQ817" s="233"/>
      <c r="MR817" s="233"/>
      <c r="MS817" s="233"/>
      <c r="MT817" s="233"/>
      <c r="MU817" s="233"/>
      <c r="MV817" s="233"/>
      <c r="MW817" s="233"/>
      <c r="MX817" s="233"/>
      <c r="MY817" s="233"/>
      <c r="MZ817" s="233"/>
      <c r="NA817" s="233"/>
      <c r="NB817" s="233"/>
      <c r="NC817" s="233"/>
      <c r="ND817" s="233"/>
      <c r="NE817" s="233"/>
      <c r="NF817" s="233"/>
      <c r="NG817" s="233"/>
      <c r="NH817" s="233"/>
      <c r="NI817" s="233"/>
      <c r="NJ817" s="233"/>
      <c r="NK817" s="233"/>
      <c r="NL817" s="233"/>
      <c r="NM817" s="233"/>
      <c r="NN817" s="233"/>
      <c r="NO817" s="233"/>
      <c r="NP817" s="233"/>
      <c r="NQ817" s="233"/>
      <c r="NR817" s="233"/>
      <c r="NS817" s="233"/>
      <c r="NT817" s="233"/>
      <c r="NU817" s="233"/>
      <c r="NV817" s="233"/>
      <c r="NW817" s="233"/>
      <c r="NX817" s="233"/>
      <c r="NY817" s="233"/>
      <c r="NZ817" s="233"/>
      <c r="OA817" s="233"/>
      <c r="OB817" s="233"/>
      <c r="OC817" s="233"/>
      <c r="OD817" s="233"/>
      <c r="OE817" s="233"/>
      <c r="OF817" s="233"/>
      <c r="OG817" s="233"/>
      <c r="OH817" s="233"/>
      <c r="OI817" s="233"/>
      <c r="OJ817" s="233"/>
      <c r="OK817" s="233"/>
      <c r="OL817" s="233"/>
      <c r="OM817" s="233"/>
      <c r="ON817" s="233"/>
      <c r="OO817" s="233"/>
      <c r="OP817" s="233"/>
      <c r="OQ817" s="233"/>
      <c r="OR817" s="233"/>
      <c r="OS817" s="233"/>
      <c r="OT817" s="233"/>
      <c r="OU817" s="233"/>
      <c r="OV817" s="233"/>
      <c r="OW817" s="233"/>
      <c r="OX817" s="233"/>
      <c r="OY817" s="233"/>
      <c r="OZ817" s="233"/>
      <c r="PA817" s="233"/>
      <c r="PB817" s="233"/>
      <c r="PC817" s="233"/>
      <c r="PD817" s="233"/>
      <c r="PE817" s="233"/>
      <c r="PF817" s="233"/>
      <c r="PG817" s="233"/>
      <c r="PH817" s="233"/>
      <c r="PI817" s="233"/>
      <c r="PJ817" s="233"/>
      <c r="PK817" s="233"/>
      <c r="PL817" s="233"/>
      <c r="PM817" s="233"/>
      <c r="PN817" s="233"/>
      <c r="PO817" s="233"/>
      <c r="PP817" s="233"/>
      <c r="PQ817" s="233"/>
      <c r="PR817" s="233"/>
      <c r="PS817" s="233"/>
      <c r="PT817" s="233"/>
      <c r="PU817" s="233"/>
      <c r="PV817" s="233"/>
      <c r="PW817" s="233"/>
      <c r="PX817" s="233"/>
      <c r="PY817" s="233"/>
      <c r="PZ817" s="233"/>
      <c r="QA817" s="233"/>
      <c r="QB817" s="233"/>
      <c r="QC817" s="233"/>
      <c r="QD817" s="233"/>
      <c r="QE817" s="233"/>
      <c r="QF817" s="233"/>
      <c r="QG817" s="233"/>
      <c r="QH817" s="233"/>
      <c r="QI817" s="233"/>
      <c r="QJ817" s="233"/>
      <c r="QK817" s="233"/>
      <c r="QL817" s="233"/>
      <c r="QM817" s="233"/>
      <c r="QN817" s="233"/>
      <c r="QO817" s="233"/>
      <c r="QP817" s="233"/>
      <c r="QQ817" s="233"/>
      <c r="QR817" s="233"/>
      <c r="QS817" s="233"/>
      <c r="QT817" s="233"/>
      <c r="QU817" s="233"/>
      <c r="QV817" s="233"/>
      <c r="QW817" s="233"/>
      <c r="QX817" s="233"/>
      <c r="QY817" s="233"/>
      <c r="QZ817" s="233"/>
      <c r="RA817" s="233"/>
      <c r="RB817" s="233"/>
      <c r="RC817" s="233"/>
      <c r="RD817" s="233"/>
      <c r="RE817" s="233"/>
      <c r="RF817" s="233"/>
      <c r="RG817" s="233"/>
      <c r="RH817" s="233"/>
      <c r="RI817" s="233"/>
      <c r="RJ817" s="233"/>
      <c r="RK817" s="233"/>
      <c r="RL817" s="233"/>
      <c r="RM817" s="233"/>
      <c r="RN817" s="233"/>
      <c r="RO817" s="233"/>
      <c r="RP817" s="233"/>
      <c r="RQ817" s="233"/>
      <c r="RR817" s="233"/>
      <c r="RS817" s="233"/>
      <c r="RT817" s="233"/>
      <c r="RU817" s="233"/>
      <c r="RV817" s="233"/>
      <c r="RW817" s="233"/>
      <c r="RX817" s="233"/>
      <c r="RY817" s="233"/>
      <c r="RZ817" s="233"/>
      <c r="SA817" s="233"/>
      <c r="SB817" s="233"/>
    </row>
    <row r="818" spans="1:496" s="239" customFormat="1" ht="15" customHeight="1" x14ac:dyDescent="0.2">
      <c r="A818" s="237"/>
      <c r="B818" s="237"/>
      <c r="D818" s="237"/>
      <c r="F818" s="233"/>
      <c r="G818" s="233"/>
      <c r="H818" s="233"/>
      <c r="I818" s="233"/>
      <c r="J818" s="233"/>
      <c r="K818" s="233"/>
      <c r="L818" s="233"/>
      <c r="M818" s="233"/>
      <c r="N818" s="233"/>
      <c r="O818" s="233"/>
      <c r="P818" s="233"/>
      <c r="Q818" s="233"/>
      <c r="R818" s="233"/>
      <c r="S818" s="233"/>
      <c r="T818" s="233"/>
      <c r="U818" s="233"/>
      <c r="V818" s="233"/>
      <c r="W818" s="233"/>
      <c r="X818" s="233"/>
      <c r="Y818" s="233"/>
      <c r="Z818" s="233"/>
      <c r="AA818" s="233"/>
      <c r="AB818" s="233"/>
      <c r="AC818" s="233"/>
      <c r="AD818" s="233"/>
      <c r="AE818" s="233"/>
      <c r="AF818" s="233"/>
      <c r="AG818" s="233"/>
      <c r="AH818" s="233"/>
      <c r="AI818" s="233"/>
      <c r="AJ818" s="233"/>
      <c r="AK818" s="233"/>
      <c r="AL818" s="233"/>
      <c r="AM818" s="233"/>
      <c r="AN818" s="233"/>
      <c r="AO818" s="233"/>
      <c r="AP818" s="233"/>
      <c r="AQ818" s="233"/>
      <c r="AR818" s="233"/>
      <c r="AS818" s="233"/>
      <c r="AT818" s="233"/>
      <c r="AU818" s="233"/>
      <c r="AV818" s="233"/>
      <c r="AW818" s="233"/>
      <c r="AX818" s="233"/>
      <c r="AY818" s="233"/>
      <c r="AZ818" s="233"/>
      <c r="BA818" s="233"/>
      <c r="BB818" s="233"/>
      <c r="BC818" s="233"/>
      <c r="BD818" s="233"/>
      <c r="BE818" s="233"/>
      <c r="BF818" s="233"/>
      <c r="BG818" s="233"/>
      <c r="BH818" s="233"/>
      <c r="BI818" s="233"/>
      <c r="BJ818" s="233"/>
      <c r="BK818" s="233"/>
      <c r="BL818" s="233"/>
      <c r="BM818" s="233"/>
      <c r="BN818" s="233"/>
      <c r="BO818" s="233"/>
      <c r="BP818" s="233"/>
      <c r="BQ818" s="233"/>
      <c r="BR818" s="233"/>
      <c r="BS818" s="233"/>
      <c r="BT818" s="233"/>
      <c r="BU818" s="233"/>
      <c r="BV818" s="233"/>
      <c r="BW818" s="233"/>
      <c r="BX818" s="233"/>
      <c r="BY818" s="233"/>
      <c r="BZ818" s="233"/>
      <c r="CA818" s="233"/>
      <c r="CB818" s="233"/>
      <c r="CC818" s="233"/>
      <c r="CD818" s="233"/>
      <c r="CE818" s="233"/>
      <c r="CF818" s="233"/>
      <c r="CG818" s="233"/>
      <c r="CH818" s="233"/>
      <c r="CI818" s="233"/>
      <c r="CJ818" s="233"/>
      <c r="CK818" s="233"/>
      <c r="CL818" s="233"/>
      <c r="CM818" s="233"/>
      <c r="CN818" s="233"/>
      <c r="CO818" s="233"/>
      <c r="CP818" s="233"/>
      <c r="CQ818" s="233"/>
      <c r="CR818" s="233"/>
      <c r="CS818" s="233"/>
      <c r="CT818" s="233"/>
      <c r="CU818" s="233"/>
      <c r="CV818" s="233"/>
      <c r="CW818" s="233"/>
      <c r="CX818" s="233"/>
      <c r="CY818" s="233"/>
      <c r="CZ818" s="233"/>
      <c r="DA818" s="233"/>
      <c r="DB818" s="233"/>
      <c r="DC818" s="233"/>
      <c r="DD818" s="233"/>
      <c r="DE818" s="233"/>
      <c r="DF818" s="233"/>
      <c r="DG818" s="233"/>
      <c r="DH818" s="233"/>
      <c r="DI818" s="233"/>
      <c r="DJ818" s="233"/>
      <c r="DK818" s="233"/>
      <c r="DL818" s="233"/>
      <c r="DM818" s="233"/>
      <c r="DN818" s="233"/>
      <c r="DO818" s="233"/>
      <c r="DP818" s="233"/>
      <c r="DQ818" s="233"/>
      <c r="DR818" s="233"/>
      <c r="DS818" s="233"/>
      <c r="DT818" s="233"/>
      <c r="DU818" s="233"/>
      <c r="DV818" s="233"/>
      <c r="DW818" s="233"/>
      <c r="DX818" s="233"/>
      <c r="DY818" s="233"/>
      <c r="DZ818" s="233"/>
      <c r="EA818" s="233"/>
      <c r="EB818" s="233"/>
      <c r="EC818" s="233"/>
      <c r="ED818" s="233"/>
      <c r="EE818" s="233"/>
      <c r="EF818" s="233"/>
      <c r="EG818" s="233"/>
      <c r="EH818" s="233"/>
      <c r="EI818" s="233"/>
      <c r="EJ818" s="233"/>
      <c r="EK818" s="233"/>
      <c r="EL818" s="233"/>
      <c r="EM818" s="233"/>
      <c r="EN818" s="233"/>
      <c r="EO818" s="233"/>
      <c r="EP818" s="233"/>
      <c r="EQ818" s="233"/>
      <c r="ER818" s="233"/>
      <c r="ES818" s="233"/>
      <c r="ET818" s="233"/>
      <c r="EU818" s="233"/>
      <c r="EV818" s="233"/>
      <c r="EW818" s="233"/>
      <c r="EX818" s="233"/>
      <c r="EY818" s="233"/>
      <c r="EZ818" s="233"/>
      <c r="FA818" s="233"/>
      <c r="FB818" s="233"/>
      <c r="FC818" s="233"/>
      <c r="FD818" s="233"/>
      <c r="FE818" s="233"/>
      <c r="FF818" s="233"/>
      <c r="FG818" s="233"/>
      <c r="FH818" s="233"/>
      <c r="FI818" s="233"/>
      <c r="FJ818" s="233"/>
      <c r="FK818" s="233"/>
      <c r="FL818" s="233"/>
      <c r="FM818" s="233"/>
      <c r="FN818" s="233"/>
      <c r="FO818" s="233"/>
      <c r="FP818" s="233"/>
      <c r="FQ818" s="233"/>
      <c r="FR818" s="233"/>
      <c r="FS818" s="233"/>
      <c r="FT818" s="233"/>
      <c r="FU818" s="233"/>
      <c r="FV818" s="233"/>
      <c r="FW818" s="233"/>
      <c r="FX818" s="233"/>
      <c r="FY818" s="233"/>
      <c r="FZ818" s="233"/>
      <c r="GA818" s="233"/>
      <c r="GB818" s="233"/>
      <c r="GC818" s="233"/>
      <c r="GD818" s="233"/>
      <c r="GE818" s="233"/>
      <c r="GF818" s="233"/>
      <c r="GG818" s="233"/>
      <c r="GH818" s="233"/>
      <c r="GI818" s="233"/>
      <c r="GJ818" s="233"/>
      <c r="GK818" s="233"/>
      <c r="GL818" s="233"/>
      <c r="GM818" s="233"/>
      <c r="GN818" s="233"/>
      <c r="GO818" s="233"/>
      <c r="GP818" s="233"/>
      <c r="GQ818" s="233"/>
      <c r="GR818" s="233"/>
      <c r="GS818" s="233"/>
      <c r="GT818" s="233"/>
      <c r="GU818" s="233"/>
      <c r="GV818" s="233"/>
      <c r="GW818" s="233"/>
      <c r="GX818" s="233"/>
      <c r="GY818" s="233"/>
      <c r="GZ818" s="233"/>
      <c r="HA818" s="233"/>
      <c r="HB818" s="233"/>
      <c r="HC818" s="233"/>
      <c r="HD818" s="233"/>
      <c r="HE818" s="233"/>
      <c r="HF818" s="233"/>
      <c r="HG818" s="233"/>
      <c r="HH818" s="233"/>
      <c r="HI818" s="233"/>
      <c r="HJ818" s="233"/>
      <c r="HK818" s="233"/>
      <c r="HL818" s="233"/>
      <c r="HM818" s="233"/>
      <c r="HN818" s="233"/>
      <c r="HO818" s="233"/>
      <c r="HP818" s="233"/>
      <c r="HQ818" s="233"/>
      <c r="HR818" s="233"/>
      <c r="HS818" s="233"/>
      <c r="HT818" s="233"/>
      <c r="HU818" s="233"/>
      <c r="HV818" s="233"/>
      <c r="HW818" s="233"/>
      <c r="HX818" s="233"/>
      <c r="HY818" s="233"/>
      <c r="HZ818" s="233"/>
      <c r="IA818" s="233"/>
      <c r="IB818" s="233"/>
      <c r="IC818" s="233"/>
      <c r="ID818" s="233"/>
      <c r="IE818" s="233"/>
      <c r="IF818" s="233"/>
      <c r="IG818" s="233"/>
      <c r="IH818" s="233"/>
      <c r="II818" s="233"/>
      <c r="IJ818" s="233"/>
      <c r="IK818" s="233"/>
      <c r="IL818" s="233"/>
      <c r="IM818" s="233"/>
      <c r="IN818" s="233"/>
      <c r="IO818" s="233"/>
      <c r="IP818" s="233"/>
      <c r="IQ818" s="233"/>
      <c r="IR818" s="233"/>
      <c r="IS818" s="233"/>
      <c r="IT818" s="233"/>
      <c r="IU818" s="233"/>
      <c r="IV818" s="233"/>
      <c r="IW818" s="233"/>
      <c r="IX818" s="233"/>
      <c r="IY818" s="233"/>
      <c r="IZ818" s="233"/>
      <c r="JA818" s="233"/>
      <c r="JB818" s="233"/>
      <c r="JC818" s="233"/>
      <c r="JD818" s="233"/>
      <c r="JE818" s="233"/>
      <c r="JF818" s="233"/>
      <c r="JG818" s="233"/>
      <c r="JH818" s="233"/>
      <c r="JI818" s="233"/>
      <c r="JJ818" s="233"/>
      <c r="JK818" s="233"/>
      <c r="JL818" s="233"/>
      <c r="JM818" s="233"/>
      <c r="JN818" s="233"/>
      <c r="JO818" s="233"/>
      <c r="JP818" s="233"/>
      <c r="JQ818" s="233"/>
      <c r="JR818" s="233"/>
      <c r="JS818" s="233"/>
      <c r="JT818" s="233"/>
      <c r="JU818" s="233"/>
      <c r="JV818" s="233"/>
      <c r="JW818" s="233"/>
      <c r="JX818" s="233"/>
      <c r="JY818" s="233"/>
      <c r="JZ818" s="233"/>
      <c r="KA818" s="233"/>
      <c r="KB818" s="233"/>
      <c r="KC818" s="233"/>
      <c r="KD818" s="233"/>
      <c r="KE818" s="233"/>
      <c r="KF818" s="233"/>
      <c r="KG818" s="233"/>
      <c r="KH818" s="233"/>
      <c r="KI818" s="233"/>
      <c r="KJ818" s="233"/>
      <c r="KK818" s="233"/>
      <c r="KL818" s="233"/>
      <c r="KM818" s="233"/>
      <c r="KN818" s="233"/>
      <c r="KO818" s="233"/>
      <c r="KP818" s="233"/>
      <c r="KQ818" s="233"/>
      <c r="KR818" s="233"/>
      <c r="KS818" s="233"/>
      <c r="KT818" s="233"/>
      <c r="KU818" s="233"/>
      <c r="KV818" s="233"/>
      <c r="KW818" s="233"/>
      <c r="KX818" s="233"/>
      <c r="KY818" s="233"/>
      <c r="KZ818" s="233"/>
      <c r="LA818" s="233"/>
      <c r="LB818" s="233"/>
      <c r="LC818" s="233"/>
      <c r="LD818" s="233"/>
      <c r="LE818" s="233"/>
      <c r="LF818" s="233"/>
      <c r="LG818" s="233"/>
      <c r="LH818" s="233"/>
      <c r="LI818" s="233"/>
      <c r="LJ818" s="233"/>
      <c r="LK818" s="233"/>
      <c r="LL818" s="233"/>
      <c r="LM818" s="233"/>
      <c r="LN818" s="233"/>
      <c r="LO818" s="233"/>
      <c r="LP818" s="233"/>
      <c r="LQ818" s="233"/>
      <c r="LR818" s="233"/>
      <c r="LS818" s="233"/>
      <c r="LT818" s="233"/>
      <c r="LU818" s="233"/>
      <c r="LV818" s="233"/>
      <c r="LW818" s="233"/>
      <c r="LX818" s="233"/>
      <c r="LY818" s="233"/>
      <c r="LZ818" s="233"/>
      <c r="MA818" s="233"/>
      <c r="MB818" s="233"/>
      <c r="MC818" s="233"/>
      <c r="MD818" s="233"/>
      <c r="ME818" s="233"/>
      <c r="MF818" s="233"/>
      <c r="MG818" s="233"/>
      <c r="MH818" s="233"/>
      <c r="MI818" s="233"/>
      <c r="MJ818" s="233"/>
      <c r="MK818" s="233"/>
      <c r="ML818" s="233"/>
      <c r="MM818" s="233"/>
      <c r="MN818" s="233"/>
      <c r="MO818" s="233"/>
      <c r="MP818" s="233"/>
      <c r="MQ818" s="233"/>
      <c r="MR818" s="233"/>
      <c r="MS818" s="233"/>
      <c r="MT818" s="233"/>
      <c r="MU818" s="233"/>
      <c r="MV818" s="233"/>
      <c r="MW818" s="233"/>
      <c r="MX818" s="233"/>
      <c r="MY818" s="233"/>
      <c r="MZ818" s="233"/>
      <c r="NA818" s="233"/>
      <c r="NB818" s="233"/>
      <c r="NC818" s="233"/>
      <c r="ND818" s="233"/>
      <c r="NE818" s="233"/>
      <c r="NF818" s="233"/>
      <c r="NG818" s="233"/>
      <c r="NH818" s="233"/>
      <c r="NI818" s="233"/>
      <c r="NJ818" s="233"/>
      <c r="NK818" s="233"/>
      <c r="NL818" s="233"/>
      <c r="NM818" s="233"/>
      <c r="NN818" s="233"/>
      <c r="NO818" s="233"/>
      <c r="NP818" s="233"/>
      <c r="NQ818" s="233"/>
      <c r="NR818" s="233"/>
      <c r="NS818" s="233"/>
      <c r="NT818" s="233"/>
      <c r="NU818" s="233"/>
      <c r="NV818" s="233"/>
      <c r="NW818" s="233"/>
      <c r="NX818" s="233"/>
      <c r="NY818" s="233"/>
      <c r="NZ818" s="233"/>
      <c r="OA818" s="233"/>
      <c r="OB818" s="233"/>
      <c r="OC818" s="233"/>
      <c r="OD818" s="233"/>
      <c r="OE818" s="233"/>
      <c r="OF818" s="233"/>
      <c r="OG818" s="233"/>
      <c r="OH818" s="233"/>
      <c r="OI818" s="233"/>
      <c r="OJ818" s="233"/>
      <c r="OK818" s="233"/>
      <c r="OL818" s="233"/>
      <c r="OM818" s="233"/>
      <c r="ON818" s="233"/>
      <c r="OO818" s="233"/>
      <c r="OP818" s="233"/>
      <c r="OQ818" s="233"/>
      <c r="OR818" s="233"/>
      <c r="OS818" s="233"/>
      <c r="OT818" s="233"/>
      <c r="OU818" s="233"/>
      <c r="OV818" s="233"/>
      <c r="OW818" s="233"/>
      <c r="OX818" s="233"/>
      <c r="OY818" s="233"/>
      <c r="OZ818" s="233"/>
      <c r="PA818" s="233"/>
      <c r="PB818" s="233"/>
      <c r="PC818" s="233"/>
      <c r="PD818" s="233"/>
      <c r="PE818" s="233"/>
      <c r="PF818" s="233"/>
      <c r="PG818" s="233"/>
      <c r="PH818" s="233"/>
      <c r="PI818" s="233"/>
      <c r="PJ818" s="233"/>
      <c r="PK818" s="233"/>
      <c r="PL818" s="233"/>
      <c r="PM818" s="233"/>
      <c r="PN818" s="233"/>
      <c r="PO818" s="233"/>
      <c r="PP818" s="233"/>
      <c r="PQ818" s="233"/>
      <c r="PR818" s="233"/>
      <c r="PS818" s="233"/>
      <c r="PT818" s="233"/>
      <c r="PU818" s="233"/>
      <c r="PV818" s="233"/>
      <c r="PW818" s="233"/>
      <c r="PX818" s="233"/>
      <c r="PY818" s="233"/>
      <c r="PZ818" s="233"/>
      <c r="QA818" s="233"/>
      <c r="QB818" s="233"/>
      <c r="QC818" s="233"/>
      <c r="QD818" s="233"/>
      <c r="QE818" s="233"/>
      <c r="QF818" s="233"/>
      <c r="QG818" s="233"/>
      <c r="QH818" s="233"/>
      <c r="QI818" s="233"/>
      <c r="QJ818" s="233"/>
      <c r="QK818" s="233"/>
      <c r="QL818" s="233"/>
      <c r="QM818" s="233"/>
      <c r="QN818" s="233"/>
      <c r="QO818" s="233"/>
      <c r="QP818" s="233"/>
      <c r="QQ818" s="233"/>
      <c r="QR818" s="233"/>
      <c r="QS818" s="233"/>
      <c r="QT818" s="233"/>
      <c r="QU818" s="233"/>
      <c r="QV818" s="233"/>
      <c r="QW818" s="233"/>
      <c r="QX818" s="233"/>
      <c r="QY818" s="233"/>
      <c r="QZ818" s="233"/>
      <c r="RA818" s="233"/>
      <c r="RB818" s="233"/>
      <c r="RC818" s="233"/>
      <c r="RD818" s="233"/>
      <c r="RE818" s="233"/>
      <c r="RF818" s="233"/>
      <c r="RG818" s="233"/>
      <c r="RH818" s="233"/>
      <c r="RI818" s="233"/>
      <c r="RJ818" s="233"/>
      <c r="RK818" s="233"/>
      <c r="RL818" s="233"/>
      <c r="RM818" s="233"/>
      <c r="RN818" s="233"/>
      <c r="RO818" s="233"/>
      <c r="RP818" s="233"/>
      <c r="RQ818" s="233"/>
      <c r="RR818" s="233"/>
      <c r="RS818" s="233"/>
      <c r="RT818" s="233"/>
      <c r="RU818" s="233"/>
      <c r="RV818" s="233"/>
      <c r="RW818" s="233"/>
      <c r="RX818" s="233"/>
      <c r="RY818" s="233"/>
      <c r="RZ818" s="233"/>
      <c r="SA818" s="233"/>
      <c r="SB818" s="233"/>
    </row>
    <row r="819" spans="1:496" s="239" customFormat="1" ht="15" customHeight="1" x14ac:dyDescent="0.2">
      <c r="A819" s="237"/>
      <c r="B819" s="237"/>
      <c r="D819" s="237"/>
      <c r="F819" s="233"/>
      <c r="G819" s="233"/>
      <c r="H819" s="233"/>
      <c r="I819" s="233"/>
      <c r="J819" s="233"/>
      <c r="K819" s="233"/>
      <c r="L819" s="233"/>
      <c r="M819" s="233"/>
      <c r="N819" s="233"/>
      <c r="O819" s="233"/>
      <c r="P819" s="233"/>
      <c r="Q819" s="233"/>
      <c r="R819" s="233"/>
      <c r="S819" s="233"/>
      <c r="T819" s="233"/>
      <c r="U819" s="233"/>
      <c r="V819" s="233"/>
      <c r="W819" s="233"/>
      <c r="X819" s="233"/>
      <c r="Y819" s="233"/>
      <c r="Z819" s="233"/>
      <c r="AA819" s="233"/>
      <c r="AB819" s="233"/>
      <c r="AC819" s="233"/>
      <c r="AD819" s="233"/>
      <c r="AE819" s="233"/>
      <c r="AF819" s="233"/>
      <c r="AG819" s="233"/>
      <c r="AH819" s="233"/>
      <c r="AI819" s="233"/>
      <c r="AJ819" s="233"/>
      <c r="AK819" s="233"/>
      <c r="AL819" s="233"/>
      <c r="AM819" s="233"/>
      <c r="AN819" s="233"/>
      <c r="AO819" s="233"/>
      <c r="AP819" s="233"/>
      <c r="AQ819" s="233"/>
      <c r="AR819" s="233"/>
      <c r="AS819" s="233"/>
      <c r="AT819" s="233"/>
      <c r="AU819" s="233"/>
      <c r="AV819" s="233"/>
      <c r="AW819" s="233"/>
      <c r="AX819" s="233"/>
      <c r="AY819" s="233"/>
      <c r="AZ819" s="233"/>
      <c r="BA819" s="233"/>
      <c r="BB819" s="233"/>
      <c r="BC819" s="233"/>
      <c r="BD819" s="233"/>
      <c r="BE819" s="233"/>
      <c r="BF819" s="233"/>
      <c r="BG819" s="233"/>
      <c r="BH819" s="233"/>
      <c r="BI819" s="233"/>
      <c r="BJ819" s="233"/>
      <c r="BK819" s="233"/>
      <c r="BL819" s="233"/>
      <c r="BM819" s="233"/>
      <c r="BN819" s="233"/>
      <c r="BO819" s="233"/>
      <c r="BP819" s="233"/>
      <c r="BQ819" s="233"/>
      <c r="BR819" s="233"/>
      <c r="BS819" s="233"/>
      <c r="BT819" s="233"/>
      <c r="BU819" s="233"/>
      <c r="BV819" s="233"/>
      <c r="BW819" s="233"/>
      <c r="BX819" s="233"/>
      <c r="BY819" s="233"/>
      <c r="BZ819" s="233"/>
      <c r="CA819" s="233"/>
      <c r="CB819" s="233"/>
      <c r="CC819" s="233"/>
      <c r="CD819" s="233"/>
      <c r="CE819" s="233"/>
      <c r="CF819" s="233"/>
      <c r="CG819" s="233"/>
      <c r="CH819" s="233"/>
      <c r="CI819" s="233"/>
      <c r="CJ819" s="233"/>
      <c r="CK819" s="233"/>
      <c r="CL819" s="233"/>
      <c r="CM819" s="233"/>
      <c r="CN819" s="233"/>
      <c r="CO819" s="233"/>
      <c r="CP819" s="233"/>
      <c r="CQ819" s="233"/>
      <c r="CR819" s="233"/>
      <c r="CS819" s="233"/>
      <c r="CT819" s="233"/>
      <c r="CU819" s="233"/>
      <c r="CV819" s="233"/>
      <c r="CW819" s="233"/>
      <c r="CX819" s="233"/>
      <c r="CY819" s="233"/>
      <c r="CZ819" s="233"/>
      <c r="DA819" s="233"/>
      <c r="DB819" s="233"/>
      <c r="DC819" s="233"/>
      <c r="DD819" s="233"/>
      <c r="DE819" s="233"/>
      <c r="DF819" s="233"/>
      <c r="DG819" s="233"/>
      <c r="DH819" s="233"/>
      <c r="DI819" s="233"/>
      <c r="DJ819" s="233"/>
      <c r="DK819" s="233"/>
      <c r="DL819" s="233"/>
      <c r="DM819" s="233"/>
      <c r="DN819" s="233"/>
      <c r="DO819" s="233"/>
      <c r="DP819" s="233"/>
      <c r="DQ819" s="233"/>
      <c r="DR819" s="233"/>
      <c r="DS819" s="233"/>
      <c r="DT819" s="233"/>
      <c r="DU819" s="233"/>
      <c r="DV819" s="233"/>
      <c r="DW819" s="233"/>
      <c r="DX819" s="233"/>
      <c r="DY819" s="233"/>
      <c r="DZ819" s="233"/>
      <c r="EA819" s="233"/>
      <c r="EB819" s="233"/>
      <c r="EC819" s="233"/>
      <c r="ED819" s="233"/>
      <c r="EE819" s="233"/>
      <c r="EF819" s="233"/>
      <c r="EG819" s="233"/>
      <c r="EH819" s="233"/>
      <c r="EI819" s="233"/>
      <c r="EJ819" s="233"/>
      <c r="EK819" s="233"/>
      <c r="EL819" s="233"/>
      <c r="EM819" s="233"/>
      <c r="EN819" s="233"/>
      <c r="EO819" s="233"/>
      <c r="EP819" s="233"/>
      <c r="EQ819" s="233"/>
      <c r="ER819" s="233"/>
      <c r="ES819" s="233"/>
      <c r="ET819" s="233"/>
      <c r="EU819" s="233"/>
      <c r="EV819" s="233"/>
      <c r="EW819" s="233"/>
      <c r="EX819" s="233"/>
      <c r="EY819" s="233"/>
      <c r="EZ819" s="233"/>
      <c r="FA819" s="233"/>
      <c r="FB819" s="233"/>
      <c r="FC819" s="233"/>
      <c r="FD819" s="233"/>
      <c r="FE819" s="233"/>
      <c r="FF819" s="233"/>
      <c r="FG819" s="233"/>
      <c r="FH819" s="233"/>
      <c r="FI819" s="233"/>
      <c r="FJ819" s="233"/>
      <c r="FK819" s="233"/>
      <c r="FL819" s="233"/>
      <c r="FM819" s="233"/>
      <c r="FN819" s="233"/>
      <c r="FO819" s="233"/>
      <c r="FP819" s="233"/>
      <c r="FQ819" s="233"/>
      <c r="FR819" s="233"/>
      <c r="FS819" s="233"/>
      <c r="FT819" s="233"/>
      <c r="FU819" s="233"/>
      <c r="FV819" s="233"/>
      <c r="FW819" s="233"/>
      <c r="FX819" s="233"/>
      <c r="FY819" s="233"/>
      <c r="FZ819" s="233"/>
      <c r="GA819" s="233"/>
      <c r="GB819" s="233"/>
      <c r="GC819" s="233"/>
      <c r="GD819" s="233"/>
      <c r="GE819" s="233"/>
      <c r="GF819" s="233"/>
      <c r="GG819" s="233"/>
      <c r="GH819" s="233"/>
      <c r="GI819" s="233"/>
      <c r="GJ819" s="233"/>
      <c r="GK819" s="233"/>
      <c r="GL819" s="233"/>
      <c r="GM819" s="233"/>
      <c r="GN819" s="233"/>
      <c r="GO819" s="233"/>
      <c r="GP819" s="233"/>
      <c r="GQ819" s="233"/>
      <c r="GR819" s="233"/>
      <c r="GS819" s="233"/>
      <c r="GT819" s="233"/>
      <c r="GU819" s="233"/>
      <c r="GV819" s="233"/>
      <c r="GW819" s="233"/>
      <c r="GX819" s="233"/>
      <c r="GY819" s="233"/>
      <c r="GZ819" s="233"/>
      <c r="HA819" s="233"/>
      <c r="HB819" s="233"/>
      <c r="HC819" s="233"/>
      <c r="HD819" s="233"/>
      <c r="HE819" s="233"/>
      <c r="HF819" s="233"/>
      <c r="HG819" s="233"/>
      <c r="HH819" s="233"/>
      <c r="HI819" s="233"/>
      <c r="HJ819" s="233"/>
      <c r="HK819" s="233"/>
      <c r="HL819" s="233"/>
      <c r="HM819" s="233"/>
      <c r="HN819" s="233"/>
      <c r="HO819" s="233"/>
      <c r="HP819" s="233"/>
      <c r="HQ819" s="233"/>
      <c r="HR819" s="233"/>
      <c r="HS819" s="233"/>
      <c r="HT819" s="233"/>
      <c r="HU819" s="233"/>
      <c r="HV819" s="233"/>
      <c r="HW819" s="233"/>
      <c r="HX819" s="233"/>
      <c r="HY819" s="233"/>
      <c r="HZ819" s="233"/>
      <c r="IA819" s="233"/>
      <c r="IB819" s="233"/>
      <c r="IC819" s="233"/>
      <c r="ID819" s="233"/>
      <c r="IE819" s="233"/>
      <c r="IF819" s="233"/>
      <c r="IG819" s="233"/>
      <c r="IH819" s="233"/>
      <c r="II819" s="233"/>
      <c r="IJ819" s="233"/>
      <c r="IK819" s="233"/>
      <c r="IL819" s="233"/>
      <c r="IM819" s="233"/>
      <c r="IN819" s="233"/>
      <c r="IO819" s="233"/>
      <c r="IP819" s="233"/>
      <c r="IQ819" s="233"/>
      <c r="IR819" s="233"/>
      <c r="IS819" s="233"/>
      <c r="IT819" s="233"/>
      <c r="IU819" s="233"/>
      <c r="IV819" s="233"/>
      <c r="IW819" s="233"/>
      <c r="IX819" s="233"/>
      <c r="IY819" s="233"/>
      <c r="IZ819" s="233"/>
      <c r="JA819" s="233"/>
      <c r="JB819" s="233"/>
      <c r="JC819" s="233"/>
      <c r="JD819" s="233"/>
      <c r="JE819" s="233"/>
      <c r="JF819" s="233"/>
      <c r="JG819" s="233"/>
      <c r="JH819" s="233"/>
      <c r="JI819" s="233"/>
      <c r="JJ819" s="233"/>
      <c r="JK819" s="233"/>
      <c r="JL819" s="233"/>
      <c r="JM819" s="233"/>
      <c r="JN819" s="233"/>
      <c r="JO819" s="233"/>
      <c r="JP819" s="233"/>
      <c r="JQ819" s="233"/>
      <c r="JR819" s="233"/>
      <c r="JS819" s="233"/>
      <c r="JT819" s="233"/>
      <c r="JU819" s="233"/>
      <c r="JV819" s="233"/>
      <c r="JW819" s="233"/>
      <c r="JX819" s="233"/>
      <c r="JY819" s="233"/>
      <c r="JZ819" s="233"/>
      <c r="KA819" s="233"/>
      <c r="KB819" s="233"/>
      <c r="KC819" s="233"/>
      <c r="KD819" s="233"/>
      <c r="KE819" s="233"/>
      <c r="KF819" s="233"/>
      <c r="KG819" s="233"/>
      <c r="KH819" s="233"/>
      <c r="KI819" s="233"/>
      <c r="KJ819" s="233"/>
      <c r="KK819" s="233"/>
      <c r="KL819" s="233"/>
      <c r="KM819" s="233"/>
      <c r="KN819" s="233"/>
      <c r="KO819" s="233"/>
      <c r="KP819" s="233"/>
      <c r="KQ819" s="233"/>
      <c r="KR819" s="233"/>
      <c r="KS819" s="233"/>
      <c r="KT819" s="233"/>
      <c r="KU819" s="233"/>
      <c r="KV819" s="233"/>
      <c r="KW819" s="233"/>
      <c r="KX819" s="233"/>
      <c r="KY819" s="233"/>
      <c r="KZ819" s="233"/>
      <c r="LA819" s="233"/>
      <c r="LB819" s="233"/>
      <c r="LC819" s="233"/>
      <c r="LD819" s="233"/>
      <c r="LE819" s="233"/>
      <c r="LF819" s="233"/>
      <c r="LG819" s="233"/>
      <c r="LH819" s="233"/>
      <c r="LI819" s="233"/>
      <c r="LJ819" s="233"/>
      <c r="LK819" s="233"/>
      <c r="LL819" s="233"/>
      <c r="LM819" s="233"/>
      <c r="LN819" s="233"/>
      <c r="LO819" s="233"/>
      <c r="LP819" s="233"/>
      <c r="LQ819" s="233"/>
      <c r="LR819" s="233"/>
      <c r="LS819" s="233"/>
      <c r="LT819" s="233"/>
      <c r="LU819" s="233"/>
      <c r="LV819" s="233"/>
      <c r="LW819" s="233"/>
      <c r="LX819" s="233"/>
      <c r="LY819" s="233"/>
      <c r="LZ819" s="233"/>
      <c r="MA819" s="233"/>
      <c r="MB819" s="233"/>
      <c r="MC819" s="233"/>
      <c r="MD819" s="233"/>
      <c r="ME819" s="233"/>
      <c r="MF819" s="233"/>
      <c r="MG819" s="233"/>
      <c r="MH819" s="233"/>
      <c r="MI819" s="233"/>
      <c r="MJ819" s="233"/>
      <c r="MK819" s="233"/>
      <c r="ML819" s="233"/>
      <c r="MM819" s="233"/>
      <c r="MN819" s="233"/>
      <c r="MO819" s="233"/>
      <c r="MP819" s="233"/>
      <c r="MQ819" s="233"/>
      <c r="MR819" s="233"/>
      <c r="MS819" s="233"/>
      <c r="MT819" s="233"/>
      <c r="MU819" s="233"/>
      <c r="MV819" s="233"/>
      <c r="MW819" s="233"/>
      <c r="MX819" s="233"/>
      <c r="MY819" s="233"/>
      <c r="MZ819" s="233"/>
      <c r="NA819" s="233"/>
      <c r="NB819" s="233"/>
      <c r="NC819" s="233"/>
      <c r="ND819" s="233"/>
      <c r="NE819" s="233"/>
      <c r="NF819" s="233"/>
      <c r="NG819" s="233"/>
      <c r="NH819" s="233"/>
      <c r="NI819" s="233"/>
      <c r="NJ819" s="233"/>
      <c r="NK819" s="233"/>
      <c r="NL819" s="233"/>
      <c r="NM819" s="233"/>
      <c r="NN819" s="233"/>
      <c r="NO819" s="233"/>
      <c r="NP819" s="233"/>
      <c r="NQ819" s="233"/>
      <c r="NR819" s="233"/>
      <c r="NS819" s="233"/>
      <c r="NT819" s="233"/>
      <c r="NU819" s="233"/>
      <c r="NV819" s="233"/>
      <c r="NW819" s="233"/>
      <c r="NX819" s="233"/>
      <c r="NY819" s="233"/>
      <c r="NZ819" s="233"/>
      <c r="OA819" s="233"/>
      <c r="OB819" s="233"/>
      <c r="OC819" s="233"/>
      <c r="OD819" s="233"/>
      <c r="OE819" s="233"/>
      <c r="OF819" s="233"/>
      <c r="OG819" s="233"/>
      <c r="OH819" s="233"/>
      <c r="OI819" s="233"/>
      <c r="OJ819" s="233"/>
      <c r="OK819" s="233"/>
      <c r="OL819" s="233"/>
      <c r="OM819" s="233"/>
      <c r="ON819" s="233"/>
      <c r="OO819" s="233"/>
      <c r="OP819" s="233"/>
      <c r="OQ819" s="233"/>
      <c r="OR819" s="233"/>
      <c r="OS819" s="233"/>
      <c r="OT819" s="233"/>
      <c r="OU819" s="233"/>
      <c r="OV819" s="233"/>
      <c r="OW819" s="233"/>
      <c r="OX819" s="233"/>
      <c r="OY819" s="233"/>
      <c r="OZ819" s="233"/>
      <c r="PA819" s="233"/>
      <c r="PB819" s="233"/>
      <c r="PC819" s="233"/>
      <c r="PD819" s="233"/>
      <c r="PE819" s="233"/>
      <c r="PF819" s="233"/>
      <c r="PG819" s="233"/>
      <c r="PH819" s="233"/>
      <c r="PI819" s="233"/>
      <c r="PJ819" s="233"/>
      <c r="PK819" s="233"/>
      <c r="PL819" s="233"/>
      <c r="PM819" s="233"/>
      <c r="PN819" s="233"/>
      <c r="PO819" s="233"/>
      <c r="PP819" s="233"/>
      <c r="PQ819" s="233"/>
      <c r="PR819" s="233"/>
      <c r="PS819" s="233"/>
      <c r="PT819" s="233"/>
      <c r="PU819" s="233"/>
      <c r="PV819" s="233"/>
      <c r="PW819" s="233"/>
      <c r="PX819" s="233"/>
      <c r="PY819" s="233"/>
      <c r="PZ819" s="233"/>
      <c r="QA819" s="233"/>
      <c r="QB819" s="233"/>
      <c r="QC819" s="233"/>
      <c r="QD819" s="233"/>
      <c r="QE819" s="233"/>
      <c r="QF819" s="233"/>
      <c r="QG819" s="233"/>
      <c r="QH819" s="233"/>
      <c r="QI819" s="233"/>
      <c r="QJ819" s="233"/>
      <c r="QK819" s="233"/>
      <c r="QL819" s="233"/>
      <c r="QM819" s="233"/>
      <c r="QN819" s="233"/>
      <c r="QO819" s="233"/>
      <c r="QP819" s="233"/>
      <c r="QQ819" s="233"/>
      <c r="QR819" s="233"/>
      <c r="QS819" s="233"/>
      <c r="QT819" s="233"/>
      <c r="QU819" s="233"/>
      <c r="QV819" s="233"/>
      <c r="QW819" s="233"/>
      <c r="QX819" s="233"/>
      <c r="QY819" s="233"/>
      <c r="QZ819" s="233"/>
      <c r="RA819" s="233"/>
      <c r="RB819" s="233"/>
      <c r="RC819" s="233"/>
      <c r="RD819" s="233"/>
      <c r="RE819" s="233"/>
      <c r="RF819" s="233"/>
      <c r="RG819" s="233"/>
      <c r="RH819" s="233"/>
      <c r="RI819" s="233"/>
      <c r="RJ819" s="233"/>
      <c r="RK819" s="233"/>
      <c r="RL819" s="233"/>
      <c r="RM819" s="233"/>
      <c r="RN819" s="233"/>
      <c r="RO819" s="233"/>
      <c r="RP819" s="233"/>
      <c r="RQ819" s="233"/>
      <c r="RR819" s="233"/>
      <c r="RS819" s="233"/>
      <c r="RT819" s="233"/>
      <c r="RU819" s="233"/>
      <c r="RV819" s="233"/>
      <c r="RW819" s="233"/>
      <c r="RX819" s="233"/>
      <c r="RY819" s="233"/>
      <c r="RZ819" s="233"/>
      <c r="SA819" s="233"/>
      <c r="SB819" s="233"/>
    </row>
    <row r="820" spans="1:496" ht="15" customHeight="1" x14ac:dyDescent="0.2">
      <c r="A820" s="234"/>
    </row>
    <row r="821" spans="1:496" ht="15" customHeight="1" x14ac:dyDescent="0.2">
      <c r="A821" s="234" t="s">
        <v>1092</v>
      </c>
      <c r="B821" s="234">
        <v>210</v>
      </c>
      <c r="E821" s="233" t="s">
        <v>756</v>
      </c>
    </row>
    <row r="822" spans="1:496" ht="15" customHeight="1" x14ac:dyDescent="0.2">
      <c r="A822" s="234" t="s">
        <v>1093</v>
      </c>
      <c r="B822" s="234">
        <v>210001</v>
      </c>
      <c r="E822" s="233" t="s">
        <v>523</v>
      </c>
    </row>
    <row r="823" spans="1:496" ht="15" customHeight="1" x14ac:dyDescent="0.2">
      <c r="A823" s="234" t="s">
        <v>1094</v>
      </c>
      <c r="B823" s="234">
        <v>210002</v>
      </c>
      <c r="E823" s="233" t="s">
        <v>524</v>
      </c>
    </row>
    <row r="824" spans="1:496" ht="15" customHeight="1" x14ac:dyDescent="0.2">
      <c r="A824" s="234" t="s">
        <v>1095</v>
      </c>
      <c r="B824" s="234">
        <v>210003</v>
      </c>
      <c r="E824" s="233" t="s">
        <v>525</v>
      </c>
    </row>
    <row r="825" spans="1:496" ht="15" customHeight="1" x14ac:dyDescent="0.2">
      <c r="A825" s="234" t="s">
        <v>1096</v>
      </c>
      <c r="B825" s="234">
        <v>210004</v>
      </c>
      <c r="E825" s="233" t="s">
        <v>526</v>
      </c>
    </row>
    <row r="826" spans="1:496" ht="15" customHeight="1" x14ac:dyDescent="0.2">
      <c r="A826" s="234" t="s">
        <v>1097</v>
      </c>
      <c r="B826" s="234">
        <v>210005</v>
      </c>
      <c r="E826" s="233" t="s">
        <v>527</v>
      </c>
    </row>
    <row r="827" spans="1:496" ht="15" customHeight="1" x14ac:dyDescent="0.2">
      <c r="A827" s="234" t="s">
        <v>1098</v>
      </c>
      <c r="B827" s="234">
        <v>210006</v>
      </c>
      <c r="E827" s="233" t="s">
        <v>528</v>
      </c>
    </row>
    <row r="828" spans="1:496" ht="15" customHeight="1" x14ac:dyDescent="0.2">
      <c r="A828" s="234" t="s">
        <v>1099</v>
      </c>
      <c r="B828" s="234">
        <v>210007</v>
      </c>
      <c r="E828" s="233" t="s">
        <v>529</v>
      </c>
    </row>
    <row r="829" spans="1:496" ht="15" customHeight="1" x14ac:dyDescent="0.2">
      <c r="A829" s="234" t="s">
        <v>1100</v>
      </c>
      <c r="B829" s="234">
        <v>210008</v>
      </c>
      <c r="E829" s="233" t="s">
        <v>530</v>
      </c>
    </row>
    <row r="830" spans="1:496" ht="15" customHeight="1" x14ac:dyDescent="0.2">
      <c r="A830" s="234"/>
    </row>
    <row r="831" spans="1:496" ht="15" customHeight="1" x14ac:dyDescent="0.2">
      <c r="A831" s="234" t="s">
        <v>1101</v>
      </c>
      <c r="B831" s="234">
        <v>211</v>
      </c>
      <c r="E831" s="233" t="s">
        <v>757</v>
      </c>
    </row>
    <row r="832" spans="1:496" ht="15" customHeight="1" x14ac:dyDescent="0.2">
      <c r="A832" s="234" t="s">
        <v>1102</v>
      </c>
      <c r="B832" s="234">
        <v>211001</v>
      </c>
      <c r="E832" s="233" t="s">
        <v>531</v>
      </c>
    </row>
    <row r="833" spans="1:496" ht="15" customHeight="1" x14ac:dyDescent="0.2">
      <c r="A833" s="234" t="s">
        <v>1103</v>
      </c>
      <c r="B833" s="234">
        <v>211002</v>
      </c>
      <c r="E833" s="233" t="s">
        <v>532</v>
      </c>
    </row>
    <row r="834" spans="1:496" ht="15" customHeight="1" x14ac:dyDescent="0.2">
      <c r="A834" s="234" t="s">
        <v>1104</v>
      </c>
      <c r="B834" s="234">
        <v>211003</v>
      </c>
      <c r="E834" s="233" t="s">
        <v>533</v>
      </c>
    </row>
    <row r="835" spans="1:496" ht="15" customHeight="1" x14ac:dyDescent="0.2">
      <c r="A835" s="234" t="s">
        <v>1105</v>
      </c>
      <c r="B835" s="234">
        <v>211004</v>
      </c>
      <c r="E835" s="233" t="s">
        <v>534</v>
      </c>
    </row>
    <row r="836" spans="1:496" ht="15" customHeight="1" x14ac:dyDescent="0.2">
      <c r="A836" s="234" t="s">
        <v>1106</v>
      </c>
      <c r="B836" s="234">
        <v>211005</v>
      </c>
      <c r="E836" s="233" t="s">
        <v>535</v>
      </c>
    </row>
    <row r="837" spans="1:496" s="239" customFormat="1" ht="15" customHeight="1" x14ac:dyDescent="0.2">
      <c r="A837" s="237"/>
      <c r="B837" s="237"/>
      <c r="D837" s="237"/>
      <c r="F837" s="233"/>
      <c r="G837" s="233"/>
      <c r="H837" s="233"/>
      <c r="I837" s="233"/>
      <c r="J837" s="233"/>
      <c r="K837" s="233"/>
      <c r="L837" s="233"/>
      <c r="M837" s="233"/>
      <c r="N837" s="233"/>
      <c r="O837" s="233"/>
      <c r="P837" s="233"/>
      <c r="Q837" s="233"/>
      <c r="R837" s="233"/>
      <c r="S837" s="233"/>
      <c r="T837" s="233"/>
      <c r="U837" s="233"/>
      <c r="V837" s="233"/>
      <c r="W837" s="233"/>
      <c r="X837" s="233"/>
      <c r="Y837" s="233"/>
      <c r="Z837" s="233"/>
      <c r="AA837" s="233"/>
      <c r="AB837" s="233"/>
      <c r="AC837" s="233"/>
      <c r="AD837" s="233"/>
      <c r="AE837" s="233"/>
      <c r="AF837" s="233"/>
      <c r="AG837" s="233"/>
      <c r="AH837" s="233"/>
      <c r="AI837" s="233"/>
      <c r="AJ837" s="233"/>
      <c r="AK837" s="233"/>
      <c r="AL837" s="233"/>
      <c r="AM837" s="233"/>
      <c r="AN837" s="233"/>
      <c r="AO837" s="233"/>
      <c r="AP837" s="233"/>
      <c r="AQ837" s="233"/>
      <c r="AR837" s="233"/>
      <c r="AS837" s="233"/>
      <c r="AT837" s="233"/>
      <c r="AU837" s="233"/>
      <c r="AV837" s="233"/>
      <c r="AW837" s="233"/>
      <c r="AX837" s="233"/>
      <c r="AY837" s="233"/>
      <c r="AZ837" s="233"/>
      <c r="BA837" s="233"/>
      <c r="BB837" s="233"/>
      <c r="BC837" s="233"/>
      <c r="BD837" s="233"/>
      <c r="BE837" s="233"/>
      <c r="BF837" s="233"/>
      <c r="BG837" s="233"/>
      <c r="BH837" s="233"/>
      <c r="BI837" s="233"/>
      <c r="BJ837" s="233"/>
      <c r="BK837" s="233"/>
      <c r="BL837" s="233"/>
      <c r="BM837" s="233"/>
      <c r="BN837" s="233"/>
      <c r="BO837" s="233"/>
      <c r="BP837" s="233"/>
      <c r="BQ837" s="233"/>
      <c r="BR837" s="233"/>
      <c r="BS837" s="233"/>
      <c r="BT837" s="233"/>
      <c r="BU837" s="233"/>
      <c r="BV837" s="233"/>
      <c r="BW837" s="233"/>
      <c r="BX837" s="233"/>
      <c r="BY837" s="233"/>
      <c r="BZ837" s="233"/>
      <c r="CA837" s="233"/>
      <c r="CB837" s="233"/>
      <c r="CC837" s="233"/>
      <c r="CD837" s="233"/>
      <c r="CE837" s="233"/>
      <c r="CF837" s="233"/>
      <c r="CG837" s="233"/>
      <c r="CH837" s="233"/>
      <c r="CI837" s="233"/>
      <c r="CJ837" s="233"/>
      <c r="CK837" s="233"/>
      <c r="CL837" s="233"/>
      <c r="CM837" s="233"/>
      <c r="CN837" s="233"/>
      <c r="CO837" s="233"/>
      <c r="CP837" s="233"/>
      <c r="CQ837" s="233"/>
      <c r="CR837" s="233"/>
      <c r="CS837" s="233"/>
      <c r="CT837" s="233"/>
      <c r="CU837" s="233"/>
      <c r="CV837" s="233"/>
      <c r="CW837" s="233"/>
      <c r="CX837" s="233"/>
      <c r="CY837" s="233"/>
      <c r="CZ837" s="233"/>
      <c r="DA837" s="233"/>
      <c r="DB837" s="233"/>
      <c r="DC837" s="233"/>
      <c r="DD837" s="233"/>
      <c r="DE837" s="233"/>
      <c r="DF837" s="233"/>
      <c r="DG837" s="233"/>
      <c r="DH837" s="233"/>
      <c r="DI837" s="233"/>
      <c r="DJ837" s="233"/>
      <c r="DK837" s="233"/>
      <c r="DL837" s="233"/>
      <c r="DM837" s="233"/>
      <c r="DN837" s="233"/>
      <c r="DO837" s="233"/>
      <c r="DP837" s="233"/>
      <c r="DQ837" s="233"/>
      <c r="DR837" s="233"/>
      <c r="DS837" s="233"/>
      <c r="DT837" s="233"/>
      <c r="DU837" s="233"/>
      <c r="DV837" s="233"/>
      <c r="DW837" s="233"/>
      <c r="DX837" s="233"/>
      <c r="DY837" s="233"/>
      <c r="DZ837" s="233"/>
      <c r="EA837" s="233"/>
      <c r="EB837" s="233"/>
      <c r="EC837" s="233"/>
      <c r="ED837" s="233"/>
      <c r="EE837" s="233"/>
      <c r="EF837" s="233"/>
      <c r="EG837" s="233"/>
      <c r="EH837" s="233"/>
      <c r="EI837" s="233"/>
      <c r="EJ837" s="233"/>
      <c r="EK837" s="233"/>
      <c r="EL837" s="233"/>
      <c r="EM837" s="233"/>
      <c r="EN837" s="233"/>
      <c r="EO837" s="233"/>
      <c r="EP837" s="233"/>
      <c r="EQ837" s="233"/>
      <c r="ER837" s="233"/>
      <c r="ES837" s="233"/>
      <c r="ET837" s="233"/>
      <c r="EU837" s="233"/>
      <c r="EV837" s="233"/>
      <c r="EW837" s="233"/>
      <c r="EX837" s="233"/>
      <c r="EY837" s="233"/>
      <c r="EZ837" s="233"/>
      <c r="FA837" s="233"/>
      <c r="FB837" s="233"/>
      <c r="FC837" s="233"/>
      <c r="FD837" s="233"/>
      <c r="FE837" s="233"/>
      <c r="FF837" s="233"/>
      <c r="FG837" s="233"/>
      <c r="FH837" s="233"/>
      <c r="FI837" s="233"/>
      <c r="FJ837" s="233"/>
      <c r="FK837" s="233"/>
      <c r="FL837" s="233"/>
      <c r="FM837" s="233"/>
      <c r="FN837" s="233"/>
      <c r="FO837" s="233"/>
      <c r="FP837" s="233"/>
      <c r="FQ837" s="233"/>
      <c r="FR837" s="233"/>
      <c r="FS837" s="233"/>
      <c r="FT837" s="233"/>
      <c r="FU837" s="233"/>
      <c r="FV837" s="233"/>
      <c r="FW837" s="233"/>
      <c r="FX837" s="233"/>
      <c r="FY837" s="233"/>
      <c r="FZ837" s="233"/>
      <c r="GA837" s="233"/>
      <c r="GB837" s="233"/>
      <c r="GC837" s="233"/>
      <c r="GD837" s="233"/>
      <c r="GE837" s="233"/>
      <c r="GF837" s="233"/>
      <c r="GG837" s="233"/>
      <c r="GH837" s="233"/>
      <c r="GI837" s="233"/>
      <c r="GJ837" s="233"/>
      <c r="GK837" s="233"/>
      <c r="GL837" s="233"/>
      <c r="GM837" s="233"/>
      <c r="GN837" s="233"/>
      <c r="GO837" s="233"/>
      <c r="GP837" s="233"/>
      <c r="GQ837" s="233"/>
      <c r="GR837" s="233"/>
      <c r="GS837" s="233"/>
      <c r="GT837" s="233"/>
      <c r="GU837" s="233"/>
      <c r="GV837" s="233"/>
      <c r="GW837" s="233"/>
      <c r="GX837" s="233"/>
      <c r="GY837" s="233"/>
      <c r="GZ837" s="233"/>
      <c r="HA837" s="233"/>
      <c r="HB837" s="233"/>
      <c r="HC837" s="233"/>
      <c r="HD837" s="233"/>
      <c r="HE837" s="233"/>
      <c r="HF837" s="233"/>
      <c r="HG837" s="233"/>
      <c r="HH837" s="233"/>
      <c r="HI837" s="233"/>
      <c r="HJ837" s="233"/>
      <c r="HK837" s="233"/>
      <c r="HL837" s="233"/>
      <c r="HM837" s="233"/>
      <c r="HN837" s="233"/>
      <c r="HO837" s="233"/>
      <c r="HP837" s="233"/>
      <c r="HQ837" s="233"/>
      <c r="HR837" s="233"/>
      <c r="HS837" s="233"/>
      <c r="HT837" s="233"/>
      <c r="HU837" s="233"/>
      <c r="HV837" s="233"/>
      <c r="HW837" s="233"/>
      <c r="HX837" s="233"/>
      <c r="HY837" s="233"/>
      <c r="HZ837" s="233"/>
      <c r="IA837" s="233"/>
      <c r="IB837" s="233"/>
      <c r="IC837" s="233"/>
      <c r="ID837" s="233"/>
      <c r="IE837" s="233"/>
      <c r="IF837" s="233"/>
      <c r="IG837" s="233"/>
      <c r="IH837" s="233"/>
      <c r="II837" s="233"/>
      <c r="IJ837" s="233"/>
      <c r="IK837" s="233"/>
      <c r="IL837" s="233"/>
      <c r="IM837" s="233"/>
      <c r="IN837" s="233"/>
      <c r="IO837" s="233"/>
      <c r="IP837" s="233"/>
      <c r="IQ837" s="233"/>
      <c r="IR837" s="233"/>
      <c r="IS837" s="233"/>
      <c r="IT837" s="233"/>
      <c r="IU837" s="233"/>
      <c r="IV837" s="233"/>
      <c r="IW837" s="233"/>
      <c r="IX837" s="233"/>
      <c r="IY837" s="233"/>
      <c r="IZ837" s="233"/>
      <c r="JA837" s="233"/>
      <c r="JB837" s="233"/>
      <c r="JC837" s="233"/>
      <c r="JD837" s="233"/>
      <c r="JE837" s="233"/>
      <c r="JF837" s="233"/>
      <c r="JG837" s="233"/>
      <c r="JH837" s="233"/>
      <c r="JI837" s="233"/>
      <c r="JJ837" s="233"/>
      <c r="JK837" s="233"/>
      <c r="JL837" s="233"/>
      <c r="JM837" s="233"/>
      <c r="JN837" s="233"/>
      <c r="JO837" s="233"/>
      <c r="JP837" s="233"/>
      <c r="JQ837" s="233"/>
      <c r="JR837" s="233"/>
      <c r="JS837" s="233"/>
      <c r="JT837" s="233"/>
      <c r="JU837" s="233"/>
      <c r="JV837" s="233"/>
      <c r="JW837" s="233"/>
      <c r="JX837" s="233"/>
      <c r="JY837" s="233"/>
      <c r="JZ837" s="233"/>
      <c r="KA837" s="233"/>
      <c r="KB837" s="233"/>
      <c r="KC837" s="233"/>
      <c r="KD837" s="233"/>
      <c r="KE837" s="233"/>
      <c r="KF837" s="233"/>
      <c r="KG837" s="233"/>
      <c r="KH837" s="233"/>
      <c r="KI837" s="233"/>
      <c r="KJ837" s="233"/>
      <c r="KK837" s="233"/>
      <c r="KL837" s="233"/>
      <c r="KM837" s="233"/>
      <c r="KN837" s="233"/>
      <c r="KO837" s="233"/>
      <c r="KP837" s="233"/>
      <c r="KQ837" s="233"/>
      <c r="KR837" s="233"/>
      <c r="KS837" s="233"/>
      <c r="KT837" s="233"/>
      <c r="KU837" s="233"/>
      <c r="KV837" s="233"/>
      <c r="KW837" s="233"/>
      <c r="KX837" s="233"/>
      <c r="KY837" s="233"/>
      <c r="KZ837" s="233"/>
      <c r="LA837" s="233"/>
      <c r="LB837" s="233"/>
      <c r="LC837" s="233"/>
      <c r="LD837" s="233"/>
      <c r="LE837" s="233"/>
      <c r="LF837" s="233"/>
      <c r="LG837" s="233"/>
      <c r="LH837" s="233"/>
      <c r="LI837" s="233"/>
      <c r="LJ837" s="233"/>
      <c r="LK837" s="233"/>
      <c r="LL837" s="233"/>
      <c r="LM837" s="233"/>
      <c r="LN837" s="233"/>
      <c r="LO837" s="233"/>
      <c r="LP837" s="233"/>
      <c r="LQ837" s="233"/>
      <c r="LR837" s="233"/>
      <c r="LS837" s="233"/>
      <c r="LT837" s="233"/>
      <c r="LU837" s="233"/>
      <c r="LV837" s="233"/>
      <c r="LW837" s="233"/>
      <c r="LX837" s="233"/>
      <c r="LY837" s="233"/>
      <c r="LZ837" s="233"/>
      <c r="MA837" s="233"/>
      <c r="MB837" s="233"/>
      <c r="MC837" s="233"/>
      <c r="MD837" s="233"/>
      <c r="ME837" s="233"/>
      <c r="MF837" s="233"/>
      <c r="MG837" s="233"/>
      <c r="MH837" s="233"/>
      <c r="MI837" s="233"/>
      <c r="MJ837" s="233"/>
      <c r="MK837" s="233"/>
      <c r="ML837" s="233"/>
      <c r="MM837" s="233"/>
      <c r="MN837" s="233"/>
      <c r="MO837" s="233"/>
      <c r="MP837" s="233"/>
      <c r="MQ837" s="233"/>
      <c r="MR837" s="233"/>
      <c r="MS837" s="233"/>
      <c r="MT837" s="233"/>
      <c r="MU837" s="233"/>
      <c r="MV837" s="233"/>
      <c r="MW837" s="233"/>
      <c r="MX837" s="233"/>
      <c r="MY837" s="233"/>
      <c r="MZ837" s="233"/>
      <c r="NA837" s="233"/>
      <c r="NB837" s="233"/>
      <c r="NC837" s="233"/>
      <c r="ND837" s="233"/>
      <c r="NE837" s="233"/>
      <c r="NF837" s="233"/>
      <c r="NG837" s="233"/>
      <c r="NH837" s="233"/>
      <c r="NI837" s="233"/>
      <c r="NJ837" s="233"/>
      <c r="NK837" s="233"/>
      <c r="NL837" s="233"/>
      <c r="NM837" s="233"/>
      <c r="NN837" s="233"/>
      <c r="NO837" s="233"/>
      <c r="NP837" s="233"/>
      <c r="NQ837" s="233"/>
      <c r="NR837" s="233"/>
      <c r="NS837" s="233"/>
      <c r="NT837" s="233"/>
      <c r="NU837" s="233"/>
      <c r="NV837" s="233"/>
      <c r="NW837" s="233"/>
      <c r="NX837" s="233"/>
      <c r="NY837" s="233"/>
      <c r="NZ837" s="233"/>
      <c r="OA837" s="233"/>
      <c r="OB837" s="233"/>
      <c r="OC837" s="233"/>
      <c r="OD837" s="233"/>
      <c r="OE837" s="233"/>
      <c r="OF837" s="233"/>
      <c r="OG837" s="233"/>
      <c r="OH837" s="233"/>
      <c r="OI837" s="233"/>
      <c r="OJ837" s="233"/>
      <c r="OK837" s="233"/>
      <c r="OL837" s="233"/>
      <c r="OM837" s="233"/>
      <c r="ON837" s="233"/>
      <c r="OO837" s="233"/>
      <c r="OP837" s="233"/>
      <c r="OQ837" s="233"/>
      <c r="OR837" s="233"/>
      <c r="OS837" s="233"/>
      <c r="OT837" s="233"/>
      <c r="OU837" s="233"/>
      <c r="OV837" s="233"/>
      <c r="OW837" s="233"/>
      <c r="OX837" s="233"/>
      <c r="OY837" s="233"/>
      <c r="OZ837" s="233"/>
      <c r="PA837" s="233"/>
      <c r="PB837" s="233"/>
      <c r="PC837" s="233"/>
      <c r="PD837" s="233"/>
      <c r="PE837" s="233"/>
      <c r="PF837" s="233"/>
      <c r="PG837" s="233"/>
      <c r="PH837" s="233"/>
      <c r="PI837" s="233"/>
      <c r="PJ837" s="233"/>
      <c r="PK837" s="233"/>
      <c r="PL837" s="233"/>
      <c r="PM837" s="233"/>
      <c r="PN837" s="233"/>
      <c r="PO837" s="233"/>
      <c r="PP837" s="233"/>
      <c r="PQ837" s="233"/>
      <c r="PR837" s="233"/>
      <c r="PS837" s="233"/>
      <c r="PT837" s="233"/>
      <c r="PU837" s="233"/>
      <c r="PV837" s="233"/>
      <c r="PW837" s="233"/>
      <c r="PX837" s="233"/>
      <c r="PY837" s="233"/>
      <c r="PZ837" s="233"/>
      <c r="QA837" s="233"/>
      <c r="QB837" s="233"/>
      <c r="QC837" s="233"/>
      <c r="QD837" s="233"/>
      <c r="QE837" s="233"/>
      <c r="QF837" s="233"/>
      <c r="QG837" s="233"/>
      <c r="QH837" s="233"/>
      <c r="QI837" s="233"/>
      <c r="QJ837" s="233"/>
      <c r="QK837" s="233"/>
      <c r="QL837" s="233"/>
      <c r="QM837" s="233"/>
      <c r="QN837" s="233"/>
      <c r="QO837" s="233"/>
      <c r="QP837" s="233"/>
      <c r="QQ837" s="233"/>
      <c r="QR837" s="233"/>
      <c r="QS837" s="233"/>
      <c r="QT837" s="233"/>
      <c r="QU837" s="233"/>
      <c r="QV837" s="233"/>
      <c r="QW837" s="233"/>
      <c r="QX837" s="233"/>
      <c r="QY837" s="233"/>
      <c r="QZ837" s="233"/>
      <c r="RA837" s="233"/>
      <c r="RB837" s="233"/>
      <c r="RC837" s="233"/>
      <c r="RD837" s="233"/>
      <c r="RE837" s="233"/>
      <c r="RF837" s="233"/>
      <c r="RG837" s="233"/>
      <c r="RH837" s="233"/>
      <c r="RI837" s="233"/>
      <c r="RJ837" s="233"/>
      <c r="RK837" s="233"/>
      <c r="RL837" s="233"/>
      <c r="RM837" s="233"/>
      <c r="RN837" s="233"/>
      <c r="RO837" s="233"/>
      <c r="RP837" s="233"/>
      <c r="RQ837" s="233"/>
      <c r="RR837" s="233"/>
      <c r="RS837" s="233"/>
      <c r="RT837" s="233"/>
      <c r="RU837" s="233"/>
      <c r="RV837" s="233"/>
      <c r="RW837" s="233"/>
      <c r="RX837" s="233"/>
      <c r="RY837" s="233"/>
      <c r="RZ837" s="233"/>
      <c r="SA837" s="233"/>
      <c r="SB837" s="233"/>
    </row>
    <row r="838" spans="1:496" s="239" customFormat="1" ht="15" customHeight="1" x14ac:dyDescent="0.2">
      <c r="A838" s="237"/>
      <c r="B838" s="237"/>
      <c r="D838" s="237"/>
      <c r="F838" s="233"/>
      <c r="G838" s="233"/>
      <c r="H838" s="233"/>
      <c r="I838" s="233"/>
      <c r="J838" s="233"/>
      <c r="K838" s="233"/>
      <c r="L838" s="233"/>
      <c r="M838" s="233"/>
      <c r="N838" s="233"/>
      <c r="O838" s="233"/>
      <c r="P838" s="233"/>
      <c r="Q838" s="233"/>
      <c r="R838" s="233"/>
      <c r="S838" s="233"/>
      <c r="T838" s="233"/>
      <c r="U838" s="233"/>
      <c r="V838" s="233"/>
      <c r="W838" s="233"/>
      <c r="X838" s="233"/>
      <c r="Y838" s="233"/>
      <c r="Z838" s="233"/>
      <c r="AA838" s="233"/>
      <c r="AB838" s="233"/>
      <c r="AC838" s="233"/>
      <c r="AD838" s="233"/>
      <c r="AE838" s="233"/>
      <c r="AF838" s="233"/>
      <c r="AG838" s="233"/>
      <c r="AH838" s="233"/>
      <c r="AI838" s="233"/>
      <c r="AJ838" s="233"/>
      <c r="AK838" s="233"/>
      <c r="AL838" s="233"/>
      <c r="AM838" s="233"/>
      <c r="AN838" s="233"/>
      <c r="AO838" s="233"/>
      <c r="AP838" s="233"/>
      <c r="AQ838" s="233"/>
      <c r="AR838" s="233"/>
      <c r="AS838" s="233"/>
      <c r="AT838" s="233"/>
      <c r="AU838" s="233"/>
      <c r="AV838" s="233"/>
      <c r="AW838" s="233"/>
      <c r="AX838" s="233"/>
      <c r="AY838" s="233"/>
      <c r="AZ838" s="233"/>
      <c r="BA838" s="233"/>
      <c r="BB838" s="233"/>
      <c r="BC838" s="233"/>
      <c r="BD838" s="233"/>
      <c r="BE838" s="233"/>
      <c r="BF838" s="233"/>
      <c r="BG838" s="233"/>
      <c r="BH838" s="233"/>
      <c r="BI838" s="233"/>
      <c r="BJ838" s="233"/>
      <c r="BK838" s="233"/>
      <c r="BL838" s="233"/>
      <c r="BM838" s="233"/>
      <c r="BN838" s="233"/>
      <c r="BO838" s="233"/>
      <c r="BP838" s="233"/>
      <c r="BQ838" s="233"/>
      <c r="BR838" s="233"/>
      <c r="BS838" s="233"/>
      <c r="BT838" s="233"/>
      <c r="BU838" s="233"/>
      <c r="BV838" s="233"/>
      <c r="BW838" s="233"/>
      <c r="BX838" s="233"/>
      <c r="BY838" s="233"/>
      <c r="BZ838" s="233"/>
      <c r="CA838" s="233"/>
      <c r="CB838" s="233"/>
      <c r="CC838" s="233"/>
      <c r="CD838" s="233"/>
      <c r="CE838" s="233"/>
      <c r="CF838" s="233"/>
      <c r="CG838" s="233"/>
      <c r="CH838" s="233"/>
      <c r="CI838" s="233"/>
      <c r="CJ838" s="233"/>
      <c r="CK838" s="233"/>
      <c r="CL838" s="233"/>
      <c r="CM838" s="233"/>
      <c r="CN838" s="233"/>
      <c r="CO838" s="233"/>
      <c r="CP838" s="233"/>
      <c r="CQ838" s="233"/>
      <c r="CR838" s="233"/>
      <c r="CS838" s="233"/>
      <c r="CT838" s="233"/>
      <c r="CU838" s="233"/>
      <c r="CV838" s="233"/>
      <c r="CW838" s="233"/>
      <c r="CX838" s="233"/>
      <c r="CY838" s="233"/>
      <c r="CZ838" s="233"/>
      <c r="DA838" s="233"/>
      <c r="DB838" s="233"/>
      <c r="DC838" s="233"/>
      <c r="DD838" s="233"/>
      <c r="DE838" s="233"/>
      <c r="DF838" s="233"/>
      <c r="DG838" s="233"/>
      <c r="DH838" s="233"/>
      <c r="DI838" s="233"/>
      <c r="DJ838" s="233"/>
      <c r="DK838" s="233"/>
      <c r="DL838" s="233"/>
      <c r="DM838" s="233"/>
      <c r="DN838" s="233"/>
      <c r="DO838" s="233"/>
      <c r="DP838" s="233"/>
      <c r="DQ838" s="233"/>
      <c r="DR838" s="233"/>
      <c r="DS838" s="233"/>
      <c r="DT838" s="233"/>
      <c r="DU838" s="233"/>
      <c r="DV838" s="233"/>
      <c r="DW838" s="233"/>
      <c r="DX838" s="233"/>
      <c r="DY838" s="233"/>
      <c r="DZ838" s="233"/>
      <c r="EA838" s="233"/>
      <c r="EB838" s="233"/>
      <c r="EC838" s="233"/>
      <c r="ED838" s="233"/>
      <c r="EE838" s="233"/>
      <c r="EF838" s="233"/>
      <c r="EG838" s="233"/>
      <c r="EH838" s="233"/>
      <c r="EI838" s="233"/>
      <c r="EJ838" s="233"/>
      <c r="EK838" s="233"/>
      <c r="EL838" s="233"/>
      <c r="EM838" s="233"/>
      <c r="EN838" s="233"/>
      <c r="EO838" s="233"/>
      <c r="EP838" s="233"/>
      <c r="EQ838" s="233"/>
      <c r="ER838" s="233"/>
      <c r="ES838" s="233"/>
      <c r="ET838" s="233"/>
      <c r="EU838" s="233"/>
      <c r="EV838" s="233"/>
      <c r="EW838" s="233"/>
      <c r="EX838" s="233"/>
      <c r="EY838" s="233"/>
      <c r="EZ838" s="233"/>
      <c r="FA838" s="233"/>
      <c r="FB838" s="233"/>
      <c r="FC838" s="233"/>
      <c r="FD838" s="233"/>
      <c r="FE838" s="233"/>
      <c r="FF838" s="233"/>
      <c r="FG838" s="233"/>
      <c r="FH838" s="233"/>
      <c r="FI838" s="233"/>
      <c r="FJ838" s="233"/>
      <c r="FK838" s="233"/>
      <c r="FL838" s="233"/>
      <c r="FM838" s="233"/>
      <c r="FN838" s="233"/>
      <c r="FO838" s="233"/>
      <c r="FP838" s="233"/>
      <c r="FQ838" s="233"/>
      <c r="FR838" s="233"/>
      <c r="FS838" s="233"/>
      <c r="FT838" s="233"/>
      <c r="FU838" s="233"/>
      <c r="FV838" s="233"/>
      <c r="FW838" s="233"/>
      <c r="FX838" s="233"/>
      <c r="FY838" s="233"/>
      <c r="FZ838" s="233"/>
      <c r="GA838" s="233"/>
      <c r="GB838" s="233"/>
      <c r="GC838" s="233"/>
      <c r="GD838" s="233"/>
      <c r="GE838" s="233"/>
      <c r="GF838" s="233"/>
      <c r="GG838" s="233"/>
      <c r="GH838" s="233"/>
      <c r="GI838" s="233"/>
      <c r="GJ838" s="233"/>
      <c r="GK838" s="233"/>
      <c r="GL838" s="233"/>
      <c r="GM838" s="233"/>
      <c r="GN838" s="233"/>
      <c r="GO838" s="233"/>
      <c r="GP838" s="233"/>
      <c r="GQ838" s="233"/>
      <c r="GR838" s="233"/>
      <c r="GS838" s="233"/>
      <c r="GT838" s="233"/>
      <c r="GU838" s="233"/>
      <c r="GV838" s="233"/>
      <c r="GW838" s="233"/>
      <c r="GX838" s="233"/>
      <c r="GY838" s="233"/>
      <c r="GZ838" s="233"/>
      <c r="HA838" s="233"/>
      <c r="HB838" s="233"/>
      <c r="HC838" s="233"/>
      <c r="HD838" s="233"/>
      <c r="HE838" s="233"/>
      <c r="HF838" s="233"/>
      <c r="HG838" s="233"/>
      <c r="HH838" s="233"/>
      <c r="HI838" s="233"/>
      <c r="HJ838" s="233"/>
      <c r="HK838" s="233"/>
      <c r="HL838" s="233"/>
      <c r="HM838" s="233"/>
      <c r="HN838" s="233"/>
      <c r="HO838" s="233"/>
      <c r="HP838" s="233"/>
      <c r="HQ838" s="233"/>
      <c r="HR838" s="233"/>
      <c r="HS838" s="233"/>
      <c r="HT838" s="233"/>
      <c r="HU838" s="233"/>
      <c r="HV838" s="233"/>
      <c r="HW838" s="233"/>
      <c r="HX838" s="233"/>
      <c r="HY838" s="233"/>
      <c r="HZ838" s="233"/>
      <c r="IA838" s="233"/>
      <c r="IB838" s="233"/>
      <c r="IC838" s="233"/>
      <c r="ID838" s="233"/>
      <c r="IE838" s="233"/>
      <c r="IF838" s="233"/>
      <c r="IG838" s="233"/>
      <c r="IH838" s="233"/>
      <c r="II838" s="233"/>
      <c r="IJ838" s="233"/>
      <c r="IK838" s="233"/>
      <c r="IL838" s="233"/>
      <c r="IM838" s="233"/>
      <c r="IN838" s="233"/>
      <c r="IO838" s="233"/>
      <c r="IP838" s="233"/>
      <c r="IQ838" s="233"/>
      <c r="IR838" s="233"/>
      <c r="IS838" s="233"/>
      <c r="IT838" s="233"/>
      <c r="IU838" s="233"/>
      <c r="IV838" s="233"/>
      <c r="IW838" s="233"/>
      <c r="IX838" s="233"/>
      <c r="IY838" s="233"/>
      <c r="IZ838" s="233"/>
      <c r="JA838" s="233"/>
      <c r="JB838" s="233"/>
      <c r="JC838" s="233"/>
      <c r="JD838" s="233"/>
      <c r="JE838" s="233"/>
      <c r="JF838" s="233"/>
      <c r="JG838" s="233"/>
      <c r="JH838" s="233"/>
      <c r="JI838" s="233"/>
      <c r="JJ838" s="233"/>
      <c r="JK838" s="233"/>
      <c r="JL838" s="233"/>
      <c r="JM838" s="233"/>
      <c r="JN838" s="233"/>
      <c r="JO838" s="233"/>
      <c r="JP838" s="233"/>
      <c r="JQ838" s="233"/>
      <c r="JR838" s="233"/>
      <c r="JS838" s="233"/>
      <c r="JT838" s="233"/>
      <c r="JU838" s="233"/>
      <c r="JV838" s="233"/>
      <c r="JW838" s="233"/>
      <c r="JX838" s="233"/>
      <c r="JY838" s="233"/>
      <c r="JZ838" s="233"/>
      <c r="KA838" s="233"/>
      <c r="KB838" s="233"/>
      <c r="KC838" s="233"/>
      <c r="KD838" s="233"/>
      <c r="KE838" s="233"/>
      <c r="KF838" s="233"/>
      <c r="KG838" s="233"/>
      <c r="KH838" s="233"/>
      <c r="KI838" s="233"/>
      <c r="KJ838" s="233"/>
      <c r="KK838" s="233"/>
      <c r="KL838" s="233"/>
      <c r="KM838" s="233"/>
      <c r="KN838" s="233"/>
      <c r="KO838" s="233"/>
      <c r="KP838" s="233"/>
      <c r="KQ838" s="233"/>
      <c r="KR838" s="233"/>
      <c r="KS838" s="233"/>
      <c r="KT838" s="233"/>
      <c r="KU838" s="233"/>
      <c r="KV838" s="233"/>
      <c r="KW838" s="233"/>
      <c r="KX838" s="233"/>
      <c r="KY838" s="233"/>
      <c r="KZ838" s="233"/>
      <c r="LA838" s="233"/>
      <c r="LB838" s="233"/>
      <c r="LC838" s="233"/>
      <c r="LD838" s="233"/>
      <c r="LE838" s="233"/>
      <c r="LF838" s="233"/>
      <c r="LG838" s="233"/>
      <c r="LH838" s="233"/>
      <c r="LI838" s="233"/>
      <c r="LJ838" s="233"/>
      <c r="LK838" s="233"/>
      <c r="LL838" s="233"/>
      <c r="LM838" s="233"/>
      <c r="LN838" s="233"/>
      <c r="LO838" s="233"/>
      <c r="LP838" s="233"/>
      <c r="LQ838" s="233"/>
      <c r="LR838" s="233"/>
      <c r="LS838" s="233"/>
      <c r="LT838" s="233"/>
      <c r="LU838" s="233"/>
      <c r="LV838" s="233"/>
      <c r="LW838" s="233"/>
      <c r="LX838" s="233"/>
      <c r="LY838" s="233"/>
      <c r="LZ838" s="233"/>
      <c r="MA838" s="233"/>
      <c r="MB838" s="233"/>
      <c r="MC838" s="233"/>
      <c r="MD838" s="233"/>
      <c r="ME838" s="233"/>
      <c r="MF838" s="233"/>
      <c r="MG838" s="233"/>
      <c r="MH838" s="233"/>
      <c r="MI838" s="233"/>
      <c r="MJ838" s="233"/>
      <c r="MK838" s="233"/>
      <c r="ML838" s="233"/>
      <c r="MM838" s="233"/>
      <c r="MN838" s="233"/>
      <c r="MO838" s="233"/>
      <c r="MP838" s="233"/>
      <c r="MQ838" s="233"/>
      <c r="MR838" s="233"/>
      <c r="MS838" s="233"/>
      <c r="MT838" s="233"/>
      <c r="MU838" s="233"/>
      <c r="MV838" s="233"/>
      <c r="MW838" s="233"/>
      <c r="MX838" s="233"/>
      <c r="MY838" s="233"/>
      <c r="MZ838" s="233"/>
      <c r="NA838" s="233"/>
      <c r="NB838" s="233"/>
      <c r="NC838" s="233"/>
      <c r="ND838" s="233"/>
      <c r="NE838" s="233"/>
      <c r="NF838" s="233"/>
      <c r="NG838" s="233"/>
      <c r="NH838" s="233"/>
      <c r="NI838" s="233"/>
      <c r="NJ838" s="233"/>
      <c r="NK838" s="233"/>
      <c r="NL838" s="233"/>
      <c r="NM838" s="233"/>
      <c r="NN838" s="233"/>
      <c r="NO838" s="233"/>
      <c r="NP838" s="233"/>
      <c r="NQ838" s="233"/>
      <c r="NR838" s="233"/>
      <c r="NS838" s="233"/>
      <c r="NT838" s="233"/>
      <c r="NU838" s="233"/>
      <c r="NV838" s="233"/>
      <c r="NW838" s="233"/>
      <c r="NX838" s="233"/>
      <c r="NY838" s="233"/>
      <c r="NZ838" s="233"/>
      <c r="OA838" s="233"/>
      <c r="OB838" s="233"/>
      <c r="OC838" s="233"/>
      <c r="OD838" s="233"/>
      <c r="OE838" s="233"/>
      <c r="OF838" s="233"/>
      <c r="OG838" s="233"/>
      <c r="OH838" s="233"/>
      <c r="OI838" s="233"/>
      <c r="OJ838" s="233"/>
      <c r="OK838" s="233"/>
      <c r="OL838" s="233"/>
      <c r="OM838" s="233"/>
      <c r="ON838" s="233"/>
      <c r="OO838" s="233"/>
      <c r="OP838" s="233"/>
      <c r="OQ838" s="233"/>
      <c r="OR838" s="233"/>
      <c r="OS838" s="233"/>
      <c r="OT838" s="233"/>
      <c r="OU838" s="233"/>
      <c r="OV838" s="233"/>
      <c r="OW838" s="233"/>
      <c r="OX838" s="233"/>
      <c r="OY838" s="233"/>
      <c r="OZ838" s="233"/>
      <c r="PA838" s="233"/>
      <c r="PB838" s="233"/>
      <c r="PC838" s="233"/>
      <c r="PD838" s="233"/>
      <c r="PE838" s="233"/>
      <c r="PF838" s="233"/>
      <c r="PG838" s="233"/>
      <c r="PH838" s="233"/>
      <c r="PI838" s="233"/>
      <c r="PJ838" s="233"/>
      <c r="PK838" s="233"/>
      <c r="PL838" s="233"/>
      <c r="PM838" s="233"/>
      <c r="PN838" s="233"/>
      <c r="PO838" s="233"/>
      <c r="PP838" s="233"/>
      <c r="PQ838" s="233"/>
      <c r="PR838" s="233"/>
      <c r="PS838" s="233"/>
      <c r="PT838" s="233"/>
      <c r="PU838" s="233"/>
      <c r="PV838" s="233"/>
      <c r="PW838" s="233"/>
      <c r="PX838" s="233"/>
      <c r="PY838" s="233"/>
      <c r="PZ838" s="233"/>
      <c r="QA838" s="233"/>
      <c r="QB838" s="233"/>
      <c r="QC838" s="233"/>
      <c r="QD838" s="233"/>
      <c r="QE838" s="233"/>
      <c r="QF838" s="233"/>
      <c r="QG838" s="233"/>
      <c r="QH838" s="233"/>
      <c r="QI838" s="233"/>
      <c r="QJ838" s="233"/>
      <c r="QK838" s="233"/>
      <c r="QL838" s="233"/>
      <c r="QM838" s="233"/>
      <c r="QN838" s="233"/>
      <c r="QO838" s="233"/>
      <c r="QP838" s="233"/>
      <c r="QQ838" s="233"/>
      <c r="QR838" s="233"/>
      <c r="QS838" s="233"/>
      <c r="QT838" s="233"/>
      <c r="QU838" s="233"/>
      <c r="QV838" s="233"/>
      <c r="QW838" s="233"/>
      <c r="QX838" s="233"/>
      <c r="QY838" s="233"/>
      <c r="QZ838" s="233"/>
      <c r="RA838" s="233"/>
      <c r="RB838" s="233"/>
      <c r="RC838" s="233"/>
      <c r="RD838" s="233"/>
      <c r="RE838" s="233"/>
      <c r="RF838" s="233"/>
      <c r="RG838" s="233"/>
      <c r="RH838" s="233"/>
      <c r="RI838" s="233"/>
      <c r="RJ838" s="233"/>
      <c r="RK838" s="233"/>
      <c r="RL838" s="233"/>
      <c r="RM838" s="233"/>
      <c r="RN838" s="233"/>
      <c r="RO838" s="233"/>
      <c r="RP838" s="233"/>
      <c r="RQ838" s="233"/>
      <c r="RR838" s="233"/>
      <c r="RS838" s="233"/>
      <c r="RT838" s="233"/>
      <c r="RU838" s="233"/>
      <c r="RV838" s="233"/>
      <c r="RW838" s="233"/>
      <c r="RX838" s="233"/>
      <c r="RY838" s="233"/>
      <c r="RZ838" s="233"/>
      <c r="SA838" s="233"/>
      <c r="SB838" s="233"/>
    </row>
    <row r="839" spans="1:496" s="239" customFormat="1" ht="15" customHeight="1" x14ac:dyDescent="0.2">
      <c r="A839" s="237"/>
      <c r="B839" s="237"/>
      <c r="D839" s="237"/>
      <c r="F839" s="233"/>
      <c r="G839" s="233"/>
      <c r="H839" s="233"/>
      <c r="I839" s="233"/>
      <c r="J839" s="233"/>
      <c r="K839" s="233"/>
      <c r="L839" s="233"/>
      <c r="M839" s="233"/>
      <c r="N839" s="233"/>
      <c r="O839" s="233"/>
      <c r="P839" s="233"/>
      <c r="Q839" s="233"/>
      <c r="R839" s="233"/>
      <c r="S839" s="233"/>
      <c r="T839" s="233"/>
      <c r="U839" s="233"/>
      <c r="V839" s="233"/>
      <c r="W839" s="233"/>
      <c r="X839" s="233"/>
      <c r="Y839" s="233"/>
      <c r="Z839" s="233"/>
      <c r="AA839" s="233"/>
      <c r="AB839" s="233"/>
      <c r="AC839" s="233"/>
      <c r="AD839" s="233"/>
      <c r="AE839" s="233"/>
      <c r="AF839" s="233"/>
      <c r="AG839" s="233"/>
      <c r="AH839" s="233"/>
      <c r="AI839" s="233"/>
      <c r="AJ839" s="233"/>
      <c r="AK839" s="233"/>
      <c r="AL839" s="233"/>
      <c r="AM839" s="233"/>
      <c r="AN839" s="233"/>
      <c r="AO839" s="233"/>
      <c r="AP839" s="233"/>
      <c r="AQ839" s="233"/>
      <c r="AR839" s="233"/>
      <c r="AS839" s="233"/>
      <c r="AT839" s="233"/>
      <c r="AU839" s="233"/>
      <c r="AV839" s="233"/>
      <c r="AW839" s="233"/>
      <c r="AX839" s="233"/>
      <c r="AY839" s="233"/>
      <c r="AZ839" s="233"/>
      <c r="BA839" s="233"/>
      <c r="BB839" s="233"/>
      <c r="BC839" s="233"/>
      <c r="BD839" s="233"/>
      <c r="BE839" s="233"/>
      <c r="BF839" s="233"/>
      <c r="BG839" s="233"/>
      <c r="BH839" s="233"/>
      <c r="BI839" s="233"/>
      <c r="BJ839" s="233"/>
      <c r="BK839" s="233"/>
      <c r="BL839" s="233"/>
      <c r="BM839" s="233"/>
      <c r="BN839" s="233"/>
      <c r="BO839" s="233"/>
      <c r="BP839" s="233"/>
      <c r="BQ839" s="233"/>
      <c r="BR839" s="233"/>
      <c r="BS839" s="233"/>
      <c r="BT839" s="233"/>
      <c r="BU839" s="233"/>
      <c r="BV839" s="233"/>
      <c r="BW839" s="233"/>
      <c r="BX839" s="233"/>
      <c r="BY839" s="233"/>
      <c r="BZ839" s="233"/>
      <c r="CA839" s="233"/>
      <c r="CB839" s="233"/>
      <c r="CC839" s="233"/>
      <c r="CD839" s="233"/>
      <c r="CE839" s="233"/>
      <c r="CF839" s="233"/>
      <c r="CG839" s="233"/>
      <c r="CH839" s="233"/>
      <c r="CI839" s="233"/>
      <c r="CJ839" s="233"/>
      <c r="CK839" s="233"/>
      <c r="CL839" s="233"/>
      <c r="CM839" s="233"/>
      <c r="CN839" s="233"/>
      <c r="CO839" s="233"/>
      <c r="CP839" s="233"/>
      <c r="CQ839" s="233"/>
      <c r="CR839" s="233"/>
      <c r="CS839" s="233"/>
      <c r="CT839" s="233"/>
      <c r="CU839" s="233"/>
      <c r="CV839" s="233"/>
      <c r="CW839" s="233"/>
      <c r="CX839" s="233"/>
      <c r="CY839" s="233"/>
      <c r="CZ839" s="233"/>
      <c r="DA839" s="233"/>
      <c r="DB839" s="233"/>
      <c r="DC839" s="233"/>
      <c r="DD839" s="233"/>
      <c r="DE839" s="233"/>
      <c r="DF839" s="233"/>
      <c r="DG839" s="233"/>
      <c r="DH839" s="233"/>
      <c r="DI839" s="233"/>
      <c r="DJ839" s="233"/>
      <c r="DK839" s="233"/>
      <c r="DL839" s="233"/>
      <c r="DM839" s="233"/>
      <c r="DN839" s="233"/>
      <c r="DO839" s="233"/>
      <c r="DP839" s="233"/>
      <c r="DQ839" s="233"/>
      <c r="DR839" s="233"/>
      <c r="DS839" s="233"/>
      <c r="DT839" s="233"/>
      <c r="DU839" s="233"/>
      <c r="DV839" s="233"/>
      <c r="DW839" s="233"/>
      <c r="DX839" s="233"/>
      <c r="DY839" s="233"/>
      <c r="DZ839" s="233"/>
      <c r="EA839" s="233"/>
      <c r="EB839" s="233"/>
      <c r="EC839" s="233"/>
      <c r="ED839" s="233"/>
      <c r="EE839" s="233"/>
      <c r="EF839" s="233"/>
      <c r="EG839" s="233"/>
      <c r="EH839" s="233"/>
      <c r="EI839" s="233"/>
      <c r="EJ839" s="233"/>
      <c r="EK839" s="233"/>
      <c r="EL839" s="233"/>
      <c r="EM839" s="233"/>
      <c r="EN839" s="233"/>
      <c r="EO839" s="233"/>
      <c r="EP839" s="233"/>
      <c r="EQ839" s="233"/>
      <c r="ER839" s="233"/>
      <c r="ES839" s="233"/>
      <c r="ET839" s="233"/>
      <c r="EU839" s="233"/>
      <c r="EV839" s="233"/>
      <c r="EW839" s="233"/>
      <c r="EX839" s="233"/>
      <c r="EY839" s="233"/>
      <c r="EZ839" s="233"/>
      <c r="FA839" s="233"/>
      <c r="FB839" s="233"/>
      <c r="FC839" s="233"/>
      <c r="FD839" s="233"/>
      <c r="FE839" s="233"/>
      <c r="FF839" s="233"/>
      <c r="FG839" s="233"/>
      <c r="FH839" s="233"/>
      <c r="FI839" s="233"/>
      <c r="FJ839" s="233"/>
      <c r="FK839" s="233"/>
      <c r="FL839" s="233"/>
      <c r="FM839" s="233"/>
      <c r="FN839" s="233"/>
      <c r="FO839" s="233"/>
      <c r="FP839" s="233"/>
      <c r="FQ839" s="233"/>
      <c r="FR839" s="233"/>
      <c r="FS839" s="233"/>
      <c r="FT839" s="233"/>
      <c r="FU839" s="233"/>
      <c r="FV839" s="233"/>
      <c r="FW839" s="233"/>
      <c r="FX839" s="233"/>
      <c r="FY839" s="233"/>
      <c r="FZ839" s="233"/>
      <c r="GA839" s="233"/>
      <c r="GB839" s="233"/>
      <c r="GC839" s="233"/>
      <c r="GD839" s="233"/>
      <c r="GE839" s="233"/>
      <c r="GF839" s="233"/>
      <c r="GG839" s="233"/>
      <c r="GH839" s="233"/>
      <c r="GI839" s="233"/>
      <c r="GJ839" s="233"/>
      <c r="GK839" s="233"/>
      <c r="GL839" s="233"/>
      <c r="GM839" s="233"/>
      <c r="GN839" s="233"/>
      <c r="GO839" s="233"/>
      <c r="GP839" s="233"/>
      <c r="GQ839" s="233"/>
      <c r="GR839" s="233"/>
      <c r="GS839" s="233"/>
      <c r="GT839" s="233"/>
      <c r="GU839" s="233"/>
      <c r="GV839" s="233"/>
      <c r="GW839" s="233"/>
      <c r="GX839" s="233"/>
      <c r="GY839" s="233"/>
      <c r="GZ839" s="233"/>
      <c r="HA839" s="233"/>
      <c r="HB839" s="233"/>
      <c r="HC839" s="233"/>
      <c r="HD839" s="233"/>
      <c r="HE839" s="233"/>
      <c r="HF839" s="233"/>
      <c r="HG839" s="233"/>
      <c r="HH839" s="233"/>
      <c r="HI839" s="233"/>
      <c r="HJ839" s="233"/>
      <c r="HK839" s="233"/>
      <c r="HL839" s="233"/>
      <c r="HM839" s="233"/>
      <c r="HN839" s="233"/>
      <c r="HO839" s="233"/>
      <c r="HP839" s="233"/>
      <c r="HQ839" s="233"/>
      <c r="HR839" s="233"/>
      <c r="HS839" s="233"/>
      <c r="HT839" s="233"/>
      <c r="HU839" s="233"/>
      <c r="HV839" s="233"/>
      <c r="HW839" s="233"/>
      <c r="HX839" s="233"/>
      <c r="HY839" s="233"/>
      <c r="HZ839" s="233"/>
      <c r="IA839" s="233"/>
      <c r="IB839" s="233"/>
      <c r="IC839" s="233"/>
      <c r="ID839" s="233"/>
      <c r="IE839" s="233"/>
      <c r="IF839" s="233"/>
      <c r="IG839" s="233"/>
      <c r="IH839" s="233"/>
      <c r="II839" s="233"/>
      <c r="IJ839" s="233"/>
      <c r="IK839" s="233"/>
      <c r="IL839" s="233"/>
      <c r="IM839" s="233"/>
      <c r="IN839" s="233"/>
      <c r="IO839" s="233"/>
      <c r="IP839" s="233"/>
      <c r="IQ839" s="233"/>
      <c r="IR839" s="233"/>
      <c r="IS839" s="233"/>
      <c r="IT839" s="233"/>
      <c r="IU839" s="233"/>
      <c r="IV839" s="233"/>
      <c r="IW839" s="233"/>
      <c r="IX839" s="233"/>
      <c r="IY839" s="233"/>
      <c r="IZ839" s="233"/>
      <c r="JA839" s="233"/>
      <c r="JB839" s="233"/>
      <c r="JC839" s="233"/>
      <c r="JD839" s="233"/>
      <c r="JE839" s="233"/>
      <c r="JF839" s="233"/>
      <c r="JG839" s="233"/>
      <c r="JH839" s="233"/>
      <c r="JI839" s="233"/>
      <c r="JJ839" s="233"/>
      <c r="JK839" s="233"/>
      <c r="JL839" s="233"/>
      <c r="JM839" s="233"/>
      <c r="JN839" s="233"/>
      <c r="JO839" s="233"/>
      <c r="JP839" s="233"/>
      <c r="JQ839" s="233"/>
      <c r="JR839" s="233"/>
      <c r="JS839" s="233"/>
      <c r="JT839" s="233"/>
      <c r="JU839" s="233"/>
      <c r="JV839" s="233"/>
      <c r="JW839" s="233"/>
      <c r="JX839" s="233"/>
      <c r="JY839" s="233"/>
      <c r="JZ839" s="233"/>
      <c r="KA839" s="233"/>
      <c r="KB839" s="233"/>
      <c r="KC839" s="233"/>
      <c r="KD839" s="233"/>
      <c r="KE839" s="233"/>
      <c r="KF839" s="233"/>
      <c r="KG839" s="233"/>
      <c r="KH839" s="233"/>
      <c r="KI839" s="233"/>
      <c r="KJ839" s="233"/>
      <c r="KK839" s="233"/>
      <c r="KL839" s="233"/>
      <c r="KM839" s="233"/>
      <c r="KN839" s="233"/>
      <c r="KO839" s="233"/>
      <c r="KP839" s="233"/>
      <c r="KQ839" s="233"/>
      <c r="KR839" s="233"/>
      <c r="KS839" s="233"/>
      <c r="KT839" s="233"/>
      <c r="KU839" s="233"/>
      <c r="KV839" s="233"/>
      <c r="KW839" s="233"/>
      <c r="KX839" s="233"/>
      <c r="KY839" s="233"/>
      <c r="KZ839" s="233"/>
      <c r="LA839" s="233"/>
      <c r="LB839" s="233"/>
      <c r="LC839" s="233"/>
      <c r="LD839" s="233"/>
      <c r="LE839" s="233"/>
      <c r="LF839" s="233"/>
      <c r="LG839" s="233"/>
      <c r="LH839" s="233"/>
      <c r="LI839" s="233"/>
      <c r="LJ839" s="233"/>
      <c r="LK839" s="233"/>
      <c r="LL839" s="233"/>
      <c r="LM839" s="233"/>
      <c r="LN839" s="233"/>
      <c r="LO839" s="233"/>
      <c r="LP839" s="233"/>
      <c r="LQ839" s="233"/>
      <c r="LR839" s="233"/>
      <c r="LS839" s="233"/>
      <c r="LT839" s="233"/>
      <c r="LU839" s="233"/>
      <c r="LV839" s="233"/>
      <c r="LW839" s="233"/>
      <c r="LX839" s="233"/>
      <c r="LY839" s="233"/>
      <c r="LZ839" s="233"/>
      <c r="MA839" s="233"/>
      <c r="MB839" s="233"/>
      <c r="MC839" s="233"/>
      <c r="MD839" s="233"/>
      <c r="ME839" s="233"/>
      <c r="MF839" s="233"/>
      <c r="MG839" s="233"/>
      <c r="MH839" s="233"/>
      <c r="MI839" s="233"/>
      <c r="MJ839" s="233"/>
      <c r="MK839" s="233"/>
      <c r="ML839" s="233"/>
      <c r="MM839" s="233"/>
      <c r="MN839" s="233"/>
      <c r="MO839" s="233"/>
      <c r="MP839" s="233"/>
      <c r="MQ839" s="233"/>
      <c r="MR839" s="233"/>
      <c r="MS839" s="233"/>
      <c r="MT839" s="233"/>
      <c r="MU839" s="233"/>
      <c r="MV839" s="233"/>
      <c r="MW839" s="233"/>
      <c r="MX839" s="233"/>
      <c r="MY839" s="233"/>
      <c r="MZ839" s="233"/>
      <c r="NA839" s="233"/>
      <c r="NB839" s="233"/>
      <c r="NC839" s="233"/>
      <c r="ND839" s="233"/>
      <c r="NE839" s="233"/>
      <c r="NF839" s="233"/>
      <c r="NG839" s="233"/>
      <c r="NH839" s="233"/>
      <c r="NI839" s="233"/>
      <c r="NJ839" s="233"/>
      <c r="NK839" s="233"/>
      <c r="NL839" s="233"/>
      <c r="NM839" s="233"/>
      <c r="NN839" s="233"/>
      <c r="NO839" s="233"/>
      <c r="NP839" s="233"/>
      <c r="NQ839" s="233"/>
      <c r="NR839" s="233"/>
      <c r="NS839" s="233"/>
      <c r="NT839" s="233"/>
      <c r="NU839" s="233"/>
      <c r="NV839" s="233"/>
      <c r="NW839" s="233"/>
      <c r="NX839" s="233"/>
      <c r="NY839" s="233"/>
      <c r="NZ839" s="233"/>
      <c r="OA839" s="233"/>
      <c r="OB839" s="233"/>
      <c r="OC839" s="233"/>
      <c r="OD839" s="233"/>
      <c r="OE839" s="233"/>
      <c r="OF839" s="233"/>
      <c r="OG839" s="233"/>
      <c r="OH839" s="233"/>
      <c r="OI839" s="233"/>
      <c r="OJ839" s="233"/>
      <c r="OK839" s="233"/>
      <c r="OL839" s="233"/>
      <c r="OM839" s="233"/>
      <c r="ON839" s="233"/>
      <c r="OO839" s="233"/>
      <c r="OP839" s="233"/>
      <c r="OQ839" s="233"/>
      <c r="OR839" s="233"/>
      <c r="OS839" s="233"/>
      <c r="OT839" s="233"/>
      <c r="OU839" s="233"/>
      <c r="OV839" s="233"/>
      <c r="OW839" s="233"/>
      <c r="OX839" s="233"/>
      <c r="OY839" s="233"/>
      <c r="OZ839" s="233"/>
      <c r="PA839" s="233"/>
      <c r="PB839" s="233"/>
      <c r="PC839" s="233"/>
      <c r="PD839" s="233"/>
      <c r="PE839" s="233"/>
      <c r="PF839" s="233"/>
      <c r="PG839" s="233"/>
      <c r="PH839" s="233"/>
      <c r="PI839" s="233"/>
      <c r="PJ839" s="233"/>
      <c r="PK839" s="233"/>
      <c r="PL839" s="233"/>
      <c r="PM839" s="233"/>
      <c r="PN839" s="233"/>
      <c r="PO839" s="233"/>
      <c r="PP839" s="233"/>
      <c r="PQ839" s="233"/>
      <c r="PR839" s="233"/>
      <c r="PS839" s="233"/>
      <c r="PT839" s="233"/>
      <c r="PU839" s="233"/>
      <c r="PV839" s="233"/>
      <c r="PW839" s="233"/>
      <c r="PX839" s="233"/>
      <c r="PY839" s="233"/>
      <c r="PZ839" s="233"/>
      <c r="QA839" s="233"/>
      <c r="QB839" s="233"/>
      <c r="QC839" s="233"/>
      <c r="QD839" s="233"/>
      <c r="QE839" s="233"/>
      <c r="QF839" s="233"/>
      <c r="QG839" s="233"/>
      <c r="QH839" s="233"/>
      <c r="QI839" s="233"/>
      <c r="QJ839" s="233"/>
      <c r="QK839" s="233"/>
      <c r="QL839" s="233"/>
      <c r="QM839" s="233"/>
      <c r="QN839" s="233"/>
      <c r="QO839" s="233"/>
      <c r="QP839" s="233"/>
      <c r="QQ839" s="233"/>
      <c r="QR839" s="233"/>
      <c r="QS839" s="233"/>
      <c r="QT839" s="233"/>
      <c r="QU839" s="233"/>
      <c r="QV839" s="233"/>
      <c r="QW839" s="233"/>
      <c r="QX839" s="233"/>
      <c r="QY839" s="233"/>
      <c r="QZ839" s="233"/>
      <c r="RA839" s="233"/>
      <c r="RB839" s="233"/>
      <c r="RC839" s="233"/>
      <c r="RD839" s="233"/>
      <c r="RE839" s="233"/>
      <c r="RF839" s="233"/>
      <c r="RG839" s="233"/>
      <c r="RH839" s="233"/>
      <c r="RI839" s="233"/>
      <c r="RJ839" s="233"/>
      <c r="RK839" s="233"/>
      <c r="RL839" s="233"/>
      <c r="RM839" s="233"/>
      <c r="RN839" s="233"/>
      <c r="RO839" s="233"/>
      <c r="RP839" s="233"/>
      <c r="RQ839" s="233"/>
      <c r="RR839" s="233"/>
      <c r="RS839" s="233"/>
      <c r="RT839" s="233"/>
      <c r="RU839" s="233"/>
      <c r="RV839" s="233"/>
      <c r="RW839" s="233"/>
      <c r="RX839" s="233"/>
      <c r="RY839" s="233"/>
      <c r="RZ839" s="233"/>
      <c r="SA839" s="233"/>
      <c r="SB839" s="233"/>
    </row>
    <row r="840" spans="1:496" s="239" customFormat="1" ht="15" customHeight="1" x14ac:dyDescent="0.2">
      <c r="A840" s="237"/>
      <c r="B840" s="237"/>
      <c r="D840" s="237"/>
      <c r="F840" s="233"/>
      <c r="G840" s="233"/>
      <c r="H840" s="233"/>
      <c r="I840" s="233"/>
      <c r="J840" s="233"/>
      <c r="K840" s="233"/>
      <c r="L840" s="233"/>
      <c r="M840" s="233"/>
      <c r="N840" s="233"/>
      <c r="O840" s="233"/>
      <c r="P840" s="233"/>
      <c r="Q840" s="233"/>
      <c r="R840" s="233"/>
      <c r="S840" s="233"/>
      <c r="T840" s="233"/>
      <c r="U840" s="233"/>
      <c r="V840" s="233"/>
      <c r="W840" s="233"/>
      <c r="X840" s="233"/>
      <c r="Y840" s="233"/>
      <c r="Z840" s="233"/>
      <c r="AA840" s="233"/>
      <c r="AB840" s="233"/>
      <c r="AC840" s="233"/>
      <c r="AD840" s="233"/>
      <c r="AE840" s="233"/>
      <c r="AF840" s="233"/>
      <c r="AG840" s="233"/>
      <c r="AH840" s="233"/>
      <c r="AI840" s="233"/>
      <c r="AJ840" s="233"/>
      <c r="AK840" s="233"/>
      <c r="AL840" s="233"/>
      <c r="AM840" s="233"/>
      <c r="AN840" s="233"/>
      <c r="AO840" s="233"/>
      <c r="AP840" s="233"/>
      <c r="AQ840" s="233"/>
      <c r="AR840" s="233"/>
      <c r="AS840" s="233"/>
      <c r="AT840" s="233"/>
      <c r="AU840" s="233"/>
      <c r="AV840" s="233"/>
      <c r="AW840" s="233"/>
      <c r="AX840" s="233"/>
      <c r="AY840" s="233"/>
      <c r="AZ840" s="233"/>
      <c r="BA840" s="233"/>
      <c r="BB840" s="233"/>
      <c r="BC840" s="233"/>
      <c r="BD840" s="233"/>
      <c r="BE840" s="233"/>
      <c r="BF840" s="233"/>
      <c r="BG840" s="233"/>
      <c r="BH840" s="233"/>
      <c r="BI840" s="233"/>
      <c r="BJ840" s="233"/>
      <c r="BK840" s="233"/>
      <c r="BL840" s="233"/>
      <c r="BM840" s="233"/>
      <c r="BN840" s="233"/>
      <c r="BO840" s="233"/>
      <c r="BP840" s="233"/>
      <c r="BQ840" s="233"/>
      <c r="BR840" s="233"/>
      <c r="BS840" s="233"/>
      <c r="BT840" s="233"/>
      <c r="BU840" s="233"/>
      <c r="BV840" s="233"/>
      <c r="BW840" s="233"/>
      <c r="BX840" s="233"/>
      <c r="BY840" s="233"/>
      <c r="BZ840" s="233"/>
      <c r="CA840" s="233"/>
      <c r="CB840" s="233"/>
      <c r="CC840" s="233"/>
      <c r="CD840" s="233"/>
      <c r="CE840" s="233"/>
      <c r="CF840" s="233"/>
      <c r="CG840" s="233"/>
      <c r="CH840" s="233"/>
      <c r="CI840" s="233"/>
      <c r="CJ840" s="233"/>
      <c r="CK840" s="233"/>
      <c r="CL840" s="233"/>
      <c r="CM840" s="233"/>
      <c r="CN840" s="233"/>
      <c r="CO840" s="233"/>
      <c r="CP840" s="233"/>
      <c r="CQ840" s="233"/>
      <c r="CR840" s="233"/>
      <c r="CS840" s="233"/>
      <c r="CT840" s="233"/>
      <c r="CU840" s="233"/>
      <c r="CV840" s="233"/>
      <c r="CW840" s="233"/>
      <c r="CX840" s="233"/>
      <c r="CY840" s="233"/>
      <c r="CZ840" s="233"/>
      <c r="DA840" s="233"/>
      <c r="DB840" s="233"/>
      <c r="DC840" s="233"/>
      <c r="DD840" s="233"/>
      <c r="DE840" s="233"/>
      <c r="DF840" s="233"/>
      <c r="DG840" s="233"/>
      <c r="DH840" s="233"/>
      <c r="DI840" s="233"/>
      <c r="DJ840" s="233"/>
      <c r="DK840" s="233"/>
      <c r="DL840" s="233"/>
      <c r="DM840" s="233"/>
      <c r="DN840" s="233"/>
      <c r="DO840" s="233"/>
      <c r="DP840" s="233"/>
      <c r="DQ840" s="233"/>
      <c r="DR840" s="233"/>
      <c r="DS840" s="233"/>
      <c r="DT840" s="233"/>
      <c r="DU840" s="233"/>
      <c r="DV840" s="233"/>
      <c r="DW840" s="233"/>
      <c r="DX840" s="233"/>
      <c r="DY840" s="233"/>
      <c r="DZ840" s="233"/>
      <c r="EA840" s="233"/>
      <c r="EB840" s="233"/>
      <c r="EC840" s="233"/>
      <c r="ED840" s="233"/>
      <c r="EE840" s="233"/>
      <c r="EF840" s="233"/>
      <c r="EG840" s="233"/>
      <c r="EH840" s="233"/>
      <c r="EI840" s="233"/>
      <c r="EJ840" s="233"/>
      <c r="EK840" s="233"/>
      <c r="EL840" s="233"/>
      <c r="EM840" s="233"/>
      <c r="EN840" s="233"/>
      <c r="EO840" s="233"/>
      <c r="EP840" s="233"/>
      <c r="EQ840" s="233"/>
      <c r="ER840" s="233"/>
      <c r="ES840" s="233"/>
      <c r="ET840" s="233"/>
      <c r="EU840" s="233"/>
      <c r="EV840" s="233"/>
      <c r="EW840" s="233"/>
      <c r="EX840" s="233"/>
      <c r="EY840" s="233"/>
      <c r="EZ840" s="233"/>
      <c r="FA840" s="233"/>
      <c r="FB840" s="233"/>
      <c r="FC840" s="233"/>
      <c r="FD840" s="233"/>
      <c r="FE840" s="233"/>
      <c r="FF840" s="233"/>
      <c r="FG840" s="233"/>
      <c r="FH840" s="233"/>
      <c r="FI840" s="233"/>
      <c r="FJ840" s="233"/>
      <c r="FK840" s="233"/>
      <c r="FL840" s="233"/>
      <c r="FM840" s="233"/>
      <c r="FN840" s="233"/>
      <c r="FO840" s="233"/>
      <c r="FP840" s="233"/>
      <c r="FQ840" s="233"/>
      <c r="FR840" s="233"/>
      <c r="FS840" s="233"/>
      <c r="FT840" s="233"/>
      <c r="FU840" s="233"/>
      <c r="FV840" s="233"/>
      <c r="FW840" s="233"/>
      <c r="FX840" s="233"/>
      <c r="FY840" s="233"/>
      <c r="FZ840" s="233"/>
      <c r="GA840" s="233"/>
      <c r="GB840" s="233"/>
      <c r="GC840" s="233"/>
      <c r="GD840" s="233"/>
      <c r="GE840" s="233"/>
      <c r="GF840" s="233"/>
      <c r="GG840" s="233"/>
      <c r="GH840" s="233"/>
      <c r="GI840" s="233"/>
      <c r="GJ840" s="233"/>
      <c r="GK840" s="233"/>
      <c r="GL840" s="233"/>
      <c r="GM840" s="233"/>
      <c r="GN840" s="233"/>
      <c r="GO840" s="233"/>
      <c r="GP840" s="233"/>
      <c r="GQ840" s="233"/>
      <c r="GR840" s="233"/>
      <c r="GS840" s="233"/>
      <c r="GT840" s="233"/>
      <c r="GU840" s="233"/>
      <c r="GV840" s="233"/>
      <c r="GW840" s="233"/>
      <c r="GX840" s="233"/>
      <c r="GY840" s="233"/>
      <c r="GZ840" s="233"/>
      <c r="HA840" s="233"/>
      <c r="HB840" s="233"/>
      <c r="HC840" s="233"/>
      <c r="HD840" s="233"/>
      <c r="HE840" s="233"/>
      <c r="HF840" s="233"/>
      <c r="HG840" s="233"/>
      <c r="HH840" s="233"/>
      <c r="HI840" s="233"/>
      <c r="HJ840" s="233"/>
      <c r="HK840" s="233"/>
      <c r="HL840" s="233"/>
      <c r="HM840" s="233"/>
      <c r="HN840" s="233"/>
      <c r="HO840" s="233"/>
      <c r="HP840" s="233"/>
      <c r="HQ840" s="233"/>
      <c r="HR840" s="233"/>
      <c r="HS840" s="233"/>
      <c r="HT840" s="233"/>
      <c r="HU840" s="233"/>
      <c r="HV840" s="233"/>
      <c r="HW840" s="233"/>
      <c r="HX840" s="233"/>
      <c r="HY840" s="233"/>
      <c r="HZ840" s="233"/>
      <c r="IA840" s="233"/>
      <c r="IB840" s="233"/>
      <c r="IC840" s="233"/>
      <c r="ID840" s="233"/>
      <c r="IE840" s="233"/>
      <c r="IF840" s="233"/>
      <c r="IG840" s="233"/>
      <c r="IH840" s="233"/>
      <c r="II840" s="233"/>
      <c r="IJ840" s="233"/>
      <c r="IK840" s="233"/>
      <c r="IL840" s="233"/>
      <c r="IM840" s="233"/>
      <c r="IN840" s="233"/>
      <c r="IO840" s="233"/>
      <c r="IP840" s="233"/>
      <c r="IQ840" s="233"/>
      <c r="IR840" s="233"/>
      <c r="IS840" s="233"/>
      <c r="IT840" s="233"/>
      <c r="IU840" s="233"/>
      <c r="IV840" s="233"/>
      <c r="IW840" s="233"/>
      <c r="IX840" s="233"/>
      <c r="IY840" s="233"/>
      <c r="IZ840" s="233"/>
      <c r="JA840" s="233"/>
      <c r="JB840" s="233"/>
      <c r="JC840" s="233"/>
      <c r="JD840" s="233"/>
      <c r="JE840" s="233"/>
      <c r="JF840" s="233"/>
      <c r="JG840" s="233"/>
      <c r="JH840" s="233"/>
      <c r="JI840" s="233"/>
      <c r="JJ840" s="233"/>
      <c r="JK840" s="233"/>
      <c r="JL840" s="233"/>
      <c r="JM840" s="233"/>
      <c r="JN840" s="233"/>
      <c r="JO840" s="233"/>
      <c r="JP840" s="233"/>
      <c r="JQ840" s="233"/>
      <c r="JR840" s="233"/>
      <c r="JS840" s="233"/>
      <c r="JT840" s="233"/>
      <c r="JU840" s="233"/>
      <c r="JV840" s="233"/>
      <c r="JW840" s="233"/>
      <c r="JX840" s="233"/>
      <c r="JY840" s="233"/>
      <c r="JZ840" s="233"/>
      <c r="KA840" s="233"/>
      <c r="KB840" s="233"/>
      <c r="KC840" s="233"/>
      <c r="KD840" s="233"/>
      <c r="KE840" s="233"/>
      <c r="KF840" s="233"/>
      <c r="KG840" s="233"/>
      <c r="KH840" s="233"/>
      <c r="KI840" s="233"/>
      <c r="KJ840" s="233"/>
      <c r="KK840" s="233"/>
      <c r="KL840" s="233"/>
      <c r="KM840" s="233"/>
      <c r="KN840" s="233"/>
      <c r="KO840" s="233"/>
      <c r="KP840" s="233"/>
      <c r="KQ840" s="233"/>
      <c r="KR840" s="233"/>
      <c r="KS840" s="233"/>
      <c r="KT840" s="233"/>
      <c r="KU840" s="233"/>
      <c r="KV840" s="233"/>
      <c r="KW840" s="233"/>
      <c r="KX840" s="233"/>
      <c r="KY840" s="233"/>
      <c r="KZ840" s="233"/>
      <c r="LA840" s="233"/>
      <c r="LB840" s="233"/>
      <c r="LC840" s="233"/>
      <c r="LD840" s="233"/>
      <c r="LE840" s="233"/>
      <c r="LF840" s="233"/>
      <c r="LG840" s="233"/>
      <c r="LH840" s="233"/>
      <c r="LI840" s="233"/>
      <c r="LJ840" s="233"/>
      <c r="LK840" s="233"/>
      <c r="LL840" s="233"/>
      <c r="LM840" s="233"/>
      <c r="LN840" s="233"/>
      <c r="LO840" s="233"/>
      <c r="LP840" s="233"/>
      <c r="LQ840" s="233"/>
      <c r="LR840" s="233"/>
      <c r="LS840" s="233"/>
      <c r="LT840" s="233"/>
      <c r="LU840" s="233"/>
      <c r="LV840" s="233"/>
      <c r="LW840" s="233"/>
      <c r="LX840" s="233"/>
      <c r="LY840" s="233"/>
      <c r="LZ840" s="233"/>
      <c r="MA840" s="233"/>
      <c r="MB840" s="233"/>
      <c r="MC840" s="233"/>
      <c r="MD840" s="233"/>
      <c r="ME840" s="233"/>
      <c r="MF840" s="233"/>
      <c r="MG840" s="233"/>
      <c r="MH840" s="233"/>
      <c r="MI840" s="233"/>
      <c r="MJ840" s="233"/>
      <c r="MK840" s="233"/>
      <c r="ML840" s="233"/>
      <c r="MM840" s="233"/>
      <c r="MN840" s="233"/>
      <c r="MO840" s="233"/>
      <c r="MP840" s="233"/>
      <c r="MQ840" s="233"/>
      <c r="MR840" s="233"/>
      <c r="MS840" s="233"/>
      <c r="MT840" s="233"/>
      <c r="MU840" s="233"/>
      <c r="MV840" s="233"/>
      <c r="MW840" s="233"/>
      <c r="MX840" s="233"/>
      <c r="MY840" s="233"/>
      <c r="MZ840" s="233"/>
      <c r="NA840" s="233"/>
      <c r="NB840" s="233"/>
      <c r="NC840" s="233"/>
      <c r="ND840" s="233"/>
      <c r="NE840" s="233"/>
      <c r="NF840" s="233"/>
      <c r="NG840" s="233"/>
      <c r="NH840" s="233"/>
      <c r="NI840" s="233"/>
      <c r="NJ840" s="233"/>
      <c r="NK840" s="233"/>
      <c r="NL840" s="233"/>
      <c r="NM840" s="233"/>
      <c r="NN840" s="233"/>
      <c r="NO840" s="233"/>
      <c r="NP840" s="233"/>
      <c r="NQ840" s="233"/>
      <c r="NR840" s="233"/>
      <c r="NS840" s="233"/>
      <c r="NT840" s="233"/>
      <c r="NU840" s="233"/>
      <c r="NV840" s="233"/>
      <c r="NW840" s="233"/>
      <c r="NX840" s="233"/>
      <c r="NY840" s="233"/>
      <c r="NZ840" s="233"/>
      <c r="OA840" s="233"/>
      <c r="OB840" s="233"/>
      <c r="OC840" s="233"/>
      <c r="OD840" s="233"/>
      <c r="OE840" s="233"/>
      <c r="OF840" s="233"/>
      <c r="OG840" s="233"/>
      <c r="OH840" s="233"/>
      <c r="OI840" s="233"/>
      <c r="OJ840" s="233"/>
      <c r="OK840" s="233"/>
      <c r="OL840" s="233"/>
      <c r="OM840" s="233"/>
      <c r="ON840" s="233"/>
      <c r="OO840" s="233"/>
      <c r="OP840" s="233"/>
      <c r="OQ840" s="233"/>
      <c r="OR840" s="233"/>
      <c r="OS840" s="233"/>
      <c r="OT840" s="233"/>
      <c r="OU840" s="233"/>
      <c r="OV840" s="233"/>
      <c r="OW840" s="233"/>
      <c r="OX840" s="233"/>
      <c r="OY840" s="233"/>
      <c r="OZ840" s="233"/>
      <c r="PA840" s="233"/>
      <c r="PB840" s="233"/>
      <c r="PC840" s="233"/>
      <c r="PD840" s="233"/>
      <c r="PE840" s="233"/>
      <c r="PF840" s="233"/>
      <c r="PG840" s="233"/>
      <c r="PH840" s="233"/>
      <c r="PI840" s="233"/>
      <c r="PJ840" s="233"/>
      <c r="PK840" s="233"/>
      <c r="PL840" s="233"/>
      <c r="PM840" s="233"/>
      <c r="PN840" s="233"/>
      <c r="PO840" s="233"/>
      <c r="PP840" s="233"/>
      <c r="PQ840" s="233"/>
      <c r="PR840" s="233"/>
      <c r="PS840" s="233"/>
      <c r="PT840" s="233"/>
      <c r="PU840" s="233"/>
      <c r="PV840" s="233"/>
      <c r="PW840" s="233"/>
      <c r="PX840" s="233"/>
      <c r="PY840" s="233"/>
      <c r="PZ840" s="233"/>
      <c r="QA840" s="233"/>
      <c r="QB840" s="233"/>
      <c r="QC840" s="233"/>
      <c r="QD840" s="233"/>
      <c r="QE840" s="233"/>
      <c r="QF840" s="233"/>
      <c r="QG840" s="233"/>
      <c r="QH840" s="233"/>
      <c r="QI840" s="233"/>
      <c r="QJ840" s="233"/>
      <c r="QK840" s="233"/>
      <c r="QL840" s="233"/>
      <c r="QM840" s="233"/>
      <c r="QN840" s="233"/>
      <c r="QO840" s="233"/>
      <c r="QP840" s="233"/>
      <c r="QQ840" s="233"/>
      <c r="QR840" s="233"/>
      <c r="QS840" s="233"/>
      <c r="QT840" s="233"/>
      <c r="QU840" s="233"/>
      <c r="QV840" s="233"/>
      <c r="QW840" s="233"/>
      <c r="QX840" s="233"/>
      <c r="QY840" s="233"/>
      <c r="QZ840" s="233"/>
      <c r="RA840" s="233"/>
      <c r="RB840" s="233"/>
      <c r="RC840" s="233"/>
      <c r="RD840" s="233"/>
      <c r="RE840" s="233"/>
      <c r="RF840" s="233"/>
      <c r="RG840" s="233"/>
      <c r="RH840" s="233"/>
      <c r="RI840" s="233"/>
      <c r="RJ840" s="233"/>
      <c r="RK840" s="233"/>
      <c r="RL840" s="233"/>
      <c r="RM840" s="233"/>
      <c r="RN840" s="233"/>
      <c r="RO840" s="233"/>
      <c r="RP840" s="233"/>
      <c r="RQ840" s="233"/>
      <c r="RR840" s="233"/>
      <c r="RS840" s="233"/>
      <c r="RT840" s="233"/>
      <c r="RU840" s="233"/>
      <c r="RV840" s="233"/>
      <c r="RW840" s="233"/>
      <c r="RX840" s="233"/>
      <c r="RY840" s="233"/>
      <c r="RZ840" s="233"/>
      <c r="SA840" s="233"/>
      <c r="SB840" s="233"/>
    </row>
    <row r="841" spans="1:496" ht="15" customHeight="1" x14ac:dyDescent="0.2">
      <c r="A841" s="234"/>
    </row>
    <row r="842" spans="1:496" ht="15" customHeight="1" x14ac:dyDescent="0.2">
      <c r="A842" s="234" t="s">
        <v>1107</v>
      </c>
      <c r="B842" s="234">
        <v>212</v>
      </c>
      <c r="E842" s="233" t="s">
        <v>758</v>
      </c>
    </row>
    <row r="843" spans="1:496" ht="15" customHeight="1" x14ac:dyDescent="0.2">
      <c r="A843" s="234" t="s">
        <v>1108</v>
      </c>
      <c r="B843" s="234">
        <v>212001</v>
      </c>
      <c r="E843" s="233" t="s">
        <v>536</v>
      </c>
    </row>
    <row r="844" spans="1:496" ht="15" customHeight="1" x14ac:dyDescent="0.2">
      <c r="A844" s="234" t="s">
        <v>1109</v>
      </c>
      <c r="B844" s="234">
        <v>212002</v>
      </c>
      <c r="E844" s="233" t="s">
        <v>537</v>
      </c>
    </row>
    <row r="845" spans="1:496" s="239" customFormat="1" ht="15" customHeight="1" x14ac:dyDescent="0.2">
      <c r="A845" s="237"/>
      <c r="B845" s="237"/>
      <c r="D845" s="237"/>
      <c r="F845" s="233"/>
      <c r="G845" s="233"/>
      <c r="H845" s="233"/>
      <c r="I845" s="233"/>
      <c r="J845" s="233"/>
      <c r="K845" s="233"/>
      <c r="L845" s="233"/>
      <c r="M845" s="233"/>
      <c r="N845" s="233"/>
      <c r="O845" s="233"/>
      <c r="P845" s="233"/>
      <c r="Q845" s="233"/>
      <c r="R845" s="233"/>
      <c r="S845" s="233"/>
      <c r="T845" s="233"/>
      <c r="U845" s="233"/>
      <c r="V845" s="233"/>
      <c r="W845" s="233"/>
      <c r="X845" s="233"/>
      <c r="Y845" s="233"/>
      <c r="Z845" s="233"/>
      <c r="AA845" s="233"/>
      <c r="AB845" s="233"/>
      <c r="AC845" s="233"/>
      <c r="AD845" s="233"/>
      <c r="AE845" s="233"/>
      <c r="AF845" s="233"/>
      <c r="AG845" s="233"/>
      <c r="AH845" s="233"/>
      <c r="AI845" s="233"/>
      <c r="AJ845" s="233"/>
      <c r="AK845" s="233"/>
      <c r="AL845" s="233"/>
      <c r="AM845" s="233"/>
      <c r="AN845" s="233"/>
      <c r="AO845" s="233"/>
      <c r="AP845" s="233"/>
      <c r="AQ845" s="233"/>
      <c r="AR845" s="233"/>
      <c r="AS845" s="233"/>
      <c r="AT845" s="233"/>
      <c r="AU845" s="233"/>
      <c r="AV845" s="233"/>
      <c r="AW845" s="233"/>
      <c r="AX845" s="233"/>
      <c r="AY845" s="233"/>
      <c r="AZ845" s="233"/>
      <c r="BA845" s="233"/>
      <c r="BB845" s="233"/>
      <c r="BC845" s="233"/>
      <c r="BD845" s="233"/>
      <c r="BE845" s="233"/>
      <c r="BF845" s="233"/>
      <c r="BG845" s="233"/>
      <c r="BH845" s="233"/>
      <c r="BI845" s="233"/>
      <c r="BJ845" s="233"/>
      <c r="BK845" s="233"/>
      <c r="BL845" s="233"/>
      <c r="BM845" s="233"/>
      <c r="BN845" s="233"/>
      <c r="BO845" s="233"/>
      <c r="BP845" s="233"/>
      <c r="BQ845" s="233"/>
      <c r="BR845" s="233"/>
      <c r="BS845" s="233"/>
      <c r="BT845" s="233"/>
      <c r="BU845" s="233"/>
      <c r="BV845" s="233"/>
      <c r="BW845" s="233"/>
      <c r="BX845" s="233"/>
      <c r="BY845" s="233"/>
      <c r="BZ845" s="233"/>
      <c r="CA845" s="233"/>
      <c r="CB845" s="233"/>
      <c r="CC845" s="233"/>
      <c r="CD845" s="233"/>
      <c r="CE845" s="233"/>
      <c r="CF845" s="233"/>
      <c r="CG845" s="233"/>
      <c r="CH845" s="233"/>
      <c r="CI845" s="233"/>
      <c r="CJ845" s="233"/>
      <c r="CK845" s="233"/>
      <c r="CL845" s="233"/>
      <c r="CM845" s="233"/>
      <c r="CN845" s="233"/>
      <c r="CO845" s="233"/>
      <c r="CP845" s="233"/>
      <c r="CQ845" s="233"/>
      <c r="CR845" s="233"/>
      <c r="CS845" s="233"/>
      <c r="CT845" s="233"/>
      <c r="CU845" s="233"/>
      <c r="CV845" s="233"/>
      <c r="CW845" s="233"/>
      <c r="CX845" s="233"/>
      <c r="CY845" s="233"/>
      <c r="CZ845" s="233"/>
      <c r="DA845" s="233"/>
      <c r="DB845" s="233"/>
      <c r="DC845" s="233"/>
      <c r="DD845" s="233"/>
      <c r="DE845" s="233"/>
      <c r="DF845" s="233"/>
      <c r="DG845" s="233"/>
      <c r="DH845" s="233"/>
      <c r="DI845" s="233"/>
      <c r="DJ845" s="233"/>
      <c r="DK845" s="233"/>
      <c r="DL845" s="233"/>
      <c r="DM845" s="233"/>
      <c r="DN845" s="233"/>
      <c r="DO845" s="233"/>
      <c r="DP845" s="233"/>
      <c r="DQ845" s="233"/>
      <c r="DR845" s="233"/>
      <c r="DS845" s="233"/>
      <c r="DT845" s="233"/>
      <c r="DU845" s="233"/>
      <c r="DV845" s="233"/>
      <c r="DW845" s="233"/>
      <c r="DX845" s="233"/>
      <c r="DY845" s="233"/>
      <c r="DZ845" s="233"/>
      <c r="EA845" s="233"/>
      <c r="EB845" s="233"/>
      <c r="EC845" s="233"/>
      <c r="ED845" s="233"/>
      <c r="EE845" s="233"/>
      <c r="EF845" s="233"/>
      <c r="EG845" s="233"/>
      <c r="EH845" s="233"/>
      <c r="EI845" s="233"/>
      <c r="EJ845" s="233"/>
      <c r="EK845" s="233"/>
      <c r="EL845" s="233"/>
      <c r="EM845" s="233"/>
      <c r="EN845" s="233"/>
      <c r="EO845" s="233"/>
      <c r="EP845" s="233"/>
      <c r="EQ845" s="233"/>
      <c r="ER845" s="233"/>
      <c r="ES845" s="233"/>
      <c r="ET845" s="233"/>
      <c r="EU845" s="233"/>
      <c r="EV845" s="233"/>
      <c r="EW845" s="233"/>
      <c r="EX845" s="233"/>
      <c r="EY845" s="233"/>
      <c r="EZ845" s="233"/>
      <c r="FA845" s="233"/>
      <c r="FB845" s="233"/>
      <c r="FC845" s="233"/>
      <c r="FD845" s="233"/>
      <c r="FE845" s="233"/>
      <c r="FF845" s="233"/>
      <c r="FG845" s="233"/>
      <c r="FH845" s="233"/>
      <c r="FI845" s="233"/>
      <c r="FJ845" s="233"/>
      <c r="FK845" s="233"/>
      <c r="FL845" s="233"/>
      <c r="FM845" s="233"/>
      <c r="FN845" s="233"/>
      <c r="FO845" s="233"/>
      <c r="FP845" s="233"/>
      <c r="FQ845" s="233"/>
      <c r="FR845" s="233"/>
      <c r="FS845" s="233"/>
      <c r="FT845" s="233"/>
      <c r="FU845" s="233"/>
      <c r="FV845" s="233"/>
      <c r="FW845" s="233"/>
      <c r="FX845" s="233"/>
      <c r="FY845" s="233"/>
      <c r="FZ845" s="233"/>
      <c r="GA845" s="233"/>
      <c r="GB845" s="233"/>
      <c r="GC845" s="233"/>
      <c r="GD845" s="233"/>
      <c r="GE845" s="233"/>
      <c r="GF845" s="233"/>
      <c r="GG845" s="233"/>
      <c r="GH845" s="233"/>
      <c r="GI845" s="233"/>
      <c r="GJ845" s="233"/>
      <c r="GK845" s="233"/>
      <c r="GL845" s="233"/>
      <c r="GM845" s="233"/>
      <c r="GN845" s="233"/>
      <c r="GO845" s="233"/>
      <c r="GP845" s="233"/>
      <c r="GQ845" s="233"/>
      <c r="GR845" s="233"/>
      <c r="GS845" s="233"/>
      <c r="GT845" s="233"/>
      <c r="GU845" s="233"/>
      <c r="GV845" s="233"/>
      <c r="GW845" s="233"/>
      <c r="GX845" s="233"/>
      <c r="GY845" s="233"/>
      <c r="GZ845" s="233"/>
      <c r="HA845" s="233"/>
      <c r="HB845" s="233"/>
      <c r="HC845" s="233"/>
      <c r="HD845" s="233"/>
      <c r="HE845" s="233"/>
      <c r="HF845" s="233"/>
      <c r="HG845" s="233"/>
      <c r="HH845" s="233"/>
      <c r="HI845" s="233"/>
      <c r="HJ845" s="233"/>
      <c r="HK845" s="233"/>
      <c r="HL845" s="233"/>
      <c r="HM845" s="233"/>
      <c r="HN845" s="233"/>
      <c r="HO845" s="233"/>
      <c r="HP845" s="233"/>
      <c r="HQ845" s="233"/>
      <c r="HR845" s="233"/>
      <c r="HS845" s="233"/>
      <c r="HT845" s="233"/>
      <c r="HU845" s="233"/>
      <c r="HV845" s="233"/>
      <c r="HW845" s="233"/>
      <c r="HX845" s="233"/>
      <c r="HY845" s="233"/>
      <c r="HZ845" s="233"/>
      <c r="IA845" s="233"/>
      <c r="IB845" s="233"/>
      <c r="IC845" s="233"/>
      <c r="ID845" s="233"/>
      <c r="IE845" s="233"/>
      <c r="IF845" s="233"/>
      <c r="IG845" s="233"/>
      <c r="IH845" s="233"/>
      <c r="II845" s="233"/>
      <c r="IJ845" s="233"/>
      <c r="IK845" s="233"/>
      <c r="IL845" s="233"/>
      <c r="IM845" s="233"/>
      <c r="IN845" s="233"/>
      <c r="IO845" s="233"/>
      <c r="IP845" s="233"/>
      <c r="IQ845" s="233"/>
      <c r="IR845" s="233"/>
      <c r="IS845" s="233"/>
      <c r="IT845" s="233"/>
      <c r="IU845" s="233"/>
      <c r="IV845" s="233"/>
      <c r="IW845" s="233"/>
      <c r="IX845" s="233"/>
      <c r="IY845" s="233"/>
      <c r="IZ845" s="233"/>
      <c r="JA845" s="233"/>
      <c r="JB845" s="233"/>
      <c r="JC845" s="233"/>
      <c r="JD845" s="233"/>
      <c r="JE845" s="233"/>
      <c r="JF845" s="233"/>
      <c r="JG845" s="233"/>
      <c r="JH845" s="233"/>
      <c r="JI845" s="233"/>
      <c r="JJ845" s="233"/>
      <c r="JK845" s="233"/>
      <c r="JL845" s="233"/>
      <c r="JM845" s="233"/>
      <c r="JN845" s="233"/>
      <c r="JO845" s="233"/>
      <c r="JP845" s="233"/>
      <c r="JQ845" s="233"/>
      <c r="JR845" s="233"/>
      <c r="JS845" s="233"/>
      <c r="JT845" s="233"/>
      <c r="JU845" s="233"/>
      <c r="JV845" s="233"/>
      <c r="JW845" s="233"/>
      <c r="JX845" s="233"/>
      <c r="JY845" s="233"/>
      <c r="JZ845" s="233"/>
      <c r="KA845" s="233"/>
      <c r="KB845" s="233"/>
      <c r="KC845" s="233"/>
      <c r="KD845" s="233"/>
      <c r="KE845" s="233"/>
      <c r="KF845" s="233"/>
      <c r="KG845" s="233"/>
      <c r="KH845" s="233"/>
      <c r="KI845" s="233"/>
      <c r="KJ845" s="233"/>
      <c r="KK845" s="233"/>
      <c r="KL845" s="233"/>
      <c r="KM845" s="233"/>
      <c r="KN845" s="233"/>
      <c r="KO845" s="233"/>
      <c r="KP845" s="233"/>
      <c r="KQ845" s="233"/>
      <c r="KR845" s="233"/>
      <c r="KS845" s="233"/>
      <c r="KT845" s="233"/>
      <c r="KU845" s="233"/>
      <c r="KV845" s="233"/>
      <c r="KW845" s="233"/>
      <c r="KX845" s="233"/>
      <c r="KY845" s="233"/>
      <c r="KZ845" s="233"/>
      <c r="LA845" s="233"/>
      <c r="LB845" s="233"/>
      <c r="LC845" s="233"/>
      <c r="LD845" s="233"/>
      <c r="LE845" s="233"/>
      <c r="LF845" s="233"/>
      <c r="LG845" s="233"/>
      <c r="LH845" s="233"/>
      <c r="LI845" s="233"/>
      <c r="LJ845" s="233"/>
      <c r="LK845" s="233"/>
      <c r="LL845" s="233"/>
      <c r="LM845" s="233"/>
      <c r="LN845" s="233"/>
      <c r="LO845" s="233"/>
      <c r="LP845" s="233"/>
      <c r="LQ845" s="233"/>
      <c r="LR845" s="233"/>
      <c r="LS845" s="233"/>
      <c r="LT845" s="233"/>
      <c r="LU845" s="233"/>
      <c r="LV845" s="233"/>
      <c r="LW845" s="233"/>
      <c r="LX845" s="233"/>
      <c r="LY845" s="233"/>
      <c r="LZ845" s="233"/>
      <c r="MA845" s="233"/>
      <c r="MB845" s="233"/>
      <c r="MC845" s="233"/>
      <c r="MD845" s="233"/>
      <c r="ME845" s="233"/>
      <c r="MF845" s="233"/>
      <c r="MG845" s="233"/>
      <c r="MH845" s="233"/>
      <c r="MI845" s="233"/>
      <c r="MJ845" s="233"/>
      <c r="MK845" s="233"/>
      <c r="ML845" s="233"/>
      <c r="MM845" s="233"/>
      <c r="MN845" s="233"/>
      <c r="MO845" s="233"/>
      <c r="MP845" s="233"/>
      <c r="MQ845" s="233"/>
      <c r="MR845" s="233"/>
      <c r="MS845" s="233"/>
      <c r="MT845" s="233"/>
      <c r="MU845" s="233"/>
      <c r="MV845" s="233"/>
      <c r="MW845" s="233"/>
      <c r="MX845" s="233"/>
      <c r="MY845" s="233"/>
      <c r="MZ845" s="233"/>
      <c r="NA845" s="233"/>
      <c r="NB845" s="233"/>
      <c r="NC845" s="233"/>
      <c r="ND845" s="233"/>
      <c r="NE845" s="233"/>
      <c r="NF845" s="233"/>
      <c r="NG845" s="233"/>
      <c r="NH845" s="233"/>
      <c r="NI845" s="233"/>
      <c r="NJ845" s="233"/>
      <c r="NK845" s="233"/>
      <c r="NL845" s="233"/>
      <c r="NM845" s="233"/>
      <c r="NN845" s="233"/>
      <c r="NO845" s="233"/>
      <c r="NP845" s="233"/>
      <c r="NQ845" s="233"/>
      <c r="NR845" s="233"/>
      <c r="NS845" s="233"/>
      <c r="NT845" s="233"/>
      <c r="NU845" s="233"/>
      <c r="NV845" s="233"/>
      <c r="NW845" s="233"/>
      <c r="NX845" s="233"/>
      <c r="NY845" s="233"/>
      <c r="NZ845" s="233"/>
      <c r="OA845" s="233"/>
      <c r="OB845" s="233"/>
      <c r="OC845" s="233"/>
      <c r="OD845" s="233"/>
      <c r="OE845" s="233"/>
      <c r="OF845" s="233"/>
      <c r="OG845" s="233"/>
      <c r="OH845" s="233"/>
      <c r="OI845" s="233"/>
      <c r="OJ845" s="233"/>
      <c r="OK845" s="233"/>
      <c r="OL845" s="233"/>
      <c r="OM845" s="233"/>
      <c r="ON845" s="233"/>
      <c r="OO845" s="233"/>
      <c r="OP845" s="233"/>
      <c r="OQ845" s="233"/>
      <c r="OR845" s="233"/>
      <c r="OS845" s="233"/>
      <c r="OT845" s="233"/>
      <c r="OU845" s="233"/>
      <c r="OV845" s="233"/>
      <c r="OW845" s="233"/>
      <c r="OX845" s="233"/>
      <c r="OY845" s="233"/>
      <c r="OZ845" s="233"/>
      <c r="PA845" s="233"/>
      <c r="PB845" s="233"/>
      <c r="PC845" s="233"/>
      <c r="PD845" s="233"/>
      <c r="PE845" s="233"/>
      <c r="PF845" s="233"/>
      <c r="PG845" s="233"/>
      <c r="PH845" s="233"/>
      <c r="PI845" s="233"/>
      <c r="PJ845" s="233"/>
      <c r="PK845" s="233"/>
      <c r="PL845" s="233"/>
      <c r="PM845" s="233"/>
      <c r="PN845" s="233"/>
      <c r="PO845" s="233"/>
      <c r="PP845" s="233"/>
      <c r="PQ845" s="233"/>
      <c r="PR845" s="233"/>
      <c r="PS845" s="233"/>
      <c r="PT845" s="233"/>
      <c r="PU845" s="233"/>
      <c r="PV845" s="233"/>
      <c r="PW845" s="233"/>
      <c r="PX845" s="233"/>
      <c r="PY845" s="233"/>
      <c r="PZ845" s="233"/>
      <c r="QA845" s="233"/>
      <c r="QB845" s="233"/>
      <c r="QC845" s="233"/>
      <c r="QD845" s="233"/>
      <c r="QE845" s="233"/>
      <c r="QF845" s="233"/>
      <c r="QG845" s="233"/>
      <c r="QH845" s="233"/>
      <c r="QI845" s="233"/>
      <c r="QJ845" s="233"/>
      <c r="QK845" s="233"/>
      <c r="QL845" s="233"/>
      <c r="QM845" s="233"/>
      <c r="QN845" s="233"/>
      <c r="QO845" s="233"/>
      <c r="QP845" s="233"/>
      <c r="QQ845" s="233"/>
      <c r="QR845" s="233"/>
      <c r="QS845" s="233"/>
      <c r="QT845" s="233"/>
      <c r="QU845" s="233"/>
      <c r="QV845" s="233"/>
      <c r="QW845" s="233"/>
      <c r="QX845" s="233"/>
      <c r="QY845" s="233"/>
      <c r="QZ845" s="233"/>
      <c r="RA845" s="233"/>
      <c r="RB845" s="233"/>
      <c r="RC845" s="233"/>
      <c r="RD845" s="233"/>
      <c r="RE845" s="233"/>
      <c r="RF845" s="233"/>
      <c r="RG845" s="233"/>
      <c r="RH845" s="233"/>
      <c r="RI845" s="233"/>
      <c r="RJ845" s="233"/>
      <c r="RK845" s="233"/>
      <c r="RL845" s="233"/>
      <c r="RM845" s="233"/>
      <c r="RN845" s="233"/>
      <c r="RO845" s="233"/>
      <c r="RP845" s="233"/>
      <c r="RQ845" s="233"/>
      <c r="RR845" s="233"/>
      <c r="RS845" s="233"/>
      <c r="RT845" s="233"/>
      <c r="RU845" s="233"/>
      <c r="RV845" s="233"/>
      <c r="RW845" s="233"/>
      <c r="RX845" s="233"/>
      <c r="RY845" s="233"/>
      <c r="RZ845" s="233"/>
      <c r="SA845" s="233"/>
      <c r="SB845" s="233"/>
    </row>
    <row r="846" spans="1:496" ht="15" customHeight="1" x14ac:dyDescent="0.2">
      <c r="A846" s="234" t="s">
        <v>1110</v>
      </c>
      <c r="B846" s="234">
        <v>212004</v>
      </c>
      <c r="E846" s="233" t="s">
        <v>538</v>
      </c>
    </row>
    <row r="847" spans="1:496" ht="15" customHeight="1" x14ac:dyDescent="0.2">
      <c r="A847" s="234"/>
    </row>
    <row r="848" spans="1:496" ht="15" customHeight="1" x14ac:dyDescent="0.2">
      <c r="A848" s="234" t="s">
        <v>1111</v>
      </c>
      <c r="B848" s="234">
        <v>213</v>
      </c>
      <c r="E848" s="233" t="s">
        <v>759</v>
      </c>
    </row>
    <row r="849" spans="1:5" ht="15" customHeight="1" x14ac:dyDescent="0.2">
      <c r="A849" s="234" t="s">
        <v>1112</v>
      </c>
      <c r="B849" s="234">
        <v>213001</v>
      </c>
      <c r="E849" s="233" t="s">
        <v>539</v>
      </c>
    </row>
    <row r="850" spans="1:5" ht="15" customHeight="1" x14ac:dyDescent="0.2">
      <c r="A850" s="234" t="s">
        <v>1113</v>
      </c>
      <c r="B850" s="234">
        <v>213002</v>
      </c>
      <c r="E850" s="233" t="s">
        <v>540</v>
      </c>
    </row>
    <row r="851" spans="1:5" ht="15" customHeight="1" x14ac:dyDescent="0.2">
      <c r="A851" s="234" t="s">
        <v>1114</v>
      </c>
      <c r="B851" s="234">
        <v>213003</v>
      </c>
      <c r="E851" s="233" t="s">
        <v>541</v>
      </c>
    </row>
    <row r="852" spans="1:5" ht="15" customHeight="1" x14ac:dyDescent="0.2">
      <c r="A852" s="234" t="s">
        <v>1115</v>
      </c>
      <c r="B852" s="234">
        <v>213004</v>
      </c>
      <c r="E852" s="233" t="s">
        <v>542</v>
      </c>
    </row>
    <row r="853" spans="1:5" ht="15" customHeight="1" x14ac:dyDescent="0.2">
      <c r="A853" s="234" t="s">
        <v>1116</v>
      </c>
      <c r="B853" s="234">
        <v>213005</v>
      </c>
      <c r="E853" s="233" t="s">
        <v>543</v>
      </c>
    </row>
    <row r="854" spans="1:5" ht="15" customHeight="1" x14ac:dyDescent="0.2">
      <c r="A854" s="234" t="s">
        <v>1117</v>
      </c>
      <c r="B854" s="234">
        <v>213006</v>
      </c>
      <c r="E854" s="233" t="s">
        <v>544</v>
      </c>
    </row>
    <row r="855" spans="1:5" ht="15" customHeight="1" x14ac:dyDescent="0.2">
      <c r="A855" s="234" t="s">
        <v>1118</v>
      </c>
      <c r="B855" s="234">
        <v>213007</v>
      </c>
      <c r="E855" s="233" t="s">
        <v>545</v>
      </c>
    </row>
    <row r="856" spans="1:5" ht="15" customHeight="1" x14ac:dyDescent="0.2">
      <c r="A856" s="234" t="s">
        <v>1119</v>
      </c>
      <c r="B856" s="234">
        <v>213008</v>
      </c>
      <c r="E856" s="233" t="s">
        <v>546</v>
      </c>
    </row>
    <row r="857" spans="1:5" ht="15" customHeight="1" x14ac:dyDescent="0.2">
      <c r="A857" s="234"/>
    </row>
    <row r="858" spans="1:5" ht="15" customHeight="1" x14ac:dyDescent="0.2">
      <c r="A858" s="234" t="s">
        <v>1120</v>
      </c>
      <c r="B858" s="234">
        <v>214</v>
      </c>
      <c r="E858" s="233" t="s">
        <v>760</v>
      </c>
    </row>
    <row r="859" spans="1:5" ht="15" customHeight="1" x14ac:dyDescent="0.2">
      <c r="A859" s="234" t="s">
        <v>1121</v>
      </c>
      <c r="B859" s="234">
        <v>214001</v>
      </c>
      <c r="E859" s="233" t="s">
        <v>547</v>
      </c>
    </row>
    <row r="860" spans="1:5" ht="15" customHeight="1" x14ac:dyDescent="0.2">
      <c r="A860" s="234" t="s">
        <v>1122</v>
      </c>
      <c r="B860" s="234">
        <v>214002</v>
      </c>
      <c r="E860" s="233" t="s">
        <v>548</v>
      </c>
    </row>
    <row r="861" spans="1:5" ht="15" customHeight="1" x14ac:dyDescent="0.2">
      <c r="A861" s="234" t="s">
        <v>1123</v>
      </c>
      <c r="B861" s="234">
        <v>214003</v>
      </c>
      <c r="E861" s="233" t="s">
        <v>549</v>
      </c>
    </row>
    <row r="862" spans="1:5" ht="15" customHeight="1" x14ac:dyDescent="0.2">
      <c r="A862" s="234" t="s">
        <v>1124</v>
      </c>
      <c r="B862" s="234">
        <v>214004</v>
      </c>
      <c r="E862" s="233" t="s">
        <v>550</v>
      </c>
    </row>
    <row r="863" spans="1:5" ht="15" customHeight="1" x14ac:dyDescent="0.2">
      <c r="A863" s="234" t="s">
        <v>1125</v>
      </c>
      <c r="B863" s="234">
        <v>214005</v>
      </c>
      <c r="E863" s="233" t="s">
        <v>551</v>
      </c>
    </row>
    <row r="864" spans="1:5" ht="15" customHeight="1" x14ac:dyDescent="0.2">
      <c r="A864" s="234" t="s">
        <v>1126</v>
      </c>
      <c r="B864" s="234">
        <v>214006</v>
      </c>
      <c r="E864" s="233" t="s">
        <v>552</v>
      </c>
    </row>
    <row r="865" spans="1:496" ht="15" customHeight="1" x14ac:dyDescent="0.2">
      <c r="A865" s="234"/>
    </row>
    <row r="866" spans="1:496" ht="15" customHeight="1" x14ac:dyDescent="0.2">
      <c r="A866" s="234" t="s">
        <v>1127</v>
      </c>
      <c r="B866" s="234">
        <v>215</v>
      </c>
      <c r="E866" s="233" t="s">
        <v>761</v>
      </c>
    </row>
    <row r="867" spans="1:496" s="239" customFormat="1" ht="15" customHeight="1" x14ac:dyDescent="0.2">
      <c r="A867" s="237"/>
      <c r="B867" s="237"/>
      <c r="D867" s="237"/>
      <c r="F867" s="233"/>
      <c r="G867" s="233"/>
      <c r="H867" s="233"/>
      <c r="I867" s="233"/>
      <c r="J867" s="233"/>
      <c r="K867" s="233"/>
      <c r="L867" s="233"/>
      <c r="M867" s="233"/>
      <c r="N867" s="233"/>
      <c r="O867" s="233"/>
      <c r="P867" s="233"/>
      <c r="Q867" s="233"/>
      <c r="R867" s="233"/>
      <c r="S867" s="233"/>
      <c r="T867" s="233"/>
      <c r="U867" s="233"/>
      <c r="V867" s="233"/>
      <c r="W867" s="233"/>
      <c r="X867" s="233"/>
      <c r="Y867" s="233"/>
      <c r="Z867" s="233"/>
      <c r="AA867" s="233"/>
      <c r="AB867" s="233"/>
      <c r="AC867" s="233"/>
      <c r="AD867" s="233"/>
      <c r="AE867" s="233"/>
      <c r="AF867" s="233"/>
      <c r="AG867" s="233"/>
      <c r="AH867" s="233"/>
      <c r="AI867" s="233"/>
      <c r="AJ867" s="233"/>
      <c r="AK867" s="233"/>
      <c r="AL867" s="233"/>
      <c r="AM867" s="233"/>
      <c r="AN867" s="233"/>
      <c r="AO867" s="233"/>
      <c r="AP867" s="233"/>
      <c r="AQ867" s="233"/>
      <c r="AR867" s="233"/>
      <c r="AS867" s="233"/>
      <c r="AT867" s="233"/>
      <c r="AU867" s="233"/>
      <c r="AV867" s="233"/>
      <c r="AW867" s="233"/>
      <c r="AX867" s="233"/>
      <c r="AY867" s="233"/>
      <c r="AZ867" s="233"/>
      <c r="BA867" s="233"/>
      <c r="BB867" s="233"/>
      <c r="BC867" s="233"/>
      <c r="BD867" s="233"/>
      <c r="BE867" s="233"/>
      <c r="BF867" s="233"/>
      <c r="BG867" s="233"/>
      <c r="BH867" s="233"/>
      <c r="BI867" s="233"/>
      <c r="BJ867" s="233"/>
      <c r="BK867" s="233"/>
      <c r="BL867" s="233"/>
      <c r="BM867" s="233"/>
      <c r="BN867" s="233"/>
      <c r="BO867" s="233"/>
      <c r="BP867" s="233"/>
      <c r="BQ867" s="233"/>
      <c r="BR867" s="233"/>
      <c r="BS867" s="233"/>
      <c r="BT867" s="233"/>
      <c r="BU867" s="233"/>
      <c r="BV867" s="233"/>
      <c r="BW867" s="233"/>
      <c r="BX867" s="233"/>
      <c r="BY867" s="233"/>
      <c r="BZ867" s="233"/>
      <c r="CA867" s="233"/>
      <c r="CB867" s="233"/>
      <c r="CC867" s="233"/>
      <c r="CD867" s="233"/>
      <c r="CE867" s="233"/>
      <c r="CF867" s="233"/>
      <c r="CG867" s="233"/>
      <c r="CH867" s="233"/>
      <c r="CI867" s="233"/>
      <c r="CJ867" s="233"/>
      <c r="CK867" s="233"/>
      <c r="CL867" s="233"/>
      <c r="CM867" s="233"/>
      <c r="CN867" s="233"/>
      <c r="CO867" s="233"/>
      <c r="CP867" s="233"/>
      <c r="CQ867" s="233"/>
      <c r="CR867" s="233"/>
      <c r="CS867" s="233"/>
      <c r="CT867" s="233"/>
      <c r="CU867" s="233"/>
      <c r="CV867" s="233"/>
      <c r="CW867" s="233"/>
      <c r="CX867" s="233"/>
      <c r="CY867" s="233"/>
      <c r="CZ867" s="233"/>
      <c r="DA867" s="233"/>
      <c r="DB867" s="233"/>
      <c r="DC867" s="233"/>
      <c r="DD867" s="233"/>
      <c r="DE867" s="233"/>
      <c r="DF867" s="233"/>
      <c r="DG867" s="233"/>
      <c r="DH867" s="233"/>
      <c r="DI867" s="233"/>
      <c r="DJ867" s="233"/>
      <c r="DK867" s="233"/>
      <c r="DL867" s="233"/>
      <c r="DM867" s="233"/>
      <c r="DN867" s="233"/>
      <c r="DO867" s="233"/>
      <c r="DP867" s="233"/>
      <c r="DQ867" s="233"/>
      <c r="DR867" s="233"/>
      <c r="DS867" s="233"/>
      <c r="DT867" s="233"/>
      <c r="DU867" s="233"/>
      <c r="DV867" s="233"/>
      <c r="DW867" s="233"/>
      <c r="DX867" s="233"/>
      <c r="DY867" s="233"/>
      <c r="DZ867" s="233"/>
      <c r="EA867" s="233"/>
      <c r="EB867" s="233"/>
      <c r="EC867" s="233"/>
      <c r="ED867" s="233"/>
      <c r="EE867" s="233"/>
      <c r="EF867" s="233"/>
      <c r="EG867" s="233"/>
      <c r="EH867" s="233"/>
      <c r="EI867" s="233"/>
      <c r="EJ867" s="233"/>
      <c r="EK867" s="233"/>
      <c r="EL867" s="233"/>
      <c r="EM867" s="233"/>
      <c r="EN867" s="233"/>
      <c r="EO867" s="233"/>
      <c r="EP867" s="233"/>
      <c r="EQ867" s="233"/>
      <c r="ER867" s="233"/>
      <c r="ES867" s="233"/>
      <c r="ET867" s="233"/>
      <c r="EU867" s="233"/>
      <c r="EV867" s="233"/>
      <c r="EW867" s="233"/>
      <c r="EX867" s="233"/>
      <c r="EY867" s="233"/>
      <c r="EZ867" s="233"/>
      <c r="FA867" s="233"/>
      <c r="FB867" s="233"/>
      <c r="FC867" s="233"/>
      <c r="FD867" s="233"/>
      <c r="FE867" s="233"/>
      <c r="FF867" s="233"/>
      <c r="FG867" s="233"/>
      <c r="FH867" s="233"/>
      <c r="FI867" s="233"/>
      <c r="FJ867" s="233"/>
      <c r="FK867" s="233"/>
      <c r="FL867" s="233"/>
      <c r="FM867" s="233"/>
      <c r="FN867" s="233"/>
      <c r="FO867" s="233"/>
      <c r="FP867" s="233"/>
      <c r="FQ867" s="233"/>
      <c r="FR867" s="233"/>
      <c r="FS867" s="233"/>
      <c r="FT867" s="233"/>
      <c r="FU867" s="233"/>
      <c r="FV867" s="233"/>
      <c r="FW867" s="233"/>
      <c r="FX867" s="233"/>
      <c r="FY867" s="233"/>
      <c r="FZ867" s="233"/>
      <c r="GA867" s="233"/>
      <c r="GB867" s="233"/>
      <c r="GC867" s="233"/>
      <c r="GD867" s="233"/>
      <c r="GE867" s="233"/>
      <c r="GF867" s="233"/>
      <c r="GG867" s="233"/>
      <c r="GH867" s="233"/>
      <c r="GI867" s="233"/>
      <c r="GJ867" s="233"/>
      <c r="GK867" s="233"/>
      <c r="GL867" s="233"/>
      <c r="GM867" s="233"/>
      <c r="GN867" s="233"/>
      <c r="GO867" s="233"/>
      <c r="GP867" s="233"/>
      <c r="GQ867" s="233"/>
      <c r="GR867" s="233"/>
      <c r="GS867" s="233"/>
      <c r="GT867" s="233"/>
      <c r="GU867" s="233"/>
      <c r="GV867" s="233"/>
      <c r="GW867" s="233"/>
      <c r="GX867" s="233"/>
      <c r="GY867" s="233"/>
      <c r="GZ867" s="233"/>
      <c r="HA867" s="233"/>
      <c r="HB867" s="233"/>
      <c r="HC867" s="233"/>
      <c r="HD867" s="233"/>
      <c r="HE867" s="233"/>
      <c r="HF867" s="233"/>
      <c r="HG867" s="233"/>
      <c r="HH867" s="233"/>
      <c r="HI867" s="233"/>
      <c r="HJ867" s="233"/>
      <c r="HK867" s="233"/>
      <c r="HL867" s="233"/>
      <c r="HM867" s="233"/>
      <c r="HN867" s="233"/>
      <c r="HO867" s="233"/>
      <c r="HP867" s="233"/>
      <c r="HQ867" s="233"/>
      <c r="HR867" s="233"/>
      <c r="HS867" s="233"/>
      <c r="HT867" s="233"/>
      <c r="HU867" s="233"/>
      <c r="HV867" s="233"/>
      <c r="HW867" s="233"/>
      <c r="HX867" s="233"/>
      <c r="HY867" s="233"/>
      <c r="HZ867" s="233"/>
      <c r="IA867" s="233"/>
      <c r="IB867" s="233"/>
      <c r="IC867" s="233"/>
      <c r="ID867" s="233"/>
      <c r="IE867" s="233"/>
      <c r="IF867" s="233"/>
      <c r="IG867" s="233"/>
      <c r="IH867" s="233"/>
      <c r="II867" s="233"/>
      <c r="IJ867" s="233"/>
      <c r="IK867" s="233"/>
      <c r="IL867" s="233"/>
      <c r="IM867" s="233"/>
      <c r="IN867" s="233"/>
      <c r="IO867" s="233"/>
      <c r="IP867" s="233"/>
      <c r="IQ867" s="233"/>
      <c r="IR867" s="233"/>
      <c r="IS867" s="233"/>
      <c r="IT867" s="233"/>
      <c r="IU867" s="233"/>
      <c r="IV867" s="233"/>
      <c r="IW867" s="233"/>
      <c r="IX867" s="233"/>
      <c r="IY867" s="233"/>
      <c r="IZ867" s="233"/>
      <c r="JA867" s="233"/>
      <c r="JB867" s="233"/>
      <c r="JC867" s="233"/>
      <c r="JD867" s="233"/>
      <c r="JE867" s="233"/>
      <c r="JF867" s="233"/>
      <c r="JG867" s="233"/>
      <c r="JH867" s="233"/>
      <c r="JI867" s="233"/>
      <c r="JJ867" s="233"/>
      <c r="JK867" s="233"/>
      <c r="JL867" s="233"/>
      <c r="JM867" s="233"/>
      <c r="JN867" s="233"/>
      <c r="JO867" s="233"/>
      <c r="JP867" s="233"/>
      <c r="JQ867" s="233"/>
      <c r="JR867" s="233"/>
      <c r="JS867" s="233"/>
      <c r="JT867" s="233"/>
      <c r="JU867" s="233"/>
      <c r="JV867" s="233"/>
      <c r="JW867" s="233"/>
      <c r="JX867" s="233"/>
      <c r="JY867" s="233"/>
      <c r="JZ867" s="233"/>
      <c r="KA867" s="233"/>
      <c r="KB867" s="233"/>
      <c r="KC867" s="233"/>
      <c r="KD867" s="233"/>
      <c r="KE867" s="233"/>
      <c r="KF867" s="233"/>
      <c r="KG867" s="233"/>
      <c r="KH867" s="233"/>
      <c r="KI867" s="233"/>
      <c r="KJ867" s="233"/>
      <c r="KK867" s="233"/>
      <c r="KL867" s="233"/>
      <c r="KM867" s="233"/>
      <c r="KN867" s="233"/>
      <c r="KO867" s="233"/>
      <c r="KP867" s="233"/>
      <c r="KQ867" s="233"/>
      <c r="KR867" s="233"/>
      <c r="KS867" s="233"/>
      <c r="KT867" s="233"/>
      <c r="KU867" s="233"/>
      <c r="KV867" s="233"/>
      <c r="KW867" s="233"/>
      <c r="KX867" s="233"/>
      <c r="KY867" s="233"/>
      <c r="KZ867" s="233"/>
      <c r="LA867" s="233"/>
      <c r="LB867" s="233"/>
      <c r="LC867" s="233"/>
      <c r="LD867" s="233"/>
      <c r="LE867" s="233"/>
      <c r="LF867" s="233"/>
      <c r="LG867" s="233"/>
      <c r="LH867" s="233"/>
      <c r="LI867" s="233"/>
      <c r="LJ867" s="233"/>
      <c r="LK867" s="233"/>
      <c r="LL867" s="233"/>
      <c r="LM867" s="233"/>
      <c r="LN867" s="233"/>
      <c r="LO867" s="233"/>
      <c r="LP867" s="233"/>
      <c r="LQ867" s="233"/>
      <c r="LR867" s="233"/>
      <c r="LS867" s="233"/>
      <c r="LT867" s="233"/>
      <c r="LU867" s="233"/>
      <c r="LV867" s="233"/>
      <c r="LW867" s="233"/>
      <c r="LX867" s="233"/>
      <c r="LY867" s="233"/>
      <c r="LZ867" s="233"/>
      <c r="MA867" s="233"/>
      <c r="MB867" s="233"/>
      <c r="MC867" s="233"/>
      <c r="MD867" s="233"/>
      <c r="ME867" s="233"/>
      <c r="MF867" s="233"/>
      <c r="MG867" s="233"/>
      <c r="MH867" s="233"/>
      <c r="MI867" s="233"/>
      <c r="MJ867" s="233"/>
      <c r="MK867" s="233"/>
      <c r="ML867" s="233"/>
      <c r="MM867" s="233"/>
      <c r="MN867" s="233"/>
      <c r="MO867" s="233"/>
      <c r="MP867" s="233"/>
      <c r="MQ867" s="233"/>
      <c r="MR867" s="233"/>
      <c r="MS867" s="233"/>
      <c r="MT867" s="233"/>
      <c r="MU867" s="233"/>
      <c r="MV867" s="233"/>
      <c r="MW867" s="233"/>
      <c r="MX867" s="233"/>
      <c r="MY867" s="233"/>
      <c r="MZ867" s="233"/>
      <c r="NA867" s="233"/>
      <c r="NB867" s="233"/>
      <c r="NC867" s="233"/>
      <c r="ND867" s="233"/>
      <c r="NE867" s="233"/>
      <c r="NF867" s="233"/>
      <c r="NG867" s="233"/>
      <c r="NH867" s="233"/>
      <c r="NI867" s="233"/>
      <c r="NJ867" s="233"/>
      <c r="NK867" s="233"/>
      <c r="NL867" s="233"/>
      <c r="NM867" s="233"/>
      <c r="NN867" s="233"/>
      <c r="NO867" s="233"/>
      <c r="NP867" s="233"/>
      <c r="NQ867" s="233"/>
      <c r="NR867" s="233"/>
      <c r="NS867" s="233"/>
      <c r="NT867" s="233"/>
      <c r="NU867" s="233"/>
      <c r="NV867" s="233"/>
      <c r="NW867" s="233"/>
      <c r="NX867" s="233"/>
      <c r="NY867" s="233"/>
      <c r="NZ867" s="233"/>
      <c r="OA867" s="233"/>
      <c r="OB867" s="233"/>
      <c r="OC867" s="233"/>
      <c r="OD867" s="233"/>
      <c r="OE867" s="233"/>
      <c r="OF867" s="233"/>
      <c r="OG867" s="233"/>
      <c r="OH867" s="233"/>
      <c r="OI867" s="233"/>
      <c r="OJ867" s="233"/>
      <c r="OK867" s="233"/>
      <c r="OL867" s="233"/>
      <c r="OM867" s="233"/>
      <c r="ON867" s="233"/>
      <c r="OO867" s="233"/>
      <c r="OP867" s="233"/>
      <c r="OQ867" s="233"/>
      <c r="OR867" s="233"/>
      <c r="OS867" s="233"/>
      <c r="OT867" s="233"/>
      <c r="OU867" s="233"/>
      <c r="OV867" s="233"/>
      <c r="OW867" s="233"/>
      <c r="OX867" s="233"/>
      <c r="OY867" s="233"/>
      <c r="OZ867" s="233"/>
      <c r="PA867" s="233"/>
      <c r="PB867" s="233"/>
      <c r="PC867" s="233"/>
      <c r="PD867" s="233"/>
      <c r="PE867" s="233"/>
      <c r="PF867" s="233"/>
      <c r="PG867" s="233"/>
      <c r="PH867" s="233"/>
      <c r="PI867" s="233"/>
      <c r="PJ867" s="233"/>
      <c r="PK867" s="233"/>
      <c r="PL867" s="233"/>
      <c r="PM867" s="233"/>
      <c r="PN867" s="233"/>
      <c r="PO867" s="233"/>
      <c r="PP867" s="233"/>
      <c r="PQ867" s="233"/>
      <c r="PR867" s="233"/>
      <c r="PS867" s="233"/>
      <c r="PT867" s="233"/>
      <c r="PU867" s="233"/>
      <c r="PV867" s="233"/>
      <c r="PW867" s="233"/>
      <c r="PX867" s="233"/>
      <c r="PY867" s="233"/>
      <c r="PZ867" s="233"/>
      <c r="QA867" s="233"/>
      <c r="QB867" s="233"/>
      <c r="QC867" s="233"/>
      <c r="QD867" s="233"/>
      <c r="QE867" s="233"/>
      <c r="QF867" s="233"/>
      <c r="QG867" s="233"/>
      <c r="QH867" s="233"/>
      <c r="QI867" s="233"/>
      <c r="QJ867" s="233"/>
      <c r="QK867" s="233"/>
      <c r="QL867" s="233"/>
      <c r="QM867" s="233"/>
      <c r="QN867" s="233"/>
      <c r="QO867" s="233"/>
      <c r="QP867" s="233"/>
      <c r="QQ867" s="233"/>
      <c r="QR867" s="233"/>
      <c r="QS867" s="233"/>
      <c r="QT867" s="233"/>
      <c r="QU867" s="233"/>
      <c r="QV867" s="233"/>
      <c r="QW867" s="233"/>
      <c r="QX867" s="233"/>
      <c r="QY867" s="233"/>
      <c r="QZ867" s="233"/>
      <c r="RA867" s="233"/>
      <c r="RB867" s="233"/>
      <c r="RC867" s="233"/>
      <c r="RD867" s="233"/>
      <c r="RE867" s="233"/>
      <c r="RF867" s="233"/>
      <c r="RG867" s="233"/>
      <c r="RH867" s="233"/>
      <c r="RI867" s="233"/>
      <c r="RJ867" s="233"/>
      <c r="RK867" s="233"/>
      <c r="RL867" s="233"/>
      <c r="RM867" s="233"/>
      <c r="RN867" s="233"/>
      <c r="RO867" s="233"/>
      <c r="RP867" s="233"/>
      <c r="RQ867" s="233"/>
      <c r="RR867" s="233"/>
      <c r="RS867" s="233"/>
      <c r="RT867" s="233"/>
      <c r="RU867" s="233"/>
      <c r="RV867" s="233"/>
      <c r="RW867" s="233"/>
      <c r="RX867" s="233"/>
      <c r="RY867" s="233"/>
      <c r="RZ867" s="233"/>
      <c r="SA867" s="233"/>
      <c r="SB867" s="233"/>
    </row>
    <row r="868" spans="1:496" s="239" customFormat="1" ht="15" customHeight="1" x14ac:dyDescent="0.2">
      <c r="A868" s="237"/>
      <c r="B868" s="237"/>
      <c r="D868" s="237"/>
      <c r="F868" s="233"/>
      <c r="G868" s="233"/>
      <c r="H868" s="233"/>
      <c r="I868" s="233"/>
      <c r="J868" s="233"/>
      <c r="K868" s="233"/>
      <c r="L868" s="233"/>
      <c r="M868" s="233"/>
      <c r="N868" s="233"/>
      <c r="O868" s="233"/>
      <c r="P868" s="233"/>
      <c r="Q868" s="233"/>
      <c r="R868" s="233"/>
      <c r="S868" s="233"/>
      <c r="T868" s="233"/>
      <c r="U868" s="233"/>
      <c r="V868" s="233"/>
      <c r="W868" s="233"/>
      <c r="X868" s="233"/>
      <c r="Y868" s="233"/>
      <c r="Z868" s="233"/>
      <c r="AA868" s="233"/>
      <c r="AB868" s="233"/>
      <c r="AC868" s="233"/>
      <c r="AD868" s="233"/>
      <c r="AE868" s="233"/>
      <c r="AF868" s="233"/>
      <c r="AG868" s="233"/>
      <c r="AH868" s="233"/>
      <c r="AI868" s="233"/>
      <c r="AJ868" s="233"/>
      <c r="AK868" s="233"/>
      <c r="AL868" s="233"/>
      <c r="AM868" s="233"/>
      <c r="AN868" s="233"/>
      <c r="AO868" s="233"/>
      <c r="AP868" s="233"/>
      <c r="AQ868" s="233"/>
      <c r="AR868" s="233"/>
      <c r="AS868" s="233"/>
      <c r="AT868" s="233"/>
      <c r="AU868" s="233"/>
      <c r="AV868" s="233"/>
      <c r="AW868" s="233"/>
      <c r="AX868" s="233"/>
      <c r="AY868" s="233"/>
      <c r="AZ868" s="233"/>
      <c r="BA868" s="233"/>
      <c r="BB868" s="233"/>
      <c r="BC868" s="233"/>
      <c r="BD868" s="233"/>
      <c r="BE868" s="233"/>
      <c r="BF868" s="233"/>
      <c r="BG868" s="233"/>
      <c r="BH868" s="233"/>
      <c r="BI868" s="233"/>
      <c r="BJ868" s="233"/>
      <c r="BK868" s="233"/>
      <c r="BL868" s="233"/>
      <c r="BM868" s="233"/>
      <c r="BN868" s="233"/>
      <c r="BO868" s="233"/>
      <c r="BP868" s="233"/>
      <c r="BQ868" s="233"/>
      <c r="BR868" s="233"/>
      <c r="BS868" s="233"/>
      <c r="BT868" s="233"/>
      <c r="BU868" s="233"/>
      <c r="BV868" s="233"/>
      <c r="BW868" s="233"/>
      <c r="BX868" s="233"/>
      <c r="BY868" s="233"/>
      <c r="BZ868" s="233"/>
      <c r="CA868" s="233"/>
      <c r="CB868" s="233"/>
      <c r="CC868" s="233"/>
      <c r="CD868" s="233"/>
      <c r="CE868" s="233"/>
      <c r="CF868" s="233"/>
      <c r="CG868" s="233"/>
      <c r="CH868" s="233"/>
      <c r="CI868" s="233"/>
      <c r="CJ868" s="233"/>
      <c r="CK868" s="233"/>
      <c r="CL868" s="233"/>
      <c r="CM868" s="233"/>
      <c r="CN868" s="233"/>
      <c r="CO868" s="233"/>
      <c r="CP868" s="233"/>
      <c r="CQ868" s="233"/>
      <c r="CR868" s="233"/>
      <c r="CS868" s="233"/>
      <c r="CT868" s="233"/>
      <c r="CU868" s="233"/>
      <c r="CV868" s="233"/>
      <c r="CW868" s="233"/>
      <c r="CX868" s="233"/>
      <c r="CY868" s="233"/>
      <c r="CZ868" s="233"/>
      <c r="DA868" s="233"/>
      <c r="DB868" s="233"/>
      <c r="DC868" s="233"/>
      <c r="DD868" s="233"/>
      <c r="DE868" s="233"/>
      <c r="DF868" s="233"/>
      <c r="DG868" s="233"/>
      <c r="DH868" s="233"/>
      <c r="DI868" s="233"/>
      <c r="DJ868" s="233"/>
      <c r="DK868" s="233"/>
      <c r="DL868" s="233"/>
      <c r="DM868" s="233"/>
      <c r="DN868" s="233"/>
      <c r="DO868" s="233"/>
      <c r="DP868" s="233"/>
      <c r="DQ868" s="233"/>
      <c r="DR868" s="233"/>
      <c r="DS868" s="233"/>
      <c r="DT868" s="233"/>
      <c r="DU868" s="233"/>
      <c r="DV868" s="233"/>
      <c r="DW868" s="233"/>
      <c r="DX868" s="233"/>
      <c r="DY868" s="233"/>
      <c r="DZ868" s="233"/>
      <c r="EA868" s="233"/>
      <c r="EB868" s="233"/>
      <c r="EC868" s="233"/>
      <c r="ED868" s="233"/>
      <c r="EE868" s="233"/>
      <c r="EF868" s="233"/>
      <c r="EG868" s="233"/>
      <c r="EH868" s="233"/>
      <c r="EI868" s="233"/>
      <c r="EJ868" s="233"/>
      <c r="EK868" s="233"/>
      <c r="EL868" s="233"/>
      <c r="EM868" s="233"/>
      <c r="EN868" s="233"/>
      <c r="EO868" s="233"/>
      <c r="EP868" s="233"/>
      <c r="EQ868" s="233"/>
      <c r="ER868" s="233"/>
      <c r="ES868" s="233"/>
      <c r="ET868" s="233"/>
      <c r="EU868" s="233"/>
      <c r="EV868" s="233"/>
      <c r="EW868" s="233"/>
      <c r="EX868" s="233"/>
      <c r="EY868" s="233"/>
      <c r="EZ868" s="233"/>
      <c r="FA868" s="233"/>
      <c r="FB868" s="233"/>
      <c r="FC868" s="233"/>
      <c r="FD868" s="233"/>
      <c r="FE868" s="233"/>
      <c r="FF868" s="233"/>
      <c r="FG868" s="233"/>
      <c r="FH868" s="233"/>
      <c r="FI868" s="233"/>
      <c r="FJ868" s="233"/>
      <c r="FK868" s="233"/>
      <c r="FL868" s="233"/>
      <c r="FM868" s="233"/>
      <c r="FN868" s="233"/>
      <c r="FO868" s="233"/>
      <c r="FP868" s="233"/>
      <c r="FQ868" s="233"/>
      <c r="FR868" s="233"/>
      <c r="FS868" s="233"/>
      <c r="FT868" s="233"/>
      <c r="FU868" s="233"/>
      <c r="FV868" s="233"/>
      <c r="FW868" s="233"/>
      <c r="FX868" s="233"/>
      <c r="FY868" s="233"/>
      <c r="FZ868" s="233"/>
      <c r="GA868" s="233"/>
      <c r="GB868" s="233"/>
      <c r="GC868" s="233"/>
      <c r="GD868" s="233"/>
      <c r="GE868" s="233"/>
      <c r="GF868" s="233"/>
      <c r="GG868" s="233"/>
      <c r="GH868" s="233"/>
      <c r="GI868" s="233"/>
      <c r="GJ868" s="233"/>
      <c r="GK868" s="233"/>
      <c r="GL868" s="233"/>
      <c r="GM868" s="233"/>
      <c r="GN868" s="233"/>
      <c r="GO868" s="233"/>
      <c r="GP868" s="233"/>
      <c r="GQ868" s="233"/>
      <c r="GR868" s="233"/>
      <c r="GS868" s="233"/>
      <c r="GT868" s="233"/>
      <c r="GU868" s="233"/>
      <c r="GV868" s="233"/>
      <c r="GW868" s="233"/>
      <c r="GX868" s="233"/>
      <c r="GY868" s="233"/>
      <c r="GZ868" s="233"/>
      <c r="HA868" s="233"/>
      <c r="HB868" s="233"/>
      <c r="HC868" s="233"/>
      <c r="HD868" s="233"/>
      <c r="HE868" s="233"/>
      <c r="HF868" s="233"/>
      <c r="HG868" s="233"/>
      <c r="HH868" s="233"/>
      <c r="HI868" s="233"/>
      <c r="HJ868" s="233"/>
      <c r="HK868" s="233"/>
      <c r="HL868" s="233"/>
      <c r="HM868" s="233"/>
      <c r="HN868" s="233"/>
      <c r="HO868" s="233"/>
      <c r="HP868" s="233"/>
      <c r="HQ868" s="233"/>
      <c r="HR868" s="233"/>
      <c r="HS868" s="233"/>
      <c r="HT868" s="233"/>
      <c r="HU868" s="233"/>
      <c r="HV868" s="233"/>
      <c r="HW868" s="233"/>
      <c r="HX868" s="233"/>
      <c r="HY868" s="233"/>
      <c r="HZ868" s="233"/>
      <c r="IA868" s="233"/>
      <c r="IB868" s="233"/>
      <c r="IC868" s="233"/>
      <c r="ID868" s="233"/>
      <c r="IE868" s="233"/>
      <c r="IF868" s="233"/>
      <c r="IG868" s="233"/>
      <c r="IH868" s="233"/>
      <c r="II868" s="233"/>
      <c r="IJ868" s="233"/>
      <c r="IK868" s="233"/>
      <c r="IL868" s="233"/>
      <c r="IM868" s="233"/>
      <c r="IN868" s="233"/>
      <c r="IO868" s="233"/>
      <c r="IP868" s="233"/>
      <c r="IQ868" s="233"/>
      <c r="IR868" s="233"/>
      <c r="IS868" s="233"/>
      <c r="IT868" s="233"/>
      <c r="IU868" s="233"/>
      <c r="IV868" s="233"/>
      <c r="IW868" s="233"/>
      <c r="IX868" s="233"/>
      <c r="IY868" s="233"/>
      <c r="IZ868" s="233"/>
      <c r="JA868" s="233"/>
      <c r="JB868" s="233"/>
      <c r="JC868" s="233"/>
      <c r="JD868" s="233"/>
      <c r="JE868" s="233"/>
      <c r="JF868" s="233"/>
      <c r="JG868" s="233"/>
      <c r="JH868" s="233"/>
      <c r="JI868" s="233"/>
      <c r="JJ868" s="233"/>
      <c r="JK868" s="233"/>
      <c r="JL868" s="233"/>
      <c r="JM868" s="233"/>
      <c r="JN868" s="233"/>
      <c r="JO868" s="233"/>
      <c r="JP868" s="233"/>
      <c r="JQ868" s="233"/>
      <c r="JR868" s="233"/>
      <c r="JS868" s="233"/>
      <c r="JT868" s="233"/>
      <c r="JU868" s="233"/>
      <c r="JV868" s="233"/>
      <c r="JW868" s="233"/>
      <c r="JX868" s="233"/>
      <c r="JY868" s="233"/>
      <c r="JZ868" s="233"/>
      <c r="KA868" s="233"/>
      <c r="KB868" s="233"/>
      <c r="KC868" s="233"/>
      <c r="KD868" s="233"/>
      <c r="KE868" s="233"/>
      <c r="KF868" s="233"/>
      <c r="KG868" s="233"/>
      <c r="KH868" s="233"/>
      <c r="KI868" s="233"/>
      <c r="KJ868" s="233"/>
      <c r="KK868" s="233"/>
      <c r="KL868" s="233"/>
      <c r="KM868" s="233"/>
      <c r="KN868" s="233"/>
      <c r="KO868" s="233"/>
      <c r="KP868" s="233"/>
      <c r="KQ868" s="233"/>
      <c r="KR868" s="233"/>
      <c r="KS868" s="233"/>
      <c r="KT868" s="233"/>
      <c r="KU868" s="233"/>
      <c r="KV868" s="233"/>
      <c r="KW868" s="233"/>
      <c r="KX868" s="233"/>
      <c r="KY868" s="233"/>
      <c r="KZ868" s="233"/>
      <c r="LA868" s="233"/>
      <c r="LB868" s="233"/>
      <c r="LC868" s="233"/>
      <c r="LD868" s="233"/>
      <c r="LE868" s="233"/>
      <c r="LF868" s="233"/>
      <c r="LG868" s="233"/>
      <c r="LH868" s="233"/>
      <c r="LI868" s="233"/>
      <c r="LJ868" s="233"/>
      <c r="LK868" s="233"/>
      <c r="LL868" s="233"/>
      <c r="LM868" s="233"/>
      <c r="LN868" s="233"/>
      <c r="LO868" s="233"/>
      <c r="LP868" s="233"/>
      <c r="LQ868" s="233"/>
      <c r="LR868" s="233"/>
      <c r="LS868" s="233"/>
      <c r="LT868" s="233"/>
      <c r="LU868" s="233"/>
      <c r="LV868" s="233"/>
      <c r="LW868" s="233"/>
      <c r="LX868" s="233"/>
      <c r="LY868" s="233"/>
      <c r="LZ868" s="233"/>
      <c r="MA868" s="233"/>
      <c r="MB868" s="233"/>
      <c r="MC868" s="233"/>
      <c r="MD868" s="233"/>
      <c r="ME868" s="233"/>
      <c r="MF868" s="233"/>
      <c r="MG868" s="233"/>
      <c r="MH868" s="233"/>
      <c r="MI868" s="233"/>
      <c r="MJ868" s="233"/>
      <c r="MK868" s="233"/>
      <c r="ML868" s="233"/>
      <c r="MM868" s="233"/>
      <c r="MN868" s="233"/>
      <c r="MO868" s="233"/>
      <c r="MP868" s="233"/>
      <c r="MQ868" s="233"/>
      <c r="MR868" s="233"/>
      <c r="MS868" s="233"/>
      <c r="MT868" s="233"/>
      <c r="MU868" s="233"/>
      <c r="MV868" s="233"/>
      <c r="MW868" s="233"/>
      <c r="MX868" s="233"/>
      <c r="MY868" s="233"/>
      <c r="MZ868" s="233"/>
      <c r="NA868" s="233"/>
      <c r="NB868" s="233"/>
      <c r="NC868" s="233"/>
      <c r="ND868" s="233"/>
      <c r="NE868" s="233"/>
      <c r="NF868" s="233"/>
      <c r="NG868" s="233"/>
      <c r="NH868" s="233"/>
      <c r="NI868" s="233"/>
      <c r="NJ868" s="233"/>
      <c r="NK868" s="233"/>
      <c r="NL868" s="233"/>
      <c r="NM868" s="233"/>
      <c r="NN868" s="233"/>
      <c r="NO868" s="233"/>
      <c r="NP868" s="233"/>
      <c r="NQ868" s="233"/>
      <c r="NR868" s="233"/>
      <c r="NS868" s="233"/>
      <c r="NT868" s="233"/>
      <c r="NU868" s="233"/>
      <c r="NV868" s="233"/>
      <c r="NW868" s="233"/>
      <c r="NX868" s="233"/>
      <c r="NY868" s="233"/>
      <c r="NZ868" s="233"/>
      <c r="OA868" s="233"/>
      <c r="OB868" s="233"/>
      <c r="OC868" s="233"/>
      <c r="OD868" s="233"/>
      <c r="OE868" s="233"/>
      <c r="OF868" s="233"/>
      <c r="OG868" s="233"/>
      <c r="OH868" s="233"/>
      <c r="OI868" s="233"/>
      <c r="OJ868" s="233"/>
      <c r="OK868" s="233"/>
      <c r="OL868" s="233"/>
      <c r="OM868" s="233"/>
      <c r="ON868" s="233"/>
      <c r="OO868" s="233"/>
      <c r="OP868" s="233"/>
      <c r="OQ868" s="233"/>
      <c r="OR868" s="233"/>
      <c r="OS868" s="233"/>
      <c r="OT868" s="233"/>
      <c r="OU868" s="233"/>
      <c r="OV868" s="233"/>
      <c r="OW868" s="233"/>
      <c r="OX868" s="233"/>
      <c r="OY868" s="233"/>
      <c r="OZ868" s="233"/>
      <c r="PA868" s="233"/>
      <c r="PB868" s="233"/>
      <c r="PC868" s="233"/>
      <c r="PD868" s="233"/>
      <c r="PE868" s="233"/>
      <c r="PF868" s="233"/>
      <c r="PG868" s="233"/>
      <c r="PH868" s="233"/>
      <c r="PI868" s="233"/>
      <c r="PJ868" s="233"/>
      <c r="PK868" s="233"/>
      <c r="PL868" s="233"/>
      <c r="PM868" s="233"/>
      <c r="PN868" s="233"/>
      <c r="PO868" s="233"/>
      <c r="PP868" s="233"/>
      <c r="PQ868" s="233"/>
      <c r="PR868" s="233"/>
      <c r="PS868" s="233"/>
      <c r="PT868" s="233"/>
      <c r="PU868" s="233"/>
      <c r="PV868" s="233"/>
      <c r="PW868" s="233"/>
      <c r="PX868" s="233"/>
      <c r="PY868" s="233"/>
      <c r="PZ868" s="233"/>
      <c r="QA868" s="233"/>
      <c r="QB868" s="233"/>
      <c r="QC868" s="233"/>
      <c r="QD868" s="233"/>
      <c r="QE868" s="233"/>
      <c r="QF868" s="233"/>
      <c r="QG868" s="233"/>
      <c r="QH868" s="233"/>
      <c r="QI868" s="233"/>
      <c r="QJ868" s="233"/>
      <c r="QK868" s="233"/>
      <c r="QL868" s="233"/>
      <c r="QM868" s="233"/>
      <c r="QN868" s="233"/>
      <c r="QO868" s="233"/>
      <c r="QP868" s="233"/>
      <c r="QQ868" s="233"/>
      <c r="QR868" s="233"/>
      <c r="QS868" s="233"/>
      <c r="QT868" s="233"/>
      <c r="QU868" s="233"/>
      <c r="QV868" s="233"/>
      <c r="QW868" s="233"/>
      <c r="QX868" s="233"/>
      <c r="QY868" s="233"/>
      <c r="QZ868" s="233"/>
      <c r="RA868" s="233"/>
      <c r="RB868" s="233"/>
      <c r="RC868" s="233"/>
      <c r="RD868" s="233"/>
      <c r="RE868" s="233"/>
      <c r="RF868" s="233"/>
      <c r="RG868" s="233"/>
      <c r="RH868" s="233"/>
      <c r="RI868" s="233"/>
      <c r="RJ868" s="233"/>
      <c r="RK868" s="233"/>
      <c r="RL868" s="233"/>
      <c r="RM868" s="233"/>
      <c r="RN868" s="233"/>
      <c r="RO868" s="233"/>
      <c r="RP868" s="233"/>
      <c r="RQ868" s="233"/>
      <c r="RR868" s="233"/>
      <c r="RS868" s="233"/>
      <c r="RT868" s="233"/>
      <c r="RU868" s="233"/>
      <c r="RV868" s="233"/>
      <c r="RW868" s="233"/>
      <c r="RX868" s="233"/>
      <c r="RY868" s="233"/>
      <c r="RZ868" s="233"/>
      <c r="SA868" s="233"/>
      <c r="SB868" s="233"/>
    </row>
    <row r="869" spans="1:496" s="239" customFormat="1" ht="15" customHeight="1" x14ac:dyDescent="0.2">
      <c r="A869" s="237"/>
      <c r="B869" s="237"/>
      <c r="D869" s="237"/>
      <c r="F869" s="233"/>
      <c r="G869" s="233"/>
      <c r="H869" s="233"/>
      <c r="I869" s="233"/>
      <c r="J869" s="233"/>
      <c r="K869" s="233"/>
      <c r="L869" s="233"/>
      <c r="M869" s="233"/>
      <c r="N869" s="233"/>
      <c r="O869" s="233"/>
      <c r="P869" s="233"/>
      <c r="Q869" s="233"/>
      <c r="R869" s="233"/>
      <c r="S869" s="233"/>
      <c r="T869" s="233"/>
      <c r="U869" s="233"/>
      <c r="V869" s="233"/>
      <c r="W869" s="233"/>
      <c r="X869" s="233"/>
      <c r="Y869" s="233"/>
      <c r="Z869" s="233"/>
      <c r="AA869" s="233"/>
      <c r="AB869" s="233"/>
      <c r="AC869" s="233"/>
      <c r="AD869" s="233"/>
      <c r="AE869" s="233"/>
      <c r="AF869" s="233"/>
      <c r="AG869" s="233"/>
      <c r="AH869" s="233"/>
      <c r="AI869" s="233"/>
      <c r="AJ869" s="233"/>
      <c r="AK869" s="233"/>
      <c r="AL869" s="233"/>
      <c r="AM869" s="233"/>
      <c r="AN869" s="233"/>
      <c r="AO869" s="233"/>
      <c r="AP869" s="233"/>
      <c r="AQ869" s="233"/>
      <c r="AR869" s="233"/>
      <c r="AS869" s="233"/>
      <c r="AT869" s="233"/>
      <c r="AU869" s="233"/>
      <c r="AV869" s="233"/>
      <c r="AW869" s="233"/>
      <c r="AX869" s="233"/>
      <c r="AY869" s="233"/>
      <c r="AZ869" s="233"/>
      <c r="BA869" s="233"/>
      <c r="BB869" s="233"/>
      <c r="BC869" s="233"/>
      <c r="BD869" s="233"/>
      <c r="BE869" s="233"/>
      <c r="BF869" s="233"/>
      <c r="BG869" s="233"/>
      <c r="BH869" s="233"/>
      <c r="BI869" s="233"/>
      <c r="BJ869" s="233"/>
      <c r="BK869" s="233"/>
      <c r="BL869" s="233"/>
      <c r="BM869" s="233"/>
      <c r="BN869" s="233"/>
      <c r="BO869" s="233"/>
      <c r="BP869" s="233"/>
      <c r="BQ869" s="233"/>
      <c r="BR869" s="233"/>
      <c r="BS869" s="233"/>
      <c r="BT869" s="233"/>
      <c r="BU869" s="233"/>
      <c r="BV869" s="233"/>
      <c r="BW869" s="233"/>
      <c r="BX869" s="233"/>
      <c r="BY869" s="233"/>
      <c r="BZ869" s="233"/>
      <c r="CA869" s="233"/>
      <c r="CB869" s="233"/>
      <c r="CC869" s="233"/>
      <c r="CD869" s="233"/>
      <c r="CE869" s="233"/>
      <c r="CF869" s="233"/>
      <c r="CG869" s="233"/>
      <c r="CH869" s="233"/>
      <c r="CI869" s="233"/>
      <c r="CJ869" s="233"/>
      <c r="CK869" s="233"/>
      <c r="CL869" s="233"/>
      <c r="CM869" s="233"/>
      <c r="CN869" s="233"/>
      <c r="CO869" s="233"/>
      <c r="CP869" s="233"/>
      <c r="CQ869" s="233"/>
      <c r="CR869" s="233"/>
      <c r="CS869" s="233"/>
      <c r="CT869" s="233"/>
      <c r="CU869" s="233"/>
      <c r="CV869" s="233"/>
      <c r="CW869" s="233"/>
      <c r="CX869" s="233"/>
      <c r="CY869" s="233"/>
      <c r="CZ869" s="233"/>
      <c r="DA869" s="233"/>
      <c r="DB869" s="233"/>
      <c r="DC869" s="233"/>
      <c r="DD869" s="233"/>
      <c r="DE869" s="233"/>
      <c r="DF869" s="233"/>
      <c r="DG869" s="233"/>
      <c r="DH869" s="233"/>
      <c r="DI869" s="233"/>
      <c r="DJ869" s="233"/>
      <c r="DK869" s="233"/>
      <c r="DL869" s="233"/>
      <c r="DM869" s="233"/>
      <c r="DN869" s="233"/>
      <c r="DO869" s="233"/>
      <c r="DP869" s="233"/>
      <c r="DQ869" s="233"/>
      <c r="DR869" s="233"/>
      <c r="DS869" s="233"/>
      <c r="DT869" s="233"/>
      <c r="DU869" s="233"/>
      <c r="DV869" s="233"/>
      <c r="DW869" s="233"/>
      <c r="DX869" s="233"/>
      <c r="DY869" s="233"/>
      <c r="DZ869" s="233"/>
      <c r="EA869" s="233"/>
      <c r="EB869" s="233"/>
      <c r="EC869" s="233"/>
      <c r="ED869" s="233"/>
      <c r="EE869" s="233"/>
      <c r="EF869" s="233"/>
      <c r="EG869" s="233"/>
      <c r="EH869" s="233"/>
      <c r="EI869" s="233"/>
      <c r="EJ869" s="233"/>
      <c r="EK869" s="233"/>
      <c r="EL869" s="233"/>
      <c r="EM869" s="233"/>
      <c r="EN869" s="233"/>
      <c r="EO869" s="233"/>
      <c r="EP869" s="233"/>
      <c r="EQ869" s="233"/>
      <c r="ER869" s="233"/>
      <c r="ES869" s="233"/>
      <c r="ET869" s="233"/>
      <c r="EU869" s="233"/>
      <c r="EV869" s="233"/>
      <c r="EW869" s="233"/>
      <c r="EX869" s="233"/>
      <c r="EY869" s="233"/>
      <c r="EZ869" s="233"/>
      <c r="FA869" s="233"/>
      <c r="FB869" s="233"/>
      <c r="FC869" s="233"/>
      <c r="FD869" s="233"/>
      <c r="FE869" s="233"/>
      <c r="FF869" s="233"/>
      <c r="FG869" s="233"/>
      <c r="FH869" s="233"/>
      <c r="FI869" s="233"/>
      <c r="FJ869" s="233"/>
      <c r="FK869" s="233"/>
      <c r="FL869" s="233"/>
      <c r="FM869" s="233"/>
      <c r="FN869" s="233"/>
      <c r="FO869" s="233"/>
      <c r="FP869" s="233"/>
      <c r="FQ869" s="233"/>
      <c r="FR869" s="233"/>
      <c r="FS869" s="233"/>
      <c r="FT869" s="233"/>
      <c r="FU869" s="233"/>
      <c r="FV869" s="233"/>
      <c r="FW869" s="233"/>
      <c r="FX869" s="233"/>
      <c r="FY869" s="233"/>
      <c r="FZ869" s="233"/>
      <c r="GA869" s="233"/>
      <c r="GB869" s="233"/>
      <c r="GC869" s="233"/>
      <c r="GD869" s="233"/>
      <c r="GE869" s="233"/>
      <c r="GF869" s="233"/>
      <c r="GG869" s="233"/>
      <c r="GH869" s="233"/>
      <c r="GI869" s="233"/>
      <c r="GJ869" s="233"/>
      <c r="GK869" s="233"/>
      <c r="GL869" s="233"/>
      <c r="GM869" s="233"/>
      <c r="GN869" s="233"/>
      <c r="GO869" s="233"/>
      <c r="GP869" s="233"/>
      <c r="GQ869" s="233"/>
      <c r="GR869" s="233"/>
      <c r="GS869" s="233"/>
      <c r="GT869" s="233"/>
      <c r="GU869" s="233"/>
      <c r="GV869" s="233"/>
      <c r="GW869" s="233"/>
      <c r="GX869" s="233"/>
      <c r="GY869" s="233"/>
      <c r="GZ869" s="233"/>
      <c r="HA869" s="233"/>
      <c r="HB869" s="233"/>
      <c r="HC869" s="233"/>
      <c r="HD869" s="233"/>
      <c r="HE869" s="233"/>
      <c r="HF869" s="233"/>
      <c r="HG869" s="233"/>
      <c r="HH869" s="233"/>
      <c r="HI869" s="233"/>
      <c r="HJ869" s="233"/>
      <c r="HK869" s="233"/>
      <c r="HL869" s="233"/>
      <c r="HM869" s="233"/>
      <c r="HN869" s="233"/>
      <c r="HO869" s="233"/>
      <c r="HP869" s="233"/>
      <c r="HQ869" s="233"/>
      <c r="HR869" s="233"/>
      <c r="HS869" s="233"/>
      <c r="HT869" s="233"/>
      <c r="HU869" s="233"/>
      <c r="HV869" s="233"/>
      <c r="HW869" s="233"/>
      <c r="HX869" s="233"/>
      <c r="HY869" s="233"/>
      <c r="HZ869" s="233"/>
      <c r="IA869" s="233"/>
      <c r="IB869" s="233"/>
      <c r="IC869" s="233"/>
      <c r="ID869" s="233"/>
      <c r="IE869" s="233"/>
      <c r="IF869" s="233"/>
      <c r="IG869" s="233"/>
      <c r="IH869" s="233"/>
      <c r="II869" s="233"/>
      <c r="IJ869" s="233"/>
      <c r="IK869" s="233"/>
      <c r="IL869" s="233"/>
      <c r="IM869" s="233"/>
      <c r="IN869" s="233"/>
      <c r="IO869" s="233"/>
      <c r="IP869" s="233"/>
      <c r="IQ869" s="233"/>
      <c r="IR869" s="233"/>
      <c r="IS869" s="233"/>
      <c r="IT869" s="233"/>
      <c r="IU869" s="233"/>
      <c r="IV869" s="233"/>
      <c r="IW869" s="233"/>
      <c r="IX869" s="233"/>
      <c r="IY869" s="233"/>
      <c r="IZ869" s="233"/>
      <c r="JA869" s="233"/>
      <c r="JB869" s="233"/>
      <c r="JC869" s="233"/>
      <c r="JD869" s="233"/>
      <c r="JE869" s="233"/>
      <c r="JF869" s="233"/>
      <c r="JG869" s="233"/>
      <c r="JH869" s="233"/>
      <c r="JI869" s="233"/>
      <c r="JJ869" s="233"/>
      <c r="JK869" s="233"/>
      <c r="JL869" s="233"/>
      <c r="JM869" s="233"/>
      <c r="JN869" s="233"/>
      <c r="JO869" s="233"/>
      <c r="JP869" s="233"/>
      <c r="JQ869" s="233"/>
      <c r="JR869" s="233"/>
      <c r="JS869" s="233"/>
      <c r="JT869" s="233"/>
      <c r="JU869" s="233"/>
      <c r="JV869" s="233"/>
      <c r="JW869" s="233"/>
      <c r="JX869" s="233"/>
      <c r="JY869" s="233"/>
      <c r="JZ869" s="233"/>
      <c r="KA869" s="233"/>
      <c r="KB869" s="233"/>
      <c r="KC869" s="233"/>
      <c r="KD869" s="233"/>
      <c r="KE869" s="233"/>
      <c r="KF869" s="233"/>
      <c r="KG869" s="233"/>
      <c r="KH869" s="233"/>
      <c r="KI869" s="233"/>
      <c r="KJ869" s="233"/>
      <c r="KK869" s="233"/>
      <c r="KL869" s="233"/>
      <c r="KM869" s="233"/>
      <c r="KN869" s="233"/>
      <c r="KO869" s="233"/>
      <c r="KP869" s="233"/>
      <c r="KQ869" s="233"/>
      <c r="KR869" s="233"/>
      <c r="KS869" s="233"/>
      <c r="KT869" s="233"/>
      <c r="KU869" s="233"/>
      <c r="KV869" s="233"/>
      <c r="KW869" s="233"/>
      <c r="KX869" s="233"/>
      <c r="KY869" s="233"/>
      <c r="KZ869" s="233"/>
      <c r="LA869" s="233"/>
      <c r="LB869" s="233"/>
      <c r="LC869" s="233"/>
      <c r="LD869" s="233"/>
      <c r="LE869" s="233"/>
      <c r="LF869" s="233"/>
      <c r="LG869" s="233"/>
      <c r="LH869" s="233"/>
      <c r="LI869" s="233"/>
      <c r="LJ869" s="233"/>
      <c r="LK869" s="233"/>
      <c r="LL869" s="233"/>
      <c r="LM869" s="233"/>
      <c r="LN869" s="233"/>
      <c r="LO869" s="233"/>
      <c r="LP869" s="233"/>
      <c r="LQ869" s="233"/>
      <c r="LR869" s="233"/>
      <c r="LS869" s="233"/>
      <c r="LT869" s="233"/>
      <c r="LU869" s="233"/>
      <c r="LV869" s="233"/>
      <c r="LW869" s="233"/>
      <c r="LX869" s="233"/>
      <c r="LY869" s="233"/>
      <c r="LZ869" s="233"/>
      <c r="MA869" s="233"/>
      <c r="MB869" s="233"/>
      <c r="MC869" s="233"/>
      <c r="MD869" s="233"/>
      <c r="ME869" s="233"/>
      <c r="MF869" s="233"/>
      <c r="MG869" s="233"/>
      <c r="MH869" s="233"/>
      <c r="MI869" s="233"/>
      <c r="MJ869" s="233"/>
      <c r="MK869" s="233"/>
      <c r="ML869" s="233"/>
      <c r="MM869" s="233"/>
      <c r="MN869" s="233"/>
      <c r="MO869" s="233"/>
      <c r="MP869" s="233"/>
      <c r="MQ869" s="233"/>
      <c r="MR869" s="233"/>
      <c r="MS869" s="233"/>
      <c r="MT869" s="233"/>
      <c r="MU869" s="233"/>
      <c r="MV869" s="233"/>
      <c r="MW869" s="233"/>
      <c r="MX869" s="233"/>
      <c r="MY869" s="233"/>
      <c r="MZ869" s="233"/>
      <c r="NA869" s="233"/>
      <c r="NB869" s="233"/>
      <c r="NC869" s="233"/>
      <c r="ND869" s="233"/>
      <c r="NE869" s="233"/>
      <c r="NF869" s="233"/>
      <c r="NG869" s="233"/>
      <c r="NH869" s="233"/>
      <c r="NI869" s="233"/>
      <c r="NJ869" s="233"/>
      <c r="NK869" s="233"/>
      <c r="NL869" s="233"/>
      <c r="NM869" s="233"/>
      <c r="NN869" s="233"/>
      <c r="NO869" s="233"/>
      <c r="NP869" s="233"/>
      <c r="NQ869" s="233"/>
      <c r="NR869" s="233"/>
      <c r="NS869" s="233"/>
      <c r="NT869" s="233"/>
      <c r="NU869" s="233"/>
      <c r="NV869" s="233"/>
      <c r="NW869" s="233"/>
      <c r="NX869" s="233"/>
      <c r="NY869" s="233"/>
      <c r="NZ869" s="233"/>
      <c r="OA869" s="233"/>
      <c r="OB869" s="233"/>
      <c r="OC869" s="233"/>
      <c r="OD869" s="233"/>
      <c r="OE869" s="233"/>
      <c r="OF869" s="233"/>
      <c r="OG869" s="233"/>
      <c r="OH869" s="233"/>
      <c r="OI869" s="233"/>
      <c r="OJ869" s="233"/>
      <c r="OK869" s="233"/>
      <c r="OL869" s="233"/>
      <c r="OM869" s="233"/>
      <c r="ON869" s="233"/>
      <c r="OO869" s="233"/>
      <c r="OP869" s="233"/>
      <c r="OQ869" s="233"/>
      <c r="OR869" s="233"/>
      <c r="OS869" s="233"/>
      <c r="OT869" s="233"/>
      <c r="OU869" s="233"/>
      <c r="OV869" s="233"/>
      <c r="OW869" s="233"/>
      <c r="OX869" s="233"/>
      <c r="OY869" s="233"/>
      <c r="OZ869" s="233"/>
      <c r="PA869" s="233"/>
      <c r="PB869" s="233"/>
      <c r="PC869" s="233"/>
      <c r="PD869" s="233"/>
      <c r="PE869" s="233"/>
      <c r="PF869" s="233"/>
      <c r="PG869" s="233"/>
      <c r="PH869" s="233"/>
      <c r="PI869" s="233"/>
      <c r="PJ869" s="233"/>
      <c r="PK869" s="233"/>
      <c r="PL869" s="233"/>
      <c r="PM869" s="233"/>
      <c r="PN869" s="233"/>
      <c r="PO869" s="233"/>
      <c r="PP869" s="233"/>
      <c r="PQ869" s="233"/>
      <c r="PR869" s="233"/>
      <c r="PS869" s="233"/>
      <c r="PT869" s="233"/>
      <c r="PU869" s="233"/>
      <c r="PV869" s="233"/>
      <c r="PW869" s="233"/>
      <c r="PX869" s="233"/>
      <c r="PY869" s="233"/>
      <c r="PZ869" s="233"/>
      <c r="QA869" s="233"/>
      <c r="QB869" s="233"/>
      <c r="QC869" s="233"/>
      <c r="QD869" s="233"/>
      <c r="QE869" s="233"/>
      <c r="QF869" s="233"/>
      <c r="QG869" s="233"/>
      <c r="QH869" s="233"/>
      <c r="QI869" s="233"/>
      <c r="QJ869" s="233"/>
      <c r="QK869" s="233"/>
      <c r="QL869" s="233"/>
      <c r="QM869" s="233"/>
      <c r="QN869" s="233"/>
      <c r="QO869" s="233"/>
      <c r="QP869" s="233"/>
      <c r="QQ869" s="233"/>
      <c r="QR869" s="233"/>
      <c r="QS869" s="233"/>
      <c r="QT869" s="233"/>
      <c r="QU869" s="233"/>
      <c r="QV869" s="233"/>
      <c r="QW869" s="233"/>
      <c r="QX869" s="233"/>
      <c r="QY869" s="233"/>
      <c r="QZ869" s="233"/>
      <c r="RA869" s="233"/>
      <c r="RB869" s="233"/>
      <c r="RC869" s="233"/>
      <c r="RD869" s="233"/>
      <c r="RE869" s="233"/>
      <c r="RF869" s="233"/>
      <c r="RG869" s="233"/>
      <c r="RH869" s="233"/>
      <c r="RI869" s="233"/>
      <c r="RJ869" s="233"/>
      <c r="RK869" s="233"/>
      <c r="RL869" s="233"/>
      <c r="RM869" s="233"/>
      <c r="RN869" s="233"/>
      <c r="RO869" s="233"/>
      <c r="RP869" s="233"/>
      <c r="RQ869" s="233"/>
      <c r="RR869" s="233"/>
      <c r="RS869" s="233"/>
      <c r="RT869" s="233"/>
      <c r="RU869" s="233"/>
      <c r="RV869" s="233"/>
      <c r="RW869" s="233"/>
      <c r="RX869" s="233"/>
      <c r="RY869" s="233"/>
      <c r="RZ869" s="233"/>
      <c r="SA869" s="233"/>
      <c r="SB869" s="233"/>
    </row>
    <row r="870" spans="1:496" ht="15" customHeight="1" x14ac:dyDescent="0.2">
      <c r="A870" s="234" t="s">
        <v>1128</v>
      </c>
      <c r="B870" s="234">
        <v>215004</v>
      </c>
      <c r="E870" s="233" t="s">
        <v>553</v>
      </c>
    </row>
    <row r="871" spans="1:496" ht="15" customHeight="1" x14ac:dyDescent="0.2">
      <c r="A871" s="234" t="s">
        <v>1129</v>
      </c>
      <c r="B871" s="234">
        <v>215005</v>
      </c>
      <c r="E871" s="233" t="s">
        <v>554</v>
      </c>
    </row>
    <row r="872" spans="1:496" ht="15" customHeight="1" x14ac:dyDescent="0.2">
      <c r="A872" s="234" t="s">
        <v>1130</v>
      </c>
      <c r="B872" s="234">
        <v>215006</v>
      </c>
      <c r="E872" s="233" t="s">
        <v>555</v>
      </c>
    </row>
    <row r="873" spans="1:496" ht="15" customHeight="1" x14ac:dyDescent="0.2">
      <c r="A873" s="234"/>
    </row>
    <row r="874" spans="1:496" ht="15" customHeight="1" x14ac:dyDescent="0.2">
      <c r="A874" s="234" t="s">
        <v>1131</v>
      </c>
      <c r="B874" s="234">
        <v>216</v>
      </c>
      <c r="E874" s="233" t="s">
        <v>762</v>
      </c>
    </row>
    <row r="875" spans="1:496" ht="15" customHeight="1" x14ac:dyDescent="0.2">
      <c r="A875" s="234" t="s">
        <v>1132</v>
      </c>
      <c r="B875" s="234">
        <v>216001</v>
      </c>
      <c r="E875" s="233" t="s">
        <v>556</v>
      </c>
    </row>
    <row r="876" spans="1:496" ht="15" customHeight="1" x14ac:dyDescent="0.2">
      <c r="A876" s="234" t="s">
        <v>1133</v>
      </c>
      <c r="B876" s="234">
        <v>216002</v>
      </c>
      <c r="E876" s="233" t="s">
        <v>557</v>
      </c>
    </row>
    <row r="877" spans="1:496" ht="15" customHeight="1" x14ac:dyDescent="0.2">
      <c r="A877" s="234" t="s">
        <v>1134</v>
      </c>
      <c r="B877" s="234">
        <v>216003</v>
      </c>
      <c r="E877" s="233" t="s">
        <v>558</v>
      </c>
    </row>
    <row r="878" spans="1:496" ht="15" customHeight="1" x14ac:dyDescent="0.2">
      <c r="A878" s="234" t="s">
        <v>1135</v>
      </c>
      <c r="B878" s="234">
        <v>216004</v>
      </c>
      <c r="E878" s="233" t="s">
        <v>559</v>
      </c>
    </row>
    <row r="879" spans="1:496" ht="15" customHeight="1" x14ac:dyDescent="0.2">
      <c r="A879" s="234" t="s">
        <v>1136</v>
      </c>
      <c r="B879" s="234">
        <v>216005</v>
      </c>
      <c r="E879" s="233" t="s">
        <v>560</v>
      </c>
    </row>
    <row r="880" spans="1:496" ht="15" customHeight="1" x14ac:dyDescent="0.2">
      <c r="A880" s="234"/>
    </row>
    <row r="881" spans="1:5" ht="15" customHeight="1" x14ac:dyDescent="0.2">
      <c r="A881" s="234" t="s">
        <v>1137</v>
      </c>
      <c r="B881" s="234">
        <v>217</v>
      </c>
      <c r="E881" s="233" t="s">
        <v>763</v>
      </c>
    </row>
    <row r="882" spans="1:5" ht="15" customHeight="1" x14ac:dyDescent="0.2">
      <c r="A882" s="234" t="s">
        <v>1138</v>
      </c>
      <c r="B882" s="234">
        <v>217001</v>
      </c>
      <c r="E882" s="233" t="s">
        <v>561</v>
      </c>
    </row>
    <row r="883" spans="1:5" ht="15" customHeight="1" x14ac:dyDescent="0.2">
      <c r="A883" s="234" t="s">
        <v>1139</v>
      </c>
      <c r="B883" s="234">
        <v>217002</v>
      </c>
      <c r="E883" s="233" t="s">
        <v>562</v>
      </c>
    </row>
    <row r="884" spans="1:5" ht="15" customHeight="1" x14ac:dyDescent="0.2">
      <c r="A884" s="234"/>
    </row>
    <row r="885" spans="1:5" ht="15" customHeight="1" x14ac:dyDescent="0.2">
      <c r="A885" s="234" t="s">
        <v>1140</v>
      </c>
      <c r="B885" s="234">
        <v>218</v>
      </c>
      <c r="E885" s="233" t="s">
        <v>718</v>
      </c>
    </row>
    <row r="886" spans="1:5" ht="15" customHeight="1" x14ac:dyDescent="0.2">
      <c r="A886" s="234" t="s">
        <v>1141</v>
      </c>
      <c r="B886" s="234">
        <v>218001</v>
      </c>
      <c r="E886" s="233" t="s">
        <v>563</v>
      </c>
    </row>
    <row r="887" spans="1:5" ht="15" customHeight="1" x14ac:dyDescent="0.2">
      <c r="A887" s="234" t="s">
        <v>1142</v>
      </c>
      <c r="B887" s="234">
        <v>218002</v>
      </c>
      <c r="E887" s="233" t="s">
        <v>564</v>
      </c>
    </row>
    <row r="888" spans="1:5" ht="15" customHeight="1" x14ac:dyDescent="0.2">
      <c r="A888" s="234" t="s">
        <v>1143</v>
      </c>
      <c r="B888" s="234">
        <v>218003</v>
      </c>
      <c r="E888" s="233" t="s">
        <v>565</v>
      </c>
    </row>
    <row r="889" spans="1:5" ht="15" customHeight="1" x14ac:dyDescent="0.2">
      <c r="A889" s="234"/>
    </row>
    <row r="890" spans="1:5" ht="15" customHeight="1" x14ac:dyDescent="0.2">
      <c r="A890" s="234" t="s">
        <v>1144</v>
      </c>
      <c r="B890" s="234">
        <v>219</v>
      </c>
      <c r="E890" s="233" t="s">
        <v>764</v>
      </c>
    </row>
    <row r="891" spans="1:5" ht="15" customHeight="1" x14ac:dyDescent="0.2">
      <c r="A891" s="234" t="s">
        <v>1145</v>
      </c>
      <c r="B891" s="234">
        <v>219001</v>
      </c>
      <c r="E891" s="233" t="s">
        <v>765</v>
      </c>
    </row>
    <row r="892" spans="1:5" ht="15" customHeight="1" x14ac:dyDescent="0.2">
      <c r="A892" s="234" t="s">
        <v>1146</v>
      </c>
      <c r="B892" s="234">
        <v>219002</v>
      </c>
      <c r="E892" s="233" t="s">
        <v>766</v>
      </c>
    </row>
    <row r="893" spans="1:5" ht="15" customHeight="1" x14ac:dyDescent="0.2">
      <c r="A893" s="234" t="s">
        <v>1147</v>
      </c>
      <c r="B893" s="234">
        <v>219003</v>
      </c>
      <c r="E893" s="233" t="s">
        <v>767</v>
      </c>
    </row>
    <row r="894" spans="1:5" ht="15" customHeight="1" x14ac:dyDescent="0.2">
      <c r="A894" s="234" t="s">
        <v>1148</v>
      </c>
      <c r="B894" s="234">
        <v>219004</v>
      </c>
      <c r="E894" s="233" t="s">
        <v>768</v>
      </c>
    </row>
    <row r="895" spans="1:5" ht="15" customHeight="1" x14ac:dyDescent="0.2">
      <c r="A895" s="234" t="s">
        <v>1149</v>
      </c>
      <c r="B895" s="234">
        <v>219005</v>
      </c>
      <c r="E895" s="233" t="s">
        <v>769</v>
      </c>
    </row>
    <row r="896" spans="1:5" ht="15" customHeight="1" x14ac:dyDescent="0.2">
      <c r="A896" s="234"/>
    </row>
    <row r="897" spans="1:496" ht="15" customHeight="1" x14ac:dyDescent="0.2">
      <c r="A897" s="234" t="s">
        <v>1150</v>
      </c>
      <c r="B897" s="234">
        <v>220</v>
      </c>
      <c r="E897" s="233" t="s">
        <v>770</v>
      </c>
    </row>
    <row r="898" spans="1:496" s="239" customFormat="1" ht="15" customHeight="1" x14ac:dyDescent="0.2">
      <c r="A898" s="237"/>
      <c r="B898" s="237"/>
      <c r="D898" s="237"/>
      <c r="F898" s="233"/>
      <c r="G898" s="233"/>
      <c r="H898" s="233"/>
      <c r="I898" s="233"/>
      <c r="J898" s="233"/>
      <c r="K898" s="233"/>
      <c r="L898" s="233"/>
      <c r="M898" s="233"/>
      <c r="N898" s="233"/>
      <c r="O898" s="233"/>
      <c r="P898" s="233"/>
      <c r="Q898" s="233"/>
      <c r="R898" s="233"/>
      <c r="S898" s="233"/>
      <c r="T898" s="233"/>
      <c r="U898" s="233"/>
      <c r="V898" s="233"/>
      <c r="W898" s="233"/>
      <c r="X898" s="233"/>
      <c r="Y898" s="233"/>
      <c r="Z898" s="233"/>
      <c r="AA898" s="233"/>
      <c r="AB898" s="233"/>
      <c r="AC898" s="233"/>
      <c r="AD898" s="233"/>
      <c r="AE898" s="233"/>
      <c r="AF898" s="233"/>
      <c r="AG898" s="233"/>
      <c r="AH898" s="233"/>
      <c r="AI898" s="233"/>
      <c r="AJ898" s="233"/>
      <c r="AK898" s="233"/>
      <c r="AL898" s="233"/>
      <c r="AM898" s="233"/>
      <c r="AN898" s="233"/>
      <c r="AO898" s="233"/>
      <c r="AP898" s="233"/>
      <c r="AQ898" s="233"/>
      <c r="AR898" s="233"/>
      <c r="AS898" s="233"/>
      <c r="AT898" s="233"/>
      <c r="AU898" s="233"/>
      <c r="AV898" s="233"/>
      <c r="AW898" s="233"/>
      <c r="AX898" s="233"/>
      <c r="AY898" s="233"/>
      <c r="AZ898" s="233"/>
      <c r="BA898" s="233"/>
      <c r="BB898" s="233"/>
      <c r="BC898" s="233"/>
      <c r="BD898" s="233"/>
      <c r="BE898" s="233"/>
      <c r="BF898" s="233"/>
      <c r="BG898" s="233"/>
      <c r="BH898" s="233"/>
      <c r="BI898" s="233"/>
      <c r="BJ898" s="233"/>
      <c r="BK898" s="233"/>
      <c r="BL898" s="233"/>
      <c r="BM898" s="233"/>
      <c r="BN898" s="233"/>
      <c r="BO898" s="233"/>
      <c r="BP898" s="233"/>
      <c r="BQ898" s="233"/>
      <c r="BR898" s="233"/>
      <c r="BS898" s="233"/>
      <c r="BT898" s="233"/>
      <c r="BU898" s="233"/>
      <c r="BV898" s="233"/>
      <c r="BW898" s="233"/>
      <c r="BX898" s="233"/>
      <c r="BY898" s="233"/>
      <c r="BZ898" s="233"/>
      <c r="CA898" s="233"/>
      <c r="CB898" s="233"/>
      <c r="CC898" s="233"/>
      <c r="CD898" s="233"/>
      <c r="CE898" s="233"/>
      <c r="CF898" s="233"/>
      <c r="CG898" s="233"/>
      <c r="CH898" s="233"/>
      <c r="CI898" s="233"/>
      <c r="CJ898" s="233"/>
      <c r="CK898" s="233"/>
      <c r="CL898" s="233"/>
      <c r="CM898" s="233"/>
      <c r="CN898" s="233"/>
      <c r="CO898" s="233"/>
      <c r="CP898" s="233"/>
      <c r="CQ898" s="233"/>
      <c r="CR898" s="233"/>
      <c r="CS898" s="233"/>
      <c r="CT898" s="233"/>
      <c r="CU898" s="233"/>
      <c r="CV898" s="233"/>
      <c r="CW898" s="233"/>
      <c r="CX898" s="233"/>
      <c r="CY898" s="233"/>
      <c r="CZ898" s="233"/>
      <c r="DA898" s="233"/>
      <c r="DB898" s="233"/>
      <c r="DC898" s="233"/>
      <c r="DD898" s="233"/>
      <c r="DE898" s="233"/>
      <c r="DF898" s="233"/>
      <c r="DG898" s="233"/>
      <c r="DH898" s="233"/>
      <c r="DI898" s="233"/>
      <c r="DJ898" s="233"/>
      <c r="DK898" s="233"/>
      <c r="DL898" s="233"/>
      <c r="DM898" s="233"/>
      <c r="DN898" s="233"/>
      <c r="DO898" s="233"/>
      <c r="DP898" s="233"/>
      <c r="DQ898" s="233"/>
      <c r="DR898" s="233"/>
      <c r="DS898" s="233"/>
      <c r="DT898" s="233"/>
      <c r="DU898" s="233"/>
      <c r="DV898" s="233"/>
      <c r="DW898" s="233"/>
      <c r="DX898" s="233"/>
      <c r="DY898" s="233"/>
      <c r="DZ898" s="233"/>
      <c r="EA898" s="233"/>
      <c r="EB898" s="233"/>
      <c r="EC898" s="233"/>
      <c r="ED898" s="233"/>
      <c r="EE898" s="233"/>
      <c r="EF898" s="233"/>
      <c r="EG898" s="233"/>
      <c r="EH898" s="233"/>
      <c r="EI898" s="233"/>
      <c r="EJ898" s="233"/>
      <c r="EK898" s="233"/>
      <c r="EL898" s="233"/>
      <c r="EM898" s="233"/>
      <c r="EN898" s="233"/>
      <c r="EO898" s="233"/>
      <c r="EP898" s="233"/>
      <c r="EQ898" s="233"/>
      <c r="ER898" s="233"/>
      <c r="ES898" s="233"/>
      <c r="ET898" s="233"/>
      <c r="EU898" s="233"/>
      <c r="EV898" s="233"/>
      <c r="EW898" s="233"/>
      <c r="EX898" s="233"/>
      <c r="EY898" s="233"/>
      <c r="EZ898" s="233"/>
      <c r="FA898" s="233"/>
      <c r="FB898" s="233"/>
      <c r="FC898" s="233"/>
      <c r="FD898" s="233"/>
      <c r="FE898" s="233"/>
      <c r="FF898" s="233"/>
      <c r="FG898" s="233"/>
      <c r="FH898" s="233"/>
      <c r="FI898" s="233"/>
      <c r="FJ898" s="233"/>
      <c r="FK898" s="233"/>
      <c r="FL898" s="233"/>
      <c r="FM898" s="233"/>
      <c r="FN898" s="233"/>
      <c r="FO898" s="233"/>
      <c r="FP898" s="233"/>
      <c r="FQ898" s="233"/>
      <c r="FR898" s="233"/>
      <c r="FS898" s="233"/>
      <c r="FT898" s="233"/>
      <c r="FU898" s="233"/>
      <c r="FV898" s="233"/>
      <c r="FW898" s="233"/>
      <c r="FX898" s="233"/>
      <c r="FY898" s="233"/>
      <c r="FZ898" s="233"/>
      <c r="GA898" s="233"/>
      <c r="GB898" s="233"/>
      <c r="GC898" s="233"/>
      <c r="GD898" s="233"/>
      <c r="GE898" s="233"/>
      <c r="GF898" s="233"/>
      <c r="GG898" s="233"/>
      <c r="GH898" s="233"/>
      <c r="GI898" s="233"/>
      <c r="GJ898" s="233"/>
      <c r="GK898" s="233"/>
      <c r="GL898" s="233"/>
      <c r="GM898" s="233"/>
      <c r="GN898" s="233"/>
      <c r="GO898" s="233"/>
      <c r="GP898" s="233"/>
      <c r="GQ898" s="233"/>
      <c r="GR898" s="233"/>
      <c r="GS898" s="233"/>
      <c r="GT898" s="233"/>
      <c r="GU898" s="233"/>
      <c r="GV898" s="233"/>
      <c r="GW898" s="233"/>
      <c r="GX898" s="233"/>
      <c r="GY898" s="233"/>
      <c r="GZ898" s="233"/>
      <c r="HA898" s="233"/>
      <c r="HB898" s="233"/>
      <c r="HC898" s="233"/>
      <c r="HD898" s="233"/>
      <c r="HE898" s="233"/>
      <c r="HF898" s="233"/>
      <c r="HG898" s="233"/>
      <c r="HH898" s="233"/>
      <c r="HI898" s="233"/>
      <c r="HJ898" s="233"/>
      <c r="HK898" s="233"/>
      <c r="HL898" s="233"/>
      <c r="HM898" s="233"/>
      <c r="HN898" s="233"/>
      <c r="HO898" s="233"/>
      <c r="HP898" s="233"/>
      <c r="HQ898" s="233"/>
      <c r="HR898" s="233"/>
      <c r="HS898" s="233"/>
      <c r="HT898" s="233"/>
      <c r="HU898" s="233"/>
      <c r="HV898" s="233"/>
      <c r="HW898" s="233"/>
      <c r="HX898" s="233"/>
      <c r="HY898" s="233"/>
      <c r="HZ898" s="233"/>
      <c r="IA898" s="233"/>
      <c r="IB898" s="233"/>
      <c r="IC898" s="233"/>
      <c r="ID898" s="233"/>
      <c r="IE898" s="233"/>
      <c r="IF898" s="233"/>
      <c r="IG898" s="233"/>
      <c r="IH898" s="233"/>
      <c r="II898" s="233"/>
      <c r="IJ898" s="233"/>
      <c r="IK898" s="233"/>
      <c r="IL898" s="233"/>
      <c r="IM898" s="233"/>
      <c r="IN898" s="233"/>
      <c r="IO898" s="233"/>
      <c r="IP898" s="233"/>
      <c r="IQ898" s="233"/>
      <c r="IR898" s="233"/>
      <c r="IS898" s="233"/>
      <c r="IT898" s="233"/>
      <c r="IU898" s="233"/>
      <c r="IV898" s="233"/>
      <c r="IW898" s="233"/>
      <c r="IX898" s="233"/>
      <c r="IY898" s="233"/>
      <c r="IZ898" s="233"/>
      <c r="JA898" s="233"/>
      <c r="JB898" s="233"/>
      <c r="JC898" s="233"/>
      <c r="JD898" s="233"/>
      <c r="JE898" s="233"/>
      <c r="JF898" s="233"/>
      <c r="JG898" s="233"/>
      <c r="JH898" s="233"/>
      <c r="JI898" s="233"/>
      <c r="JJ898" s="233"/>
      <c r="JK898" s="233"/>
      <c r="JL898" s="233"/>
      <c r="JM898" s="233"/>
      <c r="JN898" s="233"/>
      <c r="JO898" s="233"/>
      <c r="JP898" s="233"/>
      <c r="JQ898" s="233"/>
      <c r="JR898" s="233"/>
      <c r="JS898" s="233"/>
      <c r="JT898" s="233"/>
      <c r="JU898" s="233"/>
      <c r="JV898" s="233"/>
      <c r="JW898" s="233"/>
      <c r="JX898" s="233"/>
      <c r="JY898" s="233"/>
      <c r="JZ898" s="233"/>
      <c r="KA898" s="233"/>
      <c r="KB898" s="233"/>
      <c r="KC898" s="233"/>
      <c r="KD898" s="233"/>
      <c r="KE898" s="233"/>
      <c r="KF898" s="233"/>
      <c r="KG898" s="233"/>
      <c r="KH898" s="233"/>
      <c r="KI898" s="233"/>
      <c r="KJ898" s="233"/>
      <c r="KK898" s="233"/>
      <c r="KL898" s="233"/>
      <c r="KM898" s="233"/>
      <c r="KN898" s="233"/>
      <c r="KO898" s="233"/>
      <c r="KP898" s="233"/>
      <c r="KQ898" s="233"/>
      <c r="KR898" s="233"/>
      <c r="KS898" s="233"/>
      <c r="KT898" s="233"/>
      <c r="KU898" s="233"/>
      <c r="KV898" s="233"/>
      <c r="KW898" s="233"/>
      <c r="KX898" s="233"/>
      <c r="KY898" s="233"/>
      <c r="KZ898" s="233"/>
      <c r="LA898" s="233"/>
      <c r="LB898" s="233"/>
      <c r="LC898" s="233"/>
      <c r="LD898" s="233"/>
      <c r="LE898" s="233"/>
      <c r="LF898" s="233"/>
      <c r="LG898" s="233"/>
      <c r="LH898" s="233"/>
      <c r="LI898" s="233"/>
      <c r="LJ898" s="233"/>
      <c r="LK898" s="233"/>
      <c r="LL898" s="233"/>
      <c r="LM898" s="233"/>
      <c r="LN898" s="233"/>
      <c r="LO898" s="233"/>
      <c r="LP898" s="233"/>
      <c r="LQ898" s="233"/>
      <c r="LR898" s="233"/>
      <c r="LS898" s="233"/>
      <c r="LT898" s="233"/>
      <c r="LU898" s="233"/>
      <c r="LV898" s="233"/>
      <c r="LW898" s="233"/>
      <c r="LX898" s="233"/>
      <c r="LY898" s="233"/>
      <c r="LZ898" s="233"/>
      <c r="MA898" s="233"/>
      <c r="MB898" s="233"/>
      <c r="MC898" s="233"/>
      <c r="MD898" s="233"/>
      <c r="ME898" s="233"/>
      <c r="MF898" s="233"/>
      <c r="MG898" s="233"/>
      <c r="MH898" s="233"/>
      <c r="MI898" s="233"/>
      <c r="MJ898" s="233"/>
      <c r="MK898" s="233"/>
      <c r="ML898" s="233"/>
      <c r="MM898" s="233"/>
      <c r="MN898" s="233"/>
      <c r="MO898" s="233"/>
      <c r="MP898" s="233"/>
      <c r="MQ898" s="233"/>
      <c r="MR898" s="233"/>
      <c r="MS898" s="233"/>
      <c r="MT898" s="233"/>
      <c r="MU898" s="233"/>
      <c r="MV898" s="233"/>
      <c r="MW898" s="233"/>
      <c r="MX898" s="233"/>
      <c r="MY898" s="233"/>
      <c r="MZ898" s="233"/>
      <c r="NA898" s="233"/>
      <c r="NB898" s="233"/>
      <c r="NC898" s="233"/>
      <c r="ND898" s="233"/>
      <c r="NE898" s="233"/>
      <c r="NF898" s="233"/>
      <c r="NG898" s="233"/>
      <c r="NH898" s="233"/>
      <c r="NI898" s="233"/>
      <c r="NJ898" s="233"/>
      <c r="NK898" s="233"/>
      <c r="NL898" s="233"/>
      <c r="NM898" s="233"/>
      <c r="NN898" s="233"/>
      <c r="NO898" s="233"/>
      <c r="NP898" s="233"/>
      <c r="NQ898" s="233"/>
      <c r="NR898" s="233"/>
      <c r="NS898" s="233"/>
      <c r="NT898" s="233"/>
      <c r="NU898" s="233"/>
      <c r="NV898" s="233"/>
      <c r="NW898" s="233"/>
      <c r="NX898" s="233"/>
      <c r="NY898" s="233"/>
      <c r="NZ898" s="233"/>
      <c r="OA898" s="233"/>
      <c r="OB898" s="233"/>
      <c r="OC898" s="233"/>
      <c r="OD898" s="233"/>
      <c r="OE898" s="233"/>
      <c r="OF898" s="233"/>
      <c r="OG898" s="233"/>
      <c r="OH898" s="233"/>
      <c r="OI898" s="233"/>
      <c r="OJ898" s="233"/>
      <c r="OK898" s="233"/>
      <c r="OL898" s="233"/>
      <c r="OM898" s="233"/>
      <c r="ON898" s="233"/>
      <c r="OO898" s="233"/>
      <c r="OP898" s="233"/>
      <c r="OQ898" s="233"/>
      <c r="OR898" s="233"/>
      <c r="OS898" s="233"/>
      <c r="OT898" s="233"/>
      <c r="OU898" s="233"/>
      <c r="OV898" s="233"/>
      <c r="OW898" s="233"/>
      <c r="OX898" s="233"/>
      <c r="OY898" s="233"/>
      <c r="OZ898" s="233"/>
      <c r="PA898" s="233"/>
      <c r="PB898" s="233"/>
      <c r="PC898" s="233"/>
      <c r="PD898" s="233"/>
      <c r="PE898" s="233"/>
      <c r="PF898" s="233"/>
      <c r="PG898" s="233"/>
      <c r="PH898" s="233"/>
      <c r="PI898" s="233"/>
      <c r="PJ898" s="233"/>
      <c r="PK898" s="233"/>
      <c r="PL898" s="233"/>
      <c r="PM898" s="233"/>
      <c r="PN898" s="233"/>
      <c r="PO898" s="233"/>
      <c r="PP898" s="233"/>
      <c r="PQ898" s="233"/>
      <c r="PR898" s="233"/>
      <c r="PS898" s="233"/>
      <c r="PT898" s="233"/>
      <c r="PU898" s="233"/>
      <c r="PV898" s="233"/>
      <c r="PW898" s="233"/>
      <c r="PX898" s="233"/>
      <c r="PY898" s="233"/>
      <c r="PZ898" s="233"/>
      <c r="QA898" s="233"/>
      <c r="QB898" s="233"/>
      <c r="QC898" s="233"/>
      <c r="QD898" s="233"/>
      <c r="QE898" s="233"/>
      <c r="QF898" s="233"/>
      <c r="QG898" s="233"/>
      <c r="QH898" s="233"/>
      <c r="QI898" s="233"/>
      <c r="QJ898" s="233"/>
      <c r="QK898" s="233"/>
      <c r="QL898" s="233"/>
      <c r="QM898" s="233"/>
      <c r="QN898" s="233"/>
      <c r="QO898" s="233"/>
      <c r="QP898" s="233"/>
      <c r="QQ898" s="233"/>
      <c r="QR898" s="233"/>
      <c r="QS898" s="233"/>
      <c r="QT898" s="233"/>
      <c r="QU898" s="233"/>
      <c r="QV898" s="233"/>
      <c r="QW898" s="233"/>
      <c r="QX898" s="233"/>
      <c r="QY898" s="233"/>
      <c r="QZ898" s="233"/>
      <c r="RA898" s="233"/>
      <c r="RB898" s="233"/>
      <c r="RC898" s="233"/>
      <c r="RD898" s="233"/>
      <c r="RE898" s="233"/>
      <c r="RF898" s="233"/>
      <c r="RG898" s="233"/>
      <c r="RH898" s="233"/>
      <c r="RI898" s="233"/>
      <c r="RJ898" s="233"/>
      <c r="RK898" s="233"/>
      <c r="RL898" s="233"/>
      <c r="RM898" s="233"/>
      <c r="RN898" s="233"/>
      <c r="RO898" s="233"/>
      <c r="RP898" s="233"/>
      <c r="RQ898" s="233"/>
      <c r="RR898" s="233"/>
      <c r="RS898" s="233"/>
      <c r="RT898" s="233"/>
      <c r="RU898" s="233"/>
      <c r="RV898" s="233"/>
      <c r="RW898" s="233"/>
      <c r="RX898" s="233"/>
      <c r="RY898" s="233"/>
      <c r="RZ898" s="233"/>
      <c r="SA898" s="233"/>
      <c r="SB898" s="233"/>
    </row>
    <row r="899" spans="1:496" s="239" customFormat="1" ht="15" customHeight="1" x14ac:dyDescent="0.2">
      <c r="A899" s="237"/>
      <c r="B899" s="237"/>
      <c r="D899" s="237"/>
      <c r="F899" s="233"/>
      <c r="G899" s="233"/>
      <c r="H899" s="233"/>
      <c r="I899" s="233"/>
      <c r="J899" s="233"/>
      <c r="K899" s="233"/>
      <c r="L899" s="233"/>
      <c r="M899" s="233"/>
      <c r="N899" s="233"/>
      <c r="O899" s="233"/>
      <c r="P899" s="233"/>
      <c r="Q899" s="233"/>
      <c r="R899" s="233"/>
      <c r="S899" s="233"/>
      <c r="T899" s="233"/>
      <c r="U899" s="233"/>
      <c r="V899" s="233"/>
      <c r="W899" s="233"/>
      <c r="X899" s="233"/>
      <c r="Y899" s="233"/>
      <c r="Z899" s="233"/>
      <c r="AA899" s="233"/>
      <c r="AB899" s="233"/>
      <c r="AC899" s="233"/>
      <c r="AD899" s="233"/>
      <c r="AE899" s="233"/>
      <c r="AF899" s="233"/>
      <c r="AG899" s="233"/>
      <c r="AH899" s="233"/>
      <c r="AI899" s="233"/>
      <c r="AJ899" s="233"/>
      <c r="AK899" s="233"/>
      <c r="AL899" s="233"/>
      <c r="AM899" s="233"/>
      <c r="AN899" s="233"/>
      <c r="AO899" s="233"/>
      <c r="AP899" s="233"/>
      <c r="AQ899" s="233"/>
      <c r="AR899" s="233"/>
      <c r="AS899" s="233"/>
      <c r="AT899" s="233"/>
      <c r="AU899" s="233"/>
      <c r="AV899" s="233"/>
      <c r="AW899" s="233"/>
      <c r="AX899" s="233"/>
      <c r="AY899" s="233"/>
      <c r="AZ899" s="233"/>
      <c r="BA899" s="233"/>
      <c r="BB899" s="233"/>
      <c r="BC899" s="233"/>
      <c r="BD899" s="233"/>
      <c r="BE899" s="233"/>
      <c r="BF899" s="233"/>
      <c r="BG899" s="233"/>
      <c r="BH899" s="233"/>
      <c r="BI899" s="233"/>
      <c r="BJ899" s="233"/>
      <c r="BK899" s="233"/>
      <c r="BL899" s="233"/>
      <c r="BM899" s="233"/>
      <c r="BN899" s="233"/>
      <c r="BO899" s="233"/>
      <c r="BP899" s="233"/>
      <c r="BQ899" s="233"/>
      <c r="BR899" s="233"/>
      <c r="BS899" s="233"/>
      <c r="BT899" s="233"/>
      <c r="BU899" s="233"/>
      <c r="BV899" s="233"/>
      <c r="BW899" s="233"/>
      <c r="BX899" s="233"/>
      <c r="BY899" s="233"/>
      <c r="BZ899" s="233"/>
      <c r="CA899" s="233"/>
      <c r="CB899" s="233"/>
      <c r="CC899" s="233"/>
      <c r="CD899" s="233"/>
      <c r="CE899" s="233"/>
      <c r="CF899" s="233"/>
      <c r="CG899" s="233"/>
      <c r="CH899" s="233"/>
      <c r="CI899" s="233"/>
      <c r="CJ899" s="233"/>
      <c r="CK899" s="233"/>
      <c r="CL899" s="233"/>
      <c r="CM899" s="233"/>
      <c r="CN899" s="233"/>
      <c r="CO899" s="233"/>
      <c r="CP899" s="233"/>
      <c r="CQ899" s="233"/>
      <c r="CR899" s="233"/>
      <c r="CS899" s="233"/>
      <c r="CT899" s="233"/>
      <c r="CU899" s="233"/>
      <c r="CV899" s="233"/>
      <c r="CW899" s="233"/>
      <c r="CX899" s="233"/>
      <c r="CY899" s="233"/>
      <c r="CZ899" s="233"/>
      <c r="DA899" s="233"/>
      <c r="DB899" s="233"/>
      <c r="DC899" s="233"/>
      <c r="DD899" s="233"/>
      <c r="DE899" s="233"/>
      <c r="DF899" s="233"/>
      <c r="DG899" s="233"/>
      <c r="DH899" s="233"/>
      <c r="DI899" s="233"/>
      <c r="DJ899" s="233"/>
      <c r="DK899" s="233"/>
      <c r="DL899" s="233"/>
      <c r="DM899" s="233"/>
      <c r="DN899" s="233"/>
      <c r="DO899" s="233"/>
      <c r="DP899" s="233"/>
      <c r="DQ899" s="233"/>
      <c r="DR899" s="233"/>
      <c r="DS899" s="233"/>
      <c r="DT899" s="233"/>
      <c r="DU899" s="233"/>
      <c r="DV899" s="233"/>
      <c r="DW899" s="233"/>
      <c r="DX899" s="233"/>
      <c r="DY899" s="233"/>
      <c r="DZ899" s="233"/>
      <c r="EA899" s="233"/>
      <c r="EB899" s="233"/>
      <c r="EC899" s="233"/>
      <c r="ED899" s="233"/>
      <c r="EE899" s="233"/>
      <c r="EF899" s="233"/>
      <c r="EG899" s="233"/>
      <c r="EH899" s="233"/>
      <c r="EI899" s="233"/>
      <c r="EJ899" s="233"/>
      <c r="EK899" s="233"/>
      <c r="EL899" s="233"/>
      <c r="EM899" s="233"/>
      <c r="EN899" s="233"/>
      <c r="EO899" s="233"/>
      <c r="EP899" s="233"/>
      <c r="EQ899" s="233"/>
      <c r="ER899" s="233"/>
      <c r="ES899" s="233"/>
      <c r="ET899" s="233"/>
      <c r="EU899" s="233"/>
      <c r="EV899" s="233"/>
      <c r="EW899" s="233"/>
      <c r="EX899" s="233"/>
      <c r="EY899" s="233"/>
      <c r="EZ899" s="233"/>
      <c r="FA899" s="233"/>
      <c r="FB899" s="233"/>
      <c r="FC899" s="233"/>
      <c r="FD899" s="233"/>
      <c r="FE899" s="233"/>
      <c r="FF899" s="233"/>
      <c r="FG899" s="233"/>
      <c r="FH899" s="233"/>
      <c r="FI899" s="233"/>
      <c r="FJ899" s="233"/>
      <c r="FK899" s="233"/>
      <c r="FL899" s="233"/>
      <c r="FM899" s="233"/>
      <c r="FN899" s="233"/>
      <c r="FO899" s="233"/>
      <c r="FP899" s="233"/>
      <c r="FQ899" s="233"/>
      <c r="FR899" s="233"/>
      <c r="FS899" s="233"/>
      <c r="FT899" s="233"/>
      <c r="FU899" s="233"/>
      <c r="FV899" s="233"/>
      <c r="FW899" s="233"/>
      <c r="FX899" s="233"/>
      <c r="FY899" s="233"/>
      <c r="FZ899" s="233"/>
      <c r="GA899" s="233"/>
      <c r="GB899" s="233"/>
      <c r="GC899" s="233"/>
      <c r="GD899" s="233"/>
      <c r="GE899" s="233"/>
      <c r="GF899" s="233"/>
      <c r="GG899" s="233"/>
      <c r="GH899" s="233"/>
      <c r="GI899" s="233"/>
      <c r="GJ899" s="233"/>
      <c r="GK899" s="233"/>
      <c r="GL899" s="233"/>
      <c r="GM899" s="233"/>
      <c r="GN899" s="233"/>
      <c r="GO899" s="233"/>
      <c r="GP899" s="233"/>
      <c r="GQ899" s="233"/>
      <c r="GR899" s="233"/>
      <c r="GS899" s="233"/>
      <c r="GT899" s="233"/>
      <c r="GU899" s="233"/>
      <c r="GV899" s="233"/>
      <c r="GW899" s="233"/>
      <c r="GX899" s="233"/>
      <c r="GY899" s="233"/>
      <c r="GZ899" s="233"/>
      <c r="HA899" s="233"/>
      <c r="HB899" s="233"/>
      <c r="HC899" s="233"/>
      <c r="HD899" s="233"/>
      <c r="HE899" s="233"/>
      <c r="HF899" s="233"/>
      <c r="HG899" s="233"/>
      <c r="HH899" s="233"/>
      <c r="HI899" s="233"/>
      <c r="HJ899" s="233"/>
      <c r="HK899" s="233"/>
      <c r="HL899" s="233"/>
      <c r="HM899" s="233"/>
      <c r="HN899" s="233"/>
      <c r="HO899" s="233"/>
      <c r="HP899" s="233"/>
      <c r="HQ899" s="233"/>
      <c r="HR899" s="233"/>
      <c r="HS899" s="233"/>
      <c r="HT899" s="233"/>
      <c r="HU899" s="233"/>
      <c r="HV899" s="233"/>
      <c r="HW899" s="233"/>
      <c r="HX899" s="233"/>
      <c r="HY899" s="233"/>
      <c r="HZ899" s="233"/>
      <c r="IA899" s="233"/>
      <c r="IB899" s="233"/>
      <c r="IC899" s="233"/>
      <c r="ID899" s="233"/>
      <c r="IE899" s="233"/>
      <c r="IF899" s="233"/>
      <c r="IG899" s="233"/>
      <c r="IH899" s="233"/>
      <c r="II899" s="233"/>
      <c r="IJ899" s="233"/>
      <c r="IK899" s="233"/>
      <c r="IL899" s="233"/>
      <c r="IM899" s="233"/>
      <c r="IN899" s="233"/>
      <c r="IO899" s="233"/>
      <c r="IP899" s="233"/>
      <c r="IQ899" s="233"/>
      <c r="IR899" s="233"/>
      <c r="IS899" s="233"/>
      <c r="IT899" s="233"/>
      <c r="IU899" s="233"/>
      <c r="IV899" s="233"/>
      <c r="IW899" s="233"/>
      <c r="IX899" s="233"/>
      <c r="IY899" s="233"/>
      <c r="IZ899" s="233"/>
      <c r="JA899" s="233"/>
      <c r="JB899" s="233"/>
      <c r="JC899" s="233"/>
      <c r="JD899" s="233"/>
      <c r="JE899" s="233"/>
      <c r="JF899" s="233"/>
      <c r="JG899" s="233"/>
      <c r="JH899" s="233"/>
      <c r="JI899" s="233"/>
      <c r="JJ899" s="233"/>
      <c r="JK899" s="233"/>
      <c r="JL899" s="233"/>
      <c r="JM899" s="233"/>
      <c r="JN899" s="233"/>
      <c r="JO899" s="233"/>
      <c r="JP899" s="233"/>
      <c r="JQ899" s="233"/>
      <c r="JR899" s="233"/>
      <c r="JS899" s="233"/>
      <c r="JT899" s="233"/>
      <c r="JU899" s="233"/>
      <c r="JV899" s="233"/>
      <c r="JW899" s="233"/>
      <c r="JX899" s="233"/>
      <c r="JY899" s="233"/>
      <c r="JZ899" s="233"/>
      <c r="KA899" s="233"/>
      <c r="KB899" s="233"/>
      <c r="KC899" s="233"/>
      <c r="KD899" s="233"/>
      <c r="KE899" s="233"/>
      <c r="KF899" s="233"/>
      <c r="KG899" s="233"/>
      <c r="KH899" s="233"/>
      <c r="KI899" s="233"/>
      <c r="KJ899" s="233"/>
      <c r="KK899" s="233"/>
      <c r="KL899" s="233"/>
      <c r="KM899" s="233"/>
      <c r="KN899" s="233"/>
      <c r="KO899" s="233"/>
      <c r="KP899" s="233"/>
      <c r="KQ899" s="233"/>
      <c r="KR899" s="233"/>
      <c r="KS899" s="233"/>
      <c r="KT899" s="233"/>
      <c r="KU899" s="233"/>
      <c r="KV899" s="233"/>
      <c r="KW899" s="233"/>
      <c r="KX899" s="233"/>
      <c r="KY899" s="233"/>
      <c r="KZ899" s="233"/>
      <c r="LA899" s="233"/>
      <c r="LB899" s="233"/>
      <c r="LC899" s="233"/>
      <c r="LD899" s="233"/>
      <c r="LE899" s="233"/>
      <c r="LF899" s="233"/>
      <c r="LG899" s="233"/>
      <c r="LH899" s="233"/>
      <c r="LI899" s="233"/>
      <c r="LJ899" s="233"/>
      <c r="LK899" s="233"/>
      <c r="LL899" s="233"/>
      <c r="LM899" s="233"/>
      <c r="LN899" s="233"/>
      <c r="LO899" s="233"/>
      <c r="LP899" s="233"/>
      <c r="LQ899" s="233"/>
      <c r="LR899" s="233"/>
      <c r="LS899" s="233"/>
      <c r="LT899" s="233"/>
      <c r="LU899" s="233"/>
      <c r="LV899" s="233"/>
      <c r="LW899" s="233"/>
      <c r="LX899" s="233"/>
      <c r="LY899" s="233"/>
      <c r="LZ899" s="233"/>
      <c r="MA899" s="233"/>
      <c r="MB899" s="233"/>
      <c r="MC899" s="233"/>
      <c r="MD899" s="233"/>
      <c r="ME899" s="233"/>
      <c r="MF899" s="233"/>
      <c r="MG899" s="233"/>
      <c r="MH899" s="233"/>
      <c r="MI899" s="233"/>
      <c r="MJ899" s="233"/>
      <c r="MK899" s="233"/>
      <c r="ML899" s="233"/>
      <c r="MM899" s="233"/>
      <c r="MN899" s="233"/>
      <c r="MO899" s="233"/>
      <c r="MP899" s="233"/>
      <c r="MQ899" s="233"/>
      <c r="MR899" s="233"/>
      <c r="MS899" s="233"/>
      <c r="MT899" s="233"/>
      <c r="MU899" s="233"/>
      <c r="MV899" s="233"/>
      <c r="MW899" s="233"/>
      <c r="MX899" s="233"/>
      <c r="MY899" s="233"/>
      <c r="MZ899" s="233"/>
      <c r="NA899" s="233"/>
      <c r="NB899" s="233"/>
      <c r="NC899" s="233"/>
      <c r="ND899" s="233"/>
      <c r="NE899" s="233"/>
      <c r="NF899" s="233"/>
      <c r="NG899" s="233"/>
      <c r="NH899" s="233"/>
      <c r="NI899" s="233"/>
      <c r="NJ899" s="233"/>
      <c r="NK899" s="233"/>
      <c r="NL899" s="233"/>
      <c r="NM899" s="233"/>
      <c r="NN899" s="233"/>
      <c r="NO899" s="233"/>
      <c r="NP899" s="233"/>
      <c r="NQ899" s="233"/>
      <c r="NR899" s="233"/>
      <c r="NS899" s="233"/>
      <c r="NT899" s="233"/>
      <c r="NU899" s="233"/>
      <c r="NV899" s="233"/>
      <c r="NW899" s="233"/>
      <c r="NX899" s="233"/>
      <c r="NY899" s="233"/>
      <c r="NZ899" s="233"/>
      <c r="OA899" s="233"/>
      <c r="OB899" s="233"/>
      <c r="OC899" s="233"/>
      <c r="OD899" s="233"/>
      <c r="OE899" s="233"/>
      <c r="OF899" s="233"/>
      <c r="OG899" s="233"/>
      <c r="OH899" s="233"/>
      <c r="OI899" s="233"/>
      <c r="OJ899" s="233"/>
      <c r="OK899" s="233"/>
      <c r="OL899" s="233"/>
      <c r="OM899" s="233"/>
      <c r="ON899" s="233"/>
      <c r="OO899" s="233"/>
      <c r="OP899" s="233"/>
      <c r="OQ899" s="233"/>
      <c r="OR899" s="233"/>
      <c r="OS899" s="233"/>
      <c r="OT899" s="233"/>
      <c r="OU899" s="233"/>
      <c r="OV899" s="233"/>
      <c r="OW899" s="233"/>
      <c r="OX899" s="233"/>
      <c r="OY899" s="233"/>
      <c r="OZ899" s="233"/>
      <c r="PA899" s="233"/>
      <c r="PB899" s="233"/>
      <c r="PC899" s="233"/>
      <c r="PD899" s="233"/>
      <c r="PE899" s="233"/>
      <c r="PF899" s="233"/>
      <c r="PG899" s="233"/>
      <c r="PH899" s="233"/>
      <c r="PI899" s="233"/>
      <c r="PJ899" s="233"/>
      <c r="PK899" s="233"/>
      <c r="PL899" s="233"/>
      <c r="PM899" s="233"/>
      <c r="PN899" s="233"/>
      <c r="PO899" s="233"/>
      <c r="PP899" s="233"/>
      <c r="PQ899" s="233"/>
      <c r="PR899" s="233"/>
      <c r="PS899" s="233"/>
      <c r="PT899" s="233"/>
      <c r="PU899" s="233"/>
      <c r="PV899" s="233"/>
      <c r="PW899" s="233"/>
      <c r="PX899" s="233"/>
      <c r="PY899" s="233"/>
      <c r="PZ899" s="233"/>
      <c r="QA899" s="233"/>
      <c r="QB899" s="233"/>
      <c r="QC899" s="233"/>
      <c r="QD899" s="233"/>
      <c r="QE899" s="233"/>
      <c r="QF899" s="233"/>
      <c r="QG899" s="233"/>
      <c r="QH899" s="233"/>
      <c r="QI899" s="233"/>
      <c r="QJ899" s="233"/>
      <c r="QK899" s="233"/>
      <c r="QL899" s="233"/>
      <c r="QM899" s="233"/>
      <c r="QN899" s="233"/>
      <c r="QO899" s="233"/>
      <c r="QP899" s="233"/>
      <c r="QQ899" s="233"/>
      <c r="QR899" s="233"/>
      <c r="QS899" s="233"/>
      <c r="QT899" s="233"/>
      <c r="QU899" s="233"/>
      <c r="QV899" s="233"/>
      <c r="QW899" s="233"/>
      <c r="QX899" s="233"/>
      <c r="QY899" s="233"/>
      <c r="QZ899" s="233"/>
      <c r="RA899" s="233"/>
      <c r="RB899" s="233"/>
      <c r="RC899" s="233"/>
      <c r="RD899" s="233"/>
      <c r="RE899" s="233"/>
      <c r="RF899" s="233"/>
      <c r="RG899" s="233"/>
      <c r="RH899" s="233"/>
      <c r="RI899" s="233"/>
      <c r="RJ899" s="233"/>
      <c r="RK899" s="233"/>
      <c r="RL899" s="233"/>
      <c r="RM899" s="233"/>
      <c r="RN899" s="233"/>
      <c r="RO899" s="233"/>
      <c r="RP899" s="233"/>
      <c r="RQ899" s="233"/>
      <c r="RR899" s="233"/>
      <c r="RS899" s="233"/>
      <c r="RT899" s="233"/>
      <c r="RU899" s="233"/>
      <c r="RV899" s="233"/>
      <c r="RW899" s="233"/>
      <c r="RX899" s="233"/>
      <c r="RY899" s="233"/>
      <c r="RZ899" s="233"/>
      <c r="SA899" s="233"/>
      <c r="SB899" s="233"/>
    </row>
    <row r="900" spans="1:496" s="239" customFormat="1" ht="15" customHeight="1" x14ac:dyDescent="0.2">
      <c r="A900" s="237"/>
      <c r="B900" s="237"/>
      <c r="D900" s="237"/>
      <c r="F900" s="233"/>
      <c r="G900" s="233"/>
      <c r="H900" s="233"/>
      <c r="I900" s="233"/>
      <c r="J900" s="233"/>
      <c r="K900" s="233"/>
      <c r="L900" s="233"/>
      <c r="M900" s="233"/>
      <c r="N900" s="233"/>
      <c r="O900" s="233"/>
      <c r="P900" s="233"/>
      <c r="Q900" s="233"/>
      <c r="R900" s="233"/>
      <c r="S900" s="233"/>
      <c r="T900" s="233"/>
      <c r="U900" s="233"/>
      <c r="V900" s="233"/>
      <c r="W900" s="233"/>
      <c r="X900" s="233"/>
      <c r="Y900" s="233"/>
      <c r="Z900" s="233"/>
      <c r="AA900" s="233"/>
      <c r="AB900" s="233"/>
      <c r="AC900" s="233"/>
      <c r="AD900" s="233"/>
      <c r="AE900" s="233"/>
      <c r="AF900" s="233"/>
      <c r="AG900" s="233"/>
      <c r="AH900" s="233"/>
      <c r="AI900" s="233"/>
      <c r="AJ900" s="233"/>
      <c r="AK900" s="233"/>
      <c r="AL900" s="233"/>
      <c r="AM900" s="233"/>
      <c r="AN900" s="233"/>
      <c r="AO900" s="233"/>
      <c r="AP900" s="233"/>
      <c r="AQ900" s="233"/>
      <c r="AR900" s="233"/>
      <c r="AS900" s="233"/>
      <c r="AT900" s="233"/>
      <c r="AU900" s="233"/>
      <c r="AV900" s="233"/>
      <c r="AW900" s="233"/>
      <c r="AX900" s="233"/>
      <c r="AY900" s="233"/>
      <c r="AZ900" s="233"/>
      <c r="BA900" s="233"/>
      <c r="BB900" s="233"/>
      <c r="BC900" s="233"/>
      <c r="BD900" s="233"/>
      <c r="BE900" s="233"/>
      <c r="BF900" s="233"/>
      <c r="BG900" s="233"/>
      <c r="BH900" s="233"/>
      <c r="BI900" s="233"/>
      <c r="BJ900" s="233"/>
      <c r="BK900" s="233"/>
      <c r="BL900" s="233"/>
      <c r="BM900" s="233"/>
      <c r="BN900" s="233"/>
      <c r="BO900" s="233"/>
      <c r="BP900" s="233"/>
      <c r="BQ900" s="233"/>
      <c r="BR900" s="233"/>
      <c r="BS900" s="233"/>
      <c r="BT900" s="233"/>
      <c r="BU900" s="233"/>
      <c r="BV900" s="233"/>
      <c r="BW900" s="233"/>
      <c r="BX900" s="233"/>
      <c r="BY900" s="233"/>
      <c r="BZ900" s="233"/>
      <c r="CA900" s="233"/>
      <c r="CB900" s="233"/>
      <c r="CC900" s="233"/>
      <c r="CD900" s="233"/>
      <c r="CE900" s="233"/>
      <c r="CF900" s="233"/>
      <c r="CG900" s="233"/>
      <c r="CH900" s="233"/>
      <c r="CI900" s="233"/>
      <c r="CJ900" s="233"/>
      <c r="CK900" s="233"/>
      <c r="CL900" s="233"/>
      <c r="CM900" s="233"/>
      <c r="CN900" s="233"/>
      <c r="CO900" s="233"/>
      <c r="CP900" s="233"/>
      <c r="CQ900" s="233"/>
      <c r="CR900" s="233"/>
      <c r="CS900" s="233"/>
      <c r="CT900" s="233"/>
      <c r="CU900" s="233"/>
      <c r="CV900" s="233"/>
      <c r="CW900" s="233"/>
      <c r="CX900" s="233"/>
      <c r="CY900" s="233"/>
      <c r="CZ900" s="233"/>
      <c r="DA900" s="233"/>
      <c r="DB900" s="233"/>
      <c r="DC900" s="233"/>
      <c r="DD900" s="233"/>
      <c r="DE900" s="233"/>
      <c r="DF900" s="233"/>
      <c r="DG900" s="233"/>
      <c r="DH900" s="233"/>
      <c r="DI900" s="233"/>
      <c r="DJ900" s="233"/>
      <c r="DK900" s="233"/>
      <c r="DL900" s="233"/>
      <c r="DM900" s="233"/>
      <c r="DN900" s="233"/>
      <c r="DO900" s="233"/>
      <c r="DP900" s="233"/>
      <c r="DQ900" s="233"/>
      <c r="DR900" s="233"/>
      <c r="DS900" s="233"/>
      <c r="DT900" s="233"/>
      <c r="DU900" s="233"/>
      <c r="DV900" s="233"/>
      <c r="DW900" s="233"/>
      <c r="DX900" s="233"/>
      <c r="DY900" s="233"/>
      <c r="DZ900" s="233"/>
      <c r="EA900" s="233"/>
      <c r="EB900" s="233"/>
      <c r="EC900" s="233"/>
      <c r="ED900" s="233"/>
      <c r="EE900" s="233"/>
      <c r="EF900" s="233"/>
      <c r="EG900" s="233"/>
      <c r="EH900" s="233"/>
      <c r="EI900" s="233"/>
      <c r="EJ900" s="233"/>
      <c r="EK900" s="233"/>
      <c r="EL900" s="233"/>
      <c r="EM900" s="233"/>
      <c r="EN900" s="233"/>
      <c r="EO900" s="233"/>
      <c r="EP900" s="233"/>
      <c r="EQ900" s="233"/>
      <c r="ER900" s="233"/>
      <c r="ES900" s="233"/>
      <c r="ET900" s="233"/>
      <c r="EU900" s="233"/>
      <c r="EV900" s="233"/>
      <c r="EW900" s="233"/>
      <c r="EX900" s="233"/>
      <c r="EY900" s="233"/>
      <c r="EZ900" s="233"/>
      <c r="FA900" s="233"/>
      <c r="FB900" s="233"/>
      <c r="FC900" s="233"/>
      <c r="FD900" s="233"/>
      <c r="FE900" s="233"/>
      <c r="FF900" s="233"/>
      <c r="FG900" s="233"/>
      <c r="FH900" s="233"/>
      <c r="FI900" s="233"/>
      <c r="FJ900" s="233"/>
      <c r="FK900" s="233"/>
      <c r="FL900" s="233"/>
      <c r="FM900" s="233"/>
      <c r="FN900" s="233"/>
      <c r="FO900" s="233"/>
      <c r="FP900" s="233"/>
      <c r="FQ900" s="233"/>
      <c r="FR900" s="233"/>
      <c r="FS900" s="233"/>
      <c r="FT900" s="233"/>
      <c r="FU900" s="233"/>
      <c r="FV900" s="233"/>
      <c r="FW900" s="233"/>
      <c r="FX900" s="233"/>
      <c r="FY900" s="233"/>
      <c r="FZ900" s="233"/>
      <c r="GA900" s="233"/>
      <c r="GB900" s="233"/>
      <c r="GC900" s="233"/>
      <c r="GD900" s="233"/>
      <c r="GE900" s="233"/>
      <c r="GF900" s="233"/>
      <c r="GG900" s="233"/>
      <c r="GH900" s="233"/>
      <c r="GI900" s="233"/>
      <c r="GJ900" s="233"/>
      <c r="GK900" s="233"/>
      <c r="GL900" s="233"/>
      <c r="GM900" s="233"/>
      <c r="GN900" s="233"/>
      <c r="GO900" s="233"/>
      <c r="GP900" s="233"/>
      <c r="GQ900" s="233"/>
      <c r="GR900" s="233"/>
      <c r="GS900" s="233"/>
      <c r="GT900" s="233"/>
      <c r="GU900" s="233"/>
      <c r="GV900" s="233"/>
      <c r="GW900" s="233"/>
      <c r="GX900" s="233"/>
      <c r="GY900" s="233"/>
      <c r="GZ900" s="233"/>
      <c r="HA900" s="233"/>
      <c r="HB900" s="233"/>
      <c r="HC900" s="233"/>
      <c r="HD900" s="233"/>
      <c r="HE900" s="233"/>
      <c r="HF900" s="233"/>
      <c r="HG900" s="233"/>
      <c r="HH900" s="233"/>
      <c r="HI900" s="233"/>
      <c r="HJ900" s="233"/>
      <c r="HK900" s="233"/>
      <c r="HL900" s="233"/>
      <c r="HM900" s="233"/>
      <c r="HN900" s="233"/>
      <c r="HO900" s="233"/>
      <c r="HP900" s="233"/>
      <c r="HQ900" s="233"/>
      <c r="HR900" s="233"/>
      <c r="HS900" s="233"/>
      <c r="HT900" s="233"/>
      <c r="HU900" s="233"/>
      <c r="HV900" s="233"/>
      <c r="HW900" s="233"/>
      <c r="HX900" s="233"/>
      <c r="HY900" s="233"/>
      <c r="HZ900" s="233"/>
      <c r="IA900" s="233"/>
      <c r="IB900" s="233"/>
      <c r="IC900" s="233"/>
      <c r="ID900" s="233"/>
      <c r="IE900" s="233"/>
      <c r="IF900" s="233"/>
      <c r="IG900" s="233"/>
      <c r="IH900" s="233"/>
      <c r="II900" s="233"/>
      <c r="IJ900" s="233"/>
      <c r="IK900" s="233"/>
      <c r="IL900" s="233"/>
      <c r="IM900" s="233"/>
      <c r="IN900" s="233"/>
      <c r="IO900" s="233"/>
      <c r="IP900" s="233"/>
      <c r="IQ900" s="233"/>
      <c r="IR900" s="233"/>
      <c r="IS900" s="233"/>
      <c r="IT900" s="233"/>
      <c r="IU900" s="233"/>
      <c r="IV900" s="233"/>
      <c r="IW900" s="233"/>
      <c r="IX900" s="233"/>
      <c r="IY900" s="233"/>
      <c r="IZ900" s="233"/>
      <c r="JA900" s="233"/>
      <c r="JB900" s="233"/>
      <c r="JC900" s="233"/>
      <c r="JD900" s="233"/>
      <c r="JE900" s="233"/>
      <c r="JF900" s="233"/>
      <c r="JG900" s="233"/>
      <c r="JH900" s="233"/>
      <c r="JI900" s="233"/>
      <c r="JJ900" s="233"/>
      <c r="JK900" s="233"/>
      <c r="JL900" s="233"/>
      <c r="JM900" s="233"/>
      <c r="JN900" s="233"/>
      <c r="JO900" s="233"/>
      <c r="JP900" s="233"/>
      <c r="JQ900" s="233"/>
      <c r="JR900" s="233"/>
      <c r="JS900" s="233"/>
      <c r="JT900" s="233"/>
      <c r="JU900" s="233"/>
      <c r="JV900" s="233"/>
      <c r="JW900" s="233"/>
      <c r="JX900" s="233"/>
      <c r="JY900" s="233"/>
      <c r="JZ900" s="233"/>
      <c r="KA900" s="233"/>
      <c r="KB900" s="233"/>
      <c r="KC900" s="233"/>
      <c r="KD900" s="233"/>
      <c r="KE900" s="233"/>
      <c r="KF900" s="233"/>
      <c r="KG900" s="233"/>
      <c r="KH900" s="233"/>
      <c r="KI900" s="233"/>
      <c r="KJ900" s="233"/>
      <c r="KK900" s="233"/>
      <c r="KL900" s="233"/>
      <c r="KM900" s="233"/>
      <c r="KN900" s="233"/>
      <c r="KO900" s="233"/>
      <c r="KP900" s="233"/>
      <c r="KQ900" s="233"/>
      <c r="KR900" s="233"/>
      <c r="KS900" s="233"/>
      <c r="KT900" s="233"/>
      <c r="KU900" s="233"/>
      <c r="KV900" s="233"/>
      <c r="KW900" s="233"/>
      <c r="KX900" s="233"/>
      <c r="KY900" s="233"/>
      <c r="KZ900" s="233"/>
      <c r="LA900" s="233"/>
      <c r="LB900" s="233"/>
      <c r="LC900" s="233"/>
      <c r="LD900" s="233"/>
      <c r="LE900" s="233"/>
      <c r="LF900" s="233"/>
      <c r="LG900" s="233"/>
      <c r="LH900" s="233"/>
      <c r="LI900" s="233"/>
      <c r="LJ900" s="233"/>
      <c r="LK900" s="233"/>
      <c r="LL900" s="233"/>
      <c r="LM900" s="233"/>
      <c r="LN900" s="233"/>
      <c r="LO900" s="233"/>
      <c r="LP900" s="233"/>
      <c r="LQ900" s="233"/>
      <c r="LR900" s="233"/>
      <c r="LS900" s="233"/>
      <c r="LT900" s="233"/>
      <c r="LU900" s="233"/>
      <c r="LV900" s="233"/>
      <c r="LW900" s="233"/>
      <c r="LX900" s="233"/>
      <c r="LY900" s="233"/>
      <c r="LZ900" s="233"/>
      <c r="MA900" s="233"/>
      <c r="MB900" s="233"/>
      <c r="MC900" s="233"/>
      <c r="MD900" s="233"/>
      <c r="ME900" s="233"/>
      <c r="MF900" s="233"/>
      <c r="MG900" s="233"/>
      <c r="MH900" s="233"/>
      <c r="MI900" s="233"/>
      <c r="MJ900" s="233"/>
      <c r="MK900" s="233"/>
      <c r="ML900" s="233"/>
      <c r="MM900" s="233"/>
      <c r="MN900" s="233"/>
      <c r="MO900" s="233"/>
      <c r="MP900" s="233"/>
      <c r="MQ900" s="233"/>
      <c r="MR900" s="233"/>
      <c r="MS900" s="233"/>
      <c r="MT900" s="233"/>
      <c r="MU900" s="233"/>
      <c r="MV900" s="233"/>
      <c r="MW900" s="233"/>
      <c r="MX900" s="233"/>
      <c r="MY900" s="233"/>
      <c r="MZ900" s="233"/>
      <c r="NA900" s="233"/>
      <c r="NB900" s="233"/>
      <c r="NC900" s="233"/>
      <c r="ND900" s="233"/>
      <c r="NE900" s="233"/>
      <c r="NF900" s="233"/>
      <c r="NG900" s="233"/>
      <c r="NH900" s="233"/>
      <c r="NI900" s="233"/>
      <c r="NJ900" s="233"/>
      <c r="NK900" s="233"/>
      <c r="NL900" s="233"/>
      <c r="NM900" s="233"/>
      <c r="NN900" s="233"/>
      <c r="NO900" s="233"/>
      <c r="NP900" s="233"/>
      <c r="NQ900" s="233"/>
      <c r="NR900" s="233"/>
      <c r="NS900" s="233"/>
      <c r="NT900" s="233"/>
      <c r="NU900" s="233"/>
      <c r="NV900" s="233"/>
      <c r="NW900" s="233"/>
      <c r="NX900" s="233"/>
      <c r="NY900" s="233"/>
      <c r="NZ900" s="233"/>
      <c r="OA900" s="233"/>
      <c r="OB900" s="233"/>
      <c r="OC900" s="233"/>
      <c r="OD900" s="233"/>
      <c r="OE900" s="233"/>
      <c r="OF900" s="233"/>
      <c r="OG900" s="233"/>
      <c r="OH900" s="233"/>
      <c r="OI900" s="233"/>
      <c r="OJ900" s="233"/>
      <c r="OK900" s="233"/>
      <c r="OL900" s="233"/>
      <c r="OM900" s="233"/>
      <c r="ON900" s="233"/>
      <c r="OO900" s="233"/>
      <c r="OP900" s="233"/>
      <c r="OQ900" s="233"/>
      <c r="OR900" s="233"/>
      <c r="OS900" s="233"/>
      <c r="OT900" s="233"/>
      <c r="OU900" s="233"/>
      <c r="OV900" s="233"/>
      <c r="OW900" s="233"/>
      <c r="OX900" s="233"/>
      <c r="OY900" s="233"/>
      <c r="OZ900" s="233"/>
      <c r="PA900" s="233"/>
      <c r="PB900" s="233"/>
      <c r="PC900" s="233"/>
      <c r="PD900" s="233"/>
      <c r="PE900" s="233"/>
      <c r="PF900" s="233"/>
      <c r="PG900" s="233"/>
      <c r="PH900" s="233"/>
      <c r="PI900" s="233"/>
      <c r="PJ900" s="233"/>
      <c r="PK900" s="233"/>
      <c r="PL900" s="233"/>
      <c r="PM900" s="233"/>
      <c r="PN900" s="233"/>
      <c r="PO900" s="233"/>
      <c r="PP900" s="233"/>
      <c r="PQ900" s="233"/>
      <c r="PR900" s="233"/>
      <c r="PS900" s="233"/>
      <c r="PT900" s="233"/>
      <c r="PU900" s="233"/>
      <c r="PV900" s="233"/>
      <c r="PW900" s="233"/>
      <c r="PX900" s="233"/>
      <c r="PY900" s="233"/>
      <c r="PZ900" s="233"/>
      <c r="QA900" s="233"/>
      <c r="QB900" s="233"/>
      <c r="QC900" s="233"/>
      <c r="QD900" s="233"/>
      <c r="QE900" s="233"/>
      <c r="QF900" s="233"/>
      <c r="QG900" s="233"/>
      <c r="QH900" s="233"/>
      <c r="QI900" s="233"/>
      <c r="QJ900" s="233"/>
      <c r="QK900" s="233"/>
      <c r="QL900" s="233"/>
      <c r="QM900" s="233"/>
      <c r="QN900" s="233"/>
      <c r="QO900" s="233"/>
      <c r="QP900" s="233"/>
      <c r="QQ900" s="233"/>
      <c r="QR900" s="233"/>
      <c r="QS900" s="233"/>
      <c r="QT900" s="233"/>
      <c r="QU900" s="233"/>
      <c r="QV900" s="233"/>
      <c r="QW900" s="233"/>
      <c r="QX900" s="233"/>
      <c r="QY900" s="233"/>
      <c r="QZ900" s="233"/>
      <c r="RA900" s="233"/>
      <c r="RB900" s="233"/>
      <c r="RC900" s="233"/>
      <c r="RD900" s="233"/>
      <c r="RE900" s="233"/>
      <c r="RF900" s="233"/>
      <c r="RG900" s="233"/>
      <c r="RH900" s="233"/>
      <c r="RI900" s="233"/>
      <c r="RJ900" s="233"/>
      <c r="RK900" s="233"/>
      <c r="RL900" s="233"/>
      <c r="RM900" s="233"/>
      <c r="RN900" s="233"/>
      <c r="RO900" s="233"/>
      <c r="RP900" s="233"/>
      <c r="RQ900" s="233"/>
      <c r="RR900" s="233"/>
      <c r="RS900" s="233"/>
      <c r="RT900" s="233"/>
      <c r="RU900" s="233"/>
      <c r="RV900" s="233"/>
      <c r="RW900" s="233"/>
      <c r="RX900" s="233"/>
      <c r="RY900" s="233"/>
      <c r="RZ900" s="233"/>
      <c r="SA900" s="233"/>
      <c r="SB900" s="233"/>
    </row>
    <row r="901" spans="1:496" ht="15" customHeight="1" x14ac:dyDescent="0.2">
      <c r="A901" s="234" t="s">
        <v>1151</v>
      </c>
      <c r="B901" s="234">
        <v>220004</v>
      </c>
      <c r="E901" s="233" t="s">
        <v>566</v>
      </c>
    </row>
    <row r="902" spans="1:496" ht="15" customHeight="1" x14ac:dyDescent="0.2">
      <c r="A902" s="234" t="s">
        <v>1152</v>
      </c>
      <c r="B902" s="234">
        <v>220005</v>
      </c>
      <c r="E902" s="233" t="s">
        <v>567</v>
      </c>
    </row>
    <row r="903" spans="1:496" ht="15" customHeight="1" x14ac:dyDescent="0.2">
      <c r="A903" s="234" t="s">
        <v>1153</v>
      </c>
      <c r="B903" s="234">
        <v>220006</v>
      </c>
      <c r="E903" s="233" t="s">
        <v>568</v>
      </c>
    </row>
    <row r="904" spans="1:496" ht="15" customHeight="1" x14ac:dyDescent="0.2">
      <c r="A904" s="234"/>
    </row>
    <row r="905" spans="1:496" ht="15" customHeight="1" x14ac:dyDescent="0.2">
      <c r="A905" s="234" t="s">
        <v>1154</v>
      </c>
      <c r="B905" s="234">
        <v>221</v>
      </c>
      <c r="E905" s="233" t="s">
        <v>771</v>
      </c>
    </row>
    <row r="906" spans="1:496" ht="15" customHeight="1" x14ac:dyDescent="0.2">
      <c r="A906" s="234" t="s">
        <v>1155</v>
      </c>
      <c r="B906" s="234">
        <v>221001</v>
      </c>
      <c r="E906" s="233" t="s">
        <v>569</v>
      </c>
    </row>
    <row r="907" spans="1:496" ht="15" customHeight="1" x14ac:dyDescent="0.2">
      <c r="A907" s="234" t="s">
        <v>1156</v>
      </c>
      <c r="B907" s="234">
        <v>221002</v>
      </c>
      <c r="E907" s="233" t="s">
        <v>570</v>
      </c>
    </row>
    <row r="908" spans="1:496" ht="15" customHeight="1" x14ac:dyDescent="0.2">
      <c r="A908" s="234" t="s">
        <v>1157</v>
      </c>
      <c r="B908" s="234">
        <v>221003</v>
      </c>
      <c r="E908" s="233" t="s">
        <v>571</v>
      </c>
    </row>
    <row r="909" spans="1:496" s="239" customFormat="1" ht="15" customHeight="1" x14ac:dyDescent="0.2">
      <c r="A909" s="237"/>
      <c r="B909" s="237"/>
      <c r="D909" s="237"/>
      <c r="F909" s="233"/>
      <c r="G909" s="233"/>
      <c r="H909" s="233"/>
      <c r="I909" s="233"/>
      <c r="J909" s="233"/>
      <c r="K909" s="233"/>
      <c r="L909" s="233"/>
      <c r="M909" s="233"/>
      <c r="N909" s="233"/>
      <c r="O909" s="233"/>
      <c r="P909" s="233"/>
      <c r="Q909" s="233"/>
      <c r="R909" s="233"/>
      <c r="S909" s="233"/>
      <c r="T909" s="233"/>
      <c r="U909" s="233"/>
      <c r="V909" s="233"/>
      <c r="W909" s="233"/>
      <c r="X909" s="233"/>
      <c r="Y909" s="233"/>
      <c r="Z909" s="233"/>
      <c r="AA909" s="233"/>
      <c r="AB909" s="233"/>
      <c r="AC909" s="233"/>
      <c r="AD909" s="233"/>
      <c r="AE909" s="233"/>
      <c r="AF909" s="233"/>
      <c r="AG909" s="233"/>
      <c r="AH909" s="233"/>
      <c r="AI909" s="233"/>
      <c r="AJ909" s="233"/>
      <c r="AK909" s="233"/>
      <c r="AL909" s="233"/>
      <c r="AM909" s="233"/>
      <c r="AN909" s="233"/>
      <c r="AO909" s="233"/>
      <c r="AP909" s="233"/>
      <c r="AQ909" s="233"/>
      <c r="AR909" s="233"/>
      <c r="AS909" s="233"/>
      <c r="AT909" s="233"/>
      <c r="AU909" s="233"/>
      <c r="AV909" s="233"/>
      <c r="AW909" s="233"/>
      <c r="AX909" s="233"/>
      <c r="AY909" s="233"/>
      <c r="AZ909" s="233"/>
      <c r="BA909" s="233"/>
      <c r="BB909" s="233"/>
      <c r="BC909" s="233"/>
      <c r="BD909" s="233"/>
      <c r="BE909" s="233"/>
      <c r="BF909" s="233"/>
      <c r="BG909" s="233"/>
      <c r="BH909" s="233"/>
      <c r="BI909" s="233"/>
      <c r="BJ909" s="233"/>
      <c r="BK909" s="233"/>
      <c r="BL909" s="233"/>
      <c r="BM909" s="233"/>
      <c r="BN909" s="233"/>
      <c r="BO909" s="233"/>
      <c r="BP909" s="233"/>
      <c r="BQ909" s="233"/>
      <c r="BR909" s="233"/>
      <c r="BS909" s="233"/>
      <c r="BT909" s="233"/>
      <c r="BU909" s="233"/>
      <c r="BV909" s="233"/>
      <c r="BW909" s="233"/>
      <c r="BX909" s="233"/>
      <c r="BY909" s="233"/>
      <c r="BZ909" s="233"/>
      <c r="CA909" s="233"/>
      <c r="CB909" s="233"/>
      <c r="CC909" s="233"/>
      <c r="CD909" s="233"/>
      <c r="CE909" s="233"/>
      <c r="CF909" s="233"/>
      <c r="CG909" s="233"/>
      <c r="CH909" s="233"/>
      <c r="CI909" s="233"/>
      <c r="CJ909" s="233"/>
      <c r="CK909" s="233"/>
      <c r="CL909" s="233"/>
      <c r="CM909" s="233"/>
      <c r="CN909" s="233"/>
      <c r="CO909" s="233"/>
      <c r="CP909" s="233"/>
      <c r="CQ909" s="233"/>
      <c r="CR909" s="233"/>
      <c r="CS909" s="233"/>
      <c r="CT909" s="233"/>
      <c r="CU909" s="233"/>
      <c r="CV909" s="233"/>
      <c r="CW909" s="233"/>
      <c r="CX909" s="233"/>
      <c r="CY909" s="233"/>
      <c r="CZ909" s="233"/>
      <c r="DA909" s="233"/>
      <c r="DB909" s="233"/>
      <c r="DC909" s="233"/>
      <c r="DD909" s="233"/>
      <c r="DE909" s="233"/>
      <c r="DF909" s="233"/>
      <c r="DG909" s="233"/>
      <c r="DH909" s="233"/>
      <c r="DI909" s="233"/>
      <c r="DJ909" s="233"/>
      <c r="DK909" s="233"/>
      <c r="DL909" s="233"/>
      <c r="DM909" s="233"/>
      <c r="DN909" s="233"/>
      <c r="DO909" s="233"/>
      <c r="DP909" s="233"/>
      <c r="DQ909" s="233"/>
      <c r="DR909" s="233"/>
      <c r="DS909" s="233"/>
      <c r="DT909" s="233"/>
      <c r="DU909" s="233"/>
      <c r="DV909" s="233"/>
      <c r="DW909" s="233"/>
      <c r="DX909" s="233"/>
      <c r="DY909" s="233"/>
      <c r="DZ909" s="233"/>
      <c r="EA909" s="233"/>
      <c r="EB909" s="233"/>
      <c r="EC909" s="233"/>
      <c r="ED909" s="233"/>
      <c r="EE909" s="233"/>
      <c r="EF909" s="233"/>
      <c r="EG909" s="233"/>
      <c r="EH909" s="233"/>
      <c r="EI909" s="233"/>
      <c r="EJ909" s="233"/>
      <c r="EK909" s="233"/>
      <c r="EL909" s="233"/>
      <c r="EM909" s="233"/>
      <c r="EN909" s="233"/>
      <c r="EO909" s="233"/>
      <c r="EP909" s="233"/>
      <c r="EQ909" s="233"/>
      <c r="ER909" s="233"/>
      <c r="ES909" s="233"/>
      <c r="ET909" s="233"/>
      <c r="EU909" s="233"/>
      <c r="EV909" s="233"/>
      <c r="EW909" s="233"/>
      <c r="EX909" s="233"/>
      <c r="EY909" s="233"/>
      <c r="EZ909" s="233"/>
      <c r="FA909" s="233"/>
      <c r="FB909" s="233"/>
      <c r="FC909" s="233"/>
      <c r="FD909" s="233"/>
      <c r="FE909" s="233"/>
      <c r="FF909" s="233"/>
      <c r="FG909" s="233"/>
      <c r="FH909" s="233"/>
      <c r="FI909" s="233"/>
      <c r="FJ909" s="233"/>
      <c r="FK909" s="233"/>
      <c r="FL909" s="233"/>
      <c r="FM909" s="233"/>
      <c r="FN909" s="233"/>
      <c r="FO909" s="233"/>
      <c r="FP909" s="233"/>
      <c r="FQ909" s="233"/>
      <c r="FR909" s="233"/>
      <c r="FS909" s="233"/>
      <c r="FT909" s="233"/>
      <c r="FU909" s="233"/>
      <c r="FV909" s="233"/>
      <c r="FW909" s="233"/>
      <c r="FX909" s="233"/>
      <c r="FY909" s="233"/>
      <c r="FZ909" s="233"/>
      <c r="GA909" s="233"/>
      <c r="GB909" s="233"/>
      <c r="GC909" s="233"/>
      <c r="GD909" s="233"/>
      <c r="GE909" s="233"/>
      <c r="GF909" s="233"/>
      <c r="GG909" s="233"/>
      <c r="GH909" s="233"/>
      <c r="GI909" s="233"/>
      <c r="GJ909" s="233"/>
      <c r="GK909" s="233"/>
      <c r="GL909" s="233"/>
      <c r="GM909" s="233"/>
      <c r="GN909" s="233"/>
      <c r="GO909" s="233"/>
      <c r="GP909" s="233"/>
      <c r="GQ909" s="233"/>
      <c r="GR909" s="233"/>
      <c r="GS909" s="233"/>
      <c r="GT909" s="233"/>
      <c r="GU909" s="233"/>
      <c r="GV909" s="233"/>
      <c r="GW909" s="233"/>
      <c r="GX909" s="233"/>
      <c r="GY909" s="233"/>
      <c r="GZ909" s="233"/>
      <c r="HA909" s="233"/>
      <c r="HB909" s="233"/>
      <c r="HC909" s="233"/>
      <c r="HD909" s="233"/>
      <c r="HE909" s="233"/>
      <c r="HF909" s="233"/>
      <c r="HG909" s="233"/>
      <c r="HH909" s="233"/>
      <c r="HI909" s="233"/>
      <c r="HJ909" s="233"/>
      <c r="HK909" s="233"/>
      <c r="HL909" s="233"/>
      <c r="HM909" s="233"/>
      <c r="HN909" s="233"/>
      <c r="HO909" s="233"/>
      <c r="HP909" s="233"/>
      <c r="HQ909" s="233"/>
      <c r="HR909" s="233"/>
      <c r="HS909" s="233"/>
      <c r="HT909" s="233"/>
      <c r="HU909" s="233"/>
      <c r="HV909" s="233"/>
      <c r="HW909" s="233"/>
      <c r="HX909" s="233"/>
      <c r="HY909" s="233"/>
      <c r="HZ909" s="233"/>
      <c r="IA909" s="233"/>
      <c r="IB909" s="233"/>
      <c r="IC909" s="233"/>
      <c r="ID909" s="233"/>
      <c r="IE909" s="233"/>
      <c r="IF909" s="233"/>
      <c r="IG909" s="233"/>
      <c r="IH909" s="233"/>
      <c r="II909" s="233"/>
      <c r="IJ909" s="233"/>
      <c r="IK909" s="233"/>
      <c r="IL909" s="233"/>
      <c r="IM909" s="233"/>
      <c r="IN909" s="233"/>
      <c r="IO909" s="233"/>
      <c r="IP909" s="233"/>
      <c r="IQ909" s="233"/>
      <c r="IR909" s="233"/>
      <c r="IS909" s="233"/>
      <c r="IT909" s="233"/>
      <c r="IU909" s="233"/>
      <c r="IV909" s="233"/>
      <c r="IW909" s="233"/>
      <c r="IX909" s="233"/>
      <c r="IY909" s="233"/>
      <c r="IZ909" s="233"/>
      <c r="JA909" s="233"/>
      <c r="JB909" s="233"/>
      <c r="JC909" s="233"/>
      <c r="JD909" s="233"/>
      <c r="JE909" s="233"/>
      <c r="JF909" s="233"/>
      <c r="JG909" s="233"/>
      <c r="JH909" s="233"/>
      <c r="JI909" s="233"/>
      <c r="JJ909" s="233"/>
      <c r="JK909" s="233"/>
      <c r="JL909" s="233"/>
      <c r="JM909" s="233"/>
      <c r="JN909" s="233"/>
      <c r="JO909" s="233"/>
      <c r="JP909" s="233"/>
      <c r="JQ909" s="233"/>
      <c r="JR909" s="233"/>
      <c r="JS909" s="233"/>
      <c r="JT909" s="233"/>
      <c r="JU909" s="233"/>
      <c r="JV909" s="233"/>
      <c r="JW909" s="233"/>
      <c r="JX909" s="233"/>
      <c r="JY909" s="233"/>
      <c r="JZ909" s="233"/>
      <c r="KA909" s="233"/>
      <c r="KB909" s="233"/>
      <c r="KC909" s="233"/>
      <c r="KD909" s="233"/>
      <c r="KE909" s="233"/>
      <c r="KF909" s="233"/>
      <c r="KG909" s="233"/>
      <c r="KH909" s="233"/>
      <c r="KI909" s="233"/>
      <c r="KJ909" s="233"/>
      <c r="KK909" s="233"/>
      <c r="KL909" s="233"/>
      <c r="KM909" s="233"/>
      <c r="KN909" s="233"/>
      <c r="KO909" s="233"/>
      <c r="KP909" s="233"/>
      <c r="KQ909" s="233"/>
      <c r="KR909" s="233"/>
      <c r="KS909" s="233"/>
      <c r="KT909" s="233"/>
      <c r="KU909" s="233"/>
      <c r="KV909" s="233"/>
      <c r="KW909" s="233"/>
      <c r="KX909" s="233"/>
      <c r="KY909" s="233"/>
      <c r="KZ909" s="233"/>
      <c r="LA909" s="233"/>
      <c r="LB909" s="233"/>
      <c r="LC909" s="233"/>
      <c r="LD909" s="233"/>
      <c r="LE909" s="233"/>
      <c r="LF909" s="233"/>
      <c r="LG909" s="233"/>
      <c r="LH909" s="233"/>
      <c r="LI909" s="233"/>
      <c r="LJ909" s="233"/>
      <c r="LK909" s="233"/>
      <c r="LL909" s="233"/>
      <c r="LM909" s="233"/>
      <c r="LN909" s="233"/>
      <c r="LO909" s="233"/>
      <c r="LP909" s="233"/>
      <c r="LQ909" s="233"/>
      <c r="LR909" s="233"/>
      <c r="LS909" s="233"/>
      <c r="LT909" s="233"/>
      <c r="LU909" s="233"/>
      <c r="LV909" s="233"/>
      <c r="LW909" s="233"/>
      <c r="LX909" s="233"/>
      <c r="LY909" s="233"/>
      <c r="LZ909" s="233"/>
      <c r="MA909" s="233"/>
      <c r="MB909" s="233"/>
      <c r="MC909" s="233"/>
      <c r="MD909" s="233"/>
      <c r="ME909" s="233"/>
      <c r="MF909" s="233"/>
      <c r="MG909" s="233"/>
      <c r="MH909" s="233"/>
      <c r="MI909" s="233"/>
      <c r="MJ909" s="233"/>
      <c r="MK909" s="233"/>
      <c r="ML909" s="233"/>
      <c r="MM909" s="233"/>
      <c r="MN909" s="233"/>
      <c r="MO909" s="233"/>
      <c r="MP909" s="233"/>
      <c r="MQ909" s="233"/>
      <c r="MR909" s="233"/>
      <c r="MS909" s="233"/>
      <c r="MT909" s="233"/>
      <c r="MU909" s="233"/>
      <c r="MV909" s="233"/>
      <c r="MW909" s="233"/>
      <c r="MX909" s="233"/>
      <c r="MY909" s="233"/>
      <c r="MZ909" s="233"/>
      <c r="NA909" s="233"/>
      <c r="NB909" s="233"/>
      <c r="NC909" s="233"/>
      <c r="ND909" s="233"/>
      <c r="NE909" s="233"/>
      <c r="NF909" s="233"/>
      <c r="NG909" s="233"/>
      <c r="NH909" s="233"/>
      <c r="NI909" s="233"/>
      <c r="NJ909" s="233"/>
      <c r="NK909" s="233"/>
      <c r="NL909" s="233"/>
      <c r="NM909" s="233"/>
      <c r="NN909" s="233"/>
      <c r="NO909" s="233"/>
      <c r="NP909" s="233"/>
      <c r="NQ909" s="233"/>
      <c r="NR909" s="233"/>
      <c r="NS909" s="233"/>
      <c r="NT909" s="233"/>
      <c r="NU909" s="233"/>
      <c r="NV909" s="233"/>
      <c r="NW909" s="233"/>
      <c r="NX909" s="233"/>
      <c r="NY909" s="233"/>
      <c r="NZ909" s="233"/>
      <c r="OA909" s="233"/>
      <c r="OB909" s="233"/>
      <c r="OC909" s="233"/>
      <c r="OD909" s="233"/>
      <c r="OE909" s="233"/>
      <c r="OF909" s="233"/>
      <c r="OG909" s="233"/>
      <c r="OH909" s="233"/>
      <c r="OI909" s="233"/>
      <c r="OJ909" s="233"/>
      <c r="OK909" s="233"/>
      <c r="OL909" s="233"/>
      <c r="OM909" s="233"/>
      <c r="ON909" s="233"/>
      <c r="OO909" s="233"/>
      <c r="OP909" s="233"/>
      <c r="OQ909" s="233"/>
      <c r="OR909" s="233"/>
      <c r="OS909" s="233"/>
      <c r="OT909" s="233"/>
      <c r="OU909" s="233"/>
      <c r="OV909" s="233"/>
      <c r="OW909" s="233"/>
      <c r="OX909" s="233"/>
      <c r="OY909" s="233"/>
      <c r="OZ909" s="233"/>
      <c r="PA909" s="233"/>
      <c r="PB909" s="233"/>
      <c r="PC909" s="233"/>
      <c r="PD909" s="233"/>
      <c r="PE909" s="233"/>
      <c r="PF909" s="233"/>
      <c r="PG909" s="233"/>
      <c r="PH909" s="233"/>
      <c r="PI909" s="233"/>
      <c r="PJ909" s="233"/>
      <c r="PK909" s="233"/>
      <c r="PL909" s="233"/>
      <c r="PM909" s="233"/>
      <c r="PN909" s="233"/>
      <c r="PO909" s="233"/>
      <c r="PP909" s="233"/>
      <c r="PQ909" s="233"/>
      <c r="PR909" s="233"/>
      <c r="PS909" s="233"/>
      <c r="PT909" s="233"/>
      <c r="PU909" s="233"/>
      <c r="PV909" s="233"/>
      <c r="PW909" s="233"/>
      <c r="PX909" s="233"/>
      <c r="PY909" s="233"/>
      <c r="PZ909" s="233"/>
      <c r="QA909" s="233"/>
      <c r="QB909" s="233"/>
      <c r="QC909" s="233"/>
      <c r="QD909" s="233"/>
      <c r="QE909" s="233"/>
      <c r="QF909" s="233"/>
      <c r="QG909" s="233"/>
      <c r="QH909" s="233"/>
      <c r="QI909" s="233"/>
      <c r="QJ909" s="233"/>
      <c r="QK909" s="233"/>
      <c r="QL909" s="233"/>
      <c r="QM909" s="233"/>
      <c r="QN909" s="233"/>
      <c r="QO909" s="233"/>
      <c r="QP909" s="233"/>
      <c r="QQ909" s="233"/>
      <c r="QR909" s="233"/>
      <c r="QS909" s="233"/>
      <c r="QT909" s="233"/>
      <c r="QU909" s="233"/>
      <c r="QV909" s="233"/>
      <c r="QW909" s="233"/>
      <c r="QX909" s="233"/>
      <c r="QY909" s="233"/>
      <c r="QZ909" s="233"/>
      <c r="RA909" s="233"/>
      <c r="RB909" s="233"/>
      <c r="RC909" s="233"/>
      <c r="RD909" s="233"/>
      <c r="RE909" s="233"/>
      <c r="RF909" s="233"/>
      <c r="RG909" s="233"/>
      <c r="RH909" s="233"/>
      <c r="RI909" s="233"/>
      <c r="RJ909" s="233"/>
      <c r="RK909" s="233"/>
      <c r="RL909" s="233"/>
      <c r="RM909" s="233"/>
      <c r="RN909" s="233"/>
      <c r="RO909" s="233"/>
      <c r="RP909" s="233"/>
      <c r="RQ909" s="233"/>
      <c r="RR909" s="233"/>
      <c r="RS909" s="233"/>
      <c r="RT909" s="233"/>
      <c r="RU909" s="233"/>
      <c r="RV909" s="233"/>
      <c r="RW909" s="233"/>
      <c r="RX909" s="233"/>
      <c r="RY909" s="233"/>
      <c r="RZ909" s="233"/>
      <c r="SA909" s="233"/>
      <c r="SB909" s="233"/>
    </row>
    <row r="910" spans="1:496" s="239" customFormat="1" ht="15" customHeight="1" x14ac:dyDescent="0.2">
      <c r="A910" s="237"/>
      <c r="B910" s="237"/>
      <c r="D910" s="237"/>
      <c r="F910" s="233"/>
      <c r="G910" s="233"/>
      <c r="H910" s="233"/>
      <c r="I910" s="233"/>
      <c r="J910" s="233"/>
      <c r="K910" s="233"/>
      <c r="L910" s="233"/>
      <c r="M910" s="233"/>
      <c r="N910" s="233"/>
      <c r="O910" s="233"/>
      <c r="P910" s="233"/>
      <c r="Q910" s="233"/>
      <c r="R910" s="233"/>
      <c r="S910" s="233"/>
      <c r="T910" s="233"/>
      <c r="U910" s="233"/>
      <c r="V910" s="233"/>
      <c r="W910" s="233"/>
      <c r="X910" s="233"/>
      <c r="Y910" s="233"/>
      <c r="Z910" s="233"/>
      <c r="AA910" s="233"/>
      <c r="AB910" s="233"/>
      <c r="AC910" s="233"/>
      <c r="AD910" s="233"/>
      <c r="AE910" s="233"/>
      <c r="AF910" s="233"/>
      <c r="AG910" s="233"/>
      <c r="AH910" s="233"/>
      <c r="AI910" s="233"/>
      <c r="AJ910" s="233"/>
      <c r="AK910" s="233"/>
      <c r="AL910" s="233"/>
      <c r="AM910" s="233"/>
      <c r="AN910" s="233"/>
      <c r="AO910" s="233"/>
      <c r="AP910" s="233"/>
      <c r="AQ910" s="233"/>
      <c r="AR910" s="233"/>
      <c r="AS910" s="233"/>
      <c r="AT910" s="233"/>
      <c r="AU910" s="233"/>
      <c r="AV910" s="233"/>
      <c r="AW910" s="233"/>
      <c r="AX910" s="233"/>
      <c r="AY910" s="233"/>
      <c r="AZ910" s="233"/>
      <c r="BA910" s="233"/>
      <c r="BB910" s="233"/>
      <c r="BC910" s="233"/>
      <c r="BD910" s="233"/>
      <c r="BE910" s="233"/>
      <c r="BF910" s="233"/>
      <c r="BG910" s="233"/>
      <c r="BH910" s="233"/>
      <c r="BI910" s="233"/>
      <c r="BJ910" s="233"/>
      <c r="BK910" s="233"/>
      <c r="BL910" s="233"/>
      <c r="BM910" s="233"/>
      <c r="BN910" s="233"/>
      <c r="BO910" s="233"/>
      <c r="BP910" s="233"/>
      <c r="BQ910" s="233"/>
      <c r="BR910" s="233"/>
      <c r="BS910" s="233"/>
      <c r="BT910" s="233"/>
      <c r="BU910" s="233"/>
      <c r="BV910" s="233"/>
      <c r="BW910" s="233"/>
      <c r="BX910" s="233"/>
      <c r="BY910" s="233"/>
      <c r="BZ910" s="233"/>
      <c r="CA910" s="233"/>
      <c r="CB910" s="233"/>
      <c r="CC910" s="233"/>
      <c r="CD910" s="233"/>
      <c r="CE910" s="233"/>
      <c r="CF910" s="233"/>
      <c r="CG910" s="233"/>
      <c r="CH910" s="233"/>
      <c r="CI910" s="233"/>
      <c r="CJ910" s="233"/>
      <c r="CK910" s="233"/>
      <c r="CL910" s="233"/>
      <c r="CM910" s="233"/>
      <c r="CN910" s="233"/>
      <c r="CO910" s="233"/>
      <c r="CP910" s="233"/>
      <c r="CQ910" s="233"/>
      <c r="CR910" s="233"/>
      <c r="CS910" s="233"/>
      <c r="CT910" s="233"/>
      <c r="CU910" s="233"/>
      <c r="CV910" s="233"/>
      <c r="CW910" s="233"/>
      <c r="CX910" s="233"/>
      <c r="CY910" s="233"/>
      <c r="CZ910" s="233"/>
      <c r="DA910" s="233"/>
      <c r="DB910" s="233"/>
      <c r="DC910" s="233"/>
      <c r="DD910" s="233"/>
      <c r="DE910" s="233"/>
      <c r="DF910" s="233"/>
      <c r="DG910" s="233"/>
      <c r="DH910" s="233"/>
      <c r="DI910" s="233"/>
      <c r="DJ910" s="233"/>
      <c r="DK910" s="233"/>
      <c r="DL910" s="233"/>
      <c r="DM910" s="233"/>
      <c r="DN910" s="233"/>
      <c r="DO910" s="233"/>
      <c r="DP910" s="233"/>
      <c r="DQ910" s="233"/>
      <c r="DR910" s="233"/>
      <c r="DS910" s="233"/>
      <c r="DT910" s="233"/>
      <c r="DU910" s="233"/>
      <c r="DV910" s="233"/>
      <c r="DW910" s="233"/>
      <c r="DX910" s="233"/>
      <c r="DY910" s="233"/>
      <c r="DZ910" s="233"/>
      <c r="EA910" s="233"/>
      <c r="EB910" s="233"/>
      <c r="EC910" s="233"/>
      <c r="ED910" s="233"/>
      <c r="EE910" s="233"/>
      <c r="EF910" s="233"/>
      <c r="EG910" s="233"/>
      <c r="EH910" s="233"/>
      <c r="EI910" s="233"/>
      <c r="EJ910" s="233"/>
      <c r="EK910" s="233"/>
      <c r="EL910" s="233"/>
      <c r="EM910" s="233"/>
      <c r="EN910" s="233"/>
      <c r="EO910" s="233"/>
      <c r="EP910" s="233"/>
      <c r="EQ910" s="233"/>
      <c r="ER910" s="233"/>
      <c r="ES910" s="233"/>
      <c r="ET910" s="233"/>
      <c r="EU910" s="233"/>
      <c r="EV910" s="233"/>
      <c r="EW910" s="233"/>
      <c r="EX910" s="233"/>
      <c r="EY910" s="233"/>
      <c r="EZ910" s="233"/>
      <c r="FA910" s="233"/>
      <c r="FB910" s="233"/>
      <c r="FC910" s="233"/>
      <c r="FD910" s="233"/>
      <c r="FE910" s="233"/>
      <c r="FF910" s="233"/>
      <c r="FG910" s="233"/>
      <c r="FH910" s="233"/>
      <c r="FI910" s="233"/>
      <c r="FJ910" s="233"/>
      <c r="FK910" s="233"/>
      <c r="FL910" s="233"/>
      <c r="FM910" s="233"/>
      <c r="FN910" s="233"/>
      <c r="FO910" s="233"/>
      <c r="FP910" s="233"/>
      <c r="FQ910" s="233"/>
      <c r="FR910" s="233"/>
      <c r="FS910" s="233"/>
      <c r="FT910" s="233"/>
      <c r="FU910" s="233"/>
      <c r="FV910" s="233"/>
      <c r="FW910" s="233"/>
      <c r="FX910" s="233"/>
      <c r="FY910" s="233"/>
      <c r="FZ910" s="233"/>
      <c r="GA910" s="233"/>
      <c r="GB910" s="233"/>
      <c r="GC910" s="233"/>
      <c r="GD910" s="233"/>
      <c r="GE910" s="233"/>
      <c r="GF910" s="233"/>
      <c r="GG910" s="233"/>
      <c r="GH910" s="233"/>
      <c r="GI910" s="233"/>
      <c r="GJ910" s="233"/>
      <c r="GK910" s="233"/>
      <c r="GL910" s="233"/>
      <c r="GM910" s="233"/>
      <c r="GN910" s="233"/>
      <c r="GO910" s="233"/>
      <c r="GP910" s="233"/>
      <c r="GQ910" s="233"/>
      <c r="GR910" s="233"/>
      <c r="GS910" s="233"/>
      <c r="GT910" s="233"/>
      <c r="GU910" s="233"/>
      <c r="GV910" s="233"/>
      <c r="GW910" s="233"/>
      <c r="GX910" s="233"/>
      <c r="GY910" s="233"/>
      <c r="GZ910" s="233"/>
      <c r="HA910" s="233"/>
      <c r="HB910" s="233"/>
      <c r="HC910" s="233"/>
      <c r="HD910" s="233"/>
      <c r="HE910" s="233"/>
      <c r="HF910" s="233"/>
      <c r="HG910" s="233"/>
      <c r="HH910" s="233"/>
      <c r="HI910" s="233"/>
      <c r="HJ910" s="233"/>
      <c r="HK910" s="233"/>
      <c r="HL910" s="233"/>
      <c r="HM910" s="233"/>
      <c r="HN910" s="233"/>
      <c r="HO910" s="233"/>
      <c r="HP910" s="233"/>
      <c r="HQ910" s="233"/>
      <c r="HR910" s="233"/>
      <c r="HS910" s="233"/>
      <c r="HT910" s="233"/>
      <c r="HU910" s="233"/>
      <c r="HV910" s="233"/>
      <c r="HW910" s="233"/>
      <c r="HX910" s="233"/>
      <c r="HY910" s="233"/>
      <c r="HZ910" s="233"/>
      <c r="IA910" s="233"/>
      <c r="IB910" s="233"/>
      <c r="IC910" s="233"/>
      <c r="ID910" s="233"/>
      <c r="IE910" s="233"/>
      <c r="IF910" s="233"/>
      <c r="IG910" s="233"/>
      <c r="IH910" s="233"/>
      <c r="II910" s="233"/>
      <c r="IJ910" s="233"/>
      <c r="IK910" s="233"/>
      <c r="IL910" s="233"/>
      <c r="IM910" s="233"/>
      <c r="IN910" s="233"/>
      <c r="IO910" s="233"/>
      <c r="IP910" s="233"/>
      <c r="IQ910" s="233"/>
      <c r="IR910" s="233"/>
      <c r="IS910" s="233"/>
      <c r="IT910" s="233"/>
      <c r="IU910" s="233"/>
      <c r="IV910" s="233"/>
      <c r="IW910" s="233"/>
      <c r="IX910" s="233"/>
      <c r="IY910" s="233"/>
      <c r="IZ910" s="233"/>
      <c r="JA910" s="233"/>
      <c r="JB910" s="233"/>
      <c r="JC910" s="233"/>
      <c r="JD910" s="233"/>
      <c r="JE910" s="233"/>
      <c r="JF910" s="233"/>
      <c r="JG910" s="233"/>
      <c r="JH910" s="233"/>
      <c r="JI910" s="233"/>
      <c r="JJ910" s="233"/>
      <c r="JK910" s="233"/>
      <c r="JL910" s="233"/>
      <c r="JM910" s="233"/>
      <c r="JN910" s="233"/>
      <c r="JO910" s="233"/>
      <c r="JP910" s="233"/>
      <c r="JQ910" s="233"/>
      <c r="JR910" s="233"/>
      <c r="JS910" s="233"/>
      <c r="JT910" s="233"/>
      <c r="JU910" s="233"/>
      <c r="JV910" s="233"/>
      <c r="JW910" s="233"/>
      <c r="JX910" s="233"/>
      <c r="JY910" s="233"/>
      <c r="JZ910" s="233"/>
      <c r="KA910" s="233"/>
      <c r="KB910" s="233"/>
      <c r="KC910" s="233"/>
      <c r="KD910" s="233"/>
      <c r="KE910" s="233"/>
      <c r="KF910" s="233"/>
      <c r="KG910" s="233"/>
      <c r="KH910" s="233"/>
      <c r="KI910" s="233"/>
      <c r="KJ910" s="233"/>
      <c r="KK910" s="233"/>
      <c r="KL910" s="233"/>
      <c r="KM910" s="233"/>
      <c r="KN910" s="233"/>
      <c r="KO910" s="233"/>
      <c r="KP910" s="233"/>
      <c r="KQ910" s="233"/>
      <c r="KR910" s="233"/>
      <c r="KS910" s="233"/>
      <c r="KT910" s="233"/>
      <c r="KU910" s="233"/>
      <c r="KV910" s="233"/>
      <c r="KW910" s="233"/>
      <c r="KX910" s="233"/>
      <c r="KY910" s="233"/>
      <c r="KZ910" s="233"/>
      <c r="LA910" s="233"/>
      <c r="LB910" s="233"/>
      <c r="LC910" s="233"/>
      <c r="LD910" s="233"/>
      <c r="LE910" s="233"/>
      <c r="LF910" s="233"/>
      <c r="LG910" s="233"/>
      <c r="LH910" s="233"/>
      <c r="LI910" s="233"/>
      <c r="LJ910" s="233"/>
      <c r="LK910" s="233"/>
      <c r="LL910" s="233"/>
      <c r="LM910" s="233"/>
      <c r="LN910" s="233"/>
      <c r="LO910" s="233"/>
      <c r="LP910" s="233"/>
      <c r="LQ910" s="233"/>
      <c r="LR910" s="233"/>
      <c r="LS910" s="233"/>
      <c r="LT910" s="233"/>
      <c r="LU910" s="233"/>
      <c r="LV910" s="233"/>
      <c r="LW910" s="233"/>
      <c r="LX910" s="233"/>
      <c r="LY910" s="233"/>
      <c r="LZ910" s="233"/>
      <c r="MA910" s="233"/>
      <c r="MB910" s="233"/>
      <c r="MC910" s="233"/>
      <c r="MD910" s="233"/>
      <c r="ME910" s="233"/>
      <c r="MF910" s="233"/>
      <c r="MG910" s="233"/>
      <c r="MH910" s="233"/>
      <c r="MI910" s="233"/>
      <c r="MJ910" s="233"/>
      <c r="MK910" s="233"/>
      <c r="ML910" s="233"/>
      <c r="MM910" s="233"/>
      <c r="MN910" s="233"/>
      <c r="MO910" s="233"/>
      <c r="MP910" s="233"/>
      <c r="MQ910" s="233"/>
      <c r="MR910" s="233"/>
      <c r="MS910" s="233"/>
      <c r="MT910" s="233"/>
      <c r="MU910" s="233"/>
      <c r="MV910" s="233"/>
      <c r="MW910" s="233"/>
      <c r="MX910" s="233"/>
      <c r="MY910" s="233"/>
      <c r="MZ910" s="233"/>
      <c r="NA910" s="233"/>
      <c r="NB910" s="233"/>
      <c r="NC910" s="233"/>
      <c r="ND910" s="233"/>
      <c r="NE910" s="233"/>
      <c r="NF910" s="233"/>
      <c r="NG910" s="233"/>
      <c r="NH910" s="233"/>
      <c r="NI910" s="233"/>
      <c r="NJ910" s="233"/>
      <c r="NK910" s="233"/>
      <c r="NL910" s="233"/>
      <c r="NM910" s="233"/>
      <c r="NN910" s="233"/>
      <c r="NO910" s="233"/>
      <c r="NP910" s="233"/>
      <c r="NQ910" s="233"/>
      <c r="NR910" s="233"/>
      <c r="NS910" s="233"/>
      <c r="NT910" s="233"/>
      <c r="NU910" s="233"/>
      <c r="NV910" s="233"/>
      <c r="NW910" s="233"/>
      <c r="NX910" s="233"/>
      <c r="NY910" s="233"/>
      <c r="NZ910" s="233"/>
      <c r="OA910" s="233"/>
      <c r="OB910" s="233"/>
      <c r="OC910" s="233"/>
      <c r="OD910" s="233"/>
      <c r="OE910" s="233"/>
      <c r="OF910" s="233"/>
      <c r="OG910" s="233"/>
      <c r="OH910" s="233"/>
      <c r="OI910" s="233"/>
      <c r="OJ910" s="233"/>
      <c r="OK910" s="233"/>
      <c r="OL910" s="233"/>
      <c r="OM910" s="233"/>
      <c r="ON910" s="233"/>
      <c r="OO910" s="233"/>
      <c r="OP910" s="233"/>
      <c r="OQ910" s="233"/>
      <c r="OR910" s="233"/>
      <c r="OS910" s="233"/>
      <c r="OT910" s="233"/>
      <c r="OU910" s="233"/>
      <c r="OV910" s="233"/>
      <c r="OW910" s="233"/>
      <c r="OX910" s="233"/>
      <c r="OY910" s="233"/>
      <c r="OZ910" s="233"/>
      <c r="PA910" s="233"/>
      <c r="PB910" s="233"/>
      <c r="PC910" s="233"/>
      <c r="PD910" s="233"/>
      <c r="PE910" s="233"/>
      <c r="PF910" s="233"/>
      <c r="PG910" s="233"/>
      <c r="PH910" s="233"/>
      <c r="PI910" s="233"/>
      <c r="PJ910" s="233"/>
      <c r="PK910" s="233"/>
      <c r="PL910" s="233"/>
      <c r="PM910" s="233"/>
      <c r="PN910" s="233"/>
      <c r="PO910" s="233"/>
      <c r="PP910" s="233"/>
      <c r="PQ910" s="233"/>
      <c r="PR910" s="233"/>
      <c r="PS910" s="233"/>
      <c r="PT910" s="233"/>
      <c r="PU910" s="233"/>
      <c r="PV910" s="233"/>
      <c r="PW910" s="233"/>
      <c r="PX910" s="233"/>
      <c r="PY910" s="233"/>
      <c r="PZ910" s="233"/>
      <c r="QA910" s="233"/>
      <c r="QB910" s="233"/>
      <c r="QC910" s="233"/>
      <c r="QD910" s="233"/>
      <c r="QE910" s="233"/>
      <c r="QF910" s="233"/>
      <c r="QG910" s="233"/>
      <c r="QH910" s="233"/>
      <c r="QI910" s="233"/>
      <c r="QJ910" s="233"/>
      <c r="QK910" s="233"/>
      <c r="QL910" s="233"/>
      <c r="QM910" s="233"/>
      <c r="QN910" s="233"/>
      <c r="QO910" s="233"/>
      <c r="QP910" s="233"/>
      <c r="QQ910" s="233"/>
      <c r="QR910" s="233"/>
      <c r="QS910" s="233"/>
      <c r="QT910" s="233"/>
      <c r="QU910" s="233"/>
      <c r="QV910" s="233"/>
      <c r="QW910" s="233"/>
      <c r="QX910" s="233"/>
      <c r="QY910" s="233"/>
      <c r="QZ910" s="233"/>
      <c r="RA910" s="233"/>
      <c r="RB910" s="233"/>
      <c r="RC910" s="233"/>
      <c r="RD910" s="233"/>
      <c r="RE910" s="233"/>
      <c r="RF910" s="233"/>
      <c r="RG910" s="233"/>
      <c r="RH910" s="233"/>
      <c r="RI910" s="233"/>
      <c r="RJ910" s="233"/>
      <c r="RK910" s="233"/>
      <c r="RL910" s="233"/>
      <c r="RM910" s="233"/>
      <c r="RN910" s="233"/>
      <c r="RO910" s="233"/>
      <c r="RP910" s="233"/>
      <c r="RQ910" s="233"/>
      <c r="RR910" s="233"/>
      <c r="RS910" s="233"/>
      <c r="RT910" s="233"/>
      <c r="RU910" s="233"/>
      <c r="RV910" s="233"/>
      <c r="RW910" s="233"/>
      <c r="RX910" s="233"/>
      <c r="RY910" s="233"/>
      <c r="RZ910" s="233"/>
      <c r="SA910" s="233"/>
      <c r="SB910" s="233"/>
    </row>
    <row r="911" spans="1:496" ht="15" customHeight="1" x14ac:dyDescent="0.2">
      <c r="A911" s="234" t="s">
        <v>1158</v>
      </c>
      <c r="B911" s="234">
        <v>221006</v>
      </c>
      <c r="E911" s="233" t="s">
        <v>572</v>
      </c>
    </row>
    <row r="912" spans="1:496" ht="15" customHeight="1" x14ac:dyDescent="0.2">
      <c r="A912" s="234"/>
    </row>
    <row r="913" spans="1:5" ht="15" customHeight="1" x14ac:dyDescent="0.2">
      <c r="A913" s="234" t="s">
        <v>1159</v>
      </c>
      <c r="B913" s="234">
        <v>222</v>
      </c>
      <c r="E913" s="233" t="s">
        <v>772</v>
      </c>
    </row>
    <row r="914" spans="1:5" ht="15" customHeight="1" x14ac:dyDescent="0.2">
      <c r="A914" s="234" t="s">
        <v>1160</v>
      </c>
      <c r="B914" s="234">
        <v>222001</v>
      </c>
      <c r="E914" s="233" t="s">
        <v>573</v>
      </c>
    </row>
    <row r="915" spans="1:5" ht="15" customHeight="1" x14ac:dyDescent="0.2">
      <c r="A915" s="234" t="s">
        <v>1161</v>
      </c>
      <c r="B915" s="234">
        <v>222002</v>
      </c>
      <c r="E915" s="233" t="s">
        <v>574</v>
      </c>
    </row>
    <row r="916" spans="1:5" ht="15" customHeight="1" x14ac:dyDescent="0.2">
      <c r="A916" s="234" t="s">
        <v>1162</v>
      </c>
      <c r="B916" s="234">
        <v>222003</v>
      </c>
      <c r="E916" s="233" t="s">
        <v>575</v>
      </c>
    </row>
    <row r="917" spans="1:5" ht="15" customHeight="1" x14ac:dyDescent="0.2">
      <c r="A917" s="234" t="s">
        <v>1163</v>
      </c>
      <c r="B917" s="234">
        <v>222004</v>
      </c>
      <c r="E917" s="233" t="s">
        <v>576</v>
      </c>
    </row>
    <row r="918" spans="1:5" ht="15" customHeight="1" x14ac:dyDescent="0.2">
      <c r="A918" s="234" t="s">
        <v>1164</v>
      </c>
      <c r="B918" s="234">
        <v>222005</v>
      </c>
      <c r="E918" s="233" t="s">
        <v>577</v>
      </c>
    </row>
    <row r="919" spans="1:5" ht="15" customHeight="1" x14ac:dyDescent="0.2">
      <c r="A919" s="234" t="s">
        <v>1165</v>
      </c>
      <c r="B919" s="234">
        <v>222006</v>
      </c>
      <c r="E919" s="233" t="s">
        <v>578</v>
      </c>
    </row>
    <row r="920" spans="1:5" ht="15" customHeight="1" x14ac:dyDescent="0.2">
      <c r="A920" s="234" t="s">
        <v>1166</v>
      </c>
      <c r="B920" s="234">
        <v>222007</v>
      </c>
      <c r="E920" s="233" t="s">
        <v>579</v>
      </c>
    </row>
    <row r="921" spans="1:5" ht="15" customHeight="1" x14ac:dyDescent="0.2">
      <c r="A921" s="234" t="s">
        <v>1167</v>
      </c>
      <c r="B921" s="234">
        <v>222008</v>
      </c>
      <c r="E921" s="233" t="s">
        <v>580</v>
      </c>
    </row>
    <row r="922" spans="1:5" ht="15" customHeight="1" x14ac:dyDescent="0.2">
      <c r="A922" s="234" t="s">
        <v>1168</v>
      </c>
      <c r="B922" s="234">
        <v>222009</v>
      </c>
      <c r="E922" s="233" t="s">
        <v>581</v>
      </c>
    </row>
    <row r="923" spans="1:5" ht="15" customHeight="1" x14ac:dyDescent="0.2">
      <c r="A923" s="234" t="s">
        <v>1169</v>
      </c>
      <c r="B923" s="234">
        <v>222010</v>
      </c>
      <c r="E923" s="233" t="s">
        <v>582</v>
      </c>
    </row>
    <row r="924" spans="1:5" ht="15" customHeight="1" x14ac:dyDescent="0.2">
      <c r="A924" s="234" t="s">
        <v>1170</v>
      </c>
      <c r="B924" s="234">
        <v>222011</v>
      </c>
      <c r="E924" s="233" t="s">
        <v>583</v>
      </c>
    </row>
    <row r="925" spans="1:5" ht="15" customHeight="1" x14ac:dyDescent="0.2">
      <c r="A925" s="234" t="s">
        <v>1171</v>
      </c>
      <c r="B925" s="234">
        <v>222012</v>
      </c>
      <c r="E925" s="233" t="s">
        <v>584</v>
      </c>
    </row>
    <row r="926" spans="1:5" ht="15" customHeight="1" x14ac:dyDescent="0.2">
      <c r="A926" s="234" t="s">
        <v>1172</v>
      </c>
      <c r="B926" s="234">
        <v>222013</v>
      </c>
      <c r="E926" s="233" t="s">
        <v>585</v>
      </c>
    </row>
    <row r="927" spans="1:5" ht="15" customHeight="1" x14ac:dyDescent="0.2">
      <c r="A927" s="234" t="s">
        <v>1173</v>
      </c>
      <c r="B927" s="234">
        <v>222014</v>
      </c>
      <c r="E927" s="233" t="s">
        <v>586</v>
      </c>
    </row>
    <row r="928" spans="1:5" ht="15" customHeight="1" x14ac:dyDescent="0.2">
      <c r="A928" s="234" t="s">
        <v>1174</v>
      </c>
      <c r="B928" s="234">
        <v>222015</v>
      </c>
      <c r="E928" s="233" t="s">
        <v>587</v>
      </c>
    </row>
    <row r="929" spans="1:496" ht="15" customHeight="1" x14ac:dyDescent="0.2">
      <c r="A929" s="234" t="s">
        <v>1175</v>
      </c>
      <c r="B929" s="234">
        <v>222016</v>
      </c>
      <c r="E929" s="233" t="s">
        <v>588</v>
      </c>
    </row>
    <row r="930" spans="1:496" ht="15" customHeight="1" x14ac:dyDescent="0.2">
      <c r="A930" s="234"/>
    </row>
    <row r="931" spans="1:496" ht="15" customHeight="1" x14ac:dyDescent="0.2">
      <c r="A931" s="234" t="s">
        <v>1176</v>
      </c>
      <c r="B931" s="234">
        <v>223</v>
      </c>
      <c r="E931" s="233" t="s">
        <v>773</v>
      </c>
    </row>
    <row r="932" spans="1:496" ht="15" customHeight="1" x14ac:dyDescent="0.2">
      <c r="A932" s="234" t="s">
        <v>1177</v>
      </c>
      <c r="B932" s="234">
        <v>223001</v>
      </c>
      <c r="E932" s="233" t="s">
        <v>589</v>
      </c>
    </row>
    <row r="933" spans="1:496" ht="15" customHeight="1" x14ac:dyDescent="0.2">
      <c r="A933" s="234" t="s">
        <v>1178</v>
      </c>
      <c r="B933" s="234">
        <v>223002</v>
      </c>
      <c r="E933" s="233" t="s">
        <v>590</v>
      </c>
    </row>
    <row r="934" spans="1:496" s="239" customFormat="1" ht="15" customHeight="1" x14ac:dyDescent="0.2">
      <c r="A934" s="237"/>
      <c r="B934" s="237"/>
      <c r="D934" s="237"/>
      <c r="F934" s="233"/>
      <c r="G934" s="233"/>
      <c r="H934" s="233"/>
      <c r="I934" s="233"/>
      <c r="J934" s="233"/>
      <c r="K934" s="233"/>
      <c r="L934" s="233"/>
      <c r="M934" s="233"/>
      <c r="N934" s="233"/>
      <c r="O934" s="233"/>
      <c r="P934" s="233"/>
      <c r="Q934" s="233"/>
      <c r="R934" s="233"/>
      <c r="S934" s="233"/>
      <c r="T934" s="233"/>
      <c r="U934" s="233"/>
      <c r="V934" s="233"/>
      <c r="W934" s="233"/>
      <c r="X934" s="233"/>
      <c r="Y934" s="233"/>
      <c r="Z934" s="233"/>
      <c r="AA934" s="233"/>
      <c r="AB934" s="233"/>
      <c r="AC934" s="233"/>
      <c r="AD934" s="233"/>
      <c r="AE934" s="233"/>
      <c r="AF934" s="233"/>
      <c r="AG934" s="233"/>
      <c r="AH934" s="233"/>
      <c r="AI934" s="233"/>
      <c r="AJ934" s="233"/>
      <c r="AK934" s="233"/>
      <c r="AL934" s="233"/>
      <c r="AM934" s="233"/>
      <c r="AN934" s="233"/>
      <c r="AO934" s="233"/>
      <c r="AP934" s="233"/>
      <c r="AQ934" s="233"/>
      <c r="AR934" s="233"/>
      <c r="AS934" s="233"/>
      <c r="AT934" s="233"/>
      <c r="AU934" s="233"/>
      <c r="AV934" s="233"/>
      <c r="AW934" s="233"/>
      <c r="AX934" s="233"/>
      <c r="AY934" s="233"/>
      <c r="AZ934" s="233"/>
      <c r="BA934" s="233"/>
      <c r="BB934" s="233"/>
      <c r="BC934" s="233"/>
      <c r="BD934" s="233"/>
      <c r="BE934" s="233"/>
      <c r="BF934" s="233"/>
      <c r="BG934" s="233"/>
      <c r="BH934" s="233"/>
      <c r="BI934" s="233"/>
      <c r="BJ934" s="233"/>
      <c r="BK934" s="233"/>
      <c r="BL934" s="233"/>
      <c r="BM934" s="233"/>
      <c r="BN934" s="233"/>
      <c r="BO934" s="233"/>
      <c r="BP934" s="233"/>
      <c r="BQ934" s="233"/>
      <c r="BR934" s="233"/>
      <c r="BS934" s="233"/>
      <c r="BT934" s="233"/>
      <c r="BU934" s="233"/>
      <c r="BV934" s="233"/>
      <c r="BW934" s="233"/>
      <c r="BX934" s="233"/>
      <c r="BY934" s="233"/>
      <c r="BZ934" s="233"/>
      <c r="CA934" s="233"/>
      <c r="CB934" s="233"/>
      <c r="CC934" s="233"/>
      <c r="CD934" s="233"/>
      <c r="CE934" s="233"/>
      <c r="CF934" s="233"/>
      <c r="CG934" s="233"/>
      <c r="CH934" s="233"/>
      <c r="CI934" s="233"/>
      <c r="CJ934" s="233"/>
      <c r="CK934" s="233"/>
      <c r="CL934" s="233"/>
      <c r="CM934" s="233"/>
      <c r="CN934" s="233"/>
      <c r="CO934" s="233"/>
      <c r="CP934" s="233"/>
      <c r="CQ934" s="233"/>
      <c r="CR934" s="233"/>
      <c r="CS934" s="233"/>
      <c r="CT934" s="233"/>
      <c r="CU934" s="233"/>
      <c r="CV934" s="233"/>
      <c r="CW934" s="233"/>
      <c r="CX934" s="233"/>
      <c r="CY934" s="233"/>
      <c r="CZ934" s="233"/>
      <c r="DA934" s="233"/>
      <c r="DB934" s="233"/>
      <c r="DC934" s="233"/>
      <c r="DD934" s="233"/>
      <c r="DE934" s="233"/>
      <c r="DF934" s="233"/>
      <c r="DG934" s="233"/>
      <c r="DH934" s="233"/>
      <c r="DI934" s="233"/>
      <c r="DJ934" s="233"/>
      <c r="DK934" s="233"/>
      <c r="DL934" s="233"/>
      <c r="DM934" s="233"/>
      <c r="DN934" s="233"/>
      <c r="DO934" s="233"/>
      <c r="DP934" s="233"/>
      <c r="DQ934" s="233"/>
      <c r="DR934" s="233"/>
      <c r="DS934" s="233"/>
      <c r="DT934" s="233"/>
      <c r="DU934" s="233"/>
      <c r="DV934" s="233"/>
      <c r="DW934" s="233"/>
      <c r="DX934" s="233"/>
      <c r="DY934" s="233"/>
      <c r="DZ934" s="233"/>
      <c r="EA934" s="233"/>
      <c r="EB934" s="233"/>
      <c r="EC934" s="233"/>
      <c r="ED934" s="233"/>
      <c r="EE934" s="233"/>
      <c r="EF934" s="233"/>
      <c r="EG934" s="233"/>
      <c r="EH934" s="233"/>
      <c r="EI934" s="233"/>
      <c r="EJ934" s="233"/>
      <c r="EK934" s="233"/>
      <c r="EL934" s="233"/>
      <c r="EM934" s="233"/>
      <c r="EN934" s="233"/>
      <c r="EO934" s="233"/>
      <c r="EP934" s="233"/>
      <c r="EQ934" s="233"/>
      <c r="ER934" s="233"/>
      <c r="ES934" s="233"/>
      <c r="ET934" s="233"/>
      <c r="EU934" s="233"/>
      <c r="EV934" s="233"/>
      <c r="EW934" s="233"/>
      <c r="EX934" s="233"/>
      <c r="EY934" s="233"/>
      <c r="EZ934" s="233"/>
      <c r="FA934" s="233"/>
      <c r="FB934" s="233"/>
      <c r="FC934" s="233"/>
      <c r="FD934" s="233"/>
      <c r="FE934" s="233"/>
      <c r="FF934" s="233"/>
      <c r="FG934" s="233"/>
      <c r="FH934" s="233"/>
      <c r="FI934" s="233"/>
      <c r="FJ934" s="233"/>
      <c r="FK934" s="233"/>
      <c r="FL934" s="233"/>
      <c r="FM934" s="233"/>
      <c r="FN934" s="233"/>
      <c r="FO934" s="233"/>
      <c r="FP934" s="233"/>
      <c r="FQ934" s="233"/>
      <c r="FR934" s="233"/>
      <c r="FS934" s="233"/>
      <c r="FT934" s="233"/>
      <c r="FU934" s="233"/>
      <c r="FV934" s="233"/>
      <c r="FW934" s="233"/>
      <c r="FX934" s="233"/>
      <c r="FY934" s="233"/>
      <c r="FZ934" s="233"/>
      <c r="GA934" s="233"/>
      <c r="GB934" s="233"/>
      <c r="GC934" s="233"/>
      <c r="GD934" s="233"/>
      <c r="GE934" s="233"/>
      <c r="GF934" s="233"/>
      <c r="GG934" s="233"/>
      <c r="GH934" s="233"/>
      <c r="GI934" s="233"/>
      <c r="GJ934" s="233"/>
      <c r="GK934" s="233"/>
      <c r="GL934" s="233"/>
      <c r="GM934" s="233"/>
      <c r="GN934" s="233"/>
      <c r="GO934" s="233"/>
      <c r="GP934" s="233"/>
      <c r="GQ934" s="233"/>
      <c r="GR934" s="233"/>
      <c r="GS934" s="233"/>
      <c r="GT934" s="233"/>
      <c r="GU934" s="233"/>
      <c r="GV934" s="233"/>
      <c r="GW934" s="233"/>
      <c r="GX934" s="233"/>
      <c r="GY934" s="233"/>
      <c r="GZ934" s="233"/>
      <c r="HA934" s="233"/>
      <c r="HB934" s="233"/>
      <c r="HC934" s="233"/>
      <c r="HD934" s="233"/>
      <c r="HE934" s="233"/>
      <c r="HF934" s="233"/>
      <c r="HG934" s="233"/>
      <c r="HH934" s="233"/>
      <c r="HI934" s="233"/>
      <c r="HJ934" s="233"/>
      <c r="HK934" s="233"/>
      <c r="HL934" s="233"/>
      <c r="HM934" s="233"/>
      <c r="HN934" s="233"/>
      <c r="HO934" s="233"/>
      <c r="HP934" s="233"/>
      <c r="HQ934" s="233"/>
      <c r="HR934" s="233"/>
      <c r="HS934" s="233"/>
      <c r="HT934" s="233"/>
      <c r="HU934" s="233"/>
      <c r="HV934" s="233"/>
      <c r="HW934" s="233"/>
      <c r="HX934" s="233"/>
      <c r="HY934" s="233"/>
      <c r="HZ934" s="233"/>
      <c r="IA934" s="233"/>
      <c r="IB934" s="233"/>
      <c r="IC934" s="233"/>
      <c r="ID934" s="233"/>
      <c r="IE934" s="233"/>
      <c r="IF934" s="233"/>
      <c r="IG934" s="233"/>
      <c r="IH934" s="233"/>
      <c r="II934" s="233"/>
      <c r="IJ934" s="233"/>
      <c r="IK934" s="233"/>
      <c r="IL934" s="233"/>
      <c r="IM934" s="233"/>
      <c r="IN934" s="233"/>
      <c r="IO934" s="233"/>
      <c r="IP934" s="233"/>
      <c r="IQ934" s="233"/>
      <c r="IR934" s="233"/>
      <c r="IS934" s="233"/>
      <c r="IT934" s="233"/>
      <c r="IU934" s="233"/>
      <c r="IV934" s="233"/>
      <c r="IW934" s="233"/>
      <c r="IX934" s="233"/>
      <c r="IY934" s="233"/>
      <c r="IZ934" s="233"/>
      <c r="JA934" s="233"/>
      <c r="JB934" s="233"/>
      <c r="JC934" s="233"/>
      <c r="JD934" s="233"/>
      <c r="JE934" s="233"/>
      <c r="JF934" s="233"/>
      <c r="JG934" s="233"/>
      <c r="JH934" s="233"/>
      <c r="JI934" s="233"/>
      <c r="JJ934" s="233"/>
      <c r="JK934" s="233"/>
      <c r="JL934" s="233"/>
      <c r="JM934" s="233"/>
      <c r="JN934" s="233"/>
      <c r="JO934" s="233"/>
      <c r="JP934" s="233"/>
      <c r="JQ934" s="233"/>
      <c r="JR934" s="233"/>
      <c r="JS934" s="233"/>
      <c r="JT934" s="233"/>
      <c r="JU934" s="233"/>
      <c r="JV934" s="233"/>
      <c r="JW934" s="233"/>
      <c r="JX934" s="233"/>
      <c r="JY934" s="233"/>
      <c r="JZ934" s="233"/>
      <c r="KA934" s="233"/>
      <c r="KB934" s="233"/>
      <c r="KC934" s="233"/>
      <c r="KD934" s="233"/>
      <c r="KE934" s="233"/>
      <c r="KF934" s="233"/>
      <c r="KG934" s="233"/>
      <c r="KH934" s="233"/>
      <c r="KI934" s="233"/>
      <c r="KJ934" s="233"/>
      <c r="KK934" s="233"/>
      <c r="KL934" s="233"/>
      <c r="KM934" s="233"/>
      <c r="KN934" s="233"/>
      <c r="KO934" s="233"/>
      <c r="KP934" s="233"/>
      <c r="KQ934" s="233"/>
      <c r="KR934" s="233"/>
      <c r="KS934" s="233"/>
      <c r="KT934" s="233"/>
      <c r="KU934" s="233"/>
      <c r="KV934" s="233"/>
      <c r="KW934" s="233"/>
      <c r="KX934" s="233"/>
      <c r="KY934" s="233"/>
      <c r="KZ934" s="233"/>
      <c r="LA934" s="233"/>
      <c r="LB934" s="233"/>
      <c r="LC934" s="233"/>
      <c r="LD934" s="233"/>
      <c r="LE934" s="233"/>
      <c r="LF934" s="233"/>
      <c r="LG934" s="233"/>
      <c r="LH934" s="233"/>
      <c r="LI934" s="233"/>
      <c r="LJ934" s="233"/>
      <c r="LK934" s="233"/>
      <c r="LL934" s="233"/>
      <c r="LM934" s="233"/>
      <c r="LN934" s="233"/>
      <c r="LO934" s="233"/>
      <c r="LP934" s="233"/>
      <c r="LQ934" s="233"/>
      <c r="LR934" s="233"/>
      <c r="LS934" s="233"/>
      <c r="LT934" s="233"/>
      <c r="LU934" s="233"/>
      <c r="LV934" s="233"/>
      <c r="LW934" s="233"/>
      <c r="LX934" s="233"/>
      <c r="LY934" s="233"/>
      <c r="LZ934" s="233"/>
      <c r="MA934" s="233"/>
      <c r="MB934" s="233"/>
      <c r="MC934" s="233"/>
      <c r="MD934" s="233"/>
      <c r="ME934" s="233"/>
      <c r="MF934" s="233"/>
      <c r="MG934" s="233"/>
      <c r="MH934" s="233"/>
      <c r="MI934" s="233"/>
      <c r="MJ934" s="233"/>
      <c r="MK934" s="233"/>
      <c r="ML934" s="233"/>
      <c r="MM934" s="233"/>
      <c r="MN934" s="233"/>
      <c r="MO934" s="233"/>
      <c r="MP934" s="233"/>
      <c r="MQ934" s="233"/>
      <c r="MR934" s="233"/>
      <c r="MS934" s="233"/>
      <c r="MT934" s="233"/>
      <c r="MU934" s="233"/>
      <c r="MV934" s="233"/>
      <c r="MW934" s="233"/>
      <c r="MX934" s="233"/>
      <c r="MY934" s="233"/>
      <c r="MZ934" s="233"/>
      <c r="NA934" s="233"/>
      <c r="NB934" s="233"/>
      <c r="NC934" s="233"/>
      <c r="ND934" s="233"/>
      <c r="NE934" s="233"/>
      <c r="NF934" s="233"/>
      <c r="NG934" s="233"/>
      <c r="NH934" s="233"/>
      <c r="NI934" s="233"/>
      <c r="NJ934" s="233"/>
      <c r="NK934" s="233"/>
      <c r="NL934" s="233"/>
      <c r="NM934" s="233"/>
      <c r="NN934" s="233"/>
      <c r="NO934" s="233"/>
      <c r="NP934" s="233"/>
      <c r="NQ934" s="233"/>
      <c r="NR934" s="233"/>
      <c r="NS934" s="233"/>
      <c r="NT934" s="233"/>
      <c r="NU934" s="233"/>
      <c r="NV934" s="233"/>
      <c r="NW934" s="233"/>
      <c r="NX934" s="233"/>
      <c r="NY934" s="233"/>
      <c r="NZ934" s="233"/>
      <c r="OA934" s="233"/>
      <c r="OB934" s="233"/>
      <c r="OC934" s="233"/>
      <c r="OD934" s="233"/>
      <c r="OE934" s="233"/>
      <c r="OF934" s="233"/>
      <c r="OG934" s="233"/>
      <c r="OH934" s="233"/>
      <c r="OI934" s="233"/>
      <c r="OJ934" s="233"/>
      <c r="OK934" s="233"/>
      <c r="OL934" s="233"/>
      <c r="OM934" s="233"/>
      <c r="ON934" s="233"/>
      <c r="OO934" s="233"/>
      <c r="OP934" s="233"/>
      <c r="OQ934" s="233"/>
      <c r="OR934" s="233"/>
      <c r="OS934" s="233"/>
      <c r="OT934" s="233"/>
      <c r="OU934" s="233"/>
      <c r="OV934" s="233"/>
      <c r="OW934" s="233"/>
      <c r="OX934" s="233"/>
      <c r="OY934" s="233"/>
      <c r="OZ934" s="233"/>
      <c r="PA934" s="233"/>
      <c r="PB934" s="233"/>
      <c r="PC934" s="233"/>
      <c r="PD934" s="233"/>
      <c r="PE934" s="233"/>
      <c r="PF934" s="233"/>
      <c r="PG934" s="233"/>
      <c r="PH934" s="233"/>
      <c r="PI934" s="233"/>
      <c r="PJ934" s="233"/>
      <c r="PK934" s="233"/>
      <c r="PL934" s="233"/>
      <c r="PM934" s="233"/>
      <c r="PN934" s="233"/>
      <c r="PO934" s="233"/>
      <c r="PP934" s="233"/>
      <c r="PQ934" s="233"/>
      <c r="PR934" s="233"/>
      <c r="PS934" s="233"/>
      <c r="PT934" s="233"/>
      <c r="PU934" s="233"/>
      <c r="PV934" s="233"/>
      <c r="PW934" s="233"/>
      <c r="PX934" s="233"/>
      <c r="PY934" s="233"/>
      <c r="PZ934" s="233"/>
      <c r="QA934" s="233"/>
      <c r="QB934" s="233"/>
      <c r="QC934" s="233"/>
      <c r="QD934" s="233"/>
      <c r="QE934" s="233"/>
      <c r="QF934" s="233"/>
      <c r="QG934" s="233"/>
      <c r="QH934" s="233"/>
      <c r="QI934" s="233"/>
      <c r="QJ934" s="233"/>
      <c r="QK934" s="233"/>
      <c r="QL934" s="233"/>
      <c r="QM934" s="233"/>
      <c r="QN934" s="233"/>
      <c r="QO934" s="233"/>
      <c r="QP934" s="233"/>
      <c r="QQ934" s="233"/>
      <c r="QR934" s="233"/>
      <c r="QS934" s="233"/>
      <c r="QT934" s="233"/>
      <c r="QU934" s="233"/>
      <c r="QV934" s="233"/>
      <c r="QW934" s="233"/>
      <c r="QX934" s="233"/>
      <c r="QY934" s="233"/>
      <c r="QZ934" s="233"/>
      <c r="RA934" s="233"/>
      <c r="RB934" s="233"/>
      <c r="RC934" s="233"/>
      <c r="RD934" s="233"/>
      <c r="RE934" s="233"/>
      <c r="RF934" s="233"/>
      <c r="RG934" s="233"/>
      <c r="RH934" s="233"/>
      <c r="RI934" s="233"/>
      <c r="RJ934" s="233"/>
      <c r="RK934" s="233"/>
      <c r="RL934" s="233"/>
      <c r="RM934" s="233"/>
      <c r="RN934" s="233"/>
      <c r="RO934" s="233"/>
      <c r="RP934" s="233"/>
      <c r="RQ934" s="233"/>
      <c r="RR934" s="233"/>
      <c r="RS934" s="233"/>
      <c r="RT934" s="233"/>
      <c r="RU934" s="233"/>
      <c r="RV934" s="233"/>
      <c r="RW934" s="233"/>
      <c r="RX934" s="233"/>
      <c r="RY934" s="233"/>
      <c r="RZ934" s="233"/>
      <c r="SA934" s="233"/>
      <c r="SB934" s="233"/>
    </row>
    <row r="935" spans="1:496" ht="15" customHeight="1" x14ac:dyDescent="0.2">
      <c r="A935" s="234" t="s">
        <v>1179</v>
      </c>
      <c r="B935" s="234">
        <v>223004</v>
      </c>
      <c r="E935" s="233" t="s">
        <v>591</v>
      </c>
    </row>
    <row r="936" spans="1:496" ht="15" customHeight="1" x14ac:dyDescent="0.2">
      <c r="A936" s="234" t="s">
        <v>1180</v>
      </c>
      <c r="B936" s="234">
        <v>223005</v>
      </c>
      <c r="E936" s="233" t="s">
        <v>592</v>
      </c>
    </row>
    <row r="937" spans="1:496" ht="15" customHeight="1" x14ac:dyDescent="0.2">
      <c r="A937" s="234" t="s">
        <v>1181</v>
      </c>
      <c r="B937" s="234">
        <v>223006</v>
      </c>
      <c r="E937" s="233" t="s">
        <v>593</v>
      </c>
    </row>
    <row r="938" spans="1:496" ht="15" customHeight="1" x14ac:dyDescent="0.2">
      <c r="A938" s="234" t="s">
        <v>1182</v>
      </c>
      <c r="B938" s="234">
        <v>223007</v>
      </c>
      <c r="E938" s="233" t="s">
        <v>594</v>
      </c>
    </row>
    <row r="939" spans="1:496" ht="15" customHeight="1" x14ac:dyDescent="0.2">
      <c r="A939" s="234" t="s">
        <v>1183</v>
      </c>
      <c r="B939" s="234">
        <v>223008</v>
      </c>
      <c r="E939" s="233" t="s">
        <v>595</v>
      </c>
    </row>
    <row r="940" spans="1:496" ht="15" customHeight="1" x14ac:dyDescent="0.2">
      <c r="A940" s="234" t="s">
        <v>1184</v>
      </c>
      <c r="B940" s="234">
        <v>223009</v>
      </c>
      <c r="E940" s="233" t="s">
        <v>596</v>
      </c>
    </row>
    <row r="941" spans="1:496" ht="15" customHeight="1" x14ac:dyDescent="0.2">
      <c r="A941" s="234" t="s">
        <v>1185</v>
      </c>
      <c r="B941" s="234">
        <v>223010</v>
      </c>
      <c r="E941" s="233" t="s">
        <v>597</v>
      </c>
    </row>
    <row r="942" spans="1:496" ht="15" customHeight="1" x14ac:dyDescent="0.2">
      <c r="A942" s="234"/>
    </row>
    <row r="943" spans="1:496" ht="15" customHeight="1" x14ac:dyDescent="0.2">
      <c r="A943" s="234" t="s">
        <v>1186</v>
      </c>
      <c r="B943" s="234">
        <v>224</v>
      </c>
      <c r="E943" s="233" t="s">
        <v>277</v>
      </c>
    </row>
    <row r="944" spans="1:496" s="239" customFormat="1" ht="15" customHeight="1" x14ac:dyDescent="0.2">
      <c r="A944" s="237"/>
      <c r="B944" s="237"/>
      <c r="D944" s="237"/>
      <c r="F944" s="233"/>
      <c r="G944" s="233"/>
      <c r="H944" s="233"/>
      <c r="I944" s="233"/>
      <c r="J944" s="233"/>
      <c r="K944" s="233"/>
      <c r="L944" s="233"/>
      <c r="M944" s="233"/>
      <c r="N944" s="233"/>
      <c r="O944" s="233"/>
      <c r="P944" s="233"/>
      <c r="Q944" s="233"/>
      <c r="R944" s="233"/>
      <c r="S944" s="233"/>
      <c r="T944" s="233"/>
      <c r="U944" s="233"/>
      <c r="V944" s="233"/>
      <c r="W944" s="233"/>
      <c r="X944" s="233"/>
      <c r="Y944" s="233"/>
      <c r="Z944" s="233"/>
      <c r="AA944" s="233"/>
      <c r="AB944" s="233"/>
      <c r="AC944" s="233"/>
      <c r="AD944" s="233"/>
      <c r="AE944" s="233"/>
      <c r="AF944" s="233"/>
      <c r="AG944" s="233"/>
      <c r="AH944" s="233"/>
      <c r="AI944" s="233"/>
      <c r="AJ944" s="233"/>
      <c r="AK944" s="233"/>
      <c r="AL944" s="233"/>
      <c r="AM944" s="233"/>
      <c r="AN944" s="233"/>
      <c r="AO944" s="233"/>
      <c r="AP944" s="233"/>
      <c r="AQ944" s="233"/>
      <c r="AR944" s="233"/>
      <c r="AS944" s="233"/>
      <c r="AT944" s="233"/>
      <c r="AU944" s="233"/>
      <c r="AV944" s="233"/>
      <c r="AW944" s="233"/>
      <c r="AX944" s="233"/>
      <c r="AY944" s="233"/>
      <c r="AZ944" s="233"/>
      <c r="BA944" s="233"/>
      <c r="BB944" s="233"/>
      <c r="BC944" s="233"/>
      <c r="BD944" s="233"/>
      <c r="BE944" s="233"/>
      <c r="BF944" s="233"/>
      <c r="BG944" s="233"/>
      <c r="BH944" s="233"/>
      <c r="BI944" s="233"/>
      <c r="BJ944" s="233"/>
      <c r="BK944" s="233"/>
      <c r="BL944" s="233"/>
      <c r="BM944" s="233"/>
      <c r="BN944" s="233"/>
      <c r="BO944" s="233"/>
      <c r="BP944" s="233"/>
      <c r="BQ944" s="233"/>
      <c r="BR944" s="233"/>
      <c r="BS944" s="233"/>
      <c r="BT944" s="233"/>
      <c r="BU944" s="233"/>
      <c r="BV944" s="233"/>
      <c r="BW944" s="233"/>
      <c r="BX944" s="233"/>
      <c r="BY944" s="233"/>
      <c r="BZ944" s="233"/>
      <c r="CA944" s="233"/>
      <c r="CB944" s="233"/>
      <c r="CC944" s="233"/>
      <c r="CD944" s="233"/>
      <c r="CE944" s="233"/>
      <c r="CF944" s="233"/>
      <c r="CG944" s="233"/>
      <c r="CH944" s="233"/>
      <c r="CI944" s="233"/>
      <c r="CJ944" s="233"/>
      <c r="CK944" s="233"/>
      <c r="CL944" s="233"/>
      <c r="CM944" s="233"/>
      <c r="CN944" s="233"/>
      <c r="CO944" s="233"/>
      <c r="CP944" s="233"/>
      <c r="CQ944" s="233"/>
      <c r="CR944" s="233"/>
      <c r="CS944" s="233"/>
      <c r="CT944" s="233"/>
      <c r="CU944" s="233"/>
      <c r="CV944" s="233"/>
      <c r="CW944" s="233"/>
      <c r="CX944" s="233"/>
      <c r="CY944" s="233"/>
      <c r="CZ944" s="233"/>
      <c r="DA944" s="233"/>
      <c r="DB944" s="233"/>
      <c r="DC944" s="233"/>
      <c r="DD944" s="233"/>
      <c r="DE944" s="233"/>
      <c r="DF944" s="233"/>
      <c r="DG944" s="233"/>
      <c r="DH944" s="233"/>
      <c r="DI944" s="233"/>
      <c r="DJ944" s="233"/>
      <c r="DK944" s="233"/>
      <c r="DL944" s="233"/>
      <c r="DM944" s="233"/>
      <c r="DN944" s="233"/>
      <c r="DO944" s="233"/>
      <c r="DP944" s="233"/>
      <c r="DQ944" s="233"/>
      <c r="DR944" s="233"/>
      <c r="DS944" s="233"/>
      <c r="DT944" s="233"/>
      <c r="DU944" s="233"/>
      <c r="DV944" s="233"/>
      <c r="DW944" s="233"/>
      <c r="DX944" s="233"/>
      <c r="DY944" s="233"/>
      <c r="DZ944" s="233"/>
      <c r="EA944" s="233"/>
      <c r="EB944" s="233"/>
      <c r="EC944" s="233"/>
      <c r="ED944" s="233"/>
      <c r="EE944" s="233"/>
      <c r="EF944" s="233"/>
      <c r="EG944" s="233"/>
      <c r="EH944" s="233"/>
      <c r="EI944" s="233"/>
      <c r="EJ944" s="233"/>
      <c r="EK944" s="233"/>
      <c r="EL944" s="233"/>
      <c r="EM944" s="233"/>
      <c r="EN944" s="233"/>
      <c r="EO944" s="233"/>
      <c r="EP944" s="233"/>
      <c r="EQ944" s="233"/>
      <c r="ER944" s="233"/>
      <c r="ES944" s="233"/>
      <c r="ET944" s="233"/>
      <c r="EU944" s="233"/>
      <c r="EV944" s="233"/>
      <c r="EW944" s="233"/>
      <c r="EX944" s="233"/>
      <c r="EY944" s="233"/>
      <c r="EZ944" s="233"/>
      <c r="FA944" s="233"/>
      <c r="FB944" s="233"/>
      <c r="FC944" s="233"/>
      <c r="FD944" s="233"/>
      <c r="FE944" s="233"/>
      <c r="FF944" s="233"/>
      <c r="FG944" s="233"/>
      <c r="FH944" s="233"/>
      <c r="FI944" s="233"/>
      <c r="FJ944" s="233"/>
      <c r="FK944" s="233"/>
      <c r="FL944" s="233"/>
      <c r="FM944" s="233"/>
      <c r="FN944" s="233"/>
      <c r="FO944" s="233"/>
      <c r="FP944" s="233"/>
      <c r="FQ944" s="233"/>
      <c r="FR944" s="233"/>
      <c r="FS944" s="233"/>
      <c r="FT944" s="233"/>
      <c r="FU944" s="233"/>
      <c r="FV944" s="233"/>
      <c r="FW944" s="233"/>
      <c r="FX944" s="233"/>
      <c r="FY944" s="233"/>
      <c r="FZ944" s="233"/>
      <c r="GA944" s="233"/>
      <c r="GB944" s="233"/>
      <c r="GC944" s="233"/>
      <c r="GD944" s="233"/>
      <c r="GE944" s="233"/>
      <c r="GF944" s="233"/>
      <c r="GG944" s="233"/>
      <c r="GH944" s="233"/>
      <c r="GI944" s="233"/>
      <c r="GJ944" s="233"/>
      <c r="GK944" s="233"/>
      <c r="GL944" s="233"/>
      <c r="GM944" s="233"/>
      <c r="GN944" s="233"/>
      <c r="GO944" s="233"/>
      <c r="GP944" s="233"/>
      <c r="GQ944" s="233"/>
      <c r="GR944" s="233"/>
      <c r="GS944" s="233"/>
      <c r="GT944" s="233"/>
      <c r="GU944" s="233"/>
      <c r="GV944" s="233"/>
      <c r="GW944" s="233"/>
      <c r="GX944" s="233"/>
      <c r="GY944" s="233"/>
      <c r="GZ944" s="233"/>
      <c r="HA944" s="233"/>
      <c r="HB944" s="233"/>
      <c r="HC944" s="233"/>
      <c r="HD944" s="233"/>
      <c r="HE944" s="233"/>
      <c r="HF944" s="233"/>
      <c r="HG944" s="233"/>
      <c r="HH944" s="233"/>
      <c r="HI944" s="233"/>
      <c r="HJ944" s="233"/>
      <c r="HK944" s="233"/>
      <c r="HL944" s="233"/>
      <c r="HM944" s="233"/>
      <c r="HN944" s="233"/>
      <c r="HO944" s="233"/>
      <c r="HP944" s="233"/>
      <c r="HQ944" s="233"/>
      <c r="HR944" s="233"/>
      <c r="HS944" s="233"/>
      <c r="HT944" s="233"/>
      <c r="HU944" s="233"/>
      <c r="HV944" s="233"/>
      <c r="HW944" s="233"/>
      <c r="HX944" s="233"/>
      <c r="HY944" s="233"/>
      <c r="HZ944" s="233"/>
      <c r="IA944" s="233"/>
      <c r="IB944" s="233"/>
      <c r="IC944" s="233"/>
      <c r="ID944" s="233"/>
      <c r="IE944" s="233"/>
      <c r="IF944" s="233"/>
      <c r="IG944" s="233"/>
      <c r="IH944" s="233"/>
      <c r="II944" s="233"/>
      <c r="IJ944" s="233"/>
      <c r="IK944" s="233"/>
      <c r="IL944" s="233"/>
      <c r="IM944" s="233"/>
      <c r="IN944" s="233"/>
      <c r="IO944" s="233"/>
      <c r="IP944" s="233"/>
      <c r="IQ944" s="233"/>
      <c r="IR944" s="233"/>
      <c r="IS944" s="233"/>
      <c r="IT944" s="233"/>
      <c r="IU944" s="233"/>
      <c r="IV944" s="233"/>
      <c r="IW944" s="233"/>
      <c r="IX944" s="233"/>
      <c r="IY944" s="233"/>
      <c r="IZ944" s="233"/>
      <c r="JA944" s="233"/>
      <c r="JB944" s="233"/>
      <c r="JC944" s="233"/>
      <c r="JD944" s="233"/>
      <c r="JE944" s="233"/>
      <c r="JF944" s="233"/>
      <c r="JG944" s="233"/>
      <c r="JH944" s="233"/>
      <c r="JI944" s="233"/>
      <c r="JJ944" s="233"/>
      <c r="JK944" s="233"/>
      <c r="JL944" s="233"/>
      <c r="JM944" s="233"/>
      <c r="JN944" s="233"/>
      <c r="JO944" s="233"/>
      <c r="JP944" s="233"/>
      <c r="JQ944" s="233"/>
      <c r="JR944" s="233"/>
      <c r="JS944" s="233"/>
      <c r="JT944" s="233"/>
      <c r="JU944" s="233"/>
      <c r="JV944" s="233"/>
      <c r="JW944" s="233"/>
      <c r="JX944" s="233"/>
      <c r="JY944" s="233"/>
      <c r="JZ944" s="233"/>
      <c r="KA944" s="233"/>
      <c r="KB944" s="233"/>
      <c r="KC944" s="233"/>
      <c r="KD944" s="233"/>
      <c r="KE944" s="233"/>
      <c r="KF944" s="233"/>
      <c r="KG944" s="233"/>
      <c r="KH944" s="233"/>
      <c r="KI944" s="233"/>
      <c r="KJ944" s="233"/>
      <c r="KK944" s="233"/>
      <c r="KL944" s="233"/>
      <c r="KM944" s="233"/>
      <c r="KN944" s="233"/>
      <c r="KO944" s="233"/>
      <c r="KP944" s="233"/>
      <c r="KQ944" s="233"/>
      <c r="KR944" s="233"/>
      <c r="KS944" s="233"/>
      <c r="KT944" s="233"/>
      <c r="KU944" s="233"/>
      <c r="KV944" s="233"/>
      <c r="KW944" s="233"/>
      <c r="KX944" s="233"/>
      <c r="KY944" s="233"/>
      <c r="KZ944" s="233"/>
      <c r="LA944" s="233"/>
      <c r="LB944" s="233"/>
      <c r="LC944" s="233"/>
      <c r="LD944" s="233"/>
      <c r="LE944" s="233"/>
      <c r="LF944" s="233"/>
      <c r="LG944" s="233"/>
      <c r="LH944" s="233"/>
      <c r="LI944" s="233"/>
      <c r="LJ944" s="233"/>
      <c r="LK944" s="233"/>
      <c r="LL944" s="233"/>
      <c r="LM944" s="233"/>
      <c r="LN944" s="233"/>
      <c r="LO944" s="233"/>
      <c r="LP944" s="233"/>
      <c r="LQ944" s="233"/>
      <c r="LR944" s="233"/>
      <c r="LS944" s="233"/>
      <c r="LT944" s="233"/>
      <c r="LU944" s="233"/>
      <c r="LV944" s="233"/>
      <c r="LW944" s="233"/>
      <c r="LX944" s="233"/>
      <c r="LY944" s="233"/>
      <c r="LZ944" s="233"/>
      <c r="MA944" s="233"/>
      <c r="MB944" s="233"/>
      <c r="MC944" s="233"/>
      <c r="MD944" s="233"/>
      <c r="ME944" s="233"/>
      <c r="MF944" s="233"/>
      <c r="MG944" s="233"/>
      <c r="MH944" s="233"/>
      <c r="MI944" s="233"/>
      <c r="MJ944" s="233"/>
      <c r="MK944" s="233"/>
      <c r="ML944" s="233"/>
      <c r="MM944" s="233"/>
      <c r="MN944" s="233"/>
      <c r="MO944" s="233"/>
      <c r="MP944" s="233"/>
      <c r="MQ944" s="233"/>
      <c r="MR944" s="233"/>
      <c r="MS944" s="233"/>
      <c r="MT944" s="233"/>
      <c r="MU944" s="233"/>
      <c r="MV944" s="233"/>
      <c r="MW944" s="233"/>
      <c r="MX944" s="233"/>
      <c r="MY944" s="233"/>
      <c r="MZ944" s="233"/>
      <c r="NA944" s="233"/>
      <c r="NB944" s="233"/>
      <c r="NC944" s="233"/>
      <c r="ND944" s="233"/>
      <c r="NE944" s="233"/>
      <c r="NF944" s="233"/>
      <c r="NG944" s="233"/>
      <c r="NH944" s="233"/>
      <c r="NI944" s="233"/>
      <c r="NJ944" s="233"/>
      <c r="NK944" s="233"/>
      <c r="NL944" s="233"/>
      <c r="NM944" s="233"/>
      <c r="NN944" s="233"/>
      <c r="NO944" s="233"/>
      <c r="NP944" s="233"/>
      <c r="NQ944" s="233"/>
      <c r="NR944" s="233"/>
      <c r="NS944" s="233"/>
      <c r="NT944" s="233"/>
      <c r="NU944" s="233"/>
      <c r="NV944" s="233"/>
      <c r="NW944" s="233"/>
      <c r="NX944" s="233"/>
      <c r="NY944" s="233"/>
      <c r="NZ944" s="233"/>
      <c r="OA944" s="233"/>
      <c r="OB944" s="233"/>
      <c r="OC944" s="233"/>
      <c r="OD944" s="233"/>
      <c r="OE944" s="233"/>
      <c r="OF944" s="233"/>
      <c r="OG944" s="233"/>
      <c r="OH944" s="233"/>
      <c r="OI944" s="233"/>
      <c r="OJ944" s="233"/>
      <c r="OK944" s="233"/>
      <c r="OL944" s="233"/>
      <c r="OM944" s="233"/>
      <c r="ON944" s="233"/>
      <c r="OO944" s="233"/>
      <c r="OP944" s="233"/>
      <c r="OQ944" s="233"/>
      <c r="OR944" s="233"/>
      <c r="OS944" s="233"/>
      <c r="OT944" s="233"/>
      <c r="OU944" s="233"/>
      <c r="OV944" s="233"/>
      <c r="OW944" s="233"/>
      <c r="OX944" s="233"/>
      <c r="OY944" s="233"/>
      <c r="OZ944" s="233"/>
      <c r="PA944" s="233"/>
      <c r="PB944" s="233"/>
      <c r="PC944" s="233"/>
      <c r="PD944" s="233"/>
      <c r="PE944" s="233"/>
      <c r="PF944" s="233"/>
      <c r="PG944" s="233"/>
      <c r="PH944" s="233"/>
      <c r="PI944" s="233"/>
      <c r="PJ944" s="233"/>
      <c r="PK944" s="233"/>
      <c r="PL944" s="233"/>
      <c r="PM944" s="233"/>
      <c r="PN944" s="233"/>
      <c r="PO944" s="233"/>
      <c r="PP944" s="233"/>
      <c r="PQ944" s="233"/>
      <c r="PR944" s="233"/>
      <c r="PS944" s="233"/>
      <c r="PT944" s="233"/>
      <c r="PU944" s="233"/>
      <c r="PV944" s="233"/>
      <c r="PW944" s="233"/>
      <c r="PX944" s="233"/>
      <c r="PY944" s="233"/>
      <c r="PZ944" s="233"/>
      <c r="QA944" s="233"/>
      <c r="QB944" s="233"/>
      <c r="QC944" s="233"/>
      <c r="QD944" s="233"/>
      <c r="QE944" s="233"/>
      <c r="QF944" s="233"/>
      <c r="QG944" s="233"/>
      <c r="QH944" s="233"/>
      <c r="QI944" s="233"/>
      <c r="QJ944" s="233"/>
      <c r="QK944" s="233"/>
      <c r="QL944" s="233"/>
      <c r="QM944" s="233"/>
      <c r="QN944" s="233"/>
      <c r="QO944" s="233"/>
      <c r="QP944" s="233"/>
      <c r="QQ944" s="233"/>
      <c r="QR944" s="233"/>
      <c r="QS944" s="233"/>
      <c r="QT944" s="233"/>
      <c r="QU944" s="233"/>
      <c r="QV944" s="233"/>
      <c r="QW944" s="233"/>
      <c r="QX944" s="233"/>
      <c r="QY944" s="233"/>
      <c r="QZ944" s="233"/>
      <c r="RA944" s="233"/>
      <c r="RB944" s="233"/>
      <c r="RC944" s="233"/>
      <c r="RD944" s="233"/>
      <c r="RE944" s="233"/>
      <c r="RF944" s="233"/>
      <c r="RG944" s="233"/>
      <c r="RH944" s="233"/>
      <c r="RI944" s="233"/>
      <c r="RJ944" s="233"/>
      <c r="RK944" s="233"/>
      <c r="RL944" s="233"/>
      <c r="RM944" s="233"/>
      <c r="RN944" s="233"/>
      <c r="RO944" s="233"/>
      <c r="RP944" s="233"/>
      <c r="RQ944" s="233"/>
      <c r="RR944" s="233"/>
      <c r="RS944" s="233"/>
      <c r="RT944" s="233"/>
      <c r="RU944" s="233"/>
      <c r="RV944" s="233"/>
      <c r="RW944" s="233"/>
      <c r="RX944" s="233"/>
      <c r="RY944" s="233"/>
      <c r="RZ944" s="233"/>
      <c r="SA944" s="233"/>
      <c r="SB944" s="233"/>
    </row>
    <row r="945" spans="1:496" s="239" customFormat="1" ht="15" customHeight="1" x14ac:dyDescent="0.2">
      <c r="A945" s="237"/>
      <c r="B945" s="237"/>
      <c r="D945" s="237"/>
      <c r="F945" s="233"/>
      <c r="G945" s="233"/>
      <c r="H945" s="233"/>
      <c r="I945" s="233"/>
      <c r="J945" s="233"/>
      <c r="K945" s="233"/>
      <c r="L945" s="233"/>
      <c r="M945" s="233"/>
      <c r="N945" s="233"/>
      <c r="O945" s="233"/>
      <c r="P945" s="233"/>
      <c r="Q945" s="233"/>
      <c r="R945" s="233"/>
      <c r="S945" s="233"/>
      <c r="T945" s="233"/>
      <c r="U945" s="233"/>
      <c r="V945" s="233"/>
      <c r="W945" s="233"/>
      <c r="X945" s="233"/>
      <c r="Y945" s="233"/>
      <c r="Z945" s="233"/>
      <c r="AA945" s="233"/>
      <c r="AB945" s="233"/>
      <c r="AC945" s="233"/>
      <c r="AD945" s="233"/>
      <c r="AE945" s="233"/>
      <c r="AF945" s="233"/>
      <c r="AG945" s="233"/>
      <c r="AH945" s="233"/>
      <c r="AI945" s="233"/>
      <c r="AJ945" s="233"/>
      <c r="AK945" s="233"/>
      <c r="AL945" s="233"/>
      <c r="AM945" s="233"/>
      <c r="AN945" s="233"/>
      <c r="AO945" s="233"/>
      <c r="AP945" s="233"/>
      <c r="AQ945" s="233"/>
      <c r="AR945" s="233"/>
      <c r="AS945" s="233"/>
      <c r="AT945" s="233"/>
      <c r="AU945" s="233"/>
      <c r="AV945" s="233"/>
      <c r="AW945" s="233"/>
      <c r="AX945" s="233"/>
      <c r="AY945" s="233"/>
      <c r="AZ945" s="233"/>
      <c r="BA945" s="233"/>
      <c r="BB945" s="233"/>
      <c r="BC945" s="233"/>
      <c r="BD945" s="233"/>
      <c r="BE945" s="233"/>
      <c r="BF945" s="233"/>
      <c r="BG945" s="233"/>
      <c r="BH945" s="233"/>
      <c r="BI945" s="233"/>
      <c r="BJ945" s="233"/>
      <c r="BK945" s="233"/>
      <c r="BL945" s="233"/>
      <c r="BM945" s="233"/>
      <c r="BN945" s="233"/>
      <c r="BO945" s="233"/>
      <c r="BP945" s="233"/>
      <c r="BQ945" s="233"/>
      <c r="BR945" s="233"/>
      <c r="BS945" s="233"/>
      <c r="BT945" s="233"/>
      <c r="BU945" s="233"/>
      <c r="BV945" s="233"/>
      <c r="BW945" s="233"/>
      <c r="BX945" s="233"/>
      <c r="BY945" s="233"/>
      <c r="BZ945" s="233"/>
      <c r="CA945" s="233"/>
      <c r="CB945" s="233"/>
      <c r="CC945" s="233"/>
      <c r="CD945" s="233"/>
      <c r="CE945" s="233"/>
      <c r="CF945" s="233"/>
      <c r="CG945" s="233"/>
      <c r="CH945" s="233"/>
      <c r="CI945" s="233"/>
      <c r="CJ945" s="233"/>
      <c r="CK945" s="233"/>
      <c r="CL945" s="233"/>
      <c r="CM945" s="233"/>
      <c r="CN945" s="233"/>
      <c r="CO945" s="233"/>
      <c r="CP945" s="233"/>
      <c r="CQ945" s="233"/>
      <c r="CR945" s="233"/>
      <c r="CS945" s="233"/>
      <c r="CT945" s="233"/>
      <c r="CU945" s="233"/>
      <c r="CV945" s="233"/>
      <c r="CW945" s="233"/>
      <c r="CX945" s="233"/>
      <c r="CY945" s="233"/>
      <c r="CZ945" s="233"/>
      <c r="DA945" s="233"/>
      <c r="DB945" s="233"/>
      <c r="DC945" s="233"/>
      <c r="DD945" s="233"/>
      <c r="DE945" s="233"/>
      <c r="DF945" s="233"/>
      <c r="DG945" s="233"/>
      <c r="DH945" s="233"/>
      <c r="DI945" s="233"/>
      <c r="DJ945" s="233"/>
      <c r="DK945" s="233"/>
      <c r="DL945" s="233"/>
      <c r="DM945" s="233"/>
      <c r="DN945" s="233"/>
      <c r="DO945" s="233"/>
      <c r="DP945" s="233"/>
      <c r="DQ945" s="233"/>
      <c r="DR945" s="233"/>
      <c r="DS945" s="233"/>
      <c r="DT945" s="233"/>
      <c r="DU945" s="233"/>
      <c r="DV945" s="233"/>
      <c r="DW945" s="233"/>
      <c r="DX945" s="233"/>
      <c r="DY945" s="233"/>
      <c r="DZ945" s="233"/>
      <c r="EA945" s="233"/>
      <c r="EB945" s="233"/>
      <c r="EC945" s="233"/>
      <c r="ED945" s="233"/>
      <c r="EE945" s="233"/>
      <c r="EF945" s="233"/>
      <c r="EG945" s="233"/>
      <c r="EH945" s="233"/>
      <c r="EI945" s="233"/>
      <c r="EJ945" s="233"/>
      <c r="EK945" s="233"/>
      <c r="EL945" s="233"/>
      <c r="EM945" s="233"/>
      <c r="EN945" s="233"/>
      <c r="EO945" s="233"/>
      <c r="EP945" s="233"/>
      <c r="EQ945" s="233"/>
      <c r="ER945" s="233"/>
      <c r="ES945" s="233"/>
      <c r="ET945" s="233"/>
      <c r="EU945" s="233"/>
      <c r="EV945" s="233"/>
      <c r="EW945" s="233"/>
      <c r="EX945" s="233"/>
      <c r="EY945" s="233"/>
      <c r="EZ945" s="233"/>
      <c r="FA945" s="233"/>
      <c r="FB945" s="233"/>
      <c r="FC945" s="233"/>
      <c r="FD945" s="233"/>
      <c r="FE945" s="233"/>
      <c r="FF945" s="233"/>
      <c r="FG945" s="233"/>
      <c r="FH945" s="233"/>
      <c r="FI945" s="233"/>
      <c r="FJ945" s="233"/>
      <c r="FK945" s="233"/>
      <c r="FL945" s="233"/>
      <c r="FM945" s="233"/>
      <c r="FN945" s="233"/>
      <c r="FO945" s="233"/>
      <c r="FP945" s="233"/>
      <c r="FQ945" s="233"/>
      <c r="FR945" s="233"/>
      <c r="FS945" s="233"/>
      <c r="FT945" s="233"/>
      <c r="FU945" s="233"/>
      <c r="FV945" s="233"/>
      <c r="FW945" s="233"/>
      <c r="FX945" s="233"/>
      <c r="FY945" s="233"/>
      <c r="FZ945" s="233"/>
      <c r="GA945" s="233"/>
      <c r="GB945" s="233"/>
      <c r="GC945" s="233"/>
      <c r="GD945" s="233"/>
      <c r="GE945" s="233"/>
      <c r="GF945" s="233"/>
      <c r="GG945" s="233"/>
      <c r="GH945" s="233"/>
      <c r="GI945" s="233"/>
      <c r="GJ945" s="233"/>
      <c r="GK945" s="233"/>
      <c r="GL945" s="233"/>
      <c r="GM945" s="233"/>
      <c r="GN945" s="233"/>
      <c r="GO945" s="233"/>
      <c r="GP945" s="233"/>
      <c r="GQ945" s="233"/>
      <c r="GR945" s="233"/>
      <c r="GS945" s="233"/>
      <c r="GT945" s="233"/>
      <c r="GU945" s="233"/>
      <c r="GV945" s="233"/>
      <c r="GW945" s="233"/>
      <c r="GX945" s="233"/>
      <c r="GY945" s="233"/>
      <c r="GZ945" s="233"/>
      <c r="HA945" s="233"/>
      <c r="HB945" s="233"/>
      <c r="HC945" s="233"/>
      <c r="HD945" s="233"/>
      <c r="HE945" s="233"/>
      <c r="HF945" s="233"/>
      <c r="HG945" s="233"/>
      <c r="HH945" s="233"/>
      <c r="HI945" s="233"/>
      <c r="HJ945" s="233"/>
      <c r="HK945" s="233"/>
      <c r="HL945" s="233"/>
      <c r="HM945" s="233"/>
      <c r="HN945" s="233"/>
      <c r="HO945" s="233"/>
      <c r="HP945" s="233"/>
      <c r="HQ945" s="233"/>
      <c r="HR945" s="233"/>
      <c r="HS945" s="233"/>
      <c r="HT945" s="233"/>
      <c r="HU945" s="233"/>
      <c r="HV945" s="233"/>
      <c r="HW945" s="233"/>
      <c r="HX945" s="233"/>
      <c r="HY945" s="233"/>
      <c r="HZ945" s="233"/>
      <c r="IA945" s="233"/>
      <c r="IB945" s="233"/>
      <c r="IC945" s="233"/>
      <c r="ID945" s="233"/>
      <c r="IE945" s="233"/>
      <c r="IF945" s="233"/>
      <c r="IG945" s="233"/>
      <c r="IH945" s="233"/>
      <c r="II945" s="233"/>
      <c r="IJ945" s="233"/>
      <c r="IK945" s="233"/>
      <c r="IL945" s="233"/>
      <c r="IM945" s="233"/>
      <c r="IN945" s="233"/>
      <c r="IO945" s="233"/>
      <c r="IP945" s="233"/>
      <c r="IQ945" s="233"/>
      <c r="IR945" s="233"/>
      <c r="IS945" s="233"/>
      <c r="IT945" s="233"/>
      <c r="IU945" s="233"/>
      <c r="IV945" s="233"/>
      <c r="IW945" s="233"/>
      <c r="IX945" s="233"/>
      <c r="IY945" s="233"/>
      <c r="IZ945" s="233"/>
      <c r="JA945" s="233"/>
      <c r="JB945" s="233"/>
      <c r="JC945" s="233"/>
      <c r="JD945" s="233"/>
      <c r="JE945" s="233"/>
      <c r="JF945" s="233"/>
      <c r="JG945" s="233"/>
      <c r="JH945" s="233"/>
      <c r="JI945" s="233"/>
      <c r="JJ945" s="233"/>
      <c r="JK945" s="233"/>
      <c r="JL945" s="233"/>
      <c r="JM945" s="233"/>
      <c r="JN945" s="233"/>
      <c r="JO945" s="233"/>
      <c r="JP945" s="233"/>
      <c r="JQ945" s="233"/>
      <c r="JR945" s="233"/>
      <c r="JS945" s="233"/>
      <c r="JT945" s="233"/>
      <c r="JU945" s="233"/>
      <c r="JV945" s="233"/>
      <c r="JW945" s="233"/>
      <c r="JX945" s="233"/>
      <c r="JY945" s="233"/>
      <c r="JZ945" s="233"/>
      <c r="KA945" s="233"/>
      <c r="KB945" s="233"/>
      <c r="KC945" s="233"/>
      <c r="KD945" s="233"/>
      <c r="KE945" s="233"/>
      <c r="KF945" s="233"/>
      <c r="KG945" s="233"/>
      <c r="KH945" s="233"/>
      <c r="KI945" s="233"/>
      <c r="KJ945" s="233"/>
      <c r="KK945" s="233"/>
      <c r="KL945" s="233"/>
      <c r="KM945" s="233"/>
      <c r="KN945" s="233"/>
      <c r="KO945" s="233"/>
      <c r="KP945" s="233"/>
      <c r="KQ945" s="233"/>
      <c r="KR945" s="233"/>
      <c r="KS945" s="233"/>
      <c r="KT945" s="233"/>
      <c r="KU945" s="233"/>
      <c r="KV945" s="233"/>
      <c r="KW945" s="233"/>
      <c r="KX945" s="233"/>
      <c r="KY945" s="233"/>
      <c r="KZ945" s="233"/>
      <c r="LA945" s="233"/>
      <c r="LB945" s="233"/>
      <c r="LC945" s="233"/>
      <c r="LD945" s="233"/>
      <c r="LE945" s="233"/>
      <c r="LF945" s="233"/>
      <c r="LG945" s="233"/>
      <c r="LH945" s="233"/>
      <c r="LI945" s="233"/>
      <c r="LJ945" s="233"/>
      <c r="LK945" s="233"/>
      <c r="LL945" s="233"/>
      <c r="LM945" s="233"/>
      <c r="LN945" s="233"/>
      <c r="LO945" s="233"/>
      <c r="LP945" s="233"/>
      <c r="LQ945" s="233"/>
      <c r="LR945" s="233"/>
      <c r="LS945" s="233"/>
      <c r="LT945" s="233"/>
      <c r="LU945" s="233"/>
      <c r="LV945" s="233"/>
      <c r="LW945" s="233"/>
      <c r="LX945" s="233"/>
      <c r="LY945" s="233"/>
      <c r="LZ945" s="233"/>
      <c r="MA945" s="233"/>
      <c r="MB945" s="233"/>
      <c r="MC945" s="233"/>
      <c r="MD945" s="233"/>
      <c r="ME945" s="233"/>
      <c r="MF945" s="233"/>
      <c r="MG945" s="233"/>
      <c r="MH945" s="233"/>
      <c r="MI945" s="233"/>
      <c r="MJ945" s="233"/>
      <c r="MK945" s="233"/>
      <c r="ML945" s="233"/>
      <c r="MM945" s="233"/>
      <c r="MN945" s="233"/>
      <c r="MO945" s="233"/>
      <c r="MP945" s="233"/>
      <c r="MQ945" s="233"/>
      <c r="MR945" s="233"/>
      <c r="MS945" s="233"/>
      <c r="MT945" s="233"/>
      <c r="MU945" s="233"/>
      <c r="MV945" s="233"/>
      <c r="MW945" s="233"/>
      <c r="MX945" s="233"/>
      <c r="MY945" s="233"/>
      <c r="MZ945" s="233"/>
      <c r="NA945" s="233"/>
      <c r="NB945" s="233"/>
      <c r="NC945" s="233"/>
      <c r="ND945" s="233"/>
      <c r="NE945" s="233"/>
      <c r="NF945" s="233"/>
      <c r="NG945" s="233"/>
      <c r="NH945" s="233"/>
      <c r="NI945" s="233"/>
      <c r="NJ945" s="233"/>
      <c r="NK945" s="233"/>
      <c r="NL945" s="233"/>
      <c r="NM945" s="233"/>
      <c r="NN945" s="233"/>
      <c r="NO945" s="233"/>
      <c r="NP945" s="233"/>
      <c r="NQ945" s="233"/>
      <c r="NR945" s="233"/>
      <c r="NS945" s="233"/>
      <c r="NT945" s="233"/>
      <c r="NU945" s="233"/>
      <c r="NV945" s="233"/>
      <c r="NW945" s="233"/>
      <c r="NX945" s="233"/>
      <c r="NY945" s="233"/>
      <c r="NZ945" s="233"/>
      <c r="OA945" s="233"/>
      <c r="OB945" s="233"/>
      <c r="OC945" s="233"/>
      <c r="OD945" s="233"/>
      <c r="OE945" s="233"/>
      <c r="OF945" s="233"/>
      <c r="OG945" s="233"/>
      <c r="OH945" s="233"/>
      <c r="OI945" s="233"/>
      <c r="OJ945" s="233"/>
      <c r="OK945" s="233"/>
      <c r="OL945" s="233"/>
      <c r="OM945" s="233"/>
      <c r="ON945" s="233"/>
      <c r="OO945" s="233"/>
      <c r="OP945" s="233"/>
      <c r="OQ945" s="233"/>
      <c r="OR945" s="233"/>
      <c r="OS945" s="233"/>
      <c r="OT945" s="233"/>
      <c r="OU945" s="233"/>
      <c r="OV945" s="233"/>
      <c r="OW945" s="233"/>
      <c r="OX945" s="233"/>
      <c r="OY945" s="233"/>
      <c r="OZ945" s="233"/>
      <c r="PA945" s="233"/>
      <c r="PB945" s="233"/>
      <c r="PC945" s="233"/>
      <c r="PD945" s="233"/>
      <c r="PE945" s="233"/>
      <c r="PF945" s="233"/>
      <c r="PG945" s="233"/>
      <c r="PH945" s="233"/>
      <c r="PI945" s="233"/>
      <c r="PJ945" s="233"/>
      <c r="PK945" s="233"/>
      <c r="PL945" s="233"/>
      <c r="PM945" s="233"/>
      <c r="PN945" s="233"/>
      <c r="PO945" s="233"/>
      <c r="PP945" s="233"/>
      <c r="PQ945" s="233"/>
      <c r="PR945" s="233"/>
      <c r="PS945" s="233"/>
      <c r="PT945" s="233"/>
      <c r="PU945" s="233"/>
      <c r="PV945" s="233"/>
      <c r="PW945" s="233"/>
      <c r="PX945" s="233"/>
      <c r="PY945" s="233"/>
      <c r="PZ945" s="233"/>
      <c r="QA945" s="233"/>
      <c r="QB945" s="233"/>
      <c r="QC945" s="233"/>
      <c r="QD945" s="233"/>
      <c r="QE945" s="233"/>
      <c r="QF945" s="233"/>
      <c r="QG945" s="233"/>
      <c r="QH945" s="233"/>
      <c r="QI945" s="233"/>
      <c r="QJ945" s="233"/>
      <c r="QK945" s="233"/>
      <c r="QL945" s="233"/>
      <c r="QM945" s="233"/>
      <c r="QN945" s="233"/>
      <c r="QO945" s="233"/>
      <c r="QP945" s="233"/>
      <c r="QQ945" s="233"/>
      <c r="QR945" s="233"/>
      <c r="QS945" s="233"/>
      <c r="QT945" s="233"/>
      <c r="QU945" s="233"/>
      <c r="QV945" s="233"/>
      <c r="QW945" s="233"/>
      <c r="QX945" s="233"/>
      <c r="QY945" s="233"/>
      <c r="QZ945" s="233"/>
      <c r="RA945" s="233"/>
      <c r="RB945" s="233"/>
      <c r="RC945" s="233"/>
      <c r="RD945" s="233"/>
      <c r="RE945" s="233"/>
      <c r="RF945" s="233"/>
      <c r="RG945" s="233"/>
      <c r="RH945" s="233"/>
      <c r="RI945" s="233"/>
      <c r="RJ945" s="233"/>
      <c r="RK945" s="233"/>
      <c r="RL945" s="233"/>
      <c r="RM945" s="233"/>
      <c r="RN945" s="233"/>
      <c r="RO945" s="233"/>
      <c r="RP945" s="233"/>
      <c r="RQ945" s="233"/>
      <c r="RR945" s="233"/>
      <c r="RS945" s="233"/>
      <c r="RT945" s="233"/>
      <c r="RU945" s="233"/>
      <c r="RV945" s="233"/>
      <c r="RW945" s="233"/>
      <c r="RX945" s="233"/>
      <c r="RY945" s="233"/>
      <c r="RZ945" s="233"/>
      <c r="SA945" s="233"/>
      <c r="SB945" s="233"/>
    </row>
    <row r="946" spans="1:496" ht="15" customHeight="1" x14ac:dyDescent="0.2">
      <c r="A946" s="234"/>
    </row>
    <row r="947" spans="1:496" ht="15" customHeight="1" x14ac:dyDescent="0.2">
      <c r="A947" s="234" t="s">
        <v>1187</v>
      </c>
      <c r="B947" s="234">
        <v>225</v>
      </c>
      <c r="E947" s="233" t="s">
        <v>774</v>
      </c>
    </row>
    <row r="948" spans="1:496" s="239" customFormat="1" ht="15" customHeight="1" x14ac:dyDescent="0.2">
      <c r="A948" s="237"/>
      <c r="B948" s="237"/>
      <c r="D948" s="237"/>
      <c r="F948" s="233"/>
      <c r="G948" s="233"/>
      <c r="H948" s="233"/>
      <c r="I948" s="233"/>
      <c r="J948" s="233"/>
      <c r="K948" s="233"/>
      <c r="L948" s="233"/>
      <c r="M948" s="233"/>
      <c r="N948" s="233"/>
      <c r="O948" s="233"/>
      <c r="P948" s="233"/>
      <c r="Q948" s="233"/>
      <c r="R948" s="233"/>
      <c r="S948" s="233"/>
      <c r="T948" s="233"/>
      <c r="U948" s="233"/>
      <c r="V948" s="233"/>
      <c r="W948" s="233"/>
      <c r="X948" s="233"/>
      <c r="Y948" s="233"/>
      <c r="Z948" s="233"/>
      <c r="AA948" s="233"/>
      <c r="AB948" s="233"/>
      <c r="AC948" s="233"/>
      <c r="AD948" s="233"/>
      <c r="AE948" s="233"/>
      <c r="AF948" s="233"/>
      <c r="AG948" s="233"/>
      <c r="AH948" s="233"/>
      <c r="AI948" s="233"/>
      <c r="AJ948" s="233"/>
      <c r="AK948" s="233"/>
      <c r="AL948" s="233"/>
      <c r="AM948" s="233"/>
      <c r="AN948" s="233"/>
      <c r="AO948" s="233"/>
      <c r="AP948" s="233"/>
      <c r="AQ948" s="233"/>
      <c r="AR948" s="233"/>
      <c r="AS948" s="233"/>
      <c r="AT948" s="233"/>
      <c r="AU948" s="233"/>
      <c r="AV948" s="233"/>
      <c r="AW948" s="233"/>
      <c r="AX948" s="233"/>
      <c r="AY948" s="233"/>
      <c r="AZ948" s="233"/>
      <c r="BA948" s="233"/>
      <c r="BB948" s="233"/>
      <c r="BC948" s="233"/>
      <c r="BD948" s="233"/>
      <c r="BE948" s="233"/>
      <c r="BF948" s="233"/>
      <c r="BG948" s="233"/>
      <c r="BH948" s="233"/>
      <c r="BI948" s="233"/>
      <c r="BJ948" s="233"/>
      <c r="BK948" s="233"/>
      <c r="BL948" s="233"/>
      <c r="BM948" s="233"/>
      <c r="BN948" s="233"/>
      <c r="BO948" s="233"/>
      <c r="BP948" s="233"/>
      <c r="BQ948" s="233"/>
      <c r="BR948" s="233"/>
      <c r="BS948" s="233"/>
      <c r="BT948" s="233"/>
      <c r="BU948" s="233"/>
      <c r="BV948" s="233"/>
      <c r="BW948" s="233"/>
      <c r="BX948" s="233"/>
      <c r="BY948" s="233"/>
      <c r="BZ948" s="233"/>
      <c r="CA948" s="233"/>
      <c r="CB948" s="233"/>
      <c r="CC948" s="233"/>
      <c r="CD948" s="233"/>
      <c r="CE948" s="233"/>
      <c r="CF948" s="233"/>
      <c r="CG948" s="233"/>
      <c r="CH948" s="233"/>
      <c r="CI948" s="233"/>
      <c r="CJ948" s="233"/>
      <c r="CK948" s="233"/>
      <c r="CL948" s="233"/>
      <c r="CM948" s="233"/>
      <c r="CN948" s="233"/>
      <c r="CO948" s="233"/>
      <c r="CP948" s="233"/>
      <c r="CQ948" s="233"/>
      <c r="CR948" s="233"/>
      <c r="CS948" s="233"/>
      <c r="CT948" s="233"/>
      <c r="CU948" s="233"/>
      <c r="CV948" s="233"/>
      <c r="CW948" s="233"/>
      <c r="CX948" s="233"/>
      <c r="CY948" s="233"/>
      <c r="CZ948" s="233"/>
      <c r="DA948" s="233"/>
      <c r="DB948" s="233"/>
      <c r="DC948" s="233"/>
      <c r="DD948" s="233"/>
      <c r="DE948" s="233"/>
      <c r="DF948" s="233"/>
      <c r="DG948" s="233"/>
      <c r="DH948" s="233"/>
      <c r="DI948" s="233"/>
      <c r="DJ948" s="233"/>
      <c r="DK948" s="233"/>
      <c r="DL948" s="233"/>
      <c r="DM948" s="233"/>
      <c r="DN948" s="233"/>
      <c r="DO948" s="233"/>
      <c r="DP948" s="233"/>
      <c r="DQ948" s="233"/>
      <c r="DR948" s="233"/>
      <c r="DS948" s="233"/>
      <c r="DT948" s="233"/>
      <c r="DU948" s="233"/>
      <c r="DV948" s="233"/>
      <c r="DW948" s="233"/>
      <c r="DX948" s="233"/>
      <c r="DY948" s="233"/>
      <c r="DZ948" s="233"/>
      <c r="EA948" s="233"/>
      <c r="EB948" s="233"/>
      <c r="EC948" s="233"/>
      <c r="ED948" s="233"/>
      <c r="EE948" s="233"/>
      <c r="EF948" s="233"/>
      <c r="EG948" s="233"/>
      <c r="EH948" s="233"/>
      <c r="EI948" s="233"/>
      <c r="EJ948" s="233"/>
      <c r="EK948" s="233"/>
      <c r="EL948" s="233"/>
      <c r="EM948" s="233"/>
      <c r="EN948" s="233"/>
      <c r="EO948" s="233"/>
      <c r="EP948" s="233"/>
      <c r="EQ948" s="233"/>
      <c r="ER948" s="233"/>
      <c r="ES948" s="233"/>
      <c r="ET948" s="233"/>
      <c r="EU948" s="233"/>
      <c r="EV948" s="233"/>
      <c r="EW948" s="233"/>
      <c r="EX948" s="233"/>
      <c r="EY948" s="233"/>
      <c r="EZ948" s="233"/>
      <c r="FA948" s="233"/>
      <c r="FB948" s="233"/>
      <c r="FC948" s="233"/>
      <c r="FD948" s="233"/>
      <c r="FE948" s="233"/>
      <c r="FF948" s="233"/>
      <c r="FG948" s="233"/>
      <c r="FH948" s="233"/>
      <c r="FI948" s="233"/>
      <c r="FJ948" s="233"/>
      <c r="FK948" s="233"/>
      <c r="FL948" s="233"/>
      <c r="FM948" s="233"/>
      <c r="FN948" s="233"/>
      <c r="FO948" s="233"/>
      <c r="FP948" s="233"/>
      <c r="FQ948" s="233"/>
      <c r="FR948" s="233"/>
      <c r="FS948" s="233"/>
      <c r="FT948" s="233"/>
      <c r="FU948" s="233"/>
      <c r="FV948" s="233"/>
      <c r="FW948" s="233"/>
      <c r="FX948" s="233"/>
      <c r="FY948" s="233"/>
      <c r="FZ948" s="233"/>
      <c r="GA948" s="233"/>
      <c r="GB948" s="233"/>
      <c r="GC948" s="233"/>
      <c r="GD948" s="233"/>
      <c r="GE948" s="233"/>
      <c r="GF948" s="233"/>
      <c r="GG948" s="233"/>
      <c r="GH948" s="233"/>
      <c r="GI948" s="233"/>
      <c r="GJ948" s="233"/>
      <c r="GK948" s="233"/>
      <c r="GL948" s="233"/>
      <c r="GM948" s="233"/>
      <c r="GN948" s="233"/>
      <c r="GO948" s="233"/>
      <c r="GP948" s="233"/>
      <c r="GQ948" s="233"/>
      <c r="GR948" s="233"/>
      <c r="GS948" s="233"/>
      <c r="GT948" s="233"/>
      <c r="GU948" s="233"/>
      <c r="GV948" s="233"/>
      <c r="GW948" s="233"/>
      <c r="GX948" s="233"/>
      <c r="GY948" s="233"/>
      <c r="GZ948" s="233"/>
      <c r="HA948" s="233"/>
      <c r="HB948" s="233"/>
      <c r="HC948" s="233"/>
      <c r="HD948" s="233"/>
      <c r="HE948" s="233"/>
      <c r="HF948" s="233"/>
      <c r="HG948" s="233"/>
      <c r="HH948" s="233"/>
      <c r="HI948" s="233"/>
      <c r="HJ948" s="233"/>
      <c r="HK948" s="233"/>
      <c r="HL948" s="233"/>
      <c r="HM948" s="233"/>
      <c r="HN948" s="233"/>
      <c r="HO948" s="233"/>
      <c r="HP948" s="233"/>
      <c r="HQ948" s="233"/>
      <c r="HR948" s="233"/>
      <c r="HS948" s="233"/>
      <c r="HT948" s="233"/>
      <c r="HU948" s="233"/>
      <c r="HV948" s="233"/>
      <c r="HW948" s="233"/>
      <c r="HX948" s="233"/>
      <c r="HY948" s="233"/>
      <c r="HZ948" s="233"/>
      <c r="IA948" s="233"/>
      <c r="IB948" s="233"/>
      <c r="IC948" s="233"/>
      <c r="ID948" s="233"/>
      <c r="IE948" s="233"/>
      <c r="IF948" s="233"/>
      <c r="IG948" s="233"/>
      <c r="IH948" s="233"/>
      <c r="II948" s="233"/>
      <c r="IJ948" s="233"/>
      <c r="IK948" s="233"/>
      <c r="IL948" s="233"/>
      <c r="IM948" s="233"/>
      <c r="IN948" s="233"/>
      <c r="IO948" s="233"/>
      <c r="IP948" s="233"/>
      <c r="IQ948" s="233"/>
      <c r="IR948" s="233"/>
      <c r="IS948" s="233"/>
      <c r="IT948" s="233"/>
      <c r="IU948" s="233"/>
      <c r="IV948" s="233"/>
      <c r="IW948" s="233"/>
      <c r="IX948" s="233"/>
      <c r="IY948" s="233"/>
      <c r="IZ948" s="233"/>
      <c r="JA948" s="233"/>
      <c r="JB948" s="233"/>
      <c r="JC948" s="233"/>
      <c r="JD948" s="233"/>
      <c r="JE948" s="233"/>
      <c r="JF948" s="233"/>
      <c r="JG948" s="233"/>
      <c r="JH948" s="233"/>
      <c r="JI948" s="233"/>
      <c r="JJ948" s="233"/>
      <c r="JK948" s="233"/>
      <c r="JL948" s="233"/>
      <c r="JM948" s="233"/>
      <c r="JN948" s="233"/>
      <c r="JO948" s="233"/>
      <c r="JP948" s="233"/>
      <c r="JQ948" s="233"/>
      <c r="JR948" s="233"/>
      <c r="JS948" s="233"/>
      <c r="JT948" s="233"/>
      <c r="JU948" s="233"/>
      <c r="JV948" s="233"/>
      <c r="JW948" s="233"/>
      <c r="JX948" s="233"/>
      <c r="JY948" s="233"/>
      <c r="JZ948" s="233"/>
      <c r="KA948" s="233"/>
      <c r="KB948" s="233"/>
      <c r="KC948" s="233"/>
      <c r="KD948" s="233"/>
      <c r="KE948" s="233"/>
      <c r="KF948" s="233"/>
      <c r="KG948" s="233"/>
      <c r="KH948" s="233"/>
      <c r="KI948" s="233"/>
      <c r="KJ948" s="233"/>
      <c r="KK948" s="233"/>
      <c r="KL948" s="233"/>
      <c r="KM948" s="233"/>
      <c r="KN948" s="233"/>
      <c r="KO948" s="233"/>
      <c r="KP948" s="233"/>
      <c r="KQ948" s="233"/>
      <c r="KR948" s="233"/>
      <c r="KS948" s="233"/>
      <c r="KT948" s="233"/>
      <c r="KU948" s="233"/>
      <c r="KV948" s="233"/>
      <c r="KW948" s="233"/>
      <c r="KX948" s="233"/>
      <c r="KY948" s="233"/>
      <c r="KZ948" s="233"/>
      <c r="LA948" s="233"/>
      <c r="LB948" s="233"/>
      <c r="LC948" s="233"/>
      <c r="LD948" s="233"/>
      <c r="LE948" s="233"/>
      <c r="LF948" s="233"/>
      <c r="LG948" s="233"/>
      <c r="LH948" s="233"/>
      <c r="LI948" s="233"/>
      <c r="LJ948" s="233"/>
      <c r="LK948" s="233"/>
      <c r="LL948" s="233"/>
      <c r="LM948" s="233"/>
      <c r="LN948" s="233"/>
      <c r="LO948" s="233"/>
      <c r="LP948" s="233"/>
      <c r="LQ948" s="233"/>
      <c r="LR948" s="233"/>
      <c r="LS948" s="233"/>
      <c r="LT948" s="233"/>
      <c r="LU948" s="233"/>
      <c r="LV948" s="233"/>
      <c r="LW948" s="233"/>
      <c r="LX948" s="233"/>
      <c r="LY948" s="233"/>
      <c r="LZ948" s="233"/>
      <c r="MA948" s="233"/>
      <c r="MB948" s="233"/>
      <c r="MC948" s="233"/>
      <c r="MD948" s="233"/>
      <c r="ME948" s="233"/>
      <c r="MF948" s="233"/>
      <c r="MG948" s="233"/>
      <c r="MH948" s="233"/>
      <c r="MI948" s="233"/>
      <c r="MJ948" s="233"/>
      <c r="MK948" s="233"/>
      <c r="ML948" s="233"/>
      <c r="MM948" s="233"/>
      <c r="MN948" s="233"/>
      <c r="MO948" s="233"/>
      <c r="MP948" s="233"/>
      <c r="MQ948" s="233"/>
      <c r="MR948" s="233"/>
      <c r="MS948" s="233"/>
      <c r="MT948" s="233"/>
      <c r="MU948" s="233"/>
      <c r="MV948" s="233"/>
      <c r="MW948" s="233"/>
      <c r="MX948" s="233"/>
      <c r="MY948" s="233"/>
      <c r="MZ948" s="233"/>
      <c r="NA948" s="233"/>
      <c r="NB948" s="233"/>
      <c r="NC948" s="233"/>
      <c r="ND948" s="233"/>
      <c r="NE948" s="233"/>
      <c r="NF948" s="233"/>
      <c r="NG948" s="233"/>
      <c r="NH948" s="233"/>
      <c r="NI948" s="233"/>
      <c r="NJ948" s="233"/>
      <c r="NK948" s="233"/>
      <c r="NL948" s="233"/>
      <c r="NM948" s="233"/>
      <c r="NN948" s="233"/>
      <c r="NO948" s="233"/>
      <c r="NP948" s="233"/>
      <c r="NQ948" s="233"/>
      <c r="NR948" s="233"/>
      <c r="NS948" s="233"/>
      <c r="NT948" s="233"/>
      <c r="NU948" s="233"/>
      <c r="NV948" s="233"/>
      <c r="NW948" s="233"/>
      <c r="NX948" s="233"/>
      <c r="NY948" s="233"/>
      <c r="NZ948" s="233"/>
      <c r="OA948" s="233"/>
      <c r="OB948" s="233"/>
      <c r="OC948" s="233"/>
      <c r="OD948" s="233"/>
      <c r="OE948" s="233"/>
      <c r="OF948" s="233"/>
      <c r="OG948" s="233"/>
      <c r="OH948" s="233"/>
      <c r="OI948" s="233"/>
      <c r="OJ948" s="233"/>
      <c r="OK948" s="233"/>
      <c r="OL948" s="233"/>
      <c r="OM948" s="233"/>
      <c r="ON948" s="233"/>
      <c r="OO948" s="233"/>
      <c r="OP948" s="233"/>
      <c r="OQ948" s="233"/>
      <c r="OR948" s="233"/>
      <c r="OS948" s="233"/>
      <c r="OT948" s="233"/>
      <c r="OU948" s="233"/>
      <c r="OV948" s="233"/>
      <c r="OW948" s="233"/>
      <c r="OX948" s="233"/>
      <c r="OY948" s="233"/>
      <c r="OZ948" s="233"/>
      <c r="PA948" s="233"/>
      <c r="PB948" s="233"/>
      <c r="PC948" s="233"/>
      <c r="PD948" s="233"/>
      <c r="PE948" s="233"/>
      <c r="PF948" s="233"/>
      <c r="PG948" s="233"/>
      <c r="PH948" s="233"/>
      <c r="PI948" s="233"/>
      <c r="PJ948" s="233"/>
      <c r="PK948" s="233"/>
      <c r="PL948" s="233"/>
      <c r="PM948" s="233"/>
      <c r="PN948" s="233"/>
      <c r="PO948" s="233"/>
      <c r="PP948" s="233"/>
      <c r="PQ948" s="233"/>
      <c r="PR948" s="233"/>
      <c r="PS948" s="233"/>
      <c r="PT948" s="233"/>
      <c r="PU948" s="233"/>
      <c r="PV948" s="233"/>
      <c r="PW948" s="233"/>
      <c r="PX948" s="233"/>
      <c r="PY948" s="233"/>
      <c r="PZ948" s="233"/>
      <c r="QA948" s="233"/>
      <c r="QB948" s="233"/>
      <c r="QC948" s="233"/>
      <c r="QD948" s="233"/>
      <c r="QE948" s="233"/>
      <c r="QF948" s="233"/>
      <c r="QG948" s="233"/>
      <c r="QH948" s="233"/>
      <c r="QI948" s="233"/>
      <c r="QJ948" s="233"/>
      <c r="QK948" s="233"/>
      <c r="QL948" s="233"/>
      <c r="QM948" s="233"/>
      <c r="QN948" s="233"/>
      <c r="QO948" s="233"/>
      <c r="QP948" s="233"/>
      <c r="QQ948" s="233"/>
      <c r="QR948" s="233"/>
      <c r="QS948" s="233"/>
      <c r="QT948" s="233"/>
      <c r="QU948" s="233"/>
      <c r="QV948" s="233"/>
      <c r="QW948" s="233"/>
      <c r="QX948" s="233"/>
      <c r="QY948" s="233"/>
      <c r="QZ948" s="233"/>
      <c r="RA948" s="233"/>
      <c r="RB948" s="233"/>
      <c r="RC948" s="233"/>
      <c r="RD948" s="233"/>
      <c r="RE948" s="233"/>
      <c r="RF948" s="233"/>
      <c r="RG948" s="233"/>
      <c r="RH948" s="233"/>
      <c r="RI948" s="233"/>
      <c r="RJ948" s="233"/>
      <c r="RK948" s="233"/>
      <c r="RL948" s="233"/>
      <c r="RM948" s="233"/>
      <c r="RN948" s="233"/>
      <c r="RO948" s="233"/>
      <c r="RP948" s="233"/>
      <c r="RQ948" s="233"/>
      <c r="RR948" s="233"/>
      <c r="RS948" s="233"/>
      <c r="RT948" s="233"/>
      <c r="RU948" s="233"/>
      <c r="RV948" s="233"/>
      <c r="RW948" s="233"/>
      <c r="RX948" s="233"/>
      <c r="RY948" s="233"/>
      <c r="RZ948" s="233"/>
      <c r="SA948" s="233"/>
      <c r="SB948" s="233"/>
    </row>
    <row r="949" spans="1:496" s="239" customFormat="1" ht="15" customHeight="1" x14ac:dyDescent="0.2">
      <c r="A949" s="237"/>
      <c r="B949" s="237"/>
      <c r="D949" s="237"/>
      <c r="F949" s="233"/>
      <c r="G949" s="233"/>
      <c r="H949" s="233"/>
      <c r="I949" s="233"/>
      <c r="J949" s="233"/>
      <c r="K949" s="233"/>
      <c r="L949" s="233"/>
      <c r="M949" s="233"/>
      <c r="N949" s="233"/>
      <c r="O949" s="233"/>
      <c r="P949" s="233"/>
      <c r="Q949" s="233"/>
      <c r="R949" s="233"/>
      <c r="S949" s="233"/>
      <c r="T949" s="233"/>
      <c r="U949" s="233"/>
      <c r="V949" s="233"/>
      <c r="W949" s="233"/>
      <c r="X949" s="233"/>
      <c r="Y949" s="233"/>
      <c r="Z949" s="233"/>
      <c r="AA949" s="233"/>
      <c r="AB949" s="233"/>
      <c r="AC949" s="233"/>
      <c r="AD949" s="233"/>
      <c r="AE949" s="233"/>
      <c r="AF949" s="233"/>
      <c r="AG949" s="233"/>
      <c r="AH949" s="233"/>
      <c r="AI949" s="233"/>
      <c r="AJ949" s="233"/>
      <c r="AK949" s="233"/>
      <c r="AL949" s="233"/>
      <c r="AM949" s="233"/>
      <c r="AN949" s="233"/>
      <c r="AO949" s="233"/>
      <c r="AP949" s="233"/>
      <c r="AQ949" s="233"/>
      <c r="AR949" s="233"/>
      <c r="AS949" s="233"/>
      <c r="AT949" s="233"/>
      <c r="AU949" s="233"/>
      <c r="AV949" s="233"/>
      <c r="AW949" s="233"/>
      <c r="AX949" s="233"/>
      <c r="AY949" s="233"/>
      <c r="AZ949" s="233"/>
      <c r="BA949" s="233"/>
      <c r="BB949" s="233"/>
      <c r="BC949" s="233"/>
      <c r="BD949" s="233"/>
      <c r="BE949" s="233"/>
      <c r="BF949" s="233"/>
      <c r="BG949" s="233"/>
      <c r="BH949" s="233"/>
      <c r="BI949" s="233"/>
      <c r="BJ949" s="233"/>
      <c r="BK949" s="233"/>
      <c r="BL949" s="233"/>
      <c r="BM949" s="233"/>
      <c r="BN949" s="233"/>
      <c r="BO949" s="233"/>
      <c r="BP949" s="233"/>
      <c r="BQ949" s="233"/>
      <c r="BR949" s="233"/>
      <c r="BS949" s="233"/>
      <c r="BT949" s="233"/>
      <c r="BU949" s="233"/>
      <c r="BV949" s="233"/>
      <c r="BW949" s="233"/>
      <c r="BX949" s="233"/>
      <c r="BY949" s="233"/>
      <c r="BZ949" s="233"/>
      <c r="CA949" s="233"/>
      <c r="CB949" s="233"/>
      <c r="CC949" s="233"/>
      <c r="CD949" s="233"/>
      <c r="CE949" s="233"/>
      <c r="CF949" s="233"/>
      <c r="CG949" s="233"/>
      <c r="CH949" s="233"/>
      <c r="CI949" s="233"/>
      <c r="CJ949" s="233"/>
      <c r="CK949" s="233"/>
      <c r="CL949" s="233"/>
      <c r="CM949" s="233"/>
      <c r="CN949" s="233"/>
      <c r="CO949" s="233"/>
      <c r="CP949" s="233"/>
      <c r="CQ949" s="233"/>
      <c r="CR949" s="233"/>
      <c r="CS949" s="233"/>
      <c r="CT949" s="233"/>
      <c r="CU949" s="233"/>
      <c r="CV949" s="233"/>
      <c r="CW949" s="233"/>
      <c r="CX949" s="233"/>
      <c r="CY949" s="233"/>
      <c r="CZ949" s="233"/>
      <c r="DA949" s="233"/>
      <c r="DB949" s="233"/>
      <c r="DC949" s="233"/>
      <c r="DD949" s="233"/>
      <c r="DE949" s="233"/>
      <c r="DF949" s="233"/>
      <c r="DG949" s="233"/>
      <c r="DH949" s="233"/>
      <c r="DI949" s="233"/>
      <c r="DJ949" s="233"/>
      <c r="DK949" s="233"/>
      <c r="DL949" s="233"/>
      <c r="DM949" s="233"/>
      <c r="DN949" s="233"/>
      <c r="DO949" s="233"/>
      <c r="DP949" s="233"/>
      <c r="DQ949" s="233"/>
      <c r="DR949" s="233"/>
      <c r="DS949" s="233"/>
      <c r="DT949" s="233"/>
      <c r="DU949" s="233"/>
      <c r="DV949" s="233"/>
      <c r="DW949" s="233"/>
      <c r="DX949" s="233"/>
      <c r="DY949" s="233"/>
      <c r="DZ949" s="233"/>
      <c r="EA949" s="233"/>
      <c r="EB949" s="233"/>
      <c r="EC949" s="233"/>
      <c r="ED949" s="233"/>
      <c r="EE949" s="233"/>
      <c r="EF949" s="233"/>
      <c r="EG949" s="233"/>
      <c r="EH949" s="233"/>
      <c r="EI949" s="233"/>
      <c r="EJ949" s="233"/>
      <c r="EK949" s="233"/>
      <c r="EL949" s="233"/>
      <c r="EM949" s="233"/>
      <c r="EN949" s="233"/>
      <c r="EO949" s="233"/>
      <c r="EP949" s="233"/>
      <c r="EQ949" s="233"/>
      <c r="ER949" s="233"/>
      <c r="ES949" s="233"/>
      <c r="ET949" s="233"/>
      <c r="EU949" s="233"/>
      <c r="EV949" s="233"/>
      <c r="EW949" s="233"/>
      <c r="EX949" s="233"/>
      <c r="EY949" s="233"/>
      <c r="EZ949" s="233"/>
      <c r="FA949" s="233"/>
      <c r="FB949" s="233"/>
      <c r="FC949" s="233"/>
      <c r="FD949" s="233"/>
      <c r="FE949" s="233"/>
      <c r="FF949" s="233"/>
      <c r="FG949" s="233"/>
      <c r="FH949" s="233"/>
      <c r="FI949" s="233"/>
      <c r="FJ949" s="233"/>
      <c r="FK949" s="233"/>
      <c r="FL949" s="233"/>
      <c r="FM949" s="233"/>
      <c r="FN949" s="233"/>
      <c r="FO949" s="233"/>
      <c r="FP949" s="233"/>
      <c r="FQ949" s="233"/>
      <c r="FR949" s="233"/>
      <c r="FS949" s="233"/>
      <c r="FT949" s="233"/>
      <c r="FU949" s="233"/>
      <c r="FV949" s="233"/>
      <c r="FW949" s="233"/>
      <c r="FX949" s="233"/>
      <c r="FY949" s="233"/>
      <c r="FZ949" s="233"/>
      <c r="GA949" s="233"/>
      <c r="GB949" s="233"/>
      <c r="GC949" s="233"/>
      <c r="GD949" s="233"/>
      <c r="GE949" s="233"/>
      <c r="GF949" s="233"/>
      <c r="GG949" s="233"/>
      <c r="GH949" s="233"/>
      <c r="GI949" s="233"/>
      <c r="GJ949" s="233"/>
      <c r="GK949" s="233"/>
      <c r="GL949" s="233"/>
      <c r="GM949" s="233"/>
      <c r="GN949" s="233"/>
      <c r="GO949" s="233"/>
      <c r="GP949" s="233"/>
      <c r="GQ949" s="233"/>
      <c r="GR949" s="233"/>
      <c r="GS949" s="233"/>
      <c r="GT949" s="233"/>
      <c r="GU949" s="233"/>
      <c r="GV949" s="233"/>
      <c r="GW949" s="233"/>
      <c r="GX949" s="233"/>
      <c r="GY949" s="233"/>
      <c r="GZ949" s="233"/>
      <c r="HA949" s="233"/>
      <c r="HB949" s="233"/>
      <c r="HC949" s="233"/>
      <c r="HD949" s="233"/>
      <c r="HE949" s="233"/>
      <c r="HF949" s="233"/>
      <c r="HG949" s="233"/>
      <c r="HH949" s="233"/>
      <c r="HI949" s="233"/>
      <c r="HJ949" s="233"/>
      <c r="HK949" s="233"/>
      <c r="HL949" s="233"/>
      <c r="HM949" s="233"/>
      <c r="HN949" s="233"/>
      <c r="HO949" s="233"/>
      <c r="HP949" s="233"/>
      <c r="HQ949" s="233"/>
      <c r="HR949" s="233"/>
      <c r="HS949" s="233"/>
      <c r="HT949" s="233"/>
      <c r="HU949" s="233"/>
      <c r="HV949" s="233"/>
      <c r="HW949" s="233"/>
      <c r="HX949" s="233"/>
      <c r="HY949" s="233"/>
      <c r="HZ949" s="233"/>
      <c r="IA949" s="233"/>
      <c r="IB949" s="233"/>
      <c r="IC949" s="233"/>
      <c r="ID949" s="233"/>
      <c r="IE949" s="233"/>
      <c r="IF949" s="233"/>
      <c r="IG949" s="233"/>
      <c r="IH949" s="233"/>
      <c r="II949" s="233"/>
      <c r="IJ949" s="233"/>
      <c r="IK949" s="233"/>
      <c r="IL949" s="233"/>
      <c r="IM949" s="233"/>
      <c r="IN949" s="233"/>
      <c r="IO949" s="233"/>
      <c r="IP949" s="233"/>
      <c r="IQ949" s="233"/>
      <c r="IR949" s="233"/>
      <c r="IS949" s="233"/>
      <c r="IT949" s="233"/>
      <c r="IU949" s="233"/>
      <c r="IV949" s="233"/>
      <c r="IW949" s="233"/>
      <c r="IX949" s="233"/>
      <c r="IY949" s="233"/>
      <c r="IZ949" s="233"/>
      <c r="JA949" s="233"/>
      <c r="JB949" s="233"/>
      <c r="JC949" s="233"/>
      <c r="JD949" s="233"/>
      <c r="JE949" s="233"/>
      <c r="JF949" s="233"/>
      <c r="JG949" s="233"/>
      <c r="JH949" s="233"/>
      <c r="JI949" s="233"/>
      <c r="JJ949" s="233"/>
      <c r="JK949" s="233"/>
      <c r="JL949" s="233"/>
      <c r="JM949" s="233"/>
      <c r="JN949" s="233"/>
      <c r="JO949" s="233"/>
      <c r="JP949" s="233"/>
      <c r="JQ949" s="233"/>
      <c r="JR949" s="233"/>
      <c r="JS949" s="233"/>
      <c r="JT949" s="233"/>
      <c r="JU949" s="233"/>
      <c r="JV949" s="233"/>
      <c r="JW949" s="233"/>
      <c r="JX949" s="233"/>
      <c r="JY949" s="233"/>
      <c r="JZ949" s="233"/>
      <c r="KA949" s="233"/>
      <c r="KB949" s="233"/>
      <c r="KC949" s="233"/>
      <c r="KD949" s="233"/>
      <c r="KE949" s="233"/>
      <c r="KF949" s="233"/>
      <c r="KG949" s="233"/>
      <c r="KH949" s="233"/>
      <c r="KI949" s="233"/>
      <c r="KJ949" s="233"/>
      <c r="KK949" s="233"/>
      <c r="KL949" s="233"/>
      <c r="KM949" s="233"/>
      <c r="KN949" s="233"/>
      <c r="KO949" s="233"/>
      <c r="KP949" s="233"/>
      <c r="KQ949" s="233"/>
      <c r="KR949" s="233"/>
      <c r="KS949" s="233"/>
      <c r="KT949" s="233"/>
      <c r="KU949" s="233"/>
      <c r="KV949" s="233"/>
      <c r="KW949" s="233"/>
      <c r="KX949" s="233"/>
      <c r="KY949" s="233"/>
      <c r="KZ949" s="233"/>
      <c r="LA949" s="233"/>
      <c r="LB949" s="233"/>
      <c r="LC949" s="233"/>
      <c r="LD949" s="233"/>
      <c r="LE949" s="233"/>
      <c r="LF949" s="233"/>
      <c r="LG949" s="233"/>
      <c r="LH949" s="233"/>
      <c r="LI949" s="233"/>
      <c r="LJ949" s="233"/>
      <c r="LK949" s="233"/>
      <c r="LL949" s="233"/>
      <c r="LM949" s="233"/>
      <c r="LN949" s="233"/>
      <c r="LO949" s="233"/>
      <c r="LP949" s="233"/>
      <c r="LQ949" s="233"/>
      <c r="LR949" s="233"/>
      <c r="LS949" s="233"/>
      <c r="LT949" s="233"/>
      <c r="LU949" s="233"/>
      <c r="LV949" s="233"/>
      <c r="LW949" s="233"/>
      <c r="LX949" s="233"/>
      <c r="LY949" s="233"/>
      <c r="LZ949" s="233"/>
      <c r="MA949" s="233"/>
      <c r="MB949" s="233"/>
      <c r="MC949" s="233"/>
      <c r="MD949" s="233"/>
      <c r="ME949" s="233"/>
      <c r="MF949" s="233"/>
      <c r="MG949" s="233"/>
      <c r="MH949" s="233"/>
      <c r="MI949" s="233"/>
      <c r="MJ949" s="233"/>
      <c r="MK949" s="233"/>
      <c r="ML949" s="233"/>
      <c r="MM949" s="233"/>
      <c r="MN949" s="233"/>
      <c r="MO949" s="233"/>
      <c r="MP949" s="233"/>
      <c r="MQ949" s="233"/>
      <c r="MR949" s="233"/>
      <c r="MS949" s="233"/>
      <c r="MT949" s="233"/>
      <c r="MU949" s="233"/>
      <c r="MV949" s="233"/>
      <c r="MW949" s="233"/>
      <c r="MX949" s="233"/>
      <c r="MY949" s="233"/>
      <c r="MZ949" s="233"/>
      <c r="NA949" s="233"/>
      <c r="NB949" s="233"/>
      <c r="NC949" s="233"/>
      <c r="ND949" s="233"/>
      <c r="NE949" s="233"/>
      <c r="NF949" s="233"/>
      <c r="NG949" s="233"/>
      <c r="NH949" s="233"/>
      <c r="NI949" s="233"/>
      <c r="NJ949" s="233"/>
      <c r="NK949" s="233"/>
      <c r="NL949" s="233"/>
      <c r="NM949" s="233"/>
      <c r="NN949" s="233"/>
      <c r="NO949" s="233"/>
      <c r="NP949" s="233"/>
      <c r="NQ949" s="233"/>
      <c r="NR949" s="233"/>
      <c r="NS949" s="233"/>
      <c r="NT949" s="233"/>
      <c r="NU949" s="233"/>
      <c r="NV949" s="233"/>
      <c r="NW949" s="233"/>
      <c r="NX949" s="233"/>
      <c r="NY949" s="233"/>
      <c r="NZ949" s="233"/>
      <c r="OA949" s="233"/>
      <c r="OB949" s="233"/>
      <c r="OC949" s="233"/>
      <c r="OD949" s="233"/>
      <c r="OE949" s="233"/>
      <c r="OF949" s="233"/>
      <c r="OG949" s="233"/>
      <c r="OH949" s="233"/>
      <c r="OI949" s="233"/>
      <c r="OJ949" s="233"/>
      <c r="OK949" s="233"/>
      <c r="OL949" s="233"/>
      <c r="OM949" s="233"/>
      <c r="ON949" s="233"/>
      <c r="OO949" s="233"/>
      <c r="OP949" s="233"/>
      <c r="OQ949" s="233"/>
      <c r="OR949" s="233"/>
      <c r="OS949" s="233"/>
      <c r="OT949" s="233"/>
      <c r="OU949" s="233"/>
      <c r="OV949" s="233"/>
      <c r="OW949" s="233"/>
      <c r="OX949" s="233"/>
      <c r="OY949" s="233"/>
      <c r="OZ949" s="233"/>
      <c r="PA949" s="233"/>
      <c r="PB949" s="233"/>
      <c r="PC949" s="233"/>
      <c r="PD949" s="233"/>
      <c r="PE949" s="233"/>
      <c r="PF949" s="233"/>
      <c r="PG949" s="233"/>
      <c r="PH949" s="233"/>
      <c r="PI949" s="233"/>
      <c r="PJ949" s="233"/>
      <c r="PK949" s="233"/>
      <c r="PL949" s="233"/>
      <c r="PM949" s="233"/>
      <c r="PN949" s="233"/>
      <c r="PO949" s="233"/>
      <c r="PP949" s="233"/>
      <c r="PQ949" s="233"/>
      <c r="PR949" s="233"/>
      <c r="PS949" s="233"/>
      <c r="PT949" s="233"/>
      <c r="PU949" s="233"/>
      <c r="PV949" s="233"/>
      <c r="PW949" s="233"/>
      <c r="PX949" s="233"/>
      <c r="PY949" s="233"/>
      <c r="PZ949" s="233"/>
      <c r="QA949" s="233"/>
      <c r="QB949" s="233"/>
      <c r="QC949" s="233"/>
      <c r="QD949" s="233"/>
      <c r="QE949" s="233"/>
      <c r="QF949" s="233"/>
      <c r="QG949" s="233"/>
      <c r="QH949" s="233"/>
      <c r="QI949" s="233"/>
      <c r="QJ949" s="233"/>
      <c r="QK949" s="233"/>
      <c r="QL949" s="233"/>
      <c r="QM949" s="233"/>
      <c r="QN949" s="233"/>
      <c r="QO949" s="233"/>
      <c r="QP949" s="233"/>
      <c r="QQ949" s="233"/>
      <c r="QR949" s="233"/>
      <c r="QS949" s="233"/>
      <c r="QT949" s="233"/>
      <c r="QU949" s="233"/>
      <c r="QV949" s="233"/>
      <c r="QW949" s="233"/>
      <c r="QX949" s="233"/>
      <c r="QY949" s="233"/>
      <c r="QZ949" s="233"/>
      <c r="RA949" s="233"/>
      <c r="RB949" s="233"/>
      <c r="RC949" s="233"/>
      <c r="RD949" s="233"/>
      <c r="RE949" s="233"/>
      <c r="RF949" s="233"/>
      <c r="RG949" s="233"/>
      <c r="RH949" s="233"/>
      <c r="RI949" s="233"/>
      <c r="RJ949" s="233"/>
      <c r="RK949" s="233"/>
      <c r="RL949" s="233"/>
      <c r="RM949" s="233"/>
      <c r="RN949" s="233"/>
      <c r="RO949" s="233"/>
      <c r="RP949" s="233"/>
      <c r="RQ949" s="233"/>
      <c r="RR949" s="233"/>
      <c r="RS949" s="233"/>
      <c r="RT949" s="233"/>
      <c r="RU949" s="233"/>
      <c r="RV949" s="233"/>
      <c r="RW949" s="233"/>
      <c r="RX949" s="233"/>
      <c r="RY949" s="233"/>
      <c r="RZ949" s="233"/>
      <c r="SA949" s="233"/>
      <c r="SB949" s="233"/>
    </row>
    <row r="950" spans="1:496" ht="15" customHeight="1" x14ac:dyDescent="0.2">
      <c r="A950" s="234"/>
    </row>
    <row r="951" spans="1:496" ht="15" customHeight="1" x14ac:dyDescent="0.2">
      <c r="A951" s="234" t="s">
        <v>1188</v>
      </c>
      <c r="B951" s="234">
        <v>226</v>
      </c>
      <c r="E951" s="233" t="s">
        <v>775</v>
      </c>
    </row>
    <row r="952" spans="1:496" s="239" customFormat="1" ht="15" customHeight="1" x14ac:dyDescent="0.2">
      <c r="A952" s="237"/>
      <c r="B952" s="237"/>
      <c r="D952" s="237"/>
      <c r="F952" s="233"/>
      <c r="G952" s="233"/>
      <c r="H952" s="233"/>
      <c r="I952" s="233"/>
      <c r="J952" s="233"/>
      <c r="K952" s="233"/>
      <c r="L952" s="233"/>
      <c r="M952" s="233"/>
      <c r="N952" s="233"/>
      <c r="O952" s="233"/>
      <c r="P952" s="233"/>
      <c r="Q952" s="233"/>
      <c r="R952" s="233"/>
      <c r="S952" s="233"/>
      <c r="T952" s="233"/>
      <c r="U952" s="233"/>
      <c r="V952" s="233"/>
      <c r="W952" s="233"/>
      <c r="X952" s="233"/>
      <c r="Y952" s="233"/>
      <c r="Z952" s="233"/>
      <c r="AA952" s="233"/>
      <c r="AB952" s="233"/>
      <c r="AC952" s="233"/>
      <c r="AD952" s="233"/>
      <c r="AE952" s="233"/>
      <c r="AF952" s="233"/>
      <c r="AG952" s="233"/>
      <c r="AH952" s="233"/>
      <c r="AI952" s="233"/>
      <c r="AJ952" s="233"/>
      <c r="AK952" s="233"/>
      <c r="AL952" s="233"/>
      <c r="AM952" s="233"/>
      <c r="AN952" s="233"/>
      <c r="AO952" s="233"/>
      <c r="AP952" s="233"/>
      <c r="AQ952" s="233"/>
      <c r="AR952" s="233"/>
      <c r="AS952" s="233"/>
      <c r="AT952" s="233"/>
      <c r="AU952" s="233"/>
      <c r="AV952" s="233"/>
      <c r="AW952" s="233"/>
      <c r="AX952" s="233"/>
      <c r="AY952" s="233"/>
      <c r="AZ952" s="233"/>
      <c r="BA952" s="233"/>
      <c r="BB952" s="233"/>
      <c r="BC952" s="233"/>
      <c r="BD952" s="233"/>
      <c r="BE952" s="233"/>
      <c r="BF952" s="233"/>
      <c r="BG952" s="233"/>
      <c r="BH952" s="233"/>
      <c r="BI952" s="233"/>
      <c r="BJ952" s="233"/>
      <c r="BK952" s="233"/>
      <c r="BL952" s="233"/>
      <c r="BM952" s="233"/>
      <c r="BN952" s="233"/>
      <c r="BO952" s="233"/>
      <c r="BP952" s="233"/>
      <c r="BQ952" s="233"/>
      <c r="BR952" s="233"/>
      <c r="BS952" s="233"/>
      <c r="BT952" s="233"/>
      <c r="BU952" s="233"/>
      <c r="BV952" s="233"/>
      <c r="BW952" s="233"/>
      <c r="BX952" s="233"/>
      <c r="BY952" s="233"/>
      <c r="BZ952" s="233"/>
      <c r="CA952" s="233"/>
      <c r="CB952" s="233"/>
      <c r="CC952" s="233"/>
      <c r="CD952" s="233"/>
      <c r="CE952" s="233"/>
      <c r="CF952" s="233"/>
      <c r="CG952" s="233"/>
      <c r="CH952" s="233"/>
      <c r="CI952" s="233"/>
      <c r="CJ952" s="233"/>
      <c r="CK952" s="233"/>
      <c r="CL952" s="233"/>
      <c r="CM952" s="233"/>
      <c r="CN952" s="233"/>
      <c r="CO952" s="233"/>
      <c r="CP952" s="233"/>
      <c r="CQ952" s="233"/>
      <c r="CR952" s="233"/>
      <c r="CS952" s="233"/>
      <c r="CT952" s="233"/>
      <c r="CU952" s="233"/>
      <c r="CV952" s="233"/>
      <c r="CW952" s="233"/>
      <c r="CX952" s="233"/>
      <c r="CY952" s="233"/>
      <c r="CZ952" s="233"/>
      <c r="DA952" s="233"/>
      <c r="DB952" s="233"/>
      <c r="DC952" s="233"/>
      <c r="DD952" s="233"/>
      <c r="DE952" s="233"/>
      <c r="DF952" s="233"/>
      <c r="DG952" s="233"/>
      <c r="DH952" s="233"/>
      <c r="DI952" s="233"/>
      <c r="DJ952" s="233"/>
      <c r="DK952" s="233"/>
      <c r="DL952" s="233"/>
      <c r="DM952" s="233"/>
      <c r="DN952" s="233"/>
      <c r="DO952" s="233"/>
      <c r="DP952" s="233"/>
      <c r="DQ952" s="233"/>
      <c r="DR952" s="233"/>
      <c r="DS952" s="233"/>
      <c r="DT952" s="233"/>
      <c r="DU952" s="233"/>
      <c r="DV952" s="233"/>
      <c r="DW952" s="233"/>
      <c r="DX952" s="233"/>
      <c r="DY952" s="233"/>
      <c r="DZ952" s="233"/>
      <c r="EA952" s="233"/>
      <c r="EB952" s="233"/>
      <c r="EC952" s="233"/>
      <c r="ED952" s="233"/>
      <c r="EE952" s="233"/>
      <c r="EF952" s="233"/>
      <c r="EG952" s="233"/>
      <c r="EH952" s="233"/>
      <c r="EI952" s="233"/>
      <c r="EJ952" s="233"/>
      <c r="EK952" s="233"/>
      <c r="EL952" s="233"/>
      <c r="EM952" s="233"/>
      <c r="EN952" s="233"/>
      <c r="EO952" s="233"/>
      <c r="EP952" s="233"/>
      <c r="EQ952" s="233"/>
      <c r="ER952" s="233"/>
      <c r="ES952" s="233"/>
      <c r="ET952" s="233"/>
      <c r="EU952" s="233"/>
      <c r="EV952" s="233"/>
      <c r="EW952" s="233"/>
      <c r="EX952" s="233"/>
      <c r="EY952" s="233"/>
      <c r="EZ952" s="233"/>
      <c r="FA952" s="233"/>
      <c r="FB952" s="233"/>
      <c r="FC952" s="233"/>
      <c r="FD952" s="233"/>
      <c r="FE952" s="233"/>
      <c r="FF952" s="233"/>
      <c r="FG952" s="233"/>
      <c r="FH952" s="233"/>
      <c r="FI952" s="233"/>
      <c r="FJ952" s="233"/>
      <c r="FK952" s="233"/>
      <c r="FL952" s="233"/>
      <c r="FM952" s="233"/>
      <c r="FN952" s="233"/>
      <c r="FO952" s="233"/>
      <c r="FP952" s="233"/>
      <c r="FQ952" s="233"/>
      <c r="FR952" s="233"/>
      <c r="FS952" s="233"/>
      <c r="FT952" s="233"/>
      <c r="FU952" s="233"/>
      <c r="FV952" s="233"/>
      <c r="FW952" s="233"/>
      <c r="FX952" s="233"/>
      <c r="FY952" s="233"/>
      <c r="FZ952" s="233"/>
      <c r="GA952" s="233"/>
      <c r="GB952" s="233"/>
      <c r="GC952" s="233"/>
      <c r="GD952" s="233"/>
      <c r="GE952" s="233"/>
      <c r="GF952" s="233"/>
      <c r="GG952" s="233"/>
      <c r="GH952" s="233"/>
      <c r="GI952" s="233"/>
      <c r="GJ952" s="233"/>
      <c r="GK952" s="233"/>
      <c r="GL952" s="233"/>
      <c r="GM952" s="233"/>
      <c r="GN952" s="233"/>
      <c r="GO952" s="233"/>
      <c r="GP952" s="233"/>
      <c r="GQ952" s="233"/>
      <c r="GR952" s="233"/>
      <c r="GS952" s="233"/>
      <c r="GT952" s="233"/>
      <c r="GU952" s="233"/>
      <c r="GV952" s="233"/>
      <c r="GW952" s="233"/>
      <c r="GX952" s="233"/>
      <c r="GY952" s="233"/>
      <c r="GZ952" s="233"/>
      <c r="HA952" s="233"/>
      <c r="HB952" s="233"/>
      <c r="HC952" s="233"/>
      <c r="HD952" s="233"/>
      <c r="HE952" s="233"/>
      <c r="HF952" s="233"/>
      <c r="HG952" s="233"/>
      <c r="HH952" s="233"/>
      <c r="HI952" s="233"/>
      <c r="HJ952" s="233"/>
      <c r="HK952" s="233"/>
      <c r="HL952" s="233"/>
      <c r="HM952" s="233"/>
      <c r="HN952" s="233"/>
      <c r="HO952" s="233"/>
      <c r="HP952" s="233"/>
      <c r="HQ952" s="233"/>
      <c r="HR952" s="233"/>
      <c r="HS952" s="233"/>
      <c r="HT952" s="233"/>
      <c r="HU952" s="233"/>
      <c r="HV952" s="233"/>
      <c r="HW952" s="233"/>
      <c r="HX952" s="233"/>
      <c r="HY952" s="233"/>
      <c r="HZ952" s="233"/>
      <c r="IA952" s="233"/>
      <c r="IB952" s="233"/>
      <c r="IC952" s="233"/>
      <c r="ID952" s="233"/>
      <c r="IE952" s="233"/>
      <c r="IF952" s="233"/>
      <c r="IG952" s="233"/>
      <c r="IH952" s="233"/>
      <c r="II952" s="233"/>
      <c r="IJ952" s="233"/>
      <c r="IK952" s="233"/>
      <c r="IL952" s="233"/>
      <c r="IM952" s="233"/>
      <c r="IN952" s="233"/>
      <c r="IO952" s="233"/>
      <c r="IP952" s="233"/>
      <c r="IQ952" s="233"/>
      <c r="IR952" s="233"/>
      <c r="IS952" s="233"/>
      <c r="IT952" s="233"/>
      <c r="IU952" s="233"/>
      <c r="IV952" s="233"/>
      <c r="IW952" s="233"/>
      <c r="IX952" s="233"/>
      <c r="IY952" s="233"/>
      <c r="IZ952" s="233"/>
      <c r="JA952" s="233"/>
      <c r="JB952" s="233"/>
      <c r="JC952" s="233"/>
      <c r="JD952" s="233"/>
      <c r="JE952" s="233"/>
      <c r="JF952" s="233"/>
      <c r="JG952" s="233"/>
      <c r="JH952" s="233"/>
      <c r="JI952" s="233"/>
      <c r="JJ952" s="233"/>
      <c r="JK952" s="233"/>
      <c r="JL952" s="233"/>
      <c r="JM952" s="233"/>
      <c r="JN952" s="233"/>
      <c r="JO952" s="233"/>
      <c r="JP952" s="233"/>
      <c r="JQ952" s="233"/>
      <c r="JR952" s="233"/>
      <c r="JS952" s="233"/>
      <c r="JT952" s="233"/>
      <c r="JU952" s="233"/>
      <c r="JV952" s="233"/>
      <c r="JW952" s="233"/>
      <c r="JX952" s="233"/>
      <c r="JY952" s="233"/>
      <c r="JZ952" s="233"/>
      <c r="KA952" s="233"/>
      <c r="KB952" s="233"/>
      <c r="KC952" s="233"/>
      <c r="KD952" s="233"/>
      <c r="KE952" s="233"/>
      <c r="KF952" s="233"/>
      <c r="KG952" s="233"/>
      <c r="KH952" s="233"/>
      <c r="KI952" s="233"/>
      <c r="KJ952" s="233"/>
      <c r="KK952" s="233"/>
      <c r="KL952" s="233"/>
      <c r="KM952" s="233"/>
      <c r="KN952" s="233"/>
      <c r="KO952" s="233"/>
      <c r="KP952" s="233"/>
      <c r="KQ952" s="233"/>
      <c r="KR952" s="233"/>
      <c r="KS952" s="233"/>
      <c r="KT952" s="233"/>
      <c r="KU952" s="233"/>
      <c r="KV952" s="233"/>
      <c r="KW952" s="233"/>
      <c r="KX952" s="233"/>
      <c r="KY952" s="233"/>
      <c r="KZ952" s="233"/>
      <c r="LA952" s="233"/>
      <c r="LB952" s="233"/>
      <c r="LC952" s="233"/>
      <c r="LD952" s="233"/>
      <c r="LE952" s="233"/>
      <c r="LF952" s="233"/>
      <c r="LG952" s="233"/>
      <c r="LH952" s="233"/>
      <c r="LI952" s="233"/>
      <c r="LJ952" s="233"/>
      <c r="LK952" s="233"/>
      <c r="LL952" s="233"/>
      <c r="LM952" s="233"/>
      <c r="LN952" s="233"/>
      <c r="LO952" s="233"/>
      <c r="LP952" s="233"/>
      <c r="LQ952" s="233"/>
      <c r="LR952" s="233"/>
      <c r="LS952" s="233"/>
      <c r="LT952" s="233"/>
      <c r="LU952" s="233"/>
      <c r="LV952" s="233"/>
      <c r="LW952" s="233"/>
      <c r="LX952" s="233"/>
      <c r="LY952" s="233"/>
      <c r="LZ952" s="233"/>
      <c r="MA952" s="233"/>
      <c r="MB952" s="233"/>
      <c r="MC952" s="233"/>
      <c r="MD952" s="233"/>
      <c r="ME952" s="233"/>
      <c r="MF952" s="233"/>
      <c r="MG952" s="233"/>
      <c r="MH952" s="233"/>
      <c r="MI952" s="233"/>
      <c r="MJ952" s="233"/>
      <c r="MK952" s="233"/>
      <c r="ML952" s="233"/>
      <c r="MM952" s="233"/>
      <c r="MN952" s="233"/>
      <c r="MO952" s="233"/>
      <c r="MP952" s="233"/>
      <c r="MQ952" s="233"/>
      <c r="MR952" s="233"/>
      <c r="MS952" s="233"/>
      <c r="MT952" s="233"/>
      <c r="MU952" s="233"/>
      <c r="MV952" s="233"/>
      <c r="MW952" s="233"/>
      <c r="MX952" s="233"/>
      <c r="MY952" s="233"/>
      <c r="MZ952" s="233"/>
      <c r="NA952" s="233"/>
      <c r="NB952" s="233"/>
      <c r="NC952" s="233"/>
      <c r="ND952" s="233"/>
      <c r="NE952" s="233"/>
      <c r="NF952" s="233"/>
      <c r="NG952" s="233"/>
      <c r="NH952" s="233"/>
      <c r="NI952" s="233"/>
      <c r="NJ952" s="233"/>
      <c r="NK952" s="233"/>
      <c r="NL952" s="233"/>
      <c r="NM952" s="233"/>
      <c r="NN952" s="233"/>
      <c r="NO952" s="233"/>
      <c r="NP952" s="233"/>
      <c r="NQ952" s="233"/>
      <c r="NR952" s="233"/>
      <c r="NS952" s="233"/>
      <c r="NT952" s="233"/>
      <c r="NU952" s="233"/>
      <c r="NV952" s="233"/>
      <c r="NW952" s="233"/>
      <c r="NX952" s="233"/>
      <c r="NY952" s="233"/>
      <c r="NZ952" s="233"/>
      <c r="OA952" s="233"/>
      <c r="OB952" s="233"/>
      <c r="OC952" s="233"/>
      <c r="OD952" s="233"/>
      <c r="OE952" s="233"/>
      <c r="OF952" s="233"/>
      <c r="OG952" s="233"/>
      <c r="OH952" s="233"/>
      <c r="OI952" s="233"/>
      <c r="OJ952" s="233"/>
      <c r="OK952" s="233"/>
      <c r="OL952" s="233"/>
      <c r="OM952" s="233"/>
      <c r="ON952" s="233"/>
      <c r="OO952" s="233"/>
      <c r="OP952" s="233"/>
      <c r="OQ952" s="233"/>
      <c r="OR952" s="233"/>
      <c r="OS952" s="233"/>
      <c r="OT952" s="233"/>
      <c r="OU952" s="233"/>
      <c r="OV952" s="233"/>
      <c r="OW952" s="233"/>
      <c r="OX952" s="233"/>
      <c r="OY952" s="233"/>
      <c r="OZ952" s="233"/>
      <c r="PA952" s="233"/>
      <c r="PB952" s="233"/>
      <c r="PC952" s="233"/>
      <c r="PD952" s="233"/>
      <c r="PE952" s="233"/>
      <c r="PF952" s="233"/>
      <c r="PG952" s="233"/>
      <c r="PH952" s="233"/>
      <c r="PI952" s="233"/>
      <c r="PJ952" s="233"/>
      <c r="PK952" s="233"/>
      <c r="PL952" s="233"/>
      <c r="PM952" s="233"/>
      <c r="PN952" s="233"/>
      <c r="PO952" s="233"/>
      <c r="PP952" s="233"/>
      <c r="PQ952" s="233"/>
      <c r="PR952" s="233"/>
      <c r="PS952" s="233"/>
      <c r="PT952" s="233"/>
      <c r="PU952" s="233"/>
      <c r="PV952" s="233"/>
      <c r="PW952" s="233"/>
      <c r="PX952" s="233"/>
      <c r="PY952" s="233"/>
      <c r="PZ952" s="233"/>
      <c r="QA952" s="233"/>
      <c r="QB952" s="233"/>
      <c r="QC952" s="233"/>
      <c r="QD952" s="233"/>
      <c r="QE952" s="233"/>
      <c r="QF952" s="233"/>
      <c r="QG952" s="233"/>
      <c r="QH952" s="233"/>
      <c r="QI952" s="233"/>
      <c r="QJ952" s="233"/>
      <c r="QK952" s="233"/>
      <c r="QL952" s="233"/>
      <c r="QM952" s="233"/>
      <c r="QN952" s="233"/>
      <c r="QO952" s="233"/>
      <c r="QP952" s="233"/>
      <c r="QQ952" s="233"/>
      <c r="QR952" s="233"/>
      <c r="QS952" s="233"/>
      <c r="QT952" s="233"/>
      <c r="QU952" s="233"/>
      <c r="QV952" s="233"/>
      <c r="QW952" s="233"/>
      <c r="QX952" s="233"/>
      <c r="QY952" s="233"/>
      <c r="QZ952" s="233"/>
      <c r="RA952" s="233"/>
      <c r="RB952" s="233"/>
      <c r="RC952" s="233"/>
      <c r="RD952" s="233"/>
      <c r="RE952" s="233"/>
      <c r="RF952" s="233"/>
      <c r="RG952" s="233"/>
      <c r="RH952" s="233"/>
      <c r="RI952" s="233"/>
      <c r="RJ952" s="233"/>
      <c r="RK952" s="233"/>
      <c r="RL952" s="233"/>
      <c r="RM952" s="233"/>
      <c r="RN952" s="233"/>
      <c r="RO952" s="233"/>
      <c r="RP952" s="233"/>
      <c r="RQ952" s="233"/>
      <c r="RR952" s="233"/>
      <c r="RS952" s="233"/>
      <c r="RT952" s="233"/>
      <c r="RU952" s="233"/>
      <c r="RV952" s="233"/>
      <c r="RW952" s="233"/>
      <c r="RX952" s="233"/>
      <c r="RY952" s="233"/>
      <c r="RZ952" s="233"/>
      <c r="SA952" s="233"/>
      <c r="SB952" s="233"/>
    </row>
    <row r="953" spans="1:496" s="239" customFormat="1" ht="15" customHeight="1" x14ac:dyDescent="0.2">
      <c r="A953" s="237"/>
      <c r="B953" s="237"/>
      <c r="D953" s="237"/>
      <c r="F953" s="233"/>
      <c r="G953" s="233"/>
      <c r="H953" s="233"/>
      <c r="I953" s="233"/>
      <c r="J953" s="233"/>
      <c r="K953" s="233"/>
      <c r="L953" s="233"/>
      <c r="M953" s="233"/>
      <c r="N953" s="233"/>
      <c r="O953" s="233"/>
      <c r="P953" s="233"/>
      <c r="Q953" s="233"/>
      <c r="R953" s="233"/>
      <c r="S953" s="233"/>
      <c r="T953" s="233"/>
      <c r="U953" s="233"/>
      <c r="V953" s="233"/>
      <c r="W953" s="233"/>
      <c r="X953" s="233"/>
      <c r="Y953" s="233"/>
      <c r="Z953" s="233"/>
      <c r="AA953" s="233"/>
      <c r="AB953" s="233"/>
      <c r="AC953" s="233"/>
      <c r="AD953" s="233"/>
      <c r="AE953" s="233"/>
      <c r="AF953" s="233"/>
      <c r="AG953" s="233"/>
      <c r="AH953" s="233"/>
      <c r="AI953" s="233"/>
      <c r="AJ953" s="233"/>
      <c r="AK953" s="233"/>
      <c r="AL953" s="233"/>
      <c r="AM953" s="233"/>
      <c r="AN953" s="233"/>
      <c r="AO953" s="233"/>
      <c r="AP953" s="233"/>
      <c r="AQ953" s="233"/>
      <c r="AR953" s="233"/>
      <c r="AS953" s="233"/>
      <c r="AT953" s="233"/>
      <c r="AU953" s="233"/>
      <c r="AV953" s="233"/>
      <c r="AW953" s="233"/>
      <c r="AX953" s="233"/>
      <c r="AY953" s="233"/>
      <c r="AZ953" s="233"/>
      <c r="BA953" s="233"/>
      <c r="BB953" s="233"/>
      <c r="BC953" s="233"/>
      <c r="BD953" s="233"/>
      <c r="BE953" s="233"/>
      <c r="BF953" s="233"/>
      <c r="BG953" s="233"/>
      <c r="BH953" s="233"/>
      <c r="BI953" s="233"/>
      <c r="BJ953" s="233"/>
      <c r="BK953" s="233"/>
      <c r="BL953" s="233"/>
      <c r="BM953" s="233"/>
      <c r="BN953" s="233"/>
      <c r="BO953" s="233"/>
      <c r="BP953" s="233"/>
      <c r="BQ953" s="233"/>
      <c r="BR953" s="233"/>
      <c r="BS953" s="233"/>
      <c r="BT953" s="233"/>
      <c r="BU953" s="233"/>
      <c r="BV953" s="233"/>
      <c r="BW953" s="233"/>
      <c r="BX953" s="233"/>
      <c r="BY953" s="233"/>
      <c r="BZ953" s="233"/>
      <c r="CA953" s="233"/>
      <c r="CB953" s="233"/>
      <c r="CC953" s="233"/>
      <c r="CD953" s="233"/>
      <c r="CE953" s="233"/>
      <c r="CF953" s="233"/>
      <c r="CG953" s="233"/>
      <c r="CH953" s="233"/>
      <c r="CI953" s="233"/>
      <c r="CJ953" s="233"/>
      <c r="CK953" s="233"/>
      <c r="CL953" s="233"/>
      <c r="CM953" s="233"/>
      <c r="CN953" s="233"/>
      <c r="CO953" s="233"/>
      <c r="CP953" s="233"/>
      <c r="CQ953" s="233"/>
      <c r="CR953" s="233"/>
      <c r="CS953" s="233"/>
      <c r="CT953" s="233"/>
      <c r="CU953" s="233"/>
      <c r="CV953" s="233"/>
      <c r="CW953" s="233"/>
      <c r="CX953" s="233"/>
      <c r="CY953" s="233"/>
      <c r="CZ953" s="233"/>
      <c r="DA953" s="233"/>
      <c r="DB953" s="233"/>
      <c r="DC953" s="233"/>
      <c r="DD953" s="233"/>
      <c r="DE953" s="233"/>
      <c r="DF953" s="233"/>
      <c r="DG953" s="233"/>
      <c r="DH953" s="233"/>
      <c r="DI953" s="233"/>
      <c r="DJ953" s="233"/>
      <c r="DK953" s="233"/>
      <c r="DL953" s="233"/>
      <c r="DM953" s="233"/>
      <c r="DN953" s="233"/>
      <c r="DO953" s="233"/>
      <c r="DP953" s="233"/>
      <c r="DQ953" s="233"/>
      <c r="DR953" s="233"/>
      <c r="DS953" s="233"/>
      <c r="DT953" s="233"/>
      <c r="DU953" s="233"/>
      <c r="DV953" s="233"/>
      <c r="DW953" s="233"/>
      <c r="DX953" s="233"/>
      <c r="DY953" s="233"/>
      <c r="DZ953" s="233"/>
      <c r="EA953" s="233"/>
      <c r="EB953" s="233"/>
      <c r="EC953" s="233"/>
      <c r="ED953" s="233"/>
      <c r="EE953" s="233"/>
      <c r="EF953" s="233"/>
      <c r="EG953" s="233"/>
      <c r="EH953" s="233"/>
      <c r="EI953" s="233"/>
      <c r="EJ953" s="233"/>
      <c r="EK953" s="233"/>
      <c r="EL953" s="233"/>
      <c r="EM953" s="233"/>
      <c r="EN953" s="233"/>
      <c r="EO953" s="233"/>
      <c r="EP953" s="233"/>
      <c r="EQ953" s="233"/>
      <c r="ER953" s="233"/>
      <c r="ES953" s="233"/>
      <c r="ET953" s="233"/>
      <c r="EU953" s="233"/>
      <c r="EV953" s="233"/>
      <c r="EW953" s="233"/>
      <c r="EX953" s="233"/>
      <c r="EY953" s="233"/>
      <c r="EZ953" s="233"/>
      <c r="FA953" s="233"/>
      <c r="FB953" s="233"/>
      <c r="FC953" s="233"/>
      <c r="FD953" s="233"/>
      <c r="FE953" s="233"/>
      <c r="FF953" s="233"/>
      <c r="FG953" s="233"/>
      <c r="FH953" s="233"/>
      <c r="FI953" s="233"/>
      <c r="FJ953" s="233"/>
      <c r="FK953" s="233"/>
      <c r="FL953" s="233"/>
      <c r="FM953" s="233"/>
      <c r="FN953" s="233"/>
      <c r="FO953" s="233"/>
      <c r="FP953" s="233"/>
      <c r="FQ953" s="233"/>
      <c r="FR953" s="233"/>
      <c r="FS953" s="233"/>
      <c r="FT953" s="233"/>
      <c r="FU953" s="233"/>
      <c r="FV953" s="233"/>
      <c r="FW953" s="233"/>
      <c r="FX953" s="233"/>
      <c r="FY953" s="233"/>
      <c r="FZ953" s="233"/>
      <c r="GA953" s="233"/>
      <c r="GB953" s="233"/>
      <c r="GC953" s="233"/>
      <c r="GD953" s="233"/>
      <c r="GE953" s="233"/>
      <c r="GF953" s="233"/>
      <c r="GG953" s="233"/>
      <c r="GH953" s="233"/>
      <c r="GI953" s="233"/>
      <c r="GJ953" s="233"/>
      <c r="GK953" s="233"/>
      <c r="GL953" s="233"/>
      <c r="GM953" s="233"/>
      <c r="GN953" s="233"/>
      <c r="GO953" s="233"/>
      <c r="GP953" s="233"/>
      <c r="GQ953" s="233"/>
      <c r="GR953" s="233"/>
      <c r="GS953" s="233"/>
      <c r="GT953" s="233"/>
      <c r="GU953" s="233"/>
      <c r="GV953" s="233"/>
      <c r="GW953" s="233"/>
      <c r="GX953" s="233"/>
      <c r="GY953" s="233"/>
      <c r="GZ953" s="233"/>
      <c r="HA953" s="233"/>
      <c r="HB953" s="233"/>
      <c r="HC953" s="233"/>
      <c r="HD953" s="233"/>
      <c r="HE953" s="233"/>
      <c r="HF953" s="233"/>
      <c r="HG953" s="233"/>
      <c r="HH953" s="233"/>
      <c r="HI953" s="233"/>
      <c r="HJ953" s="233"/>
      <c r="HK953" s="233"/>
      <c r="HL953" s="233"/>
      <c r="HM953" s="233"/>
      <c r="HN953" s="233"/>
      <c r="HO953" s="233"/>
      <c r="HP953" s="233"/>
      <c r="HQ953" s="233"/>
      <c r="HR953" s="233"/>
      <c r="HS953" s="233"/>
      <c r="HT953" s="233"/>
      <c r="HU953" s="233"/>
      <c r="HV953" s="233"/>
      <c r="HW953" s="233"/>
      <c r="HX953" s="233"/>
      <c r="HY953" s="233"/>
      <c r="HZ953" s="233"/>
      <c r="IA953" s="233"/>
      <c r="IB953" s="233"/>
      <c r="IC953" s="233"/>
      <c r="ID953" s="233"/>
      <c r="IE953" s="233"/>
      <c r="IF953" s="233"/>
      <c r="IG953" s="233"/>
      <c r="IH953" s="233"/>
      <c r="II953" s="233"/>
      <c r="IJ953" s="233"/>
      <c r="IK953" s="233"/>
      <c r="IL953" s="233"/>
      <c r="IM953" s="233"/>
      <c r="IN953" s="233"/>
      <c r="IO953" s="233"/>
      <c r="IP953" s="233"/>
      <c r="IQ953" s="233"/>
      <c r="IR953" s="233"/>
      <c r="IS953" s="233"/>
      <c r="IT953" s="233"/>
      <c r="IU953" s="233"/>
      <c r="IV953" s="233"/>
      <c r="IW953" s="233"/>
      <c r="IX953" s="233"/>
      <c r="IY953" s="233"/>
      <c r="IZ953" s="233"/>
      <c r="JA953" s="233"/>
      <c r="JB953" s="233"/>
      <c r="JC953" s="233"/>
      <c r="JD953" s="233"/>
      <c r="JE953" s="233"/>
      <c r="JF953" s="233"/>
      <c r="JG953" s="233"/>
      <c r="JH953" s="233"/>
      <c r="JI953" s="233"/>
      <c r="JJ953" s="233"/>
      <c r="JK953" s="233"/>
      <c r="JL953" s="233"/>
      <c r="JM953" s="233"/>
      <c r="JN953" s="233"/>
      <c r="JO953" s="233"/>
      <c r="JP953" s="233"/>
      <c r="JQ953" s="233"/>
      <c r="JR953" s="233"/>
      <c r="JS953" s="233"/>
      <c r="JT953" s="233"/>
      <c r="JU953" s="233"/>
      <c r="JV953" s="233"/>
      <c r="JW953" s="233"/>
      <c r="JX953" s="233"/>
      <c r="JY953" s="233"/>
      <c r="JZ953" s="233"/>
      <c r="KA953" s="233"/>
      <c r="KB953" s="233"/>
      <c r="KC953" s="233"/>
      <c r="KD953" s="233"/>
      <c r="KE953" s="233"/>
      <c r="KF953" s="233"/>
      <c r="KG953" s="233"/>
      <c r="KH953" s="233"/>
      <c r="KI953" s="233"/>
      <c r="KJ953" s="233"/>
      <c r="KK953" s="233"/>
      <c r="KL953" s="233"/>
      <c r="KM953" s="233"/>
      <c r="KN953" s="233"/>
      <c r="KO953" s="233"/>
      <c r="KP953" s="233"/>
      <c r="KQ953" s="233"/>
      <c r="KR953" s="233"/>
      <c r="KS953" s="233"/>
      <c r="KT953" s="233"/>
      <c r="KU953" s="233"/>
      <c r="KV953" s="233"/>
      <c r="KW953" s="233"/>
      <c r="KX953" s="233"/>
      <c r="KY953" s="233"/>
      <c r="KZ953" s="233"/>
      <c r="LA953" s="233"/>
      <c r="LB953" s="233"/>
      <c r="LC953" s="233"/>
      <c r="LD953" s="233"/>
      <c r="LE953" s="233"/>
      <c r="LF953" s="233"/>
      <c r="LG953" s="233"/>
      <c r="LH953" s="233"/>
      <c r="LI953" s="233"/>
      <c r="LJ953" s="233"/>
      <c r="LK953" s="233"/>
      <c r="LL953" s="233"/>
      <c r="LM953" s="233"/>
      <c r="LN953" s="233"/>
      <c r="LO953" s="233"/>
      <c r="LP953" s="233"/>
      <c r="LQ953" s="233"/>
      <c r="LR953" s="233"/>
      <c r="LS953" s="233"/>
      <c r="LT953" s="233"/>
      <c r="LU953" s="233"/>
      <c r="LV953" s="233"/>
      <c r="LW953" s="233"/>
      <c r="LX953" s="233"/>
      <c r="LY953" s="233"/>
      <c r="LZ953" s="233"/>
      <c r="MA953" s="233"/>
      <c r="MB953" s="233"/>
      <c r="MC953" s="233"/>
      <c r="MD953" s="233"/>
      <c r="ME953" s="233"/>
      <c r="MF953" s="233"/>
      <c r="MG953" s="233"/>
      <c r="MH953" s="233"/>
      <c r="MI953" s="233"/>
      <c r="MJ953" s="233"/>
      <c r="MK953" s="233"/>
      <c r="ML953" s="233"/>
      <c r="MM953" s="233"/>
      <c r="MN953" s="233"/>
      <c r="MO953" s="233"/>
      <c r="MP953" s="233"/>
      <c r="MQ953" s="233"/>
      <c r="MR953" s="233"/>
      <c r="MS953" s="233"/>
      <c r="MT953" s="233"/>
      <c r="MU953" s="233"/>
      <c r="MV953" s="233"/>
      <c r="MW953" s="233"/>
      <c r="MX953" s="233"/>
      <c r="MY953" s="233"/>
      <c r="MZ953" s="233"/>
      <c r="NA953" s="233"/>
      <c r="NB953" s="233"/>
      <c r="NC953" s="233"/>
      <c r="ND953" s="233"/>
      <c r="NE953" s="233"/>
      <c r="NF953" s="233"/>
      <c r="NG953" s="233"/>
      <c r="NH953" s="233"/>
      <c r="NI953" s="233"/>
      <c r="NJ953" s="233"/>
      <c r="NK953" s="233"/>
      <c r="NL953" s="233"/>
      <c r="NM953" s="233"/>
      <c r="NN953" s="233"/>
      <c r="NO953" s="233"/>
      <c r="NP953" s="233"/>
      <c r="NQ953" s="233"/>
      <c r="NR953" s="233"/>
      <c r="NS953" s="233"/>
      <c r="NT953" s="233"/>
      <c r="NU953" s="233"/>
      <c r="NV953" s="233"/>
      <c r="NW953" s="233"/>
      <c r="NX953" s="233"/>
      <c r="NY953" s="233"/>
      <c r="NZ953" s="233"/>
      <c r="OA953" s="233"/>
      <c r="OB953" s="233"/>
      <c r="OC953" s="233"/>
      <c r="OD953" s="233"/>
      <c r="OE953" s="233"/>
      <c r="OF953" s="233"/>
      <c r="OG953" s="233"/>
      <c r="OH953" s="233"/>
      <c r="OI953" s="233"/>
      <c r="OJ953" s="233"/>
      <c r="OK953" s="233"/>
      <c r="OL953" s="233"/>
      <c r="OM953" s="233"/>
      <c r="ON953" s="233"/>
      <c r="OO953" s="233"/>
      <c r="OP953" s="233"/>
      <c r="OQ953" s="233"/>
      <c r="OR953" s="233"/>
      <c r="OS953" s="233"/>
      <c r="OT953" s="233"/>
      <c r="OU953" s="233"/>
      <c r="OV953" s="233"/>
      <c r="OW953" s="233"/>
      <c r="OX953" s="233"/>
      <c r="OY953" s="233"/>
      <c r="OZ953" s="233"/>
      <c r="PA953" s="233"/>
      <c r="PB953" s="233"/>
      <c r="PC953" s="233"/>
      <c r="PD953" s="233"/>
      <c r="PE953" s="233"/>
      <c r="PF953" s="233"/>
      <c r="PG953" s="233"/>
      <c r="PH953" s="233"/>
      <c r="PI953" s="233"/>
      <c r="PJ953" s="233"/>
      <c r="PK953" s="233"/>
      <c r="PL953" s="233"/>
      <c r="PM953" s="233"/>
      <c r="PN953" s="233"/>
      <c r="PO953" s="233"/>
      <c r="PP953" s="233"/>
      <c r="PQ953" s="233"/>
      <c r="PR953" s="233"/>
      <c r="PS953" s="233"/>
      <c r="PT953" s="233"/>
      <c r="PU953" s="233"/>
      <c r="PV953" s="233"/>
      <c r="PW953" s="233"/>
      <c r="PX953" s="233"/>
      <c r="PY953" s="233"/>
      <c r="PZ953" s="233"/>
      <c r="QA953" s="233"/>
      <c r="QB953" s="233"/>
      <c r="QC953" s="233"/>
      <c r="QD953" s="233"/>
      <c r="QE953" s="233"/>
      <c r="QF953" s="233"/>
      <c r="QG953" s="233"/>
      <c r="QH953" s="233"/>
      <c r="QI953" s="233"/>
      <c r="QJ953" s="233"/>
      <c r="QK953" s="233"/>
      <c r="QL953" s="233"/>
      <c r="QM953" s="233"/>
      <c r="QN953" s="233"/>
      <c r="QO953" s="233"/>
      <c r="QP953" s="233"/>
      <c r="QQ953" s="233"/>
      <c r="QR953" s="233"/>
      <c r="QS953" s="233"/>
      <c r="QT953" s="233"/>
      <c r="QU953" s="233"/>
      <c r="QV953" s="233"/>
      <c r="QW953" s="233"/>
      <c r="QX953" s="233"/>
      <c r="QY953" s="233"/>
      <c r="QZ953" s="233"/>
      <c r="RA953" s="233"/>
      <c r="RB953" s="233"/>
      <c r="RC953" s="233"/>
      <c r="RD953" s="233"/>
      <c r="RE953" s="233"/>
      <c r="RF953" s="233"/>
      <c r="RG953" s="233"/>
      <c r="RH953" s="233"/>
      <c r="RI953" s="233"/>
      <c r="RJ953" s="233"/>
      <c r="RK953" s="233"/>
      <c r="RL953" s="233"/>
      <c r="RM953" s="233"/>
      <c r="RN953" s="233"/>
      <c r="RO953" s="233"/>
      <c r="RP953" s="233"/>
      <c r="RQ953" s="233"/>
      <c r="RR953" s="233"/>
      <c r="RS953" s="233"/>
      <c r="RT953" s="233"/>
      <c r="RU953" s="233"/>
      <c r="RV953" s="233"/>
      <c r="RW953" s="233"/>
      <c r="RX953" s="233"/>
      <c r="RY953" s="233"/>
      <c r="RZ953" s="233"/>
      <c r="SA953" s="233"/>
      <c r="SB953" s="233"/>
    </row>
    <row r="954" spans="1:496" s="239" customFormat="1" ht="15" customHeight="1" x14ac:dyDescent="0.2">
      <c r="A954" s="237"/>
      <c r="B954" s="237"/>
      <c r="D954" s="237"/>
      <c r="F954" s="233"/>
      <c r="G954" s="233"/>
      <c r="H954" s="233"/>
      <c r="I954" s="233"/>
      <c r="J954" s="233"/>
      <c r="K954" s="233"/>
      <c r="L954" s="233"/>
      <c r="M954" s="233"/>
      <c r="N954" s="233"/>
      <c r="O954" s="233"/>
      <c r="P954" s="233"/>
      <c r="Q954" s="233"/>
      <c r="R954" s="233"/>
      <c r="S954" s="233"/>
      <c r="T954" s="233"/>
      <c r="U954" s="233"/>
      <c r="V954" s="233"/>
      <c r="W954" s="233"/>
      <c r="X954" s="233"/>
      <c r="Y954" s="233"/>
      <c r="Z954" s="233"/>
      <c r="AA954" s="233"/>
      <c r="AB954" s="233"/>
      <c r="AC954" s="233"/>
      <c r="AD954" s="233"/>
      <c r="AE954" s="233"/>
      <c r="AF954" s="233"/>
      <c r="AG954" s="233"/>
      <c r="AH954" s="233"/>
      <c r="AI954" s="233"/>
      <c r="AJ954" s="233"/>
      <c r="AK954" s="233"/>
      <c r="AL954" s="233"/>
      <c r="AM954" s="233"/>
      <c r="AN954" s="233"/>
      <c r="AO954" s="233"/>
      <c r="AP954" s="233"/>
      <c r="AQ954" s="233"/>
      <c r="AR954" s="233"/>
      <c r="AS954" s="233"/>
      <c r="AT954" s="233"/>
      <c r="AU954" s="233"/>
      <c r="AV954" s="233"/>
      <c r="AW954" s="233"/>
      <c r="AX954" s="233"/>
      <c r="AY954" s="233"/>
      <c r="AZ954" s="233"/>
      <c r="BA954" s="233"/>
      <c r="BB954" s="233"/>
      <c r="BC954" s="233"/>
      <c r="BD954" s="233"/>
      <c r="BE954" s="233"/>
      <c r="BF954" s="233"/>
      <c r="BG954" s="233"/>
      <c r="BH954" s="233"/>
      <c r="BI954" s="233"/>
      <c r="BJ954" s="233"/>
      <c r="BK954" s="233"/>
      <c r="BL954" s="233"/>
      <c r="BM954" s="233"/>
      <c r="BN954" s="233"/>
      <c r="BO954" s="233"/>
      <c r="BP954" s="233"/>
      <c r="BQ954" s="233"/>
      <c r="BR954" s="233"/>
      <c r="BS954" s="233"/>
      <c r="BT954" s="233"/>
      <c r="BU954" s="233"/>
      <c r="BV954" s="233"/>
      <c r="BW954" s="233"/>
      <c r="BX954" s="233"/>
      <c r="BY954" s="233"/>
      <c r="BZ954" s="233"/>
      <c r="CA954" s="233"/>
      <c r="CB954" s="233"/>
      <c r="CC954" s="233"/>
      <c r="CD954" s="233"/>
      <c r="CE954" s="233"/>
      <c r="CF954" s="233"/>
      <c r="CG954" s="233"/>
      <c r="CH954" s="233"/>
      <c r="CI954" s="233"/>
      <c r="CJ954" s="233"/>
      <c r="CK954" s="233"/>
      <c r="CL954" s="233"/>
      <c r="CM954" s="233"/>
      <c r="CN954" s="233"/>
      <c r="CO954" s="233"/>
      <c r="CP954" s="233"/>
      <c r="CQ954" s="233"/>
      <c r="CR954" s="233"/>
      <c r="CS954" s="233"/>
      <c r="CT954" s="233"/>
      <c r="CU954" s="233"/>
      <c r="CV954" s="233"/>
      <c r="CW954" s="233"/>
      <c r="CX954" s="233"/>
      <c r="CY954" s="233"/>
      <c r="CZ954" s="233"/>
      <c r="DA954" s="233"/>
      <c r="DB954" s="233"/>
      <c r="DC954" s="233"/>
      <c r="DD954" s="233"/>
      <c r="DE954" s="233"/>
      <c r="DF954" s="233"/>
      <c r="DG954" s="233"/>
      <c r="DH954" s="233"/>
      <c r="DI954" s="233"/>
      <c r="DJ954" s="233"/>
      <c r="DK954" s="233"/>
      <c r="DL954" s="233"/>
      <c r="DM954" s="233"/>
      <c r="DN954" s="233"/>
      <c r="DO954" s="233"/>
      <c r="DP954" s="233"/>
      <c r="DQ954" s="233"/>
      <c r="DR954" s="233"/>
      <c r="DS954" s="233"/>
      <c r="DT954" s="233"/>
      <c r="DU954" s="233"/>
      <c r="DV954" s="233"/>
      <c r="DW954" s="233"/>
      <c r="DX954" s="233"/>
      <c r="DY954" s="233"/>
      <c r="DZ954" s="233"/>
      <c r="EA954" s="233"/>
      <c r="EB954" s="233"/>
      <c r="EC954" s="233"/>
      <c r="ED954" s="233"/>
      <c r="EE954" s="233"/>
      <c r="EF954" s="233"/>
      <c r="EG954" s="233"/>
      <c r="EH954" s="233"/>
      <c r="EI954" s="233"/>
      <c r="EJ954" s="233"/>
      <c r="EK954" s="233"/>
      <c r="EL954" s="233"/>
      <c r="EM954" s="233"/>
      <c r="EN954" s="233"/>
      <c r="EO954" s="233"/>
      <c r="EP954" s="233"/>
      <c r="EQ954" s="233"/>
      <c r="ER954" s="233"/>
      <c r="ES954" s="233"/>
      <c r="ET954" s="233"/>
      <c r="EU954" s="233"/>
      <c r="EV954" s="233"/>
      <c r="EW954" s="233"/>
      <c r="EX954" s="233"/>
      <c r="EY954" s="233"/>
      <c r="EZ954" s="233"/>
      <c r="FA954" s="233"/>
      <c r="FB954" s="233"/>
      <c r="FC954" s="233"/>
      <c r="FD954" s="233"/>
      <c r="FE954" s="233"/>
      <c r="FF954" s="233"/>
      <c r="FG954" s="233"/>
      <c r="FH954" s="233"/>
      <c r="FI954" s="233"/>
      <c r="FJ954" s="233"/>
      <c r="FK954" s="233"/>
      <c r="FL954" s="233"/>
      <c r="FM954" s="233"/>
      <c r="FN954" s="233"/>
      <c r="FO954" s="233"/>
      <c r="FP954" s="233"/>
      <c r="FQ954" s="233"/>
      <c r="FR954" s="233"/>
      <c r="FS954" s="233"/>
      <c r="FT954" s="233"/>
      <c r="FU954" s="233"/>
      <c r="FV954" s="233"/>
      <c r="FW954" s="233"/>
      <c r="FX954" s="233"/>
      <c r="FY954" s="233"/>
      <c r="FZ954" s="233"/>
      <c r="GA954" s="233"/>
      <c r="GB954" s="233"/>
      <c r="GC954" s="233"/>
      <c r="GD954" s="233"/>
      <c r="GE954" s="233"/>
      <c r="GF954" s="233"/>
      <c r="GG954" s="233"/>
      <c r="GH954" s="233"/>
      <c r="GI954" s="233"/>
      <c r="GJ954" s="233"/>
      <c r="GK954" s="233"/>
      <c r="GL954" s="233"/>
      <c r="GM954" s="233"/>
      <c r="GN954" s="233"/>
      <c r="GO954" s="233"/>
      <c r="GP954" s="233"/>
      <c r="GQ954" s="233"/>
      <c r="GR954" s="233"/>
      <c r="GS954" s="233"/>
      <c r="GT954" s="233"/>
      <c r="GU954" s="233"/>
      <c r="GV954" s="233"/>
      <c r="GW954" s="233"/>
      <c r="GX954" s="233"/>
      <c r="GY954" s="233"/>
      <c r="GZ954" s="233"/>
      <c r="HA954" s="233"/>
      <c r="HB954" s="233"/>
      <c r="HC954" s="233"/>
      <c r="HD954" s="233"/>
      <c r="HE954" s="233"/>
      <c r="HF954" s="233"/>
      <c r="HG954" s="233"/>
      <c r="HH954" s="233"/>
      <c r="HI954" s="233"/>
      <c r="HJ954" s="233"/>
      <c r="HK954" s="233"/>
      <c r="HL954" s="233"/>
      <c r="HM954" s="233"/>
      <c r="HN954" s="233"/>
      <c r="HO954" s="233"/>
      <c r="HP954" s="233"/>
      <c r="HQ954" s="233"/>
      <c r="HR954" s="233"/>
      <c r="HS954" s="233"/>
      <c r="HT954" s="233"/>
      <c r="HU954" s="233"/>
      <c r="HV954" s="233"/>
      <c r="HW954" s="233"/>
      <c r="HX954" s="233"/>
      <c r="HY954" s="233"/>
      <c r="HZ954" s="233"/>
      <c r="IA954" s="233"/>
      <c r="IB954" s="233"/>
      <c r="IC954" s="233"/>
      <c r="ID954" s="233"/>
      <c r="IE954" s="233"/>
      <c r="IF954" s="233"/>
      <c r="IG954" s="233"/>
      <c r="IH954" s="233"/>
      <c r="II954" s="233"/>
      <c r="IJ954" s="233"/>
      <c r="IK954" s="233"/>
      <c r="IL954" s="233"/>
      <c r="IM954" s="233"/>
      <c r="IN954" s="233"/>
      <c r="IO954" s="233"/>
      <c r="IP954" s="233"/>
      <c r="IQ954" s="233"/>
      <c r="IR954" s="233"/>
      <c r="IS954" s="233"/>
      <c r="IT954" s="233"/>
      <c r="IU954" s="233"/>
      <c r="IV954" s="233"/>
      <c r="IW954" s="233"/>
      <c r="IX954" s="233"/>
      <c r="IY954" s="233"/>
      <c r="IZ954" s="233"/>
      <c r="JA954" s="233"/>
      <c r="JB954" s="233"/>
      <c r="JC954" s="233"/>
      <c r="JD954" s="233"/>
      <c r="JE954" s="233"/>
      <c r="JF954" s="233"/>
      <c r="JG954" s="233"/>
      <c r="JH954" s="233"/>
      <c r="JI954" s="233"/>
      <c r="JJ954" s="233"/>
      <c r="JK954" s="233"/>
      <c r="JL954" s="233"/>
      <c r="JM954" s="233"/>
      <c r="JN954" s="233"/>
      <c r="JO954" s="233"/>
      <c r="JP954" s="233"/>
      <c r="JQ954" s="233"/>
      <c r="JR954" s="233"/>
      <c r="JS954" s="233"/>
      <c r="JT954" s="233"/>
      <c r="JU954" s="233"/>
      <c r="JV954" s="233"/>
      <c r="JW954" s="233"/>
      <c r="JX954" s="233"/>
      <c r="JY954" s="233"/>
      <c r="JZ954" s="233"/>
      <c r="KA954" s="233"/>
      <c r="KB954" s="233"/>
      <c r="KC954" s="233"/>
      <c r="KD954" s="233"/>
      <c r="KE954" s="233"/>
      <c r="KF954" s="233"/>
      <c r="KG954" s="233"/>
      <c r="KH954" s="233"/>
      <c r="KI954" s="233"/>
      <c r="KJ954" s="233"/>
      <c r="KK954" s="233"/>
      <c r="KL954" s="233"/>
      <c r="KM954" s="233"/>
      <c r="KN954" s="233"/>
      <c r="KO954" s="233"/>
      <c r="KP954" s="233"/>
      <c r="KQ954" s="233"/>
      <c r="KR954" s="233"/>
      <c r="KS954" s="233"/>
      <c r="KT954" s="233"/>
      <c r="KU954" s="233"/>
      <c r="KV954" s="233"/>
      <c r="KW954" s="233"/>
      <c r="KX954" s="233"/>
      <c r="KY954" s="233"/>
      <c r="KZ954" s="233"/>
      <c r="LA954" s="233"/>
      <c r="LB954" s="233"/>
      <c r="LC954" s="233"/>
      <c r="LD954" s="233"/>
      <c r="LE954" s="233"/>
      <c r="LF954" s="233"/>
      <c r="LG954" s="233"/>
      <c r="LH954" s="233"/>
      <c r="LI954" s="233"/>
      <c r="LJ954" s="233"/>
      <c r="LK954" s="233"/>
      <c r="LL954" s="233"/>
      <c r="LM954" s="233"/>
      <c r="LN954" s="233"/>
      <c r="LO954" s="233"/>
      <c r="LP954" s="233"/>
      <c r="LQ954" s="233"/>
      <c r="LR954" s="233"/>
      <c r="LS954" s="233"/>
      <c r="LT954" s="233"/>
      <c r="LU954" s="233"/>
      <c r="LV954" s="233"/>
      <c r="LW954" s="233"/>
      <c r="LX954" s="233"/>
      <c r="LY954" s="233"/>
      <c r="LZ954" s="233"/>
      <c r="MA954" s="233"/>
      <c r="MB954" s="233"/>
      <c r="MC954" s="233"/>
      <c r="MD954" s="233"/>
      <c r="ME954" s="233"/>
      <c r="MF954" s="233"/>
      <c r="MG954" s="233"/>
      <c r="MH954" s="233"/>
      <c r="MI954" s="233"/>
      <c r="MJ954" s="233"/>
      <c r="MK954" s="233"/>
      <c r="ML954" s="233"/>
      <c r="MM954" s="233"/>
      <c r="MN954" s="233"/>
      <c r="MO954" s="233"/>
      <c r="MP954" s="233"/>
      <c r="MQ954" s="233"/>
      <c r="MR954" s="233"/>
      <c r="MS954" s="233"/>
      <c r="MT954" s="233"/>
      <c r="MU954" s="233"/>
      <c r="MV954" s="233"/>
      <c r="MW954" s="233"/>
      <c r="MX954" s="233"/>
      <c r="MY954" s="233"/>
      <c r="MZ954" s="233"/>
      <c r="NA954" s="233"/>
      <c r="NB954" s="233"/>
      <c r="NC954" s="233"/>
      <c r="ND954" s="233"/>
      <c r="NE954" s="233"/>
      <c r="NF954" s="233"/>
      <c r="NG954" s="233"/>
      <c r="NH954" s="233"/>
      <c r="NI954" s="233"/>
      <c r="NJ954" s="233"/>
      <c r="NK954" s="233"/>
      <c r="NL954" s="233"/>
      <c r="NM954" s="233"/>
      <c r="NN954" s="233"/>
      <c r="NO954" s="233"/>
      <c r="NP954" s="233"/>
      <c r="NQ954" s="233"/>
      <c r="NR954" s="233"/>
      <c r="NS954" s="233"/>
      <c r="NT954" s="233"/>
      <c r="NU954" s="233"/>
      <c r="NV954" s="233"/>
      <c r="NW954" s="233"/>
      <c r="NX954" s="233"/>
      <c r="NY954" s="233"/>
      <c r="NZ954" s="233"/>
      <c r="OA954" s="233"/>
      <c r="OB954" s="233"/>
      <c r="OC954" s="233"/>
      <c r="OD954" s="233"/>
      <c r="OE954" s="233"/>
      <c r="OF954" s="233"/>
      <c r="OG954" s="233"/>
      <c r="OH954" s="233"/>
      <c r="OI954" s="233"/>
      <c r="OJ954" s="233"/>
      <c r="OK954" s="233"/>
      <c r="OL954" s="233"/>
      <c r="OM954" s="233"/>
      <c r="ON954" s="233"/>
      <c r="OO954" s="233"/>
      <c r="OP954" s="233"/>
      <c r="OQ954" s="233"/>
      <c r="OR954" s="233"/>
      <c r="OS954" s="233"/>
      <c r="OT954" s="233"/>
      <c r="OU954" s="233"/>
      <c r="OV954" s="233"/>
      <c r="OW954" s="233"/>
      <c r="OX954" s="233"/>
      <c r="OY954" s="233"/>
      <c r="OZ954" s="233"/>
      <c r="PA954" s="233"/>
      <c r="PB954" s="233"/>
      <c r="PC954" s="233"/>
      <c r="PD954" s="233"/>
      <c r="PE954" s="233"/>
      <c r="PF954" s="233"/>
      <c r="PG954" s="233"/>
      <c r="PH954" s="233"/>
      <c r="PI954" s="233"/>
      <c r="PJ954" s="233"/>
      <c r="PK954" s="233"/>
      <c r="PL954" s="233"/>
      <c r="PM954" s="233"/>
      <c r="PN954" s="233"/>
      <c r="PO954" s="233"/>
      <c r="PP954" s="233"/>
      <c r="PQ954" s="233"/>
      <c r="PR954" s="233"/>
      <c r="PS954" s="233"/>
      <c r="PT954" s="233"/>
      <c r="PU954" s="233"/>
      <c r="PV954" s="233"/>
      <c r="PW954" s="233"/>
      <c r="PX954" s="233"/>
      <c r="PY954" s="233"/>
      <c r="PZ954" s="233"/>
      <c r="QA954" s="233"/>
      <c r="QB954" s="233"/>
      <c r="QC954" s="233"/>
      <c r="QD954" s="233"/>
      <c r="QE954" s="233"/>
      <c r="QF954" s="233"/>
      <c r="QG954" s="233"/>
      <c r="QH954" s="233"/>
      <c r="QI954" s="233"/>
      <c r="QJ954" s="233"/>
      <c r="QK954" s="233"/>
      <c r="QL954" s="233"/>
      <c r="QM954" s="233"/>
      <c r="QN954" s="233"/>
      <c r="QO954" s="233"/>
      <c r="QP954" s="233"/>
      <c r="QQ954" s="233"/>
      <c r="QR954" s="233"/>
      <c r="QS954" s="233"/>
      <c r="QT954" s="233"/>
      <c r="QU954" s="233"/>
      <c r="QV954" s="233"/>
      <c r="QW954" s="233"/>
      <c r="QX954" s="233"/>
      <c r="QY954" s="233"/>
      <c r="QZ954" s="233"/>
      <c r="RA954" s="233"/>
      <c r="RB954" s="233"/>
      <c r="RC954" s="233"/>
      <c r="RD954" s="233"/>
      <c r="RE954" s="233"/>
      <c r="RF954" s="233"/>
      <c r="RG954" s="233"/>
      <c r="RH954" s="233"/>
      <c r="RI954" s="233"/>
      <c r="RJ954" s="233"/>
      <c r="RK954" s="233"/>
      <c r="RL954" s="233"/>
      <c r="RM954" s="233"/>
      <c r="RN954" s="233"/>
      <c r="RO954" s="233"/>
      <c r="RP954" s="233"/>
      <c r="RQ954" s="233"/>
      <c r="RR954" s="233"/>
      <c r="RS954" s="233"/>
      <c r="RT954" s="233"/>
      <c r="RU954" s="233"/>
      <c r="RV954" s="233"/>
      <c r="RW954" s="233"/>
      <c r="RX954" s="233"/>
      <c r="RY954" s="233"/>
      <c r="RZ954" s="233"/>
      <c r="SA954" s="233"/>
      <c r="SB954" s="233"/>
    </row>
    <row r="955" spans="1:496" ht="15" customHeight="1" x14ac:dyDescent="0.2">
      <c r="A955" s="234"/>
    </row>
    <row r="956" spans="1:496" ht="15" customHeight="1" x14ac:dyDescent="0.2">
      <c r="A956" s="234" t="s">
        <v>1189</v>
      </c>
      <c r="B956" s="234">
        <v>227</v>
      </c>
      <c r="E956" s="233" t="s">
        <v>776</v>
      </c>
    </row>
    <row r="957" spans="1:496" s="239" customFormat="1" ht="15" customHeight="1" x14ac:dyDescent="0.2">
      <c r="A957" s="237"/>
      <c r="B957" s="237"/>
      <c r="D957" s="237"/>
      <c r="F957" s="233"/>
      <c r="G957" s="233"/>
      <c r="H957" s="233"/>
      <c r="I957" s="233"/>
      <c r="J957" s="233"/>
      <c r="K957" s="233"/>
      <c r="L957" s="233"/>
      <c r="M957" s="233"/>
      <c r="N957" s="233"/>
      <c r="O957" s="233"/>
      <c r="P957" s="233"/>
      <c r="Q957" s="233"/>
      <c r="R957" s="233"/>
      <c r="S957" s="233"/>
      <c r="T957" s="233"/>
      <c r="U957" s="233"/>
      <c r="V957" s="233"/>
      <c r="W957" s="233"/>
      <c r="X957" s="233"/>
      <c r="Y957" s="233"/>
      <c r="Z957" s="233"/>
      <c r="AA957" s="233"/>
      <c r="AB957" s="233"/>
      <c r="AC957" s="233"/>
      <c r="AD957" s="233"/>
      <c r="AE957" s="233"/>
      <c r="AF957" s="233"/>
      <c r="AG957" s="233"/>
      <c r="AH957" s="233"/>
      <c r="AI957" s="233"/>
      <c r="AJ957" s="233"/>
      <c r="AK957" s="233"/>
      <c r="AL957" s="233"/>
      <c r="AM957" s="233"/>
      <c r="AN957" s="233"/>
      <c r="AO957" s="233"/>
      <c r="AP957" s="233"/>
      <c r="AQ957" s="233"/>
      <c r="AR957" s="233"/>
      <c r="AS957" s="233"/>
      <c r="AT957" s="233"/>
      <c r="AU957" s="233"/>
      <c r="AV957" s="233"/>
      <c r="AW957" s="233"/>
      <c r="AX957" s="233"/>
      <c r="AY957" s="233"/>
      <c r="AZ957" s="233"/>
      <c r="BA957" s="233"/>
      <c r="BB957" s="233"/>
      <c r="BC957" s="233"/>
      <c r="BD957" s="233"/>
      <c r="BE957" s="233"/>
      <c r="BF957" s="233"/>
      <c r="BG957" s="233"/>
      <c r="BH957" s="233"/>
      <c r="BI957" s="233"/>
      <c r="BJ957" s="233"/>
      <c r="BK957" s="233"/>
      <c r="BL957" s="233"/>
      <c r="BM957" s="233"/>
      <c r="BN957" s="233"/>
      <c r="BO957" s="233"/>
      <c r="BP957" s="233"/>
      <c r="BQ957" s="233"/>
      <c r="BR957" s="233"/>
      <c r="BS957" s="233"/>
      <c r="BT957" s="233"/>
      <c r="BU957" s="233"/>
      <c r="BV957" s="233"/>
      <c r="BW957" s="233"/>
      <c r="BX957" s="233"/>
      <c r="BY957" s="233"/>
      <c r="BZ957" s="233"/>
      <c r="CA957" s="233"/>
      <c r="CB957" s="233"/>
      <c r="CC957" s="233"/>
      <c r="CD957" s="233"/>
      <c r="CE957" s="233"/>
      <c r="CF957" s="233"/>
      <c r="CG957" s="233"/>
      <c r="CH957" s="233"/>
      <c r="CI957" s="233"/>
      <c r="CJ957" s="233"/>
      <c r="CK957" s="233"/>
      <c r="CL957" s="233"/>
      <c r="CM957" s="233"/>
      <c r="CN957" s="233"/>
      <c r="CO957" s="233"/>
      <c r="CP957" s="233"/>
      <c r="CQ957" s="233"/>
      <c r="CR957" s="233"/>
      <c r="CS957" s="233"/>
      <c r="CT957" s="233"/>
      <c r="CU957" s="233"/>
      <c r="CV957" s="233"/>
      <c r="CW957" s="233"/>
      <c r="CX957" s="233"/>
      <c r="CY957" s="233"/>
      <c r="CZ957" s="233"/>
      <c r="DA957" s="233"/>
      <c r="DB957" s="233"/>
      <c r="DC957" s="233"/>
      <c r="DD957" s="233"/>
      <c r="DE957" s="233"/>
      <c r="DF957" s="233"/>
      <c r="DG957" s="233"/>
      <c r="DH957" s="233"/>
      <c r="DI957" s="233"/>
      <c r="DJ957" s="233"/>
      <c r="DK957" s="233"/>
      <c r="DL957" s="233"/>
      <c r="DM957" s="233"/>
      <c r="DN957" s="233"/>
      <c r="DO957" s="233"/>
      <c r="DP957" s="233"/>
      <c r="DQ957" s="233"/>
      <c r="DR957" s="233"/>
      <c r="DS957" s="233"/>
      <c r="DT957" s="233"/>
      <c r="DU957" s="233"/>
      <c r="DV957" s="233"/>
      <c r="DW957" s="233"/>
      <c r="DX957" s="233"/>
      <c r="DY957" s="233"/>
      <c r="DZ957" s="233"/>
      <c r="EA957" s="233"/>
      <c r="EB957" s="233"/>
      <c r="EC957" s="233"/>
      <c r="ED957" s="233"/>
      <c r="EE957" s="233"/>
      <c r="EF957" s="233"/>
      <c r="EG957" s="233"/>
      <c r="EH957" s="233"/>
      <c r="EI957" s="233"/>
      <c r="EJ957" s="233"/>
      <c r="EK957" s="233"/>
      <c r="EL957" s="233"/>
      <c r="EM957" s="233"/>
      <c r="EN957" s="233"/>
      <c r="EO957" s="233"/>
      <c r="EP957" s="233"/>
      <c r="EQ957" s="233"/>
      <c r="ER957" s="233"/>
      <c r="ES957" s="233"/>
      <c r="ET957" s="233"/>
      <c r="EU957" s="233"/>
      <c r="EV957" s="233"/>
      <c r="EW957" s="233"/>
      <c r="EX957" s="233"/>
      <c r="EY957" s="233"/>
      <c r="EZ957" s="233"/>
      <c r="FA957" s="233"/>
      <c r="FB957" s="233"/>
      <c r="FC957" s="233"/>
      <c r="FD957" s="233"/>
      <c r="FE957" s="233"/>
      <c r="FF957" s="233"/>
      <c r="FG957" s="233"/>
      <c r="FH957" s="233"/>
      <c r="FI957" s="233"/>
      <c r="FJ957" s="233"/>
      <c r="FK957" s="233"/>
      <c r="FL957" s="233"/>
      <c r="FM957" s="233"/>
      <c r="FN957" s="233"/>
      <c r="FO957" s="233"/>
      <c r="FP957" s="233"/>
      <c r="FQ957" s="233"/>
      <c r="FR957" s="233"/>
      <c r="FS957" s="233"/>
      <c r="FT957" s="233"/>
      <c r="FU957" s="233"/>
      <c r="FV957" s="233"/>
      <c r="FW957" s="233"/>
      <c r="FX957" s="233"/>
      <c r="FY957" s="233"/>
      <c r="FZ957" s="233"/>
      <c r="GA957" s="233"/>
      <c r="GB957" s="233"/>
      <c r="GC957" s="233"/>
      <c r="GD957" s="233"/>
      <c r="GE957" s="233"/>
      <c r="GF957" s="233"/>
      <c r="GG957" s="233"/>
      <c r="GH957" s="233"/>
      <c r="GI957" s="233"/>
      <c r="GJ957" s="233"/>
      <c r="GK957" s="233"/>
      <c r="GL957" s="233"/>
      <c r="GM957" s="233"/>
      <c r="GN957" s="233"/>
      <c r="GO957" s="233"/>
      <c r="GP957" s="233"/>
      <c r="GQ957" s="233"/>
      <c r="GR957" s="233"/>
      <c r="GS957" s="233"/>
      <c r="GT957" s="233"/>
      <c r="GU957" s="233"/>
      <c r="GV957" s="233"/>
      <c r="GW957" s="233"/>
      <c r="GX957" s="233"/>
      <c r="GY957" s="233"/>
      <c r="GZ957" s="233"/>
      <c r="HA957" s="233"/>
      <c r="HB957" s="233"/>
      <c r="HC957" s="233"/>
      <c r="HD957" s="233"/>
      <c r="HE957" s="233"/>
      <c r="HF957" s="233"/>
      <c r="HG957" s="233"/>
      <c r="HH957" s="233"/>
      <c r="HI957" s="233"/>
      <c r="HJ957" s="233"/>
      <c r="HK957" s="233"/>
      <c r="HL957" s="233"/>
      <c r="HM957" s="233"/>
      <c r="HN957" s="233"/>
      <c r="HO957" s="233"/>
      <c r="HP957" s="233"/>
      <c r="HQ957" s="233"/>
      <c r="HR957" s="233"/>
      <c r="HS957" s="233"/>
      <c r="HT957" s="233"/>
      <c r="HU957" s="233"/>
      <c r="HV957" s="233"/>
      <c r="HW957" s="233"/>
      <c r="HX957" s="233"/>
      <c r="HY957" s="233"/>
      <c r="HZ957" s="233"/>
      <c r="IA957" s="233"/>
      <c r="IB957" s="233"/>
      <c r="IC957" s="233"/>
      <c r="ID957" s="233"/>
      <c r="IE957" s="233"/>
      <c r="IF957" s="233"/>
      <c r="IG957" s="233"/>
      <c r="IH957" s="233"/>
      <c r="II957" s="233"/>
      <c r="IJ957" s="233"/>
      <c r="IK957" s="233"/>
      <c r="IL957" s="233"/>
      <c r="IM957" s="233"/>
      <c r="IN957" s="233"/>
      <c r="IO957" s="233"/>
      <c r="IP957" s="233"/>
      <c r="IQ957" s="233"/>
      <c r="IR957" s="233"/>
      <c r="IS957" s="233"/>
      <c r="IT957" s="233"/>
      <c r="IU957" s="233"/>
      <c r="IV957" s="233"/>
      <c r="IW957" s="233"/>
      <c r="IX957" s="233"/>
      <c r="IY957" s="233"/>
      <c r="IZ957" s="233"/>
      <c r="JA957" s="233"/>
      <c r="JB957" s="233"/>
      <c r="JC957" s="233"/>
      <c r="JD957" s="233"/>
      <c r="JE957" s="233"/>
      <c r="JF957" s="233"/>
      <c r="JG957" s="233"/>
      <c r="JH957" s="233"/>
      <c r="JI957" s="233"/>
      <c r="JJ957" s="233"/>
      <c r="JK957" s="233"/>
      <c r="JL957" s="233"/>
      <c r="JM957" s="233"/>
      <c r="JN957" s="233"/>
      <c r="JO957" s="233"/>
      <c r="JP957" s="233"/>
      <c r="JQ957" s="233"/>
      <c r="JR957" s="233"/>
      <c r="JS957" s="233"/>
      <c r="JT957" s="233"/>
      <c r="JU957" s="233"/>
      <c r="JV957" s="233"/>
      <c r="JW957" s="233"/>
      <c r="JX957" s="233"/>
      <c r="JY957" s="233"/>
      <c r="JZ957" s="233"/>
      <c r="KA957" s="233"/>
      <c r="KB957" s="233"/>
      <c r="KC957" s="233"/>
      <c r="KD957" s="233"/>
      <c r="KE957" s="233"/>
      <c r="KF957" s="233"/>
      <c r="KG957" s="233"/>
      <c r="KH957" s="233"/>
      <c r="KI957" s="233"/>
      <c r="KJ957" s="233"/>
      <c r="KK957" s="233"/>
      <c r="KL957" s="233"/>
      <c r="KM957" s="233"/>
      <c r="KN957" s="233"/>
      <c r="KO957" s="233"/>
      <c r="KP957" s="233"/>
      <c r="KQ957" s="233"/>
      <c r="KR957" s="233"/>
      <c r="KS957" s="233"/>
      <c r="KT957" s="233"/>
      <c r="KU957" s="233"/>
      <c r="KV957" s="233"/>
      <c r="KW957" s="233"/>
      <c r="KX957" s="233"/>
      <c r="KY957" s="233"/>
      <c r="KZ957" s="233"/>
      <c r="LA957" s="233"/>
      <c r="LB957" s="233"/>
      <c r="LC957" s="233"/>
      <c r="LD957" s="233"/>
      <c r="LE957" s="233"/>
      <c r="LF957" s="233"/>
      <c r="LG957" s="233"/>
      <c r="LH957" s="233"/>
      <c r="LI957" s="233"/>
      <c r="LJ957" s="233"/>
      <c r="LK957" s="233"/>
      <c r="LL957" s="233"/>
      <c r="LM957" s="233"/>
      <c r="LN957" s="233"/>
      <c r="LO957" s="233"/>
      <c r="LP957" s="233"/>
      <c r="LQ957" s="233"/>
      <c r="LR957" s="233"/>
      <c r="LS957" s="233"/>
      <c r="LT957" s="233"/>
      <c r="LU957" s="233"/>
      <c r="LV957" s="233"/>
      <c r="LW957" s="233"/>
      <c r="LX957" s="233"/>
      <c r="LY957" s="233"/>
      <c r="LZ957" s="233"/>
      <c r="MA957" s="233"/>
      <c r="MB957" s="233"/>
      <c r="MC957" s="233"/>
      <c r="MD957" s="233"/>
      <c r="ME957" s="233"/>
      <c r="MF957" s="233"/>
      <c r="MG957" s="233"/>
      <c r="MH957" s="233"/>
      <c r="MI957" s="233"/>
      <c r="MJ957" s="233"/>
      <c r="MK957" s="233"/>
      <c r="ML957" s="233"/>
      <c r="MM957" s="233"/>
      <c r="MN957" s="233"/>
      <c r="MO957" s="233"/>
      <c r="MP957" s="233"/>
      <c r="MQ957" s="233"/>
      <c r="MR957" s="233"/>
      <c r="MS957" s="233"/>
      <c r="MT957" s="233"/>
      <c r="MU957" s="233"/>
      <c r="MV957" s="233"/>
      <c r="MW957" s="233"/>
      <c r="MX957" s="233"/>
      <c r="MY957" s="233"/>
      <c r="MZ957" s="233"/>
      <c r="NA957" s="233"/>
      <c r="NB957" s="233"/>
      <c r="NC957" s="233"/>
      <c r="ND957" s="233"/>
      <c r="NE957" s="233"/>
      <c r="NF957" s="233"/>
      <c r="NG957" s="233"/>
      <c r="NH957" s="233"/>
      <c r="NI957" s="233"/>
      <c r="NJ957" s="233"/>
      <c r="NK957" s="233"/>
      <c r="NL957" s="233"/>
      <c r="NM957" s="233"/>
      <c r="NN957" s="233"/>
      <c r="NO957" s="233"/>
      <c r="NP957" s="233"/>
      <c r="NQ957" s="233"/>
      <c r="NR957" s="233"/>
      <c r="NS957" s="233"/>
      <c r="NT957" s="233"/>
      <c r="NU957" s="233"/>
      <c r="NV957" s="233"/>
      <c r="NW957" s="233"/>
      <c r="NX957" s="233"/>
      <c r="NY957" s="233"/>
      <c r="NZ957" s="233"/>
      <c r="OA957" s="233"/>
      <c r="OB957" s="233"/>
      <c r="OC957" s="233"/>
      <c r="OD957" s="233"/>
      <c r="OE957" s="233"/>
      <c r="OF957" s="233"/>
      <c r="OG957" s="233"/>
      <c r="OH957" s="233"/>
      <c r="OI957" s="233"/>
      <c r="OJ957" s="233"/>
      <c r="OK957" s="233"/>
      <c r="OL957" s="233"/>
      <c r="OM957" s="233"/>
      <c r="ON957" s="233"/>
      <c r="OO957" s="233"/>
      <c r="OP957" s="233"/>
      <c r="OQ957" s="233"/>
      <c r="OR957" s="233"/>
      <c r="OS957" s="233"/>
      <c r="OT957" s="233"/>
      <c r="OU957" s="233"/>
      <c r="OV957" s="233"/>
      <c r="OW957" s="233"/>
      <c r="OX957" s="233"/>
      <c r="OY957" s="233"/>
      <c r="OZ957" s="233"/>
      <c r="PA957" s="233"/>
      <c r="PB957" s="233"/>
      <c r="PC957" s="233"/>
      <c r="PD957" s="233"/>
      <c r="PE957" s="233"/>
      <c r="PF957" s="233"/>
      <c r="PG957" s="233"/>
      <c r="PH957" s="233"/>
      <c r="PI957" s="233"/>
      <c r="PJ957" s="233"/>
      <c r="PK957" s="233"/>
      <c r="PL957" s="233"/>
      <c r="PM957" s="233"/>
      <c r="PN957" s="233"/>
      <c r="PO957" s="233"/>
      <c r="PP957" s="233"/>
      <c r="PQ957" s="233"/>
      <c r="PR957" s="233"/>
      <c r="PS957" s="233"/>
      <c r="PT957" s="233"/>
      <c r="PU957" s="233"/>
      <c r="PV957" s="233"/>
      <c r="PW957" s="233"/>
      <c r="PX957" s="233"/>
      <c r="PY957" s="233"/>
      <c r="PZ957" s="233"/>
      <c r="QA957" s="233"/>
      <c r="QB957" s="233"/>
      <c r="QC957" s="233"/>
      <c r="QD957" s="233"/>
      <c r="QE957" s="233"/>
      <c r="QF957" s="233"/>
      <c r="QG957" s="233"/>
      <c r="QH957" s="233"/>
      <c r="QI957" s="233"/>
      <c r="QJ957" s="233"/>
      <c r="QK957" s="233"/>
      <c r="QL957" s="233"/>
      <c r="QM957" s="233"/>
      <c r="QN957" s="233"/>
      <c r="QO957" s="233"/>
      <c r="QP957" s="233"/>
      <c r="QQ957" s="233"/>
      <c r="QR957" s="233"/>
      <c r="QS957" s="233"/>
      <c r="QT957" s="233"/>
      <c r="QU957" s="233"/>
      <c r="QV957" s="233"/>
      <c r="QW957" s="233"/>
      <c r="QX957" s="233"/>
      <c r="QY957" s="233"/>
      <c r="QZ957" s="233"/>
      <c r="RA957" s="233"/>
      <c r="RB957" s="233"/>
      <c r="RC957" s="233"/>
      <c r="RD957" s="233"/>
      <c r="RE957" s="233"/>
      <c r="RF957" s="233"/>
      <c r="RG957" s="233"/>
      <c r="RH957" s="233"/>
      <c r="RI957" s="233"/>
      <c r="RJ957" s="233"/>
      <c r="RK957" s="233"/>
      <c r="RL957" s="233"/>
      <c r="RM957" s="233"/>
      <c r="RN957" s="233"/>
      <c r="RO957" s="233"/>
      <c r="RP957" s="233"/>
      <c r="RQ957" s="233"/>
      <c r="RR957" s="233"/>
      <c r="RS957" s="233"/>
      <c r="RT957" s="233"/>
      <c r="RU957" s="233"/>
      <c r="RV957" s="233"/>
      <c r="RW957" s="233"/>
      <c r="RX957" s="233"/>
      <c r="RY957" s="233"/>
      <c r="RZ957" s="233"/>
      <c r="SA957" s="233"/>
      <c r="SB957" s="233"/>
    </row>
    <row r="958" spans="1:496" s="239" customFormat="1" ht="15" customHeight="1" x14ac:dyDescent="0.2">
      <c r="A958" s="237"/>
      <c r="B958" s="237"/>
      <c r="D958" s="237"/>
      <c r="F958" s="233"/>
      <c r="G958" s="233"/>
      <c r="H958" s="233"/>
      <c r="I958" s="233"/>
      <c r="J958" s="233"/>
      <c r="K958" s="233"/>
      <c r="L958" s="233"/>
      <c r="M958" s="233"/>
      <c r="N958" s="233"/>
      <c r="O958" s="233"/>
      <c r="P958" s="233"/>
      <c r="Q958" s="233"/>
      <c r="R958" s="233"/>
      <c r="S958" s="233"/>
      <c r="T958" s="233"/>
      <c r="U958" s="233"/>
      <c r="V958" s="233"/>
      <c r="W958" s="233"/>
      <c r="X958" s="233"/>
      <c r="Y958" s="233"/>
      <c r="Z958" s="233"/>
      <c r="AA958" s="233"/>
      <c r="AB958" s="233"/>
      <c r="AC958" s="233"/>
      <c r="AD958" s="233"/>
      <c r="AE958" s="233"/>
      <c r="AF958" s="233"/>
      <c r="AG958" s="233"/>
      <c r="AH958" s="233"/>
      <c r="AI958" s="233"/>
      <c r="AJ958" s="233"/>
      <c r="AK958" s="233"/>
      <c r="AL958" s="233"/>
      <c r="AM958" s="233"/>
      <c r="AN958" s="233"/>
      <c r="AO958" s="233"/>
      <c r="AP958" s="233"/>
      <c r="AQ958" s="233"/>
      <c r="AR958" s="233"/>
      <c r="AS958" s="233"/>
      <c r="AT958" s="233"/>
      <c r="AU958" s="233"/>
      <c r="AV958" s="233"/>
      <c r="AW958" s="233"/>
      <c r="AX958" s="233"/>
      <c r="AY958" s="233"/>
      <c r="AZ958" s="233"/>
      <c r="BA958" s="233"/>
      <c r="BB958" s="233"/>
      <c r="BC958" s="233"/>
      <c r="BD958" s="233"/>
      <c r="BE958" s="233"/>
      <c r="BF958" s="233"/>
      <c r="BG958" s="233"/>
      <c r="BH958" s="233"/>
      <c r="BI958" s="233"/>
      <c r="BJ958" s="233"/>
      <c r="BK958" s="233"/>
      <c r="BL958" s="233"/>
      <c r="BM958" s="233"/>
      <c r="BN958" s="233"/>
      <c r="BO958" s="233"/>
      <c r="BP958" s="233"/>
      <c r="BQ958" s="233"/>
      <c r="BR958" s="233"/>
      <c r="BS958" s="233"/>
      <c r="BT958" s="233"/>
      <c r="BU958" s="233"/>
      <c r="BV958" s="233"/>
      <c r="BW958" s="233"/>
      <c r="BX958" s="233"/>
      <c r="BY958" s="233"/>
      <c r="BZ958" s="233"/>
      <c r="CA958" s="233"/>
      <c r="CB958" s="233"/>
      <c r="CC958" s="233"/>
      <c r="CD958" s="233"/>
      <c r="CE958" s="233"/>
      <c r="CF958" s="233"/>
      <c r="CG958" s="233"/>
      <c r="CH958" s="233"/>
      <c r="CI958" s="233"/>
      <c r="CJ958" s="233"/>
      <c r="CK958" s="233"/>
      <c r="CL958" s="233"/>
      <c r="CM958" s="233"/>
      <c r="CN958" s="233"/>
      <c r="CO958" s="233"/>
      <c r="CP958" s="233"/>
      <c r="CQ958" s="233"/>
      <c r="CR958" s="233"/>
      <c r="CS958" s="233"/>
      <c r="CT958" s="233"/>
      <c r="CU958" s="233"/>
      <c r="CV958" s="233"/>
      <c r="CW958" s="233"/>
      <c r="CX958" s="233"/>
      <c r="CY958" s="233"/>
      <c r="CZ958" s="233"/>
      <c r="DA958" s="233"/>
      <c r="DB958" s="233"/>
      <c r="DC958" s="233"/>
      <c r="DD958" s="233"/>
      <c r="DE958" s="233"/>
      <c r="DF958" s="233"/>
      <c r="DG958" s="233"/>
      <c r="DH958" s="233"/>
      <c r="DI958" s="233"/>
      <c r="DJ958" s="233"/>
      <c r="DK958" s="233"/>
      <c r="DL958" s="233"/>
      <c r="DM958" s="233"/>
      <c r="DN958" s="233"/>
      <c r="DO958" s="233"/>
      <c r="DP958" s="233"/>
      <c r="DQ958" s="233"/>
      <c r="DR958" s="233"/>
      <c r="DS958" s="233"/>
      <c r="DT958" s="233"/>
      <c r="DU958" s="233"/>
      <c r="DV958" s="233"/>
      <c r="DW958" s="233"/>
      <c r="DX958" s="233"/>
      <c r="DY958" s="233"/>
      <c r="DZ958" s="233"/>
      <c r="EA958" s="233"/>
      <c r="EB958" s="233"/>
      <c r="EC958" s="233"/>
      <c r="ED958" s="233"/>
      <c r="EE958" s="233"/>
      <c r="EF958" s="233"/>
      <c r="EG958" s="233"/>
      <c r="EH958" s="233"/>
      <c r="EI958" s="233"/>
      <c r="EJ958" s="233"/>
      <c r="EK958" s="233"/>
      <c r="EL958" s="233"/>
      <c r="EM958" s="233"/>
      <c r="EN958" s="233"/>
      <c r="EO958" s="233"/>
      <c r="EP958" s="233"/>
      <c r="EQ958" s="233"/>
      <c r="ER958" s="233"/>
      <c r="ES958" s="233"/>
      <c r="ET958" s="233"/>
      <c r="EU958" s="233"/>
      <c r="EV958" s="233"/>
      <c r="EW958" s="233"/>
      <c r="EX958" s="233"/>
      <c r="EY958" s="233"/>
      <c r="EZ958" s="233"/>
      <c r="FA958" s="233"/>
      <c r="FB958" s="233"/>
      <c r="FC958" s="233"/>
      <c r="FD958" s="233"/>
      <c r="FE958" s="233"/>
      <c r="FF958" s="233"/>
      <c r="FG958" s="233"/>
      <c r="FH958" s="233"/>
      <c r="FI958" s="233"/>
      <c r="FJ958" s="233"/>
      <c r="FK958" s="233"/>
      <c r="FL958" s="233"/>
      <c r="FM958" s="233"/>
      <c r="FN958" s="233"/>
      <c r="FO958" s="233"/>
      <c r="FP958" s="233"/>
      <c r="FQ958" s="233"/>
      <c r="FR958" s="233"/>
      <c r="FS958" s="233"/>
      <c r="FT958" s="233"/>
      <c r="FU958" s="233"/>
      <c r="FV958" s="233"/>
      <c r="FW958" s="233"/>
      <c r="FX958" s="233"/>
      <c r="FY958" s="233"/>
      <c r="FZ958" s="233"/>
      <c r="GA958" s="233"/>
      <c r="GB958" s="233"/>
      <c r="GC958" s="233"/>
      <c r="GD958" s="233"/>
      <c r="GE958" s="233"/>
      <c r="GF958" s="233"/>
      <c r="GG958" s="233"/>
      <c r="GH958" s="233"/>
      <c r="GI958" s="233"/>
      <c r="GJ958" s="233"/>
      <c r="GK958" s="233"/>
      <c r="GL958" s="233"/>
      <c r="GM958" s="233"/>
      <c r="GN958" s="233"/>
      <c r="GO958" s="233"/>
      <c r="GP958" s="233"/>
      <c r="GQ958" s="233"/>
      <c r="GR958" s="233"/>
      <c r="GS958" s="233"/>
      <c r="GT958" s="233"/>
      <c r="GU958" s="233"/>
      <c r="GV958" s="233"/>
      <c r="GW958" s="233"/>
      <c r="GX958" s="233"/>
      <c r="GY958" s="233"/>
      <c r="GZ958" s="233"/>
      <c r="HA958" s="233"/>
      <c r="HB958" s="233"/>
      <c r="HC958" s="233"/>
      <c r="HD958" s="233"/>
      <c r="HE958" s="233"/>
      <c r="HF958" s="233"/>
      <c r="HG958" s="233"/>
      <c r="HH958" s="233"/>
      <c r="HI958" s="233"/>
      <c r="HJ958" s="233"/>
      <c r="HK958" s="233"/>
      <c r="HL958" s="233"/>
      <c r="HM958" s="233"/>
      <c r="HN958" s="233"/>
      <c r="HO958" s="233"/>
      <c r="HP958" s="233"/>
      <c r="HQ958" s="233"/>
      <c r="HR958" s="233"/>
      <c r="HS958" s="233"/>
      <c r="HT958" s="233"/>
      <c r="HU958" s="233"/>
      <c r="HV958" s="233"/>
      <c r="HW958" s="233"/>
      <c r="HX958" s="233"/>
      <c r="HY958" s="233"/>
      <c r="HZ958" s="233"/>
      <c r="IA958" s="233"/>
      <c r="IB958" s="233"/>
      <c r="IC958" s="233"/>
      <c r="ID958" s="233"/>
      <c r="IE958" s="233"/>
      <c r="IF958" s="233"/>
      <c r="IG958" s="233"/>
      <c r="IH958" s="233"/>
      <c r="II958" s="233"/>
      <c r="IJ958" s="233"/>
      <c r="IK958" s="233"/>
      <c r="IL958" s="233"/>
      <c r="IM958" s="233"/>
      <c r="IN958" s="233"/>
      <c r="IO958" s="233"/>
      <c r="IP958" s="233"/>
      <c r="IQ958" s="233"/>
      <c r="IR958" s="233"/>
      <c r="IS958" s="233"/>
      <c r="IT958" s="233"/>
      <c r="IU958" s="233"/>
      <c r="IV958" s="233"/>
      <c r="IW958" s="233"/>
      <c r="IX958" s="233"/>
      <c r="IY958" s="233"/>
      <c r="IZ958" s="233"/>
      <c r="JA958" s="233"/>
      <c r="JB958" s="233"/>
      <c r="JC958" s="233"/>
      <c r="JD958" s="233"/>
      <c r="JE958" s="233"/>
      <c r="JF958" s="233"/>
      <c r="JG958" s="233"/>
      <c r="JH958" s="233"/>
      <c r="JI958" s="233"/>
      <c r="JJ958" s="233"/>
      <c r="JK958" s="233"/>
      <c r="JL958" s="233"/>
      <c r="JM958" s="233"/>
      <c r="JN958" s="233"/>
      <c r="JO958" s="233"/>
      <c r="JP958" s="233"/>
      <c r="JQ958" s="233"/>
      <c r="JR958" s="233"/>
      <c r="JS958" s="233"/>
      <c r="JT958" s="233"/>
      <c r="JU958" s="233"/>
      <c r="JV958" s="233"/>
      <c r="JW958" s="233"/>
      <c r="JX958" s="233"/>
      <c r="JY958" s="233"/>
      <c r="JZ958" s="233"/>
      <c r="KA958" s="233"/>
      <c r="KB958" s="233"/>
      <c r="KC958" s="233"/>
      <c r="KD958" s="233"/>
      <c r="KE958" s="233"/>
      <c r="KF958" s="233"/>
      <c r="KG958" s="233"/>
      <c r="KH958" s="233"/>
      <c r="KI958" s="233"/>
      <c r="KJ958" s="233"/>
      <c r="KK958" s="233"/>
      <c r="KL958" s="233"/>
      <c r="KM958" s="233"/>
      <c r="KN958" s="233"/>
      <c r="KO958" s="233"/>
      <c r="KP958" s="233"/>
      <c r="KQ958" s="233"/>
      <c r="KR958" s="233"/>
      <c r="KS958" s="233"/>
      <c r="KT958" s="233"/>
      <c r="KU958" s="233"/>
      <c r="KV958" s="233"/>
      <c r="KW958" s="233"/>
      <c r="KX958" s="233"/>
      <c r="KY958" s="233"/>
      <c r="KZ958" s="233"/>
      <c r="LA958" s="233"/>
      <c r="LB958" s="233"/>
      <c r="LC958" s="233"/>
      <c r="LD958" s="233"/>
      <c r="LE958" s="233"/>
      <c r="LF958" s="233"/>
      <c r="LG958" s="233"/>
      <c r="LH958" s="233"/>
      <c r="LI958" s="233"/>
      <c r="LJ958" s="233"/>
      <c r="LK958" s="233"/>
      <c r="LL958" s="233"/>
      <c r="LM958" s="233"/>
      <c r="LN958" s="233"/>
      <c r="LO958" s="233"/>
      <c r="LP958" s="233"/>
      <c r="LQ958" s="233"/>
      <c r="LR958" s="233"/>
      <c r="LS958" s="233"/>
      <c r="LT958" s="233"/>
      <c r="LU958" s="233"/>
      <c r="LV958" s="233"/>
      <c r="LW958" s="233"/>
      <c r="LX958" s="233"/>
      <c r="LY958" s="233"/>
      <c r="LZ958" s="233"/>
      <c r="MA958" s="233"/>
      <c r="MB958" s="233"/>
      <c r="MC958" s="233"/>
      <c r="MD958" s="233"/>
      <c r="ME958" s="233"/>
      <c r="MF958" s="233"/>
      <c r="MG958" s="233"/>
      <c r="MH958" s="233"/>
      <c r="MI958" s="233"/>
      <c r="MJ958" s="233"/>
      <c r="MK958" s="233"/>
      <c r="ML958" s="233"/>
      <c r="MM958" s="233"/>
      <c r="MN958" s="233"/>
      <c r="MO958" s="233"/>
      <c r="MP958" s="233"/>
      <c r="MQ958" s="233"/>
      <c r="MR958" s="233"/>
      <c r="MS958" s="233"/>
      <c r="MT958" s="233"/>
      <c r="MU958" s="233"/>
      <c r="MV958" s="233"/>
      <c r="MW958" s="233"/>
      <c r="MX958" s="233"/>
      <c r="MY958" s="233"/>
      <c r="MZ958" s="233"/>
      <c r="NA958" s="233"/>
      <c r="NB958" s="233"/>
      <c r="NC958" s="233"/>
      <c r="ND958" s="233"/>
      <c r="NE958" s="233"/>
      <c r="NF958" s="233"/>
      <c r="NG958" s="233"/>
      <c r="NH958" s="233"/>
      <c r="NI958" s="233"/>
      <c r="NJ958" s="233"/>
      <c r="NK958" s="233"/>
      <c r="NL958" s="233"/>
      <c r="NM958" s="233"/>
      <c r="NN958" s="233"/>
      <c r="NO958" s="233"/>
      <c r="NP958" s="233"/>
      <c r="NQ958" s="233"/>
      <c r="NR958" s="233"/>
      <c r="NS958" s="233"/>
      <c r="NT958" s="233"/>
      <c r="NU958" s="233"/>
      <c r="NV958" s="233"/>
      <c r="NW958" s="233"/>
      <c r="NX958" s="233"/>
      <c r="NY958" s="233"/>
      <c r="NZ958" s="233"/>
      <c r="OA958" s="233"/>
      <c r="OB958" s="233"/>
      <c r="OC958" s="233"/>
      <c r="OD958" s="233"/>
      <c r="OE958" s="233"/>
      <c r="OF958" s="233"/>
      <c r="OG958" s="233"/>
      <c r="OH958" s="233"/>
      <c r="OI958" s="233"/>
      <c r="OJ958" s="233"/>
      <c r="OK958" s="233"/>
      <c r="OL958" s="233"/>
      <c r="OM958" s="233"/>
      <c r="ON958" s="233"/>
      <c r="OO958" s="233"/>
      <c r="OP958" s="233"/>
      <c r="OQ958" s="233"/>
      <c r="OR958" s="233"/>
      <c r="OS958" s="233"/>
      <c r="OT958" s="233"/>
      <c r="OU958" s="233"/>
      <c r="OV958" s="233"/>
      <c r="OW958" s="233"/>
      <c r="OX958" s="233"/>
      <c r="OY958" s="233"/>
      <c r="OZ958" s="233"/>
      <c r="PA958" s="233"/>
      <c r="PB958" s="233"/>
      <c r="PC958" s="233"/>
      <c r="PD958" s="233"/>
      <c r="PE958" s="233"/>
      <c r="PF958" s="233"/>
      <c r="PG958" s="233"/>
      <c r="PH958" s="233"/>
      <c r="PI958" s="233"/>
      <c r="PJ958" s="233"/>
      <c r="PK958" s="233"/>
      <c r="PL958" s="233"/>
      <c r="PM958" s="233"/>
      <c r="PN958" s="233"/>
      <c r="PO958" s="233"/>
      <c r="PP958" s="233"/>
      <c r="PQ958" s="233"/>
      <c r="PR958" s="233"/>
      <c r="PS958" s="233"/>
      <c r="PT958" s="233"/>
      <c r="PU958" s="233"/>
      <c r="PV958" s="233"/>
      <c r="PW958" s="233"/>
      <c r="PX958" s="233"/>
      <c r="PY958" s="233"/>
      <c r="PZ958" s="233"/>
      <c r="QA958" s="233"/>
      <c r="QB958" s="233"/>
      <c r="QC958" s="233"/>
      <c r="QD958" s="233"/>
      <c r="QE958" s="233"/>
      <c r="QF958" s="233"/>
      <c r="QG958" s="233"/>
      <c r="QH958" s="233"/>
      <c r="QI958" s="233"/>
      <c r="QJ958" s="233"/>
      <c r="QK958" s="233"/>
      <c r="QL958" s="233"/>
      <c r="QM958" s="233"/>
      <c r="QN958" s="233"/>
      <c r="QO958" s="233"/>
      <c r="QP958" s="233"/>
      <c r="QQ958" s="233"/>
      <c r="QR958" s="233"/>
      <c r="QS958" s="233"/>
      <c r="QT958" s="233"/>
      <c r="QU958" s="233"/>
      <c r="QV958" s="233"/>
      <c r="QW958" s="233"/>
      <c r="QX958" s="233"/>
      <c r="QY958" s="233"/>
      <c r="QZ958" s="233"/>
      <c r="RA958" s="233"/>
      <c r="RB958" s="233"/>
      <c r="RC958" s="233"/>
      <c r="RD958" s="233"/>
      <c r="RE958" s="233"/>
      <c r="RF958" s="233"/>
      <c r="RG958" s="233"/>
      <c r="RH958" s="233"/>
      <c r="RI958" s="233"/>
      <c r="RJ958" s="233"/>
      <c r="RK958" s="233"/>
      <c r="RL958" s="233"/>
      <c r="RM958" s="233"/>
      <c r="RN958" s="233"/>
      <c r="RO958" s="233"/>
      <c r="RP958" s="233"/>
      <c r="RQ958" s="233"/>
      <c r="RR958" s="233"/>
      <c r="RS958" s="233"/>
      <c r="RT958" s="233"/>
      <c r="RU958" s="233"/>
      <c r="RV958" s="233"/>
      <c r="RW958" s="233"/>
      <c r="RX958" s="233"/>
      <c r="RY958" s="233"/>
      <c r="RZ958" s="233"/>
      <c r="SA958" s="233"/>
      <c r="SB958" s="233"/>
    </row>
    <row r="959" spans="1:496" s="239" customFormat="1" ht="15" customHeight="1" x14ac:dyDescent="0.2">
      <c r="A959" s="237"/>
      <c r="B959" s="237"/>
      <c r="D959" s="237"/>
      <c r="F959" s="233"/>
      <c r="G959" s="233"/>
      <c r="H959" s="233"/>
      <c r="I959" s="233"/>
      <c r="J959" s="233"/>
      <c r="K959" s="233"/>
      <c r="L959" s="233"/>
      <c r="M959" s="233"/>
      <c r="N959" s="233"/>
      <c r="O959" s="233"/>
      <c r="P959" s="233"/>
      <c r="Q959" s="233"/>
      <c r="R959" s="233"/>
      <c r="S959" s="233"/>
      <c r="T959" s="233"/>
      <c r="U959" s="233"/>
      <c r="V959" s="233"/>
      <c r="W959" s="233"/>
      <c r="X959" s="233"/>
      <c r="Y959" s="233"/>
      <c r="Z959" s="233"/>
      <c r="AA959" s="233"/>
      <c r="AB959" s="233"/>
      <c r="AC959" s="233"/>
      <c r="AD959" s="233"/>
      <c r="AE959" s="233"/>
      <c r="AF959" s="233"/>
      <c r="AG959" s="233"/>
      <c r="AH959" s="233"/>
      <c r="AI959" s="233"/>
      <c r="AJ959" s="233"/>
      <c r="AK959" s="233"/>
      <c r="AL959" s="233"/>
      <c r="AM959" s="233"/>
      <c r="AN959" s="233"/>
      <c r="AO959" s="233"/>
      <c r="AP959" s="233"/>
      <c r="AQ959" s="233"/>
      <c r="AR959" s="233"/>
      <c r="AS959" s="233"/>
      <c r="AT959" s="233"/>
      <c r="AU959" s="233"/>
      <c r="AV959" s="233"/>
      <c r="AW959" s="233"/>
      <c r="AX959" s="233"/>
      <c r="AY959" s="233"/>
      <c r="AZ959" s="233"/>
      <c r="BA959" s="233"/>
      <c r="BB959" s="233"/>
      <c r="BC959" s="233"/>
      <c r="BD959" s="233"/>
      <c r="BE959" s="233"/>
      <c r="BF959" s="233"/>
      <c r="BG959" s="233"/>
      <c r="BH959" s="233"/>
      <c r="BI959" s="233"/>
      <c r="BJ959" s="233"/>
      <c r="BK959" s="233"/>
      <c r="BL959" s="233"/>
      <c r="BM959" s="233"/>
      <c r="BN959" s="233"/>
      <c r="BO959" s="233"/>
      <c r="BP959" s="233"/>
      <c r="BQ959" s="233"/>
      <c r="BR959" s="233"/>
      <c r="BS959" s="233"/>
      <c r="BT959" s="233"/>
      <c r="BU959" s="233"/>
      <c r="BV959" s="233"/>
      <c r="BW959" s="233"/>
      <c r="BX959" s="233"/>
      <c r="BY959" s="233"/>
      <c r="BZ959" s="233"/>
      <c r="CA959" s="233"/>
      <c r="CB959" s="233"/>
      <c r="CC959" s="233"/>
      <c r="CD959" s="233"/>
      <c r="CE959" s="233"/>
      <c r="CF959" s="233"/>
      <c r="CG959" s="233"/>
      <c r="CH959" s="233"/>
      <c r="CI959" s="233"/>
      <c r="CJ959" s="233"/>
      <c r="CK959" s="233"/>
      <c r="CL959" s="233"/>
      <c r="CM959" s="233"/>
      <c r="CN959" s="233"/>
      <c r="CO959" s="233"/>
      <c r="CP959" s="233"/>
      <c r="CQ959" s="233"/>
      <c r="CR959" s="233"/>
      <c r="CS959" s="233"/>
      <c r="CT959" s="233"/>
      <c r="CU959" s="233"/>
      <c r="CV959" s="233"/>
      <c r="CW959" s="233"/>
      <c r="CX959" s="233"/>
      <c r="CY959" s="233"/>
      <c r="CZ959" s="233"/>
      <c r="DA959" s="233"/>
      <c r="DB959" s="233"/>
      <c r="DC959" s="233"/>
      <c r="DD959" s="233"/>
      <c r="DE959" s="233"/>
      <c r="DF959" s="233"/>
      <c r="DG959" s="233"/>
      <c r="DH959" s="233"/>
      <c r="DI959" s="233"/>
      <c r="DJ959" s="233"/>
      <c r="DK959" s="233"/>
      <c r="DL959" s="233"/>
      <c r="DM959" s="233"/>
      <c r="DN959" s="233"/>
      <c r="DO959" s="233"/>
      <c r="DP959" s="233"/>
      <c r="DQ959" s="233"/>
      <c r="DR959" s="233"/>
      <c r="DS959" s="233"/>
      <c r="DT959" s="233"/>
      <c r="DU959" s="233"/>
      <c r="DV959" s="233"/>
      <c r="DW959" s="233"/>
      <c r="DX959" s="233"/>
      <c r="DY959" s="233"/>
      <c r="DZ959" s="233"/>
      <c r="EA959" s="233"/>
      <c r="EB959" s="233"/>
      <c r="EC959" s="233"/>
      <c r="ED959" s="233"/>
      <c r="EE959" s="233"/>
      <c r="EF959" s="233"/>
      <c r="EG959" s="233"/>
      <c r="EH959" s="233"/>
      <c r="EI959" s="233"/>
      <c r="EJ959" s="233"/>
      <c r="EK959" s="233"/>
      <c r="EL959" s="233"/>
      <c r="EM959" s="233"/>
      <c r="EN959" s="233"/>
      <c r="EO959" s="233"/>
      <c r="EP959" s="233"/>
      <c r="EQ959" s="233"/>
      <c r="ER959" s="233"/>
      <c r="ES959" s="233"/>
      <c r="ET959" s="233"/>
      <c r="EU959" s="233"/>
      <c r="EV959" s="233"/>
      <c r="EW959" s="233"/>
      <c r="EX959" s="233"/>
      <c r="EY959" s="233"/>
      <c r="EZ959" s="233"/>
      <c r="FA959" s="233"/>
      <c r="FB959" s="233"/>
      <c r="FC959" s="233"/>
      <c r="FD959" s="233"/>
      <c r="FE959" s="233"/>
      <c r="FF959" s="233"/>
      <c r="FG959" s="233"/>
      <c r="FH959" s="233"/>
      <c r="FI959" s="233"/>
      <c r="FJ959" s="233"/>
      <c r="FK959" s="233"/>
      <c r="FL959" s="233"/>
      <c r="FM959" s="233"/>
      <c r="FN959" s="233"/>
      <c r="FO959" s="233"/>
      <c r="FP959" s="233"/>
      <c r="FQ959" s="233"/>
      <c r="FR959" s="233"/>
      <c r="FS959" s="233"/>
      <c r="FT959" s="233"/>
      <c r="FU959" s="233"/>
      <c r="FV959" s="233"/>
      <c r="FW959" s="233"/>
      <c r="FX959" s="233"/>
      <c r="FY959" s="233"/>
      <c r="FZ959" s="233"/>
      <c r="GA959" s="233"/>
      <c r="GB959" s="233"/>
      <c r="GC959" s="233"/>
      <c r="GD959" s="233"/>
      <c r="GE959" s="233"/>
      <c r="GF959" s="233"/>
      <c r="GG959" s="233"/>
      <c r="GH959" s="233"/>
      <c r="GI959" s="233"/>
      <c r="GJ959" s="233"/>
      <c r="GK959" s="233"/>
      <c r="GL959" s="233"/>
      <c r="GM959" s="233"/>
      <c r="GN959" s="233"/>
      <c r="GO959" s="233"/>
      <c r="GP959" s="233"/>
      <c r="GQ959" s="233"/>
      <c r="GR959" s="233"/>
      <c r="GS959" s="233"/>
      <c r="GT959" s="233"/>
      <c r="GU959" s="233"/>
      <c r="GV959" s="233"/>
      <c r="GW959" s="233"/>
      <c r="GX959" s="233"/>
      <c r="GY959" s="233"/>
      <c r="GZ959" s="233"/>
      <c r="HA959" s="233"/>
      <c r="HB959" s="233"/>
      <c r="HC959" s="233"/>
      <c r="HD959" s="233"/>
      <c r="HE959" s="233"/>
      <c r="HF959" s="233"/>
      <c r="HG959" s="233"/>
      <c r="HH959" s="233"/>
      <c r="HI959" s="233"/>
      <c r="HJ959" s="233"/>
      <c r="HK959" s="233"/>
      <c r="HL959" s="233"/>
      <c r="HM959" s="233"/>
      <c r="HN959" s="233"/>
      <c r="HO959" s="233"/>
      <c r="HP959" s="233"/>
      <c r="HQ959" s="233"/>
      <c r="HR959" s="233"/>
      <c r="HS959" s="233"/>
      <c r="HT959" s="233"/>
      <c r="HU959" s="233"/>
      <c r="HV959" s="233"/>
      <c r="HW959" s="233"/>
      <c r="HX959" s="233"/>
      <c r="HY959" s="233"/>
      <c r="HZ959" s="233"/>
      <c r="IA959" s="233"/>
      <c r="IB959" s="233"/>
      <c r="IC959" s="233"/>
      <c r="ID959" s="233"/>
      <c r="IE959" s="233"/>
      <c r="IF959" s="233"/>
      <c r="IG959" s="233"/>
      <c r="IH959" s="233"/>
      <c r="II959" s="233"/>
      <c r="IJ959" s="233"/>
      <c r="IK959" s="233"/>
      <c r="IL959" s="233"/>
      <c r="IM959" s="233"/>
      <c r="IN959" s="233"/>
      <c r="IO959" s="233"/>
      <c r="IP959" s="233"/>
      <c r="IQ959" s="233"/>
      <c r="IR959" s="233"/>
      <c r="IS959" s="233"/>
      <c r="IT959" s="233"/>
      <c r="IU959" s="233"/>
      <c r="IV959" s="233"/>
      <c r="IW959" s="233"/>
      <c r="IX959" s="233"/>
      <c r="IY959" s="233"/>
      <c r="IZ959" s="233"/>
      <c r="JA959" s="233"/>
      <c r="JB959" s="233"/>
      <c r="JC959" s="233"/>
      <c r="JD959" s="233"/>
      <c r="JE959" s="233"/>
      <c r="JF959" s="233"/>
      <c r="JG959" s="233"/>
      <c r="JH959" s="233"/>
      <c r="JI959" s="233"/>
      <c r="JJ959" s="233"/>
      <c r="JK959" s="233"/>
      <c r="JL959" s="233"/>
      <c r="JM959" s="233"/>
      <c r="JN959" s="233"/>
      <c r="JO959" s="233"/>
      <c r="JP959" s="233"/>
      <c r="JQ959" s="233"/>
      <c r="JR959" s="233"/>
      <c r="JS959" s="233"/>
      <c r="JT959" s="233"/>
      <c r="JU959" s="233"/>
      <c r="JV959" s="233"/>
      <c r="JW959" s="233"/>
      <c r="JX959" s="233"/>
      <c r="JY959" s="233"/>
      <c r="JZ959" s="233"/>
      <c r="KA959" s="233"/>
      <c r="KB959" s="233"/>
      <c r="KC959" s="233"/>
      <c r="KD959" s="233"/>
      <c r="KE959" s="233"/>
      <c r="KF959" s="233"/>
      <c r="KG959" s="233"/>
      <c r="KH959" s="233"/>
      <c r="KI959" s="233"/>
      <c r="KJ959" s="233"/>
      <c r="KK959" s="233"/>
      <c r="KL959" s="233"/>
      <c r="KM959" s="233"/>
      <c r="KN959" s="233"/>
      <c r="KO959" s="233"/>
      <c r="KP959" s="233"/>
      <c r="KQ959" s="233"/>
      <c r="KR959" s="233"/>
      <c r="KS959" s="233"/>
      <c r="KT959" s="233"/>
      <c r="KU959" s="233"/>
      <c r="KV959" s="233"/>
      <c r="KW959" s="233"/>
      <c r="KX959" s="233"/>
      <c r="KY959" s="233"/>
      <c r="KZ959" s="233"/>
      <c r="LA959" s="233"/>
      <c r="LB959" s="233"/>
      <c r="LC959" s="233"/>
      <c r="LD959" s="233"/>
      <c r="LE959" s="233"/>
      <c r="LF959" s="233"/>
      <c r="LG959" s="233"/>
      <c r="LH959" s="233"/>
      <c r="LI959" s="233"/>
      <c r="LJ959" s="233"/>
      <c r="LK959" s="233"/>
      <c r="LL959" s="233"/>
      <c r="LM959" s="233"/>
      <c r="LN959" s="233"/>
      <c r="LO959" s="233"/>
      <c r="LP959" s="233"/>
      <c r="LQ959" s="233"/>
      <c r="LR959" s="233"/>
      <c r="LS959" s="233"/>
      <c r="LT959" s="233"/>
      <c r="LU959" s="233"/>
      <c r="LV959" s="233"/>
      <c r="LW959" s="233"/>
      <c r="LX959" s="233"/>
      <c r="LY959" s="233"/>
      <c r="LZ959" s="233"/>
      <c r="MA959" s="233"/>
      <c r="MB959" s="233"/>
      <c r="MC959" s="233"/>
      <c r="MD959" s="233"/>
      <c r="ME959" s="233"/>
      <c r="MF959" s="233"/>
      <c r="MG959" s="233"/>
      <c r="MH959" s="233"/>
      <c r="MI959" s="233"/>
      <c r="MJ959" s="233"/>
      <c r="MK959" s="233"/>
      <c r="ML959" s="233"/>
      <c r="MM959" s="233"/>
      <c r="MN959" s="233"/>
      <c r="MO959" s="233"/>
      <c r="MP959" s="233"/>
      <c r="MQ959" s="233"/>
      <c r="MR959" s="233"/>
      <c r="MS959" s="233"/>
      <c r="MT959" s="233"/>
      <c r="MU959" s="233"/>
      <c r="MV959" s="233"/>
      <c r="MW959" s="233"/>
      <c r="MX959" s="233"/>
      <c r="MY959" s="233"/>
      <c r="MZ959" s="233"/>
      <c r="NA959" s="233"/>
      <c r="NB959" s="233"/>
      <c r="NC959" s="233"/>
      <c r="ND959" s="233"/>
      <c r="NE959" s="233"/>
      <c r="NF959" s="233"/>
      <c r="NG959" s="233"/>
      <c r="NH959" s="233"/>
      <c r="NI959" s="233"/>
      <c r="NJ959" s="233"/>
      <c r="NK959" s="233"/>
      <c r="NL959" s="233"/>
      <c r="NM959" s="233"/>
      <c r="NN959" s="233"/>
      <c r="NO959" s="233"/>
      <c r="NP959" s="233"/>
      <c r="NQ959" s="233"/>
      <c r="NR959" s="233"/>
      <c r="NS959" s="233"/>
      <c r="NT959" s="233"/>
      <c r="NU959" s="233"/>
      <c r="NV959" s="233"/>
      <c r="NW959" s="233"/>
      <c r="NX959" s="233"/>
      <c r="NY959" s="233"/>
      <c r="NZ959" s="233"/>
      <c r="OA959" s="233"/>
      <c r="OB959" s="233"/>
      <c r="OC959" s="233"/>
      <c r="OD959" s="233"/>
      <c r="OE959" s="233"/>
      <c r="OF959" s="233"/>
      <c r="OG959" s="233"/>
      <c r="OH959" s="233"/>
      <c r="OI959" s="233"/>
      <c r="OJ959" s="233"/>
      <c r="OK959" s="233"/>
      <c r="OL959" s="233"/>
      <c r="OM959" s="233"/>
      <c r="ON959" s="233"/>
      <c r="OO959" s="233"/>
      <c r="OP959" s="233"/>
      <c r="OQ959" s="233"/>
      <c r="OR959" s="233"/>
      <c r="OS959" s="233"/>
      <c r="OT959" s="233"/>
      <c r="OU959" s="233"/>
      <c r="OV959" s="233"/>
      <c r="OW959" s="233"/>
      <c r="OX959" s="233"/>
      <c r="OY959" s="233"/>
      <c r="OZ959" s="233"/>
      <c r="PA959" s="233"/>
      <c r="PB959" s="233"/>
      <c r="PC959" s="233"/>
      <c r="PD959" s="233"/>
      <c r="PE959" s="233"/>
      <c r="PF959" s="233"/>
      <c r="PG959" s="233"/>
      <c r="PH959" s="233"/>
      <c r="PI959" s="233"/>
      <c r="PJ959" s="233"/>
      <c r="PK959" s="233"/>
      <c r="PL959" s="233"/>
      <c r="PM959" s="233"/>
      <c r="PN959" s="233"/>
      <c r="PO959" s="233"/>
      <c r="PP959" s="233"/>
      <c r="PQ959" s="233"/>
      <c r="PR959" s="233"/>
      <c r="PS959" s="233"/>
      <c r="PT959" s="233"/>
      <c r="PU959" s="233"/>
      <c r="PV959" s="233"/>
      <c r="PW959" s="233"/>
      <c r="PX959" s="233"/>
      <c r="PY959" s="233"/>
      <c r="PZ959" s="233"/>
      <c r="QA959" s="233"/>
      <c r="QB959" s="233"/>
      <c r="QC959" s="233"/>
      <c r="QD959" s="233"/>
      <c r="QE959" s="233"/>
      <c r="QF959" s="233"/>
      <c r="QG959" s="233"/>
      <c r="QH959" s="233"/>
      <c r="QI959" s="233"/>
      <c r="QJ959" s="233"/>
      <c r="QK959" s="233"/>
      <c r="QL959" s="233"/>
      <c r="QM959" s="233"/>
      <c r="QN959" s="233"/>
      <c r="QO959" s="233"/>
      <c r="QP959" s="233"/>
      <c r="QQ959" s="233"/>
      <c r="QR959" s="233"/>
      <c r="QS959" s="233"/>
      <c r="QT959" s="233"/>
      <c r="QU959" s="233"/>
      <c r="QV959" s="233"/>
      <c r="QW959" s="233"/>
      <c r="QX959" s="233"/>
      <c r="QY959" s="233"/>
      <c r="QZ959" s="233"/>
      <c r="RA959" s="233"/>
      <c r="RB959" s="233"/>
      <c r="RC959" s="233"/>
      <c r="RD959" s="233"/>
      <c r="RE959" s="233"/>
      <c r="RF959" s="233"/>
      <c r="RG959" s="233"/>
      <c r="RH959" s="233"/>
      <c r="RI959" s="233"/>
      <c r="RJ959" s="233"/>
      <c r="RK959" s="233"/>
      <c r="RL959" s="233"/>
      <c r="RM959" s="233"/>
      <c r="RN959" s="233"/>
      <c r="RO959" s="233"/>
      <c r="RP959" s="233"/>
      <c r="RQ959" s="233"/>
      <c r="RR959" s="233"/>
      <c r="RS959" s="233"/>
      <c r="RT959" s="233"/>
      <c r="RU959" s="233"/>
      <c r="RV959" s="233"/>
      <c r="RW959" s="233"/>
      <c r="RX959" s="233"/>
      <c r="RY959" s="233"/>
      <c r="RZ959" s="233"/>
      <c r="SA959" s="233"/>
      <c r="SB959" s="233"/>
    </row>
    <row r="960" spans="1:496" s="239" customFormat="1" ht="15" customHeight="1" x14ac:dyDescent="0.2">
      <c r="A960" s="237"/>
      <c r="B960" s="237"/>
      <c r="D960" s="237"/>
      <c r="F960" s="233"/>
      <c r="G960" s="233"/>
      <c r="H960" s="233"/>
      <c r="I960" s="233"/>
      <c r="J960" s="233"/>
      <c r="K960" s="233"/>
      <c r="L960" s="233"/>
      <c r="M960" s="233"/>
      <c r="N960" s="233"/>
      <c r="O960" s="233"/>
      <c r="P960" s="233"/>
      <c r="Q960" s="233"/>
      <c r="R960" s="233"/>
      <c r="S960" s="233"/>
      <c r="T960" s="233"/>
      <c r="U960" s="233"/>
      <c r="V960" s="233"/>
      <c r="W960" s="233"/>
      <c r="X960" s="233"/>
      <c r="Y960" s="233"/>
      <c r="Z960" s="233"/>
      <c r="AA960" s="233"/>
      <c r="AB960" s="233"/>
      <c r="AC960" s="233"/>
      <c r="AD960" s="233"/>
      <c r="AE960" s="233"/>
      <c r="AF960" s="233"/>
      <c r="AG960" s="233"/>
      <c r="AH960" s="233"/>
      <c r="AI960" s="233"/>
      <c r="AJ960" s="233"/>
      <c r="AK960" s="233"/>
      <c r="AL960" s="233"/>
      <c r="AM960" s="233"/>
      <c r="AN960" s="233"/>
      <c r="AO960" s="233"/>
      <c r="AP960" s="233"/>
      <c r="AQ960" s="233"/>
      <c r="AR960" s="233"/>
      <c r="AS960" s="233"/>
      <c r="AT960" s="233"/>
      <c r="AU960" s="233"/>
      <c r="AV960" s="233"/>
      <c r="AW960" s="233"/>
      <c r="AX960" s="233"/>
      <c r="AY960" s="233"/>
      <c r="AZ960" s="233"/>
      <c r="BA960" s="233"/>
      <c r="BB960" s="233"/>
      <c r="BC960" s="233"/>
      <c r="BD960" s="233"/>
      <c r="BE960" s="233"/>
      <c r="BF960" s="233"/>
      <c r="BG960" s="233"/>
      <c r="BH960" s="233"/>
      <c r="BI960" s="233"/>
      <c r="BJ960" s="233"/>
      <c r="BK960" s="233"/>
      <c r="BL960" s="233"/>
      <c r="BM960" s="233"/>
      <c r="BN960" s="233"/>
      <c r="BO960" s="233"/>
      <c r="BP960" s="233"/>
      <c r="BQ960" s="233"/>
      <c r="BR960" s="233"/>
      <c r="BS960" s="233"/>
      <c r="BT960" s="233"/>
      <c r="BU960" s="233"/>
      <c r="BV960" s="233"/>
      <c r="BW960" s="233"/>
      <c r="BX960" s="233"/>
      <c r="BY960" s="233"/>
      <c r="BZ960" s="233"/>
      <c r="CA960" s="233"/>
      <c r="CB960" s="233"/>
      <c r="CC960" s="233"/>
      <c r="CD960" s="233"/>
      <c r="CE960" s="233"/>
      <c r="CF960" s="233"/>
      <c r="CG960" s="233"/>
      <c r="CH960" s="233"/>
      <c r="CI960" s="233"/>
      <c r="CJ960" s="233"/>
      <c r="CK960" s="233"/>
      <c r="CL960" s="233"/>
      <c r="CM960" s="233"/>
      <c r="CN960" s="233"/>
      <c r="CO960" s="233"/>
      <c r="CP960" s="233"/>
      <c r="CQ960" s="233"/>
      <c r="CR960" s="233"/>
      <c r="CS960" s="233"/>
      <c r="CT960" s="233"/>
      <c r="CU960" s="233"/>
      <c r="CV960" s="233"/>
      <c r="CW960" s="233"/>
      <c r="CX960" s="233"/>
      <c r="CY960" s="233"/>
      <c r="CZ960" s="233"/>
      <c r="DA960" s="233"/>
      <c r="DB960" s="233"/>
      <c r="DC960" s="233"/>
      <c r="DD960" s="233"/>
      <c r="DE960" s="233"/>
      <c r="DF960" s="233"/>
      <c r="DG960" s="233"/>
      <c r="DH960" s="233"/>
      <c r="DI960" s="233"/>
      <c r="DJ960" s="233"/>
      <c r="DK960" s="233"/>
      <c r="DL960" s="233"/>
      <c r="DM960" s="233"/>
      <c r="DN960" s="233"/>
      <c r="DO960" s="233"/>
      <c r="DP960" s="233"/>
      <c r="DQ960" s="233"/>
      <c r="DR960" s="233"/>
      <c r="DS960" s="233"/>
      <c r="DT960" s="233"/>
      <c r="DU960" s="233"/>
      <c r="DV960" s="233"/>
      <c r="DW960" s="233"/>
      <c r="DX960" s="233"/>
      <c r="DY960" s="233"/>
      <c r="DZ960" s="233"/>
      <c r="EA960" s="233"/>
      <c r="EB960" s="233"/>
      <c r="EC960" s="233"/>
      <c r="ED960" s="233"/>
      <c r="EE960" s="233"/>
      <c r="EF960" s="233"/>
      <c r="EG960" s="233"/>
      <c r="EH960" s="233"/>
      <c r="EI960" s="233"/>
      <c r="EJ960" s="233"/>
      <c r="EK960" s="233"/>
      <c r="EL960" s="233"/>
      <c r="EM960" s="233"/>
      <c r="EN960" s="233"/>
      <c r="EO960" s="233"/>
      <c r="EP960" s="233"/>
      <c r="EQ960" s="233"/>
      <c r="ER960" s="233"/>
      <c r="ES960" s="233"/>
      <c r="ET960" s="233"/>
      <c r="EU960" s="233"/>
      <c r="EV960" s="233"/>
      <c r="EW960" s="233"/>
      <c r="EX960" s="233"/>
      <c r="EY960" s="233"/>
      <c r="EZ960" s="233"/>
      <c r="FA960" s="233"/>
      <c r="FB960" s="233"/>
      <c r="FC960" s="233"/>
      <c r="FD960" s="233"/>
      <c r="FE960" s="233"/>
      <c r="FF960" s="233"/>
      <c r="FG960" s="233"/>
      <c r="FH960" s="233"/>
      <c r="FI960" s="233"/>
      <c r="FJ960" s="233"/>
      <c r="FK960" s="233"/>
      <c r="FL960" s="233"/>
      <c r="FM960" s="233"/>
      <c r="FN960" s="233"/>
      <c r="FO960" s="233"/>
      <c r="FP960" s="233"/>
      <c r="FQ960" s="233"/>
      <c r="FR960" s="233"/>
      <c r="FS960" s="233"/>
      <c r="FT960" s="233"/>
      <c r="FU960" s="233"/>
      <c r="FV960" s="233"/>
      <c r="FW960" s="233"/>
      <c r="FX960" s="233"/>
      <c r="FY960" s="233"/>
      <c r="FZ960" s="233"/>
      <c r="GA960" s="233"/>
      <c r="GB960" s="233"/>
      <c r="GC960" s="233"/>
      <c r="GD960" s="233"/>
      <c r="GE960" s="233"/>
      <c r="GF960" s="233"/>
      <c r="GG960" s="233"/>
      <c r="GH960" s="233"/>
      <c r="GI960" s="233"/>
      <c r="GJ960" s="233"/>
      <c r="GK960" s="233"/>
      <c r="GL960" s="233"/>
      <c r="GM960" s="233"/>
      <c r="GN960" s="233"/>
      <c r="GO960" s="233"/>
      <c r="GP960" s="233"/>
      <c r="GQ960" s="233"/>
      <c r="GR960" s="233"/>
      <c r="GS960" s="233"/>
      <c r="GT960" s="233"/>
      <c r="GU960" s="233"/>
      <c r="GV960" s="233"/>
      <c r="GW960" s="233"/>
      <c r="GX960" s="233"/>
      <c r="GY960" s="233"/>
      <c r="GZ960" s="233"/>
      <c r="HA960" s="233"/>
      <c r="HB960" s="233"/>
      <c r="HC960" s="233"/>
      <c r="HD960" s="233"/>
      <c r="HE960" s="233"/>
      <c r="HF960" s="233"/>
      <c r="HG960" s="233"/>
      <c r="HH960" s="233"/>
      <c r="HI960" s="233"/>
      <c r="HJ960" s="233"/>
      <c r="HK960" s="233"/>
      <c r="HL960" s="233"/>
      <c r="HM960" s="233"/>
      <c r="HN960" s="233"/>
      <c r="HO960" s="233"/>
      <c r="HP960" s="233"/>
      <c r="HQ960" s="233"/>
      <c r="HR960" s="233"/>
      <c r="HS960" s="233"/>
      <c r="HT960" s="233"/>
      <c r="HU960" s="233"/>
      <c r="HV960" s="233"/>
      <c r="HW960" s="233"/>
      <c r="HX960" s="233"/>
      <c r="HY960" s="233"/>
      <c r="HZ960" s="233"/>
      <c r="IA960" s="233"/>
      <c r="IB960" s="233"/>
      <c r="IC960" s="233"/>
      <c r="ID960" s="233"/>
      <c r="IE960" s="233"/>
      <c r="IF960" s="233"/>
      <c r="IG960" s="233"/>
      <c r="IH960" s="233"/>
      <c r="II960" s="233"/>
      <c r="IJ960" s="233"/>
      <c r="IK960" s="233"/>
      <c r="IL960" s="233"/>
      <c r="IM960" s="233"/>
      <c r="IN960" s="233"/>
      <c r="IO960" s="233"/>
      <c r="IP960" s="233"/>
      <c r="IQ960" s="233"/>
      <c r="IR960" s="233"/>
      <c r="IS960" s="233"/>
      <c r="IT960" s="233"/>
      <c r="IU960" s="233"/>
      <c r="IV960" s="233"/>
      <c r="IW960" s="233"/>
      <c r="IX960" s="233"/>
      <c r="IY960" s="233"/>
      <c r="IZ960" s="233"/>
      <c r="JA960" s="233"/>
      <c r="JB960" s="233"/>
      <c r="JC960" s="233"/>
      <c r="JD960" s="233"/>
      <c r="JE960" s="233"/>
      <c r="JF960" s="233"/>
      <c r="JG960" s="233"/>
      <c r="JH960" s="233"/>
      <c r="JI960" s="233"/>
      <c r="JJ960" s="233"/>
      <c r="JK960" s="233"/>
      <c r="JL960" s="233"/>
      <c r="JM960" s="233"/>
      <c r="JN960" s="233"/>
      <c r="JO960" s="233"/>
      <c r="JP960" s="233"/>
      <c r="JQ960" s="233"/>
      <c r="JR960" s="233"/>
      <c r="JS960" s="233"/>
      <c r="JT960" s="233"/>
      <c r="JU960" s="233"/>
      <c r="JV960" s="233"/>
      <c r="JW960" s="233"/>
      <c r="JX960" s="233"/>
      <c r="JY960" s="233"/>
      <c r="JZ960" s="233"/>
      <c r="KA960" s="233"/>
      <c r="KB960" s="233"/>
      <c r="KC960" s="233"/>
      <c r="KD960" s="233"/>
      <c r="KE960" s="233"/>
      <c r="KF960" s="233"/>
      <c r="KG960" s="233"/>
      <c r="KH960" s="233"/>
      <c r="KI960" s="233"/>
      <c r="KJ960" s="233"/>
      <c r="KK960" s="233"/>
      <c r="KL960" s="233"/>
      <c r="KM960" s="233"/>
      <c r="KN960" s="233"/>
      <c r="KO960" s="233"/>
      <c r="KP960" s="233"/>
      <c r="KQ960" s="233"/>
      <c r="KR960" s="233"/>
      <c r="KS960" s="233"/>
      <c r="KT960" s="233"/>
      <c r="KU960" s="233"/>
      <c r="KV960" s="233"/>
      <c r="KW960" s="233"/>
      <c r="KX960" s="233"/>
      <c r="KY960" s="233"/>
      <c r="KZ960" s="233"/>
      <c r="LA960" s="233"/>
      <c r="LB960" s="233"/>
      <c r="LC960" s="233"/>
      <c r="LD960" s="233"/>
      <c r="LE960" s="233"/>
      <c r="LF960" s="233"/>
      <c r="LG960" s="233"/>
      <c r="LH960" s="233"/>
      <c r="LI960" s="233"/>
      <c r="LJ960" s="233"/>
      <c r="LK960" s="233"/>
      <c r="LL960" s="233"/>
      <c r="LM960" s="233"/>
      <c r="LN960" s="233"/>
      <c r="LO960" s="233"/>
      <c r="LP960" s="233"/>
      <c r="LQ960" s="233"/>
      <c r="LR960" s="233"/>
      <c r="LS960" s="233"/>
      <c r="LT960" s="233"/>
      <c r="LU960" s="233"/>
      <c r="LV960" s="233"/>
      <c r="LW960" s="233"/>
      <c r="LX960" s="233"/>
      <c r="LY960" s="233"/>
      <c r="LZ960" s="233"/>
      <c r="MA960" s="233"/>
      <c r="MB960" s="233"/>
      <c r="MC960" s="233"/>
      <c r="MD960" s="233"/>
      <c r="ME960" s="233"/>
      <c r="MF960" s="233"/>
      <c r="MG960" s="233"/>
      <c r="MH960" s="233"/>
      <c r="MI960" s="233"/>
      <c r="MJ960" s="233"/>
      <c r="MK960" s="233"/>
      <c r="ML960" s="233"/>
      <c r="MM960" s="233"/>
      <c r="MN960" s="233"/>
      <c r="MO960" s="233"/>
      <c r="MP960" s="233"/>
      <c r="MQ960" s="233"/>
      <c r="MR960" s="233"/>
      <c r="MS960" s="233"/>
      <c r="MT960" s="233"/>
      <c r="MU960" s="233"/>
      <c r="MV960" s="233"/>
      <c r="MW960" s="233"/>
      <c r="MX960" s="233"/>
      <c r="MY960" s="233"/>
      <c r="MZ960" s="233"/>
      <c r="NA960" s="233"/>
      <c r="NB960" s="233"/>
      <c r="NC960" s="233"/>
      <c r="ND960" s="233"/>
      <c r="NE960" s="233"/>
      <c r="NF960" s="233"/>
      <c r="NG960" s="233"/>
      <c r="NH960" s="233"/>
      <c r="NI960" s="233"/>
      <c r="NJ960" s="233"/>
      <c r="NK960" s="233"/>
      <c r="NL960" s="233"/>
      <c r="NM960" s="233"/>
      <c r="NN960" s="233"/>
      <c r="NO960" s="233"/>
      <c r="NP960" s="233"/>
      <c r="NQ960" s="233"/>
      <c r="NR960" s="233"/>
      <c r="NS960" s="233"/>
      <c r="NT960" s="233"/>
      <c r="NU960" s="233"/>
      <c r="NV960" s="233"/>
      <c r="NW960" s="233"/>
      <c r="NX960" s="233"/>
      <c r="NY960" s="233"/>
      <c r="NZ960" s="233"/>
      <c r="OA960" s="233"/>
      <c r="OB960" s="233"/>
      <c r="OC960" s="233"/>
      <c r="OD960" s="233"/>
      <c r="OE960" s="233"/>
      <c r="OF960" s="233"/>
      <c r="OG960" s="233"/>
      <c r="OH960" s="233"/>
      <c r="OI960" s="233"/>
      <c r="OJ960" s="233"/>
      <c r="OK960" s="233"/>
      <c r="OL960" s="233"/>
      <c r="OM960" s="233"/>
      <c r="ON960" s="233"/>
      <c r="OO960" s="233"/>
      <c r="OP960" s="233"/>
      <c r="OQ960" s="233"/>
      <c r="OR960" s="233"/>
      <c r="OS960" s="233"/>
      <c r="OT960" s="233"/>
      <c r="OU960" s="233"/>
      <c r="OV960" s="233"/>
      <c r="OW960" s="233"/>
      <c r="OX960" s="233"/>
      <c r="OY960" s="233"/>
      <c r="OZ960" s="233"/>
      <c r="PA960" s="233"/>
      <c r="PB960" s="233"/>
      <c r="PC960" s="233"/>
      <c r="PD960" s="233"/>
      <c r="PE960" s="233"/>
      <c r="PF960" s="233"/>
      <c r="PG960" s="233"/>
      <c r="PH960" s="233"/>
      <c r="PI960" s="233"/>
      <c r="PJ960" s="233"/>
      <c r="PK960" s="233"/>
      <c r="PL960" s="233"/>
      <c r="PM960" s="233"/>
      <c r="PN960" s="233"/>
      <c r="PO960" s="233"/>
      <c r="PP960" s="233"/>
      <c r="PQ960" s="233"/>
      <c r="PR960" s="233"/>
      <c r="PS960" s="233"/>
      <c r="PT960" s="233"/>
      <c r="PU960" s="233"/>
      <c r="PV960" s="233"/>
      <c r="PW960" s="233"/>
      <c r="PX960" s="233"/>
      <c r="PY960" s="233"/>
      <c r="PZ960" s="233"/>
      <c r="QA960" s="233"/>
      <c r="QB960" s="233"/>
      <c r="QC960" s="233"/>
      <c r="QD960" s="233"/>
      <c r="QE960" s="233"/>
      <c r="QF960" s="233"/>
      <c r="QG960" s="233"/>
      <c r="QH960" s="233"/>
      <c r="QI960" s="233"/>
      <c r="QJ960" s="233"/>
      <c r="QK960" s="233"/>
      <c r="QL960" s="233"/>
      <c r="QM960" s="233"/>
      <c r="QN960" s="233"/>
      <c r="QO960" s="233"/>
      <c r="QP960" s="233"/>
      <c r="QQ960" s="233"/>
      <c r="QR960" s="233"/>
      <c r="QS960" s="233"/>
      <c r="QT960" s="233"/>
      <c r="QU960" s="233"/>
      <c r="QV960" s="233"/>
      <c r="QW960" s="233"/>
      <c r="QX960" s="233"/>
      <c r="QY960" s="233"/>
      <c r="QZ960" s="233"/>
      <c r="RA960" s="233"/>
      <c r="RB960" s="233"/>
      <c r="RC960" s="233"/>
      <c r="RD960" s="233"/>
      <c r="RE960" s="233"/>
      <c r="RF960" s="233"/>
      <c r="RG960" s="233"/>
      <c r="RH960" s="233"/>
      <c r="RI960" s="233"/>
      <c r="RJ960" s="233"/>
      <c r="RK960" s="233"/>
      <c r="RL960" s="233"/>
      <c r="RM960" s="233"/>
      <c r="RN960" s="233"/>
      <c r="RO960" s="233"/>
      <c r="RP960" s="233"/>
      <c r="RQ960" s="233"/>
      <c r="RR960" s="233"/>
      <c r="RS960" s="233"/>
      <c r="RT960" s="233"/>
      <c r="RU960" s="233"/>
      <c r="RV960" s="233"/>
      <c r="RW960" s="233"/>
      <c r="RX960" s="233"/>
      <c r="RY960" s="233"/>
      <c r="RZ960" s="233"/>
      <c r="SA960" s="233"/>
      <c r="SB960" s="233"/>
    </row>
    <row r="961" spans="1:496" s="239" customFormat="1" ht="15" customHeight="1" x14ac:dyDescent="0.2">
      <c r="A961" s="237"/>
      <c r="B961" s="237"/>
      <c r="D961" s="237"/>
      <c r="F961" s="233"/>
      <c r="G961" s="233"/>
      <c r="H961" s="233"/>
      <c r="I961" s="233"/>
      <c r="J961" s="233"/>
      <c r="K961" s="233"/>
      <c r="L961" s="233"/>
      <c r="M961" s="233"/>
      <c r="N961" s="233"/>
      <c r="O961" s="233"/>
      <c r="P961" s="233"/>
      <c r="Q961" s="233"/>
      <c r="R961" s="233"/>
      <c r="S961" s="233"/>
      <c r="T961" s="233"/>
      <c r="U961" s="233"/>
      <c r="V961" s="233"/>
      <c r="W961" s="233"/>
      <c r="X961" s="233"/>
      <c r="Y961" s="233"/>
      <c r="Z961" s="233"/>
      <c r="AA961" s="233"/>
      <c r="AB961" s="233"/>
      <c r="AC961" s="233"/>
      <c r="AD961" s="233"/>
      <c r="AE961" s="233"/>
      <c r="AF961" s="233"/>
      <c r="AG961" s="233"/>
      <c r="AH961" s="233"/>
      <c r="AI961" s="233"/>
      <c r="AJ961" s="233"/>
      <c r="AK961" s="233"/>
      <c r="AL961" s="233"/>
      <c r="AM961" s="233"/>
      <c r="AN961" s="233"/>
      <c r="AO961" s="233"/>
      <c r="AP961" s="233"/>
      <c r="AQ961" s="233"/>
      <c r="AR961" s="233"/>
      <c r="AS961" s="233"/>
      <c r="AT961" s="233"/>
      <c r="AU961" s="233"/>
      <c r="AV961" s="233"/>
      <c r="AW961" s="233"/>
      <c r="AX961" s="233"/>
      <c r="AY961" s="233"/>
      <c r="AZ961" s="233"/>
      <c r="BA961" s="233"/>
      <c r="BB961" s="233"/>
      <c r="BC961" s="233"/>
      <c r="BD961" s="233"/>
      <c r="BE961" s="233"/>
      <c r="BF961" s="233"/>
      <c r="BG961" s="233"/>
      <c r="BH961" s="233"/>
      <c r="BI961" s="233"/>
      <c r="BJ961" s="233"/>
      <c r="BK961" s="233"/>
      <c r="BL961" s="233"/>
      <c r="BM961" s="233"/>
      <c r="BN961" s="233"/>
      <c r="BO961" s="233"/>
      <c r="BP961" s="233"/>
      <c r="BQ961" s="233"/>
      <c r="BR961" s="233"/>
      <c r="BS961" s="233"/>
      <c r="BT961" s="233"/>
      <c r="BU961" s="233"/>
      <c r="BV961" s="233"/>
      <c r="BW961" s="233"/>
      <c r="BX961" s="233"/>
      <c r="BY961" s="233"/>
      <c r="BZ961" s="233"/>
      <c r="CA961" s="233"/>
      <c r="CB961" s="233"/>
      <c r="CC961" s="233"/>
      <c r="CD961" s="233"/>
      <c r="CE961" s="233"/>
      <c r="CF961" s="233"/>
      <c r="CG961" s="233"/>
      <c r="CH961" s="233"/>
      <c r="CI961" s="233"/>
      <c r="CJ961" s="233"/>
      <c r="CK961" s="233"/>
      <c r="CL961" s="233"/>
      <c r="CM961" s="233"/>
      <c r="CN961" s="233"/>
      <c r="CO961" s="233"/>
      <c r="CP961" s="233"/>
      <c r="CQ961" s="233"/>
      <c r="CR961" s="233"/>
      <c r="CS961" s="233"/>
      <c r="CT961" s="233"/>
      <c r="CU961" s="233"/>
      <c r="CV961" s="233"/>
      <c r="CW961" s="233"/>
      <c r="CX961" s="233"/>
      <c r="CY961" s="233"/>
      <c r="CZ961" s="233"/>
      <c r="DA961" s="233"/>
      <c r="DB961" s="233"/>
      <c r="DC961" s="233"/>
      <c r="DD961" s="233"/>
      <c r="DE961" s="233"/>
      <c r="DF961" s="233"/>
      <c r="DG961" s="233"/>
      <c r="DH961" s="233"/>
      <c r="DI961" s="233"/>
      <c r="DJ961" s="233"/>
      <c r="DK961" s="233"/>
      <c r="DL961" s="233"/>
      <c r="DM961" s="233"/>
      <c r="DN961" s="233"/>
      <c r="DO961" s="233"/>
      <c r="DP961" s="233"/>
      <c r="DQ961" s="233"/>
      <c r="DR961" s="233"/>
      <c r="DS961" s="233"/>
      <c r="DT961" s="233"/>
      <c r="DU961" s="233"/>
      <c r="DV961" s="233"/>
      <c r="DW961" s="233"/>
      <c r="DX961" s="233"/>
      <c r="DY961" s="233"/>
      <c r="DZ961" s="233"/>
      <c r="EA961" s="233"/>
      <c r="EB961" s="233"/>
      <c r="EC961" s="233"/>
      <c r="ED961" s="233"/>
      <c r="EE961" s="233"/>
      <c r="EF961" s="233"/>
      <c r="EG961" s="233"/>
      <c r="EH961" s="233"/>
      <c r="EI961" s="233"/>
      <c r="EJ961" s="233"/>
      <c r="EK961" s="233"/>
      <c r="EL961" s="233"/>
      <c r="EM961" s="233"/>
      <c r="EN961" s="233"/>
      <c r="EO961" s="233"/>
      <c r="EP961" s="233"/>
      <c r="EQ961" s="233"/>
      <c r="ER961" s="233"/>
      <c r="ES961" s="233"/>
      <c r="ET961" s="233"/>
      <c r="EU961" s="233"/>
      <c r="EV961" s="233"/>
      <c r="EW961" s="233"/>
      <c r="EX961" s="233"/>
      <c r="EY961" s="233"/>
      <c r="EZ961" s="233"/>
      <c r="FA961" s="233"/>
      <c r="FB961" s="233"/>
      <c r="FC961" s="233"/>
      <c r="FD961" s="233"/>
      <c r="FE961" s="233"/>
      <c r="FF961" s="233"/>
      <c r="FG961" s="233"/>
      <c r="FH961" s="233"/>
      <c r="FI961" s="233"/>
      <c r="FJ961" s="233"/>
      <c r="FK961" s="233"/>
      <c r="FL961" s="233"/>
      <c r="FM961" s="233"/>
      <c r="FN961" s="233"/>
      <c r="FO961" s="233"/>
      <c r="FP961" s="233"/>
      <c r="FQ961" s="233"/>
      <c r="FR961" s="233"/>
      <c r="FS961" s="233"/>
      <c r="FT961" s="233"/>
      <c r="FU961" s="233"/>
      <c r="FV961" s="233"/>
      <c r="FW961" s="233"/>
      <c r="FX961" s="233"/>
      <c r="FY961" s="233"/>
      <c r="FZ961" s="233"/>
      <c r="GA961" s="233"/>
      <c r="GB961" s="233"/>
      <c r="GC961" s="233"/>
      <c r="GD961" s="233"/>
      <c r="GE961" s="233"/>
      <c r="GF961" s="233"/>
      <c r="GG961" s="233"/>
      <c r="GH961" s="233"/>
      <c r="GI961" s="233"/>
      <c r="GJ961" s="233"/>
      <c r="GK961" s="233"/>
      <c r="GL961" s="233"/>
      <c r="GM961" s="233"/>
      <c r="GN961" s="233"/>
      <c r="GO961" s="233"/>
      <c r="GP961" s="233"/>
      <c r="GQ961" s="233"/>
      <c r="GR961" s="233"/>
      <c r="GS961" s="233"/>
      <c r="GT961" s="233"/>
      <c r="GU961" s="233"/>
      <c r="GV961" s="233"/>
      <c r="GW961" s="233"/>
      <c r="GX961" s="233"/>
      <c r="GY961" s="233"/>
      <c r="GZ961" s="233"/>
      <c r="HA961" s="233"/>
      <c r="HB961" s="233"/>
      <c r="HC961" s="233"/>
      <c r="HD961" s="233"/>
      <c r="HE961" s="233"/>
      <c r="HF961" s="233"/>
      <c r="HG961" s="233"/>
      <c r="HH961" s="233"/>
      <c r="HI961" s="233"/>
      <c r="HJ961" s="233"/>
      <c r="HK961" s="233"/>
      <c r="HL961" s="233"/>
      <c r="HM961" s="233"/>
      <c r="HN961" s="233"/>
      <c r="HO961" s="233"/>
      <c r="HP961" s="233"/>
      <c r="HQ961" s="233"/>
      <c r="HR961" s="233"/>
      <c r="HS961" s="233"/>
      <c r="HT961" s="233"/>
      <c r="HU961" s="233"/>
      <c r="HV961" s="233"/>
      <c r="HW961" s="233"/>
      <c r="HX961" s="233"/>
      <c r="HY961" s="233"/>
      <c r="HZ961" s="233"/>
      <c r="IA961" s="233"/>
      <c r="IB961" s="233"/>
      <c r="IC961" s="233"/>
      <c r="ID961" s="233"/>
      <c r="IE961" s="233"/>
      <c r="IF961" s="233"/>
      <c r="IG961" s="233"/>
      <c r="IH961" s="233"/>
      <c r="II961" s="233"/>
      <c r="IJ961" s="233"/>
      <c r="IK961" s="233"/>
      <c r="IL961" s="233"/>
      <c r="IM961" s="233"/>
      <c r="IN961" s="233"/>
      <c r="IO961" s="233"/>
      <c r="IP961" s="233"/>
      <c r="IQ961" s="233"/>
      <c r="IR961" s="233"/>
      <c r="IS961" s="233"/>
      <c r="IT961" s="233"/>
      <c r="IU961" s="233"/>
      <c r="IV961" s="233"/>
      <c r="IW961" s="233"/>
      <c r="IX961" s="233"/>
      <c r="IY961" s="233"/>
      <c r="IZ961" s="233"/>
      <c r="JA961" s="233"/>
      <c r="JB961" s="233"/>
      <c r="JC961" s="233"/>
      <c r="JD961" s="233"/>
      <c r="JE961" s="233"/>
      <c r="JF961" s="233"/>
      <c r="JG961" s="233"/>
      <c r="JH961" s="233"/>
      <c r="JI961" s="233"/>
      <c r="JJ961" s="233"/>
      <c r="JK961" s="233"/>
      <c r="JL961" s="233"/>
      <c r="JM961" s="233"/>
      <c r="JN961" s="233"/>
      <c r="JO961" s="233"/>
      <c r="JP961" s="233"/>
      <c r="JQ961" s="233"/>
      <c r="JR961" s="233"/>
      <c r="JS961" s="233"/>
      <c r="JT961" s="233"/>
      <c r="JU961" s="233"/>
      <c r="JV961" s="233"/>
      <c r="JW961" s="233"/>
      <c r="JX961" s="233"/>
      <c r="JY961" s="233"/>
      <c r="JZ961" s="233"/>
      <c r="KA961" s="233"/>
      <c r="KB961" s="233"/>
      <c r="KC961" s="233"/>
      <c r="KD961" s="233"/>
      <c r="KE961" s="233"/>
      <c r="KF961" s="233"/>
      <c r="KG961" s="233"/>
      <c r="KH961" s="233"/>
      <c r="KI961" s="233"/>
      <c r="KJ961" s="233"/>
      <c r="KK961" s="233"/>
      <c r="KL961" s="233"/>
      <c r="KM961" s="233"/>
      <c r="KN961" s="233"/>
      <c r="KO961" s="233"/>
      <c r="KP961" s="233"/>
      <c r="KQ961" s="233"/>
      <c r="KR961" s="233"/>
      <c r="KS961" s="233"/>
      <c r="KT961" s="233"/>
      <c r="KU961" s="233"/>
      <c r="KV961" s="233"/>
      <c r="KW961" s="233"/>
      <c r="KX961" s="233"/>
      <c r="KY961" s="233"/>
      <c r="KZ961" s="233"/>
      <c r="LA961" s="233"/>
      <c r="LB961" s="233"/>
      <c r="LC961" s="233"/>
      <c r="LD961" s="233"/>
      <c r="LE961" s="233"/>
      <c r="LF961" s="233"/>
      <c r="LG961" s="233"/>
      <c r="LH961" s="233"/>
      <c r="LI961" s="233"/>
      <c r="LJ961" s="233"/>
      <c r="LK961" s="233"/>
      <c r="LL961" s="233"/>
      <c r="LM961" s="233"/>
      <c r="LN961" s="233"/>
      <c r="LO961" s="233"/>
      <c r="LP961" s="233"/>
      <c r="LQ961" s="233"/>
      <c r="LR961" s="233"/>
      <c r="LS961" s="233"/>
      <c r="LT961" s="233"/>
      <c r="LU961" s="233"/>
      <c r="LV961" s="233"/>
      <c r="LW961" s="233"/>
      <c r="LX961" s="233"/>
      <c r="LY961" s="233"/>
      <c r="LZ961" s="233"/>
      <c r="MA961" s="233"/>
      <c r="MB961" s="233"/>
      <c r="MC961" s="233"/>
      <c r="MD961" s="233"/>
      <c r="ME961" s="233"/>
      <c r="MF961" s="233"/>
      <c r="MG961" s="233"/>
      <c r="MH961" s="233"/>
      <c r="MI961" s="233"/>
      <c r="MJ961" s="233"/>
      <c r="MK961" s="233"/>
      <c r="ML961" s="233"/>
      <c r="MM961" s="233"/>
      <c r="MN961" s="233"/>
      <c r="MO961" s="233"/>
      <c r="MP961" s="233"/>
      <c r="MQ961" s="233"/>
      <c r="MR961" s="233"/>
      <c r="MS961" s="233"/>
      <c r="MT961" s="233"/>
      <c r="MU961" s="233"/>
      <c r="MV961" s="233"/>
      <c r="MW961" s="233"/>
      <c r="MX961" s="233"/>
      <c r="MY961" s="233"/>
      <c r="MZ961" s="233"/>
      <c r="NA961" s="233"/>
      <c r="NB961" s="233"/>
      <c r="NC961" s="233"/>
      <c r="ND961" s="233"/>
      <c r="NE961" s="233"/>
      <c r="NF961" s="233"/>
      <c r="NG961" s="233"/>
      <c r="NH961" s="233"/>
      <c r="NI961" s="233"/>
      <c r="NJ961" s="233"/>
      <c r="NK961" s="233"/>
      <c r="NL961" s="233"/>
      <c r="NM961" s="233"/>
      <c r="NN961" s="233"/>
      <c r="NO961" s="233"/>
      <c r="NP961" s="233"/>
      <c r="NQ961" s="233"/>
      <c r="NR961" s="233"/>
      <c r="NS961" s="233"/>
      <c r="NT961" s="233"/>
      <c r="NU961" s="233"/>
      <c r="NV961" s="233"/>
      <c r="NW961" s="233"/>
      <c r="NX961" s="233"/>
      <c r="NY961" s="233"/>
      <c r="NZ961" s="233"/>
      <c r="OA961" s="233"/>
      <c r="OB961" s="233"/>
      <c r="OC961" s="233"/>
      <c r="OD961" s="233"/>
      <c r="OE961" s="233"/>
      <c r="OF961" s="233"/>
      <c r="OG961" s="233"/>
      <c r="OH961" s="233"/>
      <c r="OI961" s="233"/>
      <c r="OJ961" s="233"/>
      <c r="OK961" s="233"/>
      <c r="OL961" s="233"/>
      <c r="OM961" s="233"/>
      <c r="ON961" s="233"/>
      <c r="OO961" s="233"/>
      <c r="OP961" s="233"/>
      <c r="OQ961" s="233"/>
      <c r="OR961" s="233"/>
      <c r="OS961" s="233"/>
      <c r="OT961" s="233"/>
      <c r="OU961" s="233"/>
      <c r="OV961" s="233"/>
      <c r="OW961" s="233"/>
      <c r="OX961" s="233"/>
      <c r="OY961" s="233"/>
      <c r="OZ961" s="233"/>
      <c r="PA961" s="233"/>
      <c r="PB961" s="233"/>
      <c r="PC961" s="233"/>
      <c r="PD961" s="233"/>
      <c r="PE961" s="233"/>
      <c r="PF961" s="233"/>
      <c r="PG961" s="233"/>
      <c r="PH961" s="233"/>
      <c r="PI961" s="233"/>
      <c r="PJ961" s="233"/>
      <c r="PK961" s="233"/>
      <c r="PL961" s="233"/>
      <c r="PM961" s="233"/>
      <c r="PN961" s="233"/>
      <c r="PO961" s="233"/>
      <c r="PP961" s="233"/>
      <c r="PQ961" s="233"/>
      <c r="PR961" s="233"/>
      <c r="PS961" s="233"/>
      <c r="PT961" s="233"/>
      <c r="PU961" s="233"/>
      <c r="PV961" s="233"/>
      <c r="PW961" s="233"/>
      <c r="PX961" s="233"/>
      <c r="PY961" s="233"/>
      <c r="PZ961" s="233"/>
      <c r="QA961" s="233"/>
      <c r="QB961" s="233"/>
      <c r="QC961" s="233"/>
      <c r="QD961" s="233"/>
      <c r="QE961" s="233"/>
      <c r="QF961" s="233"/>
      <c r="QG961" s="233"/>
      <c r="QH961" s="233"/>
      <c r="QI961" s="233"/>
      <c r="QJ961" s="233"/>
      <c r="QK961" s="233"/>
      <c r="QL961" s="233"/>
      <c r="QM961" s="233"/>
      <c r="QN961" s="233"/>
      <c r="QO961" s="233"/>
      <c r="QP961" s="233"/>
      <c r="QQ961" s="233"/>
      <c r="QR961" s="233"/>
      <c r="QS961" s="233"/>
      <c r="QT961" s="233"/>
      <c r="QU961" s="233"/>
      <c r="QV961" s="233"/>
      <c r="QW961" s="233"/>
      <c r="QX961" s="233"/>
      <c r="QY961" s="233"/>
      <c r="QZ961" s="233"/>
      <c r="RA961" s="233"/>
      <c r="RB961" s="233"/>
      <c r="RC961" s="233"/>
      <c r="RD961" s="233"/>
      <c r="RE961" s="233"/>
      <c r="RF961" s="233"/>
      <c r="RG961" s="233"/>
      <c r="RH961" s="233"/>
      <c r="RI961" s="233"/>
      <c r="RJ961" s="233"/>
      <c r="RK961" s="233"/>
      <c r="RL961" s="233"/>
      <c r="RM961" s="233"/>
      <c r="RN961" s="233"/>
      <c r="RO961" s="233"/>
      <c r="RP961" s="233"/>
      <c r="RQ961" s="233"/>
      <c r="RR961" s="233"/>
      <c r="RS961" s="233"/>
      <c r="RT961" s="233"/>
      <c r="RU961" s="233"/>
      <c r="RV961" s="233"/>
      <c r="RW961" s="233"/>
      <c r="RX961" s="233"/>
      <c r="RY961" s="233"/>
      <c r="RZ961" s="233"/>
      <c r="SA961" s="233"/>
      <c r="SB961" s="233"/>
    </row>
    <row r="962" spans="1:496" s="239" customFormat="1" ht="15" customHeight="1" x14ac:dyDescent="0.2">
      <c r="A962" s="237"/>
      <c r="B962" s="237"/>
      <c r="D962" s="237"/>
      <c r="F962" s="233"/>
      <c r="G962" s="233"/>
      <c r="H962" s="233"/>
      <c r="I962" s="233"/>
      <c r="J962" s="233"/>
      <c r="K962" s="233"/>
      <c r="L962" s="233"/>
      <c r="M962" s="233"/>
      <c r="N962" s="233"/>
      <c r="O962" s="233"/>
      <c r="P962" s="233"/>
      <c r="Q962" s="233"/>
      <c r="R962" s="233"/>
      <c r="S962" s="233"/>
      <c r="T962" s="233"/>
      <c r="U962" s="233"/>
      <c r="V962" s="233"/>
      <c r="W962" s="233"/>
      <c r="X962" s="233"/>
      <c r="Y962" s="233"/>
      <c r="Z962" s="233"/>
      <c r="AA962" s="233"/>
      <c r="AB962" s="233"/>
      <c r="AC962" s="233"/>
      <c r="AD962" s="233"/>
      <c r="AE962" s="233"/>
      <c r="AF962" s="233"/>
      <c r="AG962" s="233"/>
      <c r="AH962" s="233"/>
      <c r="AI962" s="233"/>
      <c r="AJ962" s="233"/>
      <c r="AK962" s="233"/>
      <c r="AL962" s="233"/>
      <c r="AM962" s="233"/>
      <c r="AN962" s="233"/>
      <c r="AO962" s="233"/>
      <c r="AP962" s="233"/>
      <c r="AQ962" s="233"/>
      <c r="AR962" s="233"/>
      <c r="AS962" s="233"/>
      <c r="AT962" s="233"/>
      <c r="AU962" s="233"/>
      <c r="AV962" s="233"/>
      <c r="AW962" s="233"/>
      <c r="AX962" s="233"/>
      <c r="AY962" s="233"/>
      <c r="AZ962" s="233"/>
      <c r="BA962" s="233"/>
      <c r="BB962" s="233"/>
      <c r="BC962" s="233"/>
      <c r="BD962" s="233"/>
      <c r="BE962" s="233"/>
      <c r="BF962" s="233"/>
      <c r="BG962" s="233"/>
      <c r="BH962" s="233"/>
      <c r="BI962" s="233"/>
      <c r="BJ962" s="233"/>
      <c r="BK962" s="233"/>
      <c r="BL962" s="233"/>
      <c r="BM962" s="233"/>
      <c r="BN962" s="233"/>
      <c r="BO962" s="233"/>
      <c r="BP962" s="233"/>
      <c r="BQ962" s="233"/>
      <c r="BR962" s="233"/>
      <c r="BS962" s="233"/>
      <c r="BT962" s="233"/>
      <c r="BU962" s="233"/>
      <c r="BV962" s="233"/>
      <c r="BW962" s="233"/>
      <c r="BX962" s="233"/>
      <c r="BY962" s="233"/>
      <c r="BZ962" s="233"/>
      <c r="CA962" s="233"/>
      <c r="CB962" s="233"/>
      <c r="CC962" s="233"/>
      <c r="CD962" s="233"/>
      <c r="CE962" s="233"/>
      <c r="CF962" s="233"/>
      <c r="CG962" s="233"/>
      <c r="CH962" s="233"/>
      <c r="CI962" s="233"/>
      <c r="CJ962" s="233"/>
      <c r="CK962" s="233"/>
      <c r="CL962" s="233"/>
      <c r="CM962" s="233"/>
      <c r="CN962" s="233"/>
      <c r="CO962" s="233"/>
      <c r="CP962" s="233"/>
      <c r="CQ962" s="233"/>
      <c r="CR962" s="233"/>
      <c r="CS962" s="233"/>
      <c r="CT962" s="233"/>
      <c r="CU962" s="233"/>
      <c r="CV962" s="233"/>
      <c r="CW962" s="233"/>
      <c r="CX962" s="233"/>
      <c r="CY962" s="233"/>
      <c r="CZ962" s="233"/>
      <c r="DA962" s="233"/>
      <c r="DB962" s="233"/>
      <c r="DC962" s="233"/>
      <c r="DD962" s="233"/>
      <c r="DE962" s="233"/>
      <c r="DF962" s="233"/>
      <c r="DG962" s="233"/>
      <c r="DH962" s="233"/>
      <c r="DI962" s="233"/>
      <c r="DJ962" s="233"/>
      <c r="DK962" s="233"/>
      <c r="DL962" s="233"/>
      <c r="DM962" s="233"/>
      <c r="DN962" s="233"/>
      <c r="DO962" s="233"/>
      <c r="DP962" s="233"/>
      <c r="DQ962" s="233"/>
      <c r="DR962" s="233"/>
      <c r="DS962" s="233"/>
      <c r="DT962" s="233"/>
      <c r="DU962" s="233"/>
      <c r="DV962" s="233"/>
      <c r="DW962" s="233"/>
      <c r="DX962" s="233"/>
      <c r="DY962" s="233"/>
      <c r="DZ962" s="233"/>
      <c r="EA962" s="233"/>
      <c r="EB962" s="233"/>
      <c r="EC962" s="233"/>
      <c r="ED962" s="233"/>
      <c r="EE962" s="233"/>
      <c r="EF962" s="233"/>
      <c r="EG962" s="233"/>
      <c r="EH962" s="233"/>
      <c r="EI962" s="233"/>
      <c r="EJ962" s="233"/>
      <c r="EK962" s="233"/>
      <c r="EL962" s="233"/>
      <c r="EM962" s="233"/>
      <c r="EN962" s="233"/>
      <c r="EO962" s="233"/>
      <c r="EP962" s="233"/>
      <c r="EQ962" s="233"/>
      <c r="ER962" s="233"/>
      <c r="ES962" s="233"/>
      <c r="ET962" s="233"/>
      <c r="EU962" s="233"/>
      <c r="EV962" s="233"/>
      <c r="EW962" s="233"/>
      <c r="EX962" s="233"/>
      <c r="EY962" s="233"/>
      <c r="EZ962" s="233"/>
      <c r="FA962" s="233"/>
      <c r="FB962" s="233"/>
      <c r="FC962" s="233"/>
      <c r="FD962" s="233"/>
      <c r="FE962" s="233"/>
      <c r="FF962" s="233"/>
      <c r="FG962" s="233"/>
      <c r="FH962" s="233"/>
      <c r="FI962" s="233"/>
      <c r="FJ962" s="233"/>
      <c r="FK962" s="233"/>
      <c r="FL962" s="233"/>
      <c r="FM962" s="233"/>
      <c r="FN962" s="233"/>
      <c r="FO962" s="233"/>
      <c r="FP962" s="233"/>
      <c r="FQ962" s="233"/>
      <c r="FR962" s="233"/>
      <c r="FS962" s="233"/>
      <c r="FT962" s="233"/>
      <c r="FU962" s="233"/>
      <c r="FV962" s="233"/>
      <c r="FW962" s="233"/>
      <c r="FX962" s="233"/>
      <c r="FY962" s="233"/>
      <c r="FZ962" s="233"/>
      <c r="GA962" s="233"/>
      <c r="GB962" s="233"/>
      <c r="GC962" s="233"/>
      <c r="GD962" s="233"/>
      <c r="GE962" s="233"/>
      <c r="GF962" s="233"/>
      <c r="GG962" s="233"/>
      <c r="GH962" s="233"/>
      <c r="GI962" s="233"/>
      <c r="GJ962" s="233"/>
      <c r="GK962" s="233"/>
      <c r="GL962" s="233"/>
      <c r="GM962" s="233"/>
      <c r="GN962" s="233"/>
      <c r="GO962" s="233"/>
      <c r="GP962" s="233"/>
      <c r="GQ962" s="233"/>
      <c r="GR962" s="233"/>
      <c r="GS962" s="233"/>
      <c r="GT962" s="233"/>
      <c r="GU962" s="233"/>
      <c r="GV962" s="233"/>
      <c r="GW962" s="233"/>
      <c r="GX962" s="233"/>
      <c r="GY962" s="233"/>
      <c r="GZ962" s="233"/>
      <c r="HA962" s="233"/>
      <c r="HB962" s="233"/>
      <c r="HC962" s="233"/>
      <c r="HD962" s="233"/>
      <c r="HE962" s="233"/>
      <c r="HF962" s="233"/>
      <c r="HG962" s="233"/>
      <c r="HH962" s="233"/>
      <c r="HI962" s="233"/>
      <c r="HJ962" s="233"/>
      <c r="HK962" s="233"/>
      <c r="HL962" s="233"/>
      <c r="HM962" s="233"/>
      <c r="HN962" s="233"/>
      <c r="HO962" s="233"/>
      <c r="HP962" s="233"/>
      <c r="HQ962" s="233"/>
      <c r="HR962" s="233"/>
      <c r="HS962" s="233"/>
      <c r="HT962" s="233"/>
      <c r="HU962" s="233"/>
      <c r="HV962" s="233"/>
      <c r="HW962" s="233"/>
      <c r="HX962" s="233"/>
      <c r="HY962" s="233"/>
      <c r="HZ962" s="233"/>
      <c r="IA962" s="233"/>
      <c r="IB962" s="233"/>
      <c r="IC962" s="233"/>
      <c r="ID962" s="233"/>
      <c r="IE962" s="233"/>
      <c r="IF962" s="233"/>
      <c r="IG962" s="233"/>
      <c r="IH962" s="233"/>
      <c r="II962" s="233"/>
      <c r="IJ962" s="233"/>
      <c r="IK962" s="233"/>
      <c r="IL962" s="233"/>
      <c r="IM962" s="233"/>
      <c r="IN962" s="233"/>
      <c r="IO962" s="233"/>
      <c r="IP962" s="233"/>
      <c r="IQ962" s="233"/>
      <c r="IR962" s="233"/>
      <c r="IS962" s="233"/>
      <c r="IT962" s="233"/>
      <c r="IU962" s="233"/>
      <c r="IV962" s="233"/>
      <c r="IW962" s="233"/>
      <c r="IX962" s="233"/>
      <c r="IY962" s="233"/>
      <c r="IZ962" s="233"/>
      <c r="JA962" s="233"/>
      <c r="JB962" s="233"/>
      <c r="JC962" s="233"/>
      <c r="JD962" s="233"/>
      <c r="JE962" s="233"/>
      <c r="JF962" s="233"/>
      <c r="JG962" s="233"/>
      <c r="JH962" s="233"/>
      <c r="JI962" s="233"/>
      <c r="JJ962" s="233"/>
      <c r="JK962" s="233"/>
      <c r="JL962" s="233"/>
      <c r="JM962" s="233"/>
      <c r="JN962" s="233"/>
      <c r="JO962" s="233"/>
      <c r="JP962" s="233"/>
      <c r="JQ962" s="233"/>
      <c r="JR962" s="233"/>
      <c r="JS962" s="233"/>
      <c r="JT962" s="233"/>
      <c r="JU962" s="233"/>
      <c r="JV962" s="233"/>
      <c r="JW962" s="233"/>
      <c r="JX962" s="233"/>
      <c r="JY962" s="233"/>
      <c r="JZ962" s="233"/>
      <c r="KA962" s="233"/>
      <c r="KB962" s="233"/>
      <c r="KC962" s="233"/>
      <c r="KD962" s="233"/>
      <c r="KE962" s="233"/>
      <c r="KF962" s="233"/>
      <c r="KG962" s="233"/>
      <c r="KH962" s="233"/>
      <c r="KI962" s="233"/>
      <c r="KJ962" s="233"/>
      <c r="KK962" s="233"/>
      <c r="KL962" s="233"/>
      <c r="KM962" s="233"/>
      <c r="KN962" s="233"/>
      <c r="KO962" s="233"/>
      <c r="KP962" s="233"/>
      <c r="KQ962" s="233"/>
      <c r="KR962" s="233"/>
      <c r="KS962" s="233"/>
      <c r="KT962" s="233"/>
      <c r="KU962" s="233"/>
      <c r="KV962" s="233"/>
      <c r="KW962" s="233"/>
      <c r="KX962" s="233"/>
      <c r="KY962" s="233"/>
      <c r="KZ962" s="233"/>
      <c r="LA962" s="233"/>
      <c r="LB962" s="233"/>
      <c r="LC962" s="233"/>
      <c r="LD962" s="233"/>
      <c r="LE962" s="233"/>
      <c r="LF962" s="233"/>
      <c r="LG962" s="233"/>
      <c r="LH962" s="233"/>
      <c r="LI962" s="233"/>
      <c r="LJ962" s="233"/>
      <c r="LK962" s="233"/>
      <c r="LL962" s="233"/>
      <c r="LM962" s="233"/>
      <c r="LN962" s="233"/>
      <c r="LO962" s="233"/>
      <c r="LP962" s="233"/>
      <c r="LQ962" s="233"/>
      <c r="LR962" s="233"/>
      <c r="LS962" s="233"/>
      <c r="LT962" s="233"/>
      <c r="LU962" s="233"/>
      <c r="LV962" s="233"/>
      <c r="LW962" s="233"/>
      <c r="LX962" s="233"/>
      <c r="LY962" s="233"/>
      <c r="LZ962" s="233"/>
      <c r="MA962" s="233"/>
      <c r="MB962" s="233"/>
      <c r="MC962" s="233"/>
      <c r="MD962" s="233"/>
      <c r="ME962" s="233"/>
      <c r="MF962" s="233"/>
      <c r="MG962" s="233"/>
      <c r="MH962" s="233"/>
      <c r="MI962" s="233"/>
      <c r="MJ962" s="233"/>
      <c r="MK962" s="233"/>
      <c r="ML962" s="233"/>
      <c r="MM962" s="233"/>
      <c r="MN962" s="233"/>
      <c r="MO962" s="233"/>
      <c r="MP962" s="233"/>
      <c r="MQ962" s="233"/>
      <c r="MR962" s="233"/>
      <c r="MS962" s="233"/>
      <c r="MT962" s="233"/>
      <c r="MU962" s="233"/>
      <c r="MV962" s="233"/>
      <c r="MW962" s="233"/>
      <c r="MX962" s="233"/>
      <c r="MY962" s="233"/>
      <c r="MZ962" s="233"/>
      <c r="NA962" s="233"/>
      <c r="NB962" s="233"/>
      <c r="NC962" s="233"/>
      <c r="ND962" s="233"/>
      <c r="NE962" s="233"/>
      <c r="NF962" s="233"/>
      <c r="NG962" s="233"/>
      <c r="NH962" s="233"/>
      <c r="NI962" s="233"/>
      <c r="NJ962" s="233"/>
      <c r="NK962" s="233"/>
      <c r="NL962" s="233"/>
      <c r="NM962" s="233"/>
      <c r="NN962" s="233"/>
      <c r="NO962" s="233"/>
      <c r="NP962" s="233"/>
      <c r="NQ962" s="233"/>
      <c r="NR962" s="233"/>
      <c r="NS962" s="233"/>
      <c r="NT962" s="233"/>
      <c r="NU962" s="233"/>
      <c r="NV962" s="233"/>
      <c r="NW962" s="233"/>
      <c r="NX962" s="233"/>
      <c r="NY962" s="233"/>
      <c r="NZ962" s="233"/>
      <c r="OA962" s="233"/>
      <c r="OB962" s="233"/>
      <c r="OC962" s="233"/>
      <c r="OD962" s="233"/>
      <c r="OE962" s="233"/>
      <c r="OF962" s="233"/>
      <c r="OG962" s="233"/>
      <c r="OH962" s="233"/>
      <c r="OI962" s="233"/>
      <c r="OJ962" s="233"/>
      <c r="OK962" s="233"/>
      <c r="OL962" s="233"/>
      <c r="OM962" s="233"/>
      <c r="ON962" s="233"/>
      <c r="OO962" s="233"/>
      <c r="OP962" s="233"/>
      <c r="OQ962" s="233"/>
      <c r="OR962" s="233"/>
      <c r="OS962" s="233"/>
      <c r="OT962" s="233"/>
      <c r="OU962" s="233"/>
      <c r="OV962" s="233"/>
      <c r="OW962" s="233"/>
      <c r="OX962" s="233"/>
      <c r="OY962" s="233"/>
      <c r="OZ962" s="233"/>
      <c r="PA962" s="233"/>
      <c r="PB962" s="233"/>
      <c r="PC962" s="233"/>
      <c r="PD962" s="233"/>
      <c r="PE962" s="233"/>
      <c r="PF962" s="233"/>
      <c r="PG962" s="233"/>
      <c r="PH962" s="233"/>
      <c r="PI962" s="233"/>
      <c r="PJ962" s="233"/>
      <c r="PK962" s="233"/>
      <c r="PL962" s="233"/>
      <c r="PM962" s="233"/>
      <c r="PN962" s="233"/>
      <c r="PO962" s="233"/>
      <c r="PP962" s="233"/>
      <c r="PQ962" s="233"/>
      <c r="PR962" s="233"/>
      <c r="PS962" s="233"/>
      <c r="PT962" s="233"/>
      <c r="PU962" s="233"/>
      <c r="PV962" s="233"/>
      <c r="PW962" s="233"/>
      <c r="PX962" s="233"/>
      <c r="PY962" s="233"/>
      <c r="PZ962" s="233"/>
      <c r="QA962" s="233"/>
      <c r="QB962" s="233"/>
      <c r="QC962" s="233"/>
      <c r="QD962" s="233"/>
      <c r="QE962" s="233"/>
      <c r="QF962" s="233"/>
      <c r="QG962" s="233"/>
      <c r="QH962" s="233"/>
      <c r="QI962" s="233"/>
      <c r="QJ962" s="233"/>
      <c r="QK962" s="233"/>
      <c r="QL962" s="233"/>
      <c r="QM962" s="233"/>
      <c r="QN962" s="233"/>
      <c r="QO962" s="233"/>
      <c r="QP962" s="233"/>
      <c r="QQ962" s="233"/>
      <c r="QR962" s="233"/>
      <c r="QS962" s="233"/>
      <c r="QT962" s="233"/>
      <c r="QU962" s="233"/>
      <c r="QV962" s="233"/>
      <c r="QW962" s="233"/>
      <c r="QX962" s="233"/>
      <c r="QY962" s="233"/>
      <c r="QZ962" s="233"/>
      <c r="RA962" s="233"/>
      <c r="RB962" s="233"/>
      <c r="RC962" s="233"/>
      <c r="RD962" s="233"/>
      <c r="RE962" s="233"/>
      <c r="RF962" s="233"/>
      <c r="RG962" s="233"/>
      <c r="RH962" s="233"/>
      <c r="RI962" s="233"/>
      <c r="RJ962" s="233"/>
      <c r="RK962" s="233"/>
      <c r="RL962" s="233"/>
      <c r="RM962" s="233"/>
      <c r="RN962" s="233"/>
      <c r="RO962" s="233"/>
      <c r="RP962" s="233"/>
      <c r="RQ962" s="233"/>
      <c r="RR962" s="233"/>
      <c r="RS962" s="233"/>
      <c r="RT962" s="233"/>
      <c r="RU962" s="233"/>
      <c r="RV962" s="233"/>
      <c r="RW962" s="233"/>
      <c r="RX962" s="233"/>
      <c r="RY962" s="233"/>
      <c r="RZ962" s="233"/>
      <c r="SA962" s="233"/>
      <c r="SB962" s="233"/>
    </row>
    <row r="963" spans="1:496" s="239" customFormat="1" ht="15" customHeight="1" x14ac:dyDescent="0.2">
      <c r="A963" s="237"/>
      <c r="B963" s="237"/>
      <c r="D963" s="237"/>
      <c r="F963" s="233"/>
      <c r="G963" s="233"/>
      <c r="H963" s="233"/>
      <c r="I963" s="233"/>
      <c r="J963" s="233"/>
      <c r="K963" s="233"/>
      <c r="L963" s="233"/>
      <c r="M963" s="233"/>
      <c r="N963" s="233"/>
      <c r="O963" s="233"/>
      <c r="P963" s="233"/>
      <c r="Q963" s="233"/>
      <c r="R963" s="233"/>
      <c r="S963" s="233"/>
      <c r="T963" s="233"/>
      <c r="U963" s="233"/>
      <c r="V963" s="233"/>
      <c r="W963" s="233"/>
      <c r="X963" s="233"/>
      <c r="Y963" s="233"/>
      <c r="Z963" s="233"/>
      <c r="AA963" s="233"/>
      <c r="AB963" s="233"/>
      <c r="AC963" s="233"/>
      <c r="AD963" s="233"/>
      <c r="AE963" s="233"/>
      <c r="AF963" s="233"/>
      <c r="AG963" s="233"/>
      <c r="AH963" s="233"/>
      <c r="AI963" s="233"/>
      <c r="AJ963" s="233"/>
      <c r="AK963" s="233"/>
      <c r="AL963" s="233"/>
      <c r="AM963" s="233"/>
      <c r="AN963" s="233"/>
      <c r="AO963" s="233"/>
      <c r="AP963" s="233"/>
      <c r="AQ963" s="233"/>
      <c r="AR963" s="233"/>
      <c r="AS963" s="233"/>
      <c r="AT963" s="233"/>
      <c r="AU963" s="233"/>
      <c r="AV963" s="233"/>
      <c r="AW963" s="233"/>
      <c r="AX963" s="233"/>
      <c r="AY963" s="233"/>
      <c r="AZ963" s="233"/>
      <c r="BA963" s="233"/>
      <c r="BB963" s="233"/>
      <c r="BC963" s="233"/>
      <c r="BD963" s="233"/>
      <c r="BE963" s="233"/>
      <c r="BF963" s="233"/>
      <c r="BG963" s="233"/>
      <c r="BH963" s="233"/>
      <c r="BI963" s="233"/>
      <c r="BJ963" s="233"/>
      <c r="BK963" s="233"/>
      <c r="BL963" s="233"/>
      <c r="BM963" s="233"/>
      <c r="BN963" s="233"/>
      <c r="BO963" s="233"/>
      <c r="BP963" s="233"/>
      <c r="BQ963" s="233"/>
      <c r="BR963" s="233"/>
      <c r="BS963" s="233"/>
      <c r="BT963" s="233"/>
      <c r="BU963" s="233"/>
      <c r="BV963" s="233"/>
      <c r="BW963" s="233"/>
      <c r="BX963" s="233"/>
      <c r="BY963" s="233"/>
      <c r="BZ963" s="233"/>
      <c r="CA963" s="233"/>
      <c r="CB963" s="233"/>
      <c r="CC963" s="233"/>
      <c r="CD963" s="233"/>
      <c r="CE963" s="233"/>
      <c r="CF963" s="233"/>
      <c r="CG963" s="233"/>
      <c r="CH963" s="233"/>
      <c r="CI963" s="233"/>
      <c r="CJ963" s="233"/>
      <c r="CK963" s="233"/>
      <c r="CL963" s="233"/>
      <c r="CM963" s="233"/>
      <c r="CN963" s="233"/>
      <c r="CO963" s="233"/>
      <c r="CP963" s="233"/>
      <c r="CQ963" s="233"/>
      <c r="CR963" s="233"/>
      <c r="CS963" s="233"/>
      <c r="CT963" s="233"/>
      <c r="CU963" s="233"/>
      <c r="CV963" s="233"/>
      <c r="CW963" s="233"/>
      <c r="CX963" s="233"/>
      <c r="CY963" s="233"/>
      <c r="CZ963" s="233"/>
      <c r="DA963" s="233"/>
      <c r="DB963" s="233"/>
      <c r="DC963" s="233"/>
      <c r="DD963" s="233"/>
      <c r="DE963" s="233"/>
      <c r="DF963" s="233"/>
      <c r="DG963" s="233"/>
      <c r="DH963" s="233"/>
      <c r="DI963" s="233"/>
      <c r="DJ963" s="233"/>
      <c r="DK963" s="233"/>
      <c r="DL963" s="233"/>
      <c r="DM963" s="233"/>
      <c r="DN963" s="233"/>
      <c r="DO963" s="233"/>
      <c r="DP963" s="233"/>
      <c r="DQ963" s="233"/>
      <c r="DR963" s="233"/>
      <c r="DS963" s="233"/>
      <c r="DT963" s="233"/>
      <c r="DU963" s="233"/>
      <c r="DV963" s="233"/>
      <c r="DW963" s="233"/>
      <c r="DX963" s="233"/>
      <c r="DY963" s="233"/>
      <c r="DZ963" s="233"/>
      <c r="EA963" s="233"/>
      <c r="EB963" s="233"/>
      <c r="EC963" s="233"/>
      <c r="ED963" s="233"/>
      <c r="EE963" s="233"/>
      <c r="EF963" s="233"/>
      <c r="EG963" s="233"/>
      <c r="EH963" s="233"/>
      <c r="EI963" s="233"/>
      <c r="EJ963" s="233"/>
      <c r="EK963" s="233"/>
      <c r="EL963" s="233"/>
      <c r="EM963" s="233"/>
      <c r="EN963" s="233"/>
      <c r="EO963" s="233"/>
      <c r="EP963" s="233"/>
      <c r="EQ963" s="233"/>
      <c r="ER963" s="233"/>
      <c r="ES963" s="233"/>
      <c r="ET963" s="233"/>
      <c r="EU963" s="233"/>
      <c r="EV963" s="233"/>
      <c r="EW963" s="233"/>
      <c r="EX963" s="233"/>
      <c r="EY963" s="233"/>
      <c r="EZ963" s="233"/>
      <c r="FA963" s="233"/>
      <c r="FB963" s="233"/>
      <c r="FC963" s="233"/>
      <c r="FD963" s="233"/>
      <c r="FE963" s="233"/>
      <c r="FF963" s="233"/>
      <c r="FG963" s="233"/>
      <c r="FH963" s="233"/>
      <c r="FI963" s="233"/>
      <c r="FJ963" s="233"/>
      <c r="FK963" s="233"/>
      <c r="FL963" s="233"/>
      <c r="FM963" s="233"/>
      <c r="FN963" s="233"/>
      <c r="FO963" s="233"/>
      <c r="FP963" s="233"/>
      <c r="FQ963" s="233"/>
      <c r="FR963" s="233"/>
      <c r="FS963" s="233"/>
      <c r="FT963" s="233"/>
      <c r="FU963" s="233"/>
      <c r="FV963" s="233"/>
      <c r="FW963" s="233"/>
      <c r="FX963" s="233"/>
      <c r="FY963" s="233"/>
      <c r="FZ963" s="233"/>
      <c r="GA963" s="233"/>
      <c r="GB963" s="233"/>
      <c r="GC963" s="233"/>
      <c r="GD963" s="233"/>
      <c r="GE963" s="233"/>
      <c r="GF963" s="233"/>
      <c r="GG963" s="233"/>
      <c r="GH963" s="233"/>
      <c r="GI963" s="233"/>
      <c r="GJ963" s="233"/>
      <c r="GK963" s="233"/>
      <c r="GL963" s="233"/>
      <c r="GM963" s="233"/>
      <c r="GN963" s="233"/>
      <c r="GO963" s="233"/>
      <c r="GP963" s="233"/>
      <c r="GQ963" s="233"/>
      <c r="GR963" s="233"/>
      <c r="GS963" s="233"/>
      <c r="GT963" s="233"/>
      <c r="GU963" s="233"/>
      <c r="GV963" s="233"/>
      <c r="GW963" s="233"/>
      <c r="GX963" s="233"/>
      <c r="GY963" s="233"/>
      <c r="GZ963" s="233"/>
      <c r="HA963" s="233"/>
      <c r="HB963" s="233"/>
      <c r="HC963" s="233"/>
      <c r="HD963" s="233"/>
      <c r="HE963" s="233"/>
      <c r="HF963" s="233"/>
      <c r="HG963" s="233"/>
      <c r="HH963" s="233"/>
      <c r="HI963" s="233"/>
      <c r="HJ963" s="233"/>
      <c r="HK963" s="233"/>
      <c r="HL963" s="233"/>
      <c r="HM963" s="233"/>
      <c r="HN963" s="233"/>
      <c r="HO963" s="233"/>
      <c r="HP963" s="233"/>
      <c r="HQ963" s="233"/>
      <c r="HR963" s="233"/>
      <c r="HS963" s="233"/>
      <c r="HT963" s="233"/>
      <c r="HU963" s="233"/>
      <c r="HV963" s="233"/>
      <c r="HW963" s="233"/>
      <c r="HX963" s="233"/>
      <c r="HY963" s="233"/>
      <c r="HZ963" s="233"/>
      <c r="IA963" s="233"/>
      <c r="IB963" s="233"/>
      <c r="IC963" s="233"/>
      <c r="ID963" s="233"/>
      <c r="IE963" s="233"/>
      <c r="IF963" s="233"/>
      <c r="IG963" s="233"/>
      <c r="IH963" s="233"/>
      <c r="II963" s="233"/>
      <c r="IJ963" s="233"/>
      <c r="IK963" s="233"/>
      <c r="IL963" s="233"/>
      <c r="IM963" s="233"/>
      <c r="IN963" s="233"/>
      <c r="IO963" s="233"/>
      <c r="IP963" s="233"/>
      <c r="IQ963" s="233"/>
      <c r="IR963" s="233"/>
      <c r="IS963" s="233"/>
      <c r="IT963" s="233"/>
      <c r="IU963" s="233"/>
      <c r="IV963" s="233"/>
      <c r="IW963" s="233"/>
      <c r="IX963" s="233"/>
      <c r="IY963" s="233"/>
      <c r="IZ963" s="233"/>
      <c r="JA963" s="233"/>
      <c r="JB963" s="233"/>
      <c r="JC963" s="233"/>
      <c r="JD963" s="233"/>
      <c r="JE963" s="233"/>
      <c r="JF963" s="233"/>
      <c r="JG963" s="233"/>
      <c r="JH963" s="233"/>
      <c r="JI963" s="233"/>
      <c r="JJ963" s="233"/>
      <c r="JK963" s="233"/>
      <c r="JL963" s="233"/>
      <c r="JM963" s="233"/>
      <c r="JN963" s="233"/>
      <c r="JO963" s="233"/>
      <c r="JP963" s="233"/>
      <c r="JQ963" s="233"/>
      <c r="JR963" s="233"/>
      <c r="JS963" s="233"/>
      <c r="JT963" s="233"/>
      <c r="JU963" s="233"/>
      <c r="JV963" s="233"/>
      <c r="JW963" s="233"/>
      <c r="JX963" s="233"/>
      <c r="JY963" s="233"/>
      <c r="JZ963" s="233"/>
      <c r="KA963" s="233"/>
      <c r="KB963" s="233"/>
      <c r="KC963" s="233"/>
      <c r="KD963" s="233"/>
      <c r="KE963" s="233"/>
      <c r="KF963" s="233"/>
      <c r="KG963" s="233"/>
      <c r="KH963" s="233"/>
      <c r="KI963" s="233"/>
      <c r="KJ963" s="233"/>
      <c r="KK963" s="233"/>
      <c r="KL963" s="233"/>
      <c r="KM963" s="233"/>
      <c r="KN963" s="233"/>
      <c r="KO963" s="233"/>
      <c r="KP963" s="233"/>
      <c r="KQ963" s="233"/>
      <c r="KR963" s="233"/>
      <c r="KS963" s="233"/>
      <c r="KT963" s="233"/>
      <c r="KU963" s="233"/>
      <c r="KV963" s="233"/>
      <c r="KW963" s="233"/>
      <c r="KX963" s="233"/>
      <c r="KY963" s="233"/>
      <c r="KZ963" s="233"/>
      <c r="LA963" s="233"/>
      <c r="LB963" s="233"/>
      <c r="LC963" s="233"/>
      <c r="LD963" s="233"/>
      <c r="LE963" s="233"/>
      <c r="LF963" s="233"/>
      <c r="LG963" s="233"/>
      <c r="LH963" s="233"/>
      <c r="LI963" s="233"/>
      <c r="LJ963" s="233"/>
      <c r="LK963" s="233"/>
      <c r="LL963" s="233"/>
      <c r="LM963" s="233"/>
      <c r="LN963" s="233"/>
      <c r="LO963" s="233"/>
      <c r="LP963" s="233"/>
      <c r="LQ963" s="233"/>
      <c r="LR963" s="233"/>
      <c r="LS963" s="233"/>
      <c r="LT963" s="233"/>
      <c r="LU963" s="233"/>
      <c r="LV963" s="233"/>
      <c r="LW963" s="233"/>
      <c r="LX963" s="233"/>
      <c r="LY963" s="233"/>
      <c r="LZ963" s="233"/>
      <c r="MA963" s="233"/>
      <c r="MB963" s="233"/>
      <c r="MC963" s="233"/>
      <c r="MD963" s="233"/>
      <c r="ME963" s="233"/>
      <c r="MF963" s="233"/>
      <c r="MG963" s="233"/>
      <c r="MH963" s="233"/>
      <c r="MI963" s="233"/>
      <c r="MJ963" s="233"/>
      <c r="MK963" s="233"/>
      <c r="ML963" s="233"/>
      <c r="MM963" s="233"/>
      <c r="MN963" s="233"/>
      <c r="MO963" s="233"/>
      <c r="MP963" s="233"/>
      <c r="MQ963" s="233"/>
      <c r="MR963" s="233"/>
      <c r="MS963" s="233"/>
      <c r="MT963" s="233"/>
      <c r="MU963" s="233"/>
      <c r="MV963" s="233"/>
      <c r="MW963" s="233"/>
      <c r="MX963" s="233"/>
      <c r="MY963" s="233"/>
      <c r="MZ963" s="233"/>
      <c r="NA963" s="233"/>
      <c r="NB963" s="233"/>
      <c r="NC963" s="233"/>
      <c r="ND963" s="233"/>
      <c r="NE963" s="233"/>
      <c r="NF963" s="233"/>
      <c r="NG963" s="233"/>
      <c r="NH963" s="233"/>
      <c r="NI963" s="233"/>
      <c r="NJ963" s="233"/>
      <c r="NK963" s="233"/>
      <c r="NL963" s="233"/>
      <c r="NM963" s="233"/>
      <c r="NN963" s="233"/>
      <c r="NO963" s="233"/>
      <c r="NP963" s="233"/>
      <c r="NQ963" s="233"/>
      <c r="NR963" s="233"/>
      <c r="NS963" s="233"/>
      <c r="NT963" s="233"/>
      <c r="NU963" s="233"/>
      <c r="NV963" s="233"/>
      <c r="NW963" s="233"/>
      <c r="NX963" s="233"/>
      <c r="NY963" s="233"/>
      <c r="NZ963" s="233"/>
      <c r="OA963" s="233"/>
      <c r="OB963" s="233"/>
      <c r="OC963" s="233"/>
      <c r="OD963" s="233"/>
      <c r="OE963" s="233"/>
      <c r="OF963" s="233"/>
      <c r="OG963" s="233"/>
      <c r="OH963" s="233"/>
      <c r="OI963" s="233"/>
      <c r="OJ963" s="233"/>
      <c r="OK963" s="233"/>
      <c r="OL963" s="233"/>
      <c r="OM963" s="233"/>
      <c r="ON963" s="233"/>
      <c r="OO963" s="233"/>
      <c r="OP963" s="233"/>
      <c r="OQ963" s="233"/>
      <c r="OR963" s="233"/>
      <c r="OS963" s="233"/>
      <c r="OT963" s="233"/>
      <c r="OU963" s="233"/>
      <c r="OV963" s="233"/>
      <c r="OW963" s="233"/>
      <c r="OX963" s="233"/>
      <c r="OY963" s="233"/>
      <c r="OZ963" s="233"/>
      <c r="PA963" s="233"/>
      <c r="PB963" s="233"/>
      <c r="PC963" s="233"/>
      <c r="PD963" s="233"/>
      <c r="PE963" s="233"/>
      <c r="PF963" s="233"/>
      <c r="PG963" s="233"/>
      <c r="PH963" s="233"/>
      <c r="PI963" s="233"/>
      <c r="PJ963" s="233"/>
      <c r="PK963" s="233"/>
      <c r="PL963" s="233"/>
      <c r="PM963" s="233"/>
      <c r="PN963" s="233"/>
      <c r="PO963" s="233"/>
      <c r="PP963" s="233"/>
      <c r="PQ963" s="233"/>
      <c r="PR963" s="233"/>
      <c r="PS963" s="233"/>
      <c r="PT963" s="233"/>
      <c r="PU963" s="233"/>
      <c r="PV963" s="233"/>
      <c r="PW963" s="233"/>
      <c r="PX963" s="233"/>
      <c r="PY963" s="233"/>
      <c r="PZ963" s="233"/>
      <c r="QA963" s="233"/>
      <c r="QB963" s="233"/>
      <c r="QC963" s="233"/>
      <c r="QD963" s="233"/>
      <c r="QE963" s="233"/>
      <c r="QF963" s="233"/>
      <c r="QG963" s="233"/>
      <c r="QH963" s="233"/>
      <c r="QI963" s="233"/>
      <c r="QJ963" s="233"/>
      <c r="QK963" s="233"/>
      <c r="QL963" s="233"/>
      <c r="QM963" s="233"/>
      <c r="QN963" s="233"/>
      <c r="QO963" s="233"/>
      <c r="QP963" s="233"/>
      <c r="QQ963" s="233"/>
      <c r="QR963" s="233"/>
      <c r="QS963" s="233"/>
      <c r="QT963" s="233"/>
      <c r="QU963" s="233"/>
      <c r="QV963" s="233"/>
      <c r="QW963" s="233"/>
      <c r="QX963" s="233"/>
      <c r="QY963" s="233"/>
      <c r="QZ963" s="233"/>
      <c r="RA963" s="233"/>
      <c r="RB963" s="233"/>
      <c r="RC963" s="233"/>
      <c r="RD963" s="233"/>
      <c r="RE963" s="233"/>
      <c r="RF963" s="233"/>
      <c r="RG963" s="233"/>
      <c r="RH963" s="233"/>
      <c r="RI963" s="233"/>
      <c r="RJ963" s="233"/>
      <c r="RK963" s="233"/>
      <c r="RL963" s="233"/>
      <c r="RM963" s="233"/>
      <c r="RN963" s="233"/>
      <c r="RO963" s="233"/>
      <c r="RP963" s="233"/>
      <c r="RQ963" s="233"/>
      <c r="RR963" s="233"/>
      <c r="RS963" s="233"/>
      <c r="RT963" s="233"/>
      <c r="RU963" s="233"/>
      <c r="RV963" s="233"/>
      <c r="RW963" s="233"/>
      <c r="RX963" s="233"/>
      <c r="RY963" s="233"/>
      <c r="RZ963" s="233"/>
      <c r="SA963" s="233"/>
      <c r="SB963" s="233"/>
    </row>
    <row r="964" spans="1:496" ht="15" customHeight="1" x14ac:dyDescent="0.2">
      <c r="A964" s="234"/>
    </row>
    <row r="965" spans="1:496" ht="15" customHeight="1" x14ac:dyDescent="0.2">
      <c r="B965" s="233"/>
      <c r="D965" s="233"/>
      <c r="E965" s="234"/>
    </row>
    <row r="966" spans="1:496" ht="15" customHeight="1" x14ac:dyDescent="0.2">
      <c r="B966" s="233"/>
      <c r="D966" s="233"/>
      <c r="E966" s="234"/>
    </row>
    <row r="967" spans="1:496" ht="15" customHeight="1" x14ac:dyDescent="0.2">
      <c r="B967" s="233"/>
      <c r="D967" s="233"/>
      <c r="E967" s="234"/>
    </row>
    <row r="968" spans="1:496" ht="15" customHeight="1" x14ac:dyDescent="0.2">
      <c r="B968" s="233"/>
      <c r="D968" s="233"/>
      <c r="E968" s="234"/>
    </row>
  </sheetData>
  <mergeCells count="36">
    <mergeCell ref="A3:A4"/>
    <mergeCell ref="E3:E4"/>
    <mergeCell ref="A225:A226"/>
    <mergeCell ref="B225:D225"/>
    <mergeCell ref="E225:E226"/>
    <mergeCell ref="B226:D226"/>
    <mergeCell ref="A264:A265"/>
    <mergeCell ref="B264:D265"/>
    <mergeCell ref="E264:E265"/>
    <mergeCell ref="A237:A238"/>
    <mergeCell ref="B237:D238"/>
    <mergeCell ref="E237:E23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450:A451"/>
    <mergeCell ref="B450:D450"/>
    <mergeCell ref="E450:E451"/>
    <mergeCell ref="B451:D451"/>
    <mergeCell ref="B487:B488"/>
    <mergeCell ref="E487:E488"/>
    <mergeCell ref="B531:D531"/>
    <mergeCell ref="A530:A531"/>
    <mergeCell ref="B530:D530"/>
    <mergeCell ref="E530:E531"/>
    <mergeCell ref="B511:B512"/>
    <mergeCell ref="E511:E512"/>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dimension ref="A1:F78"/>
  <sheetViews>
    <sheetView showZeros="0" zoomScaleNormal="100" workbookViewId="0"/>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ht="20.100000000000001" customHeight="1" x14ac:dyDescent="0.2">
      <c r="A1" s="3" t="s">
        <v>11</v>
      </c>
      <c r="B1" s="3" t="str">
        <f>Comitente</f>
        <v>DIRECCION PROVINCIAL DE ESPACIOS VERDES</v>
      </c>
      <c r="E1" s="4"/>
    </row>
    <row r="2" spans="1:6" s="5" customFormat="1" ht="20.100000000000001" customHeight="1" x14ac:dyDescent="0.2">
      <c r="A2" s="11" t="s">
        <v>12</v>
      </c>
      <c r="B2" s="11" t="str">
        <f>Obra</f>
        <v>EXTRACCION DE MANGRULLO EXISTENTE, PROVISION DE NUEVO MANGRULLO Y REFUNCIONALIZACION DE JUEGOS DE NIÑOS EN PARQUE DE MAYO</v>
      </c>
    </row>
    <row r="3" spans="1:6" s="5" customFormat="1" ht="20.100000000000001" customHeight="1" x14ac:dyDescent="0.2">
      <c r="A3" s="11" t="s">
        <v>16</v>
      </c>
      <c r="B3" s="11" t="str">
        <f>Ubicación</f>
        <v>CAPITAL</v>
      </c>
    </row>
    <row r="4" spans="1:6" s="5" customFormat="1" ht="20.100000000000001" customHeight="1" x14ac:dyDescent="0.2">
      <c r="A4" s="11" t="s">
        <v>15</v>
      </c>
      <c r="B4" s="12" t="str">
        <f>Licitación_N°</f>
        <v>CONCURSO DE PRECIOS Nº 02/2022</v>
      </c>
    </row>
    <row r="5" spans="1:6" s="5" customFormat="1" ht="20.100000000000001" customHeight="1" x14ac:dyDescent="0.2">
      <c r="A5" s="11" t="s">
        <v>13</v>
      </c>
      <c r="B5" s="11">
        <f>Contratista</f>
        <v>0</v>
      </c>
    </row>
    <row r="6" spans="1:6" ht="20.100000000000001" customHeight="1" x14ac:dyDescent="0.2">
      <c r="A6" s="3"/>
      <c r="B6" s="3"/>
      <c r="C6" s="3"/>
      <c r="D6" s="3"/>
      <c r="E6" s="3"/>
      <c r="F6" s="3"/>
    </row>
    <row r="7" spans="1:6" ht="20.100000000000001" customHeight="1" x14ac:dyDescent="0.2">
      <c r="A7" s="354" t="s">
        <v>40</v>
      </c>
      <c r="B7" s="355"/>
      <c r="C7" s="355"/>
      <c r="D7" s="355"/>
      <c r="E7" s="356"/>
    </row>
    <row r="8" spans="1:6" ht="20.100000000000001" customHeight="1" x14ac:dyDescent="0.2">
      <c r="A8" s="357" t="s">
        <v>599</v>
      </c>
      <c r="B8" s="358"/>
      <c r="C8" s="359"/>
      <c r="D8" s="359"/>
      <c r="E8" s="360"/>
    </row>
    <row r="10" spans="1:6" ht="20.100000000000001" customHeight="1" x14ac:dyDescent="0.2">
      <c r="A10" s="363"/>
      <c r="B10" s="364"/>
      <c r="C10" s="66" t="s">
        <v>44</v>
      </c>
      <c r="D10" s="67" t="s">
        <v>41</v>
      </c>
      <c r="E10" s="67" t="s">
        <v>42</v>
      </c>
    </row>
    <row r="11" spans="1:6" ht="20.100000000000001" customHeight="1" x14ac:dyDescent="0.2">
      <c r="A11" s="361" t="s">
        <v>1017</v>
      </c>
      <c r="B11" s="362"/>
      <c r="C11" s="87">
        <f>ROUND(SUBTOTAL(9,C12:C34),2)</f>
        <v>0</v>
      </c>
      <c r="D11" s="14">
        <f>SUBTOTAL(9,D12:D34)</f>
        <v>0</v>
      </c>
      <c r="E11" s="10"/>
    </row>
    <row r="12" spans="1:6" ht="20.100000000000001" customHeight="1" x14ac:dyDescent="0.2">
      <c r="A12" s="139"/>
      <c r="B12" s="140"/>
      <c r="C12" s="141"/>
      <c r="D12" s="13">
        <f t="shared" ref="D12:D34" si="0">IFERROR(C12/GG_Obra,0)</f>
        <v>0</v>
      </c>
      <c r="E12" s="13">
        <f t="shared" ref="E12:E34" si="1">IFERROR(C12/Gastos_Generales_Pesos,0)</f>
        <v>0</v>
      </c>
    </row>
    <row r="13" spans="1:6" ht="20.100000000000001" customHeight="1" x14ac:dyDescent="0.2">
      <c r="A13" s="139"/>
      <c r="B13" s="140"/>
      <c r="C13" s="141"/>
      <c r="D13" s="13">
        <f t="shared" si="0"/>
        <v>0</v>
      </c>
      <c r="E13" s="13">
        <f t="shared" si="1"/>
        <v>0</v>
      </c>
    </row>
    <row r="14" spans="1:6" ht="20.100000000000001" customHeight="1" x14ac:dyDescent="0.2">
      <c r="A14" s="139"/>
      <c r="B14" s="140"/>
      <c r="C14" s="141"/>
      <c r="D14" s="13">
        <f t="shared" si="0"/>
        <v>0</v>
      </c>
      <c r="E14" s="13">
        <f t="shared" si="1"/>
        <v>0</v>
      </c>
    </row>
    <row r="15" spans="1:6" ht="20.100000000000001" customHeight="1" x14ac:dyDescent="0.2">
      <c r="A15" s="139"/>
      <c r="B15" s="140"/>
      <c r="C15" s="141"/>
      <c r="D15" s="13">
        <f t="shared" si="0"/>
        <v>0</v>
      </c>
      <c r="E15" s="13">
        <f t="shared" si="1"/>
        <v>0</v>
      </c>
    </row>
    <row r="16" spans="1:6" ht="20.100000000000001" customHeight="1" x14ac:dyDescent="0.2">
      <c r="A16" s="139"/>
      <c r="B16" s="140"/>
      <c r="C16" s="141"/>
      <c r="D16" s="13">
        <f t="shared" si="0"/>
        <v>0</v>
      </c>
      <c r="E16" s="13">
        <f t="shared" si="1"/>
        <v>0</v>
      </c>
    </row>
    <row r="17" spans="1:5" ht="20.100000000000001" customHeight="1" x14ac:dyDescent="0.2">
      <c r="A17" s="363"/>
      <c r="B17" s="364"/>
      <c r="C17" s="88"/>
      <c r="D17" s="13">
        <f t="shared" si="0"/>
        <v>0</v>
      </c>
      <c r="E17" s="13">
        <f t="shared" si="1"/>
        <v>0</v>
      </c>
    </row>
    <row r="18" spans="1:5" ht="20.100000000000001" customHeight="1" x14ac:dyDescent="0.2">
      <c r="A18" s="363"/>
      <c r="B18" s="364"/>
      <c r="C18" s="88"/>
      <c r="D18" s="13">
        <f t="shared" si="0"/>
        <v>0</v>
      </c>
      <c r="E18" s="13">
        <f t="shared" si="1"/>
        <v>0</v>
      </c>
    </row>
    <row r="19" spans="1:5" ht="20.100000000000001" customHeight="1" x14ac:dyDescent="0.2">
      <c r="A19" s="363"/>
      <c r="B19" s="364"/>
      <c r="C19" s="88"/>
      <c r="D19" s="13">
        <f t="shared" si="0"/>
        <v>0</v>
      </c>
      <c r="E19" s="13">
        <f t="shared" si="1"/>
        <v>0</v>
      </c>
    </row>
    <row r="20" spans="1:5" ht="20.100000000000001" customHeight="1" x14ac:dyDescent="0.2">
      <c r="A20" s="363"/>
      <c r="B20" s="364"/>
      <c r="C20" s="88"/>
      <c r="D20" s="13">
        <f t="shared" si="0"/>
        <v>0</v>
      </c>
      <c r="E20" s="13">
        <f t="shared" si="1"/>
        <v>0</v>
      </c>
    </row>
    <row r="21" spans="1:5" ht="20.100000000000001" customHeight="1" x14ac:dyDescent="0.2">
      <c r="A21" s="363"/>
      <c r="B21" s="364"/>
      <c r="C21" s="88"/>
      <c r="D21" s="13">
        <f t="shared" si="0"/>
        <v>0</v>
      </c>
      <c r="E21" s="13">
        <f t="shared" si="1"/>
        <v>0</v>
      </c>
    </row>
    <row r="22" spans="1:5" ht="20.100000000000001" customHeight="1" x14ac:dyDescent="0.2">
      <c r="A22" s="363"/>
      <c r="B22" s="364"/>
      <c r="C22" s="88"/>
      <c r="D22" s="13">
        <f t="shared" si="0"/>
        <v>0</v>
      </c>
      <c r="E22" s="13">
        <f t="shared" si="1"/>
        <v>0</v>
      </c>
    </row>
    <row r="23" spans="1:5" ht="20.100000000000001" customHeight="1" x14ac:dyDescent="0.2">
      <c r="A23" s="363"/>
      <c r="B23" s="364"/>
      <c r="C23" s="88"/>
      <c r="D23" s="13">
        <f t="shared" si="0"/>
        <v>0</v>
      </c>
      <c r="E23" s="13">
        <f t="shared" si="1"/>
        <v>0</v>
      </c>
    </row>
    <row r="24" spans="1:5" ht="20.100000000000001" customHeight="1" x14ac:dyDescent="0.2">
      <c r="A24" s="363"/>
      <c r="B24" s="364"/>
      <c r="C24" s="88"/>
      <c r="D24" s="13">
        <f t="shared" si="0"/>
        <v>0</v>
      </c>
      <c r="E24" s="13">
        <f t="shared" si="1"/>
        <v>0</v>
      </c>
    </row>
    <row r="25" spans="1:5" ht="20.100000000000001" customHeight="1" x14ac:dyDescent="0.2">
      <c r="A25" s="363"/>
      <c r="B25" s="364"/>
      <c r="C25" s="88"/>
      <c r="D25" s="13">
        <f t="shared" ref="D25:D28" si="2">IFERROR(C25/GG_Obra,0)</f>
        <v>0</v>
      </c>
      <c r="E25" s="13">
        <f t="shared" ref="E25:E28" si="3">IFERROR(C25/Gastos_Generales_Pesos,0)</f>
        <v>0</v>
      </c>
    </row>
    <row r="26" spans="1:5" ht="20.100000000000001" hidden="1" customHeight="1" x14ac:dyDescent="0.2">
      <c r="A26" s="363"/>
      <c r="B26" s="364"/>
      <c r="C26" s="88"/>
      <c r="D26" s="13">
        <f t="shared" si="2"/>
        <v>0</v>
      </c>
      <c r="E26" s="13">
        <f t="shared" si="3"/>
        <v>0</v>
      </c>
    </row>
    <row r="27" spans="1:5" ht="20.100000000000001" hidden="1" customHeight="1" x14ac:dyDescent="0.2">
      <c r="A27" s="363"/>
      <c r="B27" s="364"/>
      <c r="C27" s="88"/>
      <c r="D27" s="13">
        <f t="shared" si="2"/>
        <v>0</v>
      </c>
      <c r="E27" s="13">
        <f t="shared" si="3"/>
        <v>0</v>
      </c>
    </row>
    <row r="28" spans="1:5" ht="20.100000000000001" hidden="1" customHeight="1" x14ac:dyDescent="0.2">
      <c r="A28" s="363"/>
      <c r="B28" s="364"/>
      <c r="C28" s="88"/>
      <c r="D28" s="13">
        <f t="shared" si="2"/>
        <v>0</v>
      </c>
      <c r="E28" s="13">
        <f t="shared" si="3"/>
        <v>0</v>
      </c>
    </row>
    <row r="29" spans="1:5" ht="20.100000000000001" hidden="1" customHeight="1" x14ac:dyDescent="0.2">
      <c r="A29" s="363"/>
      <c r="B29" s="364"/>
      <c r="C29" s="88"/>
      <c r="D29" s="13">
        <f t="shared" si="0"/>
        <v>0</v>
      </c>
      <c r="E29" s="13">
        <f t="shared" si="1"/>
        <v>0</v>
      </c>
    </row>
    <row r="30" spans="1:5" ht="20.100000000000001" hidden="1" customHeight="1" x14ac:dyDescent="0.2">
      <c r="A30" s="363"/>
      <c r="B30" s="364"/>
      <c r="C30" s="88"/>
      <c r="D30" s="13">
        <f t="shared" si="0"/>
        <v>0</v>
      </c>
      <c r="E30" s="13">
        <f t="shared" si="1"/>
        <v>0</v>
      </c>
    </row>
    <row r="31" spans="1:5" ht="20.100000000000001" hidden="1" customHeight="1" x14ac:dyDescent="0.2">
      <c r="A31" s="363"/>
      <c r="B31" s="364"/>
      <c r="C31" s="88"/>
      <c r="D31" s="13">
        <f t="shared" si="0"/>
        <v>0</v>
      </c>
      <c r="E31" s="13">
        <f t="shared" si="1"/>
        <v>0</v>
      </c>
    </row>
    <row r="32" spans="1:5" ht="20.100000000000001" hidden="1" customHeight="1" x14ac:dyDescent="0.2">
      <c r="A32" s="363"/>
      <c r="B32" s="364"/>
      <c r="C32" s="88"/>
      <c r="D32" s="13">
        <f t="shared" si="0"/>
        <v>0</v>
      </c>
      <c r="E32" s="13">
        <f t="shared" si="1"/>
        <v>0</v>
      </c>
    </row>
    <row r="33" spans="1:5" ht="20.100000000000001" hidden="1" customHeight="1" x14ac:dyDescent="0.2">
      <c r="A33" s="363"/>
      <c r="B33" s="364"/>
      <c r="C33" s="88"/>
      <c r="D33" s="13">
        <f t="shared" si="0"/>
        <v>0</v>
      </c>
      <c r="E33" s="13">
        <f t="shared" si="1"/>
        <v>0</v>
      </c>
    </row>
    <row r="34" spans="1:5" ht="20.100000000000001" hidden="1" customHeight="1" x14ac:dyDescent="0.2">
      <c r="A34" s="363"/>
      <c r="B34" s="364"/>
      <c r="C34" s="88"/>
      <c r="D34" s="13">
        <f t="shared" si="0"/>
        <v>0</v>
      </c>
      <c r="E34" s="13">
        <f t="shared" si="1"/>
        <v>0</v>
      </c>
    </row>
    <row r="35" spans="1:5" ht="20.100000000000001" customHeight="1" x14ac:dyDescent="0.2">
      <c r="A35" s="68"/>
      <c r="E35" s="69"/>
    </row>
    <row r="36" spans="1:5" ht="20.100000000000001" customHeight="1" x14ac:dyDescent="0.2">
      <c r="A36" s="361" t="s">
        <v>43</v>
      </c>
      <c r="B36" s="362"/>
      <c r="C36" s="87">
        <f>ROUND(SUBTOTAL(9,C37:C73),2)</f>
        <v>0</v>
      </c>
      <c r="D36" s="64">
        <f>SUBTOTAL(9,D37:D80)</f>
        <v>0</v>
      </c>
      <c r="E36" s="69"/>
    </row>
    <row r="37" spans="1:5" ht="20.100000000000001" customHeight="1" x14ac:dyDescent="0.2">
      <c r="A37" s="135"/>
      <c r="B37" s="136"/>
      <c r="C37" s="137"/>
      <c r="D37" s="13">
        <f t="shared" ref="D37:D73" si="4">IFERROR(C37/GG_Empresa,0)</f>
        <v>0</v>
      </c>
      <c r="E37" s="13">
        <f t="shared" ref="E37:E73" si="5">IFERROR(C37/Gastos_Generales_Pesos,0)</f>
        <v>0</v>
      </c>
    </row>
    <row r="38" spans="1:5" ht="20.100000000000001" customHeight="1" x14ac:dyDescent="0.2">
      <c r="A38" s="135"/>
      <c r="B38" s="136"/>
      <c r="C38" s="137"/>
      <c r="D38" s="13">
        <f t="shared" si="4"/>
        <v>0</v>
      </c>
      <c r="E38" s="13">
        <f t="shared" si="5"/>
        <v>0</v>
      </c>
    </row>
    <row r="39" spans="1:5" ht="20.100000000000001" customHeight="1" x14ac:dyDescent="0.2">
      <c r="A39" s="135"/>
      <c r="B39" s="136"/>
      <c r="C39" s="137"/>
      <c r="D39" s="13">
        <f t="shared" si="4"/>
        <v>0</v>
      </c>
      <c r="E39" s="13">
        <f t="shared" si="5"/>
        <v>0</v>
      </c>
    </row>
    <row r="40" spans="1:5" ht="20.100000000000001" customHeight="1" x14ac:dyDescent="0.2">
      <c r="A40" s="135"/>
      <c r="B40" s="136"/>
      <c r="C40" s="137"/>
      <c r="D40" s="13">
        <f t="shared" si="4"/>
        <v>0</v>
      </c>
      <c r="E40" s="13">
        <f t="shared" si="5"/>
        <v>0</v>
      </c>
    </row>
    <row r="41" spans="1:5" ht="20.100000000000001" customHeight="1" x14ac:dyDescent="0.2">
      <c r="A41" s="135"/>
      <c r="B41" s="136"/>
      <c r="C41" s="137"/>
      <c r="D41" s="13">
        <f t="shared" ref="D41:D60" si="6">IFERROR(C41/GG_Empresa,0)</f>
        <v>0</v>
      </c>
      <c r="E41" s="13">
        <f t="shared" ref="E41:E60" si="7">IFERROR(C41/Gastos_Generales_Pesos,0)</f>
        <v>0</v>
      </c>
    </row>
    <row r="42" spans="1:5" ht="20.100000000000001" customHeight="1" x14ac:dyDescent="0.2">
      <c r="A42" s="135"/>
      <c r="B42" s="136"/>
      <c r="C42" s="137"/>
      <c r="D42" s="13">
        <f t="shared" si="6"/>
        <v>0</v>
      </c>
      <c r="E42" s="13">
        <f t="shared" si="7"/>
        <v>0</v>
      </c>
    </row>
    <row r="43" spans="1:5" ht="20.100000000000001" customHeight="1" x14ac:dyDescent="0.2">
      <c r="A43" s="135"/>
      <c r="B43" s="136"/>
      <c r="C43" s="137"/>
      <c r="D43" s="13">
        <f t="shared" si="6"/>
        <v>0</v>
      </c>
      <c r="E43" s="13">
        <f t="shared" si="7"/>
        <v>0</v>
      </c>
    </row>
    <row r="44" spans="1:5" ht="20.100000000000001" customHeight="1" x14ac:dyDescent="0.2">
      <c r="A44" s="135"/>
      <c r="B44" s="136"/>
      <c r="C44" s="137"/>
      <c r="D44" s="13">
        <f t="shared" si="6"/>
        <v>0</v>
      </c>
      <c r="E44" s="13">
        <f t="shared" si="7"/>
        <v>0</v>
      </c>
    </row>
    <row r="45" spans="1:5" ht="20.100000000000001" customHeight="1" x14ac:dyDescent="0.2">
      <c r="A45" s="135"/>
      <c r="B45" s="136"/>
      <c r="C45" s="137"/>
      <c r="D45" s="13">
        <f t="shared" si="6"/>
        <v>0</v>
      </c>
      <c r="E45" s="13">
        <f t="shared" si="7"/>
        <v>0</v>
      </c>
    </row>
    <row r="46" spans="1:5" ht="20.100000000000001" customHeight="1" x14ac:dyDescent="0.2">
      <c r="A46" s="135"/>
      <c r="B46" s="136"/>
      <c r="C46" s="137"/>
      <c r="D46" s="13">
        <f t="shared" si="6"/>
        <v>0</v>
      </c>
      <c r="E46" s="13">
        <f t="shared" si="7"/>
        <v>0</v>
      </c>
    </row>
    <row r="47" spans="1:5" ht="20.100000000000001" hidden="1" customHeight="1" x14ac:dyDescent="0.2">
      <c r="A47" s="135"/>
      <c r="B47" s="136"/>
      <c r="C47" s="137"/>
      <c r="D47" s="13">
        <f t="shared" si="6"/>
        <v>0</v>
      </c>
      <c r="E47" s="13">
        <f t="shared" si="7"/>
        <v>0</v>
      </c>
    </row>
    <row r="48" spans="1:5" ht="20.100000000000001" hidden="1" customHeight="1" x14ac:dyDescent="0.2">
      <c r="A48" s="135"/>
      <c r="B48" s="136"/>
      <c r="C48" s="137"/>
      <c r="D48" s="13">
        <f t="shared" si="6"/>
        <v>0</v>
      </c>
      <c r="E48" s="13">
        <f t="shared" si="7"/>
        <v>0</v>
      </c>
    </row>
    <row r="49" spans="1:5" ht="20.100000000000001" hidden="1" customHeight="1" x14ac:dyDescent="0.2">
      <c r="A49" s="135"/>
      <c r="B49" s="136"/>
      <c r="C49" s="137"/>
      <c r="D49" s="13">
        <f t="shared" si="6"/>
        <v>0</v>
      </c>
      <c r="E49" s="13">
        <f t="shared" si="7"/>
        <v>0</v>
      </c>
    </row>
    <row r="50" spans="1:5" ht="20.100000000000001" hidden="1" customHeight="1" x14ac:dyDescent="0.2">
      <c r="A50" s="135"/>
      <c r="B50" s="136"/>
      <c r="C50" s="137"/>
      <c r="D50" s="13">
        <f t="shared" si="6"/>
        <v>0</v>
      </c>
      <c r="E50" s="13">
        <f t="shared" si="7"/>
        <v>0</v>
      </c>
    </row>
    <row r="51" spans="1:5" ht="20.100000000000001" hidden="1" customHeight="1" x14ac:dyDescent="0.2">
      <c r="A51" s="135"/>
      <c r="B51" s="136"/>
      <c r="C51" s="137"/>
      <c r="D51" s="13">
        <f t="shared" si="6"/>
        <v>0</v>
      </c>
      <c r="E51" s="13">
        <f t="shared" si="7"/>
        <v>0</v>
      </c>
    </row>
    <row r="52" spans="1:5" ht="20.100000000000001" hidden="1" customHeight="1" x14ac:dyDescent="0.2">
      <c r="A52" s="135"/>
      <c r="B52" s="136"/>
      <c r="C52" s="137"/>
      <c r="D52" s="13">
        <f t="shared" si="6"/>
        <v>0</v>
      </c>
      <c r="E52" s="13">
        <f t="shared" si="7"/>
        <v>0</v>
      </c>
    </row>
    <row r="53" spans="1:5" ht="20.100000000000001" hidden="1" customHeight="1" x14ac:dyDescent="0.2">
      <c r="A53" s="135"/>
      <c r="B53" s="136"/>
      <c r="C53" s="137"/>
      <c r="D53" s="13">
        <f t="shared" si="6"/>
        <v>0</v>
      </c>
      <c r="E53" s="13">
        <f t="shared" si="7"/>
        <v>0</v>
      </c>
    </row>
    <row r="54" spans="1:5" ht="20.100000000000001" hidden="1" customHeight="1" x14ac:dyDescent="0.2">
      <c r="A54" s="135"/>
      <c r="B54" s="136"/>
      <c r="C54" s="137"/>
      <c r="D54" s="13">
        <f t="shared" si="6"/>
        <v>0</v>
      </c>
      <c r="E54" s="13">
        <f t="shared" si="7"/>
        <v>0</v>
      </c>
    </row>
    <row r="55" spans="1:5" ht="20.100000000000001" hidden="1" customHeight="1" x14ac:dyDescent="0.2">
      <c r="A55" s="135"/>
      <c r="B55" s="136"/>
      <c r="C55" s="137"/>
      <c r="D55" s="13">
        <f t="shared" si="6"/>
        <v>0</v>
      </c>
      <c r="E55" s="13">
        <f t="shared" si="7"/>
        <v>0</v>
      </c>
    </row>
    <row r="56" spans="1:5" ht="20.100000000000001" hidden="1" customHeight="1" x14ac:dyDescent="0.2">
      <c r="A56" s="135"/>
      <c r="B56" s="136"/>
      <c r="C56" s="137"/>
      <c r="D56" s="13">
        <f t="shared" si="6"/>
        <v>0</v>
      </c>
      <c r="E56" s="13">
        <f t="shared" si="7"/>
        <v>0</v>
      </c>
    </row>
    <row r="57" spans="1:5" ht="20.100000000000001" hidden="1" customHeight="1" x14ac:dyDescent="0.2">
      <c r="A57" s="135"/>
      <c r="B57" s="136"/>
      <c r="C57" s="137"/>
      <c r="D57" s="13">
        <f t="shared" si="6"/>
        <v>0</v>
      </c>
      <c r="E57" s="13">
        <f t="shared" si="7"/>
        <v>0</v>
      </c>
    </row>
    <row r="58" spans="1:5" ht="20.100000000000001" hidden="1" customHeight="1" x14ac:dyDescent="0.2">
      <c r="A58" s="135"/>
      <c r="B58" s="138"/>
      <c r="C58" s="137"/>
      <c r="D58" s="13">
        <f t="shared" si="6"/>
        <v>0</v>
      </c>
      <c r="E58" s="13">
        <f t="shared" si="7"/>
        <v>0</v>
      </c>
    </row>
    <row r="59" spans="1:5" ht="20.100000000000001" hidden="1" customHeight="1" x14ac:dyDescent="0.2">
      <c r="A59" s="135"/>
      <c r="B59" s="138"/>
      <c r="C59" s="137"/>
      <c r="D59" s="13">
        <f t="shared" si="6"/>
        <v>0</v>
      </c>
      <c r="E59" s="13">
        <f t="shared" si="7"/>
        <v>0</v>
      </c>
    </row>
    <row r="60" spans="1:5" ht="20.100000000000001" hidden="1" customHeight="1" x14ac:dyDescent="0.2">
      <c r="A60" s="135"/>
      <c r="B60" s="138"/>
      <c r="C60" s="137"/>
      <c r="D60" s="13">
        <f t="shared" si="6"/>
        <v>0</v>
      </c>
      <c r="E60" s="13">
        <f t="shared" si="7"/>
        <v>0</v>
      </c>
    </row>
    <row r="61" spans="1:5" ht="20.100000000000001" hidden="1" customHeight="1" x14ac:dyDescent="0.2">
      <c r="A61" s="135"/>
      <c r="B61" s="138"/>
      <c r="C61" s="137"/>
      <c r="D61" s="13">
        <f t="shared" si="4"/>
        <v>0</v>
      </c>
      <c r="E61" s="13">
        <f t="shared" si="5"/>
        <v>0</v>
      </c>
    </row>
    <row r="62" spans="1:5" ht="20.100000000000001" hidden="1" customHeight="1" x14ac:dyDescent="0.2">
      <c r="A62" s="135"/>
      <c r="B62" s="138"/>
      <c r="C62" s="137"/>
      <c r="D62" s="13">
        <f t="shared" si="4"/>
        <v>0</v>
      </c>
      <c r="E62" s="13">
        <f t="shared" si="5"/>
        <v>0</v>
      </c>
    </row>
    <row r="63" spans="1:5" ht="20.100000000000001" hidden="1" customHeight="1" x14ac:dyDescent="0.2">
      <c r="A63" s="135"/>
      <c r="B63" s="138"/>
      <c r="C63" s="137"/>
      <c r="D63" s="13">
        <f t="shared" si="4"/>
        <v>0</v>
      </c>
      <c r="E63" s="13">
        <f t="shared" si="5"/>
        <v>0</v>
      </c>
    </row>
    <row r="64" spans="1:5" ht="20.100000000000001" hidden="1" customHeight="1" x14ac:dyDescent="0.2">
      <c r="A64" s="135"/>
      <c r="B64" s="138"/>
      <c r="C64" s="137"/>
      <c r="D64" s="13">
        <f t="shared" si="4"/>
        <v>0</v>
      </c>
      <c r="E64" s="13">
        <f t="shared" si="5"/>
        <v>0</v>
      </c>
    </row>
    <row r="65" spans="1:5" ht="20.100000000000001" hidden="1" customHeight="1" x14ac:dyDescent="0.2">
      <c r="A65" s="135"/>
      <c r="B65" s="138"/>
      <c r="C65" s="137"/>
      <c r="D65" s="13">
        <f t="shared" si="4"/>
        <v>0</v>
      </c>
      <c r="E65" s="13">
        <f t="shared" si="5"/>
        <v>0</v>
      </c>
    </row>
    <row r="66" spans="1:5" ht="20.100000000000001" hidden="1" customHeight="1" x14ac:dyDescent="0.2">
      <c r="A66" s="135"/>
      <c r="B66" s="138"/>
      <c r="C66" s="137"/>
      <c r="D66" s="13">
        <f t="shared" si="4"/>
        <v>0</v>
      </c>
      <c r="E66" s="13">
        <f t="shared" si="5"/>
        <v>0</v>
      </c>
    </row>
    <row r="67" spans="1:5" ht="20.100000000000001" hidden="1" customHeight="1" x14ac:dyDescent="0.2">
      <c r="A67" s="135"/>
      <c r="B67" s="138"/>
      <c r="C67" s="137"/>
      <c r="D67" s="13">
        <f t="shared" si="4"/>
        <v>0</v>
      </c>
      <c r="E67" s="13">
        <f t="shared" si="5"/>
        <v>0</v>
      </c>
    </row>
    <row r="68" spans="1:5" ht="20.100000000000001" hidden="1" customHeight="1" x14ac:dyDescent="0.2">
      <c r="A68" s="135"/>
      <c r="B68" s="138"/>
      <c r="C68" s="137"/>
      <c r="D68" s="13">
        <f t="shared" si="4"/>
        <v>0</v>
      </c>
      <c r="E68" s="13">
        <f t="shared" si="5"/>
        <v>0</v>
      </c>
    </row>
    <row r="69" spans="1:5" ht="20.100000000000001" hidden="1" customHeight="1" x14ac:dyDescent="0.2">
      <c r="A69" s="135"/>
      <c r="B69" s="138"/>
      <c r="C69" s="137"/>
      <c r="D69" s="13">
        <f t="shared" si="4"/>
        <v>0</v>
      </c>
      <c r="E69" s="13">
        <f t="shared" si="5"/>
        <v>0</v>
      </c>
    </row>
    <row r="70" spans="1:5" ht="20.100000000000001" hidden="1" customHeight="1" x14ac:dyDescent="0.2">
      <c r="A70" s="135"/>
      <c r="B70" s="138"/>
      <c r="C70" s="137"/>
      <c r="D70" s="13">
        <f t="shared" ref="D70:D72" si="8">IFERROR(C70/GG_Empresa,0)</f>
        <v>0</v>
      </c>
      <c r="E70" s="13">
        <f t="shared" ref="E70:E72" si="9">IFERROR(C70/Gastos_Generales_Pesos,0)</f>
        <v>0</v>
      </c>
    </row>
    <row r="71" spans="1:5" ht="20.100000000000001" hidden="1" customHeight="1" x14ac:dyDescent="0.2">
      <c r="A71" s="135"/>
      <c r="B71" s="138"/>
      <c r="C71" s="137"/>
      <c r="D71" s="13">
        <f t="shared" si="8"/>
        <v>0</v>
      </c>
      <c r="E71" s="13">
        <f t="shared" si="9"/>
        <v>0</v>
      </c>
    </row>
    <row r="72" spans="1:5" ht="20.100000000000001" hidden="1" customHeight="1" x14ac:dyDescent="0.2">
      <c r="A72" s="135"/>
      <c r="B72" s="138"/>
      <c r="C72" s="137"/>
      <c r="D72" s="13">
        <f t="shared" si="8"/>
        <v>0</v>
      </c>
      <c r="E72" s="13">
        <f t="shared" si="9"/>
        <v>0</v>
      </c>
    </row>
    <row r="73" spans="1:5" ht="20.100000000000001" hidden="1" customHeight="1" x14ac:dyDescent="0.2">
      <c r="A73" s="135"/>
      <c r="B73" s="138"/>
      <c r="C73" s="137"/>
      <c r="D73" s="13">
        <f t="shared" si="4"/>
        <v>0</v>
      </c>
      <c r="E73" s="13">
        <f t="shared" si="5"/>
        <v>0</v>
      </c>
    </row>
    <row r="74" spans="1:5" ht="20.100000000000001" customHeight="1" x14ac:dyDescent="0.2">
      <c r="A74" s="68"/>
      <c r="E74" s="69"/>
    </row>
    <row r="75" spans="1:5" ht="20.100000000000001" customHeight="1" x14ac:dyDescent="0.2">
      <c r="A75" s="361" t="s">
        <v>600</v>
      </c>
      <c r="B75" s="362"/>
      <c r="C75" s="87">
        <f>ROUND(SUBTOTAL(9,C11:C73),2)</f>
        <v>0</v>
      </c>
      <c r="D75" s="70"/>
      <c r="E75" s="71">
        <f>SUBTOTAL(9,E11:E73)</f>
        <v>0</v>
      </c>
    </row>
    <row r="76" spans="1:5" ht="20.100000000000001" customHeight="1" x14ac:dyDescent="0.2">
      <c r="E76" s="65"/>
    </row>
    <row r="77" spans="1:5" ht="20.100000000000001" customHeight="1" x14ac:dyDescent="0.2">
      <c r="D77" s="65"/>
    </row>
    <row r="78" spans="1:5" ht="20.100000000000001" customHeight="1" x14ac:dyDescent="0.2">
      <c r="C78" s="6"/>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dimension ref="A1:E240"/>
  <sheetViews>
    <sheetView zoomScale="90" zoomScaleNormal="90" workbookViewId="0">
      <selection activeCell="E35" sqref="E35"/>
    </sheetView>
  </sheetViews>
  <sheetFormatPr baseColWidth="10" defaultColWidth="11.42578125" defaultRowHeight="12" x14ac:dyDescent="0.2"/>
  <cols>
    <col min="1" max="1" width="46.42578125" style="76" customWidth="1"/>
    <col min="2" max="2" width="11.42578125" style="78"/>
    <col min="3" max="3" width="15.140625" style="76" bestFit="1" customWidth="1"/>
    <col min="4" max="4" width="19" style="76" customWidth="1"/>
    <col min="5" max="5" width="43.7109375" style="76" customWidth="1"/>
    <col min="6" max="8" width="11.42578125" style="76"/>
    <col min="9" max="9" width="24.7109375" style="76" bestFit="1" customWidth="1"/>
    <col min="10" max="16384" width="11.42578125" style="76"/>
  </cols>
  <sheetData>
    <row r="1" spans="1:5" x14ac:dyDescent="0.2">
      <c r="A1" s="75" t="s">
        <v>1004</v>
      </c>
    </row>
    <row r="3" spans="1:5" s="78" customFormat="1" x14ac:dyDescent="0.2">
      <c r="A3" s="77" t="s">
        <v>1016</v>
      </c>
      <c r="B3" s="77" t="s">
        <v>1</v>
      </c>
      <c r="C3" s="77" t="s">
        <v>1003</v>
      </c>
      <c r="D3" s="77" t="s">
        <v>997</v>
      </c>
      <c r="E3" s="77" t="s">
        <v>998</v>
      </c>
    </row>
    <row r="4" spans="1:5" x14ac:dyDescent="0.2">
      <c r="A4" s="79"/>
      <c r="B4" s="77"/>
      <c r="C4" s="80"/>
      <c r="D4" s="79"/>
      <c r="E4" s="79" t="str">
        <f t="shared" ref="E4:E22" si="0">IFERROR(VLOOKUP(D4,Tabla_Indices,5,FALSE),"")</f>
        <v/>
      </c>
    </row>
    <row r="5" spans="1:5" x14ac:dyDescent="0.2">
      <c r="A5" s="79"/>
      <c r="B5" s="77"/>
      <c r="C5" s="80"/>
      <c r="D5" s="79"/>
      <c r="E5" s="79" t="str">
        <f t="shared" si="0"/>
        <v/>
      </c>
    </row>
    <row r="6" spans="1:5" x14ac:dyDescent="0.2">
      <c r="A6" s="79"/>
      <c r="B6" s="77"/>
      <c r="C6" s="80"/>
      <c r="D6" s="79"/>
      <c r="E6" s="79" t="str">
        <f t="shared" si="0"/>
        <v/>
      </c>
    </row>
    <row r="7" spans="1:5" x14ac:dyDescent="0.2">
      <c r="A7" s="79"/>
      <c r="B7" s="77"/>
      <c r="C7" s="80"/>
      <c r="D7" s="79"/>
      <c r="E7" s="79" t="str">
        <f t="shared" si="0"/>
        <v/>
      </c>
    </row>
    <row r="8" spans="1:5" x14ac:dyDescent="0.2">
      <c r="A8" s="79"/>
      <c r="B8" s="77"/>
      <c r="C8" s="80"/>
      <c r="D8" s="79"/>
      <c r="E8" s="79" t="str">
        <f t="shared" si="0"/>
        <v/>
      </c>
    </row>
    <row r="9" spans="1:5" x14ac:dyDescent="0.2">
      <c r="A9" s="79"/>
      <c r="B9" s="77"/>
      <c r="C9" s="80"/>
      <c r="D9" s="79"/>
      <c r="E9" s="79" t="str">
        <f t="shared" si="0"/>
        <v/>
      </c>
    </row>
    <row r="10" spans="1:5" x14ac:dyDescent="0.2">
      <c r="A10" s="79"/>
      <c r="B10" s="77"/>
      <c r="C10" s="80"/>
      <c r="D10" s="79"/>
      <c r="E10" s="79" t="str">
        <f t="shared" si="0"/>
        <v/>
      </c>
    </row>
    <row r="11" spans="1:5" x14ac:dyDescent="0.2">
      <c r="A11" s="79"/>
      <c r="B11" s="77"/>
      <c r="C11" s="80"/>
      <c r="D11" s="79"/>
      <c r="E11" s="79" t="str">
        <f t="shared" si="0"/>
        <v/>
      </c>
    </row>
    <row r="12" spans="1:5" x14ac:dyDescent="0.2">
      <c r="A12" s="79"/>
      <c r="B12" s="77"/>
      <c r="C12" s="80"/>
      <c r="D12" s="79"/>
      <c r="E12" s="79" t="str">
        <f t="shared" si="0"/>
        <v/>
      </c>
    </row>
    <row r="13" spans="1:5" x14ac:dyDescent="0.2">
      <c r="A13" s="79"/>
      <c r="B13" s="77"/>
      <c r="C13" s="80"/>
      <c r="D13" s="79"/>
      <c r="E13" s="79" t="str">
        <f t="shared" si="0"/>
        <v/>
      </c>
    </row>
    <row r="14" spans="1:5" x14ac:dyDescent="0.2">
      <c r="A14" s="79"/>
      <c r="B14" s="77"/>
      <c r="C14" s="80"/>
      <c r="D14" s="79"/>
      <c r="E14" s="79" t="str">
        <f t="shared" si="0"/>
        <v/>
      </c>
    </row>
    <row r="15" spans="1:5" x14ac:dyDescent="0.2">
      <c r="A15" s="79"/>
      <c r="B15" s="77"/>
      <c r="C15" s="80"/>
      <c r="D15" s="79"/>
      <c r="E15" s="79" t="str">
        <f t="shared" si="0"/>
        <v/>
      </c>
    </row>
    <row r="16" spans="1:5" x14ac:dyDescent="0.2">
      <c r="A16" s="79"/>
      <c r="B16" s="77"/>
      <c r="C16" s="80"/>
      <c r="D16" s="79"/>
      <c r="E16" s="79" t="str">
        <f t="shared" si="0"/>
        <v/>
      </c>
    </row>
    <row r="17" spans="1:5" x14ac:dyDescent="0.2">
      <c r="A17" s="79"/>
      <c r="B17" s="77"/>
      <c r="C17" s="80"/>
      <c r="D17" s="79"/>
      <c r="E17" s="79" t="str">
        <f t="shared" si="0"/>
        <v/>
      </c>
    </row>
    <row r="18" spans="1:5" x14ac:dyDescent="0.2">
      <c r="A18" s="79"/>
      <c r="B18" s="77"/>
      <c r="C18" s="80"/>
      <c r="D18" s="79"/>
      <c r="E18" s="79" t="str">
        <f t="shared" si="0"/>
        <v/>
      </c>
    </row>
    <row r="19" spans="1:5" x14ac:dyDescent="0.2">
      <c r="A19" s="79"/>
      <c r="B19" s="77"/>
      <c r="C19" s="80"/>
      <c r="D19" s="79"/>
      <c r="E19" s="79" t="str">
        <f t="shared" si="0"/>
        <v/>
      </c>
    </row>
    <row r="20" spans="1:5" x14ac:dyDescent="0.2">
      <c r="A20" s="79"/>
      <c r="B20" s="77"/>
      <c r="C20" s="80"/>
      <c r="D20" s="79"/>
      <c r="E20" s="79" t="str">
        <f t="shared" si="0"/>
        <v/>
      </c>
    </row>
    <row r="21" spans="1:5" x14ac:dyDescent="0.2">
      <c r="A21" s="79"/>
      <c r="B21" s="77"/>
      <c r="C21" s="80"/>
      <c r="D21" s="79"/>
      <c r="E21" s="79" t="str">
        <f t="shared" si="0"/>
        <v/>
      </c>
    </row>
    <row r="22" spans="1:5" x14ac:dyDescent="0.2">
      <c r="A22" s="79"/>
      <c r="B22" s="77"/>
      <c r="C22" s="80"/>
      <c r="D22" s="79"/>
      <c r="E22" s="79" t="str">
        <f t="shared" si="0"/>
        <v/>
      </c>
    </row>
    <row r="23" spans="1:5" x14ac:dyDescent="0.2">
      <c r="A23" s="79"/>
      <c r="B23" s="77"/>
      <c r="C23" s="80"/>
      <c r="D23" s="79"/>
      <c r="E23" s="79" t="str">
        <f t="shared" ref="E23:E25" si="1">IFERROR(VLOOKUP(D23,Tabla_Indices,5,FALSE),"")</f>
        <v/>
      </c>
    </row>
    <row r="24" spans="1:5" x14ac:dyDescent="0.2">
      <c r="A24" s="79"/>
      <c r="B24" s="77"/>
      <c r="C24" s="80"/>
      <c r="D24" s="79"/>
      <c r="E24" s="79" t="str">
        <f t="shared" si="1"/>
        <v/>
      </c>
    </row>
    <row r="25" spans="1:5" x14ac:dyDescent="0.2">
      <c r="A25" s="79"/>
      <c r="B25" s="77"/>
      <c r="C25" s="80"/>
      <c r="D25" s="79"/>
      <c r="E25" s="79" t="str">
        <f t="shared" si="1"/>
        <v/>
      </c>
    </row>
    <row r="26" spans="1:5" x14ac:dyDescent="0.2">
      <c r="A26" s="79"/>
      <c r="B26" s="77"/>
      <c r="C26" s="80"/>
      <c r="D26" s="79"/>
      <c r="E26" s="79" t="str">
        <f t="shared" ref="E26:E29" si="2">IFERROR(VLOOKUP(D26,Tabla_Indices,5,FALSE),"")</f>
        <v/>
      </c>
    </row>
    <row r="27" spans="1:5" x14ac:dyDescent="0.2">
      <c r="A27" s="79"/>
      <c r="B27" s="77"/>
      <c r="C27" s="80"/>
      <c r="D27" s="79"/>
      <c r="E27" s="79" t="str">
        <f t="shared" si="2"/>
        <v/>
      </c>
    </row>
    <row r="28" spans="1:5" x14ac:dyDescent="0.2">
      <c r="A28" s="79"/>
      <c r="B28" s="77"/>
      <c r="C28" s="80"/>
      <c r="D28" s="79"/>
      <c r="E28" s="79" t="str">
        <f t="shared" si="2"/>
        <v/>
      </c>
    </row>
    <row r="29" spans="1:5" x14ac:dyDescent="0.2">
      <c r="A29" s="79"/>
      <c r="B29" s="77"/>
      <c r="C29" s="80"/>
      <c r="D29" s="79"/>
      <c r="E29" s="79" t="str">
        <f t="shared" si="2"/>
        <v/>
      </c>
    </row>
    <row r="30" spans="1:5" x14ac:dyDescent="0.2">
      <c r="A30" s="79"/>
      <c r="B30" s="77"/>
      <c r="C30" s="80"/>
      <c r="D30" s="79"/>
      <c r="E30" s="79"/>
    </row>
    <row r="31" spans="1:5" x14ac:dyDescent="0.2">
      <c r="A31" s="79"/>
      <c r="B31" s="77"/>
      <c r="C31" s="80"/>
      <c r="D31" s="79"/>
      <c r="E31" s="79"/>
    </row>
    <row r="32" spans="1:5" x14ac:dyDescent="0.2">
      <c r="A32" s="79"/>
      <c r="B32" s="77"/>
      <c r="C32" s="80"/>
      <c r="D32" s="79"/>
      <c r="E32" s="79"/>
    </row>
    <row r="33" spans="1:5" x14ac:dyDescent="0.2">
      <c r="A33" s="79"/>
      <c r="B33" s="77"/>
      <c r="C33" s="80"/>
      <c r="D33" s="79"/>
      <c r="E33" s="79"/>
    </row>
    <row r="34" spans="1:5" x14ac:dyDescent="0.2">
      <c r="A34" s="79"/>
      <c r="B34" s="77"/>
      <c r="C34" s="80"/>
      <c r="D34" s="79"/>
      <c r="E34" s="79"/>
    </row>
    <row r="35" spans="1:5" x14ac:dyDescent="0.2">
      <c r="A35" s="79"/>
      <c r="B35" s="77"/>
      <c r="C35" s="80"/>
      <c r="D35" s="79"/>
      <c r="E35" s="79"/>
    </row>
    <row r="36" spans="1:5" x14ac:dyDescent="0.2">
      <c r="A36" s="79"/>
      <c r="B36" s="77"/>
      <c r="C36" s="80"/>
      <c r="D36" s="79"/>
      <c r="E36" s="79"/>
    </row>
    <row r="37" spans="1:5" x14ac:dyDescent="0.2">
      <c r="A37" s="79"/>
      <c r="B37" s="77"/>
      <c r="C37" s="80"/>
      <c r="D37" s="79"/>
      <c r="E37" s="79"/>
    </row>
    <row r="38" spans="1:5" x14ac:dyDescent="0.2">
      <c r="A38" s="79"/>
      <c r="B38" s="77"/>
      <c r="C38" s="80"/>
      <c r="D38" s="79"/>
      <c r="E38" s="79"/>
    </row>
    <row r="39" spans="1:5" x14ac:dyDescent="0.2">
      <c r="A39" s="79"/>
      <c r="B39" s="77"/>
      <c r="C39" s="80"/>
      <c r="D39" s="79"/>
      <c r="E39" s="79"/>
    </row>
    <row r="40" spans="1:5" x14ac:dyDescent="0.2">
      <c r="A40" s="79"/>
      <c r="B40" s="77"/>
      <c r="C40" s="80"/>
      <c r="D40" s="79"/>
      <c r="E40" s="79"/>
    </row>
    <row r="41" spans="1:5" x14ac:dyDescent="0.2">
      <c r="A41" s="79"/>
      <c r="B41" s="77"/>
      <c r="C41" s="80"/>
      <c r="D41" s="79"/>
      <c r="E41" s="79"/>
    </row>
    <row r="42" spans="1:5" x14ac:dyDescent="0.2">
      <c r="A42" s="79"/>
      <c r="B42" s="77"/>
      <c r="C42" s="80"/>
      <c r="D42" s="79"/>
      <c r="E42" s="79"/>
    </row>
    <row r="43" spans="1:5" x14ac:dyDescent="0.2">
      <c r="A43" s="79"/>
      <c r="B43" s="77"/>
      <c r="C43" s="80"/>
      <c r="D43" s="79"/>
      <c r="E43" s="79"/>
    </row>
    <row r="44" spans="1:5" x14ac:dyDescent="0.2">
      <c r="A44" s="79"/>
      <c r="B44" s="77"/>
      <c r="C44" s="80"/>
      <c r="D44" s="79"/>
      <c r="E44" s="79"/>
    </row>
    <row r="45" spans="1:5" x14ac:dyDescent="0.2">
      <c r="A45" s="79"/>
      <c r="B45" s="77"/>
      <c r="C45" s="80"/>
      <c r="D45" s="79"/>
      <c r="E45" s="79"/>
    </row>
    <row r="46" spans="1:5" x14ac:dyDescent="0.2">
      <c r="A46" s="79"/>
      <c r="B46" s="77"/>
      <c r="C46" s="80"/>
      <c r="D46" s="79"/>
      <c r="E46" s="79"/>
    </row>
    <row r="47" spans="1:5" x14ac:dyDescent="0.2">
      <c r="A47" s="79"/>
      <c r="B47" s="77"/>
      <c r="C47" s="80"/>
      <c r="D47" s="79"/>
      <c r="E47" s="79"/>
    </row>
    <row r="48" spans="1:5" x14ac:dyDescent="0.2">
      <c r="A48" s="79"/>
      <c r="B48" s="77"/>
      <c r="C48" s="80"/>
      <c r="D48" s="79"/>
      <c r="E48" s="79"/>
    </row>
    <row r="49" spans="1:5" x14ac:dyDescent="0.2">
      <c r="A49" s="79"/>
      <c r="B49" s="77"/>
      <c r="C49" s="80"/>
      <c r="D49" s="79"/>
      <c r="E49" s="79"/>
    </row>
    <row r="50" spans="1:5" x14ac:dyDescent="0.2">
      <c r="A50" s="79"/>
      <c r="B50" s="77"/>
      <c r="C50" s="80"/>
      <c r="D50" s="79"/>
      <c r="E50" s="79"/>
    </row>
    <row r="51" spans="1:5" x14ac:dyDescent="0.2">
      <c r="A51" s="79"/>
      <c r="B51" s="77"/>
      <c r="C51" s="80"/>
      <c r="D51" s="79"/>
      <c r="E51" s="79"/>
    </row>
    <row r="52" spans="1:5" x14ac:dyDescent="0.2">
      <c r="A52" s="79"/>
      <c r="B52" s="77"/>
      <c r="C52" s="80"/>
      <c r="D52" s="79"/>
      <c r="E52" s="79"/>
    </row>
    <row r="53" spans="1:5" x14ac:dyDescent="0.2">
      <c r="A53" s="79"/>
      <c r="B53" s="77"/>
      <c r="C53" s="80"/>
      <c r="D53" s="79"/>
      <c r="E53" s="79"/>
    </row>
    <row r="54" spans="1:5" x14ac:dyDescent="0.2">
      <c r="A54" s="79"/>
      <c r="B54" s="77"/>
      <c r="C54" s="80"/>
      <c r="D54" s="79"/>
      <c r="E54" s="79"/>
    </row>
    <row r="55" spans="1:5" x14ac:dyDescent="0.2">
      <c r="A55" s="79"/>
      <c r="B55" s="77"/>
      <c r="C55" s="80"/>
      <c r="D55" s="79"/>
      <c r="E55" s="79"/>
    </row>
    <row r="56" spans="1:5" x14ac:dyDescent="0.2">
      <c r="A56" s="79"/>
      <c r="B56" s="77"/>
      <c r="C56" s="80"/>
      <c r="D56" s="79"/>
      <c r="E56" s="79"/>
    </row>
    <row r="57" spans="1:5" x14ac:dyDescent="0.2">
      <c r="A57" s="79"/>
      <c r="B57" s="77"/>
      <c r="C57" s="80"/>
      <c r="D57" s="79"/>
      <c r="E57" s="79"/>
    </row>
    <row r="58" spans="1:5" x14ac:dyDescent="0.2">
      <c r="A58" s="79"/>
      <c r="B58" s="77"/>
      <c r="C58" s="80"/>
      <c r="D58" s="79"/>
      <c r="E58" s="79"/>
    </row>
    <row r="59" spans="1:5" x14ac:dyDescent="0.2">
      <c r="A59" s="79"/>
      <c r="B59" s="77"/>
      <c r="C59" s="80"/>
      <c r="D59" s="79"/>
      <c r="E59" s="79"/>
    </row>
    <row r="60" spans="1:5" x14ac:dyDescent="0.2">
      <c r="A60" s="79"/>
      <c r="B60" s="77"/>
      <c r="C60" s="80"/>
      <c r="D60" s="79"/>
      <c r="E60" s="79"/>
    </row>
    <row r="61" spans="1:5" x14ac:dyDescent="0.2">
      <c r="A61" s="79"/>
      <c r="B61" s="77"/>
      <c r="C61" s="80"/>
      <c r="D61" s="79"/>
      <c r="E61" s="79"/>
    </row>
    <row r="62" spans="1:5" x14ac:dyDescent="0.2">
      <c r="A62" s="79"/>
      <c r="B62" s="77"/>
      <c r="C62" s="80"/>
      <c r="D62" s="79"/>
      <c r="E62" s="79"/>
    </row>
    <row r="63" spans="1:5" x14ac:dyDescent="0.2">
      <c r="A63" s="79"/>
      <c r="B63" s="77"/>
      <c r="C63" s="80"/>
      <c r="D63" s="79"/>
      <c r="E63" s="79"/>
    </row>
    <row r="64" spans="1:5" x14ac:dyDescent="0.2">
      <c r="A64" s="79"/>
      <c r="B64" s="77"/>
      <c r="C64" s="80"/>
      <c r="D64" s="79"/>
      <c r="E64" s="79"/>
    </row>
    <row r="65" spans="1:5" x14ac:dyDescent="0.2">
      <c r="A65" s="79"/>
      <c r="B65" s="77"/>
      <c r="C65" s="80"/>
      <c r="D65" s="79"/>
      <c r="E65" s="79"/>
    </row>
    <row r="66" spans="1:5" x14ac:dyDescent="0.2">
      <c r="A66" s="79"/>
      <c r="B66" s="77"/>
      <c r="C66" s="80"/>
      <c r="D66" s="79"/>
      <c r="E66" s="79"/>
    </row>
    <row r="67" spans="1:5" x14ac:dyDescent="0.2">
      <c r="A67" s="79"/>
      <c r="B67" s="77"/>
      <c r="C67" s="80"/>
      <c r="D67" s="79"/>
      <c r="E67" s="79"/>
    </row>
    <row r="68" spans="1:5" x14ac:dyDescent="0.2">
      <c r="A68" s="79"/>
      <c r="B68" s="77"/>
      <c r="C68" s="80"/>
      <c r="D68" s="79"/>
      <c r="E68" s="79"/>
    </row>
    <row r="69" spans="1:5" x14ac:dyDescent="0.2">
      <c r="A69" s="79"/>
      <c r="B69" s="77"/>
      <c r="C69" s="80"/>
      <c r="D69" s="79"/>
      <c r="E69" s="79"/>
    </row>
    <row r="70" spans="1:5" x14ac:dyDescent="0.2">
      <c r="A70" s="79"/>
      <c r="B70" s="77"/>
      <c r="C70" s="80"/>
      <c r="D70" s="79"/>
      <c r="E70" s="79"/>
    </row>
    <row r="71" spans="1:5" x14ac:dyDescent="0.2">
      <c r="A71" s="79"/>
      <c r="B71" s="77"/>
      <c r="C71" s="80"/>
      <c r="D71" s="79"/>
      <c r="E71" s="79"/>
    </row>
    <row r="72" spans="1:5" x14ac:dyDescent="0.2">
      <c r="A72" s="79"/>
      <c r="B72" s="77"/>
      <c r="C72" s="80"/>
      <c r="D72" s="79"/>
      <c r="E72" s="79"/>
    </row>
    <row r="73" spans="1:5" x14ac:dyDescent="0.2">
      <c r="A73" s="79"/>
      <c r="B73" s="77"/>
      <c r="C73" s="80"/>
      <c r="D73" s="79"/>
      <c r="E73" s="79"/>
    </row>
    <row r="74" spans="1:5" x14ac:dyDescent="0.2">
      <c r="A74" s="79"/>
      <c r="B74" s="77"/>
      <c r="C74" s="80"/>
      <c r="D74" s="79"/>
      <c r="E74" s="79"/>
    </row>
    <row r="75" spans="1:5" x14ac:dyDescent="0.2">
      <c r="A75" s="79"/>
      <c r="B75" s="77"/>
      <c r="C75" s="80"/>
      <c r="D75" s="79"/>
      <c r="E75" s="79"/>
    </row>
    <row r="76" spans="1:5" x14ac:dyDescent="0.2">
      <c r="A76" s="79"/>
      <c r="B76" s="77"/>
      <c r="C76" s="80"/>
      <c r="D76" s="79"/>
      <c r="E76" s="79"/>
    </row>
    <row r="77" spans="1:5" x14ac:dyDescent="0.2">
      <c r="A77" s="79"/>
      <c r="B77" s="77"/>
      <c r="C77" s="80"/>
      <c r="D77" s="79"/>
      <c r="E77" s="79"/>
    </row>
    <row r="78" spans="1:5" x14ac:dyDescent="0.2">
      <c r="A78" s="79"/>
      <c r="B78" s="77"/>
      <c r="C78" s="80"/>
      <c r="D78" s="79"/>
      <c r="E78" s="79"/>
    </row>
    <row r="79" spans="1:5" x14ac:dyDescent="0.2">
      <c r="A79" s="79"/>
      <c r="B79" s="77"/>
      <c r="C79" s="80"/>
      <c r="D79" s="79"/>
      <c r="E79" s="79"/>
    </row>
    <row r="80" spans="1:5" x14ac:dyDescent="0.2">
      <c r="A80" s="79"/>
      <c r="B80" s="77"/>
      <c r="C80" s="80"/>
      <c r="D80" s="79"/>
      <c r="E80" s="79"/>
    </row>
    <row r="81" spans="1:5" x14ac:dyDescent="0.2">
      <c r="A81" s="79"/>
      <c r="B81" s="77"/>
      <c r="C81" s="80"/>
      <c r="D81" s="79"/>
      <c r="E81" s="79"/>
    </row>
    <row r="82" spans="1:5" x14ac:dyDescent="0.2">
      <c r="A82" s="79"/>
      <c r="B82" s="77"/>
      <c r="C82" s="80"/>
      <c r="D82" s="79"/>
      <c r="E82" s="79"/>
    </row>
    <row r="83" spans="1:5" x14ac:dyDescent="0.2">
      <c r="A83" s="79"/>
      <c r="B83" s="77"/>
      <c r="C83" s="80"/>
      <c r="D83" s="79"/>
      <c r="E83" s="79"/>
    </row>
    <row r="84" spans="1:5" x14ac:dyDescent="0.2">
      <c r="A84" s="79"/>
      <c r="B84" s="77"/>
      <c r="C84" s="80"/>
      <c r="D84" s="79"/>
      <c r="E84" s="79"/>
    </row>
    <row r="85" spans="1:5" x14ac:dyDescent="0.2">
      <c r="A85" s="79"/>
      <c r="B85" s="77"/>
      <c r="C85" s="80"/>
      <c r="D85" s="79"/>
      <c r="E85" s="79"/>
    </row>
    <row r="86" spans="1:5" x14ac:dyDescent="0.2">
      <c r="A86" s="79"/>
      <c r="B86" s="77"/>
      <c r="C86" s="80"/>
      <c r="D86" s="79"/>
      <c r="E86" s="79"/>
    </row>
    <row r="87" spans="1:5" x14ac:dyDescent="0.2">
      <c r="A87" s="79"/>
      <c r="B87" s="77"/>
      <c r="C87" s="80"/>
      <c r="D87" s="79"/>
      <c r="E87" s="79"/>
    </row>
    <row r="88" spans="1:5" x14ac:dyDescent="0.2">
      <c r="A88" s="79"/>
      <c r="B88" s="77"/>
      <c r="C88" s="80"/>
      <c r="D88" s="79"/>
      <c r="E88" s="79"/>
    </row>
    <row r="89" spans="1:5" x14ac:dyDescent="0.2">
      <c r="A89" s="79"/>
      <c r="B89" s="77"/>
      <c r="C89" s="80"/>
      <c r="D89" s="79"/>
      <c r="E89" s="79"/>
    </row>
    <row r="90" spans="1:5" x14ac:dyDescent="0.2">
      <c r="A90" s="79"/>
      <c r="B90" s="77"/>
      <c r="C90" s="80"/>
      <c r="D90" s="79"/>
      <c r="E90" s="79"/>
    </row>
    <row r="91" spans="1:5" x14ac:dyDescent="0.2">
      <c r="A91" s="79"/>
      <c r="B91" s="77"/>
      <c r="C91" s="80"/>
      <c r="D91" s="79"/>
      <c r="E91" s="79"/>
    </row>
    <row r="92" spans="1:5" x14ac:dyDescent="0.2">
      <c r="A92" s="79"/>
      <c r="B92" s="77"/>
      <c r="C92" s="80"/>
      <c r="D92" s="79"/>
      <c r="E92" s="79"/>
    </row>
    <row r="93" spans="1:5" x14ac:dyDescent="0.2">
      <c r="A93" s="79"/>
      <c r="B93" s="77"/>
      <c r="C93" s="80"/>
      <c r="D93" s="79"/>
      <c r="E93" s="79"/>
    </row>
    <row r="94" spans="1:5" x14ac:dyDescent="0.2">
      <c r="A94" s="79"/>
      <c r="B94" s="77"/>
      <c r="C94" s="80"/>
      <c r="D94" s="79"/>
      <c r="E94" s="79"/>
    </row>
    <row r="95" spans="1:5" x14ac:dyDescent="0.2">
      <c r="A95" s="79"/>
      <c r="B95" s="77"/>
      <c r="C95" s="80"/>
      <c r="D95" s="79"/>
      <c r="E95" s="79"/>
    </row>
    <row r="96" spans="1:5" x14ac:dyDescent="0.2">
      <c r="A96" s="79"/>
      <c r="B96" s="77"/>
      <c r="C96" s="80"/>
      <c r="D96" s="79"/>
      <c r="E96" s="79"/>
    </row>
    <row r="97" spans="1:5" x14ac:dyDescent="0.2">
      <c r="A97" s="79"/>
      <c r="B97" s="77"/>
      <c r="C97" s="80"/>
      <c r="D97" s="79"/>
      <c r="E97" s="79"/>
    </row>
    <row r="98" spans="1:5" x14ac:dyDescent="0.2">
      <c r="A98" s="79"/>
      <c r="B98" s="77"/>
      <c r="C98" s="80"/>
      <c r="D98" s="79"/>
      <c r="E98" s="79"/>
    </row>
    <row r="99" spans="1:5" x14ac:dyDescent="0.2">
      <c r="A99" s="79"/>
      <c r="B99" s="77"/>
      <c r="C99" s="80"/>
      <c r="D99" s="79"/>
      <c r="E99" s="79"/>
    </row>
    <row r="100" spans="1:5" x14ac:dyDescent="0.2">
      <c r="A100" s="79"/>
      <c r="B100" s="77"/>
      <c r="C100" s="80"/>
      <c r="D100" s="79"/>
      <c r="E100" s="79"/>
    </row>
    <row r="101" spans="1:5" x14ac:dyDescent="0.2">
      <c r="A101" s="79"/>
      <c r="B101" s="77"/>
      <c r="C101" s="80"/>
      <c r="D101" s="79"/>
      <c r="E101" s="79"/>
    </row>
    <row r="102" spans="1:5" x14ac:dyDescent="0.2">
      <c r="A102" s="79"/>
      <c r="B102" s="77"/>
      <c r="C102" s="80"/>
      <c r="D102" s="79"/>
      <c r="E102" s="79"/>
    </row>
    <row r="103" spans="1:5" x14ac:dyDescent="0.2">
      <c r="A103" s="79"/>
      <c r="B103" s="77"/>
      <c r="C103" s="80"/>
      <c r="D103" s="79"/>
      <c r="E103" s="79"/>
    </row>
    <row r="104" spans="1:5" x14ac:dyDescent="0.2">
      <c r="A104" s="79"/>
      <c r="B104" s="77"/>
      <c r="C104" s="80"/>
      <c r="D104" s="79"/>
      <c r="E104" s="79"/>
    </row>
    <row r="105" spans="1:5" x14ac:dyDescent="0.2">
      <c r="A105" s="79"/>
      <c r="B105" s="77"/>
      <c r="C105" s="80"/>
      <c r="D105" s="79"/>
      <c r="E105" s="79"/>
    </row>
    <row r="106" spans="1:5" x14ac:dyDescent="0.2">
      <c r="A106" s="79"/>
      <c r="B106" s="77"/>
      <c r="C106" s="80"/>
      <c r="D106" s="79"/>
      <c r="E106" s="79"/>
    </row>
    <row r="107" spans="1:5" x14ac:dyDescent="0.2">
      <c r="A107" s="79"/>
      <c r="B107" s="77"/>
      <c r="C107" s="80"/>
      <c r="D107" s="79"/>
      <c r="E107" s="79"/>
    </row>
    <row r="108" spans="1:5" x14ac:dyDescent="0.2">
      <c r="A108" s="79"/>
      <c r="B108" s="77"/>
      <c r="C108" s="80"/>
      <c r="D108" s="79"/>
      <c r="E108" s="79"/>
    </row>
    <row r="109" spans="1:5" x14ac:dyDescent="0.2">
      <c r="A109" s="79"/>
      <c r="B109" s="77"/>
      <c r="C109" s="80"/>
      <c r="D109" s="79"/>
      <c r="E109" s="79"/>
    </row>
    <row r="110" spans="1:5" x14ac:dyDescent="0.2">
      <c r="A110" s="79"/>
      <c r="B110" s="77"/>
      <c r="C110" s="80"/>
      <c r="D110" s="79"/>
      <c r="E110" s="79"/>
    </row>
    <row r="111" spans="1:5" x14ac:dyDescent="0.2">
      <c r="A111" s="79"/>
      <c r="B111" s="77"/>
      <c r="C111" s="80"/>
      <c r="D111" s="79"/>
      <c r="E111" s="79"/>
    </row>
    <row r="112" spans="1:5" x14ac:dyDescent="0.2">
      <c r="A112" s="79"/>
      <c r="B112" s="77"/>
      <c r="C112" s="80"/>
      <c r="D112" s="79"/>
      <c r="E112" s="79"/>
    </row>
    <row r="113" spans="1:5" x14ac:dyDescent="0.2">
      <c r="A113" s="79"/>
      <c r="B113" s="77"/>
      <c r="C113" s="80"/>
      <c r="D113" s="79"/>
      <c r="E113" s="79"/>
    </row>
    <row r="114" spans="1:5" x14ac:dyDescent="0.2">
      <c r="A114" s="79"/>
      <c r="B114" s="77"/>
      <c r="C114" s="80"/>
      <c r="D114" s="79"/>
      <c r="E114" s="79"/>
    </row>
    <row r="115" spans="1:5" x14ac:dyDescent="0.2">
      <c r="A115" s="79"/>
      <c r="B115" s="77"/>
      <c r="C115" s="80"/>
      <c r="D115" s="79"/>
      <c r="E115" s="79"/>
    </row>
    <row r="116" spans="1:5" x14ac:dyDescent="0.2">
      <c r="A116" s="79"/>
      <c r="B116" s="77"/>
      <c r="C116" s="80"/>
      <c r="D116" s="79"/>
      <c r="E116" s="79"/>
    </row>
    <row r="117" spans="1:5" x14ac:dyDescent="0.2">
      <c r="A117" s="79"/>
      <c r="B117" s="77"/>
      <c r="C117" s="80"/>
      <c r="D117" s="79"/>
      <c r="E117" s="79"/>
    </row>
    <row r="118" spans="1:5" x14ac:dyDescent="0.2">
      <c r="A118" s="79"/>
      <c r="B118" s="77"/>
      <c r="C118" s="80"/>
      <c r="D118" s="79"/>
      <c r="E118" s="79"/>
    </row>
    <row r="119" spans="1:5" x14ac:dyDescent="0.2">
      <c r="A119" s="79"/>
      <c r="B119" s="77"/>
      <c r="C119" s="80"/>
      <c r="D119" s="79"/>
      <c r="E119" s="79"/>
    </row>
    <row r="120" spans="1:5" x14ac:dyDescent="0.2">
      <c r="A120" s="79"/>
      <c r="B120" s="77"/>
      <c r="C120" s="80"/>
      <c r="D120" s="79"/>
      <c r="E120" s="79"/>
    </row>
    <row r="121" spans="1:5" x14ac:dyDescent="0.2">
      <c r="A121" s="79"/>
      <c r="B121" s="77"/>
      <c r="C121" s="80"/>
      <c r="D121" s="79"/>
      <c r="E121" s="79"/>
    </row>
    <row r="122" spans="1:5" x14ac:dyDescent="0.2">
      <c r="A122" s="79"/>
      <c r="B122" s="77"/>
      <c r="C122" s="80"/>
      <c r="D122" s="79"/>
      <c r="E122" s="79"/>
    </row>
    <row r="123" spans="1:5" x14ac:dyDescent="0.2">
      <c r="A123" s="79"/>
      <c r="B123" s="77"/>
      <c r="C123" s="80"/>
      <c r="D123" s="79"/>
      <c r="E123" s="79"/>
    </row>
    <row r="124" spans="1:5" x14ac:dyDescent="0.2">
      <c r="A124" s="79"/>
      <c r="B124" s="77"/>
      <c r="C124" s="80"/>
      <c r="D124" s="79"/>
      <c r="E124" s="79"/>
    </row>
    <row r="125" spans="1:5" x14ac:dyDescent="0.2">
      <c r="A125" s="79"/>
      <c r="B125" s="77"/>
      <c r="C125" s="80"/>
      <c r="D125" s="79"/>
      <c r="E125" s="79"/>
    </row>
    <row r="126" spans="1:5" x14ac:dyDescent="0.2">
      <c r="A126" s="79"/>
      <c r="B126" s="77"/>
      <c r="C126" s="80"/>
      <c r="D126" s="79"/>
      <c r="E126" s="79"/>
    </row>
    <row r="127" spans="1:5" x14ac:dyDescent="0.2">
      <c r="A127" s="79"/>
      <c r="B127" s="77"/>
      <c r="C127" s="80"/>
      <c r="D127" s="79"/>
      <c r="E127" s="79"/>
    </row>
    <row r="128" spans="1:5" x14ac:dyDescent="0.2">
      <c r="A128" s="79"/>
      <c r="B128" s="77"/>
      <c r="C128" s="80"/>
      <c r="D128" s="79"/>
      <c r="E128" s="79"/>
    </row>
    <row r="129" spans="1:5" x14ac:dyDescent="0.2">
      <c r="A129" s="79"/>
      <c r="B129" s="77"/>
      <c r="C129" s="80"/>
      <c r="D129" s="79"/>
      <c r="E129" s="79"/>
    </row>
    <row r="130" spans="1:5" x14ac:dyDescent="0.2">
      <c r="A130" s="79"/>
      <c r="B130" s="77"/>
      <c r="C130" s="80"/>
      <c r="D130" s="79"/>
      <c r="E130" s="79"/>
    </row>
    <row r="131" spans="1:5" x14ac:dyDescent="0.2">
      <c r="A131" s="79"/>
      <c r="B131" s="77"/>
      <c r="C131" s="80"/>
      <c r="D131" s="79"/>
      <c r="E131" s="79"/>
    </row>
    <row r="132" spans="1:5" x14ac:dyDescent="0.2">
      <c r="A132" s="79"/>
      <c r="B132" s="77"/>
      <c r="C132" s="80"/>
      <c r="D132" s="79"/>
      <c r="E132" s="79"/>
    </row>
    <row r="133" spans="1:5" x14ac:dyDescent="0.2">
      <c r="A133" s="79"/>
      <c r="B133" s="77"/>
      <c r="C133" s="80"/>
      <c r="D133" s="79"/>
      <c r="E133" s="79"/>
    </row>
    <row r="134" spans="1:5" x14ac:dyDescent="0.2">
      <c r="A134" s="79"/>
      <c r="B134" s="77"/>
      <c r="C134" s="80"/>
      <c r="D134" s="79"/>
      <c r="E134" s="79"/>
    </row>
    <row r="135" spans="1:5" x14ac:dyDescent="0.2">
      <c r="A135" s="79"/>
      <c r="B135" s="77"/>
      <c r="C135" s="80"/>
      <c r="D135" s="79"/>
      <c r="E135" s="79"/>
    </row>
    <row r="136" spans="1:5" x14ac:dyDescent="0.2">
      <c r="A136" s="79"/>
      <c r="B136" s="77"/>
      <c r="C136" s="80"/>
      <c r="D136" s="79"/>
      <c r="E136" s="79"/>
    </row>
    <row r="137" spans="1:5" x14ac:dyDescent="0.2">
      <c r="A137" s="79"/>
      <c r="B137" s="77"/>
      <c r="C137" s="80"/>
      <c r="D137" s="79"/>
      <c r="E137" s="79"/>
    </row>
    <row r="138" spans="1:5" x14ac:dyDescent="0.2">
      <c r="A138" s="79"/>
      <c r="B138" s="77"/>
      <c r="C138" s="80"/>
      <c r="D138" s="79"/>
      <c r="E138" s="79"/>
    </row>
    <row r="139" spans="1:5" x14ac:dyDescent="0.2">
      <c r="A139" s="79"/>
      <c r="B139" s="77"/>
      <c r="C139" s="80"/>
      <c r="D139" s="79"/>
      <c r="E139" s="79"/>
    </row>
    <row r="140" spans="1:5" x14ac:dyDescent="0.2">
      <c r="A140" s="79"/>
      <c r="B140" s="77"/>
      <c r="C140" s="80"/>
      <c r="D140" s="79"/>
      <c r="E140" s="79"/>
    </row>
    <row r="141" spans="1:5" x14ac:dyDescent="0.2">
      <c r="A141" s="79"/>
      <c r="B141" s="77"/>
      <c r="C141" s="80"/>
      <c r="D141" s="79"/>
      <c r="E141" s="79"/>
    </row>
    <row r="142" spans="1:5" x14ac:dyDescent="0.2">
      <c r="A142" s="79"/>
      <c r="B142" s="77"/>
      <c r="C142" s="80"/>
      <c r="D142" s="79"/>
      <c r="E142" s="79"/>
    </row>
    <row r="143" spans="1:5" x14ac:dyDescent="0.2">
      <c r="A143" s="79"/>
      <c r="B143" s="77"/>
      <c r="C143" s="80"/>
      <c r="D143" s="79"/>
      <c r="E143" s="79"/>
    </row>
    <row r="144" spans="1:5" x14ac:dyDescent="0.2">
      <c r="A144" s="79"/>
      <c r="B144" s="77"/>
      <c r="C144" s="80"/>
      <c r="D144" s="79"/>
      <c r="E144" s="79"/>
    </row>
    <row r="145" spans="1:5" x14ac:dyDescent="0.2">
      <c r="A145" s="79"/>
      <c r="B145" s="77"/>
      <c r="C145" s="80"/>
      <c r="D145" s="79"/>
      <c r="E145" s="79"/>
    </row>
    <row r="146" spans="1:5" x14ac:dyDescent="0.2">
      <c r="A146" s="79"/>
      <c r="B146" s="77"/>
      <c r="C146" s="80"/>
      <c r="D146" s="79"/>
      <c r="E146" s="79"/>
    </row>
    <row r="147" spans="1:5" x14ac:dyDescent="0.2">
      <c r="A147" s="79"/>
      <c r="B147" s="77"/>
      <c r="C147" s="80"/>
      <c r="D147" s="79"/>
      <c r="E147" s="79"/>
    </row>
    <row r="148" spans="1:5" x14ac:dyDescent="0.2">
      <c r="A148" s="79"/>
      <c r="B148" s="77"/>
      <c r="C148" s="80"/>
      <c r="D148" s="79"/>
      <c r="E148" s="79"/>
    </row>
    <row r="149" spans="1:5" x14ac:dyDescent="0.2">
      <c r="A149" s="79"/>
      <c r="B149" s="77"/>
      <c r="C149" s="80"/>
      <c r="D149" s="79"/>
      <c r="E149" s="79"/>
    </row>
    <row r="150" spans="1:5" x14ac:dyDescent="0.2">
      <c r="A150" s="79"/>
      <c r="B150" s="77"/>
      <c r="C150" s="80"/>
      <c r="D150" s="79"/>
      <c r="E150" s="79"/>
    </row>
    <row r="151" spans="1:5" x14ac:dyDescent="0.2">
      <c r="A151" s="79"/>
      <c r="B151" s="77"/>
      <c r="C151" s="80"/>
      <c r="D151" s="79"/>
      <c r="E151" s="79"/>
    </row>
    <row r="152" spans="1:5" x14ac:dyDescent="0.2">
      <c r="A152" s="79"/>
      <c r="B152" s="77"/>
      <c r="C152" s="80"/>
      <c r="D152" s="79"/>
      <c r="E152" s="79"/>
    </row>
    <row r="153" spans="1:5" x14ac:dyDescent="0.2">
      <c r="A153" s="79"/>
      <c r="B153" s="77"/>
      <c r="C153" s="80"/>
      <c r="D153" s="79"/>
      <c r="E153" s="79"/>
    </row>
    <row r="154" spans="1:5" x14ac:dyDescent="0.2">
      <c r="A154" s="79"/>
      <c r="B154" s="77"/>
      <c r="C154" s="80"/>
      <c r="D154" s="79"/>
      <c r="E154" s="79"/>
    </row>
    <row r="155" spans="1:5" x14ac:dyDescent="0.2">
      <c r="A155" s="79"/>
      <c r="B155" s="77"/>
      <c r="C155" s="80"/>
      <c r="D155" s="79"/>
      <c r="E155" s="79"/>
    </row>
    <row r="156" spans="1:5" x14ac:dyDescent="0.2">
      <c r="A156" s="79"/>
      <c r="B156" s="77"/>
      <c r="C156" s="80"/>
      <c r="D156" s="79"/>
      <c r="E156" s="79"/>
    </row>
    <row r="157" spans="1:5" x14ac:dyDescent="0.2">
      <c r="A157" s="79"/>
      <c r="B157" s="77"/>
      <c r="C157" s="80"/>
      <c r="D157" s="79"/>
      <c r="E157" s="79"/>
    </row>
    <row r="158" spans="1:5" x14ac:dyDescent="0.2">
      <c r="A158" s="79"/>
      <c r="B158" s="77"/>
      <c r="C158" s="80"/>
      <c r="D158" s="79"/>
      <c r="E158" s="79"/>
    </row>
    <row r="159" spans="1:5" x14ac:dyDescent="0.2">
      <c r="A159" s="79"/>
      <c r="B159" s="77"/>
      <c r="C159" s="80"/>
      <c r="D159" s="79"/>
      <c r="E159" s="79"/>
    </row>
    <row r="160" spans="1:5" x14ac:dyDescent="0.2">
      <c r="A160" s="79"/>
      <c r="B160" s="77"/>
      <c r="C160" s="80"/>
      <c r="D160" s="79"/>
      <c r="E160" s="79"/>
    </row>
    <row r="161" spans="1:5" x14ac:dyDescent="0.2">
      <c r="A161" s="79"/>
      <c r="B161" s="77"/>
      <c r="C161" s="80"/>
      <c r="D161" s="79"/>
      <c r="E161" s="79"/>
    </row>
    <row r="162" spans="1:5" x14ac:dyDescent="0.2">
      <c r="A162" s="79"/>
      <c r="B162" s="77"/>
      <c r="C162" s="80"/>
      <c r="D162" s="79"/>
      <c r="E162" s="79"/>
    </row>
    <row r="163" spans="1:5" x14ac:dyDescent="0.2">
      <c r="A163" s="79"/>
      <c r="B163" s="77"/>
      <c r="C163" s="80"/>
      <c r="D163" s="79"/>
      <c r="E163" s="79"/>
    </row>
    <row r="164" spans="1:5" x14ac:dyDescent="0.2">
      <c r="A164" s="79"/>
      <c r="B164" s="77"/>
      <c r="C164" s="80"/>
      <c r="D164" s="79"/>
      <c r="E164" s="79"/>
    </row>
    <row r="165" spans="1:5" x14ac:dyDescent="0.2">
      <c r="A165" s="79"/>
      <c r="B165" s="77"/>
      <c r="C165" s="80"/>
      <c r="D165" s="79"/>
      <c r="E165" s="79"/>
    </row>
    <row r="166" spans="1:5" x14ac:dyDescent="0.2">
      <c r="A166" s="79"/>
      <c r="B166" s="77"/>
      <c r="C166" s="80"/>
      <c r="D166" s="79"/>
      <c r="E166" s="79"/>
    </row>
    <row r="167" spans="1:5" x14ac:dyDescent="0.2">
      <c r="A167" s="79"/>
      <c r="B167" s="77"/>
      <c r="C167" s="80"/>
      <c r="D167" s="79"/>
      <c r="E167" s="79"/>
    </row>
    <row r="168" spans="1:5" x14ac:dyDescent="0.2">
      <c r="A168" s="79"/>
      <c r="B168" s="77"/>
      <c r="C168" s="80"/>
      <c r="D168" s="79"/>
      <c r="E168" s="79"/>
    </row>
    <row r="169" spans="1:5" x14ac:dyDescent="0.2">
      <c r="A169" s="79"/>
      <c r="B169" s="77"/>
      <c r="C169" s="80"/>
      <c r="D169" s="79"/>
      <c r="E169" s="79"/>
    </row>
    <row r="170" spans="1:5" x14ac:dyDescent="0.2">
      <c r="A170" s="79"/>
      <c r="B170" s="77"/>
      <c r="C170" s="80"/>
      <c r="D170" s="79"/>
      <c r="E170" s="79"/>
    </row>
    <row r="171" spans="1:5" x14ac:dyDescent="0.2">
      <c r="A171" s="79"/>
      <c r="B171" s="77"/>
      <c r="C171" s="80"/>
      <c r="D171" s="79"/>
      <c r="E171" s="79"/>
    </row>
    <row r="172" spans="1:5" x14ac:dyDescent="0.2">
      <c r="A172" s="79"/>
      <c r="B172" s="77"/>
      <c r="C172" s="80"/>
      <c r="D172" s="79"/>
      <c r="E172" s="79"/>
    </row>
    <row r="173" spans="1:5" x14ac:dyDescent="0.2">
      <c r="A173" s="79"/>
      <c r="B173" s="77"/>
      <c r="C173" s="80"/>
      <c r="D173" s="79"/>
      <c r="E173" s="79"/>
    </row>
    <row r="174" spans="1:5" x14ac:dyDescent="0.2">
      <c r="A174" s="79"/>
      <c r="B174" s="77"/>
      <c r="C174" s="80"/>
      <c r="D174" s="79"/>
      <c r="E174" s="79"/>
    </row>
    <row r="175" spans="1:5" x14ac:dyDescent="0.2">
      <c r="A175" s="79"/>
      <c r="B175" s="77"/>
      <c r="C175" s="80"/>
      <c r="D175" s="79"/>
      <c r="E175" s="79"/>
    </row>
    <row r="176" spans="1:5" x14ac:dyDescent="0.2">
      <c r="A176" s="79"/>
      <c r="B176" s="77"/>
      <c r="C176" s="80"/>
      <c r="D176" s="79"/>
      <c r="E176" s="79"/>
    </row>
    <row r="177" spans="1:5" x14ac:dyDescent="0.2">
      <c r="A177" s="79"/>
      <c r="B177" s="77"/>
      <c r="C177" s="80"/>
      <c r="D177" s="79"/>
      <c r="E177" s="79"/>
    </row>
    <row r="178" spans="1:5" x14ac:dyDescent="0.2">
      <c r="A178" s="79"/>
      <c r="B178" s="77"/>
      <c r="C178" s="80"/>
      <c r="D178" s="79"/>
      <c r="E178" s="79"/>
    </row>
    <row r="179" spans="1:5" x14ac:dyDescent="0.2">
      <c r="A179" s="79"/>
      <c r="B179" s="77"/>
      <c r="C179" s="80"/>
      <c r="D179" s="79"/>
      <c r="E179" s="79"/>
    </row>
    <row r="180" spans="1:5" x14ac:dyDescent="0.2">
      <c r="A180" s="79"/>
      <c r="B180" s="77"/>
      <c r="C180" s="80"/>
      <c r="D180" s="79"/>
      <c r="E180" s="79" t="str">
        <f t="shared" ref="E180:E191" si="3">IFERROR(VLOOKUP(D180,Tabla_Indices,5,FALSE),"")</f>
        <v/>
      </c>
    </row>
    <row r="181" spans="1:5" x14ac:dyDescent="0.2">
      <c r="A181" s="79"/>
      <c r="B181" s="77"/>
      <c r="C181" s="80"/>
      <c r="D181" s="79"/>
      <c r="E181" s="79" t="str">
        <f t="shared" si="3"/>
        <v/>
      </c>
    </row>
    <row r="182" spans="1:5" x14ac:dyDescent="0.2">
      <c r="A182" s="79"/>
      <c r="B182" s="77"/>
      <c r="C182" s="80"/>
      <c r="D182" s="79"/>
      <c r="E182" s="79" t="str">
        <f t="shared" si="3"/>
        <v/>
      </c>
    </row>
    <row r="183" spans="1:5" x14ac:dyDescent="0.2">
      <c r="A183" s="79"/>
      <c r="B183" s="77"/>
      <c r="C183" s="80"/>
      <c r="D183" s="79"/>
      <c r="E183" s="79" t="str">
        <f t="shared" si="3"/>
        <v/>
      </c>
    </row>
    <row r="184" spans="1:5" x14ac:dyDescent="0.2">
      <c r="A184" s="79"/>
      <c r="B184" s="77"/>
      <c r="C184" s="80"/>
      <c r="D184" s="79"/>
      <c r="E184" s="79" t="str">
        <f t="shared" si="3"/>
        <v/>
      </c>
    </row>
    <row r="185" spans="1:5" x14ac:dyDescent="0.2">
      <c r="A185" s="79"/>
      <c r="B185" s="77"/>
      <c r="C185" s="80"/>
      <c r="D185" s="79"/>
      <c r="E185" s="79" t="str">
        <f t="shared" si="3"/>
        <v/>
      </c>
    </row>
    <row r="186" spans="1:5" x14ac:dyDescent="0.2">
      <c r="A186" s="79"/>
      <c r="B186" s="77"/>
      <c r="C186" s="80"/>
      <c r="D186" s="79"/>
      <c r="E186" s="79" t="str">
        <f t="shared" si="3"/>
        <v/>
      </c>
    </row>
    <row r="187" spans="1:5" x14ac:dyDescent="0.2">
      <c r="A187" s="79"/>
      <c r="B187" s="77"/>
      <c r="C187" s="80"/>
      <c r="D187" s="79"/>
      <c r="E187" s="79" t="str">
        <f t="shared" si="3"/>
        <v/>
      </c>
    </row>
    <row r="188" spans="1:5" x14ac:dyDescent="0.2">
      <c r="A188" s="79"/>
      <c r="B188" s="77"/>
      <c r="C188" s="80"/>
      <c r="D188" s="79"/>
      <c r="E188" s="79" t="str">
        <f t="shared" si="3"/>
        <v/>
      </c>
    </row>
    <row r="189" spans="1:5" x14ac:dyDescent="0.2">
      <c r="A189" s="79"/>
      <c r="B189" s="77"/>
      <c r="C189" s="80"/>
      <c r="D189" s="79"/>
      <c r="E189" s="79" t="str">
        <f t="shared" si="3"/>
        <v/>
      </c>
    </row>
    <row r="190" spans="1:5" x14ac:dyDescent="0.2">
      <c r="A190" s="79"/>
      <c r="B190" s="77"/>
      <c r="C190" s="80"/>
      <c r="D190" s="79"/>
      <c r="E190" s="79" t="str">
        <f t="shared" si="3"/>
        <v/>
      </c>
    </row>
    <row r="191" spans="1:5" x14ac:dyDescent="0.2">
      <c r="A191" s="79"/>
      <c r="B191" s="77"/>
      <c r="C191" s="80"/>
      <c r="D191" s="79"/>
      <c r="E191" s="79" t="str">
        <f t="shared" si="3"/>
        <v/>
      </c>
    </row>
    <row r="192" spans="1:5" x14ac:dyDescent="0.2">
      <c r="A192" s="79"/>
      <c r="B192" s="77"/>
      <c r="C192" s="80"/>
      <c r="D192" s="79"/>
      <c r="E192" s="79" t="str">
        <f t="shared" ref="E192:E240" si="4">IFERROR(VLOOKUP(D192,Tabla_Indices,5,FALSE),"")</f>
        <v/>
      </c>
    </row>
    <row r="193" spans="1:5" x14ac:dyDescent="0.2">
      <c r="A193" s="79"/>
      <c r="B193" s="77"/>
      <c r="C193" s="80"/>
      <c r="D193" s="79"/>
      <c r="E193" s="79" t="str">
        <f t="shared" si="4"/>
        <v/>
      </c>
    </row>
    <row r="194" spans="1:5" x14ac:dyDescent="0.2">
      <c r="A194" s="79"/>
      <c r="B194" s="77"/>
      <c r="C194" s="80"/>
      <c r="D194" s="79"/>
      <c r="E194" s="79" t="str">
        <f t="shared" si="4"/>
        <v/>
      </c>
    </row>
    <row r="195" spans="1:5" x14ac:dyDescent="0.2">
      <c r="A195" s="79"/>
      <c r="B195" s="77"/>
      <c r="C195" s="80"/>
      <c r="D195" s="79"/>
      <c r="E195" s="79" t="str">
        <f t="shared" si="4"/>
        <v/>
      </c>
    </row>
    <row r="196" spans="1:5" x14ac:dyDescent="0.2">
      <c r="A196" s="79"/>
      <c r="B196" s="77"/>
      <c r="C196" s="80"/>
      <c r="D196" s="79"/>
      <c r="E196" s="79" t="str">
        <f t="shared" si="4"/>
        <v/>
      </c>
    </row>
    <row r="197" spans="1:5" x14ac:dyDescent="0.2">
      <c r="A197" s="79"/>
      <c r="B197" s="77"/>
      <c r="C197" s="80"/>
      <c r="D197" s="79"/>
      <c r="E197" s="79" t="str">
        <f t="shared" si="4"/>
        <v/>
      </c>
    </row>
    <row r="198" spans="1:5" x14ac:dyDescent="0.2">
      <c r="A198" s="79"/>
      <c r="B198" s="77"/>
      <c r="C198" s="80"/>
      <c r="D198" s="79"/>
      <c r="E198" s="79" t="str">
        <f t="shared" si="4"/>
        <v/>
      </c>
    </row>
    <row r="199" spans="1:5" x14ac:dyDescent="0.2">
      <c r="A199" s="79"/>
      <c r="B199" s="77"/>
      <c r="C199" s="80"/>
      <c r="D199" s="79"/>
      <c r="E199" s="79" t="str">
        <f t="shared" si="4"/>
        <v/>
      </c>
    </row>
    <row r="200" spans="1:5" x14ac:dyDescent="0.2">
      <c r="A200" s="79"/>
      <c r="B200" s="77"/>
      <c r="C200" s="80"/>
      <c r="D200" s="79"/>
      <c r="E200" s="79" t="str">
        <f t="shared" si="4"/>
        <v/>
      </c>
    </row>
    <row r="201" spans="1:5" x14ac:dyDescent="0.2">
      <c r="A201" s="79"/>
      <c r="B201" s="77"/>
      <c r="C201" s="80"/>
      <c r="D201" s="79"/>
      <c r="E201" s="79" t="str">
        <f t="shared" si="4"/>
        <v/>
      </c>
    </row>
    <row r="202" spans="1:5" x14ac:dyDescent="0.2">
      <c r="A202" s="79"/>
      <c r="B202" s="77"/>
      <c r="C202" s="80"/>
      <c r="D202" s="79"/>
      <c r="E202" s="79" t="str">
        <f t="shared" si="4"/>
        <v/>
      </c>
    </row>
    <row r="203" spans="1:5" x14ac:dyDescent="0.2">
      <c r="A203" s="79"/>
      <c r="B203" s="77"/>
      <c r="C203" s="80"/>
      <c r="D203" s="79"/>
      <c r="E203" s="79" t="str">
        <f t="shared" si="4"/>
        <v/>
      </c>
    </row>
    <row r="204" spans="1:5" x14ac:dyDescent="0.2">
      <c r="A204" s="79"/>
      <c r="B204" s="77"/>
      <c r="C204" s="80"/>
      <c r="D204" s="79"/>
      <c r="E204" s="79" t="str">
        <f t="shared" si="4"/>
        <v/>
      </c>
    </row>
    <row r="205" spans="1:5" x14ac:dyDescent="0.2">
      <c r="A205" s="79"/>
      <c r="B205" s="77"/>
      <c r="C205" s="80"/>
      <c r="D205" s="79"/>
      <c r="E205" s="79" t="str">
        <f t="shared" si="4"/>
        <v/>
      </c>
    </row>
    <row r="206" spans="1:5" x14ac:dyDescent="0.2">
      <c r="A206" s="79"/>
      <c r="B206" s="77"/>
      <c r="C206" s="80"/>
      <c r="D206" s="79"/>
      <c r="E206" s="79" t="str">
        <f t="shared" si="4"/>
        <v/>
      </c>
    </row>
    <row r="207" spans="1:5" x14ac:dyDescent="0.2">
      <c r="A207" s="79"/>
      <c r="B207" s="77"/>
      <c r="C207" s="80"/>
      <c r="D207" s="79"/>
      <c r="E207" s="79" t="str">
        <f t="shared" si="4"/>
        <v/>
      </c>
    </row>
    <row r="208" spans="1:5" x14ac:dyDescent="0.2">
      <c r="A208" s="79"/>
      <c r="B208" s="77"/>
      <c r="C208" s="80"/>
      <c r="D208" s="79"/>
      <c r="E208" s="79" t="str">
        <f t="shared" si="4"/>
        <v/>
      </c>
    </row>
    <row r="209" spans="1:5" x14ac:dyDescent="0.2">
      <c r="A209" s="79"/>
      <c r="B209" s="77"/>
      <c r="C209" s="80"/>
      <c r="D209" s="79"/>
      <c r="E209" s="79" t="str">
        <f t="shared" si="4"/>
        <v/>
      </c>
    </row>
    <row r="210" spans="1:5" x14ac:dyDescent="0.2">
      <c r="A210" s="79"/>
      <c r="B210" s="77"/>
      <c r="C210" s="80"/>
      <c r="D210" s="79"/>
      <c r="E210" s="79" t="str">
        <f t="shared" si="4"/>
        <v/>
      </c>
    </row>
    <row r="211" spans="1:5" x14ac:dyDescent="0.2">
      <c r="A211" s="79"/>
      <c r="B211" s="77"/>
      <c r="C211" s="80"/>
      <c r="D211" s="79"/>
      <c r="E211" s="79" t="str">
        <f t="shared" si="4"/>
        <v/>
      </c>
    </row>
    <row r="212" spans="1:5" x14ac:dyDescent="0.2">
      <c r="A212" s="79"/>
      <c r="B212" s="77"/>
      <c r="C212" s="80"/>
      <c r="D212" s="79"/>
      <c r="E212" s="79" t="str">
        <f t="shared" si="4"/>
        <v/>
      </c>
    </row>
    <row r="213" spans="1:5" x14ac:dyDescent="0.2">
      <c r="A213" s="79"/>
      <c r="B213" s="77"/>
      <c r="C213" s="80"/>
      <c r="D213" s="79"/>
      <c r="E213" s="79" t="str">
        <f t="shared" si="4"/>
        <v/>
      </c>
    </row>
    <row r="214" spans="1:5" x14ac:dyDescent="0.2">
      <c r="A214" s="79"/>
      <c r="B214" s="77"/>
      <c r="C214" s="80"/>
      <c r="D214" s="79"/>
      <c r="E214" s="79" t="str">
        <f t="shared" si="4"/>
        <v/>
      </c>
    </row>
    <row r="215" spans="1:5" x14ac:dyDescent="0.2">
      <c r="A215" s="79"/>
      <c r="B215" s="77"/>
      <c r="C215" s="80"/>
      <c r="D215" s="79"/>
      <c r="E215" s="79" t="str">
        <f t="shared" si="4"/>
        <v/>
      </c>
    </row>
    <row r="216" spans="1:5" x14ac:dyDescent="0.2">
      <c r="A216" s="79"/>
      <c r="B216" s="77"/>
      <c r="C216" s="80"/>
      <c r="D216" s="79"/>
      <c r="E216" s="79" t="str">
        <f t="shared" si="4"/>
        <v/>
      </c>
    </row>
    <row r="217" spans="1:5" x14ac:dyDescent="0.2">
      <c r="A217" s="79"/>
      <c r="B217" s="77"/>
      <c r="C217" s="80"/>
      <c r="D217" s="79"/>
      <c r="E217" s="79" t="str">
        <f t="shared" si="4"/>
        <v/>
      </c>
    </row>
    <row r="218" spans="1:5" x14ac:dyDescent="0.2">
      <c r="A218" s="79"/>
      <c r="B218" s="77"/>
      <c r="C218" s="80"/>
      <c r="D218" s="79"/>
      <c r="E218" s="79" t="str">
        <f t="shared" si="4"/>
        <v/>
      </c>
    </row>
    <row r="219" spans="1:5" x14ac:dyDescent="0.2">
      <c r="A219" s="79"/>
      <c r="B219" s="77"/>
      <c r="C219" s="80"/>
      <c r="D219" s="79"/>
      <c r="E219" s="79" t="str">
        <f t="shared" si="4"/>
        <v/>
      </c>
    </row>
    <row r="220" spans="1:5" x14ac:dyDescent="0.2">
      <c r="A220" s="79"/>
      <c r="B220" s="77"/>
      <c r="C220" s="80"/>
      <c r="D220" s="79"/>
      <c r="E220" s="79" t="str">
        <f t="shared" si="4"/>
        <v/>
      </c>
    </row>
    <row r="221" spans="1:5" x14ac:dyDescent="0.2">
      <c r="A221" s="79"/>
      <c r="B221" s="77"/>
      <c r="C221" s="80"/>
      <c r="D221" s="79"/>
      <c r="E221" s="79" t="str">
        <f t="shared" si="4"/>
        <v/>
      </c>
    </row>
    <row r="222" spans="1:5" x14ac:dyDescent="0.2">
      <c r="A222" s="79"/>
      <c r="B222" s="77"/>
      <c r="C222" s="80"/>
      <c r="D222" s="79"/>
      <c r="E222" s="79" t="str">
        <f t="shared" si="4"/>
        <v/>
      </c>
    </row>
    <row r="223" spans="1:5" x14ac:dyDescent="0.2">
      <c r="A223" s="79"/>
      <c r="B223" s="77"/>
      <c r="C223" s="80"/>
      <c r="D223" s="79"/>
      <c r="E223" s="79" t="str">
        <f t="shared" si="4"/>
        <v/>
      </c>
    </row>
    <row r="224" spans="1:5" x14ac:dyDescent="0.2">
      <c r="A224" s="79"/>
      <c r="B224" s="77"/>
      <c r="C224" s="80"/>
      <c r="D224" s="79"/>
      <c r="E224" s="79" t="str">
        <f t="shared" si="4"/>
        <v/>
      </c>
    </row>
    <row r="225" spans="1:5" x14ac:dyDescent="0.2">
      <c r="A225" s="79"/>
      <c r="B225" s="77"/>
      <c r="C225" s="80"/>
      <c r="D225" s="79"/>
      <c r="E225" s="79" t="str">
        <f t="shared" si="4"/>
        <v/>
      </c>
    </row>
    <row r="226" spans="1:5" x14ac:dyDescent="0.2">
      <c r="A226" s="79"/>
      <c r="B226" s="77"/>
      <c r="C226" s="80"/>
      <c r="D226" s="79"/>
      <c r="E226" s="79" t="str">
        <f t="shared" si="4"/>
        <v/>
      </c>
    </row>
    <row r="227" spans="1:5" x14ac:dyDescent="0.2">
      <c r="A227" s="79"/>
      <c r="B227" s="77"/>
      <c r="C227" s="80"/>
      <c r="D227" s="79"/>
      <c r="E227" s="79" t="str">
        <f t="shared" si="4"/>
        <v/>
      </c>
    </row>
    <row r="228" spans="1:5" x14ac:dyDescent="0.2">
      <c r="A228" s="79"/>
      <c r="B228" s="77"/>
      <c r="C228" s="80"/>
      <c r="D228" s="79"/>
      <c r="E228" s="79" t="str">
        <f t="shared" si="4"/>
        <v/>
      </c>
    </row>
    <row r="229" spans="1:5" x14ac:dyDescent="0.2">
      <c r="A229" s="79"/>
      <c r="B229" s="77"/>
      <c r="C229" s="80"/>
      <c r="D229" s="79"/>
      <c r="E229" s="79" t="str">
        <f t="shared" si="4"/>
        <v/>
      </c>
    </row>
    <row r="230" spans="1:5" x14ac:dyDescent="0.2">
      <c r="A230" s="79"/>
      <c r="B230" s="77"/>
      <c r="C230" s="80"/>
      <c r="D230" s="79"/>
      <c r="E230" s="79" t="str">
        <f t="shared" si="4"/>
        <v/>
      </c>
    </row>
    <row r="231" spans="1:5" x14ac:dyDescent="0.2">
      <c r="A231" s="79"/>
      <c r="B231" s="77"/>
      <c r="C231" s="80"/>
      <c r="D231" s="79"/>
      <c r="E231" s="79" t="str">
        <f t="shared" si="4"/>
        <v/>
      </c>
    </row>
    <row r="232" spans="1:5" x14ac:dyDescent="0.2">
      <c r="A232" s="79"/>
      <c r="B232" s="77"/>
      <c r="C232" s="80"/>
      <c r="D232" s="79"/>
      <c r="E232" s="79" t="str">
        <f t="shared" si="4"/>
        <v/>
      </c>
    </row>
    <row r="233" spans="1:5" x14ac:dyDescent="0.2">
      <c r="A233" s="79"/>
      <c r="B233" s="77"/>
      <c r="C233" s="80"/>
      <c r="D233" s="79"/>
      <c r="E233" s="79" t="str">
        <f t="shared" si="4"/>
        <v/>
      </c>
    </row>
    <row r="234" spans="1:5" x14ac:dyDescent="0.2">
      <c r="A234" s="79"/>
      <c r="B234" s="77"/>
      <c r="C234" s="80"/>
      <c r="D234" s="79"/>
      <c r="E234" s="79" t="str">
        <f t="shared" si="4"/>
        <v/>
      </c>
    </row>
    <row r="235" spans="1:5" x14ac:dyDescent="0.2">
      <c r="A235" s="79"/>
      <c r="B235" s="77"/>
      <c r="C235" s="80"/>
      <c r="D235" s="79"/>
      <c r="E235" s="79" t="str">
        <f t="shared" si="4"/>
        <v/>
      </c>
    </row>
    <row r="236" spans="1:5" x14ac:dyDescent="0.2">
      <c r="A236" s="79"/>
      <c r="B236" s="77"/>
      <c r="C236" s="80"/>
      <c r="D236" s="79"/>
      <c r="E236" s="79" t="str">
        <f t="shared" si="4"/>
        <v/>
      </c>
    </row>
    <row r="237" spans="1:5" x14ac:dyDescent="0.2">
      <c r="A237" s="79"/>
      <c r="B237" s="77"/>
      <c r="C237" s="80"/>
      <c r="D237" s="79"/>
      <c r="E237" s="79" t="str">
        <f t="shared" si="4"/>
        <v/>
      </c>
    </row>
    <row r="238" spans="1:5" x14ac:dyDescent="0.2">
      <c r="A238" s="79"/>
      <c r="B238" s="77"/>
      <c r="C238" s="80"/>
      <c r="D238" s="79"/>
      <c r="E238" s="79" t="str">
        <f t="shared" si="4"/>
        <v/>
      </c>
    </row>
    <row r="239" spans="1:5" x14ac:dyDescent="0.2">
      <c r="A239" s="79"/>
      <c r="B239" s="77"/>
      <c r="C239" s="80"/>
      <c r="D239" s="79"/>
      <c r="E239" s="79" t="str">
        <f t="shared" si="4"/>
        <v/>
      </c>
    </row>
    <row r="240" spans="1:5" x14ac:dyDescent="0.2">
      <c r="E240" s="79" t="str">
        <f t="shared" si="4"/>
        <v/>
      </c>
    </row>
  </sheetData>
  <sortState xmlns:xlrd2="http://schemas.microsoft.com/office/spreadsheetml/2017/richdata2" ref="A20:G178">
    <sortCondition ref="A20:A178"/>
  </sortState>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dimension ref="A1:D257"/>
  <sheetViews>
    <sheetView workbookViewId="0">
      <selection activeCell="B47" sqref="B47"/>
    </sheetView>
  </sheetViews>
  <sheetFormatPr baseColWidth="10" defaultColWidth="11.42578125" defaultRowHeight="15" x14ac:dyDescent="0.2"/>
  <cols>
    <col min="1" max="1" width="11.42578125" style="35"/>
    <col min="2" max="2" width="23" style="35" bestFit="1" customWidth="1"/>
    <col min="3" max="3" width="49.42578125" style="39" bestFit="1" customWidth="1"/>
    <col min="4" max="4" width="17.28515625" style="39" bestFit="1" customWidth="1"/>
    <col min="5" max="16384" width="11.42578125" style="39"/>
  </cols>
  <sheetData>
    <row r="1" spans="1:4" x14ac:dyDescent="0.2">
      <c r="B1" s="36" t="s">
        <v>777</v>
      </c>
      <c r="C1" s="37" t="s">
        <v>778</v>
      </c>
      <c r="D1" s="38"/>
    </row>
    <row r="2" spans="1:4" x14ac:dyDescent="0.2">
      <c r="B2" s="36"/>
      <c r="C2" s="37"/>
      <c r="D2" s="38"/>
    </row>
    <row r="3" spans="1:4" x14ac:dyDescent="0.2">
      <c r="A3" s="72">
        <v>1</v>
      </c>
      <c r="B3" s="41" t="str">
        <f xml:space="preserve"> CONCATENATE(B1,"-",TEXT(A3,"0000"))</f>
        <v>I-0001</v>
      </c>
      <c r="C3" s="42" t="s">
        <v>780</v>
      </c>
      <c r="D3" s="38"/>
    </row>
    <row r="4" spans="1:4" x14ac:dyDescent="0.2">
      <c r="A4" s="72">
        <v>1</v>
      </c>
      <c r="B4" s="43" t="str">
        <f>CONCATENATE($B$3,".",TEXT(A4,"0000"))</f>
        <v>I-0001.0001</v>
      </c>
      <c r="C4" s="44" t="s">
        <v>781</v>
      </c>
      <c r="D4" s="38" t="s">
        <v>5</v>
      </c>
    </row>
    <row r="5" spans="1:4" x14ac:dyDescent="0.2">
      <c r="A5" s="72">
        <v>2</v>
      </c>
      <c r="B5" s="43" t="str">
        <f t="shared" ref="B5:B10" si="0">CONCATENATE($B$3,".",TEXT(A5,"0000"))</f>
        <v>I-0001.0002</v>
      </c>
      <c r="C5" s="44" t="s">
        <v>783</v>
      </c>
      <c r="D5" s="38" t="s">
        <v>5</v>
      </c>
    </row>
    <row r="6" spans="1:4" x14ac:dyDescent="0.2">
      <c r="A6" s="72">
        <v>3</v>
      </c>
      <c r="B6" s="43" t="str">
        <f t="shared" si="0"/>
        <v>I-0001.0003</v>
      </c>
      <c r="C6" s="44" t="s">
        <v>785</v>
      </c>
      <c r="D6" s="38" t="s">
        <v>5</v>
      </c>
    </row>
    <row r="7" spans="1:4" x14ac:dyDescent="0.2">
      <c r="A7" s="72">
        <v>4</v>
      </c>
      <c r="B7" s="43" t="str">
        <f t="shared" si="0"/>
        <v>I-0001.0004</v>
      </c>
      <c r="C7" s="44" t="s">
        <v>787</v>
      </c>
      <c r="D7" s="38" t="s">
        <v>7</v>
      </c>
    </row>
    <row r="8" spans="1:4" x14ac:dyDescent="0.2">
      <c r="A8" s="72">
        <v>5</v>
      </c>
      <c r="B8" s="43" t="str">
        <f t="shared" si="0"/>
        <v>I-0001.0005</v>
      </c>
      <c r="C8" s="44" t="s">
        <v>789</v>
      </c>
      <c r="D8" s="38" t="s">
        <v>5</v>
      </c>
    </row>
    <row r="9" spans="1:4" x14ac:dyDescent="0.2">
      <c r="A9" s="72">
        <v>6</v>
      </c>
      <c r="B9" s="43" t="str">
        <f t="shared" si="0"/>
        <v>I-0001.0006</v>
      </c>
      <c r="C9" s="44" t="s">
        <v>791</v>
      </c>
      <c r="D9" s="38" t="s">
        <v>5</v>
      </c>
    </row>
    <row r="10" spans="1:4" x14ac:dyDescent="0.2">
      <c r="A10" s="72">
        <v>7</v>
      </c>
      <c r="B10" s="43" t="str">
        <f t="shared" si="0"/>
        <v>I-0001.0007</v>
      </c>
      <c r="C10" s="44" t="s">
        <v>793</v>
      </c>
      <c r="D10" s="38" t="s">
        <v>5</v>
      </c>
    </row>
    <row r="11" spans="1:4" x14ac:dyDescent="0.2">
      <c r="B11" s="38"/>
      <c r="C11" s="44"/>
      <c r="D11" s="38"/>
    </row>
    <row r="12" spans="1:4" x14ac:dyDescent="0.2">
      <c r="B12" s="38"/>
      <c r="C12" s="44"/>
      <c r="D12" s="38"/>
    </row>
    <row r="13" spans="1:4" x14ac:dyDescent="0.2">
      <c r="A13" s="40" t="s">
        <v>782</v>
      </c>
      <c r="B13" s="41" t="str">
        <f xml:space="preserve"> CONCATENATE(B1,"-",A13)</f>
        <v>I-0002</v>
      </c>
      <c r="C13" s="42" t="s">
        <v>794</v>
      </c>
      <c r="D13" s="38"/>
    </row>
    <row r="14" spans="1:4" x14ac:dyDescent="0.2">
      <c r="A14" s="40" t="s">
        <v>779</v>
      </c>
      <c r="B14" s="43" t="str">
        <f>CONCATENATE($B$13,".",A14)</f>
        <v>I-0002.0001</v>
      </c>
      <c r="C14" s="44" t="s">
        <v>795</v>
      </c>
      <c r="D14" s="38" t="s">
        <v>6</v>
      </c>
    </row>
    <row r="15" spans="1:4" x14ac:dyDescent="0.2">
      <c r="A15" s="40" t="s">
        <v>782</v>
      </c>
      <c r="B15" s="43" t="str">
        <f t="shared" ref="B15:B16" si="1">CONCATENATE($B$13,".",A15)</f>
        <v>I-0002.0002</v>
      </c>
      <c r="C15" s="44" t="s">
        <v>796</v>
      </c>
      <c r="D15" s="38" t="s">
        <v>6</v>
      </c>
    </row>
    <row r="16" spans="1:4" x14ac:dyDescent="0.2">
      <c r="A16" s="40" t="s">
        <v>784</v>
      </c>
      <c r="B16" s="43" t="str">
        <f t="shared" si="1"/>
        <v>I-0002.0003</v>
      </c>
      <c r="C16" s="44" t="s">
        <v>797</v>
      </c>
      <c r="D16" s="38" t="s">
        <v>6</v>
      </c>
    </row>
    <row r="17" spans="1:4" x14ac:dyDescent="0.2">
      <c r="A17" s="40"/>
      <c r="B17" s="38"/>
      <c r="C17" s="44"/>
      <c r="D17" s="38"/>
    </row>
    <row r="18" spans="1:4" x14ac:dyDescent="0.2">
      <c r="A18" s="40"/>
      <c r="B18" s="38"/>
      <c r="C18" s="44"/>
      <c r="D18" s="38"/>
    </row>
    <row r="19" spans="1:4" x14ac:dyDescent="0.2">
      <c r="A19" s="40" t="s">
        <v>784</v>
      </c>
      <c r="B19" s="41" t="str">
        <f xml:space="preserve"> CONCATENATE(B1,"-",A19)</f>
        <v>I-0003</v>
      </c>
      <c r="C19" s="42" t="s">
        <v>8</v>
      </c>
      <c r="D19" s="38"/>
    </row>
    <row r="20" spans="1:4" x14ac:dyDescent="0.2">
      <c r="A20" s="40" t="s">
        <v>779</v>
      </c>
      <c r="B20" s="43" t="str">
        <f>CONCATENATE($B$19,".",A20)</f>
        <v>I-0003.0001</v>
      </c>
      <c r="C20" s="44" t="s">
        <v>798</v>
      </c>
      <c r="D20" s="38" t="s">
        <v>7</v>
      </c>
    </row>
    <row r="21" spans="1:4" x14ac:dyDescent="0.2">
      <c r="A21" s="40" t="s">
        <v>782</v>
      </c>
      <c r="B21" s="43" t="str">
        <f t="shared" ref="B21:B23" si="2">CONCATENATE($B$19,".",A21)</f>
        <v>I-0003.0002</v>
      </c>
      <c r="C21" s="44" t="s">
        <v>799</v>
      </c>
      <c r="D21" s="38" t="s">
        <v>6</v>
      </c>
    </row>
    <row r="22" spans="1:4" x14ac:dyDescent="0.2">
      <c r="A22" s="40" t="s">
        <v>784</v>
      </c>
      <c r="B22" s="43" t="str">
        <f t="shared" si="2"/>
        <v>I-0003.0003</v>
      </c>
      <c r="C22" s="44" t="s">
        <v>800</v>
      </c>
      <c r="D22" s="38" t="s">
        <v>7</v>
      </c>
    </row>
    <row r="23" spans="1:4" x14ac:dyDescent="0.2">
      <c r="A23" s="40" t="s">
        <v>786</v>
      </c>
      <c r="B23" s="43" t="str">
        <f t="shared" si="2"/>
        <v>I-0003.0004</v>
      </c>
      <c r="C23" s="44" t="s">
        <v>801</v>
      </c>
      <c r="D23" s="38" t="s">
        <v>7</v>
      </c>
    </row>
    <row r="24" spans="1:4" x14ac:dyDescent="0.2">
      <c r="B24" s="38"/>
      <c r="C24" s="44"/>
      <c r="D24" s="38"/>
    </row>
    <row r="25" spans="1:4" x14ac:dyDescent="0.2">
      <c r="B25" s="38"/>
      <c r="C25" s="44"/>
      <c r="D25" s="38"/>
    </row>
    <row r="26" spans="1:4" x14ac:dyDescent="0.2">
      <c r="A26" s="40" t="s">
        <v>786</v>
      </c>
      <c r="B26" s="41" t="str">
        <f xml:space="preserve"> CONCATENATE(B1,"-",A26)</f>
        <v>I-0004</v>
      </c>
      <c r="C26" s="42" t="s">
        <v>802</v>
      </c>
      <c r="D26" s="38"/>
    </row>
    <row r="27" spans="1:4" x14ac:dyDescent="0.2">
      <c r="A27" s="40" t="s">
        <v>779</v>
      </c>
      <c r="B27" s="43" t="str">
        <f>CONCATENATE($B$26,".",A27)</f>
        <v>I-0004.0001</v>
      </c>
      <c r="C27" s="44" t="s">
        <v>803</v>
      </c>
      <c r="D27" s="38" t="s">
        <v>6</v>
      </c>
    </row>
    <row r="28" spans="1:4" x14ac:dyDescent="0.2">
      <c r="A28" s="40" t="s">
        <v>782</v>
      </c>
      <c r="B28" s="43" t="str">
        <f t="shared" ref="B28:B38" si="3">CONCATENATE($B$26,".",A28)</f>
        <v>I-0004.0002</v>
      </c>
      <c r="C28" s="44" t="s">
        <v>804</v>
      </c>
      <c r="D28" s="38" t="s">
        <v>6</v>
      </c>
    </row>
    <row r="29" spans="1:4" x14ac:dyDescent="0.2">
      <c r="A29" s="40" t="s">
        <v>784</v>
      </c>
      <c r="B29" s="43" t="str">
        <f t="shared" si="3"/>
        <v>I-0004.0003</v>
      </c>
      <c r="C29" s="44" t="s">
        <v>805</v>
      </c>
      <c r="D29" s="38" t="s">
        <v>6</v>
      </c>
    </row>
    <row r="30" spans="1:4" x14ac:dyDescent="0.2">
      <c r="A30" s="40" t="s">
        <v>786</v>
      </c>
      <c r="B30" s="43" t="str">
        <f t="shared" si="3"/>
        <v>I-0004.0004</v>
      </c>
      <c r="C30" s="44" t="s">
        <v>806</v>
      </c>
      <c r="D30" s="38" t="s">
        <v>6</v>
      </c>
    </row>
    <row r="31" spans="1:4" x14ac:dyDescent="0.2">
      <c r="A31" s="40" t="s">
        <v>788</v>
      </c>
      <c r="B31" s="43" t="str">
        <f t="shared" si="3"/>
        <v>I-0004.0005</v>
      </c>
      <c r="C31" s="44" t="s">
        <v>807</v>
      </c>
      <c r="D31" s="38"/>
    </row>
    <row r="32" spans="1:4" x14ac:dyDescent="0.2">
      <c r="A32" s="40" t="s">
        <v>790</v>
      </c>
      <c r="B32" s="43" t="str">
        <f t="shared" si="3"/>
        <v>I-0004.0006</v>
      </c>
      <c r="C32" s="44" t="s">
        <v>808</v>
      </c>
      <c r="D32" s="38" t="s">
        <v>6</v>
      </c>
    </row>
    <row r="33" spans="1:4" x14ac:dyDescent="0.2">
      <c r="A33" s="40" t="s">
        <v>792</v>
      </c>
      <c r="B33" s="43" t="str">
        <f t="shared" si="3"/>
        <v>I-0004.0007</v>
      </c>
      <c r="C33" s="44" t="s">
        <v>809</v>
      </c>
      <c r="D33" s="38" t="s">
        <v>6</v>
      </c>
    </row>
    <row r="34" spans="1:4" x14ac:dyDescent="0.2">
      <c r="A34" s="40" t="s">
        <v>810</v>
      </c>
      <c r="B34" s="43" t="str">
        <f t="shared" si="3"/>
        <v>I-0004.0008</v>
      </c>
      <c r="C34" s="44" t="s">
        <v>811</v>
      </c>
      <c r="D34" s="38" t="s">
        <v>6</v>
      </c>
    </row>
    <row r="35" spans="1:4" x14ac:dyDescent="0.2">
      <c r="A35" s="40" t="s">
        <v>812</v>
      </c>
      <c r="B35" s="43" t="str">
        <f t="shared" si="3"/>
        <v>I-0004.0009</v>
      </c>
      <c r="C35" s="44" t="s">
        <v>813</v>
      </c>
      <c r="D35" s="38" t="s">
        <v>6</v>
      </c>
    </row>
    <row r="36" spans="1:4" x14ac:dyDescent="0.2">
      <c r="A36" s="40" t="s">
        <v>814</v>
      </c>
      <c r="B36" s="43" t="str">
        <f t="shared" si="3"/>
        <v>I-0004.0010</v>
      </c>
      <c r="C36" s="44" t="s">
        <v>815</v>
      </c>
      <c r="D36" s="38" t="s">
        <v>6</v>
      </c>
    </row>
    <row r="37" spans="1:4" x14ac:dyDescent="0.2">
      <c r="A37" s="40" t="s">
        <v>816</v>
      </c>
      <c r="B37" s="43" t="str">
        <f t="shared" si="3"/>
        <v>I-0004.0011</v>
      </c>
      <c r="C37" s="44" t="s">
        <v>817</v>
      </c>
      <c r="D37" s="38" t="s">
        <v>7</v>
      </c>
    </row>
    <row r="38" spans="1:4" x14ac:dyDescent="0.2">
      <c r="A38" s="40" t="s">
        <v>818</v>
      </c>
      <c r="B38" s="43" t="str">
        <f t="shared" si="3"/>
        <v>I-0004.0012</v>
      </c>
      <c r="C38" s="44" t="s">
        <v>819</v>
      </c>
      <c r="D38" s="38" t="s">
        <v>6</v>
      </c>
    </row>
    <row r="39" spans="1:4" x14ac:dyDescent="0.2">
      <c r="B39" s="38"/>
      <c r="C39" s="44"/>
      <c r="D39" s="38"/>
    </row>
    <row r="40" spans="1:4" x14ac:dyDescent="0.2">
      <c r="B40" s="38"/>
      <c r="C40" s="44"/>
      <c r="D40" s="38"/>
    </row>
    <row r="41" spans="1:4" x14ac:dyDescent="0.2">
      <c r="A41" s="40" t="s">
        <v>788</v>
      </c>
      <c r="B41" s="41" t="str">
        <f xml:space="preserve"> CONCATENATE(B1,"-",A41)</f>
        <v>I-0005</v>
      </c>
      <c r="C41" s="42" t="s">
        <v>820</v>
      </c>
      <c r="D41" s="38"/>
    </row>
    <row r="42" spans="1:4" x14ac:dyDescent="0.2">
      <c r="A42" s="40" t="s">
        <v>779</v>
      </c>
      <c r="B42" s="43" t="str">
        <f>CONCATENATE($B$41,".",A42)</f>
        <v>I-0005.0001</v>
      </c>
      <c r="C42" s="44" t="s">
        <v>821</v>
      </c>
      <c r="D42" s="38" t="s">
        <v>7</v>
      </c>
    </row>
    <row r="43" spans="1:4" x14ac:dyDescent="0.2">
      <c r="A43" s="40" t="s">
        <v>782</v>
      </c>
      <c r="B43" s="43" t="str">
        <f t="shared" ref="B43:B51" si="4">CONCATENATE($B$41,".",A43)</f>
        <v>I-0005.0002</v>
      </c>
      <c r="C43" s="44" t="s">
        <v>822</v>
      </c>
      <c r="D43" s="38" t="s">
        <v>7</v>
      </c>
    </row>
    <row r="44" spans="1:4" x14ac:dyDescent="0.2">
      <c r="A44" s="40" t="s">
        <v>784</v>
      </c>
      <c r="B44" s="43" t="str">
        <f t="shared" si="4"/>
        <v>I-0005.0003</v>
      </c>
      <c r="C44" s="44" t="s">
        <v>823</v>
      </c>
      <c r="D44" s="38" t="s">
        <v>7</v>
      </c>
    </row>
    <row r="45" spans="1:4" x14ac:dyDescent="0.2">
      <c r="B45" s="38"/>
      <c r="C45" s="44"/>
      <c r="D45" s="38"/>
    </row>
    <row r="46" spans="1:4" x14ac:dyDescent="0.2">
      <c r="A46" s="40" t="s">
        <v>814</v>
      </c>
      <c r="B46" s="43" t="str">
        <f t="shared" si="4"/>
        <v>I-0005.0010</v>
      </c>
      <c r="C46" s="44" t="s">
        <v>824</v>
      </c>
      <c r="D46" s="38" t="s">
        <v>7</v>
      </c>
    </row>
    <row r="47" spans="1:4" x14ac:dyDescent="0.2">
      <c r="A47" s="40" t="s">
        <v>816</v>
      </c>
      <c r="B47" s="43" t="str">
        <f t="shared" si="4"/>
        <v>I-0005.0011</v>
      </c>
      <c r="C47" s="44" t="s">
        <v>825</v>
      </c>
      <c r="D47" s="38" t="s">
        <v>7</v>
      </c>
    </row>
    <row r="48" spans="1:4" x14ac:dyDescent="0.2">
      <c r="A48" s="40" t="s">
        <v>818</v>
      </c>
      <c r="B48" s="43" t="str">
        <f t="shared" si="4"/>
        <v>I-0005.0012</v>
      </c>
      <c r="C48" s="44" t="s">
        <v>826</v>
      </c>
      <c r="D48" s="38" t="s">
        <v>7</v>
      </c>
    </row>
    <row r="49" spans="1:4" x14ac:dyDescent="0.2">
      <c r="B49" s="38"/>
      <c r="C49" s="44"/>
      <c r="D49" s="38"/>
    </row>
    <row r="50" spans="1:4" x14ac:dyDescent="0.2">
      <c r="A50" s="40" t="s">
        <v>827</v>
      </c>
      <c r="B50" s="43" t="str">
        <f t="shared" si="4"/>
        <v>I-0005.0021</v>
      </c>
      <c r="C50" s="44" t="s">
        <v>828</v>
      </c>
      <c r="D50" s="38" t="s">
        <v>7</v>
      </c>
    </row>
    <row r="51" spans="1:4" x14ac:dyDescent="0.2">
      <c r="A51" s="40" t="s">
        <v>829</v>
      </c>
      <c r="B51" s="43" t="str">
        <f t="shared" si="4"/>
        <v>I-0005.0022</v>
      </c>
      <c r="C51" s="44" t="s">
        <v>830</v>
      </c>
      <c r="D51" s="38" t="s">
        <v>7</v>
      </c>
    </row>
    <row r="52" spans="1:4" x14ac:dyDescent="0.2">
      <c r="B52" s="38"/>
      <c r="C52" s="44"/>
      <c r="D52" s="38"/>
    </row>
    <row r="53" spans="1:4" x14ac:dyDescent="0.2">
      <c r="B53" s="38"/>
      <c r="C53" s="44"/>
      <c r="D53" s="38"/>
    </row>
    <row r="54" spans="1:4" x14ac:dyDescent="0.2">
      <c r="A54" s="40" t="s">
        <v>790</v>
      </c>
      <c r="B54" s="41" t="str">
        <f xml:space="preserve"> CONCATENATE(B1,"-",A54)</f>
        <v>I-0006</v>
      </c>
      <c r="C54" s="42" t="s">
        <v>831</v>
      </c>
      <c r="D54" s="38"/>
    </row>
    <row r="55" spans="1:4" x14ac:dyDescent="0.2">
      <c r="A55" s="40" t="s">
        <v>779</v>
      </c>
      <c r="B55" s="43" t="str">
        <f>CONCATENATE($B$54,".",A55)</f>
        <v>I-0006.0001</v>
      </c>
      <c r="C55" s="44" t="s">
        <v>832</v>
      </c>
      <c r="D55" s="38" t="s">
        <v>7</v>
      </c>
    </row>
    <row r="56" spans="1:4" x14ac:dyDescent="0.2">
      <c r="A56" s="40" t="s">
        <v>782</v>
      </c>
      <c r="B56" s="43" t="str">
        <f t="shared" ref="B56:B62" si="5">CONCATENATE($B$54,".",A56)</f>
        <v>I-0006.0002</v>
      </c>
      <c r="C56" s="44" t="s">
        <v>833</v>
      </c>
      <c r="D56" s="38" t="s">
        <v>7</v>
      </c>
    </row>
    <row r="57" spans="1:4" x14ac:dyDescent="0.2">
      <c r="A57" s="40" t="s">
        <v>784</v>
      </c>
      <c r="B57" s="43" t="str">
        <f t="shared" si="5"/>
        <v>I-0006.0003</v>
      </c>
      <c r="C57" s="44" t="s">
        <v>834</v>
      </c>
      <c r="D57" s="38" t="s">
        <v>7</v>
      </c>
    </row>
    <row r="58" spans="1:4" x14ac:dyDescent="0.2">
      <c r="A58" s="40" t="s">
        <v>786</v>
      </c>
      <c r="B58" s="43" t="str">
        <f t="shared" si="5"/>
        <v>I-0006.0004</v>
      </c>
      <c r="C58" s="44" t="s">
        <v>835</v>
      </c>
      <c r="D58" s="38" t="s">
        <v>7</v>
      </c>
    </row>
    <row r="59" spans="1:4" x14ac:dyDescent="0.2">
      <c r="A59" s="40" t="s">
        <v>788</v>
      </c>
      <c r="B59" s="43" t="str">
        <f t="shared" si="5"/>
        <v>I-0006.0005</v>
      </c>
      <c r="C59" s="44" t="s">
        <v>836</v>
      </c>
      <c r="D59" s="38" t="s">
        <v>7</v>
      </c>
    </row>
    <row r="60" spans="1:4" x14ac:dyDescent="0.2">
      <c r="A60" s="40" t="s">
        <v>790</v>
      </c>
      <c r="B60" s="43" t="str">
        <f t="shared" si="5"/>
        <v>I-0006.0006</v>
      </c>
      <c r="C60" s="44" t="s">
        <v>837</v>
      </c>
      <c r="D60" s="38" t="s">
        <v>7</v>
      </c>
    </row>
    <row r="61" spans="1:4" x14ac:dyDescent="0.2">
      <c r="A61" s="40" t="s">
        <v>792</v>
      </c>
      <c r="B61" s="43" t="str">
        <f t="shared" si="5"/>
        <v>I-0006.0007</v>
      </c>
      <c r="C61" s="44" t="s">
        <v>838</v>
      </c>
      <c r="D61" s="38" t="s">
        <v>7</v>
      </c>
    </row>
    <row r="62" spans="1:4" x14ac:dyDescent="0.2">
      <c r="A62" s="40" t="s">
        <v>810</v>
      </c>
      <c r="B62" s="43" t="str">
        <f t="shared" si="5"/>
        <v>I-0006.0008</v>
      </c>
      <c r="C62" s="44" t="s">
        <v>839</v>
      </c>
      <c r="D62" s="38" t="s">
        <v>7</v>
      </c>
    </row>
    <row r="63" spans="1:4" x14ac:dyDescent="0.2">
      <c r="A63" s="40"/>
      <c r="B63" s="38"/>
      <c r="C63" s="44"/>
      <c r="D63" s="38"/>
    </row>
    <row r="64" spans="1:4" x14ac:dyDescent="0.2">
      <c r="B64" s="38"/>
      <c r="C64" s="44"/>
      <c r="D64" s="38"/>
    </row>
    <row r="65" spans="1:4" x14ac:dyDescent="0.2">
      <c r="A65" s="40" t="s">
        <v>814</v>
      </c>
      <c r="B65" s="43" t="str">
        <f t="shared" ref="B65:B66" si="6">CONCATENATE($B$54,".",A65)</f>
        <v>I-0006.0010</v>
      </c>
      <c r="C65" s="44" t="s">
        <v>840</v>
      </c>
      <c r="D65" s="38" t="s">
        <v>7</v>
      </c>
    </row>
    <row r="66" spans="1:4" x14ac:dyDescent="0.2">
      <c r="A66" s="40" t="s">
        <v>816</v>
      </c>
      <c r="B66" s="43" t="str">
        <f t="shared" si="6"/>
        <v>I-0006.0011</v>
      </c>
      <c r="C66" s="44" t="s">
        <v>841</v>
      </c>
      <c r="D66" s="38" t="s">
        <v>7</v>
      </c>
    </row>
    <row r="67" spans="1:4" x14ac:dyDescent="0.2">
      <c r="A67" s="40"/>
      <c r="B67" s="38"/>
      <c r="C67" s="44"/>
      <c r="D67" s="38"/>
    </row>
    <row r="68" spans="1:4" x14ac:dyDescent="0.2">
      <c r="A68" s="40" t="s">
        <v>842</v>
      </c>
      <c r="B68" s="43" t="str">
        <f t="shared" ref="B68:B69" si="7">CONCATENATE($B$54,".",A68)</f>
        <v>I-0006.0020</v>
      </c>
      <c r="C68" s="44" t="s">
        <v>843</v>
      </c>
      <c r="D68" s="38" t="s">
        <v>7</v>
      </c>
    </row>
    <row r="69" spans="1:4" x14ac:dyDescent="0.2">
      <c r="A69" s="40" t="s">
        <v>827</v>
      </c>
      <c r="B69" s="43" t="str">
        <f t="shared" si="7"/>
        <v>I-0006.0021</v>
      </c>
      <c r="C69" s="44" t="s">
        <v>844</v>
      </c>
      <c r="D69" s="38" t="s">
        <v>7</v>
      </c>
    </row>
    <row r="70" spans="1:4" x14ac:dyDescent="0.2">
      <c r="A70" s="40"/>
      <c r="B70" s="38"/>
      <c r="C70" s="44"/>
      <c r="D70" s="38"/>
    </row>
    <row r="71" spans="1:4" x14ac:dyDescent="0.2">
      <c r="A71" s="40"/>
      <c r="B71" s="38"/>
      <c r="C71" s="44"/>
      <c r="D71" s="38"/>
    </row>
    <row r="72" spans="1:4" x14ac:dyDescent="0.2">
      <c r="A72" s="40" t="s">
        <v>792</v>
      </c>
      <c r="B72" s="41" t="str">
        <f xml:space="preserve"> CONCATENATE("I-",A72)</f>
        <v>I-0007</v>
      </c>
      <c r="C72" s="42" t="s">
        <v>845</v>
      </c>
      <c r="D72" s="38"/>
    </row>
    <row r="73" spans="1:4" x14ac:dyDescent="0.2">
      <c r="A73" s="40" t="s">
        <v>779</v>
      </c>
      <c r="B73" s="43" t="str">
        <f>CONCATENATE($B$72,".",A73)</f>
        <v>I-0007.0001</v>
      </c>
      <c r="C73" s="44" t="s">
        <v>846</v>
      </c>
      <c r="D73" s="38" t="s">
        <v>7</v>
      </c>
    </row>
    <row r="74" spans="1:4" x14ac:dyDescent="0.2">
      <c r="A74" s="40" t="s">
        <v>782</v>
      </c>
      <c r="B74" s="43" t="str">
        <f t="shared" ref="B74:B76" si="8">CONCATENATE($B$72,".",A74)</f>
        <v>I-0007.0002</v>
      </c>
      <c r="C74" s="44" t="s">
        <v>608</v>
      </c>
      <c r="D74" s="38" t="s">
        <v>7</v>
      </c>
    </row>
    <row r="75" spans="1:4" x14ac:dyDescent="0.2">
      <c r="A75" s="40" t="s">
        <v>784</v>
      </c>
      <c r="B75" s="43" t="str">
        <f t="shared" si="8"/>
        <v>I-0007.0003</v>
      </c>
      <c r="C75" s="44" t="s">
        <v>847</v>
      </c>
      <c r="D75" s="38" t="s">
        <v>7</v>
      </c>
    </row>
    <row r="76" spans="1:4" x14ac:dyDescent="0.2">
      <c r="A76" s="40" t="s">
        <v>786</v>
      </c>
      <c r="B76" s="43" t="str">
        <f t="shared" si="8"/>
        <v>I-0007.0004</v>
      </c>
      <c r="C76" s="44" t="s">
        <v>848</v>
      </c>
      <c r="D76" s="38" t="s">
        <v>7</v>
      </c>
    </row>
    <row r="77" spans="1:4" x14ac:dyDescent="0.2">
      <c r="A77" s="40"/>
      <c r="B77" s="38"/>
      <c r="C77" s="44"/>
      <c r="D77" s="38"/>
    </row>
    <row r="78" spans="1:4" x14ac:dyDescent="0.2">
      <c r="A78" s="40"/>
      <c r="B78" s="38"/>
      <c r="C78" s="44"/>
      <c r="D78" s="38"/>
    </row>
    <row r="79" spans="1:4" x14ac:dyDescent="0.2">
      <c r="A79" s="40" t="s">
        <v>810</v>
      </c>
      <c r="B79" s="41" t="str">
        <f xml:space="preserve"> CONCATENATE("I-",A79)</f>
        <v>I-0008</v>
      </c>
      <c r="C79" s="42" t="s">
        <v>849</v>
      </c>
      <c r="D79" s="38"/>
    </row>
    <row r="80" spans="1:4" x14ac:dyDescent="0.2">
      <c r="A80" s="40" t="s">
        <v>779</v>
      </c>
      <c r="B80" s="43" t="str">
        <f>CONCATENATE($B$79,".",A80)</f>
        <v>I-0008.0001</v>
      </c>
      <c r="C80" s="44" t="s">
        <v>850</v>
      </c>
      <c r="D80" s="38" t="s">
        <v>7</v>
      </c>
    </row>
    <row r="81" spans="1:4" x14ac:dyDescent="0.2">
      <c r="A81" s="40" t="s">
        <v>782</v>
      </c>
      <c r="B81" s="43" t="str">
        <f t="shared" ref="B81:B83" si="9">CONCATENATE($B$79,".",A81)</f>
        <v>I-0008.0002</v>
      </c>
      <c r="C81" s="44" t="s">
        <v>851</v>
      </c>
      <c r="D81" s="38" t="s">
        <v>7</v>
      </c>
    </row>
    <row r="82" spans="1:4" x14ac:dyDescent="0.2">
      <c r="A82" s="40" t="s">
        <v>784</v>
      </c>
      <c r="B82" s="43" t="str">
        <f t="shared" si="9"/>
        <v>I-0008.0003</v>
      </c>
      <c r="C82" s="44" t="s">
        <v>852</v>
      </c>
      <c r="D82" s="38" t="s">
        <v>7</v>
      </c>
    </row>
    <row r="83" spans="1:4" x14ac:dyDescent="0.2">
      <c r="A83" s="40" t="s">
        <v>786</v>
      </c>
      <c r="B83" s="43" t="str">
        <f t="shared" si="9"/>
        <v>I-0008.0004</v>
      </c>
      <c r="C83" s="44" t="s">
        <v>853</v>
      </c>
      <c r="D83" s="38" t="s">
        <v>7</v>
      </c>
    </row>
    <row r="84" spans="1:4" x14ac:dyDescent="0.2">
      <c r="B84" s="38"/>
      <c r="C84" s="44"/>
      <c r="D84" s="38"/>
    </row>
    <row r="85" spans="1:4" x14ac:dyDescent="0.2">
      <c r="B85" s="38"/>
      <c r="C85" s="44"/>
      <c r="D85" s="38"/>
    </row>
    <row r="86" spans="1:4" x14ac:dyDescent="0.2">
      <c r="A86" s="40" t="s">
        <v>812</v>
      </c>
      <c r="B86" s="41" t="str">
        <f xml:space="preserve"> CONCATENATE("I-",A86)</f>
        <v>I-0009</v>
      </c>
      <c r="C86" s="42" t="s">
        <v>854</v>
      </c>
      <c r="D86" s="38"/>
    </row>
    <row r="87" spans="1:4" x14ac:dyDescent="0.2">
      <c r="A87" s="40" t="s">
        <v>779</v>
      </c>
      <c r="B87" s="43" t="str">
        <f>CONCATENATE($B$86,".",A87)</f>
        <v>I-0009.0001</v>
      </c>
      <c r="C87" s="44" t="s">
        <v>855</v>
      </c>
      <c r="D87" s="38" t="s">
        <v>7</v>
      </c>
    </row>
    <row r="88" spans="1:4" x14ac:dyDescent="0.2">
      <c r="A88" s="40" t="s">
        <v>782</v>
      </c>
      <c r="B88" s="43" t="str">
        <f>CONCATENATE($B$86,".",A88)</f>
        <v>I-0009.0002</v>
      </c>
      <c r="C88" s="44" t="s">
        <v>856</v>
      </c>
      <c r="D88" s="38" t="s">
        <v>7</v>
      </c>
    </row>
    <row r="89" spans="1:4" x14ac:dyDescent="0.2">
      <c r="B89" s="38"/>
      <c r="C89" s="44"/>
      <c r="D89" s="38"/>
    </row>
    <row r="90" spans="1:4" x14ac:dyDescent="0.2">
      <c r="B90" s="38"/>
      <c r="C90" s="44"/>
      <c r="D90" s="38"/>
    </row>
    <row r="91" spans="1:4" x14ac:dyDescent="0.2">
      <c r="A91" s="40" t="s">
        <v>814</v>
      </c>
      <c r="B91" s="41" t="str">
        <f xml:space="preserve"> CONCATENATE("I-",A91)</f>
        <v>I-0010</v>
      </c>
      <c r="C91" s="42" t="s">
        <v>857</v>
      </c>
      <c r="D91" s="38"/>
    </row>
    <row r="92" spans="1:4" x14ac:dyDescent="0.2">
      <c r="A92" s="40" t="s">
        <v>779</v>
      </c>
      <c r="B92" s="43" t="str">
        <f>CONCATENATE($B$91,".",A92)</f>
        <v>I-0010.0001</v>
      </c>
      <c r="C92" s="44" t="s">
        <v>858</v>
      </c>
      <c r="D92" s="38" t="s">
        <v>7</v>
      </c>
    </row>
    <row r="93" spans="1:4" x14ac:dyDescent="0.2">
      <c r="A93" s="40" t="s">
        <v>782</v>
      </c>
      <c r="B93" s="43" t="str">
        <f t="shared" ref="B93:B98" si="10">CONCATENATE($B$91,".",A93)</f>
        <v>I-0010.0002</v>
      </c>
      <c r="C93" s="44" t="s">
        <v>859</v>
      </c>
      <c r="D93" s="38" t="s">
        <v>7</v>
      </c>
    </row>
    <row r="94" spans="1:4" x14ac:dyDescent="0.2">
      <c r="A94" s="40" t="s">
        <v>784</v>
      </c>
      <c r="B94" s="43" t="str">
        <f t="shared" si="10"/>
        <v>I-0010.0003</v>
      </c>
      <c r="C94" s="44" t="s">
        <v>860</v>
      </c>
      <c r="D94" s="38" t="s">
        <v>7</v>
      </c>
    </row>
    <row r="95" spans="1:4" x14ac:dyDescent="0.2">
      <c r="A95" s="40" t="s">
        <v>786</v>
      </c>
      <c r="B95" s="43" t="str">
        <f t="shared" si="10"/>
        <v>I-0010.0004</v>
      </c>
      <c r="C95" s="44" t="s">
        <v>861</v>
      </c>
      <c r="D95" s="38" t="s">
        <v>7</v>
      </c>
    </row>
    <row r="96" spans="1:4" x14ac:dyDescent="0.2">
      <c r="A96" s="40" t="s">
        <v>788</v>
      </c>
      <c r="B96" s="43" t="str">
        <f t="shared" si="10"/>
        <v>I-0010.0005</v>
      </c>
      <c r="C96" s="44" t="s">
        <v>862</v>
      </c>
      <c r="D96" s="38" t="s">
        <v>7</v>
      </c>
    </row>
    <row r="97" spans="1:4" x14ac:dyDescent="0.2">
      <c r="A97" s="40" t="s">
        <v>790</v>
      </c>
      <c r="B97" s="43" t="str">
        <f t="shared" si="10"/>
        <v>I-0010.0006</v>
      </c>
      <c r="C97" s="44" t="s">
        <v>863</v>
      </c>
      <c r="D97" s="38" t="s">
        <v>7</v>
      </c>
    </row>
    <row r="98" spans="1:4" x14ac:dyDescent="0.2">
      <c r="A98" s="40" t="s">
        <v>792</v>
      </c>
      <c r="B98" s="43" t="str">
        <f t="shared" si="10"/>
        <v>I-0010.0007</v>
      </c>
      <c r="C98" s="44" t="s">
        <v>864</v>
      </c>
      <c r="D98" s="38" t="s">
        <v>7</v>
      </c>
    </row>
    <row r="99" spans="1:4" x14ac:dyDescent="0.2">
      <c r="B99" s="38"/>
      <c r="C99" s="44"/>
      <c r="D99" s="38"/>
    </row>
    <row r="100" spans="1:4" x14ac:dyDescent="0.2">
      <c r="B100" s="38"/>
      <c r="C100" s="44"/>
      <c r="D100" s="38"/>
    </row>
    <row r="101" spans="1:4" x14ac:dyDescent="0.2">
      <c r="A101" s="40" t="s">
        <v>816</v>
      </c>
      <c r="B101" s="41" t="str">
        <f xml:space="preserve"> CONCATENATE("I-",A101)</f>
        <v>I-0011</v>
      </c>
      <c r="C101" s="42" t="s">
        <v>9</v>
      </c>
      <c r="D101" s="38"/>
    </row>
    <row r="102" spans="1:4" x14ac:dyDescent="0.2">
      <c r="A102" s="40" t="s">
        <v>779</v>
      </c>
      <c r="B102" s="43" t="str">
        <f>CONCATENATE($B$101,".",A102)</f>
        <v>I-0011.0001</v>
      </c>
      <c r="C102" s="44" t="s">
        <v>865</v>
      </c>
      <c r="D102" s="38" t="s">
        <v>7</v>
      </c>
    </row>
    <row r="103" spans="1:4" x14ac:dyDescent="0.2">
      <c r="A103" s="40" t="s">
        <v>782</v>
      </c>
      <c r="B103" s="43" t="str">
        <f t="shared" ref="B103:B106" si="11">CONCATENATE($B$101,".",A103)</f>
        <v>I-0011.0002</v>
      </c>
      <c r="C103" s="44" t="s">
        <v>866</v>
      </c>
      <c r="D103" s="38" t="s">
        <v>7</v>
      </c>
    </row>
    <row r="104" spans="1:4" x14ac:dyDescent="0.2">
      <c r="A104" s="40" t="s">
        <v>784</v>
      </c>
      <c r="B104" s="43" t="str">
        <f t="shared" si="11"/>
        <v>I-0011.0003</v>
      </c>
      <c r="C104" s="44" t="s">
        <v>867</v>
      </c>
      <c r="D104" s="38" t="s">
        <v>7</v>
      </c>
    </row>
    <row r="105" spans="1:4" x14ac:dyDescent="0.2">
      <c r="A105" s="40" t="s">
        <v>786</v>
      </c>
      <c r="B105" s="43" t="str">
        <f t="shared" si="11"/>
        <v>I-0011.0004</v>
      </c>
      <c r="C105" s="44" t="s">
        <v>868</v>
      </c>
      <c r="D105" s="38" t="s">
        <v>7</v>
      </c>
    </row>
    <row r="106" spans="1:4" x14ac:dyDescent="0.2">
      <c r="A106" s="40" t="s">
        <v>788</v>
      </c>
      <c r="B106" s="43" t="str">
        <f t="shared" si="11"/>
        <v>I-0011.0005</v>
      </c>
      <c r="C106" s="44" t="s">
        <v>869</v>
      </c>
      <c r="D106" s="38" t="s">
        <v>7</v>
      </c>
    </row>
    <row r="107" spans="1:4" x14ac:dyDescent="0.2">
      <c r="B107" s="38"/>
      <c r="C107" s="44"/>
      <c r="D107" s="38"/>
    </row>
    <row r="108" spans="1:4" x14ac:dyDescent="0.2">
      <c r="B108" s="38"/>
      <c r="C108" s="44"/>
      <c r="D108" s="38"/>
    </row>
    <row r="109" spans="1:4" x14ac:dyDescent="0.2">
      <c r="A109" s="40" t="s">
        <v>818</v>
      </c>
      <c r="B109" s="41" t="str">
        <f xml:space="preserve"> CONCATENATE("I-",A109)</f>
        <v>I-0012</v>
      </c>
      <c r="C109" s="42" t="s">
        <v>870</v>
      </c>
      <c r="D109" s="38"/>
    </row>
    <row r="110" spans="1:4" x14ac:dyDescent="0.2">
      <c r="A110" s="40" t="s">
        <v>779</v>
      </c>
      <c r="B110" s="43" t="str">
        <f>CONCATENATE($B$109,".",A110)</f>
        <v>I-0012.0001</v>
      </c>
      <c r="C110" s="44" t="s">
        <v>871</v>
      </c>
      <c r="D110" s="38" t="s">
        <v>7</v>
      </c>
    </row>
    <row r="111" spans="1:4" x14ac:dyDescent="0.2">
      <c r="A111" s="40" t="s">
        <v>782</v>
      </c>
      <c r="B111" s="43" t="str">
        <f t="shared" ref="B111:B115" si="12">CONCATENATE($B$109,".",A111)</f>
        <v>I-0012.0002</v>
      </c>
      <c r="C111" s="44" t="s">
        <v>872</v>
      </c>
      <c r="D111" s="38" t="s">
        <v>7</v>
      </c>
    </row>
    <row r="112" spans="1:4" x14ac:dyDescent="0.2">
      <c r="A112" s="40" t="s">
        <v>784</v>
      </c>
      <c r="B112" s="43" t="str">
        <f t="shared" si="12"/>
        <v>I-0012.0003</v>
      </c>
      <c r="C112" s="44" t="s">
        <v>873</v>
      </c>
      <c r="D112" s="38" t="s">
        <v>7</v>
      </c>
    </row>
    <row r="113" spans="1:4" x14ac:dyDescent="0.2">
      <c r="A113" s="40" t="s">
        <v>786</v>
      </c>
      <c r="B113" s="43" t="str">
        <f t="shared" si="12"/>
        <v>I-0012.0004</v>
      </c>
      <c r="C113" s="44" t="s">
        <v>874</v>
      </c>
      <c r="D113" s="38" t="s">
        <v>7</v>
      </c>
    </row>
    <row r="114" spans="1:4" x14ac:dyDescent="0.2">
      <c r="A114" s="40" t="s">
        <v>788</v>
      </c>
      <c r="B114" s="43" t="str">
        <f t="shared" si="12"/>
        <v>I-0012.0005</v>
      </c>
      <c r="C114" s="44" t="s">
        <v>875</v>
      </c>
      <c r="D114" s="38" t="s">
        <v>7</v>
      </c>
    </row>
    <row r="115" spans="1:4" x14ac:dyDescent="0.2">
      <c r="A115" s="40" t="s">
        <v>790</v>
      </c>
      <c r="B115" s="43" t="str">
        <f t="shared" si="12"/>
        <v>I-0012.0006</v>
      </c>
      <c r="C115" s="44" t="s">
        <v>876</v>
      </c>
      <c r="D115" s="38" t="s">
        <v>7</v>
      </c>
    </row>
    <row r="116" spans="1:4" x14ac:dyDescent="0.2">
      <c r="B116" s="45"/>
      <c r="C116" s="45"/>
      <c r="D116" s="38"/>
    </row>
    <row r="117" spans="1:4" x14ac:dyDescent="0.2">
      <c r="B117" s="38"/>
      <c r="C117" s="44"/>
      <c r="D117" s="38"/>
    </row>
    <row r="118" spans="1:4" x14ac:dyDescent="0.2">
      <c r="A118" s="40" t="s">
        <v>877</v>
      </c>
      <c r="B118" s="41" t="str">
        <f xml:space="preserve"> CONCATENATE("I-",A118)</f>
        <v>I-0013</v>
      </c>
      <c r="C118" s="42" t="s">
        <v>878</v>
      </c>
      <c r="D118" s="38"/>
    </row>
    <row r="119" spans="1:4" x14ac:dyDescent="0.2">
      <c r="A119" s="40" t="s">
        <v>779</v>
      </c>
      <c r="B119" s="43" t="str">
        <f>CONCATENATE($B$118,".",A119)</f>
        <v>I-0013.0001</v>
      </c>
      <c r="C119" s="44" t="s">
        <v>879</v>
      </c>
      <c r="D119" s="38" t="s">
        <v>7</v>
      </c>
    </row>
    <row r="120" spans="1:4" x14ac:dyDescent="0.2">
      <c r="A120" s="40" t="s">
        <v>782</v>
      </c>
      <c r="B120" s="43" t="str">
        <f t="shared" ref="B120:B131" si="13">CONCATENATE($B$118,".",A120)</f>
        <v>I-0013.0002</v>
      </c>
      <c r="C120" s="44" t="s">
        <v>880</v>
      </c>
      <c r="D120" s="38" t="s">
        <v>7</v>
      </c>
    </row>
    <row r="121" spans="1:4" x14ac:dyDescent="0.2">
      <c r="A121" s="40" t="s">
        <v>784</v>
      </c>
      <c r="B121" s="43" t="str">
        <f t="shared" si="13"/>
        <v>I-0013.0003</v>
      </c>
      <c r="C121" s="44" t="s">
        <v>881</v>
      </c>
      <c r="D121" s="38" t="s">
        <v>7</v>
      </c>
    </row>
    <row r="122" spans="1:4" x14ac:dyDescent="0.2">
      <c r="A122" s="40" t="s">
        <v>786</v>
      </c>
      <c r="B122" s="43" t="str">
        <f t="shared" si="13"/>
        <v>I-0013.0004</v>
      </c>
      <c r="C122" s="44" t="s">
        <v>882</v>
      </c>
      <c r="D122" s="38" t="s">
        <v>7</v>
      </c>
    </row>
    <row r="123" spans="1:4" x14ac:dyDescent="0.2">
      <c r="A123" s="40" t="s">
        <v>788</v>
      </c>
      <c r="B123" s="43" t="str">
        <f t="shared" si="13"/>
        <v>I-0013.0005</v>
      </c>
      <c r="C123" s="44" t="s">
        <v>883</v>
      </c>
      <c r="D123" s="38" t="s">
        <v>7</v>
      </c>
    </row>
    <row r="124" spans="1:4" x14ac:dyDescent="0.2">
      <c r="A124" s="40" t="s">
        <v>790</v>
      </c>
      <c r="B124" s="43" t="str">
        <f t="shared" si="13"/>
        <v>I-0013.0006</v>
      </c>
      <c r="C124" s="44" t="s">
        <v>884</v>
      </c>
      <c r="D124" s="38" t="s">
        <v>7</v>
      </c>
    </row>
    <row r="125" spans="1:4" x14ac:dyDescent="0.2">
      <c r="A125" s="40" t="s">
        <v>792</v>
      </c>
      <c r="B125" s="43" t="str">
        <f t="shared" si="13"/>
        <v>I-0013.0007</v>
      </c>
      <c r="C125" s="44" t="s">
        <v>885</v>
      </c>
      <c r="D125" s="38" t="s">
        <v>7</v>
      </c>
    </row>
    <row r="126" spans="1:4" x14ac:dyDescent="0.2">
      <c r="A126" s="40" t="s">
        <v>810</v>
      </c>
      <c r="B126" s="43" t="str">
        <f t="shared" si="13"/>
        <v>I-0013.0008</v>
      </c>
      <c r="C126" s="44" t="s">
        <v>886</v>
      </c>
      <c r="D126" s="38" t="s">
        <v>7</v>
      </c>
    </row>
    <row r="127" spans="1:4" x14ac:dyDescent="0.2">
      <c r="A127" s="40"/>
      <c r="B127" s="43"/>
      <c r="C127" s="44"/>
      <c r="D127" s="38"/>
    </row>
    <row r="128" spans="1:4" x14ac:dyDescent="0.2">
      <c r="A128" s="40" t="s">
        <v>814</v>
      </c>
      <c r="B128" s="43" t="str">
        <f t="shared" si="13"/>
        <v>I-0013.0010</v>
      </c>
      <c r="C128" s="44" t="s">
        <v>887</v>
      </c>
      <c r="D128" s="38" t="s">
        <v>7</v>
      </c>
    </row>
    <row r="129" spans="1:4" x14ac:dyDescent="0.2">
      <c r="A129" s="40" t="s">
        <v>816</v>
      </c>
      <c r="B129" s="43" t="str">
        <f t="shared" si="13"/>
        <v>I-0013.0011</v>
      </c>
      <c r="C129" s="44" t="s">
        <v>888</v>
      </c>
      <c r="D129" s="38" t="s">
        <v>7</v>
      </c>
    </row>
    <row r="130" spans="1:4" x14ac:dyDescent="0.2">
      <c r="A130" s="40" t="s">
        <v>818</v>
      </c>
      <c r="B130" s="43" t="str">
        <f t="shared" si="13"/>
        <v>I-0013.0012</v>
      </c>
      <c r="C130" s="44" t="s">
        <v>889</v>
      </c>
      <c r="D130" s="38" t="s">
        <v>7</v>
      </c>
    </row>
    <row r="131" spans="1:4" x14ac:dyDescent="0.2">
      <c r="A131" s="40" t="s">
        <v>877</v>
      </c>
      <c r="B131" s="43" t="str">
        <f t="shared" si="13"/>
        <v>I-0013.0013</v>
      </c>
      <c r="C131" s="44" t="s">
        <v>890</v>
      </c>
      <c r="D131" s="38" t="s">
        <v>7</v>
      </c>
    </row>
    <row r="132" spans="1:4" x14ac:dyDescent="0.2">
      <c r="B132" s="38"/>
      <c r="C132" s="44"/>
      <c r="D132" s="38"/>
    </row>
    <row r="133" spans="1:4" x14ac:dyDescent="0.2">
      <c r="B133" s="38"/>
      <c r="C133" s="44"/>
      <c r="D133" s="38"/>
    </row>
    <row r="134" spans="1:4" x14ac:dyDescent="0.2">
      <c r="A134" s="40" t="s">
        <v>891</v>
      </c>
      <c r="B134" s="41" t="str">
        <f xml:space="preserve"> CONCATENATE("I-",A134)</f>
        <v>I-0014</v>
      </c>
      <c r="C134" s="42" t="s">
        <v>892</v>
      </c>
      <c r="D134" s="38"/>
    </row>
    <row r="135" spans="1:4" x14ac:dyDescent="0.2">
      <c r="A135" s="40" t="s">
        <v>779</v>
      </c>
      <c r="B135" s="43" t="str">
        <f>CONCATENATE($B$134,".",A135)</f>
        <v>I-0014.0001</v>
      </c>
      <c r="C135" s="44" t="s">
        <v>893</v>
      </c>
      <c r="D135" s="38" t="s">
        <v>7</v>
      </c>
    </row>
    <row r="136" spans="1:4" x14ac:dyDescent="0.2">
      <c r="A136" s="40" t="s">
        <v>782</v>
      </c>
      <c r="B136" s="43" t="str">
        <f>CONCATENATE($B$134,".",A136)</f>
        <v>I-0014.0002</v>
      </c>
      <c r="C136" s="44" t="s">
        <v>894</v>
      </c>
      <c r="D136" s="38" t="s">
        <v>7</v>
      </c>
    </row>
    <row r="137" spans="1:4" x14ac:dyDescent="0.2">
      <c r="B137" s="46"/>
      <c r="C137" s="44"/>
      <c r="D137" s="38"/>
    </row>
    <row r="138" spans="1:4" x14ac:dyDescent="0.2">
      <c r="B138" s="45"/>
      <c r="C138" s="45"/>
      <c r="D138" s="38"/>
    </row>
    <row r="139" spans="1:4" x14ac:dyDescent="0.2">
      <c r="A139" s="40" t="s">
        <v>895</v>
      </c>
      <c r="B139" s="41" t="str">
        <f xml:space="preserve"> CONCATENATE("I-",A139)</f>
        <v>I-0015</v>
      </c>
      <c r="C139" s="42" t="s">
        <v>896</v>
      </c>
      <c r="D139" s="38"/>
    </row>
    <row r="140" spans="1:4" x14ac:dyDescent="0.2">
      <c r="A140" s="40" t="s">
        <v>779</v>
      </c>
      <c r="B140" s="43" t="str">
        <f>CONCATENATE($B$139,".",A140)</f>
        <v>I-0015.0001</v>
      </c>
      <c r="C140" s="44" t="s">
        <v>897</v>
      </c>
      <c r="D140" s="38" t="s">
        <v>7</v>
      </c>
    </row>
    <row r="141" spans="1:4" x14ac:dyDescent="0.2">
      <c r="A141" s="40" t="s">
        <v>782</v>
      </c>
      <c r="B141" s="43" t="str">
        <f t="shared" ref="B141:B151" si="14">CONCATENATE($B$139,".",A141)</f>
        <v>I-0015.0002</v>
      </c>
      <c r="C141" s="44" t="s">
        <v>898</v>
      </c>
      <c r="D141" s="38" t="s">
        <v>7</v>
      </c>
    </row>
    <row r="142" spans="1:4" x14ac:dyDescent="0.2">
      <c r="A142" s="40" t="s">
        <v>784</v>
      </c>
      <c r="B142" s="43" t="str">
        <f t="shared" si="14"/>
        <v>I-0015.0003</v>
      </c>
      <c r="C142" s="44" t="s">
        <v>899</v>
      </c>
      <c r="D142" s="38" t="s">
        <v>7</v>
      </c>
    </row>
    <row r="143" spans="1:4" x14ac:dyDescent="0.2">
      <c r="A143" s="40"/>
      <c r="B143" s="43"/>
      <c r="C143" s="45"/>
      <c r="D143" s="38"/>
    </row>
    <row r="144" spans="1:4" x14ac:dyDescent="0.2">
      <c r="A144" s="40" t="s">
        <v>814</v>
      </c>
      <c r="B144" s="43" t="str">
        <f t="shared" si="14"/>
        <v>I-0015.0010</v>
      </c>
      <c r="C144" s="44" t="s">
        <v>900</v>
      </c>
      <c r="D144" s="38" t="s">
        <v>7</v>
      </c>
    </row>
    <row r="145" spans="1:4" x14ac:dyDescent="0.2">
      <c r="A145" s="40" t="s">
        <v>816</v>
      </c>
      <c r="B145" s="43" t="str">
        <f t="shared" si="14"/>
        <v>I-0015.0011</v>
      </c>
      <c r="C145" s="44" t="s">
        <v>901</v>
      </c>
      <c r="D145" s="38" t="s">
        <v>7</v>
      </c>
    </row>
    <row r="146" spans="1:4" x14ac:dyDescent="0.2">
      <c r="B146" s="43"/>
      <c r="C146" s="44"/>
      <c r="D146" s="38"/>
    </row>
    <row r="147" spans="1:4" x14ac:dyDescent="0.2">
      <c r="A147" s="40" t="s">
        <v>842</v>
      </c>
      <c r="B147" s="43" t="str">
        <f t="shared" si="14"/>
        <v>I-0015.0020</v>
      </c>
      <c r="C147" s="44" t="s">
        <v>902</v>
      </c>
      <c r="D147" s="38" t="s">
        <v>7</v>
      </c>
    </row>
    <row r="148" spans="1:4" x14ac:dyDescent="0.2">
      <c r="A148" s="40" t="s">
        <v>827</v>
      </c>
      <c r="B148" s="43" t="str">
        <f t="shared" si="14"/>
        <v>I-0015.0021</v>
      </c>
      <c r="C148" s="44" t="s">
        <v>903</v>
      </c>
      <c r="D148" s="38" t="s">
        <v>7</v>
      </c>
    </row>
    <row r="149" spans="1:4" x14ac:dyDescent="0.2">
      <c r="A149" s="40" t="s">
        <v>829</v>
      </c>
      <c r="B149" s="43" t="str">
        <f t="shared" si="14"/>
        <v>I-0015.0022</v>
      </c>
      <c r="C149" s="44" t="s">
        <v>904</v>
      </c>
      <c r="D149" s="38" t="s">
        <v>7</v>
      </c>
    </row>
    <row r="150" spans="1:4" x14ac:dyDescent="0.2">
      <c r="B150" s="43"/>
      <c r="C150" s="44"/>
      <c r="D150" s="41"/>
    </row>
    <row r="151" spans="1:4" x14ac:dyDescent="0.2">
      <c r="A151" s="40" t="s">
        <v>905</v>
      </c>
      <c r="B151" s="43" t="str">
        <f t="shared" si="14"/>
        <v>I-0015.0030</v>
      </c>
      <c r="C151" s="44" t="s">
        <v>906</v>
      </c>
      <c r="D151" s="38" t="s">
        <v>7</v>
      </c>
    </row>
    <row r="152" spans="1:4" x14ac:dyDescent="0.2">
      <c r="B152" s="38"/>
      <c r="C152" s="44"/>
      <c r="D152" s="38"/>
    </row>
    <row r="153" spans="1:4" x14ac:dyDescent="0.2">
      <c r="B153" s="38"/>
      <c r="C153" s="44"/>
      <c r="D153" s="38"/>
    </row>
    <row r="154" spans="1:4" x14ac:dyDescent="0.2">
      <c r="A154" s="40" t="s">
        <v>907</v>
      </c>
      <c r="B154" s="41" t="str">
        <f xml:space="preserve"> CONCATENATE("I-",A154)</f>
        <v>I-0016</v>
      </c>
      <c r="C154" s="42" t="s">
        <v>908</v>
      </c>
      <c r="D154" s="38"/>
    </row>
    <row r="155" spans="1:4" x14ac:dyDescent="0.2">
      <c r="A155" s="40" t="s">
        <v>779</v>
      </c>
      <c r="B155" s="43" t="str">
        <f>CONCATENATE($B$154,".",A155)</f>
        <v>I-0016.0001</v>
      </c>
      <c r="C155" s="44" t="s">
        <v>909</v>
      </c>
      <c r="D155" s="38" t="s">
        <v>7</v>
      </c>
    </row>
    <row r="156" spans="1:4" x14ac:dyDescent="0.2">
      <c r="A156" s="40" t="s">
        <v>782</v>
      </c>
      <c r="B156" s="43" t="str">
        <f t="shared" ref="B156:B163" si="15">CONCATENATE($B$154,".",A156)</f>
        <v>I-0016.0002</v>
      </c>
      <c r="C156" s="44" t="s">
        <v>910</v>
      </c>
      <c r="D156" s="38" t="s">
        <v>7</v>
      </c>
    </row>
    <row r="157" spans="1:4" x14ac:dyDescent="0.2">
      <c r="A157" s="40" t="s">
        <v>784</v>
      </c>
      <c r="B157" s="43" t="str">
        <f t="shared" si="15"/>
        <v>I-0016.0003</v>
      </c>
      <c r="C157" s="44" t="s">
        <v>911</v>
      </c>
      <c r="D157" s="38" t="s">
        <v>7</v>
      </c>
    </row>
    <row r="158" spans="1:4" x14ac:dyDescent="0.2">
      <c r="A158" s="40" t="s">
        <v>786</v>
      </c>
      <c r="B158" s="43" t="str">
        <f t="shared" si="15"/>
        <v>I-0016.0004</v>
      </c>
      <c r="C158" s="44" t="s">
        <v>912</v>
      </c>
      <c r="D158" s="38" t="s">
        <v>7</v>
      </c>
    </row>
    <row r="159" spans="1:4" x14ac:dyDescent="0.2">
      <c r="A159" s="40"/>
      <c r="B159" s="43"/>
      <c r="C159" s="44"/>
      <c r="D159" s="38"/>
    </row>
    <row r="160" spans="1:4" x14ac:dyDescent="0.2">
      <c r="A160" s="40" t="s">
        <v>814</v>
      </c>
      <c r="B160" s="43" t="str">
        <f t="shared" si="15"/>
        <v>I-0016.0010</v>
      </c>
      <c r="C160" s="44" t="s">
        <v>913</v>
      </c>
      <c r="D160" s="38" t="s">
        <v>7</v>
      </c>
    </row>
    <row r="161" spans="1:4" x14ac:dyDescent="0.2">
      <c r="A161" s="40" t="s">
        <v>816</v>
      </c>
      <c r="B161" s="43" t="str">
        <f t="shared" si="15"/>
        <v>I-0016.0011</v>
      </c>
      <c r="C161" s="44" t="s">
        <v>914</v>
      </c>
      <c r="D161" s="38" t="s">
        <v>7</v>
      </c>
    </row>
    <row r="162" spans="1:4" x14ac:dyDescent="0.2">
      <c r="A162" s="40" t="s">
        <v>818</v>
      </c>
      <c r="B162" s="43" t="str">
        <f t="shared" si="15"/>
        <v>I-0016.0012</v>
      </c>
      <c r="C162" s="44" t="s">
        <v>915</v>
      </c>
      <c r="D162" s="38" t="s">
        <v>7</v>
      </c>
    </row>
    <row r="163" spans="1:4" x14ac:dyDescent="0.2">
      <c r="A163" s="40" t="s">
        <v>877</v>
      </c>
      <c r="B163" s="43" t="str">
        <f t="shared" si="15"/>
        <v>I-0016.0013</v>
      </c>
      <c r="C163" s="44" t="s">
        <v>916</v>
      </c>
      <c r="D163" s="38" t="s">
        <v>7</v>
      </c>
    </row>
    <row r="164" spans="1:4" x14ac:dyDescent="0.2">
      <c r="A164" s="39"/>
      <c r="B164" s="38"/>
      <c r="C164" s="44"/>
      <c r="D164" s="38"/>
    </row>
    <row r="165" spans="1:4" x14ac:dyDescent="0.2">
      <c r="B165" s="38"/>
      <c r="C165" s="44"/>
      <c r="D165" s="38"/>
    </row>
    <row r="166" spans="1:4" x14ac:dyDescent="0.2">
      <c r="A166" s="40" t="s">
        <v>917</v>
      </c>
      <c r="B166" s="41" t="str">
        <f xml:space="preserve"> CONCATENATE("I-",A166)</f>
        <v>I-0017</v>
      </c>
      <c r="C166" s="42" t="s">
        <v>918</v>
      </c>
      <c r="D166" s="38"/>
    </row>
    <row r="167" spans="1:4" x14ac:dyDescent="0.2">
      <c r="A167" s="40" t="s">
        <v>779</v>
      </c>
      <c r="B167" s="43" t="str">
        <f>CONCATENATE($B$166,".",A167)</f>
        <v>I-0017.0001</v>
      </c>
      <c r="C167" s="44" t="s">
        <v>919</v>
      </c>
      <c r="D167" s="38" t="s">
        <v>5</v>
      </c>
    </row>
    <row r="168" spans="1:4" x14ac:dyDescent="0.2">
      <c r="A168" s="40" t="s">
        <v>782</v>
      </c>
      <c r="B168" s="43" t="str">
        <f t="shared" ref="B168:B175" si="16">CONCATENATE($B$166,".",A168)</f>
        <v>I-0017.0002</v>
      </c>
      <c r="C168" s="44" t="s">
        <v>920</v>
      </c>
      <c r="D168" s="38" t="s">
        <v>5</v>
      </c>
    </row>
    <row r="169" spans="1:4" x14ac:dyDescent="0.2">
      <c r="A169" s="40" t="s">
        <v>784</v>
      </c>
      <c r="B169" s="43" t="str">
        <f t="shared" si="16"/>
        <v>I-0017.0003</v>
      </c>
      <c r="C169" s="44" t="s">
        <v>921</v>
      </c>
      <c r="D169" s="38" t="s">
        <v>5</v>
      </c>
    </row>
    <row r="170" spans="1:4" x14ac:dyDescent="0.2">
      <c r="A170" s="40" t="s">
        <v>786</v>
      </c>
      <c r="B170" s="43" t="str">
        <f t="shared" si="16"/>
        <v>I-0017.0004</v>
      </c>
      <c r="C170" s="44" t="s">
        <v>922</v>
      </c>
      <c r="D170" s="38" t="s">
        <v>987</v>
      </c>
    </row>
    <row r="171" spans="1:4" x14ac:dyDescent="0.2">
      <c r="A171" s="40" t="s">
        <v>788</v>
      </c>
      <c r="B171" s="43" t="str">
        <f t="shared" si="16"/>
        <v>I-0017.0005</v>
      </c>
      <c r="C171" s="44" t="s">
        <v>923</v>
      </c>
      <c r="D171" s="38" t="s">
        <v>987</v>
      </c>
    </row>
    <row r="172" spans="1:4" x14ac:dyDescent="0.2">
      <c r="A172" s="40" t="s">
        <v>790</v>
      </c>
      <c r="B172" s="43" t="str">
        <f t="shared" si="16"/>
        <v>I-0017.0006</v>
      </c>
      <c r="C172" s="44" t="s">
        <v>924</v>
      </c>
      <c r="D172" s="38" t="s">
        <v>7</v>
      </c>
    </row>
    <row r="173" spans="1:4" x14ac:dyDescent="0.2">
      <c r="A173" s="40" t="s">
        <v>792</v>
      </c>
      <c r="B173" s="43" t="str">
        <f t="shared" si="16"/>
        <v>I-0017.0007</v>
      </c>
      <c r="C173" s="44" t="s">
        <v>925</v>
      </c>
      <c r="D173" s="38" t="s">
        <v>7</v>
      </c>
    </row>
    <row r="174" spans="1:4" x14ac:dyDescent="0.2">
      <c r="A174" s="40" t="s">
        <v>810</v>
      </c>
      <c r="B174" s="43" t="str">
        <f t="shared" si="16"/>
        <v>I-0017.0008</v>
      </c>
      <c r="C174" s="44" t="s">
        <v>926</v>
      </c>
      <c r="D174" s="38" t="s">
        <v>7</v>
      </c>
    </row>
    <row r="175" spans="1:4" x14ac:dyDescent="0.2">
      <c r="A175" s="40" t="s">
        <v>812</v>
      </c>
      <c r="B175" s="43" t="str">
        <f t="shared" si="16"/>
        <v>I-0017.0009</v>
      </c>
      <c r="C175" s="44" t="s">
        <v>927</v>
      </c>
      <c r="D175" s="38" t="s">
        <v>5</v>
      </c>
    </row>
    <row r="176" spans="1:4" x14ac:dyDescent="0.2">
      <c r="B176" s="38"/>
      <c r="C176" s="44"/>
      <c r="D176" s="41"/>
    </row>
    <row r="177" spans="1:4" x14ac:dyDescent="0.2">
      <c r="B177" s="38"/>
      <c r="C177" s="44"/>
      <c r="D177" s="38"/>
    </row>
    <row r="178" spans="1:4" x14ac:dyDescent="0.2">
      <c r="A178" s="40" t="s">
        <v>928</v>
      </c>
      <c r="B178" s="41" t="str">
        <f xml:space="preserve"> CONCATENATE("I-",A178)</f>
        <v>I-0018</v>
      </c>
      <c r="C178" s="42" t="s">
        <v>929</v>
      </c>
      <c r="D178" s="41"/>
    </row>
    <row r="179" spans="1:4" x14ac:dyDescent="0.2">
      <c r="A179" s="40" t="s">
        <v>779</v>
      </c>
      <c r="B179" s="43" t="str">
        <f>CONCATENATE($B$178,".",A179)</f>
        <v>I-0018.0001</v>
      </c>
      <c r="C179" s="44" t="s">
        <v>930</v>
      </c>
      <c r="D179" s="38" t="s">
        <v>5</v>
      </c>
    </row>
    <row r="180" spans="1:4" x14ac:dyDescent="0.2">
      <c r="A180" s="40" t="s">
        <v>782</v>
      </c>
      <c r="B180" s="43" t="str">
        <f t="shared" ref="B180:B183" si="17">CONCATENATE($B$178,".",A180)</f>
        <v>I-0018.0002</v>
      </c>
      <c r="C180" s="44" t="s">
        <v>931</v>
      </c>
      <c r="D180" s="38" t="s">
        <v>5</v>
      </c>
    </row>
    <row r="181" spans="1:4" x14ac:dyDescent="0.2">
      <c r="A181" s="40" t="s">
        <v>784</v>
      </c>
      <c r="B181" s="43" t="str">
        <f t="shared" si="17"/>
        <v>I-0018.0003</v>
      </c>
      <c r="C181" s="44" t="s">
        <v>932</v>
      </c>
      <c r="D181" s="38" t="s">
        <v>5</v>
      </c>
    </row>
    <row r="182" spans="1:4" x14ac:dyDescent="0.2">
      <c r="A182" s="40" t="s">
        <v>786</v>
      </c>
      <c r="B182" s="43" t="str">
        <f t="shared" si="17"/>
        <v>I-0018.0004</v>
      </c>
      <c r="C182" s="44" t="s">
        <v>933</v>
      </c>
      <c r="D182" s="38" t="s">
        <v>5</v>
      </c>
    </row>
    <row r="183" spans="1:4" x14ac:dyDescent="0.2">
      <c r="A183" s="40" t="s">
        <v>788</v>
      </c>
      <c r="B183" s="43" t="str">
        <f t="shared" si="17"/>
        <v>I-0018.0005</v>
      </c>
      <c r="C183" s="44" t="s">
        <v>934</v>
      </c>
      <c r="D183" s="38" t="s">
        <v>607</v>
      </c>
    </row>
    <row r="184" spans="1:4" x14ac:dyDescent="0.2">
      <c r="B184" s="38"/>
      <c r="C184" s="34"/>
      <c r="D184" s="38"/>
    </row>
    <row r="185" spans="1:4" x14ac:dyDescent="0.2">
      <c r="B185" s="38"/>
      <c r="C185" s="44"/>
      <c r="D185" s="38"/>
    </row>
    <row r="186" spans="1:4" x14ac:dyDescent="0.2">
      <c r="A186" s="40" t="s">
        <v>935</v>
      </c>
      <c r="B186" s="41" t="str">
        <f xml:space="preserve"> CONCATENATE("I-",A186)</f>
        <v>I-0019</v>
      </c>
      <c r="C186" s="42" t="s">
        <v>936</v>
      </c>
      <c r="D186" s="38"/>
    </row>
    <row r="187" spans="1:4" x14ac:dyDescent="0.2">
      <c r="A187" s="40" t="s">
        <v>779</v>
      </c>
      <c r="B187" s="43" t="str">
        <f>CONCATENATE($B$186,".",A187)</f>
        <v>I-0019.0001</v>
      </c>
      <c r="C187" s="44" t="s">
        <v>313</v>
      </c>
      <c r="D187" s="38" t="s">
        <v>5</v>
      </c>
    </row>
    <row r="188" spans="1:4" x14ac:dyDescent="0.2">
      <c r="A188" s="40" t="s">
        <v>782</v>
      </c>
      <c r="B188" s="43" t="str">
        <f t="shared" ref="B188:B192" si="18">CONCATENATE($B$186,".",A188)</f>
        <v>I-0019.0002</v>
      </c>
      <c r="C188" s="44" t="s">
        <v>937</v>
      </c>
      <c r="D188" s="38" t="s">
        <v>5</v>
      </c>
    </row>
    <row r="189" spans="1:4" x14ac:dyDescent="0.2">
      <c r="A189" s="40" t="s">
        <v>784</v>
      </c>
      <c r="B189" s="43" t="str">
        <f t="shared" si="18"/>
        <v>I-0019.0003</v>
      </c>
      <c r="C189" s="44" t="s">
        <v>938</v>
      </c>
      <c r="D189" s="47" t="s">
        <v>5</v>
      </c>
    </row>
    <row r="190" spans="1:4" x14ac:dyDescent="0.2">
      <c r="A190" s="40" t="s">
        <v>786</v>
      </c>
      <c r="B190" s="43" t="str">
        <f t="shared" si="18"/>
        <v>I-0019.0004</v>
      </c>
      <c r="C190" s="44" t="s">
        <v>939</v>
      </c>
      <c r="D190" s="47" t="s">
        <v>5</v>
      </c>
    </row>
    <row r="191" spans="1:4" x14ac:dyDescent="0.2">
      <c r="A191" s="40" t="s">
        <v>788</v>
      </c>
      <c r="B191" s="43" t="str">
        <f t="shared" si="18"/>
        <v>I-0019.0005</v>
      </c>
      <c r="C191" s="44" t="s">
        <v>940</v>
      </c>
      <c r="D191" s="47" t="s">
        <v>5</v>
      </c>
    </row>
    <row r="192" spans="1:4" x14ac:dyDescent="0.2">
      <c r="A192" s="40" t="s">
        <v>790</v>
      </c>
      <c r="B192" s="43" t="str">
        <f t="shared" si="18"/>
        <v>I-0019.0006</v>
      </c>
      <c r="C192" s="44" t="s">
        <v>941</v>
      </c>
      <c r="D192" s="47" t="s">
        <v>5</v>
      </c>
    </row>
    <row r="193" spans="1:4" x14ac:dyDescent="0.2">
      <c r="A193" s="40"/>
      <c r="B193" s="38"/>
      <c r="C193" s="44"/>
      <c r="D193" s="47"/>
    </row>
    <row r="194" spans="1:4" x14ac:dyDescent="0.2">
      <c r="A194" s="40"/>
      <c r="B194" s="38"/>
      <c r="C194" s="44"/>
      <c r="D194" s="47"/>
    </row>
    <row r="195" spans="1:4" x14ac:dyDescent="0.2">
      <c r="A195" s="40"/>
      <c r="B195" s="38"/>
      <c r="D195" s="41"/>
    </row>
    <row r="196" spans="1:4" x14ac:dyDescent="0.2">
      <c r="A196" s="40" t="s">
        <v>814</v>
      </c>
      <c r="B196" s="43" t="str">
        <f t="shared" ref="B196:B200" si="19">CONCATENATE($B$186,".",A196)</f>
        <v>I-0019.0010</v>
      </c>
      <c r="C196" s="44" t="s">
        <v>942</v>
      </c>
      <c r="D196" s="47" t="s">
        <v>5</v>
      </c>
    </row>
    <row r="197" spans="1:4" x14ac:dyDescent="0.2">
      <c r="A197" s="40" t="s">
        <v>816</v>
      </c>
      <c r="B197" s="43" t="str">
        <f t="shared" si="19"/>
        <v>I-0019.0011</v>
      </c>
      <c r="C197" s="44" t="s">
        <v>943</v>
      </c>
      <c r="D197" s="47" t="s">
        <v>5</v>
      </c>
    </row>
    <row r="198" spans="1:4" x14ac:dyDescent="0.2">
      <c r="A198" s="40" t="s">
        <v>818</v>
      </c>
      <c r="B198" s="43" t="str">
        <f t="shared" si="19"/>
        <v>I-0019.0012</v>
      </c>
      <c r="C198" s="44" t="s">
        <v>944</v>
      </c>
      <c r="D198" s="47" t="s">
        <v>5</v>
      </c>
    </row>
    <row r="199" spans="1:4" x14ac:dyDescent="0.2">
      <c r="A199" s="40" t="s">
        <v>877</v>
      </c>
      <c r="B199" s="43" t="str">
        <f t="shared" si="19"/>
        <v>I-0019.0013</v>
      </c>
      <c r="C199" s="44" t="s">
        <v>945</v>
      </c>
      <c r="D199" s="47" t="s">
        <v>5</v>
      </c>
    </row>
    <row r="200" spans="1:4" x14ac:dyDescent="0.2">
      <c r="A200" s="40" t="s">
        <v>891</v>
      </c>
      <c r="B200" s="43" t="str">
        <f t="shared" si="19"/>
        <v>I-0019.0014</v>
      </c>
      <c r="C200" s="44" t="s">
        <v>946</v>
      </c>
      <c r="D200" s="47" t="s">
        <v>5</v>
      </c>
    </row>
    <row r="201" spans="1:4" x14ac:dyDescent="0.2">
      <c r="A201" s="39"/>
      <c r="B201" s="38"/>
      <c r="C201" s="44"/>
      <c r="D201" s="41"/>
    </row>
    <row r="202" spans="1:4" x14ac:dyDescent="0.2">
      <c r="A202" s="40" t="s">
        <v>842</v>
      </c>
      <c r="B202" s="43" t="str">
        <f t="shared" ref="B202:B204" si="20">CONCATENATE($B$186,".",A202)</f>
        <v>I-0019.0020</v>
      </c>
      <c r="C202" s="44" t="s">
        <v>316</v>
      </c>
      <c r="D202" s="47" t="s">
        <v>5</v>
      </c>
    </row>
    <row r="203" spans="1:4" x14ac:dyDescent="0.2">
      <c r="A203" s="40" t="s">
        <v>827</v>
      </c>
      <c r="B203" s="43" t="str">
        <f t="shared" si="20"/>
        <v>I-0019.0021</v>
      </c>
      <c r="C203" s="44" t="s">
        <v>947</v>
      </c>
      <c r="D203" s="47" t="s">
        <v>5</v>
      </c>
    </row>
    <row r="204" spans="1:4" x14ac:dyDescent="0.2">
      <c r="A204" s="40" t="s">
        <v>829</v>
      </c>
      <c r="B204" s="43" t="str">
        <f t="shared" si="20"/>
        <v>I-0019.0022</v>
      </c>
      <c r="C204" s="44" t="s">
        <v>948</v>
      </c>
      <c r="D204" s="47" t="s">
        <v>5</v>
      </c>
    </row>
    <row r="205" spans="1:4" x14ac:dyDescent="0.2">
      <c r="A205" s="40"/>
      <c r="B205" s="45"/>
      <c r="C205" s="45"/>
      <c r="D205" s="41"/>
    </row>
    <row r="206" spans="1:4" x14ac:dyDescent="0.2">
      <c r="A206" s="40" t="s">
        <v>905</v>
      </c>
      <c r="B206" s="43" t="str">
        <f t="shared" ref="B206" si="21">CONCATENATE($B$186,".",A206)</f>
        <v>I-0019.0030</v>
      </c>
      <c r="C206" s="44" t="s">
        <v>949</v>
      </c>
      <c r="D206" s="47" t="s">
        <v>5</v>
      </c>
    </row>
    <row r="207" spans="1:4" x14ac:dyDescent="0.2">
      <c r="A207" s="40"/>
      <c r="B207" s="45"/>
      <c r="C207" s="45"/>
      <c r="D207" s="38"/>
    </row>
    <row r="208" spans="1:4" x14ac:dyDescent="0.2">
      <c r="A208" s="40" t="s">
        <v>950</v>
      </c>
      <c r="B208" s="43" t="str">
        <f t="shared" ref="B208" si="22">CONCATENATE($B$186,".",A208)</f>
        <v>I-0019.0040</v>
      </c>
      <c r="C208" s="44" t="s">
        <v>951</v>
      </c>
      <c r="D208" s="47" t="s">
        <v>5</v>
      </c>
    </row>
    <row r="209" spans="1:4" x14ac:dyDescent="0.2">
      <c r="A209" s="40"/>
      <c r="B209" s="38"/>
      <c r="C209" s="44"/>
      <c r="D209" s="38"/>
    </row>
    <row r="210" spans="1:4" x14ac:dyDescent="0.2">
      <c r="A210" s="40" t="s">
        <v>952</v>
      </c>
      <c r="B210" s="43" t="str">
        <f t="shared" ref="B210" si="23">CONCATENATE($B$186,".",A210)</f>
        <v>I-0019.0050</v>
      </c>
      <c r="C210" s="44" t="s">
        <v>953</v>
      </c>
      <c r="D210" s="47" t="s">
        <v>5</v>
      </c>
    </row>
    <row r="211" spans="1:4" x14ac:dyDescent="0.2">
      <c r="A211" s="40"/>
      <c r="B211" s="38"/>
      <c r="C211" s="44"/>
      <c r="D211" s="38"/>
    </row>
    <row r="212" spans="1:4" x14ac:dyDescent="0.2">
      <c r="A212" s="40" t="s">
        <v>954</v>
      </c>
      <c r="B212" s="43" t="str">
        <f t="shared" ref="B212" si="24">CONCATENATE($B$186,".",A212)</f>
        <v>I-0019.0060</v>
      </c>
      <c r="C212" s="44" t="s">
        <v>955</v>
      </c>
      <c r="D212" s="47" t="s">
        <v>5</v>
      </c>
    </row>
    <row r="213" spans="1:4" x14ac:dyDescent="0.2">
      <c r="B213" s="38"/>
      <c r="C213" s="44"/>
      <c r="D213" s="38"/>
    </row>
    <row r="214" spans="1:4" x14ac:dyDescent="0.2">
      <c r="B214" s="38"/>
      <c r="C214" s="44"/>
      <c r="D214" s="41"/>
    </row>
    <row r="215" spans="1:4" x14ac:dyDescent="0.2">
      <c r="A215" s="40" t="s">
        <v>842</v>
      </c>
      <c r="B215" s="41" t="str">
        <f xml:space="preserve"> CONCATENATE("I-",A215)</f>
        <v>I-0020</v>
      </c>
      <c r="C215" s="42" t="s">
        <v>956</v>
      </c>
      <c r="D215" s="38"/>
    </row>
    <row r="216" spans="1:4" x14ac:dyDescent="0.2">
      <c r="A216" s="40" t="s">
        <v>779</v>
      </c>
      <c r="B216" s="43" t="str">
        <f>CONCATENATE($B$215,".",A216)</f>
        <v>I-0020.0001</v>
      </c>
      <c r="C216" s="44" t="s">
        <v>957</v>
      </c>
      <c r="D216" s="38" t="s">
        <v>7</v>
      </c>
    </row>
    <row r="217" spans="1:4" x14ac:dyDescent="0.2">
      <c r="A217" s="40" t="s">
        <v>782</v>
      </c>
      <c r="B217" s="43" t="str">
        <f t="shared" ref="B217:B220" si="25">CONCATENATE($B$215,".",A217)</f>
        <v>I-0020.0002</v>
      </c>
      <c r="C217" s="44" t="s">
        <v>958</v>
      </c>
      <c r="D217" s="38" t="s">
        <v>5</v>
      </c>
    </row>
    <row r="218" spans="1:4" x14ac:dyDescent="0.2">
      <c r="A218" s="40" t="s">
        <v>784</v>
      </c>
      <c r="B218" s="43" t="str">
        <f t="shared" si="25"/>
        <v>I-0020.0003</v>
      </c>
      <c r="C218" s="44" t="s">
        <v>959</v>
      </c>
      <c r="D218" s="38" t="s">
        <v>5</v>
      </c>
    </row>
    <row r="219" spans="1:4" x14ac:dyDescent="0.2">
      <c r="A219" s="40" t="s">
        <v>786</v>
      </c>
      <c r="B219" s="43" t="str">
        <f t="shared" si="25"/>
        <v>I-0020.0004</v>
      </c>
      <c r="C219" s="44" t="s">
        <v>960</v>
      </c>
      <c r="D219" s="38" t="s">
        <v>7</v>
      </c>
    </row>
    <row r="220" spans="1:4" x14ac:dyDescent="0.2">
      <c r="A220" s="40" t="s">
        <v>788</v>
      </c>
      <c r="B220" s="43" t="str">
        <f t="shared" si="25"/>
        <v>I-0020.0005</v>
      </c>
      <c r="C220" s="44" t="s">
        <v>961</v>
      </c>
      <c r="D220" s="38" t="s">
        <v>987</v>
      </c>
    </row>
    <row r="221" spans="1:4" x14ac:dyDescent="0.2">
      <c r="B221" s="38"/>
      <c r="C221" s="44"/>
      <c r="D221" s="38"/>
    </row>
    <row r="222" spans="1:4" x14ac:dyDescent="0.2">
      <c r="A222" s="40" t="s">
        <v>827</v>
      </c>
      <c r="B222" s="41" t="str">
        <f xml:space="preserve"> CONCATENATE("I-",A222)</f>
        <v>I-0021</v>
      </c>
      <c r="C222" s="42" t="s">
        <v>962</v>
      </c>
      <c r="D222" s="38"/>
    </row>
    <row r="223" spans="1:4" x14ac:dyDescent="0.2">
      <c r="A223" s="40" t="s">
        <v>779</v>
      </c>
      <c r="B223" s="43" t="str">
        <f>CONCATENATE($B$222,".",A223)</f>
        <v>I-0021.0001</v>
      </c>
      <c r="C223" s="44" t="s">
        <v>963</v>
      </c>
      <c r="D223" s="38" t="s">
        <v>5</v>
      </c>
    </row>
    <row r="224" spans="1:4" x14ac:dyDescent="0.2">
      <c r="A224" s="40" t="s">
        <v>782</v>
      </c>
      <c r="B224" s="43" t="str">
        <f>CONCATENATE($B$222,".",A224)</f>
        <v>I-0021.0002</v>
      </c>
      <c r="C224" s="44" t="s">
        <v>964</v>
      </c>
      <c r="D224" s="38" t="s">
        <v>5</v>
      </c>
    </row>
    <row r="225" spans="1:4" x14ac:dyDescent="0.2">
      <c r="A225" s="40"/>
      <c r="B225" s="38"/>
      <c r="C225" s="44"/>
      <c r="D225" s="38"/>
    </row>
    <row r="226" spans="1:4" x14ac:dyDescent="0.2">
      <c r="A226" s="40"/>
      <c r="B226" s="38"/>
      <c r="C226" s="44"/>
      <c r="D226" s="41"/>
    </row>
    <row r="227" spans="1:4" x14ac:dyDescent="0.2">
      <c r="A227" s="40"/>
      <c r="B227" s="38"/>
      <c r="C227" s="44"/>
      <c r="D227" s="38"/>
    </row>
    <row r="228" spans="1:4" x14ac:dyDescent="0.2">
      <c r="A228" s="40" t="s">
        <v>829</v>
      </c>
      <c r="B228" s="41" t="str">
        <f xml:space="preserve"> CONCATENATE("I-",A228)</f>
        <v>I-0022</v>
      </c>
      <c r="C228" s="42" t="s">
        <v>965</v>
      </c>
      <c r="D228" s="41"/>
    </row>
    <row r="229" spans="1:4" x14ac:dyDescent="0.2">
      <c r="A229" s="40" t="s">
        <v>779</v>
      </c>
      <c r="B229" s="43" t="str">
        <f>CONCATENATE($B$228,".",A229)</f>
        <v>I-0022.0001</v>
      </c>
      <c r="C229" s="44" t="s">
        <v>966</v>
      </c>
      <c r="D229" s="38" t="s">
        <v>5</v>
      </c>
    </row>
    <row r="230" spans="1:4" x14ac:dyDescent="0.2">
      <c r="A230" s="40" t="s">
        <v>782</v>
      </c>
      <c r="B230" s="43" t="str">
        <f t="shared" ref="B230:B236" si="26">CONCATENATE($B$228,".",A230)</f>
        <v>I-0022.0002</v>
      </c>
      <c r="C230" s="44" t="s">
        <v>967</v>
      </c>
      <c r="D230" s="38" t="s">
        <v>5</v>
      </c>
    </row>
    <row r="231" spans="1:4" x14ac:dyDescent="0.2">
      <c r="A231" s="40" t="s">
        <v>784</v>
      </c>
      <c r="B231" s="43" t="str">
        <f t="shared" si="26"/>
        <v>I-0022.0003</v>
      </c>
      <c r="C231" s="44" t="s">
        <v>968</v>
      </c>
      <c r="D231" s="38" t="s">
        <v>5</v>
      </c>
    </row>
    <row r="232" spans="1:4" x14ac:dyDescent="0.2">
      <c r="A232" s="40" t="s">
        <v>786</v>
      </c>
      <c r="B232" s="43" t="str">
        <f t="shared" si="26"/>
        <v>I-0022.0004</v>
      </c>
      <c r="C232" s="44" t="s">
        <v>969</v>
      </c>
      <c r="D232" s="38" t="s">
        <v>5</v>
      </c>
    </row>
    <row r="233" spans="1:4" x14ac:dyDescent="0.2">
      <c r="A233" s="40" t="s">
        <v>788</v>
      </c>
      <c r="B233" s="43" t="str">
        <f t="shared" si="26"/>
        <v>I-0022.0005</v>
      </c>
      <c r="C233" s="44" t="s">
        <v>970</v>
      </c>
      <c r="D233" s="38" t="s">
        <v>5</v>
      </c>
    </row>
    <row r="234" spans="1:4" x14ac:dyDescent="0.2">
      <c r="A234" s="40" t="s">
        <v>790</v>
      </c>
      <c r="B234" s="43" t="str">
        <f t="shared" si="26"/>
        <v>I-0022.0006</v>
      </c>
      <c r="C234" s="44" t="s">
        <v>971</v>
      </c>
      <c r="D234" s="38" t="s">
        <v>5</v>
      </c>
    </row>
    <row r="235" spans="1:4" x14ac:dyDescent="0.2">
      <c r="A235" s="40" t="s">
        <v>792</v>
      </c>
      <c r="B235" s="43" t="str">
        <f t="shared" si="26"/>
        <v>I-0022.0007</v>
      </c>
      <c r="C235" s="44" t="s">
        <v>972</v>
      </c>
      <c r="D235" s="38" t="s">
        <v>5</v>
      </c>
    </row>
    <row r="236" spans="1:4" x14ac:dyDescent="0.2">
      <c r="A236" s="40" t="s">
        <v>810</v>
      </c>
      <c r="B236" s="43" t="str">
        <f t="shared" si="26"/>
        <v>I-0022.0008</v>
      </c>
      <c r="C236" s="44" t="s">
        <v>972</v>
      </c>
      <c r="D236" s="38" t="s">
        <v>5</v>
      </c>
    </row>
    <row r="237" spans="1:4" x14ac:dyDescent="0.2">
      <c r="B237" s="38"/>
      <c r="C237" s="44"/>
      <c r="D237" s="38"/>
    </row>
    <row r="238" spans="1:4" x14ac:dyDescent="0.2">
      <c r="B238" s="38"/>
      <c r="C238" s="44"/>
      <c r="D238" s="41"/>
    </row>
    <row r="239" spans="1:4" x14ac:dyDescent="0.2">
      <c r="A239" s="40" t="s">
        <v>973</v>
      </c>
      <c r="B239" s="41" t="str">
        <f xml:space="preserve"> CONCATENATE("I-",A239)</f>
        <v>I-0023</v>
      </c>
      <c r="C239" s="42" t="s">
        <v>974</v>
      </c>
      <c r="D239" s="38"/>
    </row>
    <row r="240" spans="1:4" x14ac:dyDescent="0.2">
      <c r="A240" s="40" t="s">
        <v>779</v>
      </c>
      <c r="B240" s="43" t="str">
        <f>CONCATENATE($B$239,".",A240)</f>
        <v>I-0023.0001</v>
      </c>
      <c r="C240" s="44" t="s">
        <v>975</v>
      </c>
      <c r="D240" s="38" t="s">
        <v>7</v>
      </c>
    </row>
    <row r="241" spans="1:4" x14ac:dyDescent="0.2">
      <c r="A241" s="40"/>
    </row>
    <row r="242" spans="1:4" x14ac:dyDescent="0.2">
      <c r="A242" s="40"/>
    </row>
    <row r="243" spans="1:4" x14ac:dyDescent="0.2">
      <c r="A243" s="40"/>
    </row>
    <row r="244" spans="1:4" x14ac:dyDescent="0.2">
      <c r="A244" s="40"/>
    </row>
    <row r="245" spans="1:4" x14ac:dyDescent="0.2">
      <c r="A245" s="40" t="s">
        <v>976</v>
      </c>
      <c r="B245" s="41" t="str">
        <f xml:space="preserve"> CONCATENATE("I-",A245)</f>
        <v>I-0024</v>
      </c>
      <c r="C245" s="42" t="s">
        <v>977</v>
      </c>
      <c r="D245" s="41"/>
    </row>
    <row r="246" spans="1:4" x14ac:dyDescent="0.2">
      <c r="A246" s="40" t="s">
        <v>779</v>
      </c>
      <c r="B246" s="43" t="str">
        <f>CONCATENATE($B$245,".",A246)</f>
        <v>I-0024.0001</v>
      </c>
      <c r="C246" s="44" t="s">
        <v>978</v>
      </c>
      <c r="D246" s="38" t="s">
        <v>607</v>
      </c>
    </row>
    <row r="247" spans="1:4" x14ac:dyDescent="0.2">
      <c r="A247" s="40" t="s">
        <v>782</v>
      </c>
      <c r="B247" s="43" t="str">
        <f t="shared" ref="B247:B249" si="27">CONCATENATE($B$245,".",A247)</f>
        <v>I-0024.0002</v>
      </c>
      <c r="C247" s="44" t="s">
        <v>979</v>
      </c>
      <c r="D247" s="38" t="s">
        <v>607</v>
      </c>
    </row>
    <row r="248" spans="1:4" x14ac:dyDescent="0.2">
      <c r="A248" s="40" t="s">
        <v>784</v>
      </c>
      <c r="B248" s="43" t="str">
        <f t="shared" si="27"/>
        <v>I-0024.0003</v>
      </c>
      <c r="C248" s="44" t="s">
        <v>980</v>
      </c>
      <c r="D248" s="38" t="s">
        <v>607</v>
      </c>
    </row>
    <row r="249" spans="1:4" x14ac:dyDescent="0.2">
      <c r="A249" s="40" t="s">
        <v>786</v>
      </c>
      <c r="B249" s="43" t="str">
        <f t="shared" si="27"/>
        <v>I-0024.0004</v>
      </c>
      <c r="C249" s="44" t="s">
        <v>981</v>
      </c>
      <c r="D249" s="38" t="s">
        <v>607</v>
      </c>
    </row>
    <row r="250" spans="1:4" x14ac:dyDescent="0.2">
      <c r="A250" s="40"/>
      <c r="B250" s="38"/>
      <c r="C250" s="44"/>
      <c r="D250" s="38"/>
    </row>
    <row r="251" spans="1:4" x14ac:dyDescent="0.2">
      <c r="B251" s="38"/>
      <c r="C251" s="44"/>
      <c r="D251" s="38"/>
    </row>
    <row r="252" spans="1:4" x14ac:dyDescent="0.2">
      <c r="A252" s="40" t="s">
        <v>982</v>
      </c>
      <c r="B252" s="41" t="str">
        <f xml:space="preserve"> CONCATENATE("I-",A252)</f>
        <v>I-0025</v>
      </c>
      <c r="C252" s="42" t="s">
        <v>983</v>
      </c>
      <c r="D252" s="41"/>
    </row>
    <row r="253" spans="1:4" x14ac:dyDescent="0.2">
      <c r="A253" s="40" t="s">
        <v>779</v>
      </c>
      <c r="B253" s="43" t="str">
        <f>CONCATENATE($B$252,".",A253)</f>
        <v>I-0025.0001</v>
      </c>
      <c r="C253" s="44" t="s">
        <v>984</v>
      </c>
      <c r="D253" s="38" t="s">
        <v>607</v>
      </c>
    </row>
    <row r="254" spans="1:4" x14ac:dyDescent="0.2">
      <c r="A254" s="40" t="s">
        <v>782</v>
      </c>
      <c r="B254" s="43" t="str">
        <f t="shared" ref="B254:B256" si="28">CONCATENATE($B$252,".",A254)</f>
        <v>I-0025.0002</v>
      </c>
      <c r="C254" s="44" t="s">
        <v>985</v>
      </c>
      <c r="D254" s="38" t="s">
        <v>7</v>
      </c>
    </row>
    <row r="255" spans="1:4" x14ac:dyDescent="0.2">
      <c r="A255" s="40" t="s">
        <v>784</v>
      </c>
      <c r="B255" s="43" t="str">
        <f t="shared" si="28"/>
        <v>I-0025.0003</v>
      </c>
      <c r="C255" s="44" t="s">
        <v>924</v>
      </c>
      <c r="D255" s="38" t="s">
        <v>7</v>
      </c>
    </row>
    <row r="256" spans="1:4" x14ac:dyDescent="0.2">
      <c r="A256" s="40" t="s">
        <v>786</v>
      </c>
      <c r="B256" s="43" t="str">
        <f t="shared" si="28"/>
        <v>I-0025.0004</v>
      </c>
      <c r="C256" s="44" t="s">
        <v>986</v>
      </c>
      <c r="D256" s="38" t="s">
        <v>5</v>
      </c>
    </row>
    <row r="257" spans="1:1" s="35" customFormat="1" x14ac:dyDescent="0.2">
      <c r="A257" s="40"/>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dimension ref="A1:G49"/>
  <sheetViews>
    <sheetView zoomScale="90" zoomScaleNormal="90" workbookViewId="0">
      <selection activeCell="B49" sqref="B49"/>
    </sheetView>
  </sheetViews>
  <sheetFormatPr baseColWidth="10" defaultColWidth="11.42578125" defaultRowHeight="12.75" x14ac:dyDescent="0.2"/>
  <cols>
    <col min="1" max="1" width="148.5703125" style="131" customWidth="1"/>
    <col min="2" max="16384" width="11.42578125" style="131"/>
  </cols>
  <sheetData>
    <row r="1" spans="1:7" ht="30" customHeight="1" x14ac:dyDescent="0.2">
      <c r="A1" s="130" t="s">
        <v>1018</v>
      </c>
    </row>
    <row r="2" spans="1:7" ht="165" x14ac:dyDescent="0.2">
      <c r="A2" s="132" t="s">
        <v>1196</v>
      </c>
    </row>
    <row r="3" spans="1:7" ht="30" customHeight="1" x14ac:dyDescent="0.2">
      <c r="A3" s="130" t="s">
        <v>1019</v>
      </c>
    </row>
    <row r="4" spans="1:7" ht="30" customHeight="1" x14ac:dyDescent="0.2">
      <c r="A4" s="130" t="s">
        <v>1039</v>
      </c>
    </row>
    <row r="5" spans="1:7" ht="150" x14ac:dyDescent="0.2">
      <c r="A5" s="154" t="s">
        <v>1040</v>
      </c>
    </row>
    <row r="6" spans="1:7" ht="105.75" x14ac:dyDescent="0.2">
      <c r="A6" s="154" t="s">
        <v>1199</v>
      </c>
      <c r="B6" s="133"/>
      <c r="C6" s="133"/>
      <c r="D6" s="133"/>
      <c r="E6" s="133"/>
      <c r="F6" s="133"/>
      <c r="G6" s="133"/>
    </row>
    <row r="7" spans="1:7" ht="60" x14ac:dyDescent="0.2">
      <c r="A7" s="154" t="s">
        <v>1200</v>
      </c>
      <c r="B7" s="133"/>
      <c r="C7" s="133"/>
      <c r="D7" s="133"/>
      <c r="E7" s="133"/>
      <c r="F7" s="133"/>
      <c r="G7" s="133"/>
    </row>
    <row r="8" spans="1:7" ht="210" x14ac:dyDescent="0.2">
      <c r="A8" s="154" t="s">
        <v>1201</v>
      </c>
      <c r="B8" s="133"/>
      <c r="C8" s="133"/>
      <c r="D8" s="133"/>
      <c r="E8" s="133"/>
      <c r="F8" s="133"/>
      <c r="G8" s="133"/>
    </row>
    <row r="9" spans="1:7" ht="15" x14ac:dyDescent="0.2">
      <c r="A9" s="132" t="s">
        <v>1041</v>
      </c>
      <c r="B9" s="133"/>
      <c r="C9" s="133"/>
      <c r="D9" s="133"/>
      <c r="E9" s="133"/>
      <c r="F9" s="133"/>
      <c r="G9" s="133"/>
    </row>
    <row r="10" spans="1:7" ht="45" customHeight="1" x14ac:dyDescent="0.2">
      <c r="A10" s="132" t="s">
        <v>1042</v>
      </c>
      <c r="B10" s="133"/>
      <c r="C10" s="133"/>
      <c r="D10" s="133"/>
      <c r="E10" s="133"/>
      <c r="F10" s="133"/>
      <c r="G10" s="133"/>
    </row>
    <row r="11" spans="1:7" ht="30" x14ac:dyDescent="0.2">
      <c r="A11" s="132" t="s">
        <v>1044</v>
      </c>
      <c r="B11" s="133" t="s">
        <v>3</v>
      </c>
      <c r="C11" s="133"/>
      <c r="D11" s="133"/>
      <c r="E11" s="133"/>
      <c r="F11" s="133"/>
      <c r="G11" s="133"/>
    </row>
    <row r="12" spans="1:7" ht="15" x14ac:dyDescent="0.2">
      <c r="A12" s="132" t="s">
        <v>1198</v>
      </c>
      <c r="B12" s="133"/>
      <c r="C12" s="133"/>
      <c r="D12" s="133"/>
      <c r="E12" s="133"/>
      <c r="F12" s="133"/>
      <c r="G12" s="133"/>
    </row>
    <row r="13" spans="1:7" ht="47.25" x14ac:dyDescent="0.2">
      <c r="A13" s="297" t="s">
        <v>1206</v>
      </c>
      <c r="B13" s="133"/>
      <c r="C13" s="133"/>
      <c r="D13" s="133"/>
      <c r="E13" s="133"/>
      <c r="F13" s="133"/>
      <c r="G13" s="133"/>
    </row>
    <row r="14" spans="1:7" ht="30" customHeight="1" x14ac:dyDescent="0.2">
      <c r="A14" s="130" t="s">
        <v>1050</v>
      </c>
    </row>
    <row r="15" spans="1:7" ht="150" x14ac:dyDescent="0.2">
      <c r="A15" s="132" t="s">
        <v>1202</v>
      </c>
    </row>
    <row r="16" spans="1:7" ht="45" customHeight="1" x14ac:dyDescent="0.2">
      <c r="A16" s="132" t="s">
        <v>1203</v>
      </c>
      <c r="B16" s="133"/>
      <c r="C16" s="133"/>
      <c r="D16" s="133"/>
      <c r="E16" s="133"/>
      <c r="F16" s="133"/>
      <c r="G16" s="133"/>
    </row>
    <row r="17" spans="1:7" ht="30" customHeight="1" x14ac:dyDescent="0.2">
      <c r="A17" s="130" t="s">
        <v>1020</v>
      </c>
    </row>
    <row r="18" spans="1:7" ht="45" customHeight="1" x14ac:dyDescent="0.2">
      <c r="A18" s="132" t="s">
        <v>1204</v>
      </c>
      <c r="B18" s="133"/>
      <c r="C18" s="133"/>
      <c r="D18" s="133"/>
      <c r="E18" s="133"/>
      <c r="F18" s="133"/>
      <c r="G18" s="133"/>
    </row>
    <row r="19" spans="1:7" ht="45" customHeight="1" x14ac:dyDescent="0.2">
      <c r="A19" s="132" t="s">
        <v>1045</v>
      </c>
      <c r="B19" s="133"/>
      <c r="C19" s="133"/>
      <c r="D19" s="133"/>
      <c r="E19" s="133"/>
      <c r="F19" s="133"/>
      <c r="G19" s="133"/>
    </row>
    <row r="20" spans="1:7" ht="45" customHeight="1" x14ac:dyDescent="0.2">
      <c r="A20" s="132" t="s">
        <v>1205</v>
      </c>
      <c r="B20" s="133"/>
      <c r="C20" s="133"/>
      <c r="D20" s="133"/>
      <c r="E20" s="133"/>
      <c r="F20" s="133"/>
      <c r="G20" s="133"/>
    </row>
    <row r="21" spans="1:7" ht="30" x14ac:dyDescent="0.2">
      <c r="A21" s="132" t="s">
        <v>1043</v>
      </c>
      <c r="B21" s="133"/>
      <c r="C21" s="133"/>
      <c r="D21" s="133"/>
      <c r="E21" s="133"/>
      <c r="F21" s="133"/>
      <c r="G21" s="133"/>
    </row>
    <row r="22" spans="1:7" ht="15" x14ac:dyDescent="0.2">
      <c r="A22" s="132"/>
      <c r="B22" s="133"/>
      <c r="C22" s="133"/>
      <c r="D22" s="133"/>
      <c r="E22" s="133"/>
      <c r="F22" s="133"/>
      <c r="G22" s="133"/>
    </row>
    <row r="23" spans="1:7" ht="30" customHeight="1" x14ac:dyDescent="0.2">
      <c r="A23" s="130" t="s">
        <v>1021</v>
      </c>
    </row>
    <row r="24" spans="1:7" ht="45" x14ac:dyDescent="0.2">
      <c r="A24" s="132" t="s">
        <v>1207</v>
      </c>
      <c r="B24" s="133"/>
      <c r="C24" s="133"/>
      <c r="D24" s="133"/>
      <c r="E24" s="133"/>
      <c r="F24" s="133"/>
      <c r="G24" s="133"/>
    </row>
    <row r="25" spans="1:7" ht="15" x14ac:dyDescent="0.2">
      <c r="A25" s="132" t="s">
        <v>1046</v>
      </c>
      <c r="B25" s="133"/>
      <c r="C25" s="133"/>
      <c r="D25" s="133"/>
      <c r="E25" s="133"/>
      <c r="F25" s="133"/>
      <c r="G25" s="133"/>
    </row>
    <row r="26" spans="1:7" ht="30" x14ac:dyDescent="0.2">
      <c r="A26" s="132" t="s">
        <v>1208</v>
      </c>
      <c r="B26" s="133"/>
      <c r="C26" s="133"/>
      <c r="D26" s="133"/>
      <c r="E26" s="133"/>
      <c r="F26" s="133"/>
      <c r="G26" s="133"/>
    </row>
    <row r="27" spans="1:7" ht="30" x14ac:dyDescent="0.2">
      <c r="A27" s="132" t="s">
        <v>1209</v>
      </c>
      <c r="B27" s="133"/>
      <c r="C27" s="133"/>
      <c r="D27" s="133"/>
      <c r="E27" s="133"/>
      <c r="F27" s="133"/>
      <c r="G27" s="133"/>
    </row>
    <row r="28" spans="1:7" ht="30" x14ac:dyDescent="0.2">
      <c r="A28" s="132" t="s">
        <v>1210</v>
      </c>
    </row>
    <row r="29" spans="1:7" ht="45" x14ac:dyDescent="0.2">
      <c r="A29" s="132" t="s">
        <v>1052</v>
      </c>
    </row>
    <row r="30" spans="1:7" ht="30.75" x14ac:dyDescent="0.2">
      <c r="A30" s="132" t="s">
        <v>1211</v>
      </c>
    </row>
    <row r="31" spans="1:7" ht="135.75" x14ac:dyDescent="0.2">
      <c r="A31" s="132" t="s">
        <v>1212</v>
      </c>
    </row>
    <row r="32" spans="1:7" ht="30" customHeight="1" x14ac:dyDescent="0.2">
      <c r="A32" s="130" t="s">
        <v>1022</v>
      </c>
    </row>
    <row r="33" spans="1:7" ht="45" x14ac:dyDescent="0.2">
      <c r="A33" s="132" t="s">
        <v>1213</v>
      </c>
    </row>
    <row r="34" spans="1:7" ht="150" x14ac:dyDescent="0.2">
      <c r="A34" s="132" t="s">
        <v>1214</v>
      </c>
    </row>
    <row r="35" spans="1:7" ht="120" x14ac:dyDescent="0.2">
      <c r="A35" s="132" t="s">
        <v>1053</v>
      </c>
    </row>
    <row r="36" spans="1:7" ht="44.25" customHeight="1" x14ac:dyDescent="0.2">
      <c r="A36" s="132" t="s">
        <v>1023</v>
      </c>
    </row>
    <row r="37" spans="1:7" ht="15" x14ac:dyDescent="0.2">
      <c r="A37" s="132" t="s">
        <v>1056</v>
      </c>
    </row>
    <row r="38" spans="1:7" ht="30" customHeight="1" x14ac:dyDescent="0.2">
      <c r="A38" s="130" t="s">
        <v>1024</v>
      </c>
    </row>
    <row r="39" spans="1:7" ht="45" x14ac:dyDescent="0.2">
      <c r="A39" s="132" t="s">
        <v>1047</v>
      </c>
      <c r="B39" s="133"/>
      <c r="C39" s="133"/>
      <c r="D39" s="133"/>
      <c r="E39" s="133"/>
      <c r="F39" s="133"/>
      <c r="G39" s="133"/>
    </row>
    <row r="40" spans="1:7" ht="30" x14ac:dyDescent="0.2">
      <c r="A40" s="132" t="s">
        <v>1054</v>
      </c>
    </row>
    <row r="41" spans="1:7" ht="30" x14ac:dyDescent="0.2">
      <c r="A41" s="132" t="s">
        <v>1055</v>
      </c>
    </row>
    <row r="42" spans="1:7" ht="15.75" x14ac:dyDescent="0.2">
      <c r="A42" s="130" t="s">
        <v>1025</v>
      </c>
    </row>
    <row r="43" spans="1:7" ht="45" x14ac:dyDescent="0.2">
      <c r="A43" s="132" t="s">
        <v>1026</v>
      </c>
    </row>
    <row r="45" spans="1:7" ht="30" customHeight="1" x14ac:dyDescent="0.2">
      <c r="A45" s="130" t="s">
        <v>1048</v>
      </c>
    </row>
    <row r="46" spans="1:7" ht="45" x14ac:dyDescent="0.2">
      <c r="A46" s="132" t="s">
        <v>1049</v>
      </c>
    </row>
    <row r="47" spans="1:7" ht="30" x14ac:dyDescent="0.2">
      <c r="A47" s="132" t="s">
        <v>1051</v>
      </c>
    </row>
    <row r="48" spans="1:7" ht="25.5" x14ac:dyDescent="0.2">
      <c r="A48" s="298" t="s">
        <v>1215</v>
      </c>
    </row>
    <row r="49" spans="1:1" ht="15" x14ac:dyDescent="0.2">
      <c r="A49" s="132"/>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J2121"/>
  <sheetViews>
    <sheetView showGridLines="0" showZeros="0" tabSelected="1" zoomScale="90" zoomScaleNormal="90" zoomScaleSheetLayoutView="90" zoomScalePageLayoutView="80" workbookViewId="0">
      <selection activeCell="C9" sqref="C9"/>
    </sheetView>
  </sheetViews>
  <sheetFormatPr baseColWidth="10" defaultColWidth="11.42578125" defaultRowHeight="20.100000000000001" customHeight="1" x14ac:dyDescent="0.2"/>
  <cols>
    <col min="1" max="1" width="11.42578125" style="84"/>
    <col min="2" max="2" width="20.28515625" style="84" customWidth="1"/>
    <col min="3" max="3" width="60.7109375" style="84" customWidth="1"/>
    <col min="4" max="4" width="9.7109375" style="145" customWidth="1"/>
    <col min="5" max="5" width="14.7109375" style="84" customWidth="1"/>
    <col min="6" max="6" width="5.28515625" style="84" customWidth="1"/>
    <col min="7" max="7" width="62.7109375" style="84" bestFit="1" customWidth="1"/>
    <col min="8" max="9" width="14.7109375" style="84" customWidth="1"/>
    <col min="10" max="10" width="26.140625" style="84" customWidth="1"/>
    <col min="11" max="16384" width="11.42578125" style="84"/>
  </cols>
  <sheetData>
    <row r="1" spans="1:10" ht="20.100000000000001" customHeight="1" x14ac:dyDescent="0.2">
      <c r="A1" s="315" t="s">
        <v>1014</v>
      </c>
      <c r="B1" s="315"/>
      <c r="C1" s="315"/>
      <c r="D1" s="315"/>
      <c r="E1" s="315"/>
      <c r="F1" s="107"/>
      <c r="J1" s="107"/>
    </row>
    <row r="2" spans="1:10" ht="20.100000000000001" customHeight="1" x14ac:dyDescent="0.2">
      <c r="A2" s="83" t="s">
        <v>11</v>
      </c>
      <c r="C2" s="83" t="s">
        <v>1219</v>
      </c>
      <c r="D2" s="146"/>
      <c r="E2" s="83"/>
      <c r="F2" s="83"/>
      <c r="J2" s="83"/>
    </row>
    <row r="3" spans="1:10" s="116" customFormat="1" ht="20.100000000000001" customHeight="1" x14ac:dyDescent="0.2">
      <c r="A3" s="115" t="s">
        <v>12</v>
      </c>
      <c r="C3" s="117" t="s">
        <v>1220</v>
      </c>
      <c r="D3" s="147"/>
      <c r="E3" s="118"/>
      <c r="F3" s="118"/>
      <c r="J3" s="118"/>
    </row>
    <row r="4" spans="1:10" s="116" customFormat="1" ht="20.100000000000001" customHeight="1" x14ac:dyDescent="0.2">
      <c r="A4" s="115" t="s">
        <v>16</v>
      </c>
      <c r="C4" s="119" t="s">
        <v>1221</v>
      </c>
      <c r="D4" s="147"/>
      <c r="E4" s="118"/>
      <c r="F4" s="118"/>
      <c r="J4" s="118"/>
    </row>
    <row r="5" spans="1:10" s="116" customFormat="1" ht="20.100000000000001" customHeight="1" x14ac:dyDescent="0.2">
      <c r="A5" s="115" t="s">
        <v>15</v>
      </c>
      <c r="C5" s="120" t="s">
        <v>1259</v>
      </c>
      <c r="D5" s="148"/>
    </row>
    <row r="6" spans="1:10" s="116" customFormat="1" ht="20.100000000000001" customHeight="1" x14ac:dyDescent="0.2">
      <c r="A6" s="115" t="s">
        <v>36</v>
      </c>
      <c r="C6" s="121" t="s">
        <v>1260</v>
      </c>
      <c r="D6" s="148"/>
    </row>
    <row r="7" spans="1:10" s="116" customFormat="1" ht="20.100000000000001" customHeight="1" x14ac:dyDescent="0.2">
      <c r="A7" s="115" t="s">
        <v>18</v>
      </c>
      <c r="C7" s="122">
        <v>16149805.279999999</v>
      </c>
      <c r="D7" s="148"/>
    </row>
    <row r="8" spans="1:10" s="116" customFormat="1" ht="20.100000000000001" customHeight="1" x14ac:dyDescent="0.2">
      <c r="A8" s="115" t="s">
        <v>990</v>
      </c>
      <c r="C8" s="123">
        <v>0</v>
      </c>
      <c r="D8" s="148"/>
    </row>
    <row r="9" spans="1:10" s="116" customFormat="1" ht="20.100000000000001" customHeight="1" x14ac:dyDescent="0.2">
      <c r="A9" s="115" t="s">
        <v>989</v>
      </c>
      <c r="C9" s="124">
        <v>44865</v>
      </c>
      <c r="D9" s="148"/>
    </row>
    <row r="10" spans="1:10" s="116" customFormat="1" ht="20.100000000000001" customHeight="1" x14ac:dyDescent="0.2">
      <c r="A10" s="115" t="s">
        <v>17</v>
      </c>
      <c r="C10" s="125">
        <v>90</v>
      </c>
      <c r="D10" s="148"/>
    </row>
    <row r="11" spans="1:10" s="116" customFormat="1" ht="20.100000000000001" customHeight="1" x14ac:dyDescent="0.2">
      <c r="B11" s="115"/>
      <c r="C11" s="126"/>
      <c r="D11" s="148"/>
    </row>
    <row r="12" spans="1:10" ht="20.100000000000001" customHeight="1" x14ac:dyDescent="0.2">
      <c r="A12" s="315" t="s">
        <v>1015</v>
      </c>
      <c r="B12" s="315"/>
      <c r="C12" s="315"/>
      <c r="D12" s="315"/>
      <c r="E12" s="315"/>
      <c r="F12" s="107"/>
      <c r="J12" s="107"/>
    </row>
    <row r="13" spans="1:10" s="116" customFormat="1" ht="20.100000000000001" customHeight="1" x14ac:dyDescent="0.2">
      <c r="A13" s="115" t="s">
        <v>13</v>
      </c>
      <c r="C13" s="220"/>
      <c r="D13" s="148"/>
    </row>
    <row r="14" spans="1:10" s="116" customFormat="1" ht="20.100000000000001" customHeight="1" x14ac:dyDescent="0.2">
      <c r="A14" s="115" t="s">
        <v>1190</v>
      </c>
      <c r="C14" s="221"/>
      <c r="D14" s="148"/>
    </row>
    <row r="15" spans="1:10" ht="20.100000000000001" customHeight="1" x14ac:dyDescent="0.2">
      <c r="A15" s="115" t="s">
        <v>1009</v>
      </c>
      <c r="C15" s="272"/>
      <c r="D15" s="149"/>
      <c r="E15" s="142"/>
      <c r="F15" s="142"/>
      <c r="J15" s="142"/>
    </row>
    <row r="16" spans="1:10" ht="20.100000000000001" customHeight="1" x14ac:dyDescent="0.2">
      <c r="A16" s="115" t="s">
        <v>1008</v>
      </c>
      <c r="C16" s="221"/>
      <c r="D16" s="149"/>
    </row>
    <row r="17" spans="1:10" ht="20.100000000000001" customHeight="1" x14ac:dyDescent="0.2">
      <c r="A17" s="115" t="s">
        <v>1034</v>
      </c>
      <c r="C17" s="221"/>
      <c r="D17" s="149"/>
    </row>
    <row r="18" spans="1:10" ht="20.100000000000001" customHeight="1" x14ac:dyDescent="0.2">
      <c r="A18" s="115" t="s">
        <v>1007</v>
      </c>
      <c r="C18" s="221"/>
      <c r="D18" s="149"/>
    </row>
    <row r="19" spans="1:10" ht="20.100000000000001" customHeight="1" x14ac:dyDescent="0.2">
      <c r="A19" s="115" t="s">
        <v>1011</v>
      </c>
      <c r="C19" s="86">
        <f>PrecioUnitario(1,Costo_Financiero,Gasto_Generales_Porcentaje,Beneficio,Ingresos_Brutos,IVA)</f>
        <v>1</v>
      </c>
    </row>
    <row r="20" spans="1:10" ht="20.100000000000001" customHeight="1" x14ac:dyDescent="0.2">
      <c r="C20" s="86"/>
    </row>
    <row r="21" spans="1:10" ht="20.100000000000001" customHeight="1" x14ac:dyDescent="0.2">
      <c r="B21" s="319" t="s">
        <v>1033</v>
      </c>
      <c r="C21" s="320"/>
      <c r="D21" s="320"/>
      <c r="E21" s="321"/>
      <c r="F21" s="107"/>
      <c r="J21" s="107"/>
    </row>
    <row r="23" spans="1:10" ht="20.100000000000001" customHeight="1" x14ac:dyDescent="0.2">
      <c r="B23" s="322" t="s">
        <v>991</v>
      </c>
      <c r="C23" s="316" t="s">
        <v>0</v>
      </c>
      <c r="D23" s="323" t="s">
        <v>1</v>
      </c>
      <c r="E23" s="322" t="s">
        <v>2</v>
      </c>
      <c r="F23" s="152"/>
      <c r="G23" s="316" t="s">
        <v>1036</v>
      </c>
      <c r="H23" s="316"/>
      <c r="I23" s="267"/>
      <c r="J23" s="317" t="s">
        <v>1035</v>
      </c>
    </row>
    <row r="24" spans="1:10" ht="20.100000000000001" customHeight="1" x14ac:dyDescent="0.2">
      <c r="B24" s="322"/>
      <c r="C24" s="316"/>
      <c r="D24" s="323"/>
      <c r="E24" s="322"/>
      <c r="F24" s="152"/>
      <c r="G24" s="144" t="s">
        <v>1037</v>
      </c>
      <c r="H24" s="144" t="s">
        <v>1</v>
      </c>
      <c r="I24" s="268"/>
      <c r="J24" s="318"/>
    </row>
    <row r="25" spans="1:10" ht="20.100000000000001" customHeight="1" x14ac:dyDescent="0.2">
      <c r="B25" s="81"/>
      <c r="C25" s="143"/>
      <c r="D25" s="150"/>
      <c r="E25" s="81"/>
      <c r="F25" s="152"/>
      <c r="G25" s="269"/>
      <c r="H25" s="269"/>
      <c r="J25" s="127"/>
    </row>
    <row r="26" spans="1:10" ht="20.100000000000001" customHeight="1" x14ac:dyDescent="0.2">
      <c r="A26" s="84">
        <f>IF(D26=0,A25,A25+1)</f>
        <v>0</v>
      </c>
      <c r="B26" s="153">
        <v>1</v>
      </c>
      <c r="C26" s="82" t="str">
        <f t="shared" ref="C26:C57" si="0">IFERROR(VLOOKUP(J26,Tabla_Items,2,FALSE),G26)</f>
        <v>TRABAJOS PREPARATORIOS</v>
      </c>
      <c r="D26" s="151">
        <f t="shared" ref="D26:D28" si="1">IFERROR(VLOOKUP(J26,Tabla_Items,3,FALSE),H26)</f>
        <v>0</v>
      </c>
      <c r="E26" s="128"/>
      <c r="F26" s="217"/>
      <c r="G26" s="218" t="s">
        <v>1222</v>
      </c>
      <c r="H26" s="270"/>
      <c r="I26" s="145"/>
      <c r="J26" s="218"/>
    </row>
    <row r="27" spans="1:10" ht="20.100000000000001" customHeight="1" x14ac:dyDescent="0.2">
      <c r="A27" s="84">
        <f t="shared" ref="A27:A90" si="2">IF(D27=0,A26,A26+1)</f>
        <v>1</v>
      </c>
      <c r="B27" s="296" t="s">
        <v>1241</v>
      </c>
      <c r="C27" s="82" t="str">
        <f t="shared" si="0"/>
        <v>Obrador y Baño químico</v>
      </c>
      <c r="D27" s="151" t="str">
        <f t="shared" si="1"/>
        <v>GL</v>
      </c>
      <c r="E27" s="129"/>
      <c r="F27" s="219"/>
      <c r="G27" s="218" t="s">
        <v>1223</v>
      </c>
      <c r="H27" s="270" t="s">
        <v>1224</v>
      </c>
      <c r="I27" s="145"/>
      <c r="J27" s="218"/>
    </row>
    <row r="28" spans="1:10" ht="20.100000000000001" customHeight="1" x14ac:dyDescent="0.2">
      <c r="A28" s="84">
        <f t="shared" si="2"/>
        <v>2</v>
      </c>
      <c r="B28" s="296" t="s">
        <v>1242</v>
      </c>
      <c r="C28" s="82" t="str">
        <f t="shared" si="0"/>
        <v>Cierre perimetral de obra</v>
      </c>
      <c r="D28" s="151" t="str">
        <f t="shared" si="1"/>
        <v>GL</v>
      </c>
      <c r="E28" s="129"/>
      <c r="F28" s="219"/>
      <c r="G28" s="218" t="s">
        <v>1225</v>
      </c>
      <c r="H28" s="270" t="s">
        <v>1224</v>
      </c>
      <c r="I28" s="145"/>
      <c r="J28" s="218"/>
    </row>
    <row r="29" spans="1:10" ht="20.100000000000001" customHeight="1" x14ac:dyDescent="0.2">
      <c r="A29" s="84">
        <f t="shared" si="2"/>
        <v>3</v>
      </c>
      <c r="B29" s="153" t="s">
        <v>1243</v>
      </c>
      <c r="C29" s="82" t="str">
        <f t="shared" si="0"/>
        <v>Vigilancia de obra</v>
      </c>
      <c r="D29" s="151" t="str">
        <f t="shared" ref="D29:D57" si="3">IFERROR(VLOOKUP(J29,Tabla_Items,3,FALSE),H29)</f>
        <v>GL</v>
      </c>
      <c r="E29" s="129"/>
      <c r="F29" s="219"/>
      <c r="G29" s="218" t="s">
        <v>1226</v>
      </c>
      <c r="H29" s="270" t="s">
        <v>1224</v>
      </c>
      <c r="I29" s="145"/>
      <c r="J29" s="218"/>
    </row>
    <row r="30" spans="1:10" ht="20.100000000000001" customHeight="1" x14ac:dyDescent="0.2">
      <c r="A30" s="84">
        <f t="shared" si="2"/>
        <v>4</v>
      </c>
      <c r="B30" s="153" t="s">
        <v>1244</v>
      </c>
      <c r="C30" s="82" t="str">
        <f t="shared" si="0"/>
        <v>Energia de obra. Agua para la construccion</v>
      </c>
      <c r="D30" s="151" t="str">
        <f t="shared" si="3"/>
        <v>GL</v>
      </c>
      <c r="E30" s="129"/>
      <c r="F30" s="219"/>
      <c r="G30" s="218" t="s">
        <v>1227</v>
      </c>
      <c r="H30" s="270" t="s">
        <v>1224</v>
      </c>
      <c r="I30" s="145"/>
      <c r="J30" s="218"/>
    </row>
    <row r="31" spans="1:10" ht="20.100000000000001" customHeight="1" x14ac:dyDescent="0.2">
      <c r="A31" s="84">
        <f t="shared" si="2"/>
        <v>5</v>
      </c>
      <c r="B31" s="153" t="s">
        <v>1245</v>
      </c>
      <c r="C31" s="82" t="str">
        <f t="shared" si="0"/>
        <v>Cartel de obra</v>
      </c>
      <c r="D31" s="151" t="str">
        <f t="shared" si="3"/>
        <v>UN</v>
      </c>
      <c r="E31" s="129"/>
      <c r="F31" s="219"/>
      <c r="G31" s="218" t="s">
        <v>785</v>
      </c>
      <c r="H31" s="270" t="s">
        <v>1228</v>
      </c>
      <c r="I31" s="145"/>
      <c r="J31" s="218"/>
    </row>
    <row r="32" spans="1:10" ht="20.100000000000001" customHeight="1" x14ac:dyDescent="0.2">
      <c r="A32" s="84">
        <f t="shared" si="2"/>
        <v>6</v>
      </c>
      <c r="B32" s="153" t="s">
        <v>1246</v>
      </c>
      <c r="C32" s="82" t="str">
        <f t="shared" si="0"/>
        <v>Programa de Higiene y Seguridad</v>
      </c>
      <c r="D32" s="151" t="str">
        <f t="shared" si="3"/>
        <v>GL</v>
      </c>
      <c r="E32" s="129"/>
      <c r="F32" s="219"/>
      <c r="G32" s="218" t="s">
        <v>1229</v>
      </c>
      <c r="H32" s="270" t="s">
        <v>1224</v>
      </c>
      <c r="I32" s="145"/>
      <c r="J32" s="218"/>
    </row>
    <row r="33" spans="1:10" ht="20.100000000000001" customHeight="1" x14ac:dyDescent="0.2">
      <c r="A33" s="84">
        <f t="shared" si="2"/>
        <v>7</v>
      </c>
      <c r="B33" s="153">
        <v>2</v>
      </c>
      <c r="C33" s="82" t="str">
        <f t="shared" si="0"/>
        <v>REDUCCION, REMOCION Y TRASLADO DE MANGRULLO EXISTENTE</v>
      </c>
      <c r="D33" s="151" t="str">
        <f t="shared" si="3"/>
        <v>GL</v>
      </c>
      <c r="E33" s="129"/>
      <c r="F33" s="219"/>
      <c r="G33" s="218" t="s">
        <v>1230</v>
      </c>
      <c r="H33" s="270" t="s">
        <v>1224</v>
      </c>
      <c r="I33" s="145"/>
      <c r="J33" s="218"/>
    </row>
    <row r="34" spans="1:10" ht="20.100000000000001" customHeight="1" x14ac:dyDescent="0.2">
      <c r="A34" s="84">
        <f t="shared" si="2"/>
        <v>8</v>
      </c>
      <c r="B34" s="153">
        <v>3</v>
      </c>
      <c r="C34" s="82" t="str">
        <f t="shared" si="0"/>
        <v xml:space="preserve">PINTURA DE JUEGOS Y BARANDAS PREEXISTENTES </v>
      </c>
      <c r="D34" s="151" t="str">
        <f t="shared" si="3"/>
        <v>GL</v>
      </c>
      <c r="E34" s="129"/>
      <c r="F34" s="219"/>
      <c r="G34" s="218" t="s">
        <v>1231</v>
      </c>
      <c r="H34" s="270" t="s">
        <v>1224</v>
      </c>
      <c r="I34" s="145"/>
      <c r="J34" s="218"/>
    </row>
    <row r="35" spans="1:10" ht="20.100000000000001" customHeight="1" x14ac:dyDescent="0.2">
      <c r="A35" s="84">
        <f t="shared" si="2"/>
        <v>8</v>
      </c>
      <c r="B35" s="153">
        <v>4</v>
      </c>
      <c r="C35" s="82" t="str">
        <f t="shared" si="0"/>
        <v>PROVISION Y COLOCACION DE MANGRULLO</v>
      </c>
      <c r="D35" s="151">
        <f t="shared" si="3"/>
        <v>0</v>
      </c>
      <c r="E35" s="129"/>
      <c r="F35" s="219"/>
      <c r="G35" s="218" t="s">
        <v>1232</v>
      </c>
      <c r="H35" s="270"/>
      <c r="I35" s="145"/>
      <c r="J35" s="218"/>
    </row>
    <row r="36" spans="1:10" ht="20.100000000000001" customHeight="1" x14ac:dyDescent="0.2">
      <c r="A36" s="84">
        <f t="shared" si="2"/>
        <v>9</v>
      </c>
      <c r="B36" s="153" t="s">
        <v>1247</v>
      </c>
      <c r="C36" s="82" t="str">
        <f t="shared" si="0"/>
        <v>Provision y colocacion de mangrullo nuevo</v>
      </c>
      <c r="D36" s="151" t="str">
        <f t="shared" si="3"/>
        <v>GL</v>
      </c>
      <c r="E36" s="129"/>
      <c r="F36" s="219"/>
      <c r="G36" s="218" t="s">
        <v>1233</v>
      </c>
      <c r="H36" s="270" t="s">
        <v>1224</v>
      </c>
      <c r="I36" s="145"/>
      <c r="J36" s="218"/>
    </row>
    <row r="37" spans="1:10" ht="20.100000000000001" customHeight="1" x14ac:dyDescent="0.2">
      <c r="A37" s="84">
        <f t="shared" si="2"/>
        <v>10</v>
      </c>
      <c r="B37" s="153" t="s">
        <v>1248</v>
      </c>
      <c r="C37" s="82" t="str">
        <f t="shared" si="0"/>
        <v>Replanteo</v>
      </c>
      <c r="D37" s="151" t="str">
        <f t="shared" si="3"/>
        <v>GL</v>
      </c>
      <c r="E37" s="129"/>
      <c r="F37" s="219"/>
      <c r="G37" s="218" t="s">
        <v>793</v>
      </c>
      <c r="H37" s="270" t="s">
        <v>1224</v>
      </c>
      <c r="I37" s="145"/>
      <c r="J37" s="218"/>
    </row>
    <row r="38" spans="1:10" ht="20.100000000000001" customHeight="1" x14ac:dyDescent="0.2">
      <c r="A38" s="84">
        <f t="shared" si="2"/>
        <v>11</v>
      </c>
      <c r="B38" s="153" t="s">
        <v>1249</v>
      </c>
      <c r="C38" s="82" t="str">
        <f t="shared" si="0"/>
        <v>Excavaciones</v>
      </c>
      <c r="D38" s="151" t="str">
        <f t="shared" si="3"/>
        <v>GL</v>
      </c>
      <c r="E38" s="129"/>
      <c r="F38" s="219"/>
      <c r="G38" s="218" t="s">
        <v>1234</v>
      </c>
      <c r="H38" s="270" t="s">
        <v>1224</v>
      </c>
      <c r="I38" s="145"/>
      <c r="J38" s="218"/>
    </row>
    <row r="39" spans="1:10" ht="20.100000000000001" customHeight="1" x14ac:dyDescent="0.2">
      <c r="A39" s="84">
        <f t="shared" si="2"/>
        <v>12</v>
      </c>
      <c r="B39" s="153" t="s">
        <v>1250</v>
      </c>
      <c r="C39" s="82" t="str">
        <f t="shared" si="0"/>
        <v>Hormigon de limpieza</v>
      </c>
      <c r="D39" s="151" t="str">
        <f t="shared" si="3"/>
        <v>GL</v>
      </c>
      <c r="E39" s="129"/>
      <c r="F39" s="219"/>
      <c r="G39" s="218" t="s">
        <v>1235</v>
      </c>
      <c r="H39" s="270" t="s">
        <v>1224</v>
      </c>
      <c r="I39" s="145"/>
      <c r="J39" s="218"/>
    </row>
    <row r="40" spans="1:10" ht="20.100000000000001" customHeight="1" x14ac:dyDescent="0.2">
      <c r="A40" s="84">
        <f t="shared" si="2"/>
        <v>13</v>
      </c>
      <c r="B40" s="153" t="s">
        <v>1251</v>
      </c>
      <c r="C40" s="82" t="str">
        <f t="shared" si="0"/>
        <v>Bases aisladas para colocacion de mangrullo nuevo</v>
      </c>
      <c r="D40" s="151" t="str">
        <f t="shared" si="3"/>
        <v>GL</v>
      </c>
      <c r="E40" s="129"/>
      <c r="F40" s="219"/>
      <c r="G40" s="218" t="s">
        <v>1236</v>
      </c>
      <c r="H40" s="270" t="s">
        <v>1224</v>
      </c>
      <c r="I40" s="145"/>
      <c r="J40" s="218"/>
    </row>
    <row r="41" spans="1:10" ht="32.25" customHeight="1" x14ac:dyDescent="0.2">
      <c r="A41" s="84">
        <f t="shared" si="2"/>
        <v>14</v>
      </c>
      <c r="B41" s="153">
        <v>5</v>
      </c>
      <c r="C41" s="310" t="str">
        <f t="shared" si="0"/>
        <v>PROVISION Y COLOCACION DE JUEGOS Y MOBILIARIO DE POLIPROPILENO RECICLADO</v>
      </c>
      <c r="D41" s="151" t="str">
        <f t="shared" si="3"/>
        <v>GL</v>
      </c>
      <c r="E41" s="129"/>
      <c r="F41" s="219"/>
      <c r="G41" s="311" t="s">
        <v>1237</v>
      </c>
      <c r="H41" s="270" t="s">
        <v>1224</v>
      </c>
      <c r="I41" s="145"/>
      <c r="J41" s="218"/>
    </row>
    <row r="42" spans="1:10" ht="20.100000000000001" customHeight="1" x14ac:dyDescent="0.2">
      <c r="A42" s="84">
        <f t="shared" si="2"/>
        <v>15</v>
      </c>
      <c r="B42" s="153">
        <v>6</v>
      </c>
      <c r="C42" s="82" t="str">
        <f t="shared" si="0"/>
        <v>PROVISION Y COLOCACION DE CAMPANAS DE RECICLADO</v>
      </c>
      <c r="D42" s="151" t="str">
        <f t="shared" si="3"/>
        <v>UN</v>
      </c>
      <c r="E42" s="129"/>
      <c r="F42" s="219"/>
      <c r="G42" s="218" t="s">
        <v>1238</v>
      </c>
      <c r="H42" s="270" t="s">
        <v>1228</v>
      </c>
      <c r="I42" s="145"/>
      <c r="J42" s="218"/>
    </row>
    <row r="43" spans="1:10" ht="20.100000000000001" customHeight="1" x14ac:dyDescent="0.2">
      <c r="A43" s="84">
        <f t="shared" si="2"/>
        <v>16</v>
      </c>
      <c r="B43" s="153">
        <v>7</v>
      </c>
      <c r="C43" s="82" t="str">
        <f t="shared" si="0"/>
        <v>PROVISION Y COLOCACION DE PLANTINES</v>
      </c>
      <c r="D43" s="151" t="str">
        <f t="shared" si="3"/>
        <v>UN</v>
      </c>
      <c r="E43" s="129"/>
      <c r="F43" s="219"/>
      <c r="G43" s="218" t="s">
        <v>1239</v>
      </c>
      <c r="H43" s="270" t="s">
        <v>1228</v>
      </c>
      <c r="I43" s="145"/>
      <c r="J43" s="218"/>
    </row>
    <row r="44" spans="1:10" ht="20.100000000000001" customHeight="1" x14ac:dyDescent="0.2">
      <c r="A44" s="84">
        <f t="shared" si="2"/>
        <v>17</v>
      </c>
      <c r="B44" s="153">
        <v>8</v>
      </c>
      <c r="C44" s="82" t="str">
        <f t="shared" si="0"/>
        <v>LIMPIEZA DE OBRA PERIODICA Y FINAL</v>
      </c>
      <c r="D44" s="151" t="str">
        <f t="shared" si="3"/>
        <v>GL</v>
      </c>
      <c r="E44" s="129"/>
      <c r="F44" s="219"/>
      <c r="G44" s="218" t="s">
        <v>1240</v>
      </c>
      <c r="H44" s="270" t="s">
        <v>1224</v>
      </c>
      <c r="I44" s="145"/>
      <c r="J44" s="218"/>
    </row>
    <row r="45" spans="1:10" ht="20.100000000000001" customHeight="1" x14ac:dyDescent="0.2">
      <c r="A45" s="84">
        <f t="shared" si="2"/>
        <v>17</v>
      </c>
      <c r="B45" s="153"/>
      <c r="C45" s="82">
        <f t="shared" si="0"/>
        <v>0</v>
      </c>
      <c r="D45" s="151">
        <f t="shared" si="3"/>
        <v>0</v>
      </c>
      <c r="E45" s="129"/>
      <c r="F45" s="219"/>
      <c r="G45" s="218"/>
      <c r="H45" s="270"/>
      <c r="I45" s="145"/>
      <c r="J45" s="218"/>
    </row>
    <row r="46" spans="1:10" ht="20.100000000000001" customHeight="1" x14ac:dyDescent="0.2">
      <c r="A46" s="84">
        <f t="shared" si="2"/>
        <v>17</v>
      </c>
      <c r="B46" s="153"/>
      <c r="C46" s="82">
        <f t="shared" si="0"/>
        <v>0</v>
      </c>
      <c r="D46" s="151">
        <f t="shared" si="3"/>
        <v>0</v>
      </c>
      <c r="E46" s="129"/>
      <c r="F46" s="219"/>
      <c r="G46" s="218"/>
      <c r="H46" s="270"/>
      <c r="I46" s="145"/>
      <c r="J46" s="218"/>
    </row>
    <row r="47" spans="1:10" ht="20.100000000000001" customHeight="1" x14ac:dyDescent="0.2">
      <c r="A47" s="84">
        <f t="shared" si="2"/>
        <v>17</v>
      </c>
      <c r="B47" s="153"/>
      <c r="C47" s="82">
        <f t="shared" si="0"/>
        <v>0</v>
      </c>
      <c r="D47" s="151">
        <f t="shared" si="3"/>
        <v>0</v>
      </c>
      <c r="E47" s="129"/>
      <c r="F47" s="219"/>
      <c r="G47" s="218"/>
      <c r="H47" s="270"/>
      <c r="I47" s="145"/>
      <c r="J47" s="218"/>
    </row>
    <row r="48" spans="1:10" ht="20.100000000000001" customHeight="1" x14ac:dyDescent="0.2">
      <c r="A48" s="84">
        <f t="shared" si="2"/>
        <v>17</v>
      </c>
      <c r="B48" s="153"/>
      <c r="C48" s="82">
        <f t="shared" si="0"/>
        <v>0</v>
      </c>
      <c r="D48" s="151">
        <f t="shared" si="3"/>
        <v>0</v>
      </c>
      <c r="E48" s="129"/>
      <c r="F48" s="219"/>
      <c r="G48" s="218"/>
      <c r="H48" s="270"/>
      <c r="I48" s="145"/>
      <c r="J48" s="218"/>
    </row>
    <row r="49" spans="1:10" ht="20.100000000000001" customHeight="1" x14ac:dyDescent="0.2">
      <c r="A49" s="84">
        <f t="shared" si="2"/>
        <v>17</v>
      </c>
      <c r="B49" s="153"/>
      <c r="C49" s="82">
        <f t="shared" si="0"/>
        <v>0</v>
      </c>
      <c r="D49" s="151">
        <f t="shared" si="3"/>
        <v>0</v>
      </c>
      <c r="E49" s="129"/>
      <c r="F49" s="219"/>
      <c r="G49" s="218"/>
      <c r="H49" s="270"/>
      <c r="I49" s="145"/>
      <c r="J49" s="218"/>
    </row>
    <row r="50" spans="1:10" ht="20.100000000000001" customHeight="1" x14ac:dyDescent="0.2">
      <c r="A50" s="84">
        <f t="shared" si="2"/>
        <v>17</v>
      </c>
      <c r="B50" s="153"/>
      <c r="C50" s="82">
        <f t="shared" si="0"/>
        <v>0</v>
      </c>
      <c r="D50" s="151">
        <f t="shared" si="3"/>
        <v>0</v>
      </c>
      <c r="E50" s="129"/>
      <c r="F50" s="219"/>
      <c r="G50" s="218"/>
      <c r="H50" s="270"/>
      <c r="I50" s="145"/>
      <c r="J50" s="218"/>
    </row>
    <row r="51" spans="1:10" ht="20.100000000000001" customHeight="1" x14ac:dyDescent="0.2">
      <c r="A51" s="84">
        <f t="shared" si="2"/>
        <v>17</v>
      </c>
      <c r="B51" s="153"/>
      <c r="C51" s="82">
        <f t="shared" si="0"/>
        <v>0</v>
      </c>
      <c r="D51" s="151">
        <f t="shared" si="3"/>
        <v>0</v>
      </c>
      <c r="E51" s="129"/>
      <c r="F51" s="219"/>
      <c r="G51" s="218"/>
      <c r="H51" s="270"/>
      <c r="I51" s="145"/>
      <c r="J51" s="218"/>
    </row>
    <row r="52" spans="1:10" ht="20.100000000000001" customHeight="1" x14ac:dyDescent="0.2">
      <c r="A52" s="84">
        <f t="shared" si="2"/>
        <v>17</v>
      </c>
      <c r="B52" s="153"/>
      <c r="C52" s="82">
        <f t="shared" si="0"/>
        <v>0</v>
      </c>
      <c r="D52" s="151">
        <f t="shared" si="3"/>
        <v>0</v>
      </c>
      <c r="E52" s="129"/>
      <c r="F52" s="219"/>
      <c r="G52" s="218"/>
      <c r="H52" s="270"/>
      <c r="I52" s="145"/>
      <c r="J52" s="218"/>
    </row>
    <row r="53" spans="1:10" ht="20.100000000000001" customHeight="1" x14ac:dyDescent="0.2">
      <c r="A53" s="84">
        <f t="shared" si="2"/>
        <v>17</v>
      </c>
      <c r="B53" s="153"/>
      <c r="C53" s="82">
        <f t="shared" si="0"/>
        <v>0</v>
      </c>
      <c r="D53" s="151">
        <f t="shared" si="3"/>
        <v>0</v>
      </c>
      <c r="E53" s="129"/>
      <c r="F53" s="219"/>
      <c r="G53" s="218"/>
      <c r="H53" s="270"/>
      <c r="I53" s="145"/>
      <c r="J53" s="218"/>
    </row>
    <row r="54" spans="1:10" ht="20.100000000000001" customHeight="1" x14ac:dyDescent="0.2">
      <c r="A54" s="84">
        <f t="shared" si="2"/>
        <v>17</v>
      </c>
      <c r="B54" s="153"/>
      <c r="C54" s="82">
        <f t="shared" si="0"/>
        <v>0</v>
      </c>
      <c r="D54" s="151">
        <f t="shared" si="3"/>
        <v>0</v>
      </c>
      <c r="E54" s="129"/>
      <c r="F54" s="219"/>
      <c r="G54" s="218"/>
      <c r="H54" s="270"/>
      <c r="I54" s="145"/>
      <c r="J54" s="218"/>
    </row>
    <row r="55" spans="1:10" ht="20.100000000000001" customHeight="1" x14ac:dyDescent="0.2">
      <c r="A55" s="84">
        <f t="shared" si="2"/>
        <v>17</v>
      </c>
      <c r="B55" s="153"/>
      <c r="C55" s="82">
        <f t="shared" si="0"/>
        <v>0</v>
      </c>
      <c r="D55" s="151">
        <f t="shared" si="3"/>
        <v>0</v>
      </c>
      <c r="E55" s="129"/>
      <c r="F55" s="219"/>
      <c r="G55" s="218"/>
      <c r="H55" s="270"/>
      <c r="I55" s="145"/>
      <c r="J55" s="218"/>
    </row>
    <row r="56" spans="1:10" ht="20.100000000000001" customHeight="1" x14ac:dyDescent="0.2">
      <c r="A56" s="84">
        <f t="shared" si="2"/>
        <v>17</v>
      </c>
      <c r="B56" s="153"/>
      <c r="C56" s="82">
        <f t="shared" si="0"/>
        <v>0</v>
      </c>
      <c r="D56" s="151">
        <f t="shared" si="3"/>
        <v>0</v>
      </c>
      <c r="E56" s="129"/>
      <c r="F56" s="219"/>
      <c r="G56" s="218"/>
      <c r="H56" s="270"/>
      <c r="I56" s="145"/>
      <c r="J56" s="218"/>
    </row>
    <row r="57" spans="1:10" ht="20.100000000000001" customHeight="1" x14ac:dyDescent="0.2">
      <c r="A57" s="84">
        <f t="shared" si="2"/>
        <v>17</v>
      </c>
      <c r="B57" s="153"/>
      <c r="C57" s="82">
        <f t="shared" si="0"/>
        <v>0</v>
      </c>
      <c r="D57" s="151">
        <f t="shared" si="3"/>
        <v>0</v>
      </c>
      <c r="E57" s="129"/>
      <c r="F57" s="219"/>
      <c r="G57" s="218"/>
      <c r="H57" s="270"/>
      <c r="I57" s="145"/>
      <c r="J57" s="218"/>
    </row>
    <row r="58" spans="1:10" ht="20.100000000000001" customHeight="1" x14ac:dyDescent="0.2">
      <c r="A58" s="84">
        <f t="shared" si="2"/>
        <v>17</v>
      </c>
      <c r="B58" s="153"/>
      <c r="C58" s="82">
        <f t="shared" ref="C58:C89" si="4">IFERROR(VLOOKUP(J58,Tabla_Items,2,FALSE),G58)</f>
        <v>0</v>
      </c>
      <c r="D58" s="151">
        <f t="shared" ref="D58:D89" si="5">IFERROR(VLOOKUP(J58,Tabla_Items,3,FALSE),H58)</f>
        <v>0</v>
      </c>
      <c r="E58" s="129"/>
      <c r="F58" s="219"/>
      <c r="G58" s="218"/>
      <c r="H58" s="270"/>
      <c r="I58" s="145"/>
      <c r="J58" s="218"/>
    </row>
    <row r="59" spans="1:10" ht="20.100000000000001" customHeight="1" x14ac:dyDescent="0.2">
      <c r="A59" s="84">
        <f t="shared" si="2"/>
        <v>17</v>
      </c>
      <c r="B59" s="153"/>
      <c r="C59" s="82">
        <f t="shared" si="4"/>
        <v>0</v>
      </c>
      <c r="D59" s="151">
        <f t="shared" si="5"/>
        <v>0</v>
      </c>
      <c r="E59" s="129"/>
      <c r="F59" s="219"/>
      <c r="G59" s="218"/>
      <c r="H59" s="270"/>
      <c r="I59" s="145"/>
      <c r="J59" s="218"/>
    </row>
    <row r="60" spans="1:10" ht="20.100000000000001" customHeight="1" x14ac:dyDescent="0.2">
      <c r="A60" s="84">
        <f t="shared" si="2"/>
        <v>17</v>
      </c>
      <c r="B60" s="153"/>
      <c r="C60" s="82">
        <f t="shared" si="4"/>
        <v>0</v>
      </c>
      <c r="D60" s="151">
        <f t="shared" si="5"/>
        <v>0</v>
      </c>
      <c r="E60" s="129"/>
      <c r="F60" s="219"/>
      <c r="G60" s="218"/>
      <c r="H60" s="270"/>
      <c r="I60" s="145"/>
      <c r="J60" s="218"/>
    </row>
    <row r="61" spans="1:10" ht="20.100000000000001" customHeight="1" x14ac:dyDescent="0.2">
      <c r="A61" s="84">
        <f t="shared" si="2"/>
        <v>17</v>
      </c>
      <c r="B61" s="153"/>
      <c r="C61" s="82">
        <f t="shared" si="4"/>
        <v>0</v>
      </c>
      <c r="D61" s="151">
        <f t="shared" si="5"/>
        <v>0</v>
      </c>
      <c r="E61" s="129"/>
      <c r="F61" s="219"/>
      <c r="G61" s="218"/>
      <c r="H61" s="270"/>
      <c r="I61" s="145"/>
      <c r="J61" s="218"/>
    </row>
    <row r="62" spans="1:10" ht="20.100000000000001" customHeight="1" x14ac:dyDescent="0.2">
      <c r="A62" s="84">
        <f t="shared" si="2"/>
        <v>17</v>
      </c>
      <c r="B62" s="153"/>
      <c r="C62" s="82">
        <f t="shared" si="4"/>
        <v>0</v>
      </c>
      <c r="D62" s="151">
        <f t="shared" si="5"/>
        <v>0</v>
      </c>
      <c r="E62" s="129"/>
      <c r="F62" s="219"/>
      <c r="G62" s="218"/>
      <c r="H62" s="270"/>
      <c r="I62" s="145"/>
      <c r="J62" s="218"/>
    </row>
    <row r="63" spans="1:10" ht="20.100000000000001" customHeight="1" x14ac:dyDescent="0.2">
      <c r="A63" s="84">
        <f t="shared" si="2"/>
        <v>17</v>
      </c>
      <c r="B63" s="153"/>
      <c r="C63" s="82">
        <f t="shared" si="4"/>
        <v>0</v>
      </c>
      <c r="D63" s="151">
        <f t="shared" si="5"/>
        <v>0</v>
      </c>
      <c r="E63" s="129"/>
      <c r="F63" s="219"/>
      <c r="G63" s="218"/>
      <c r="H63" s="270"/>
      <c r="I63" s="145"/>
      <c r="J63" s="218"/>
    </row>
    <row r="64" spans="1:10" ht="20.100000000000001" customHeight="1" x14ac:dyDescent="0.2">
      <c r="A64" s="84">
        <f t="shared" si="2"/>
        <v>17</v>
      </c>
      <c r="B64" s="153"/>
      <c r="C64" s="82">
        <f t="shared" si="4"/>
        <v>0</v>
      </c>
      <c r="D64" s="151">
        <f t="shared" si="5"/>
        <v>0</v>
      </c>
      <c r="E64" s="129"/>
      <c r="F64" s="219"/>
      <c r="G64" s="218"/>
      <c r="H64" s="270"/>
      <c r="I64" s="145"/>
      <c r="J64" s="218"/>
    </row>
    <row r="65" spans="1:10" ht="20.100000000000001" customHeight="1" x14ac:dyDescent="0.2">
      <c r="A65" s="84">
        <f t="shared" si="2"/>
        <v>17</v>
      </c>
      <c r="B65" s="153"/>
      <c r="C65" s="82">
        <f t="shared" si="4"/>
        <v>0</v>
      </c>
      <c r="D65" s="151">
        <f t="shared" si="5"/>
        <v>0</v>
      </c>
      <c r="E65" s="129"/>
      <c r="F65" s="219"/>
      <c r="G65" s="218"/>
      <c r="H65" s="270"/>
      <c r="I65" s="145"/>
      <c r="J65" s="218"/>
    </row>
    <row r="66" spans="1:10" ht="20.100000000000001" customHeight="1" x14ac:dyDescent="0.2">
      <c r="A66" s="84">
        <f t="shared" si="2"/>
        <v>17</v>
      </c>
      <c r="B66" s="153"/>
      <c r="C66" s="82">
        <f t="shared" si="4"/>
        <v>0</v>
      </c>
      <c r="D66" s="151">
        <f t="shared" si="5"/>
        <v>0</v>
      </c>
      <c r="E66" s="129"/>
      <c r="F66" s="219"/>
      <c r="G66" s="218"/>
      <c r="H66" s="270"/>
      <c r="I66" s="145"/>
      <c r="J66" s="218"/>
    </row>
    <row r="67" spans="1:10" ht="20.100000000000001" customHeight="1" x14ac:dyDescent="0.2">
      <c r="A67" s="84">
        <f t="shared" si="2"/>
        <v>17</v>
      </c>
      <c r="B67" s="153"/>
      <c r="C67" s="82">
        <f t="shared" si="4"/>
        <v>0</v>
      </c>
      <c r="D67" s="151">
        <f t="shared" si="5"/>
        <v>0</v>
      </c>
      <c r="E67" s="129"/>
      <c r="F67" s="219"/>
      <c r="G67" s="218"/>
      <c r="H67" s="270"/>
      <c r="I67" s="145"/>
      <c r="J67" s="218"/>
    </row>
    <row r="68" spans="1:10" ht="20.100000000000001" customHeight="1" x14ac:dyDescent="0.2">
      <c r="A68" s="84">
        <f t="shared" si="2"/>
        <v>17</v>
      </c>
      <c r="B68" s="153"/>
      <c r="C68" s="82">
        <f t="shared" si="4"/>
        <v>0</v>
      </c>
      <c r="D68" s="151">
        <f t="shared" si="5"/>
        <v>0</v>
      </c>
      <c r="E68" s="129"/>
      <c r="F68" s="219"/>
      <c r="G68" s="218"/>
      <c r="H68" s="270"/>
      <c r="I68" s="145"/>
      <c r="J68" s="218"/>
    </row>
    <row r="69" spans="1:10" ht="20.100000000000001" customHeight="1" x14ac:dyDescent="0.2">
      <c r="A69" s="84">
        <f t="shared" si="2"/>
        <v>17</v>
      </c>
      <c r="B69" s="153"/>
      <c r="C69" s="82">
        <f t="shared" si="4"/>
        <v>0</v>
      </c>
      <c r="D69" s="151">
        <f t="shared" si="5"/>
        <v>0</v>
      </c>
      <c r="E69" s="129"/>
      <c r="F69" s="219"/>
      <c r="G69" s="218"/>
      <c r="H69" s="270"/>
      <c r="I69" s="145"/>
      <c r="J69" s="218"/>
    </row>
    <row r="70" spans="1:10" ht="20.100000000000001" customHeight="1" x14ac:dyDescent="0.2">
      <c r="A70" s="84">
        <f t="shared" si="2"/>
        <v>17</v>
      </c>
      <c r="B70" s="153"/>
      <c r="C70" s="82">
        <f t="shared" si="4"/>
        <v>0</v>
      </c>
      <c r="D70" s="151">
        <f t="shared" si="5"/>
        <v>0</v>
      </c>
      <c r="E70" s="129"/>
      <c r="F70" s="219"/>
      <c r="G70" s="218"/>
      <c r="H70" s="270"/>
      <c r="I70" s="145"/>
      <c r="J70" s="218"/>
    </row>
    <row r="71" spans="1:10" ht="20.100000000000001" customHeight="1" x14ac:dyDescent="0.2">
      <c r="A71" s="84">
        <f t="shared" si="2"/>
        <v>17</v>
      </c>
      <c r="B71" s="153"/>
      <c r="C71" s="82">
        <f t="shared" si="4"/>
        <v>0</v>
      </c>
      <c r="D71" s="151">
        <f t="shared" si="5"/>
        <v>0</v>
      </c>
      <c r="E71" s="129"/>
      <c r="F71" s="219"/>
      <c r="G71" s="218"/>
      <c r="H71" s="270"/>
      <c r="I71" s="145"/>
      <c r="J71" s="218"/>
    </row>
    <row r="72" spans="1:10" ht="20.100000000000001" customHeight="1" x14ac:dyDescent="0.2">
      <c r="A72" s="84">
        <f t="shared" si="2"/>
        <v>17</v>
      </c>
      <c r="B72" s="153"/>
      <c r="C72" s="82">
        <f t="shared" si="4"/>
        <v>0</v>
      </c>
      <c r="D72" s="151">
        <f t="shared" si="5"/>
        <v>0</v>
      </c>
      <c r="E72" s="129"/>
      <c r="F72" s="219"/>
      <c r="G72" s="218"/>
      <c r="H72" s="270"/>
      <c r="I72" s="145"/>
      <c r="J72" s="218"/>
    </row>
    <row r="73" spans="1:10" ht="20.100000000000001" customHeight="1" x14ac:dyDescent="0.2">
      <c r="A73" s="84">
        <f t="shared" si="2"/>
        <v>17</v>
      </c>
      <c r="B73" s="153"/>
      <c r="C73" s="82">
        <f t="shared" si="4"/>
        <v>0</v>
      </c>
      <c r="D73" s="151">
        <f t="shared" si="5"/>
        <v>0</v>
      </c>
      <c r="E73" s="129"/>
      <c r="F73" s="219"/>
      <c r="G73" s="218"/>
      <c r="H73" s="270"/>
      <c r="I73" s="145"/>
      <c r="J73" s="218"/>
    </row>
    <row r="74" spans="1:10" ht="20.100000000000001" customHeight="1" x14ac:dyDescent="0.2">
      <c r="A74" s="84">
        <f t="shared" si="2"/>
        <v>17</v>
      </c>
      <c r="B74" s="153"/>
      <c r="C74" s="82">
        <f t="shared" si="4"/>
        <v>0</v>
      </c>
      <c r="D74" s="151">
        <f t="shared" si="5"/>
        <v>0</v>
      </c>
      <c r="E74" s="129"/>
      <c r="F74" s="219"/>
      <c r="G74" s="218"/>
      <c r="H74" s="270"/>
      <c r="I74" s="145"/>
      <c r="J74" s="218"/>
    </row>
    <row r="75" spans="1:10" ht="20.100000000000001" customHeight="1" x14ac:dyDescent="0.2">
      <c r="A75" s="84">
        <f t="shared" si="2"/>
        <v>17</v>
      </c>
      <c r="B75" s="153"/>
      <c r="C75" s="82">
        <f t="shared" si="4"/>
        <v>0</v>
      </c>
      <c r="D75" s="151">
        <f t="shared" si="5"/>
        <v>0</v>
      </c>
      <c r="E75" s="129"/>
      <c r="F75" s="219"/>
      <c r="G75" s="218"/>
      <c r="H75" s="270"/>
      <c r="I75" s="145"/>
      <c r="J75" s="218"/>
    </row>
    <row r="76" spans="1:10" ht="20.100000000000001" customHeight="1" x14ac:dyDescent="0.2">
      <c r="A76" s="84">
        <f t="shared" si="2"/>
        <v>17</v>
      </c>
      <c r="B76" s="153"/>
      <c r="C76" s="82">
        <f t="shared" si="4"/>
        <v>0</v>
      </c>
      <c r="D76" s="151">
        <f t="shared" si="5"/>
        <v>0</v>
      </c>
      <c r="E76" s="129"/>
      <c r="F76" s="219"/>
      <c r="G76" s="218"/>
      <c r="H76" s="270"/>
      <c r="I76" s="145"/>
      <c r="J76" s="218"/>
    </row>
    <row r="77" spans="1:10" ht="20.100000000000001" customHeight="1" x14ac:dyDescent="0.2">
      <c r="A77" s="84">
        <f t="shared" si="2"/>
        <v>17</v>
      </c>
      <c r="B77" s="153"/>
      <c r="C77" s="82">
        <f t="shared" si="4"/>
        <v>0</v>
      </c>
      <c r="D77" s="151">
        <f t="shared" si="5"/>
        <v>0</v>
      </c>
      <c r="E77" s="129"/>
      <c r="F77" s="219"/>
      <c r="G77" s="218"/>
      <c r="H77" s="270"/>
      <c r="I77" s="145"/>
      <c r="J77" s="218"/>
    </row>
    <row r="78" spans="1:10" ht="20.100000000000001" customHeight="1" x14ac:dyDescent="0.2">
      <c r="A78" s="84">
        <f t="shared" si="2"/>
        <v>17</v>
      </c>
      <c r="B78" s="153"/>
      <c r="C78" s="82">
        <f t="shared" si="4"/>
        <v>0</v>
      </c>
      <c r="D78" s="151">
        <f t="shared" si="5"/>
        <v>0</v>
      </c>
      <c r="E78" s="129"/>
      <c r="F78" s="219"/>
      <c r="G78" s="218"/>
      <c r="H78" s="270"/>
      <c r="I78" s="145"/>
      <c r="J78" s="218"/>
    </row>
    <row r="79" spans="1:10" ht="20.100000000000001" customHeight="1" x14ac:dyDescent="0.2">
      <c r="A79" s="84">
        <f t="shared" si="2"/>
        <v>17</v>
      </c>
      <c r="B79" s="153"/>
      <c r="C79" s="82">
        <f t="shared" si="4"/>
        <v>0</v>
      </c>
      <c r="D79" s="151">
        <f t="shared" si="5"/>
        <v>0</v>
      </c>
      <c r="E79" s="129"/>
      <c r="F79" s="219"/>
      <c r="G79" s="218"/>
      <c r="H79" s="270"/>
      <c r="I79" s="145"/>
      <c r="J79" s="218"/>
    </row>
    <row r="80" spans="1:10" ht="20.100000000000001" customHeight="1" x14ac:dyDescent="0.2">
      <c r="A80" s="84">
        <f t="shared" si="2"/>
        <v>17</v>
      </c>
      <c r="B80" s="153"/>
      <c r="C80" s="82">
        <f t="shared" si="4"/>
        <v>0</v>
      </c>
      <c r="D80" s="151">
        <f t="shared" si="5"/>
        <v>0</v>
      </c>
      <c r="E80" s="129"/>
      <c r="F80" s="219"/>
      <c r="G80" s="218"/>
      <c r="H80" s="270"/>
      <c r="I80" s="145"/>
      <c r="J80" s="218"/>
    </row>
    <row r="81" spans="1:10" ht="20.100000000000001" customHeight="1" x14ac:dyDescent="0.2">
      <c r="A81" s="84">
        <f t="shared" si="2"/>
        <v>17</v>
      </c>
      <c r="B81" s="153"/>
      <c r="C81" s="82">
        <f t="shared" si="4"/>
        <v>0</v>
      </c>
      <c r="D81" s="151">
        <f t="shared" si="5"/>
        <v>0</v>
      </c>
      <c r="E81" s="129"/>
      <c r="F81" s="219"/>
      <c r="G81" s="218"/>
      <c r="H81" s="270"/>
      <c r="I81" s="145"/>
      <c r="J81" s="218"/>
    </row>
    <row r="82" spans="1:10" ht="20.100000000000001" customHeight="1" x14ac:dyDescent="0.2">
      <c r="A82" s="84">
        <f t="shared" si="2"/>
        <v>17</v>
      </c>
      <c r="B82" s="153"/>
      <c r="C82" s="82">
        <f t="shared" si="4"/>
        <v>0</v>
      </c>
      <c r="D82" s="151">
        <f t="shared" si="5"/>
        <v>0</v>
      </c>
      <c r="E82" s="129"/>
      <c r="F82" s="219"/>
      <c r="G82" s="218"/>
      <c r="H82" s="270"/>
      <c r="I82" s="145"/>
      <c r="J82" s="218"/>
    </row>
    <row r="83" spans="1:10" ht="20.100000000000001" customHeight="1" x14ac:dyDescent="0.2">
      <c r="A83" s="84">
        <f t="shared" si="2"/>
        <v>17</v>
      </c>
      <c r="B83" s="153"/>
      <c r="C83" s="82">
        <f t="shared" si="4"/>
        <v>0</v>
      </c>
      <c r="D83" s="151">
        <f t="shared" si="5"/>
        <v>0</v>
      </c>
      <c r="E83" s="129"/>
      <c r="F83" s="219"/>
      <c r="G83" s="218"/>
      <c r="H83" s="270"/>
      <c r="I83" s="145"/>
      <c r="J83" s="218"/>
    </row>
    <row r="84" spans="1:10" ht="20.100000000000001" customHeight="1" x14ac:dyDescent="0.2">
      <c r="A84" s="84">
        <f t="shared" si="2"/>
        <v>17</v>
      </c>
      <c r="B84" s="153"/>
      <c r="C84" s="82">
        <f t="shared" si="4"/>
        <v>0</v>
      </c>
      <c r="D84" s="151">
        <f t="shared" si="5"/>
        <v>0</v>
      </c>
      <c r="E84" s="129"/>
      <c r="F84" s="219"/>
      <c r="G84" s="218"/>
      <c r="H84" s="270"/>
      <c r="I84" s="145"/>
      <c r="J84" s="218"/>
    </row>
    <row r="85" spans="1:10" ht="20.100000000000001" customHeight="1" x14ac:dyDescent="0.2">
      <c r="A85" s="84">
        <f t="shared" si="2"/>
        <v>17</v>
      </c>
      <c r="B85" s="153"/>
      <c r="C85" s="82">
        <f t="shared" si="4"/>
        <v>0</v>
      </c>
      <c r="D85" s="151">
        <f t="shared" si="5"/>
        <v>0</v>
      </c>
      <c r="E85" s="129"/>
      <c r="F85" s="219"/>
      <c r="G85" s="218"/>
      <c r="H85" s="270"/>
      <c r="I85" s="145"/>
      <c r="J85" s="218"/>
    </row>
    <row r="86" spans="1:10" ht="20.100000000000001" customHeight="1" x14ac:dyDescent="0.2">
      <c r="A86" s="84">
        <f t="shared" si="2"/>
        <v>17</v>
      </c>
      <c r="B86" s="153"/>
      <c r="C86" s="82">
        <f t="shared" si="4"/>
        <v>0</v>
      </c>
      <c r="D86" s="151">
        <f t="shared" si="5"/>
        <v>0</v>
      </c>
      <c r="E86" s="129"/>
      <c r="F86" s="219"/>
      <c r="G86" s="218"/>
      <c r="H86" s="270"/>
      <c r="I86" s="145"/>
      <c r="J86" s="218"/>
    </row>
    <row r="87" spans="1:10" ht="20.100000000000001" customHeight="1" x14ac:dyDescent="0.2">
      <c r="A87" s="84">
        <f t="shared" si="2"/>
        <v>17</v>
      </c>
      <c r="B87" s="153"/>
      <c r="C87" s="82">
        <f t="shared" si="4"/>
        <v>0</v>
      </c>
      <c r="D87" s="151">
        <f t="shared" si="5"/>
        <v>0</v>
      </c>
      <c r="E87" s="129"/>
      <c r="F87" s="219"/>
      <c r="G87" s="218"/>
      <c r="H87" s="270"/>
      <c r="I87" s="145"/>
      <c r="J87" s="218"/>
    </row>
    <row r="88" spans="1:10" ht="20.100000000000001" customHeight="1" x14ac:dyDescent="0.2">
      <c r="A88" s="84">
        <f t="shared" si="2"/>
        <v>17</v>
      </c>
      <c r="B88" s="153"/>
      <c r="C88" s="82">
        <f t="shared" si="4"/>
        <v>0</v>
      </c>
      <c r="D88" s="151">
        <f t="shared" si="5"/>
        <v>0</v>
      </c>
      <c r="E88" s="129"/>
      <c r="F88" s="219"/>
      <c r="G88" s="218"/>
      <c r="H88" s="270"/>
      <c r="I88" s="145"/>
      <c r="J88" s="218"/>
    </row>
    <row r="89" spans="1:10" ht="20.100000000000001" customHeight="1" x14ac:dyDescent="0.2">
      <c r="A89" s="84">
        <f t="shared" si="2"/>
        <v>17</v>
      </c>
      <c r="B89" s="153"/>
      <c r="C89" s="82">
        <f t="shared" si="4"/>
        <v>0</v>
      </c>
      <c r="D89" s="151">
        <f t="shared" si="5"/>
        <v>0</v>
      </c>
      <c r="E89" s="129"/>
      <c r="F89" s="219"/>
      <c r="G89" s="218"/>
      <c r="H89" s="270"/>
      <c r="I89" s="145"/>
      <c r="J89" s="218"/>
    </row>
    <row r="90" spans="1:10" ht="20.100000000000001" customHeight="1" x14ac:dyDescent="0.2">
      <c r="A90" s="84">
        <f t="shared" si="2"/>
        <v>17</v>
      </c>
      <c r="B90" s="153"/>
      <c r="C90" s="82">
        <f t="shared" ref="C90:C121" si="6">IFERROR(VLOOKUP(J90,Tabla_Items,2,FALSE),G90)</f>
        <v>0</v>
      </c>
      <c r="D90" s="151">
        <f t="shared" ref="D90:D121" si="7">IFERROR(VLOOKUP(J90,Tabla_Items,3,FALSE),H90)</f>
        <v>0</v>
      </c>
      <c r="E90" s="129"/>
      <c r="F90" s="219"/>
      <c r="G90" s="218"/>
      <c r="H90" s="270"/>
      <c r="I90" s="145"/>
      <c r="J90" s="218"/>
    </row>
    <row r="91" spans="1:10" ht="20.100000000000001" customHeight="1" x14ac:dyDescent="0.2">
      <c r="A91" s="84">
        <f t="shared" ref="A91:A154" si="8">IF(D91=0,A90,A90+1)</f>
        <v>17</v>
      </c>
      <c r="B91" s="153"/>
      <c r="C91" s="82">
        <f t="shared" si="6"/>
        <v>0</v>
      </c>
      <c r="D91" s="151">
        <f t="shared" si="7"/>
        <v>0</v>
      </c>
      <c r="E91" s="129"/>
      <c r="F91" s="219"/>
      <c r="G91" s="218"/>
      <c r="H91" s="270"/>
      <c r="I91" s="145"/>
      <c r="J91" s="218"/>
    </row>
    <row r="92" spans="1:10" ht="20.100000000000001" customHeight="1" x14ac:dyDescent="0.2">
      <c r="A92" s="84">
        <f t="shared" si="8"/>
        <v>17</v>
      </c>
      <c r="B92" s="153"/>
      <c r="C92" s="82">
        <f t="shared" si="6"/>
        <v>0</v>
      </c>
      <c r="D92" s="151">
        <f t="shared" si="7"/>
        <v>0</v>
      </c>
      <c r="E92" s="129"/>
      <c r="F92" s="219"/>
      <c r="G92" s="218"/>
      <c r="H92" s="270"/>
      <c r="I92" s="145"/>
      <c r="J92" s="218"/>
    </row>
    <row r="93" spans="1:10" ht="20.100000000000001" customHeight="1" x14ac:dyDescent="0.2">
      <c r="A93" s="84">
        <f t="shared" si="8"/>
        <v>17</v>
      </c>
      <c r="B93" s="153"/>
      <c r="C93" s="82">
        <f t="shared" si="6"/>
        <v>0</v>
      </c>
      <c r="D93" s="151">
        <f t="shared" si="7"/>
        <v>0</v>
      </c>
      <c r="E93" s="129"/>
      <c r="F93" s="219"/>
      <c r="G93" s="218"/>
      <c r="H93" s="270"/>
      <c r="I93" s="145"/>
      <c r="J93" s="218"/>
    </row>
    <row r="94" spans="1:10" ht="20.100000000000001" customHeight="1" x14ac:dyDescent="0.2">
      <c r="A94" s="84">
        <f t="shared" si="8"/>
        <v>17</v>
      </c>
      <c r="B94" s="153"/>
      <c r="C94" s="82">
        <f t="shared" si="6"/>
        <v>0</v>
      </c>
      <c r="D94" s="151">
        <f t="shared" si="7"/>
        <v>0</v>
      </c>
      <c r="E94" s="129"/>
      <c r="F94" s="219"/>
      <c r="G94" s="218"/>
      <c r="H94" s="270"/>
      <c r="I94" s="145"/>
      <c r="J94" s="218"/>
    </row>
    <row r="95" spans="1:10" ht="20.100000000000001" customHeight="1" x14ac:dyDescent="0.2">
      <c r="A95" s="84">
        <f t="shared" si="8"/>
        <v>17</v>
      </c>
      <c r="B95" s="153"/>
      <c r="C95" s="82">
        <f t="shared" si="6"/>
        <v>0</v>
      </c>
      <c r="D95" s="151">
        <f t="shared" si="7"/>
        <v>0</v>
      </c>
      <c r="E95" s="129"/>
      <c r="F95" s="219"/>
      <c r="G95" s="218"/>
      <c r="H95" s="270"/>
      <c r="I95" s="145"/>
      <c r="J95" s="218"/>
    </row>
    <row r="96" spans="1:10" ht="20.100000000000001" customHeight="1" x14ac:dyDescent="0.2">
      <c r="A96" s="84">
        <f t="shared" si="8"/>
        <v>17</v>
      </c>
      <c r="B96" s="153"/>
      <c r="C96" s="82">
        <f t="shared" si="6"/>
        <v>0</v>
      </c>
      <c r="D96" s="151">
        <f t="shared" si="7"/>
        <v>0</v>
      </c>
      <c r="E96" s="129"/>
      <c r="F96" s="219"/>
      <c r="G96" s="218"/>
      <c r="H96" s="270"/>
      <c r="I96" s="145"/>
      <c r="J96" s="218"/>
    </row>
    <row r="97" spans="1:10" ht="20.100000000000001" customHeight="1" x14ac:dyDescent="0.2">
      <c r="A97" s="84">
        <f t="shared" si="8"/>
        <v>17</v>
      </c>
      <c r="B97" s="153"/>
      <c r="C97" s="82">
        <f t="shared" si="6"/>
        <v>0</v>
      </c>
      <c r="D97" s="151">
        <f t="shared" si="7"/>
        <v>0</v>
      </c>
      <c r="E97" s="129"/>
      <c r="F97" s="219"/>
      <c r="G97" s="218"/>
      <c r="H97" s="270"/>
      <c r="I97" s="145"/>
      <c r="J97" s="218"/>
    </row>
    <row r="98" spans="1:10" ht="20.100000000000001" customHeight="1" x14ac:dyDescent="0.2">
      <c r="A98" s="84">
        <f t="shared" si="8"/>
        <v>17</v>
      </c>
      <c r="B98" s="153"/>
      <c r="C98" s="82">
        <f t="shared" si="6"/>
        <v>0</v>
      </c>
      <c r="D98" s="151">
        <f t="shared" si="7"/>
        <v>0</v>
      </c>
      <c r="E98" s="129"/>
      <c r="F98" s="219"/>
      <c r="G98" s="218"/>
      <c r="H98" s="270"/>
      <c r="I98" s="145"/>
      <c r="J98" s="218"/>
    </row>
    <row r="99" spans="1:10" ht="20.100000000000001" customHeight="1" x14ac:dyDescent="0.2">
      <c r="A99" s="84">
        <f t="shared" si="8"/>
        <v>17</v>
      </c>
      <c r="B99" s="153"/>
      <c r="C99" s="82">
        <f t="shared" si="6"/>
        <v>0</v>
      </c>
      <c r="D99" s="151">
        <f t="shared" si="7"/>
        <v>0</v>
      </c>
      <c r="E99" s="129"/>
      <c r="F99" s="219"/>
      <c r="G99" s="218"/>
      <c r="H99" s="270"/>
      <c r="I99" s="145"/>
      <c r="J99" s="218"/>
    </row>
    <row r="100" spans="1:10" ht="20.100000000000001" customHeight="1" x14ac:dyDescent="0.2">
      <c r="A100" s="84">
        <f t="shared" si="8"/>
        <v>17</v>
      </c>
      <c r="B100" s="153"/>
      <c r="C100" s="82">
        <f t="shared" si="6"/>
        <v>0</v>
      </c>
      <c r="D100" s="151">
        <f t="shared" si="7"/>
        <v>0</v>
      </c>
      <c r="E100" s="129"/>
      <c r="F100" s="219"/>
      <c r="G100" s="218"/>
      <c r="H100" s="270"/>
      <c r="I100" s="145"/>
      <c r="J100" s="218"/>
    </row>
    <row r="101" spans="1:10" ht="20.100000000000001" customHeight="1" x14ac:dyDescent="0.2">
      <c r="A101" s="84">
        <f t="shared" si="8"/>
        <v>17</v>
      </c>
      <c r="B101" s="153"/>
      <c r="C101" s="82">
        <f t="shared" si="6"/>
        <v>0</v>
      </c>
      <c r="D101" s="151">
        <f t="shared" si="7"/>
        <v>0</v>
      </c>
      <c r="E101" s="129"/>
      <c r="F101" s="219"/>
      <c r="G101" s="218"/>
      <c r="H101" s="270"/>
      <c r="I101" s="145"/>
      <c r="J101" s="218"/>
    </row>
    <row r="102" spans="1:10" ht="20.100000000000001" customHeight="1" x14ac:dyDescent="0.2">
      <c r="A102" s="84">
        <f t="shared" si="8"/>
        <v>17</v>
      </c>
      <c r="B102" s="153"/>
      <c r="C102" s="82">
        <f t="shared" si="6"/>
        <v>0</v>
      </c>
      <c r="D102" s="151">
        <f t="shared" si="7"/>
        <v>0</v>
      </c>
      <c r="E102" s="129"/>
      <c r="F102" s="219"/>
      <c r="G102" s="218"/>
      <c r="H102" s="270"/>
      <c r="I102" s="145"/>
      <c r="J102" s="218"/>
    </row>
    <row r="103" spans="1:10" ht="20.100000000000001" customHeight="1" x14ac:dyDescent="0.2">
      <c r="A103" s="84">
        <f t="shared" si="8"/>
        <v>17</v>
      </c>
      <c r="B103" s="153"/>
      <c r="C103" s="82">
        <f t="shared" si="6"/>
        <v>0</v>
      </c>
      <c r="D103" s="151">
        <f t="shared" si="7"/>
        <v>0</v>
      </c>
      <c r="E103" s="129"/>
      <c r="F103" s="219"/>
      <c r="G103" s="218"/>
      <c r="H103" s="270"/>
      <c r="I103" s="145"/>
      <c r="J103" s="218"/>
    </row>
    <row r="104" spans="1:10" ht="20.100000000000001" customHeight="1" x14ac:dyDescent="0.2">
      <c r="A104" s="84">
        <f t="shared" si="8"/>
        <v>17</v>
      </c>
      <c r="B104" s="153"/>
      <c r="C104" s="82">
        <f t="shared" si="6"/>
        <v>0</v>
      </c>
      <c r="D104" s="151">
        <f t="shared" si="7"/>
        <v>0</v>
      </c>
      <c r="E104" s="129"/>
      <c r="F104" s="219"/>
      <c r="G104" s="218"/>
      <c r="H104" s="270"/>
      <c r="I104" s="145"/>
      <c r="J104" s="218"/>
    </row>
    <row r="105" spans="1:10" ht="20.100000000000001" customHeight="1" x14ac:dyDescent="0.2">
      <c r="A105" s="84">
        <f t="shared" si="8"/>
        <v>17</v>
      </c>
      <c r="B105" s="153"/>
      <c r="C105" s="82">
        <f t="shared" si="6"/>
        <v>0</v>
      </c>
      <c r="D105" s="151">
        <f t="shared" si="7"/>
        <v>0</v>
      </c>
      <c r="E105" s="129"/>
      <c r="F105" s="219"/>
      <c r="G105" s="218"/>
      <c r="H105" s="270"/>
      <c r="I105" s="145"/>
      <c r="J105" s="218"/>
    </row>
    <row r="106" spans="1:10" ht="20.100000000000001" customHeight="1" x14ac:dyDescent="0.2">
      <c r="A106" s="84">
        <f t="shared" si="8"/>
        <v>17</v>
      </c>
      <c r="B106" s="153"/>
      <c r="C106" s="82">
        <f t="shared" si="6"/>
        <v>0</v>
      </c>
      <c r="D106" s="151">
        <f t="shared" si="7"/>
        <v>0</v>
      </c>
      <c r="E106" s="129"/>
      <c r="F106" s="219"/>
      <c r="G106" s="218"/>
      <c r="H106" s="270"/>
      <c r="I106" s="145"/>
      <c r="J106" s="218"/>
    </row>
    <row r="107" spans="1:10" ht="20.100000000000001" customHeight="1" x14ac:dyDescent="0.2">
      <c r="A107" s="84">
        <f t="shared" si="8"/>
        <v>17</v>
      </c>
      <c r="B107" s="153"/>
      <c r="C107" s="82">
        <f t="shared" si="6"/>
        <v>0</v>
      </c>
      <c r="D107" s="151">
        <f t="shared" si="7"/>
        <v>0</v>
      </c>
      <c r="E107" s="129"/>
      <c r="F107" s="219"/>
      <c r="G107" s="218"/>
      <c r="H107" s="270"/>
      <c r="I107" s="145"/>
      <c r="J107" s="218"/>
    </row>
    <row r="108" spans="1:10" ht="20.100000000000001" customHeight="1" x14ac:dyDescent="0.2">
      <c r="A108" s="84">
        <f t="shared" si="8"/>
        <v>17</v>
      </c>
      <c r="B108" s="153"/>
      <c r="C108" s="82">
        <f t="shared" si="6"/>
        <v>0</v>
      </c>
      <c r="D108" s="151">
        <f t="shared" si="7"/>
        <v>0</v>
      </c>
      <c r="E108" s="129"/>
      <c r="F108" s="219"/>
      <c r="G108" s="218"/>
      <c r="H108" s="270"/>
      <c r="I108" s="145"/>
      <c r="J108" s="218"/>
    </row>
    <row r="109" spans="1:10" ht="20.100000000000001" customHeight="1" x14ac:dyDescent="0.2">
      <c r="A109" s="84">
        <f t="shared" si="8"/>
        <v>17</v>
      </c>
      <c r="B109" s="153"/>
      <c r="C109" s="82">
        <f t="shared" si="6"/>
        <v>0</v>
      </c>
      <c r="D109" s="151">
        <f t="shared" si="7"/>
        <v>0</v>
      </c>
      <c r="E109" s="129"/>
      <c r="F109" s="219"/>
      <c r="G109" s="218"/>
      <c r="H109" s="270"/>
      <c r="I109" s="145"/>
      <c r="J109" s="218"/>
    </row>
    <row r="110" spans="1:10" ht="20.100000000000001" customHeight="1" x14ac:dyDescent="0.2">
      <c r="A110" s="84">
        <f t="shared" si="8"/>
        <v>17</v>
      </c>
      <c r="B110" s="153"/>
      <c r="C110" s="82">
        <f t="shared" si="6"/>
        <v>0</v>
      </c>
      <c r="D110" s="151">
        <f t="shared" si="7"/>
        <v>0</v>
      </c>
      <c r="E110" s="129"/>
      <c r="F110" s="219"/>
      <c r="G110" s="218"/>
      <c r="H110" s="270"/>
      <c r="I110" s="145"/>
      <c r="J110" s="218"/>
    </row>
    <row r="111" spans="1:10" ht="20.100000000000001" customHeight="1" x14ac:dyDescent="0.2">
      <c r="A111" s="84">
        <f t="shared" si="8"/>
        <v>17</v>
      </c>
      <c r="B111" s="153"/>
      <c r="C111" s="82">
        <f t="shared" si="6"/>
        <v>0</v>
      </c>
      <c r="D111" s="151">
        <f t="shared" si="7"/>
        <v>0</v>
      </c>
      <c r="E111" s="129"/>
      <c r="F111" s="219"/>
      <c r="G111" s="218"/>
      <c r="H111" s="270"/>
      <c r="I111" s="145"/>
      <c r="J111" s="218"/>
    </row>
    <row r="112" spans="1:10" ht="20.100000000000001" customHeight="1" x14ac:dyDescent="0.2">
      <c r="A112" s="84">
        <f t="shared" si="8"/>
        <v>17</v>
      </c>
      <c r="B112" s="153"/>
      <c r="C112" s="82">
        <f t="shared" si="6"/>
        <v>0</v>
      </c>
      <c r="D112" s="151">
        <f t="shared" si="7"/>
        <v>0</v>
      </c>
      <c r="E112" s="129"/>
      <c r="F112" s="219"/>
      <c r="G112" s="218"/>
      <c r="H112" s="270"/>
      <c r="I112" s="145"/>
      <c r="J112" s="218"/>
    </row>
    <row r="113" spans="1:10" ht="20.100000000000001" customHeight="1" x14ac:dyDescent="0.2">
      <c r="A113" s="84">
        <f t="shared" si="8"/>
        <v>17</v>
      </c>
      <c r="B113" s="153"/>
      <c r="C113" s="82">
        <f t="shared" si="6"/>
        <v>0</v>
      </c>
      <c r="D113" s="151">
        <f t="shared" si="7"/>
        <v>0</v>
      </c>
      <c r="E113" s="129"/>
      <c r="F113" s="219"/>
      <c r="G113" s="218"/>
      <c r="H113" s="270"/>
      <c r="I113" s="145"/>
      <c r="J113" s="218"/>
    </row>
    <row r="114" spans="1:10" ht="20.100000000000001" customHeight="1" x14ac:dyDescent="0.2">
      <c r="A114" s="84">
        <f t="shared" si="8"/>
        <v>17</v>
      </c>
      <c r="B114" s="153"/>
      <c r="C114" s="82">
        <f t="shared" si="6"/>
        <v>0</v>
      </c>
      <c r="D114" s="151">
        <f t="shared" si="7"/>
        <v>0</v>
      </c>
      <c r="E114" s="129"/>
      <c r="F114" s="219"/>
      <c r="G114" s="218"/>
      <c r="H114" s="270"/>
      <c r="I114" s="145"/>
      <c r="J114" s="218"/>
    </row>
    <row r="115" spans="1:10" ht="20.100000000000001" customHeight="1" x14ac:dyDescent="0.2">
      <c r="A115" s="84">
        <f t="shared" si="8"/>
        <v>17</v>
      </c>
      <c r="B115" s="153"/>
      <c r="C115" s="82">
        <f t="shared" si="6"/>
        <v>0</v>
      </c>
      <c r="D115" s="151">
        <f t="shared" si="7"/>
        <v>0</v>
      </c>
      <c r="E115" s="129"/>
      <c r="F115" s="219"/>
      <c r="G115" s="218"/>
      <c r="H115" s="270"/>
      <c r="I115" s="145"/>
      <c r="J115" s="218"/>
    </row>
    <row r="116" spans="1:10" ht="20.100000000000001" customHeight="1" x14ac:dyDescent="0.2">
      <c r="A116" s="84">
        <f t="shared" si="8"/>
        <v>17</v>
      </c>
      <c r="B116" s="153"/>
      <c r="C116" s="82">
        <f t="shared" si="6"/>
        <v>0</v>
      </c>
      <c r="D116" s="151">
        <f t="shared" si="7"/>
        <v>0</v>
      </c>
      <c r="E116" s="129"/>
      <c r="F116" s="219"/>
      <c r="G116" s="218"/>
      <c r="H116" s="270"/>
      <c r="I116" s="145"/>
      <c r="J116" s="218"/>
    </row>
    <row r="117" spans="1:10" ht="20.100000000000001" customHeight="1" x14ac:dyDescent="0.2">
      <c r="A117" s="84">
        <f t="shared" si="8"/>
        <v>17</v>
      </c>
      <c r="B117" s="153"/>
      <c r="C117" s="82">
        <f t="shared" si="6"/>
        <v>0</v>
      </c>
      <c r="D117" s="151">
        <f t="shared" si="7"/>
        <v>0</v>
      </c>
      <c r="E117" s="129"/>
      <c r="F117" s="219"/>
      <c r="G117" s="218"/>
      <c r="H117" s="270"/>
      <c r="I117" s="145"/>
      <c r="J117" s="218"/>
    </row>
    <row r="118" spans="1:10" ht="20.100000000000001" customHeight="1" x14ac:dyDescent="0.2">
      <c r="A118" s="84">
        <f t="shared" si="8"/>
        <v>17</v>
      </c>
      <c r="B118" s="153"/>
      <c r="C118" s="82">
        <f t="shared" si="6"/>
        <v>0</v>
      </c>
      <c r="D118" s="151">
        <f t="shared" si="7"/>
        <v>0</v>
      </c>
      <c r="E118" s="129"/>
      <c r="F118" s="219"/>
      <c r="G118" s="218"/>
      <c r="H118" s="270"/>
      <c r="I118" s="145"/>
      <c r="J118" s="218"/>
    </row>
    <row r="119" spans="1:10" ht="20.100000000000001" customHeight="1" x14ac:dyDescent="0.2">
      <c r="A119" s="84">
        <f t="shared" si="8"/>
        <v>17</v>
      </c>
      <c r="B119" s="153"/>
      <c r="C119" s="82">
        <f t="shared" si="6"/>
        <v>0</v>
      </c>
      <c r="D119" s="151">
        <f t="shared" si="7"/>
        <v>0</v>
      </c>
      <c r="E119" s="129"/>
      <c r="F119" s="219"/>
      <c r="G119" s="218"/>
      <c r="H119" s="270"/>
      <c r="I119" s="145"/>
      <c r="J119" s="218"/>
    </row>
    <row r="120" spans="1:10" ht="20.100000000000001" customHeight="1" x14ac:dyDescent="0.2">
      <c r="A120" s="84">
        <f t="shared" si="8"/>
        <v>17</v>
      </c>
      <c r="B120" s="153"/>
      <c r="C120" s="82">
        <f t="shared" si="6"/>
        <v>0</v>
      </c>
      <c r="D120" s="151">
        <f t="shared" si="7"/>
        <v>0</v>
      </c>
      <c r="E120" s="129"/>
      <c r="F120" s="219"/>
      <c r="G120" s="218"/>
      <c r="H120" s="270"/>
      <c r="I120" s="145"/>
      <c r="J120" s="218"/>
    </row>
    <row r="121" spans="1:10" ht="20.100000000000001" customHeight="1" x14ac:dyDescent="0.2">
      <c r="A121" s="84">
        <f t="shared" si="8"/>
        <v>17</v>
      </c>
      <c r="B121" s="153"/>
      <c r="C121" s="82">
        <f t="shared" si="6"/>
        <v>0</v>
      </c>
      <c r="D121" s="151">
        <f t="shared" si="7"/>
        <v>0</v>
      </c>
      <c r="E121" s="129"/>
      <c r="F121" s="219"/>
      <c r="G121" s="218"/>
      <c r="H121" s="270"/>
      <c r="I121" s="145"/>
      <c r="J121" s="218"/>
    </row>
    <row r="122" spans="1:10" ht="20.100000000000001" customHeight="1" x14ac:dyDescent="0.2">
      <c r="A122" s="84">
        <f t="shared" si="8"/>
        <v>17</v>
      </c>
      <c r="B122" s="153"/>
      <c r="C122" s="82">
        <f t="shared" ref="C122:C153" si="9">IFERROR(VLOOKUP(J122,Tabla_Items,2,FALSE),G122)</f>
        <v>0</v>
      </c>
      <c r="D122" s="151">
        <f t="shared" ref="D122:D153" si="10">IFERROR(VLOOKUP(J122,Tabla_Items,3,FALSE),H122)</f>
        <v>0</v>
      </c>
      <c r="E122" s="129"/>
      <c r="F122" s="219"/>
      <c r="G122" s="218"/>
      <c r="H122" s="270"/>
      <c r="I122" s="145"/>
      <c r="J122" s="218"/>
    </row>
    <row r="123" spans="1:10" ht="20.100000000000001" customHeight="1" x14ac:dyDescent="0.2">
      <c r="A123" s="84">
        <f t="shared" si="8"/>
        <v>17</v>
      </c>
      <c r="B123" s="153"/>
      <c r="C123" s="82">
        <f t="shared" si="9"/>
        <v>0</v>
      </c>
      <c r="D123" s="151">
        <f t="shared" si="10"/>
        <v>0</v>
      </c>
      <c r="E123" s="129"/>
      <c r="F123" s="219"/>
      <c r="G123" s="218"/>
      <c r="H123" s="270"/>
      <c r="I123" s="145"/>
      <c r="J123" s="218"/>
    </row>
    <row r="124" spans="1:10" ht="20.100000000000001" customHeight="1" x14ac:dyDescent="0.2">
      <c r="A124" s="84">
        <f t="shared" si="8"/>
        <v>17</v>
      </c>
      <c r="B124" s="153"/>
      <c r="C124" s="82">
        <f t="shared" si="9"/>
        <v>0</v>
      </c>
      <c r="D124" s="151">
        <f t="shared" si="10"/>
        <v>0</v>
      </c>
      <c r="E124" s="129"/>
      <c r="F124" s="219"/>
      <c r="G124" s="218"/>
      <c r="H124" s="270"/>
      <c r="I124" s="145"/>
      <c r="J124" s="218"/>
    </row>
    <row r="125" spans="1:10" ht="20.100000000000001" customHeight="1" x14ac:dyDescent="0.2">
      <c r="A125" s="84">
        <f t="shared" si="8"/>
        <v>17</v>
      </c>
      <c r="B125" s="153"/>
      <c r="C125" s="82">
        <f t="shared" si="9"/>
        <v>0</v>
      </c>
      <c r="D125" s="151">
        <f t="shared" si="10"/>
        <v>0</v>
      </c>
      <c r="E125" s="129"/>
      <c r="F125" s="219"/>
      <c r="G125" s="218"/>
      <c r="H125" s="270"/>
      <c r="I125" s="145"/>
      <c r="J125" s="218"/>
    </row>
    <row r="126" spans="1:10" ht="20.100000000000001" customHeight="1" x14ac:dyDescent="0.2">
      <c r="A126" s="84">
        <f t="shared" si="8"/>
        <v>17</v>
      </c>
      <c r="B126" s="153"/>
      <c r="C126" s="82">
        <f t="shared" si="9"/>
        <v>0</v>
      </c>
      <c r="D126" s="151">
        <f t="shared" si="10"/>
        <v>0</v>
      </c>
      <c r="E126" s="129"/>
      <c r="F126" s="219"/>
      <c r="G126" s="218"/>
      <c r="H126" s="270"/>
      <c r="I126" s="145"/>
      <c r="J126" s="218"/>
    </row>
    <row r="127" spans="1:10" ht="20.100000000000001" customHeight="1" x14ac:dyDescent="0.2">
      <c r="A127" s="84">
        <f t="shared" si="8"/>
        <v>17</v>
      </c>
      <c r="B127" s="153"/>
      <c r="C127" s="82">
        <f t="shared" si="9"/>
        <v>0</v>
      </c>
      <c r="D127" s="151">
        <f t="shared" si="10"/>
        <v>0</v>
      </c>
      <c r="E127" s="129"/>
      <c r="F127" s="219"/>
      <c r="G127" s="218"/>
      <c r="H127" s="270"/>
      <c r="I127" s="145"/>
      <c r="J127" s="218"/>
    </row>
    <row r="128" spans="1:10" ht="20.100000000000001" customHeight="1" x14ac:dyDescent="0.2">
      <c r="A128" s="84">
        <f t="shared" si="8"/>
        <v>17</v>
      </c>
      <c r="B128" s="153"/>
      <c r="C128" s="82">
        <f t="shared" si="9"/>
        <v>0</v>
      </c>
      <c r="D128" s="151">
        <f t="shared" si="10"/>
        <v>0</v>
      </c>
      <c r="E128" s="129"/>
      <c r="F128" s="219"/>
      <c r="G128" s="218"/>
      <c r="H128" s="270"/>
      <c r="I128" s="145"/>
      <c r="J128" s="218"/>
    </row>
    <row r="129" spans="1:10" ht="20.100000000000001" customHeight="1" x14ac:dyDescent="0.2">
      <c r="A129" s="84">
        <f t="shared" si="8"/>
        <v>17</v>
      </c>
      <c r="B129" s="153"/>
      <c r="C129" s="82">
        <f t="shared" si="9"/>
        <v>0</v>
      </c>
      <c r="D129" s="151">
        <f t="shared" si="10"/>
        <v>0</v>
      </c>
      <c r="E129" s="129"/>
      <c r="F129" s="219"/>
      <c r="G129" s="218"/>
      <c r="H129" s="270"/>
      <c r="I129" s="145"/>
      <c r="J129" s="218"/>
    </row>
    <row r="130" spans="1:10" ht="20.100000000000001" customHeight="1" x14ac:dyDescent="0.2">
      <c r="A130" s="84">
        <f t="shared" si="8"/>
        <v>17</v>
      </c>
      <c r="B130" s="153"/>
      <c r="C130" s="82">
        <f t="shared" si="9"/>
        <v>0</v>
      </c>
      <c r="D130" s="151">
        <f t="shared" si="10"/>
        <v>0</v>
      </c>
      <c r="E130" s="129"/>
      <c r="F130" s="219"/>
      <c r="G130" s="218"/>
      <c r="H130" s="270"/>
      <c r="I130" s="145"/>
      <c r="J130" s="218"/>
    </row>
    <row r="131" spans="1:10" ht="20.100000000000001" customHeight="1" x14ac:dyDescent="0.2">
      <c r="A131" s="84">
        <f t="shared" si="8"/>
        <v>17</v>
      </c>
      <c r="B131" s="153"/>
      <c r="C131" s="82">
        <f t="shared" si="9"/>
        <v>0</v>
      </c>
      <c r="D131" s="151">
        <f t="shared" si="10"/>
        <v>0</v>
      </c>
      <c r="E131" s="129"/>
      <c r="F131" s="219"/>
      <c r="G131" s="218"/>
      <c r="H131" s="270"/>
      <c r="I131" s="145"/>
      <c r="J131" s="218"/>
    </row>
    <row r="132" spans="1:10" ht="20.100000000000001" customHeight="1" x14ac:dyDescent="0.2">
      <c r="A132" s="84">
        <f t="shared" si="8"/>
        <v>17</v>
      </c>
      <c r="B132" s="153"/>
      <c r="C132" s="82">
        <f t="shared" si="9"/>
        <v>0</v>
      </c>
      <c r="D132" s="151">
        <f t="shared" si="10"/>
        <v>0</v>
      </c>
      <c r="E132" s="129"/>
      <c r="F132" s="219"/>
      <c r="G132" s="218"/>
      <c r="H132" s="270"/>
      <c r="I132" s="145"/>
      <c r="J132" s="218"/>
    </row>
    <row r="133" spans="1:10" ht="20.100000000000001" customHeight="1" x14ac:dyDescent="0.2">
      <c r="A133" s="84">
        <f t="shared" si="8"/>
        <v>17</v>
      </c>
      <c r="B133" s="153"/>
      <c r="C133" s="82">
        <f t="shared" si="9"/>
        <v>0</v>
      </c>
      <c r="D133" s="151">
        <f t="shared" si="10"/>
        <v>0</v>
      </c>
      <c r="E133" s="129"/>
      <c r="F133" s="219"/>
      <c r="G133" s="218"/>
      <c r="H133" s="270"/>
      <c r="I133" s="145"/>
      <c r="J133" s="218"/>
    </row>
    <row r="134" spans="1:10" ht="20.100000000000001" customHeight="1" x14ac:dyDescent="0.2">
      <c r="A134" s="84">
        <f t="shared" si="8"/>
        <v>17</v>
      </c>
      <c r="B134" s="153"/>
      <c r="C134" s="82">
        <f t="shared" si="9"/>
        <v>0</v>
      </c>
      <c r="D134" s="151">
        <f t="shared" si="10"/>
        <v>0</v>
      </c>
      <c r="E134" s="129"/>
      <c r="F134" s="219"/>
      <c r="G134" s="218"/>
      <c r="H134" s="270"/>
      <c r="I134" s="145"/>
      <c r="J134" s="218"/>
    </row>
    <row r="135" spans="1:10" ht="20.100000000000001" customHeight="1" x14ac:dyDescent="0.2">
      <c r="A135" s="84">
        <f t="shared" si="8"/>
        <v>17</v>
      </c>
      <c r="B135" s="153"/>
      <c r="C135" s="82">
        <f t="shared" si="9"/>
        <v>0</v>
      </c>
      <c r="D135" s="151">
        <f t="shared" si="10"/>
        <v>0</v>
      </c>
      <c r="E135" s="129"/>
      <c r="F135" s="219"/>
      <c r="G135" s="218"/>
      <c r="H135" s="270"/>
      <c r="I135" s="145"/>
      <c r="J135" s="218"/>
    </row>
    <row r="136" spans="1:10" ht="20.100000000000001" customHeight="1" x14ac:dyDescent="0.2">
      <c r="A136" s="84">
        <f t="shared" si="8"/>
        <v>17</v>
      </c>
      <c r="B136" s="153"/>
      <c r="C136" s="82">
        <f t="shared" si="9"/>
        <v>0</v>
      </c>
      <c r="D136" s="151">
        <f t="shared" si="10"/>
        <v>0</v>
      </c>
      <c r="E136" s="129"/>
      <c r="F136" s="219"/>
      <c r="G136" s="218"/>
      <c r="H136" s="270"/>
      <c r="I136" s="145"/>
      <c r="J136" s="218"/>
    </row>
    <row r="137" spans="1:10" ht="20.100000000000001" customHeight="1" x14ac:dyDescent="0.2">
      <c r="A137" s="84">
        <f t="shared" si="8"/>
        <v>17</v>
      </c>
      <c r="B137" s="153"/>
      <c r="C137" s="82">
        <f t="shared" si="9"/>
        <v>0</v>
      </c>
      <c r="D137" s="151">
        <f t="shared" si="10"/>
        <v>0</v>
      </c>
      <c r="E137" s="129"/>
      <c r="F137" s="219"/>
      <c r="G137" s="218"/>
      <c r="H137" s="270"/>
      <c r="I137" s="145"/>
      <c r="J137" s="218"/>
    </row>
    <row r="138" spans="1:10" ht="20.100000000000001" customHeight="1" x14ac:dyDescent="0.2">
      <c r="A138" s="84">
        <f t="shared" si="8"/>
        <v>17</v>
      </c>
      <c r="B138" s="153"/>
      <c r="C138" s="82">
        <f t="shared" si="9"/>
        <v>0</v>
      </c>
      <c r="D138" s="151">
        <f t="shared" si="10"/>
        <v>0</v>
      </c>
      <c r="E138" s="129"/>
      <c r="F138" s="219"/>
      <c r="G138" s="218"/>
      <c r="H138" s="270"/>
      <c r="I138" s="145"/>
      <c r="J138" s="218"/>
    </row>
    <row r="139" spans="1:10" ht="20.100000000000001" customHeight="1" x14ac:dyDescent="0.2">
      <c r="A139" s="84">
        <f t="shared" si="8"/>
        <v>17</v>
      </c>
      <c r="B139" s="153"/>
      <c r="C139" s="82">
        <f t="shared" si="9"/>
        <v>0</v>
      </c>
      <c r="D139" s="151">
        <f t="shared" si="10"/>
        <v>0</v>
      </c>
      <c r="E139" s="129"/>
      <c r="F139" s="219"/>
      <c r="G139" s="218"/>
      <c r="H139" s="270"/>
      <c r="I139" s="145"/>
      <c r="J139" s="218"/>
    </row>
    <row r="140" spans="1:10" ht="20.100000000000001" customHeight="1" x14ac:dyDescent="0.2">
      <c r="A140" s="84">
        <f t="shared" si="8"/>
        <v>17</v>
      </c>
      <c r="B140" s="153"/>
      <c r="C140" s="82">
        <f t="shared" si="9"/>
        <v>0</v>
      </c>
      <c r="D140" s="151">
        <f t="shared" si="10"/>
        <v>0</v>
      </c>
      <c r="E140" s="129"/>
      <c r="F140" s="219"/>
      <c r="G140" s="218"/>
      <c r="H140" s="270"/>
      <c r="I140" s="145"/>
      <c r="J140" s="218"/>
    </row>
    <row r="141" spans="1:10" ht="20.100000000000001" customHeight="1" x14ac:dyDescent="0.2">
      <c r="A141" s="84">
        <f t="shared" si="8"/>
        <v>17</v>
      </c>
      <c r="B141" s="153"/>
      <c r="C141" s="82">
        <f t="shared" si="9"/>
        <v>0</v>
      </c>
      <c r="D141" s="151">
        <f t="shared" si="10"/>
        <v>0</v>
      </c>
      <c r="E141" s="129"/>
      <c r="F141" s="219"/>
      <c r="G141" s="218"/>
      <c r="H141" s="270"/>
      <c r="I141" s="145"/>
      <c r="J141" s="218"/>
    </row>
    <row r="142" spans="1:10" ht="20.100000000000001" customHeight="1" x14ac:dyDescent="0.2">
      <c r="A142" s="84">
        <f t="shared" si="8"/>
        <v>17</v>
      </c>
      <c r="B142" s="153"/>
      <c r="C142" s="82">
        <f t="shared" si="9"/>
        <v>0</v>
      </c>
      <c r="D142" s="151">
        <f t="shared" si="10"/>
        <v>0</v>
      </c>
      <c r="E142" s="129"/>
      <c r="F142" s="219"/>
      <c r="G142" s="218"/>
      <c r="H142" s="270"/>
      <c r="I142" s="145"/>
      <c r="J142" s="218"/>
    </row>
    <row r="143" spans="1:10" ht="20.100000000000001" customHeight="1" x14ac:dyDescent="0.2">
      <c r="A143" s="84">
        <f t="shared" si="8"/>
        <v>17</v>
      </c>
      <c r="B143" s="153"/>
      <c r="C143" s="82">
        <f t="shared" si="9"/>
        <v>0</v>
      </c>
      <c r="D143" s="151">
        <f t="shared" si="10"/>
        <v>0</v>
      </c>
      <c r="E143" s="129"/>
      <c r="F143" s="219"/>
      <c r="G143" s="218"/>
      <c r="H143" s="270"/>
      <c r="I143" s="145"/>
      <c r="J143" s="218"/>
    </row>
    <row r="144" spans="1:10" ht="20.100000000000001" customHeight="1" x14ac:dyDescent="0.2">
      <c r="A144" s="84">
        <f t="shared" si="8"/>
        <v>17</v>
      </c>
      <c r="B144" s="153"/>
      <c r="C144" s="82">
        <f t="shared" si="9"/>
        <v>0</v>
      </c>
      <c r="D144" s="151">
        <f t="shared" si="10"/>
        <v>0</v>
      </c>
      <c r="E144" s="129"/>
      <c r="F144" s="219"/>
      <c r="G144" s="218"/>
      <c r="H144" s="270"/>
      <c r="I144" s="145"/>
      <c r="J144" s="218"/>
    </row>
    <row r="145" spans="1:10" ht="20.100000000000001" customHeight="1" x14ac:dyDescent="0.2">
      <c r="A145" s="84">
        <f t="shared" si="8"/>
        <v>17</v>
      </c>
      <c r="B145" s="153"/>
      <c r="C145" s="82">
        <f t="shared" si="9"/>
        <v>0</v>
      </c>
      <c r="D145" s="151">
        <f t="shared" si="10"/>
        <v>0</v>
      </c>
      <c r="E145" s="129"/>
      <c r="F145" s="219"/>
      <c r="G145" s="218"/>
      <c r="H145" s="270"/>
      <c r="I145" s="145"/>
      <c r="J145" s="218"/>
    </row>
    <row r="146" spans="1:10" ht="20.100000000000001" customHeight="1" x14ac:dyDescent="0.2">
      <c r="A146" s="84">
        <f t="shared" si="8"/>
        <v>17</v>
      </c>
      <c r="B146" s="153"/>
      <c r="C146" s="82">
        <f t="shared" si="9"/>
        <v>0</v>
      </c>
      <c r="D146" s="151">
        <f t="shared" si="10"/>
        <v>0</v>
      </c>
      <c r="E146" s="129"/>
      <c r="F146" s="219"/>
      <c r="G146" s="218"/>
      <c r="H146" s="270"/>
      <c r="I146" s="145"/>
      <c r="J146" s="218"/>
    </row>
    <row r="147" spans="1:10" ht="20.100000000000001" customHeight="1" x14ac:dyDescent="0.2">
      <c r="A147" s="84">
        <f t="shared" si="8"/>
        <v>17</v>
      </c>
      <c r="B147" s="153"/>
      <c r="C147" s="82">
        <f t="shared" si="9"/>
        <v>0</v>
      </c>
      <c r="D147" s="151">
        <f t="shared" si="10"/>
        <v>0</v>
      </c>
      <c r="E147" s="129"/>
      <c r="F147" s="219"/>
      <c r="G147" s="218"/>
      <c r="H147" s="270"/>
      <c r="I147" s="145"/>
      <c r="J147" s="218"/>
    </row>
    <row r="148" spans="1:10" ht="20.100000000000001" customHeight="1" x14ac:dyDescent="0.2">
      <c r="A148" s="84">
        <f t="shared" si="8"/>
        <v>17</v>
      </c>
      <c r="B148" s="153"/>
      <c r="C148" s="82">
        <f t="shared" si="9"/>
        <v>0</v>
      </c>
      <c r="D148" s="151">
        <f t="shared" si="10"/>
        <v>0</v>
      </c>
      <c r="E148" s="129"/>
      <c r="F148" s="219"/>
      <c r="G148" s="218"/>
      <c r="H148" s="270"/>
      <c r="I148" s="145"/>
      <c r="J148" s="218"/>
    </row>
    <row r="149" spans="1:10" ht="20.100000000000001" customHeight="1" x14ac:dyDescent="0.2">
      <c r="A149" s="84">
        <f t="shared" si="8"/>
        <v>17</v>
      </c>
      <c r="B149" s="153"/>
      <c r="C149" s="82">
        <f t="shared" si="9"/>
        <v>0</v>
      </c>
      <c r="D149" s="151">
        <f t="shared" si="10"/>
        <v>0</v>
      </c>
      <c r="E149" s="129"/>
      <c r="F149" s="219"/>
      <c r="G149" s="218"/>
      <c r="H149" s="270"/>
      <c r="I149" s="145"/>
      <c r="J149" s="218"/>
    </row>
    <row r="150" spans="1:10" ht="20.100000000000001" customHeight="1" x14ac:dyDescent="0.2">
      <c r="A150" s="84">
        <f t="shared" si="8"/>
        <v>17</v>
      </c>
      <c r="B150" s="153"/>
      <c r="C150" s="82">
        <f t="shared" si="9"/>
        <v>0</v>
      </c>
      <c r="D150" s="151">
        <f t="shared" si="10"/>
        <v>0</v>
      </c>
      <c r="E150" s="129"/>
      <c r="F150" s="219"/>
      <c r="G150" s="218"/>
      <c r="H150" s="270"/>
      <c r="I150" s="145"/>
      <c r="J150" s="218"/>
    </row>
    <row r="151" spans="1:10" ht="20.100000000000001" customHeight="1" x14ac:dyDescent="0.2">
      <c r="A151" s="84">
        <f t="shared" si="8"/>
        <v>17</v>
      </c>
      <c r="B151" s="153"/>
      <c r="C151" s="82">
        <f t="shared" si="9"/>
        <v>0</v>
      </c>
      <c r="D151" s="151">
        <f t="shared" si="10"/>
        <v>0</v>
      </c>
      <c r="E151" s="129"/>
      <c r="F151" s="219"/>
      <c r="G151" s="218"/>
      <c r="H151" s="270"/>
      <c r="I151" s="145"/>
      <c r="J151" s="218"/>
    </row>
    <row r="152" spans="1:10" ht="20.100000000000001" customHeight="1" x14ac:dyDescent="0.2">
      <c r="A152" s="84">
        <f t="shared" si="8"/>
        <v>17</v>
      </c>
      <c r="B152" s="153"/>
      <c r="C152" s="82">
        <f t="shared" si="9"/>
        <v>0</v>
      </c>
      <c r="D152" s="151">
        <f t="shared" si="10"/>
        <v>0</v>
      </c>
      <c r="E152" s="129"/>
      <c r="F152" s="219"/>
      <c r="G152" s="218"/>
      <c r="H152" s="270"/>
      <c r="I152" s="145"/>
      <c r="J152" s="218"/>
    </row>
    <row r="153" spans="1:10" ht="20.100000000000001" customHeight="1" x14ac:dyDescent="0.2">
      <c r="A153" s="84">
        <f t="shared" si="8"/>
        <v>17</v>
      </c>
      <c r="B153" s="153"/>
      <c r="C153" s="82">
        <f t="shared" si="9"/>
        <v>0</v>
      </c>
      <c r="D153" s="151">
        <f t="shared" si="10"/>
        <v>0</v>
      </c>
      <c r="E153" s="129"/>
      <c r="F153" s="219"/>
      <c r="G153" s="218"/>
      <c r="H153" s="270"/>
      <c r="I153" s="145"/>
      <c r="J153" s="218"/>
    </row>
    <row r="154" spans="1:10" ht="20.100000000000001" customHeight="1" x14ac:dyDescent="0.2">
      <c r="A154" s="84">
        <f t="shared" si="8"/>
        <v>17</v>
      </c>
      <c r="B154" s="153"/>
      <c r="C154" s="82">
        <f t="shared" ref="C154:C185" si="11">IFERROR(VLOOKUP(J154,Tabla_Items,2,FALSE),G154)</f>
        <v>0</v>
      </c>
      <c r="D154" s="151">
        <f t="shared" ref="D154:D185" si="12">IFERROR(VLOOKUP(J154,Tabla_Items,3,FALSE),H154)</f>
        <v>0</v>
      </c>
      <c r="E154" s="129"/>
      <c r="F154" s="219"/>
      <c r="G154" s="218"/>
      <c r="H154" s="270"/>
      <c r="I154" s="145"/>
      <c r="J154" s="218"/>
    </row>
    <row r="155" spans="1:10" ht="20.100000000000001" customHeight="1" x14ac:dyDescent="0.2">
      <c r="A155" s="84">
        <f t="shared" ref="A155:A218" si="13">IF(D155=0,A154,A154+1)</f>
        <v>17</v>
      </c>
      <c r="B155" s="153"/>
      <c r="C155" s="82">
        <f t="shared" si="11"/>
        <v>0</v>
      </c>
      <c r="D155" s="151">
        <f t="shared" si="12"/>
        <v>0</v>
      </c>
      <c r="E155" s="129"/>
      <c r="F155" s="219"/>
      <c r="G155" s="218"/>
      <c r="H155" s="270"/>
      <c r="I155" s="145"/>
      <c r="J155" s="218"/>
    </row>
    <row r="156" spans="1:10" ht="20.100000000000001" customHeight="1" x14ac:dyDescent="0.2">
      <c r="A156" s="84">
        <f t="shared" si="13"/>
        <v>17</v>
      </c>
      <c r="B156" s="153"/>
      <c r="C156" s="82">
        <f t="shared" si="11"/>
        <v>0</v>
      </c>
      <c r="D156" s="151">
        <f t="shared" si="12"/>
        <v>0</v>
      </c>
      <c r="E156" s="129"/>
      <c r="F156" s="219"/>
      <c r="G156" s="218"/>
      <c r="H156" s="270"/>
      <c r="I156" s="145"/>
      <c r="J156" s="218"/>
    </row>
    <row r="157" spans="1:10" ht="20.100000000000001" customHeight="1" x14ac:dyDescent="0.2">
      <c r="A157" s="84">
        <f t="shared" si="13"/>
        <v>17</v>
      </c>
      <c r="B157" s="153"/>
      <c r="C157" s="82">
        <f t="shared" si="11"/>
        <v>0</v>
      </c>
      <c r="D157" s="151">
        <f t="shared" si="12"/>
        <v>0</v>
      </c>
      <c r="E157" s="129"/>
      <c r="F157" s="219"/>
      <c r="G157" s="218"/>
      <c r="H157" s="270"/>
      <c r="I157" s="145"/>
      <c r="J157" s="218"/>
    </row>
    <row r="158" spans="1:10" ht="20.100000000000001" customHeight="1" x14ac:dyDescent="0.2">
      <c r="A158" s="84">
        <f t="shared" si="13"/>
        <v>17</v>
      </c>
      <c r="B158" s="153"/>
      <c r="C158" s="82">
        <f t="shared" si="11"/>
        <v>0</v>
      </c>
      <c r="D158" s="151">
        <f t="shared" si="12"/>
        <v>0</v>
      </c>
      <c r="E158" s="129"/>
      <c r="F158" s="219"/>
      <c r="G158" s="218"/>
      <c r="H158" s="270"/>
      <c r="I158" s="145"/>
      <c r="J158" s="218"/>
    </row>
    <row r="159" spans="1:10" ht="20.100000000000001" customHeight="1" x14ac:dyDescent="0.2">
      <c r="A159" s="84">
        <f t="shared" si="13"/>
        <v>17</v>
      </c>
      <c r="B159" s="153"/>
      <c r="C159" s="82">
        <f t="shared" si="11"/>
        <v>0</v>
      </c>
      <c r="D159" s="151">
        <f t="shared" si="12"/>
        <v>0</v>
      </c>
      <c r="E159" s="129"/>
      <c r="F159" s="219"/>
      <c r="G159" s="218"/>
      <c r="H159" s="270"/>
      <c r="I159" s="145"/>
      <c r="J159" s="218"/>
    </row>
    <row r="160" spans="1:10" ht="20.100000000000001" customHeight="1" x14ac:dyDescent="0.2">
      <c r="A160" s="84">
        <f t="shared" si="13"/>
        <v>17</v>
      </c>
      <c r="B160" s="153"/>
      <c r="C160" s="82">
        <f t="shared" si="11"/>
        <v>0</v>
      </c>
      <c r="D160" s="151">
        <f t="shared" si="12"/>
        <v>0</v>
      </c>
      <c r="E160" s="129"/>
      <c r="F160" s="219"/>
      <c r="G160" s="218"/>
      <c r="H160" s="270"/>
      <c r="I160" s="145"/>
      <c r="J160" s="218"/>
    </row>
    <row r="161" spans="1:10" ht="20.100000000000001" customHeight="1" x14ac:dyDescent="0.2">
      <c r="A161" s="84">
        <f t="shared" si="13"/>
        <v>17</v>
      </c>
      <c r="B161" s="153"/>
      <c r="C161" s="82">
        <f t="shared" si="11"/>
        <v>0</v>
      </c>
      <c r="D161" s="151">
        <f t="shared" si="12"/>
        <v>0</v>
      </c>
      <c r="E161" s="129"/>
      <c r="F161" s="219"/>
      <c r="G161" s="218"/>
      <c r="H161" s="270"/>
      <c r="I161" s="145"/>
      <c r="J161" s="218"/>
    </row>
    <row r="162" spans="1:10" ht="20.100000000000001" customHeight="1" x14ac:dyDescent="0.2">
      <c r="A162" s="84">
        <f t="shared" si="13"/>
        <v>17</v>
      </c>
      <c r="B162" s="153"/>
      <c r="C162" s="82">
        <f t="shared" si="11"/>
        <v>0</v>
      </c>
      <c r="D162" s="151">
        <f t="shared" si="12"/>
        <v>0</v>
      </c>
      <c r="E162" s="129"/>
      <c r="F162" s="219"/>
      <c r="G162" s="218"/>
      <c r="H162" s="270"/>
      <c r="I162" s="145"/>
      <c r="J162" s="218"/>
    </row>
    <row r="163" spans="1:10" ht="20.100000000000001" customHeight="1" x14ac:dyDescent="0.2">
      <c r="A163" s="84">
        <f t="shared" si="13"/>
        <v>17</v>
      </c>
      <c r="B163" s="153"/>
      <c r="C163" s="82">
        <f t="shared" si="11"/>
        <v>0</v>
      </c>
      <c r="D163" s="151">
        <f t="shared" si="12"/>
        <v>0</v>
      </c>
      <c r="E163" s="129"/>
      <c r="F163" s="219"/>
      <c r="G163" s="218"/>
      <c r="H163" s="270"/>
      <c r="I163" s="145"/>
      <c r="J163" s="218"/>
    </row>
    <row r="164" spans="1:10" ht="20.100000000000001" customHeight="1" x14ac:dyDescent="0.2">
      <c r="A164" s="84">
        <f t="shared" si="13"/>
        <v>17</v>
      </c>
      <c r="B164" s="153"/>
      <c r="C164" s="82">
        <f t="shared" si="11"/>
        <v>0</v>
      </c>
      <c r="D164" s="151">
        <f t="shared" si="12"/>
        <v>0</v>
      </c>
      <c r="E164" s="129"/>
      <c r="F164" s="219"/>
      <c r="G164" s="218"/>
      <c r="H164" s="270"/>
      <c r="I164" s="145"/>
      <c r="J164" s="218"/>
    </row>
    <row r="165" spans="1:10" ht="20.100000000000001" customHeight="1" x14ac:dyDescent="0.2">
      <c r="A165" s="84">
        <f t="shared" si="13"/>
        <v>17</v>
      </c>
      <c r="B165" s="153"/>
      <c r="C165" s="82">
        <f t="shared" si="11"/>
        <v>0</v>
      </c>
      <c r="D165" s="151">
        <f t="shared" si="12"/>
        <v>0</v>
      </c>
      <c r="E165" s="129"/>
      <c r="F165" s="219"/>
      <c r="G165" s="218"/>
      <c r="H165" s="270"/>
      <c r="I165" s="145"/>
      <c r="J165" s="218"/>
    </row>
    <row r="166" spans="1:10" ht="20.100000000000001" customHeight="1" x14ac:dyDescent="0.2">
      <c r="A166" s="84">
        <f t="shared" si="13"/>
        <v>17</v>
      </c>
      <c r="B166" s="153"/>
      <c r="C166" s="82">
        <f t="shared" si="11"/>
        <v>0</v>
      </c>
      <c r="D166" s="151">
        <f t="shared" si="12"/>
        <v>0</v>
      </c>
      <c r="E166" s="129"/>
      <c r="F166" s="219"/>
      <c r="G166" s="218"/>
      <c r="H166" s="270"/>
      <c r="I166" s="145"/>
      <c r="J166" s="218"/>
    </row>
    <row r="167" spans="1:10" ht="20.100000000000001" customHeight="1" x14ac:dyDescent="0.2">
      <c r="A167" s="84">
        <f t="shared" si="13"/>
        <v>17</v>
      </c>
      <c r="B167" s="153"/>
      <c r="C167" s="82">
        <f t="shared" si="11"/>
        <v>0</v>
      </c>
      <c r="D167" s="151">
        <f t="shared" si="12"/>
        <v>0</v>
      </c>
      <c r="E167" s="129"/>
      <c r="F167" s="219"/>
      <c r="G167" s="218"/>
      <c r="H167" s="270"/>
      <c r="I167" s="145"/>
      <c r="J167" s="218"/>
    </row>
    <row r="168" spans="1:10" ht="20.100000000000001" customHeight="1" x14ac:dyDescent="0.2">
      <c r="A168" s="84">
        <f t="shared" si="13"/>
        <v>17</v>
      </c>
      <c r="B168" s="153"/>
      <c r="C168" s="82">
        <f t="shared" si="11"/>
        <v>0</v>
      </c>
      <c r="D168" s="151">
        <f t="shared" si="12"/>
        <v>0</v>
      </c>
      <c r="E168" s="129"/>
      <c r="F168" s="219"/>
      <c r="G168" s="218"/>
      <c r="H168" s="270"/>
      <c r="I168" s="145"/>
      <c r="J168" s="218"/>
    </row>
    <row r="169" spans="1:10" ht="20.100000000000001" customHeight="1" x14ac:dyDescent="0.2">
      <c r="A169" s="84">
        <f t="shared" si="13"/>
        <v>17</v>
      </c>
      <c r="B169" s="153"/>
      <c r="C169" s="82">
        <f t="shared" si="11"/>
        <v>0</v>
      </c>
      <c r="D169" s="151">
        <f t="shared" si="12"/>
        <v>0</v>
      </c>
      <c r="E169" s="129"/>
      <c r="F169" s="219"/>
      <c r="G169" s="218"/>
      <c r="H169" s="270"/>
      <c r="I169" s="145"/>
      <c r="J169" s="218"/>
    </row>
    <row r="170" spans="1:10" ht="20.100000000000001" customHeight="1" x14ac:dyDescent="0.2">
      <c r="A170" s="84">
        <f t="shared" si="13"/>
        <v>17</v>
      </c>
      <c r="B170" s="153"/>
      <c r="C170" s="82">
        <f t="shared" si="11"/>
        <v>0</v>
      </c>
      <c r="D170" s="151">
        <f t="shared" si="12"/>
        <v>0</v>
      </c>
      <c r="E170" s="129"/>
      <c r="F170" s="219"/>
      <c r="G170" s="218"/>
      <c r="H170" s="270"/>
      <c r="I170" s="145"/>
      <c r="J170" s="218"/>
    </row>
    <row r="171" spans="1:10" ht="20.100000000000001" customHeight="1" x14ac:dyDescent="0.2">
      <c r="A171" s="84">
        <f t="shared" si="13"/>
        <v>17</v>
      </c>
      <c r="B171" s="153"/>
      <c r="C171" s="82">
        <f t="shared" si="11"/>
        <v>0</v>
      </c>
      <c r="D171" s="151">
        <f t="shared" si="12"/>
        <v>0</v>
      </c>
      <c r="E171" s="129"/>
      <c r="F171" s="219"/>
      <c r="G171" s="218"/>
      <c r="H171" s="270"/>
      <c r="I171" s="145"/>
      <c r="J171" s="218"/>
    </row>
    <row r="172" spans="1:10" ht="20.100000000000001" customHeight="1" x14ac:dyDescent="0.2">
      <c r="A172" s="84">
        <f t="shared" si="13"/>
        <v>17</v>
      </c>
      <c r="B172" s="153"/>
      <c r="C172" s="82">
        <f t="shared" si="11"/>
        <v>0</v>
      </c>
      <c r="D172" s="151">
        <f t="shared" si="12"/>
        <v>0</v>
      </c>
      <c r="E172" s="129"/>
      <c r="F172" s="219"/>
      <c r="G172" s="218"/>
      <c r="H172" s="270"/>
      <c r="I172" s="145"/>
      <c r="J172" s="218"/>
    </row>
    <row r="173" spans="1:10" ht="20.100000000000001" customHeight="1" x14ac:dyDescent="0.2">
      <c r="A173" s="84">
        <f t="shared" si="13"/>
        <v>17</v>
      </c>
      <c r="B173" s="153"/>
      <c r="C173" s="82">
        <f t="shared" si="11"/>
        <v>0</v>
      </c>
      <c r="D173" s="151">
        <f t="shared" si="12"/>
        <v>0</v>
      </c>
      <c r="E173" s="129"/>
      <c r="F173" s="219"/>
      <c r="G173" s="218"/>
      <c r="H173" s="270"/>
      <c r="I173" s="145"/>
      <c r="J173" s="218"/>
    </row>
    <row r="174" spans="1:10" ht="20.100000000000001" customHeight="1" x14ac:dyDescent="0.2">
      <c r="A174" s="84">
        <f t="shared" si="13"/>
        <v>17</v>
      </c>
      <c r="B174" s="153"/>
      <c r="C174" s="82">
        <f t="shared" si="11"/>
        <v>0</v>
      </c>
      <c r="D174" s="151">
        <f t="shared" si="12"/>
        <v>0</v>
      </c>
      <c r="E174" s="129"/>
      <c r="F174" s="219"/>
      <c r="G174" s="218"/>
      <c r="H174" s="270"/>
      <c r="I174" s="145"/>
      <c r="J174" s="218"/>
    </row>
    <row r="175" spans="1:10" ht="20.100000000000001" customHeight="1" x14ac:dyDescent="0.2">
      <c r="A175" s="84">
        <f t="shared" si="13"/>
        <v>17</v>
      </c>
      <c r="B175" s="153"/>
      <c r="C175" s="82">
        <f t="shared" si="11"/>
        <v>0</v>
      </c>
      <c r="D175" s="151">
        <f t="shared" si="12"/>
        <v>0</v>
      </c>
      <c r="E175" s="129"/>
      <c r="F175" s="219"/>
      <c r="G175" s="218"/>
      <c r="H175" s="270"/>
      <c r="I175" s="145"/>
      <c r="J175" s="218"/>
    </row>
    <row r="176" spans="1:10" ht="20.100000000000001" customHeight="1" x14ac:dyDescent="0.2">
      <c r="A176" s="84">
        <f t="shared" si="13"/>
        <v>17</v>
      </c>
      <c r="B176" s="153"/>
      <c r="C176" s="82">
        <f t="shared" si="11"/>
        <v>0</v>
      </c>
      <c r="D176" s="151">
        <f t="shared" si="12"/>
        <v>0</v>
      </c>
      <c r="E176" s="129"/>
      <c r="F176" s="219"/>
      <c r="G176" s="218"/>
      <c r="H176" s="270"/>
      <c r="I176" s="145"/>
      <c r="J176" s="218"/>
    </row>
    <row r="177" spans="1:10" ht="20.100000000000001" customHeight="1" x14ac:dyDescent="0.2">
      <c r="A177" s="84">
        <f t="shared" si="13"/>
        <v>17</v>
      </c>
      <c r="B177" s="153"/>
      <c r="C177" s="82">
        <f t="shared" si="11"/>
        <v>0</v>
      </c>
      <c r="D177" s="151">
        <f t="shared" si="12"/>
        <v>0</v>
      </c>
      <c r="E177" s="129"/>
      <c r="F177" s="219"/>
      <c r="G177" s="218"/>
      <c r="H177" s="270"/>
      <c r="I177" s="145"/>
      <c r="J177" s="218"/>
    </row>
    <row r="178" spans="1:10" ht="20.100000000000001" customHeight="1" x14ac:dyDescent="0.2">
      <c r="A178" s="84">
        <f t="shared" si="13"/>
        <v>17</v>
      </c>
      <c r="B178" s="153"/>
      <c r="C178" s="82">
        <f t="shared" si="11"/>
        <v>0</v>
      </c>
      <c r="D178" s="151">
        <f t="shared" si="12"/>
        <v>0</v>
      </c>
      <c r="E178" s="129"/>
      <c r="F178" s="219"/>
      <c r="G178" s="218"/>
      <c r="H178" s="270"/>
      <c r="I178" s="145"/>
      <c r="J178" s="218"/>
    </row>
    <row r="179" spans="1:10" ht="20.100000000000001" customHeight="1" x14ac:dyDescent="0.2">
      <c r="A179" s="84">
        <f t="shared" si="13"/>
        <v>17</v>
      </c>
      <c r="B179" s="153"/>
      <c r="C179" s="82">
        <f t="shared" si="11"/>
        <v>0</v>
      </c>
      <c r="D179" s="151">
        <f t="shared" si="12"/>
        <v>0</v>
      </c>
      <c r="E179" s="129"/>
      <c r="F179" s="219"/>
      <c r="G179" s="218"/>
      <c r="H179" s="270"/>
      <c r="I179" s="145"/>
      <c r="J179" s="218"/>
    </row>
    <row r="180" spans="1:10" ht="20.100000000000001" customHeight="1" x14ac:dyDescent="0.2">
      <c r="A180" s="84">
        <f t="shared" si="13"/>
        <v>17</v>
      </c>
      <c r="B180" s="153"/>
      <c r="C180" s="82">
        <f t="shared" si="11"/>
        <v>0</v>
      </c>
      <c r="D180" s="151">
        <f t="shared" si="12"/>
        <v>0</v>
      </c>
      <c r="E180" s="129"/>
      <c r="F180" s="219"/>
      <c r="G180" s="218"/>
      <c r="H180" s="270"/>
      <c r="I180" s="145"/>
      <c r="J180" s="218"/>
    </row>
    <row r="181" spans="1:10" ht="20.100000000000001" customHeight="1" x14ac:dyDescent="0.2">
      <c r="A181" s="84">
        <f t="shared" si="13"/>
        <v>17</v>
      </c>
      <c r="B181" s="153"/>
      <c r="C181" s="82">
        <f t="shared" si="11"/>
        <v>0</v>
      </c>
      <c r="D181" s="151">
        <f t="shared" si="12"/>
        <v>0</v>
      </c>
      <c r="E181" s="129"/>
      <c r="F181" s="219"/>
      <c r="G181" s="218"/>
      <c r="H181" s="270"/>
      <c r="I181" s="145"/>
      <c r="J181" s="218"/>
    </row>
    <row r="182" spans="1:10" ht="20.100000000000001" customHeight="1" x14ac:dyDescent="0.2">
      <c r="A182" s="84">
        <f t="shared" si="13"/>
        <v>17</v>
      </c>
      <c r="B182" s="153"/>
      <c r="C182" s="82">
        <f t="shared" si="11"/>
        <v>0</v>
      </c>
      <c r="D182" s="151">
        <f t="shared" si="12"/>
        <v>0</v>
      </c>
      <c r="E182" s="129"/>
      <c r="F182" s="219"/>
      <c r="G182" s="218"/>
      <c r="H182" s="270"/>
      <c r="I182" s="145"/>
      <c r="J182" s="218"/>
    </row>
    <row r="183" spans="1:10" ht="20.100000000000001" customHeight="1" x14ac:dyDescent="0.2">
      <c r="A183" s="84">
        <f t="shared" si="13"/>
        <v>17</v>
      </c>
      <c r="B183" s="153"/>
      <c r="C183" s="82">
        <f t="shared" si="11"/>
        <v>0</v>
      </c>
      <c r="D183" s="151">
        <f t="shared" si="12"/>
        <v>0</v>
      </c>
      <c r="E183" s="129"/>
      <c r="F183" s="219"/>
      <c r="G183" s="218"/>
      <c r="H183" s="270"/>
      <c r="I183" s="145"/>
      <c r="J183" s="218"/>
    </row>
    <row r="184" spans="1:10" ht="20.100000000000001" customHeight="1" x14ac:dyDescent="0.2">
      <c r="A184" s="84">
        <f t="shared" si="13"/>
        <v>17</v>
      </c>
      <c r="B184" s="153"/>
      <c r="C184" s="82">
        <f t="shared" si="11"/>
        <v>0</v>
      </c>
      <c r="D184" s="151">
        <f t="shared" si="12"/>
        <v>0</v>
      </c>
      <c r="E184" s="129"/>
      <c r="F184" s="219"/>
      <c r="G184" s="218"/>
      <c r="H184" s="270"/>
      <c r="I184" s="145"/>
      <c r="J184" s="218"/>
    </row>
    <row r="185" spans="1:10" ht="20.100000000000001" customHeight="1" x14ac:dyDescent="0.2">
      <c r="A185" s="84">
        <f t="shared" si="13"/>
        <v>17</v>
      </c>
      <c r="B185" s="153"/>
      <c r="C185" s="82">
        <f t="shared" si="11"/>
        <v>0</v>
      </c>
      <c r="D185" s="151">
        <f t="shared" si="12"/>
        <v>0</v>
      </c>
      <c r="E185" s="129"/>
      <c r="F185" s="219"/>
      <c r="G185" s="218"/>
      <c r="H185" s="270"/>
      <c r="I185" s="145"/>
      <c r="J185" s="218"/>
    </row>
    <row r="186" spans="1:10" ht="20.100000000000001" customHeight="1" x14ac:dyDescent="0.2">
      <c r="A186" s="84">
        <f t="shared" si="13"/>
        <v>17</v>
      </c>
      <c r="B186" s="153"/>
      <c r="C186" s="82">
        <f t="shared" ref="C186:C217" si="14">IFERROR(VLOOKUP(J186,Tabla_Items,2,FALSE),G186)</f>
        <v>0</v>
      </c>
      <c r="D186" s="151">
        <f t="shared" ref="D186:D217" si="15">IFERROR(VLOOKUP(J186,Tabla_Items,3,FALSE),H186)</f>
        <v>0</v>
      </c>
      <c r="E186" s="129"/>
      <c r="F186" s="219"/>
      <c r="G186" s="218"/>
      <c r="H186" s="270"/>
      <c r="I186" s="145"/>
      <c r="J186" s="218"/>
    </row>
    <row r="187" spans="1:10" ht="20.100000000000001" customHeight="1" x14ac:dyDescent="0.2">
      <c r="A187" s="84">
        <f t="shared" si="13"/>
        <v>17</v>
      </c>
      <c r="B187" s="153"/>
      <c r="C187" s="82">
        <f t="shared" si="14"/>
        <v>0</v>
      </c>
      <c r="D187" s="151">
        <f t="shared" si="15"/>
        <v>0</v>
      </c>
      <c r="E187" s="129"/>
      <c r="F187" s="219"/>
      <c r="G187" s="218"/>
      <c r="H187" s="270"/>
      <c r="I187" s="145"/>
      <c r="J187" s="218"/>
    </row>
    <row r="188" spans="1:10" ht="20.100000000000001" customHeight="1" x14ac:dyDescent="0.2">
      <c r="A188" s="84">
        <f t="shared" si="13"/>
        <v>17</v>
      </c>
      <c r="B188" s="153"/>
      <c r="C188" s="82">
        <f t="shared" si="14"/>
        <v>0</v>
      </c>
      <c r="D188" s="151">
        <f t="shared" si="15"/>
        <v>0</v>
      </c>
      <c r="E188" s="129"/>
      <c r="F188" s="219"/>
      <c r="G188" s="218"/>
      <c r="H188" s="270"/>
      <c r="I188" s="145"/>
      <c r="J188" s="218"/>
    </row>
    <row r="189" spans="1:10" ht="20.100000000000001" customHeight="1" x14ac:dyDescent="0.2">
      <c r="A189" s="84">
        <f t="shared" si="13"/>
        <v>17</v>
      </c>
      <c r="B189" s="153"/>
      <c r="C189" s="82">
        <f t="shared" si="14"/>
        <v>0</v>
      </c>
      <c r="D189" s="151">
        <f t="shared" si="15"/>
        <v>0</v>
      </c>
      <c r="E189" s="129"/>
      <c r="F189" s="219"/>
      <c r="G189" s="218"/>
      <c r="H189" s="270"/>
      <c r="I189" s="145"/>
      <c r="J189" s="218"/>
    </row>
    <row r="190" spans="1:10" ht="20.100000000000001" customHeight="1" x14ac:dyDescent="0.2">
      <c r="A190" s="84">
        <f t="shared" si="13"/>
        <v>17</v>
      </c>
      <c r="B190" s="153"/>
      <c r="C190" s="82">
        <f t="shared" si="14"/>
        <v>0</v>
      </c>
      <c r="D190" s="151">
        <f t="shared" si="15"/>
        <v>0</v>
      </c>
      <c r="E190" s="129"/>
      <c r="F190" s="219"/>
      <c r="G190" s="218"/>
      <c r="H190" s="270"/>
      <c r="I190" s="145"/>
      <c r="J190" s="218"/>
    </row>
    <row r="191" spans="1:10" ht="20.100000000000001" customHeight="1" x14ac:dyDescent="0.2">
      <c r="A191" s="84">
        <f t="shared" si="13"/>
        <v>17</v>
      </c>
      <c r="B191" s="153"/>
      <c r="C191" s="82">
        <f t="shared" si="14"/>
        <v>0</v>
      </c>
      <c r="D191" s="151">
        <f t="shared" si="15"/>
        <v>0</v>
      </c>
      <c r="E191" s="129"/>
      <c r="F191" s="219"/>
      <c r="G191" s="218"/>
      <c r="H191" s="270"/>
      <c r="I191" s="145"/>
      <c r="J191" s="218"/>
    </row>
    <row r="192" spans="1:10" ht="20.100000000000001" customHeight="1" x14ac:dyDescent="0.2">
      <c r="A192" s="84">
        <f t="shared" si="13"/>
        <v>17</v>
      </c>
      <c r="B192" s="153"/>
      <c r="C192" s="82">
        <f t="shared" si="14"/>
        <v>0</v>
      </c>
      <c r="D192" s="151">
        <f t="shared" si="15"/>
        <v>0</v>
      </c>
      <c r="E192" s="129"/>
      <c r="F192" s="219"/>
      <c r="G192" s="218"/>
      <c r="H192" s="270"/>
      <c r="I192" s="145"/>
      <c r="J192" s="218"/>
    </row>
    <row r="193" spans="1:10" ht="20.100000000000001" customHeight="1" x14ac:dyDescent="0.2">
      <c r="A193" s="84">
        <f t="shared" si="13"/>
        <v>17</v>
      </c>
      <c r="B193" s="153"/>
      <c r="C193" s="82">
        <f t="shared" si="14"/>
        <v>0</v>
      </c>
      <c r="D193" s="151">
        <f t="shared" si="15"/>
        <v>0</v>
      </c>
      <c r="E193" s="129"/>
      <c r="F193" s="219"/>
      <c r="G193" s="218"/>
      <c r="H193" s="270"/>
      <c r="I193" s="145"/>
      <c r="J193" s="218"/>
    </row>
    <row r="194" spans="1:10" ht="20.100000000000001" customHeight="1" x14ac:dyDescent="0.2">
      <c r="A194" s="84">
        <f t="shared" si="13"/>
        <v>17</v>
      </c>
      <c r="B194" s="153"/>
      <c r="C194" s="82">
        <f t="shared" si="14"/>
        <v>0</v>
      </c>
      <c r="D194" s="151">
        <f t="shared" si="15"/>
        <v>0</v>
      </c>
      <c r="E194" s="129"/>
      <c r="F194" s="219"/>
      <c r="G194" s="218"/>
      <c r="H194" s="270"/>
      <c r="I194" s="145"/>
      <c r="J194" s="218"/>
    </row>
    <row r="195" spans="1:10" ht="20.100000000000001" customHeight="1" x14ac:dyDescent="0.2">
      <c r="A195" s="84">
        <f t="shared" si="13"/>
        <v>17</v>
      </c>
      <c r="B195" s="153"/>
      <c r="C195" s="82">
        <f t="shared" si="14"/>
        <v>0</v>
      </c>
      <c r="D195" s="151">
        <f t="shared" si="15"/>
        <v>0</v>
      </c>
      <c r="E195" s="129"/>
      <c r="F195" s="219"/>
      <c r="G195" s="218"/>
      <c r="H195" s="270"/>
      <c r="I195" s="145"/>
      <c r="J195" s="218"/>
    </row>
    <row r="196" spans="1:10" ht="20.100000000000001" customHeight="1" x14ac:dyDescent="0.2">
      <c r="A196" s="84">
        <f t="shared" si="13"/>
        <v>17</v>
      </c>
      <c r="B196" s="153"/>
      <c r="C196" s="82">
        <f t="shared" si="14"/>
        <v>0</v>
      </c>
      <c r="D196" s="151">
        <f t="shared" si="15"/>
        <v>0</v>
      </c>
      <c r="E196" s="129"/>
      <c r="F196" s="219"/>
      <c r="G196" s="218"/>
      <c r="H196" s="270"/>
      <c r="I196" s="145"/>
      <c r="J196" s="218"/>
    </row>
    <row r="197" spans="1:10" ht="20.100000000000001" customHeight="1" x14ac:dyDescent="0.2">
      <c r="A197" s="84">
        <f t="shared" si="13"/>
        <v>17</v>
      </c>
      <c r="B197" s="153"/>
      <c r="C197" s="82">
        <f t="shared" si="14"/>
        <v>0</v>
      </c>
      <c r="D197" s="151">
        <f t="shared" si="15"/>
        <v>0</v>
      </c>
      <c r="E197" s="129"/>
      <c r="F197" s="219"/>
      <c r="G197" s="218"/>
      <c r="H197" s="270"/>
      <c r="I197" s="145"/>
      <c r="J197" s="218"/>
    </row>
    <row r="198" spans="1:10" ht="20.100000000000001" customHeight="1" x14ac:dyDescent="0.2">
      <c r="A198" s="84">
        <f t="shared" si="13"/>
        <v>17</v>
      </c>
      <c r="B198" s="153"/>
      <c r="C198" s="82">
        <f t="shared" si="14"/>
        <v>0</v>
      </c>
      <c r="D198" s="151">
        <f t="shared" si="15"/>
        <v>0</v>
      </c>
      <c r="E198" s="129"/>
      <c r="F198" s="219"/>
      <c r="G198" s="218"/>
      <c r="H198" s="270"/>
      <c r="I198" s="145"/>
      <c r="J198" s="218"/>
    </row>
    <row r="199" spans="1:10" ht="20.100000000000001" customHeight="1" x14ac:dyDescent="0.2">
      <c r="A199" s="84">
        <f t="shared" si="13"/>
        <v>17</v>
      </c>
      <c r="B199" s="153"/>
      <c r="C199" s="82">
        <f t="shared" si="14"/>
        <v>0</v>
      </c>
      <c r="D199" s="151">
        <f t="shared" si="15"/>
        <v>0</v>
      </c>
      <c r="E199" s="129"/>
      <c r="F199" s="219"/>
      <c r="G199" s="218"/>
      <c r="H199" s="270"/>
      <c r="I199" s="145"/>
      <c r="J199" s="218"/>
    </row>
    <row r="200" spans="1:10" ht="20.100000000000001" customHeight="1" x14ac:dyDescent="0.2">
      <c r="A200" s="84">
        <f t="shared" si="13"/>
        <v>17</v>
      </c>
      <c r="B200" s="153"/>
      <c r="C200" s="82">
        <f t="shared" si="14"/>
        <v>0</v>
      </c>
      <c r="D200" s="151">
        <f t="shared" si="15"/>
        <v>0</v>
      </c>
      <c r="E200" s="129"/>
      <c r="F200" s="219"/>
      <c r="G200" s="218"/>
      <c r="H200" s="270"/>
      <c r="I200" s="145"/>
      <c r="J200" s="218"/>
    </row>
    <row r="201" spans="1:10" ht="20.100000000000001" customHeight="1" x14ac:dyDescent="0.2">
      <c r="A201" s="84">
        <f t="shared" si="13"/>
        <v>17</v>
      </c>
      <c r="B201" s="153"/>
      <c r="C201" s="82">
        <f t="shared" si="14"/>
        <v>0</v>
      </c>
      <c r="D201" s="151">
        <f t="shared" si="15"/>
        <v>0</v>
      </c>
      <c r="E201" s="129"/>
      <c r="F201" s="219"/>
      <c r="G201" s="218"/>
      <c r="H201" s="270"/>
      <c r="I201" s="145"/>
      <c r="J201" s="218"/>
    </row>
    <row r="202" spans="1:10" ht="20.100000000000001" customHeight="1" x14ac:dyDescent="0.2">
      <c r="A202" s="84">
        <f t="shared" si="13"/>
        <v>17</v>
      </c>
      <c r="B202" s="153"/>
      <c r="C202" s="82">
        <f t="shared" si="14"/>
        <v>0</v>
      </c>
      <c r="D202" s="151">
        <f t="shared" si="15"/>
        <v>0</v>
      </c>
      <c r="E202" s="129"/>
      <c r="F202" s="219"/>
      <c r="G202" s="218"/>
      <c r="H202" s="270"/>
      <c r="I202" s="145"/>
      <c r="J202" s="218"/>
    </row>
    <row r="203" spans="1:10" ht="20.100000000000001" customHeight="1" x14ac:dyDescent="0.2">
      <c r="A203" s="84">
        <f t="shared" si="13"/>
        <v>17</v>
      </c>
      <c r="B203" s="153"/>
      <c r="C203" s="82">
        <f t="shared" si="14"/>
        <v>0</v>
      </c>
      <c r="D203" s="151">
        <f t="shared" si="15"/>
        <v>0</v>
      </c>
      <c r="E203" s="129"/>
      <c r="F203" s="219"/>
      <c r="G203" s="218"/>
      <c r="H203" s="270"/>
      <c r="I203" s="145"/>
      <c r="J203" s="218"/>
    </row>
    <row r="204" spans="1:10" ht="20.100000000000001" customHeight="1" x14ac:dyDescent="0.2">
      <c r="A204" s="84">
        <f t="shared" si="13"/>
        <v>17</v>
      </c>
      <c r="B204" s="153"/>
      <c r="C204" s="82">
        <f t="shared" si="14"/>
        <v>0</v>
      </c>
      <c r="D204" s="151">
        <f t="shared" si="15"/>
        <v>0</v>
      </c>
      <c r="E204" s="129"/>
      <c r="F204" s="219"/>
      <c r="G204" s="218"/>
      <c r="H204" s="270"/>
      <c r="I204" s="145"/>
      <c r="J204" s="218"/>
    </row>
    <row r="205" spans="1:10" ht="20.100000000000001" customHeight="1" x14ac:dyDescent="0.2">
      <c r="A205" s="84">
        <f t="shared" si="13"/>
        <v>17</v>
      </c>
      <c r="B205" s="153"/>
      <c r="C205" s="82">
        <f t="shared" si="14"/>
        <v>0</v>
      </c>
      <c r="D205" s="151">
        <f t="shared" si="15"/>
        <v>0</v>
      </c>
      <c r="E205" s="129"/>
      <c r="F205" s="219"/>
      <c r="G205" s="218"/>
      <c r="H205" s="270"/>
      <c r="I205" s="145"/>
      <c r="J205" s="218"/>
    </row>
    <row r="206" spans="1:10" ht="20.100000000000001" customHeight="1" x14ac:dyDescent="0.2">
      <c r="A206" s="84">
        <f t="shared" si="13"/>
        <v>17</v>
      </c>
      <c r="B206" s="153"/>
      <c r="C206" s="82">
        <f t="shared" si="14"/>
        <v>0</v>
      </c>
      <c r="D206" s="151">
        <f t="shared" si="15"/>
        <v>0</v>
      </c>
      <c r="E206" s="129"/>
      <c r="F206" s="219"/>
      <c r="G206" s="218"/>
      <c r="H206" s="270"/>
      <c r="I206" s="145"/>
      <c r="J206" s="218"/>
    </row>
    <row r="207" spans="1:10" ht="20.100000000000001" customHeight="1" x14ac:dyDescent="0.2">
      <c r="A207" s="84">
        <f t="shared" si="13"/>
        <v>17</v>
      </c>
      <c r="B207" s="153"/>
      <c r="C207" s="82">
        <f t="shared" si="14"/>
        <v>0</v>
      </c>
      <c r="D207" s="151">
        <f t="shared" si="15"/>
        <v>0</v>
      </c>
      <c r="E207" s="129"/>
      <c r="F207" s="219"/>
      <c r="G207" s="218"/>
      <c r="H207" s="270"/>
      <c r="I207" s="145"/>
      <c r="J207" s="218"/>
    </row>
    <row r="208" spans="1:10" ht="20.100000000000001" customHeight="1" x14ac:dyDescent="0.2">
      <c r="A208" s="84">
        <f t="shared" si="13"/>
        <v>17</v>
      </c>
      <c r="B208" s="153"/>
      <c r="C208" s="82">
        <f t="shared" si="14"/>
        <v>0</v>
      </c>
      <c r="D208" s="151">
        <f t="shared" si="15"/>
        <v>0</v>
      </c>
      <c r="E208" s="129"/>
      <c r="F208" s="219"/>
      <c r="G208" s="218"/>
      <c r="H208" s="270"/>
      <c r="I208" s="145"/>
      <c r="J208" s="218"/>
    </row>
    <row r="209" spans="1:10" ht="20.100000000000001" customHeight="1" x14ac:dyDescent="0.2">
      <c r="A209" s="84">
        <f t="shared" si="13"/>
        <v>17</v>
      </c>
      <c r="B209" s="153"/>
      <c r="C209" s="82">
        <f t="shared" si="14"/>
        <v>0</v>
      </c>
      <c r="D209" s="151">
        <f t="shared" si="15"/>
        <v>0</v>
      </c>
      <c r="E209" s="129"/>
      <c r="F209" s="219"/>
      <c r="G209" s="218"/>
      <c r="H209" s="270"/>
      <c r="I209" s="145"/>
      <c r="J209" s="218"/>
    </row>
    <row r="210" spans="1:10" ht="20.100000000000001" customHeight="1" x14ac:dyDescent="0.2">
      <c r="A210" s="84">
        <f t="shared" si="13"/>
        <v>17</v>
      </c>
      <c r="B210" s="153"/>
      <c r="C210" s="82">
        <f t="shared" si="14"/>
        <v>0</v>
      </c>
      <c r="D210" s="151">
        <f t="shared" si="15"/>
        <v>0</v>
      </c>
      <c r="E210" s="129"/>
      <c r="F210" s="219"/>
      <c r="G210" s="218"/>
      <c r="H210" s="270"/>
      <c r="I210" s="145"/>
      <c r="J210" s="218"/>
    </row>
    <row r="211" spans="1:10" ht="20.100000000000001" customHeight="1" x14ac:dyDescent="0.2">
      <c r="A211" s="84">
        <f t="shared" si="13"/>
        <v>17</v>
      </c>
      <c r="B211" s="153"/>
      <c r="C211" s="82">
        <f t="shared" si="14"/>
        <v>0</v>
      </c>
      <c r="D211" s="151">
        <f t="shared" si="15"/>
        <v>0</v>
      </c>
      <c r="E211" s="129"/>
      <c r="F211" s="219"/>
      <c r="G211" s="218"/>
      <c r="H211" s="270"/>
      <c r="I211" s="145"/>
      <c r="J211" s="218"/>
    </row>
    <row r="212" spans="1:10" ht="20.100000000000001" customHeight="1" x14ac:dyDescent="0.2">
      <c r="A212" s="84">
        <f t="shared" si="13"/>
        <v>17</v>
      </c>
      <c r="B212" s="153"/>
      <c r="C212" s="82">
        <f t="shared" si="14"/>
        <v>0</v>
      </c>
      <c r="D212" s="151">
        <f t="shared" si="15"/>
        <v>0</v>
      </c>
      <c r="E212" s="129"/>
      <c r="F212" s="219"/>
      <c r="G212" s="218"/>
      <c r="H212" s="270"/>
      <c r="I212" s="145"/>
      <c r="J212" s="218"/>
    </row>
    <row r="213" spans="1:10" ht="20.100000000000001" customHeight="1" x14ac:dyDescent="0.2">
      <c r="A213" s="84">
        <f t="shared" si="13"/>
        <v>17</v>
      </c>
      <c r="B213" s="153"/>
      <c r="C213" s="82">
        <f t="shared" si="14"/>
        <v>0</v>
      </c>
      <c r="D213" s="151">
        <f t="shared" si="15"/>
        <v>0</v>
      </c>
      <c r="E213" s="129"/>
      <c r="F213" s="219"/>
      <c r="G213" s="218"/>
      <c r="H213" s="270"/>
      <c r="I213" s="145"/>
      <c r="J213" s="218"/>
    </row>
    <row r="214" spans="1:10" ht="20.100000000000001" customHeight="1" x14ac:dyDescent="0.2">
      <c r="A214" s="84">
        <f t="shared" si="13"/>
        <v>17</v>
      </c>
      <c r="B214" s="153"/>
      <c r="C214" s="82">
        <f t="shared" si="14"/>
        <v>0</v>
      </c>
      <c r="D214" s="151">
        <f t="shared" si="15"/>
        <v>0</v>
      </c>
      <c r="E214" s="129"/>
      <c r="F214" s="219"/>
      <c r="G214" s="218"/>
      <c r="H214" s="270"/>
      <c r="I214" s="145"/>
      <c r="J214" s="218"/>
    </row>
    <row r="215" spans="1:10" ht="20.100000000000001" customHeight="1" x14ac:dyDescent="0.2">
      <c r="A215" s="84">
        <f t="shared" si="13"/>
        <v>17</v>
      </c>
      <c r="B215" s="153"/>
      <c r="C215" s="82">
        <f t="shared" si="14"/>
        <v>0</v>
      </c>
      <c r="D215" s="151">
        <f t="shared" si="15"/>
        <v>0</v>
      </c>
      <c r="E215" s="129"/>
      <c r="F215" s="219"/>
      <c r="G215" s="218"/>
      <c r="H215" s="270"/>
      <c r="I215" s="145"/>
      <c r="J215" s="218"/>
    </row>
    <row r="216" spans="1:10" ht="20.100000000000001" customHeight="1" x14ac:dyDescent="0.2">
      <c r="A216" s="84">
        <f t="shared" si="13"/>
        <v>17</v>
      </c>
      <c r="B216" s="153"/>
      <c r="C216" s="82">
        <f t="shared" si="14"/>
        <v>0</v>
      </c>
      <c r="D216" s="151">
        <f t="shared" si="15"/>
        <v>0</v>
      </c>
      <c r="E216" s="129"/>
      <c r="F216" s="219"/>
      <c r="G216" s="218"/>
      <c r="H216" s="270"/>
      <c r="I216" s="145"/>
      <c r="J216" s="218"/>
    </row>
    <row r="217" spans="1:10" ht="20.100000000000001" customHeight="1" x14ac:dyDescent="0.2">
      <c r="A217" s="84">
        <f t="shared" si="13"/>
        <v>17</v>
      </c>
      <c r="B217" s="153"/>
      <c r="C217" s="82">
        <f t="shared" si="14"/>
        <v>0</v>
      </c>
      <c r="D217" s="151">
        <f t="shared" si="15"/>
        <v>0</v>
      </c>
      <c r="E217" s="129"/>
      <c r="F217" s="219"/>
      <c r="G217" s="218"/>
      <c r="H217" s="270"/>
      <c r="I217" s="145"/>
      <c r="J217" s="218"/>
    </row>
    <row r="218" spans="1:10" ht="20.100000000000001" customHeight="1" x14ac:dyDescent="0.2">
      <c r="A218" s="84">
        <f t="shared" si="13"/>
        <v>17</v>
      </c>
      <c r="B218" s="153"/>
      <c r="C218" s="82">
        <f t="shared" ref="C218:C225" si="16">IFERROR(VLOOKUP(J218,Tabla_Items,2,FALSE),G218)</f>
        <v>0</v>
      </c>
      <c r="D218" s="151">
        <f t="shared" ref="D218:D225" si="17">IFERROR(VLOOKUP(J218,Tabla_Items,3,FALSE),H218)</f>
        <v>0</v>
      </c>
      <c r="E218" s="129"/>
      <c r="F218" s="219"/>
      <c r="G218" s="218"/>
      <c r="H218" s="270"/>
      <c r="I218" s="145"/>
      <c r="J218" s="218"/>
    </row>
    <row r="219" spans="1:10" ht="20.100000000000001" customHeight="1" x14ac:dyDescent="0.2">
      <c r="A219" s="84">
        <f t="shared" ref="A219:A225" si="18">IF(D219=0,A218,A218+1)</f>
        <v>17</v>
      </c>
      <c r="B219" s="153"/>
      <c r="C219" s="82">
        <f t="shared" si="16"/>
        <v>0</v>
      </c>
      <c r="D219" s="151">
        <f t="shared" si="17"/>
        <v>0</v>
      </c>
      <c r="E219" s="129"/>
      <c r="F219" s="219"/>
      <c r="G219" s="218"/>
      <c r="H219" s="270"/>
      <c r="I219" s="145"/>
      <c r="J219" s="218"/>
    </row>
    <row r="220" spans="1:10" ht="20.100000000000001" customHeight="1" x14ac:dyDescent="0.2">
      <c r="A220" s="84">
        <f t="shared" si="18"/>
        <v>17</v>
      </c>
      <c r="B220" s="153"/>
      <c r="C220" s="82">
        <f t="shared" si="16"/>
        <v>0</v>
      </c>
      <c r="D220" s="151">
        <f t="shared" si="17"/>
        <v>0</v>
      </c>
      <c r="E220" s="129"/>
      <c r="F220" s="219"/>
      <c r="G220" s="218"/>
      <c r="H220" s="270"/>
      <c r="I220" s="145"/>
      <c r="J220" s="218"/>
    </row>
    <row r="221" spans="1:10" ht="20.100000000000001" customHeight="1" x14ac:dyDescent="0.2">
      <c r="A221" s="84">
        <f t="shared" si="18"/>
        <v>17</v>
      </c>
      <c r="B221" s="153"/>
      <c r="C221" s="82">
        <f t="shared" si="16"/>
        <v>0</v>
      </c>
      <c r="D221" s="151">
        <f t="shared" si="17"/>
        <v>0</v>
      </c>
      <c r="E221" s="129"/>
      <c r="F221" s="219"/>
      <c r="G221" s="218"/>
      <c r="H221" s="270"/>
      <c r="I221" s="145"/>
      <c r="J221" s="218"/>
    </row>
    <row r="222" spans="1:10" ht="20.100000000000001" customHeight="1" x14ac:dyDescent="0.2">
      <c r="A222" s="84">
        <f t="shared" si="18"/>
        <v>17</v>
      </c>
      <c r="B222" s="153"/>
      <c r="C222" s="82">
        <f t="shared" si="16"/>
        <v>0</v>
      </c>
      <c r="D222" s="151">
        <f t="shared" si="17"/>
        <v>0</v>
      </c>
      <c r="E222" s="129"/>
      <c r="F222" s="219"/>
      <c r="G222" s="218"/>
      <c r="H222" s="270"/>
      <c r="I222" s="145"/>
      <c r="J222" s="218"/>
    </row>
    <row r="223" spans="1:10" ht="20.100000000000001" customHeight="1" x14ac:dyDescent="0.2">
      <c r="A223" s="84">
        <f t="shared" si="18"/>
        <v>17</v>
      </c>
      <c r="B223" s="153"/>
      <c r="C223" s="82">
        <f t="shared" si="16"/>
        <v>0</v>
      </c>
      <c r="D223" s="151">
        <f t="shared" si="17"/>
        <v>0</v>
      </c>
      <c r="E223" s="129"/>
      <c r="F223" s="219"/>
      <c r="G223" s="218"/>
      <c r="H223" s="270"/>
      <c r="I223" s="145"/>
      <c r="J223" s="218"/>
    </row>
    <row r="224" spans="1:10" ht="20.100000000000001" customHeight="1" x14ac:dyDescent="0.2">
      <c r="A224" s="84">
        <f t="shared" si="18"/>
        <v>17</v>
      </c>
      <c r="B224" s="153"/>
      <c r="C224" s="82">
        <f t="shared" si="16"/>
        <v>0</v>
      </c>
      <c r="D224" s="151">
        <f t="shared" si="17"/>
        <v>0</v>
      </c>
      <c r="E224" s="129"/>
      <c r="F224" s="219"/>
      <c r="G224" s="218"/>
      <c r="H224" s="270"/>
      <c r="I224" s="145"/>
      <c r="J224" s="218"/>
    </row>
    <row r="225" spans="1:10" ht="20.100000000000001" customHeight="1" x14ac:dyDescent="0.2">
      <c r="A225" s="84">
        <f t="shared" si="18"/>
        <v>17</v>
      </c>
      <c r="B225" s="153"/>
      <c r="C225" s="82">
        <f t="shared" si="16"/>
        <v>0</v>
      </c>
      <c r="D225" s="151">
        <f t="shared" si="17"/>
        <v>0</v>
      </c>
      <c r="E225" s="129"/>
      <c r="F225" s="219"/>
      <c r="G225" s="218"/>
      <c r="H225" s="270"/>
      <c r="I225" s="145"/>
      <c r="J225" s="218"/>
    </row>
    <row r="226" spans="1:10" ht="20.100000000000001" customHeight="1" x14ac:dyDescent="0.2">
      <c r="H226" s="145"/>
      <c r="I226" s="145"/>
    </row>
    <row r="227" spans="1:10" ht="20.100000000000001" customHeight="1" x14ac:dyDescent="0.2">
      <c r="H227" s="145"/>
      <c r="I227" s="145"/>
    </row>
    <row r="228" spans="1:10" ht="20.100000000000001" customHeight="1" x14ac:dyDescent="0.2">
      <c r="H228" s="145"/>
      <c r="I228" s="145"/>
    </row>
    <row r="229" spans="1:10" ht="20.100000000000001" customHeight="1" x14ac:dyDescent="0.2">
      <c r="H229" s="145"/>
      <c r="I229" s="145"/>
    </row>
    <row r="230" spans="1:10" ht="20.100000000000001" customHeight="1" x14ac:dyDescent="0.2">
      <c r="H230" s="145"/>
      <c r="I230" s="145"/>
    </row>
    <row r="231" spans="1:10" ht="20.100000000000001" customHeight="1" x14ac:dyDescent="0.2">
      <c r="H231" s="145"/>
      <c r="I231" s="145"/>
    </row>
    <row r="232" spans="1:10" ht="20.100000000000001" customHeight="1" x14ac:dyDescent="0.2">
      <c r="H232" s="145"/>
      <c r="I232" s="145"/>
    </row>
    <row r="233" spans="1:10" ht="20.100000000000001" customHeight="1" x14ac:dyDescent="0.2">
      <c r="H233" s="145"/>
      <c r="I233" s="145"/>
    </row>
    <row r="234" spans="1:10" ht="20.100000000000001" customHeight="1" x14ac:dyDescent="0.2">
      <c r="H234" s="145"/>
      <c r="I234" s="145"/>
    </row>
    <row r="235" spans="1:10" ht="20.100000000000001" customHeight="1" x14ac:dyDescent="0.2">
      <c r="H235" s="145"/>
      <c r="I235" s="145"/>
    </row>
    <row r="236" spans="1:10" ht="20.100000000000001" customHeight="1" x14ac:dyDescent="0.2">
      <c r="H236" s="145"/>
      <c r="I236" s="145"/>
    </row>
    <row r="237" spans="1:10" ht="20.100000000000001" customHeight="1" x14ac:dyDescent="0.2">
      <c r="H237" s="145"/>
      <c r="I237" s="145"/>
    </row>
    <row r="238" spans="1:10" ht="20.100000000000001" customHeight="1" x14ac:dyDescent="0.2">
      <c r="H238" s="145"/>
      <c r="I238" s="145"/>
    </row>
    <row r="239" spans="1:10" ht="20.100000000000001" customHeight="1" x14ac:dyDescent="0.2">
      <c r="H239" s="145"/>
      <c r="I239" s="145"/>
    </row>
    <row r="240" spans="1:10" ht="20.100000000000001" customHeight="1" x14ac:dyDescent="0.2">
      <c r="H240" s="145"/>
      <c r="I240" s="145"/>
    </row>
    <row r="241" spans="8:9" ht="20.100000000000001" customHeight="1" x14ac:dyDescent="0.2">
      <c r="H241" s="145"/>
      <c r="I241" s="145"/>
    </row>
    <row r="242" spans="8:9" ht="20.100000000000001" customHeight="1" x14ac:dyDescent="0.2">
      <c r="H242" s="145"/>
      <c r="I242" s="145"/>
    </row>
    <row r="243" spans="8:9" ht="20.100000000000001" customHeight="1" x14ac:dyDescent="0.2">
      <c r="H243" s="145"/>
      <c r="I243" s="145"/>
    </row>
    <row r="244" spans="8:9" ht="20.100000000000001" customHeight="1" x14ac:dyDescent="0.2">
      <c r="H244" s="145"/>
      <c r="I244" s="145"/>
    </row>
    <row r="245" spans="8:9" ht="20.100000000000001" customHeight="1" x14ac:dyDescent="0.2">
      <c r="H245" s="145"/>
      <c r="I245" s="145"/>
    </row>
    <row r="246" spans="8:9" ht="20.100000000000001" customHeight="1" x14ac:dyDescent="0.2">
      <c r="H246" s="145"/>
      <c r="I246" s="145"/>
    </row>
    <row r="247" spans="8:9" ht="20.100000000000001" customHeight="1" x14ac:dyDescent="0.2">
      <c r="H247" s="145"/>
      <c r="I247" s="145"/>
    </row>
    <row r="248" spans="8:9" ht="20.100000000000001" customHeight="1" x14ac:dyDescent="0.2">
      <c r="H248" s="145"/>
      <c r="I248" s="145"/>
    </row>
    <row r="249" spans="8:9" ht="20.100000000000001" customHeight="1" x14ac:dyDescent="0.2">
      <c r="H249" s="145"/>
      <c r="I249" s="145"/>
    </row>
    <row r="250" spans="8:9" ht="20.100000000000001" customHeight="1" x14ac:dyDescent="0.2">
      <c r="H250" s="145"/>
      <c r="I250" s="145"/>
    </row>
    <row r="251" spans="8:9" ht="20.100000000000001" customHeight="1" x14ac:dyDescent="0.2">
      <c r="H251" s="145"/>
      <c r="I251" s="145"/>
    </row>
    <row r="252" spans="8:9" ht="20.100000000000001" customHeight="1" x14ac:dyDescent="0.2">
      <c r="H252" s="145"/>
      <c r="I252" s="145"/>
    </row>
    <row r="253" spans="8:9" ht="20.100000000000001" customHeight="1" x14ac:dyDescent="0.2">
      <c r="H253" s="145"/>
      <c r="I253" s="145"/>
    </row>
    <row r="254" spans="8:9" ht="20.100000000000001" customHeight="1" x14ac:dyDescent="0.2">
      <c r="H254" s="145"/>
      <c r="I254" s="145"/>
    </row>
    <row r="255" spans="8:9" ht="20.100000000000001" customHeight="1" x14ac:dyDescent="0.2">
      <c r="H255" s="145"/>
      <c r="I255" s="145"/>
    </row>
    <row r="256" spans="8:9" ht="20.100000000000001" customHeight="1" x14ac:dyDescent="0.2">
      <c r="H256" s="145"/>
      <c r="I256" s="145"/>
    </row>
    <row r="257" spans="8:9" ht="20.100000000000001" customHeight="1" x14ac:dyDescent="0.2">
      <c r="H257" s="145"/>
      <c r="I257" s="145"/>
    </row>
    <row r="258" spans="8:9" ht="20.100000000000001" customHeight="1" x14ac:dyDescent="0.2">
      <c r="H258" s="145"/>
      <c r="I258" s="145"/>
    </row>
    <row r="259" spans="8:9" ht="20.100000000000001" customHeight="1" x14ac:dyDescent="0.2">
      <c r="H259" s="145"/>
      <c r="I259" s="145"/>
    </row>
    <row r="260" spans="8:9" ht="20.100000000000001" customHeight="1" x14ac:dyDescent="0.2">
      <c r="H260" s="145"/>
      <c r="I260" s="145"/>
    </row>
    <row r="261" spans="8:9" ht="20.100000000000001" customHeight="1" x14ac:dyDescent="0.2">
      <c r="H261" s="145"/>
      <c r="I261" s="145"/>
    </row>
    <row r="262" spans="8:9" ht="20.100000000000001" customHeight="1" x14ac:dyDescent="0.2">
      <c r="H262" s="145"/>
      <c r="I262" s="145"/>
    </row>
    <row r="263" spans="8:9" ht="20.100000000000001" customHeight="1" x14ac:dyDescent="0.2">
      <c r="H263" s="145"/>
      <c r="I263" s="145"/>
    </row>
    <row r="264" spans="8:9" ht="20.100000000000001" customHeight="1" x14ac:dyDescent="0.2">
      <c r="H264" s="145"/>
      <c r="I264" s="145"/>
    </row>
    <row r="265" spans="8:9" ht="20.100000000000001" customHeight="1" x14ac:dyDescent="0.2">
      <c r="H265" s="145"/>
      <c r="I265" s="145"/>
    </row>
    <row r="266" spans="8:9" ht="20.100000000000001" customHeight="1" x14ac:dyDescent="0.2">
      <c r="H266" s="145"/>
      <c r="I266" s="145"/>
    </row>
    <row r="267" spans="8:9" ht="20.100000000000001" customHeight="1" x14ac:dyDescent="0.2">
      <c r="H267" s="145"/>
      <c r="I267" s="145"/>
    </row>
    <row r="268" spans="8:9" ht="20.100000000000001" customHeight="1" x14ac:dyDescent="0.2">
      <c r="H268" s="145"/>
      <c r="I268" s="145"/>
    </row>
    <row r="269" spans="8:9" ht="20.100000000000001" customHeight="1" x14ac:dyDescent="0.2">
      <c r="H269" s="145"/>
      <c r="I269" s="145"/>
    </row>
    <row r="270" spans="8:9" ht="20.100000000000001" customHeight="1" x14ac:dyDescent="0.2">
      <c r="H270" s="145"/>
      <c r="I270" s="145"/>
    </row>
    <row r="271" spans="8:9" ht="20.100000000000001" customHeight="1" x14ac:dyDescent="0.2">
      <c r="H271" s="145"/>
      <c r="I271" s="145"/>
    </row>
    <row r="272" spans="8:9" ht="20.100000000000001" customHeight="1" x14ac:dyDescent="0.2">
      <c r="H272" s="145"/>
      <c r="I272" s="145"/>
    </row>
    <row r="273" spans="8:9" ht="20.100000000000001" customHeight="1" x14ac:dyDescent="0.2">
      <c r="H273" s="145"/>
      <c r="I273" s="145"/>
    </row>
    <row r="274" spans="8:9" ht="20.100000000000001" customHeight="1" x14ac:dyDescent="0.2">
      <c r="H274" s="145"/>
      <c r="I274" s="145"/>
    </row>
    <row r="275" spans="8:9" ht="20.100000000000001" customHeight="1" x14ac:dyDescent="0.2">
      <c r="H275" s="145"/>
      <c r="I275" s="145"/>
    </row>
    <row r="276" spans="8:9" ht="20.100000000000001" customHeight="1" x14ac:dyDescent="0.2">
      <c r="H276" s="145"/>
      <c r="I276" s="145"/>
    </row>
    <row r="277" spans="8:9" ht="20.100000000000001" customHeight="1" x14ac:dyDescent="0.2">
      <c r="H277" s="145"/>
      <c r="I277" s="145"/>
    </row>
    <row r="278" spans="8:9" ht="20.100000000000001" customHeight="1" x14ac:dyDescent="0.2">
      <c r="H278" s="145"/>
      <c r="I278" s="145"/>
    </row>
    <row r="279" spans="8:9" ht="20.100000000000001" customHeight="1" x14ac:dyDescent="0.2">
      <c r="H279" s="145"/>
      <c r="I279" s="145"/>
    </row>
    <row r="280" spans="8:9" ht="20.100000000000001" customHeight="1" x14ac:dyDescent="0.2">
      <c r="H280" s="145"/>
      <c r="I280" s="145"/>
    </row>
    <row r="281" spans="8:9" ht="20.100000000000001" customHeight="1" x14ac:dyDescent="0.2">
      <c r="H281" s="145"/>
      <c r="I281" s="145"/>
    </row>
    <row r="282" spans="8:9" ht="20.100000000000001" customHeight="1" x14ac:dyDescent="0.2">
      <c r="H282" s="145"/>
      <c r="I282" s="145"/>
    </row>
    <row r="283" spans="8:9" ht="20.100000000000001" customHeight="1" x14ac:dyDescent="0.2">
      <c r="H283" s="145"/>
      <c r="I283" s="145"/>
    </row>
    <row r="284" spans="8:9" ht="20.100000000000001" customHeight="1" x14ac:dyDescent="0.2">
      <c r="H284" s="145"/>
      <c r="I284" s="145"/>
    </row>
    <row r="285" spans="8:9" ht="20.100000000000001" customHeight="1" x14ac:dyDescent="0.2">
      <c r="H285" s="145"/>
      <c r="I285" s="145"/>
    </row>
    <row r="286" spans="8:9" ht="20.100000000000001" customHeight="1" x14ac:dyDescent="0.2">
      <c r="H286" s="145"/>
      <c r="I286" s="145"/>
    </row>
    <row r="287" spans="8:9" ht="20.100000000000001" customHeight="1" x14ac:dyDescent="0.2">
      <c r="H287" s="145"/>
      <c r="I287" s="145"/>
    </row>
    <row r="288" spans="8:9" ht="20.100000000000001" customHeight="1" x14ac:dyDescent="0.2">
      <c r="H288" s="145"/>
      <c r="I288" s="145"/>
    </row>
    <row r="289" spans="8:9" ht="20.100000000000001" customHeight="1" x14ac:dyDescent="0.2">
      <c r="H289" s="145"/>
      <c r="I289" s="145"/>
    </row>
    <row r="290" spans="8:9" ht="20.100000000000001" customHeight="1" x14ac:dyDescent="0.2">
      <c r="H290" s="145"/>
      <c r="I290" s="145"/>
    </row>
    <row r="291" spans="8:9" ht="20.100000000000001" customHeight="1" x14ac:dyDescent="0.2">
      <c r="H291" s="145"/>
      <c r="I291" s="145"/>
    </row>
    <row r="292" spans="8:9" ht="20.100000000000001" customHeight="1" x14ac:dyDescent="0.2">
      <c r="H292" s="145"/>
      <c r="I292" s="145"/>
    </row>
    <row r="293" spans="8:9" ht="20.100000000000001" customHeight="1" x14ac:dyDescent="0.2">
      <c r="H293" s="145"/>
      <c r="I293" s="145"/>
    </row>
    <row r="294" spans="8:9" ht="20.100000000000001" customHeight="1" x14ac:dyDescent="0.2">
      <c r="H294" s="145"/>
      <c r="I294" s="145"/>
    </row>
    <row r="295" spans="8:9" ht="20.100000000000001" customHeight="1" x14ac:dyDescent="0.2">
      <c r="H295" s="145"/>
      <c r="I295" s="145"/>
    </row>
    <row r="296" spans="8:9" ht="20.100000000000001" customHeight="1" x14ac:dyDescent="0.2">
      <c r="H296" s="145"/>
      <c r="I296" s="145"/>
    </row>
    <row r="297" spans="8:9" ht="20.100000000000001" customHeight="1" x14ac:dyDescent="0.2">
      <c r="H297" s="145"/>
      <c r="I297" s="145"/>
    </row>
    <row r="298" spans="8:9" ht="20.100000000000001" customHeight="1" x14ac:dyDescent="0.2">
      <c r="H298" s="145"/>
      <c r="I298" s="145"/>
    </row>
    <row r="299" spans="8:9" ht="20.100000000000001" customHeight="1" x14ac:dyDescent="0.2">
      <c r="H299" s="145"/>
      <c r="I299" s="145"/>
    </row>
    <row r="300" spans="8:9" ht="20.100000000000001" customHeight="1" x14ac:dyDescent="0.2">
      <c r="H300" s="145"/>
      <c r="I300" s="145"/>
    </row>
    <row r="301" spans="8:9" ht="20.100000000000001" customHeight="1" x14ac:dyDescent="0.2">
      <c r="H301" s="145"/>
      <c r="I301" s="145"/>
    </row>
    <row r="302" spans="8:9" ht="20.100000000000001" customHeight="1" x14ac:dyDescent="0.2">
      <c r="H302" s="145"/>
      <c r="I302" s="145"/>
    </row>
    <row r="303" spans="8:9" ht="20.100000000000001" customHeight="1" x14ac:dyDescent="0.2">
      <c r="H303" s="145"/>
      <c r="I303" s="145"/>
    </row>
    <row r="304" spans="8:9" ht="20.100000000000001" customHeight="1" x14ac:dyDescent="0.2">
      <c r="H304" s="145"/>
      <c r="I304" s="145"/>
    </row>
    <row r="305" spans="3:9" ht="20.100000000000001" customHeight="1" x14ac:dyDescent="0.2">
      <c r="H305" s="145"/>
      <c r="I305" s="145"/>
    </row>
    <row r="306" spans="3:9" ht="20.100000000000001" customHeight="1" x14ac:dyDescent="0.2">
      <c r="H306" s="145"/>
      <c r="I306" s="145"/>
    </row>
    <row r="307" spans="3:9" ht="20.100000000000001" customHeight="1" x14ac:dyDescent="0.2">
      <c r="H307" s="145"/>
      <c r="I307" s="145"/>
    </row>
    <row r="308" spans="3:9" ht="20.100000000000001" customHeight="1" x14ac:dyDescent="0.2">
      <c r="H308" s="145"/>
      <c r="I308" s="145"/>
    </row>
    <row r="309" spans="3:9" ht="20.100000000000001" customHeight="1" x14ac:dyDescent="0.2">
      <c r="H309" s="145"/>
      <c r="I309" s="145"/>
    </row>
    <row r="310" spans="3:9" ht="20.100000000000001" customHeight="1" x14ac:dyDescent="0.2">
      <c r="H310" s="145"/>
      <c r="I310" s="145"/>
    </row>
    <row r="311" spans="3:9" ht="20.100000000000001" customHeight="1" x14ac:dyDescent="0.2">
      <c r="H311" s="145"/>
      <c r="I311" s="145"/>
    </row>
    <row r="312" spans="3:9" ht="20.100000000000001" customHeight="1" x14ac:dyDescent="0.2">
      <c r="H312" s="145"/>
      <c r="I312" s="145"/>
    </row>
    <row r="313" spans="3:9" ht="20.100000000000001" customHeight="1" x14ac:dyDescent="0.2">
      <c r="H313" s="145"/>
      <c r="I313" s="145"/>
    </row>
    <row r="314" spans="3:9" ht="20.100000000000001" customHeight="1" x14ac:dyDescent="0.2">
      <c r="H314" s="145"/>
      <c r="I314" s="145"/>
    </row>
    <row r="315" spans="3:9" ht="20.100000000000001" customHeight="1" x14ac:dyDescent="0.2">
      <c r="H315" s="145"/>
      <c r="I315" s="145"/>
    </row>
    <row r="316" spans="3:9" ht="20.100000000000001" customHeight="1" x14ac:dyDescent="0.2">
      <c r="H316" s="145"/>
      <c r="I316" s="145"/>
    </row>
    <row r="317" spans="3:9" ht="20.100000000000001" customHeight="1" x14ac:dyDescent="0.2">
      <c r="H317" s="145"/>
      <c r="I317" s="145"/>
    </row>
    <row r="318" spans="3:9" ht="20.100000000000001" customHeight="1" x14ac:dyDescent="0.2">
      <c r="H318" s="145"/>
      <c r="I318" s="145"/>
    </row>
    <row r="319" spans="3:9" ht="20.100000000000001" customHeight="1" x14ac:dyDescent="0.2">
      <c r="H319" s="145"/>
      <c r="I319" s="145"/>
    </row>
    <row r="320" spans="3:9" ht="20.100000000000001" customHeight="1" x14ac:dyDescent="0.2">
      <c r="C320" s="84">
        <v>4</v>
      </c>
      <c r="H320" s="145"/>
      <c r="I320" s="145"/>
    </row>
    <row r="321" spans="8:9" ht="20.100000000000001" customHeight="1" x14ac:dyDescent="0.2">
      <c r="H321" s="145"/>
      <c r="I321" s="145"/>
    </row>
    <row r="322" spans="8:9" ht="20.100000000000001" customHeight="1" x14ac:dyDescent="0.2">
      <c r="H322" s="145"/>
      <c r="I322" s="145"/>
    </row>
    <row r="323" spans="8:9" ht="20.100000000000001" customHeight="1" x14ac:dyDescent="0.2">
      <c r="H323" s="145"/>
      <c r="I323" s="145"/>
    </row>
    <row r="324" spans="8:9" ht="20.100000000000001" customHeight="1" x14ac:dyDescent="0.2">
      <c r="H324" s="145"/>
      <c r="I324" s="145"/>
    </row>
    <row r="325" spans="8:9" ht="20.100000000000001" customHeight="1" x14ac:dyDescent="0.2">
      <c r="H325" s="145"/>
      <c r="I325" s="145"/>
    </row>
    <row r="326" spans="8:9" ht="20.100000000000001" customHeight="1" x14ac:dyDescent="0.2">
      <c r="H326" s="145"/>
      <c r="I326" s="145"/>
    </row>
    <row r="327" spans="8:9" ht="20.100000000000001" customHeight="1" x14ac:dyDescent="0.2">
      <c r="H327" s="145"/>
      <c r="I327" s="145"/>
    </row>
    <row r="328" spans="8:9" ht="20.100000000000001" customHeight="1" x14ac:dyDescent="0.2">
      <c r="H328" s="145"/>
      <c r="I328" s="145"/>
    </row>
    <row r="329" spans="8:9" ht="20.100000000000001" customHeight="1" x14ac:dyDescent="0.2">
      <c r="H329" s="145"/>
      <c r="I329" s="145"/>
    </row>
    <row r="330" spans="8:9" ht="20.100000000000001" customHeight="1" x14ac:dyDescent="0.2">
      <c r="H330" s="145"/>
      <c r="I330" s="145"/>
    </row>
    <row r="331" spans="8:9" ht="20.100000000000001" customHeight="1" x14ac:dyDescent="0.2">
      <c r="H331" s="145"/>
      <c r="I331" s="145"/>
    </row>
    <row r="332" spans="8:9" ht="20.100000000000001" customHeight="1" x14ac:dyDescent="0.2">
      <c r="H332" s="145"/>
      <c r="I332" s="145"/>
    </row>
    <row r="333" spans="8:9" ht="20.100000000000001" customHeight="1" x14ac:dyDescent="0.2">
      <c r="H333" s="145"/>
      <c r="I333" s="145"/>
    </row>
    <row r="334" spans="8:9" ht="20.100000000000001" customHeight="1" x14ac:dyDescent="0.2">
      <c r="H334" s="145"/>
      <c r="I334" s="145"/>
    </row>
    <row r="335" spans="8:9" ht="20.100000000000001" customHeight="1" x14ac:dyDescent="0.2">
      <c r="H335" s="145"/>
      <c r="I335" s="145"/>
    </row>
    <row r="336" spans="8:9" ht="20.100000000000001" customHeight="1" x14ac:dyDescent="0.2">
      <c r="H336" s="145"/>
      <c r="I336" s="145"/>
    </row>
    <row r="337" spans="8:9" ht="20.100000000000001" customHeight="1" x14ac:dyDescent="0.2">
      <c r="H337" s="145"/>
      <c r="I337" s="145"/>
    </row>
    <row r="338" spans="8:9" ht="20.100000000000001" customHeight="1" x14ac:dyDescent="0.2">
      <c r="H338" s="145"/>
      <c r="I338" s="145"/>
    </row>
    <row r="339" spans="8:9" ht="20.100000000000001" customHeight="1" x14ac:dyDescent="0.2">
      <c r="H339" s="145"/>
      <c r="I339" s="145"/>
    </row>
    <row r="340" spans="8:9" ht="20.100000000000001" customHeight="1" x14ac:dyDescent="0.2">
      <c r="H340" s="145"/>
      <c r="I340" s="145"/>
    </row>
    <row r="341" spans="8:9" ht="20.100000000000001" customHeight="1" x14ac:dyDescent="0.2">
      <c r="H341" s="145"/>
      <c r="I341" s="145"/>
    </row>
    <row r="342" spans="8:9" ht="20.100000000000001" customHeight="1" x14ac:dyDescent="0.2">
      <c r="H342" s="145"/>
      <c r="I342" s="145"/>
    </row>
    <row r="343" spans="8:9" ht="20.100000000000001" customHeight="1" x14ac:dyDescent="0.2">
      <c r="H343" s="145"/>
      <c r="I343" s="145"/>
    </row>
    <row r="344" spans="8:9" ht="20.100000000000001" customHeight="1" x14ac:dyDescent="0.2">
      <c r="H344" s="145"/>
      <c r="I344" s="145"/>
    </row>
    <row r="345" spans="8:9" ht="20.100000000000001" customHeight="1" x14ac:dyDescent="0.2">
      <c r="H345" s="145"/>
      <c r="I345" s="145"/>
    </row>
    <row r="346" spans="8:9" ht="20.100000000000001" customHeight="1" x14ac:dyDescent="0.2">
      <c r="H346" s="145"/>
      <c r="I346" s="145"/>
    </row>
    <row r="347" spans="8:9" ht="20.100000000000001" customHeight="1" x14ac:dyDescent="0.2">
      <c r="H347" s="145"/>
      <c r="I347" s="145"/>
    </row>
    <row r="348" spans="8:9" ht="20.100000000000001" customHeight="1" x14ac:dyDescent="0.2">
      <c r="H348" s="145"/>
      <c r="I348" s="145"/>
    </row>
    <row r="349" spans="8:9" ht="20.100000000000001" customHeight="1" x14ac:dyDescent="0.2">
      <c r="H349" s="145"/>
      <c r="I349" s="145"/>
    </row>
    <row r="350" spans="8:9" ht="20.100000000000001" customHeight="1" x14ac:dyDescent="0.2">
      <c r="H350" s="145"/>
      <c r="I350" s="145"/>
    </row>
    <row r="351" spans="8:9" ht="20.100000000000001" customHeight="1" x14ac:dyDescent="0.2">
      <c r="H351" s="145"/>
      <c r="I351" s="145"/>
    </row>
    <row r="352" spans="8:9" ht="20.100000000000001" customHeight="1" x14ac:dyDescent="0.2">
      <c r="H352" s="145"/>
      <c r="I352" s="145"/>
    </row>
    <row r="353" spans="8:9" ht="20.100000000000001" customHeight="1" x14ac:dyDescent="0.2">
      <c r="H353" s="145"/>
      <c r="I353" s="145"/>
    </row>
    <row r="354" spans="8:9" ht="20.100000000000001" customHeight="1" x14ac:dyDescent="0.2">
      <c r="H354" s="145"/>
      <c r="I354" s="145"/>
    </row>
    <row r="355" spans="8:9" ht="20.100000000000001" customHeight="1" x14ac:dyDescent="0.2">
      <c r="H355" s="145"/>
      <c r="I355" s="145"/>
    </row>
    <row r="356" spans="8:9" ht="20.100000000000001" customHeight="1" x14ac:dyDescent="0.2">
      <c r="H356" s="145"/>
      <c r="I356" s="145"/>
    </row>
    <row r="357" spans="8:9" ht="20.100000000000001" customHeight="1" x14ac:dyDescent="0.2">
      <c r="H357" s="145"/>
      <c r="I357" s="145"/>
    </row>
    <row r="358" spans="8:9" ht="20.100000000000001" customHeight="1" x14ac:dyDescent="0.2">
      <c r="H358" s="145"/>
      <c r="I358" s="145"/>
    </row>
    <row r="359" spans="8:9" ht="20.100000000000001" customHeight="1" x14ac:dyDescent="0.2">
      <c r="H359" s="145"/>
      <c r="I359" s="145"/>
    </row>
    <row r="360" spans="8:9" ht="20.100000000000001" customHeight="1" x14ac:dyDescent="0.2">
      <c r="H360" s="145"/>
      <c r="I360" s="145"/>
    </row>
    <row r="361" spans="8:9" ht="20.100000000000001" customHeight="1" x14ac:dyDescent="0.2">
      <c r="H361" s="145"/>
      <c r="I361" s="145"/>
    </row>
    <row r="362" spans="8:9" ht="20.100000000000001" customHeight="1" x14ac:dyDescent="0.2">
      <c r="H362" s="145"/>
      <c r="I362" s="145"/>
    </row>
    <row r="363" spans="8:9" ht="20.100000000000001" customHeight="1" x14ac:dyDescent="0.2">
      <c r="H363" s="145"/>
      <c r="I363" s="145"/>
    </row>
    <row r="364" spans="8:9" ht="20.100000000000001" customHeight="1" x14ac:dyDescent="0.2">
      <c r="H364" s="145"/>
      <c r="I364" s="145"/>
    </row>
    <row r="365" spans="8:9" ht="20.100000000000001" customHeight="1" x14ac:dyDescent="0.2">
      <c r="H365" s="145"/>
      <c r="I365" s="145"/>
    </row>
    <row r="366" spans="8:9" ht="20.100000000000001" customHeight="1" x14ac:dyDescent="0.2">
      <c r="H366" s="145"/>
      <c r="I366" s="145"/>
    </row>
    <row r="367" spans="8:9" ht="20.100000000000001" customHeight="1" x14ac:dyDescent="0.2">
      <c r="H367" s="145"/>
      <c r="I367" s="145"/>
    </row>
    <row r="368" spans="8:9" ht="20.100000000000001" customHeight="1" x14ac:dyDescent="0.2">
      <c r="H368" s="145"/>
      <c r="I368" s="145"/>
    </row>
    <row r="369" spans="3:9" ht="20.100000000000001" customHeight="1" x14ac:dyDescent="0.2">
      <c r="H369" s="145"/>
      <c r="I369" s="145"/>
    </row>
    <row r="370" spans="3:9" ht="20.100000000000001" customHeight="1" x14ac:dyDescent="0.2">
      <c r="C370" s="84">
        <v>4</v>
      </c>
      <c r="H370" s="145"/>
      <c r="I370" s="145"/>
    </row>
    <row r="371" spans="3:9" ht="20.100000000000001" customHeight="1" x14ac:dyDescent="0.2">
      <c r="H371" s="145"/>
      <c r="I371" s="145"/>
    </row>
    <row r="372" spans="3:9" ht="20.100000000000001" customHeight="1" x14ac:dyDescent="0.2">
      <c r="H372" s="145"/>
      <c r="I372" s="145"/>
    </row>
    <row r="373" spans="3:9" ht="20.100000000000001" customHeight="1" x14ac:dyDescent="0.2">
      <c r="H373" s="145"/>
      <c r="I373" s="145"/>
    </row>
    <row r="374" spans="3:9" ht="20.100000000000001" customHeight="1" x14ac:dyDescent="0.2">
      <c r="H374" s="145"/>
      <c r="I374" s="145"/>
    </row>
    <row r="375" spans="3:9" ht="20.100000000000001" customHeight="1" x14ac:dyDescent="0.2">
      <c r="H375" s="145"/>
      <c r="I375" s="145"/>
    </row>
    <row r="376" spans="3:9" ht="20.100000000000001" customHeight="1" x14ac:dyDescent="0.2">
      <c r="H376" s="145"/>
      <c r="I376" s="145"/>
    </row>
    <row r="377" spans="3:9" ht="20.100000000000001" customHeight="1" x14ac:dyDescent="0.2">
      <c r="H377" s="145"/>
      <c r="I377" s="145"/>
    </row>
    <row r="378" spans="3:9" ht="20.100000000000001" customHeight="1" x14ac:dyDescent="0.2">
      <c r="H378" s="145"/>
      <c r="I378" s="145"/>
    </row>
    <row r="379" spans="3:9" ht="20.100000000000001" customHeight="1" x14ac:dyDescent="0.2">
      <c r="H379" s="145"/>
      <c r="I379" s="145"/>
    </row>
    <row r="380" spans="3:9" ht="20.100000000000001" customHeight="1" x14ac:dyDescent="0.2">
      <c r="H380" s="145"/>
      <c r="I380" s="145"/>
    </row>
    <row r="381" spans="3:9" ht="20.100000000000001" customHeight="1" x14ac:dyDescent="0.2">
      <c r="H381" s="145"/>
      <c r="I381" s="145"/>
    </row>
    <row r="382" spans="3:9" ht="20.100000000000001" customHeight="1" x14ac:dyDescent="0.2">
      <c r="H382" s="145"/>
      <c r="I382" s="145"/>
    </row>
    <row r="383" spans="3:9" ht="20.100000000000001" customHeight="1" x14ac:dyDescent="0.2">
      <c r="H383" s="145"/>
      <c r="I383" s="145"/>
    </row>
    <row r="384" spans="3:9" ht="20.100000000000001" customHeight="1" x14ac:dyDescent="0.2">
      <c r="H384" s="145"/>
      <c r="I384" s="145"/>
    </row>
    <row r="385" spans="8:9" ht="20.100000000000001" customHeight="1" x14ac:dyDescent="0.2">
      <c r="H385" s="145"/>
      <c r="I385" s="145"/>
    </row>
    <row r="386" spans="8:9" ht="20.100000000000001" customHeight="1" x14ac:dyDescent="0.2">
      <c r="H386" s="145"/>
      <c r="I386" s="145"/>
    </row>
    <row r="387" spans="8:9" ht="20.100000000000001" customHeight="1" x14ac:dyDescent="0.2">
      <c r="H387" s="145"/>
      <c r="I387" s="145"/>
    </row>
    <row r="388" spans="8:9" ht="20.100000000000001" customHeight="1" x14ac:dyDescent="0.2">
      <c r="H388" s="145"/>
      <c r="I388" s="145"/>
    </row>
    <row r="389" spans="8:9" ht="20.100000000000001" customHeight="1" x14ac:dyDescent="0.2">
      <c r="H389" s="145"/>
      <c r="I389" s="145"/>
    </row>
    <row r="390" spans="8:9" ht="20.100000000000001" customHeight="1" x14ac:dyDescent="0.2">
      <c r="H390" s="145"/>
      <c r="I390" s="145"/>
    </row>
    <row r="391" spans="8:9" ht="20.100000000000001" customHeight="1" x14ac:dyDescent="0.2">
      <c r="H391" s="145"/>
      <c r="I391" s="145"/>
    </row>
    <row r="392" spans="8:9" ht="20.100000000000001" customHeight="1" x14ac:dyDescent="0.2">
      <c r="H392" s="145"/>
      <c r="I392" s="145"/>
    </row>
    <row r="393" spans="8:9" ht="20.100000000000001" customHeight="1" x14ac:dyDescent="0.2">
      <c r="H393" s="145"/>
      <c r="I393" s="145"/>
    </row>
    <row r="394" spans="8:9" ht="20.100000000000001" customHeight="1" x14ac:dyDescent="0.2">
      <c r="H394" s="145"/>
      <c r="I394" s="145"/>
    </row>
    <row r="395" spans="8:9" ht="20.100000000000001" customHeight="1" x14ac:dyDescent="0.2">
      <c r="H395" s="145"/>
      <c r="I395" s="145"/>
    </row>
    <row r="396" spans="8:9" ht="20.100000000000001" customHeight="1" x14ac:dyDescent="0.2">
      <c r="H396" s="145"/>
      <c r="I396" s="145"/>
    </row>
    <row r="397" spans="8:9" ht="20.100000000000001" customHeight="1" x14ac:dyDescent="0.2">
      <c r="H397" s="145"/>
      <c r="I397" s="145"/>
    </row>
    <row r="398" spans="8:9" ht="20.100000000000001" customHeight="1" x14ac:dyDescent="0.2">
      <c r="H398" s="145"/>
      <c r="I398" s="145"/>
    </row>
    <row r="399" spans="8:9" ht="20.100000000000001" customHeight="1" x14ac:dyDescent="0.2">
      <c r="H399" s="145"/>
      <c r="I399" s="145"/>
    </row>
    <row r="400" spans="8:9" ht="20.100000000000001" customHeight="1" x14ac:dyDescent="0.2">
      <c r="H400" s="145"/>
      <c r="I400" s="145"/>
    </row>
    <row r="401" spans="8:9" ht="20.100000000000001" customHeight="1" x14ac:dyDescent="0.2">
      <c r="H401" s="145"/>
      <c r="I401" s="145"/>
    </row>
    <row r="402" spans="8:9" ht="20.100000000000001" customHeight="1" x14ac:dyDescent="0.2">
      <c r="H402" s="145"/>
      <c r="I402" s="145"/>
    </row>
    <row r="403" spans="8:9" ht="20.100000000000001" customHeight="1" x14ac:dyDescent="0.2">
      <c r="H403" s="145"/>
      <c r="I403" s="145"/>
    </row>
    <row r="404" spans="8:9" ht="20.100000000000001" customHeight="1" x14ac:dyDescent="0.2">
      <c r="H404" s="145"/>
      <c r="I404" s="145"/>
    </row>
    <row r="405" spans="8:9" ht="20.100000000000001" customHeight="1" x14ac:dyDescent="0.2">
      <c r="H405" s="145"/>
      <c r="I405" s="145"/>
    </row>
    <row r="406" spans="8:9" ht="20.100000000000001" customHeight="1" x14ac:dyDescent="0.2">
      <c r="H406" s="145"/>
      <c r="I406" s="145"/>
    </row>
    <row r="407" spans="8:9" ht="20.100000000000001" customHeight="1" x14ac:dyDescent="0.2">
      <c r="H407" s="145"/>
      <c r="I407" s="145"/>
    </row>
    <row r="408" spans="8:9" ht="20.100000000000001" customHeight="1" x14ac:dyDescent="0.2">
      <c r="H408" s="145"/>
      <c r="I408" s="145"/>
    </row>
    <row r="409" spans="8:9" ht="20.100000000000001" customHeight="1" x14ac:dyDescent="0.2">
      <c r="H409" s="145"/>
      <c r="I409" s="145"/>
    </row>
    <row r="410" spans="8:9" ht="20.100000000000001" customHeight="1" x14ac:dyDescent="0.2">
      <c r="H410" s="145"/>
      <c r="I410" s="145"/>
    </row>
    <row r="411" spans="8:9" ht="20.100000000000001" customHeight="1" x14ac:dyDescent="0.2">
      <c r="H411" s="145"/>
      <c r="I411" s="145"/>
    </row>
    <row r="412" spans="8:9" ht="20.100000000000001" customHeight="1" x14ac:dyDescent="0.2">
      <c r="H412" s="145"/>
      <c r="I412" s="145"/>
    </row>
    <row r="413" spans="8:9" ht="20.100000000000001" customHeight="1" x14ac:dyDescent="0.2">
      <c r="H413" s="145"/>
      <c r="I413" s="145"/>
    </row>
    <row r="414" spans="8:9" ht="20.100000000000001" customHeight="1" x14ac:dyDescent="0.2">
      <c r="H414" s="145"/>
      <c r="I414" s="145"/>
    </row>
    <row r="415" spans="8:9" ht="20.100000000000001" customHeight="1" x14ac:dyDescent="0.2">
      <c r="H415" s="145"/>
      <c r="I415" s="145"/>
    </row>
    <row r="416" spans="8:9" ht="20.100000000000001" customHeight="1" x14ac:dyDescent="0.2">
      <c r="H416" s="145"/>
      <c r="I416" s="145"/>
    </row>
    <row r="417" spans="3:9" ht="20.100000000000001" customHeight="1" x14ac:dyDescent="0.2">
      <c r="H417" s="145"/>
      <c r="I417" s="145"/>
    </row>
    <row r="418" spans="3:9" ht="20.100000000000001" customHeight="1" x14ac:dyDescent="0.2">
      <c r="H418" s="145"/>
      <c r="I418" s="145"/>
    </row>
    <row r="419" spans="3:9" ht="20.100000000000001" customHeight="1" x14ac:dyDescent="0.2">
      <c r="H419" s="145"/>
      <c r="I419" s="145"/>
    </row>
    <row r="420" spans="3:9" ht="20.100000000000001" customHeight="1" x14ac:dyDescent="0.2">
      <c r="C420" s="84">
        <v>4</v>
      </c>
      <c r="H420" s="145"/>
      <c r="I420" s="145"/>
    </row>
    <row r="421" spans="3:9" ht="20.100000000000001" customHeight="1" x14ac:dyDescent="0.2">
      <c r="H421" s="145"/>
      <c r="I421" s="145"/>
    </row>
    <row r="422" spans="3:9" ht="20.100000000000001" customHeight="1" x14ac:dyDescent="0.2">
      <c r="H422" s="145"/>
      <c r="I422" s="145"/>
    </row>
    <row r="423" spans="3:9" ht="20.100000000000001" customHeight="1" x14ac:dyDescent="0.2">
      <c r="H423" s="145"/>
      <c r="I423" s="145"/>
    </row>
    <row r="424" spans="3:9" ht="20.100000000000001" customHeight="1" x14ac:dyDescent="0.2">
      <c r="H424" s="145"/>
      <c r="I424" s="145"/>
    </row>
    <row r="425" spans="3:9" ht="20.100000000000001" customHeight="1" x14ac:dyDescent="0.2">
      <c r="H425" s="145"/>
      <c r="I425" s="145"/>
    </row>
    <row r="426" spans="3:9" ht="20.100000000000001" customHeight="1" x14ac:dyDescent="0.2">
      <c r="H426" s="145"/>
      <c r="I426" s="145"/>
    </row>
    <row r="427" spans="3:9" ht="20.100000000000001" customHeight="1" x14ac:dyDescent="0.2">
      <c r="H427" s="145"/>
      <c r="I427" s="145"/>
    </row>
    <row r="428" spans="3:9" ht="20.100000000000001" customHeight="1" x14ac:dyDescent="0.2">
      <c r="H428" s="145"/>
      <c r="I428" s="145"/>
    </row>
    <row r="429" spans="3:9" ht="20.100000000000001" customHeight="1" x14ac:dyDescent="0.2">
      <c r="H429" s="145"/>
      <c r="I429" s="145"/>
    </row>
    <row r="430" spans="3:9" ht="20.100000000000001" customHeight="1" x14ac:dyDescent="0.2">
      <c r="H430" s="145"/>
      <c r="I430" s="145"/>
    </row>
    <row r="431" spans="3:9" ht="20.100000000000001" customHeight="1" x14ac:dyDescent="0.2">
      <c r="H431" s="145"/>
      <c r="I431" s="145"/>
    </row>
    <row r="432" spans="3:9" ht="20.100000000000001" customHeight="1" x14ac:dyDescent="0.2">
      <c r="H432" s="145"/>
      <c r="I432" s="145"/>
    </row>
    <row r="433" spans="8:9" ht="20.100000000000001" customHeight="1" x14ac:dyDescent="0.2">
      <c r="H433" s="145"/>
      <c r="I433" s="145"/>
    </row>
    <row r="434" spans="8:9" ht="20.100000000000001" customHeight="1" x14ac:dyDescent="0.2">
      <c r="H434" s="145"/>
      <c r="I434" s="145"/>
    </row>
    <row r="435" spans="8:9" ht="20.100000000000001" customHeight="1" x14ac:dyDescent="0.2">
      <c r="H435" s="145"/>
      <c r="I435" s="145"/>
    </row>
    <row r="436" spans="8:9" ht="20.100000000000001" customHeight="1" x14ac:dyDescent="0.2">
      <c r="H436" s="145"/>
      <c r="I436" s="145"/>
    </row>
    <row r="437" spans="8:9" ht="20.100000000000001" customHeight="1" x14ac:dyDescent="0.2">
      <c r="H437" s="145"/>
      <c r="I437" s="145"/>
    </row>
    <row r="438" spans="8:9" ht="20.100000000000001" customHeight="1" x14ac:dyDescent="0.2">
      <c r="H438" s="145"/>
      <c r="I438" s="145"/>
    </row>
    <row r="439" spans="8:9" ht="20.100000000000001" customHeight="1" x14ac:dyDescent="0.2">
      <c r="H439" s="145"/>
      <c r="I439" s="145"/>
    </row>
    <row r="440" spans="8:9" ht="20.100000000000001" customHeight="1" x14ac:dyDescent="0.2">
      <c r="H440" s="145"/>
      <c r="I440" s="145"/>
    </row>
    <row r="441" spans="8:9" ht="20.100000000000001" customHeight="1" x14ac:dyDescent="0.2">
      <c r="H441" s="145"/>
      <c r="I441" s="145"/>
    </row>
    <row r="442" spans="8:9" ht="20.100000000000001" customHeight="1" x14ac:dyDescent="0.2">
      <c r="H442" s="145"/>
      <c r="I442" s="145"/>
    </row>
    <row r="443" spans="8:9" ht="20.100000000000001" customHeight="1" x14ac:dyDescent="0.2">
      <c r="H443" s="145"/>
      <c r="I443" s="145"/>
    </row>
    <row r="444" spans="8:9" ht="20.100000000000001" customHeight="1" x14ac:dyDescent="0.2">
      <c r="H444" s="145"/>
      <c r="I444" s="145"/>
    </row>
    <row r="445" spans="8:9" ht="20.100000000000001" customHeight="1" x14ac:dyDescent="0.2">
      <c r="H445" s="145"/>
      <c r="I445" s="145"/>
    </row>
    <row r="446" spans="8:9" ht="20.100000000000001" customHeight="1" x14ac:dyDescent="0.2">
      <c r="H446" s="145"/>
      <c r="I446" s="145"/>
    </row>
    <row r="447" spans="8:9" ht="20.100000000000001" customHeight="1" x14ac:dyDescent="0.2">
      <c r="H447" s="145"/>
      <c r="I447" s="145"/>
    </row>
    <row r="448" spans="8:9" ht="20.100000000000001" customHeight="1" x14ac:dyDescent="0.2">
      <c r="H448" s="145"/>
      <c r="I448" s="145"/>
    </row>
    <row r="449" spans="8:9" ht="20.100000000000001" customHeight="1" x14ac:dyDescent="0.2">
      <c r="H449" s="145"/>
      <c r="I449" s="145"/>
    </row>
    <row r="450" spans="8:9" ht="20.100000000000001" customHeight="1" x14ac:dyDescent="0.2">
      <c r="H450" s="145"/>
      <c r="I450" s="145"/>
    </row>
    <row r="451" spans="8:9" ht="20.100000000000001" customHeight="1" x14ac:dyDescent="0.2">
      <c r="H451" s="145"/>
      <c r="I451" s="145"/>
    </row>
    <row r="452" spans="8:9" ht="20.100000000000001" customHeight="1" x14ac:dyDescent="0.2">
      <c r="H452" s="145"/>
      <c r="I452" s="145"/>
    </row>
    <row r="453" spans="8:9" ht="20.100000000000001" customHeight="1" x14ac:dyDescent="0.2">
      <c r="H453" s="145"/>
      <c r="I453" s="145"/>
    </row>
    <row r="454" spans="8:9" ht="20.100000000000001" customHeight="1" x14ac:dyDescent="0.2">
      <c r="H454" s="145"/>
      <c r="I454" s="145"/>
    </row>
    <row r="455" spans="8:9" ht="20.100000000000001" customHeight="1" x14ac:dyDescent="0.2">
      <c r="H455" s="145"/>
      <c r="I455" s="145"/>
    </row>
    <row r="456" spans="8:9" ht="20.100000000000001" customHeight="1" x14ac:dyDescent="0.2">
      <c r="H456" s="145"/>
      <c r="I456" s="145"/>
    </row>
    <row r="457" spans="8:9" ht="20.100000000000001" customHeight="1" x14ac:dyDescent="0.2">
      <c r="H457" s="145"/>
      <c r="I457" s="145"/>
    </row>
    <row r="458" spans="8:9" ht="20.100000000000001" customHeight="1" x14ac:dyDescent="0.2">
      <c r="H458" s="145"/>
      <c r="I458" s="145"/>
    </row>
    <row r="459" spans="8:9" ht="20.100000000000001" customHeight="1" x14ac:dyDescent="0.2">
      <c r="H459" s="145"/>
      <c r="I459" s="145"/>
    </row>
    <row r="460" spans="8:9" ht="20.100000000000001" customHeight="1" x14ac:dyDescent="0.2">
      <c r="H460" s="145"/>
      <c r="I460" s="145"/>
    </row>
    <row r="461" spans="8:9" ht="20.100000000000001" customHeight="1" x14ac:dyDescent="0.2">
      <c r="H461" s="145"/>
      <c r="I461" s="145"/>
    </row>
    <row r="462" spans="8:9" ht="20.100000000000001" customHeight="1" x14ac:dyDescent="0.2">
      <c r="H462" s="145"/>
      <c r="I462" s="145"/>
    </row>
    <row r="463" spans="8:9" ht="20.100000000000001" customHeight="1" x14ac:dyDescent="0.2">
      <c r="H463" s="145"/>
      <c r="I463" s="145"/>
    </row>
    <row r="464" spans="8:9" ht="20.100000000000001" customHeight="1" x14ac:dyDescent="0.2">
      <c r="H464" s="145"/>
      <c r="I464" s="145"/>
    </row>
    <row r="465" spans="3:9" ht="20.100000000000001" customHeight="1" x14ac:dyDescent="0.2">
      <c r="H465" s="145"/>
      <c r="I465" s="145"/>
    </row>
    <row r="466" spans="3:9" ht="20.100000000000001" customHeight="1" x14ac:dyDescent="0.2">
      <c r="H466" s="145"/>
      <c r="I466" s="145"/>
    </row>
    <row r="467" spans="3:9" ht="20.100000000000001" customHeight="1" x14ac:dyDescent="0.2">
      <c r="H467" s="145"/>
      <c r="I467" s="145"/>
    </row>
    <row r="468" spans="3:9" ht="20.100000000000001" customHeight="1" x14ac:dyDescent="0.2">
      <c r="H468" s="145"/>
      <c r="I468" s="145"/>
    </row>
    <row r="469" spans="3:9" ht="20.100000000000001" customHeight="1" x14ac:dyDescent="0.2">
      <c r="H469" s="145"/>
      <c r="I469" s="145"/>
    </row>
    <row r="470" spans="3:9" ht="20.100000000000001" customHeight="1" x14ac:dyDescent="0.2">
      <c r="C470" s="84">
        <v>4</v>
      </c>
      <c r="H470" s="145"/>
      <c r="I470" s="145"/>
    </row>
    <row r="471" spans="3:9" ht="20.100000000000001" customHeight="1" x14ac:dyDescent="0.2">
      <c r="H471" s="145"/>
      <c r="I471" s="145"/>
    </row>
    <row r="472" spans="3:9" ht="20.100000000000001" customHeight="1" x14ac:dyDescent="0.2">
      <c r="H472" s="145"/>
      <c r="I472" s="145"/>
    </row>
    <row r="473" spans="3:9" ht="20.100000000000001" customHeight="1" x14ac:dyDescent="0.2">
      <c r="H473" s="145"/>
      <c r="I473" s="145"/>
    </row>
    <row r="474" spans="3:9" ht="20.100000000000001" customHeight="1" x14ac:dyDescent="0.2">
      <c r="H474" s="145"/>
      <c r="I474" s="145"/>
    </row>
    <row r="475" spans="3:9" ht="20.100000000000001" customHeight="1" x14ac:dyDescent="0.2">
      <c r="H475" s="145"/>
      <c r="I475" s="145"/>
    </row>
    <row r="476" spans="3:9" ht="20.100000000000001" customHeight="1" x14ac:dyDescent="0.2">
      <c r="H476" s="145"/>
      <c r="I476" s="145"/>
    </row>
    <row r="477" spans="3:9" ht="20.100000000000001" customHeight="1" x14ac:dyDescent="0.2">
      <c r="H477" s="145"/>
      <c r="I477" s="145"/>
    </row>
    <row r="478" spans="3:9" ht="20.100000000000001" customHeight="1" x14ac:dyDescent="0.2">
      <c r="H478" s="145"/>
      <c r="I478" s="145"/>
    </row>
    <row r="479" spans="3:9" ht="20.100000000000001" customHeight="1" x14ac:dyDescent="0.2">
      <c r="H479" s="145"/>
      <c r="I479" s="145"/>
    </row>
    <row r="480" spans="3:9" ht="20.100000000000001" customHeight="1" x14ac:dyDescent="0.2">
      <c r="H480" s="145"/>
      <c r="I480" s="145"/>
    </row>
    <row r="481" spans="8:9" ht="20.100000000000001" customHeight="1" x14ac:dyDescent="0.2">
      <c r="H481" s="145"/>
      <c r="I481" s="145"/>
    </row>
    <row r="482" spans="8:9" ht="20.100000000000001" customHeight="1" x14ac:dyDescent="0.2">
      <c r="H482" s="145"/>
      <c r="I482" s="145"/>
    </row>
    <row r="483" spans="8:9" ht="20.100000000000001" customHeight="1" x14ac:dyDescent="0.2">
      <c r="H483" s="145"/>
      <c r="I483" s="145"/>
    </row>
    <row r="484" spans="8:9" ht="20.100000000000001" customHeight="1" x14ac:dyDescent="0.2">
      <c r="H484" s="145"/>
      <c r="I484" s="145"/>
    </row>
    <row r="485" spans="8:9" ht="20.100000000000001" customHeight="1" x14ac:dyDescent="0.2">
      <c r="H485" s="145"/>
      <c r="I485" s="145"/>
    </row>
    <row r="486" spans="8:9" ht="20.100000000000001" customHeight="1" x14ac:dyDescent="0.2">
      <c r="H486" s="145"/>
      <c r="I486" s="145"/>
    </row>
    <row r="487" spans="8:9" ht="20.100000000000001" customHeight="1" x14ac:dyDescent="0.2">
      <c r="H487" s="145"/>
      <c r="I487" s="145"/>
    </row>
    <row r="488" spans="8:9" ht="20.100000000000001" customHeight="1" x14ac:dyDescent="0.2">
      <c r="H488" s="145"/>
      <c r="I488" s="145"/>
    </row>
    <row r="489" spans="8:9" ht="20.100000000000001" customHeight="1" x14ac:dyDescent="0.2">
      <c r="H489" s="145"/>
      <c r="I489" s="145"/>
    </row>
    <row r="490" spans="8:9" ht="20.100000000000001" customHeight="1" x14ac:dyDescent="0.2">
      <c r="H490" s="145"/>
      <c r="I490" s="145"/>
    </row>
    <row r="491" spans="8:9" ht="20.100000000000001" customHeight="1" x14ac:dyDescent="0.2">
      <c r="H491" s="145"/>
      <c r="I491" s="145"/>
    </row>
    <row r="492" spans="8:9" ht="20.100000000000001" customHeight="1" x14ac:dyDescent="0.2">
      <c r="H492" s="145"/>
      <c r="I492" s="145"/>
    </row>
    <row r="493" spans="8:9" ht="20.100000000000001" customHeight="1" x14ac:dyDescent="0.2">
      <c r="H493" s="145"/>
      <c r="I493" s="145"/>
    </row>
    <row r="494" spans="8:9" ht="20.100000000000001" customHeight="1" x14ac:dyDescent="0.2">
      <c r="H494" s="145"/>
      <c r="I494" s="145"/>
    </row>
    <row r="495" spans="8:9" ht="20.100000000000001" customHeight="1" x14ac:dyDescent="0.2">
      <c r="H495" s="145"/>
      <c r="I495" s="145"/>
    </row>
    <row r="496" spans="8:9" ht="20.100000000000001" customHeight="1" x14ac:dyDescent="0.2">
      <c r="H496" s="145"/>
      <c r="I496" s="145"/>
    </row>
    <row r="497" spans="8:9" ht="20.100000000000001" customHeight="1" x14ac:dyDescent="0.2">
      <c r="H497" s="145"/>
      <c r="I497" s="145"/>
    </row>
    <row r="498" spans="8:9" ht="20.100000000000001" customHeight="1" x14ac:dyDescent="0.2">
      <c r="H498" s="145"/>
      <c r="I498" s="145"/>
    </row>
    <row r="499" spans="8:9" ht="20.100000000000001" customHeight="1" x14ac:dyDescent="0.2">
      <c r="H499" s="145"/>
      <c r="I499" s="145"/>
    </row>
    <row r="500" spans="8:9" ht="20.100000000000001" customHeight="1" x14ac:dyDescent="0.2">
      <c r="H500" s="145"/>
      <c r="I500" s="145"/>
    </row>
    <row r="501" spans="8:9" ht="20.100000000000001" customHeight="1" x14ac:dyDescent="0.2">
      <c r="H501" s="145"/>
      <c r="I501" s="145"/>
    </row>
    <row r="502" spans="8:9" ht="20.100000000000001" customHeight="1" x14ac:dyDescent="0.2">
      <c r="H502" s="145"/>
      <c r="I502" s="145"/>
    </row>
    <row r="503" spans="8:9" ht="20.100000000000001" customHeight="1" x14ac:dyDescent="0.2">
      <c r="H503" s="145"/>
      <c r="I503" s="145"/>
    </row>
    <row r="504" spans="8:9" ht="20.100000000000001" customHeight="1" x14ac:dyDescent="0.2">
      <c r="H504" s="145"/>
      <c r="I504" s="145"/>
    </row>
    <row r="505" spans="8:9" ht="20.100000000000001" customHeight="1" x14ac:dyDescent="0.2">
      <c r="H505" s="145"/>
      <c r="I505" s="145"/>
    </row>
    <row r="506" spans="8:9" ht="20.100000000000001" customHeight="1" x14ac:dyDescent="0.2">
      <c r="H506" s="145"/>
      <c r="I506" s="145"/>
    </row>
    <row r="507" spans="8:9" ht="20.100000000000001" customHeight="1" x14ac:dyDescent="0.2">
      <c r="H507" s="145"/>
      <c r="I507" s="145"/>
    </row>
    <row r="508" spans="8:9" ht="20.100000000000001" customHeight="1" x14ac:dyDescent="0.2">
      <c r="H508" s="145"/>
      <c r="I508" s="145"/>
    </row>
    <row r="509" spans="8:9" ht="20.100000000000001" customHeight="1" x14ac:dyDescent="0.2">
      <c r="H509" s="145"/>
      <c r="I509" s="145"/>
    </row>
    <row r="510" spans="8:9" ht="20.100000000000001" customHeight="1" x14ac:dyDescent="0.2">
      <c r="H510" s="145"/>
      <c r="I510" s="145"/>
    </row>
    <row r="511" spans="8:9" ht="20.100000000000001" customHeight="1" x14ac:dyDescent="0.2">
      <c r="H511" s="145"/>
      <c r="I511" s="145"/>
    </row>
    <row r="512" spans="8:9" ht="20.100000000000001" customHeight="1" x14ac:dyDescent="0.2">
      <c r="H512" s="145"/>
      <c r="I512" s="145"/>
    </row>
    <row r="513" spans="3:9" ht="20.100000000000001" customHeight="1" x14ac:dyDescent="0.2">
      <c r="H513" s="145"/>
      <c r="I513" s="145"/>
    </row>
    <row r="514" spans="3:9" ht="20.100000000000001" customHeight="1" x14ac:dyDescent="0.2">
      <c r="H514" s="145"/>
      <c r="I514" s="145"/>
    </row>
    <row r="515" spans="3:9" ht="20.100000000000001" customHeight="1" x14ac:dyDescent="0.2">
      <c r="H515" s="145"/>
      <c r="I515" s="145"/>
    </row>
    <row r="516" spans="3:9" ht="20.100000000000001" customHeight="1" x14ac:dyDescent="0.2">
      <c r="H516" s="145"/>
      <c r="I516" s="145"/>
    </row>
    <row r="517" spans="3:9" ht="20.100000000000001" customHeight="1" x14ac:dyDescent="0.2">
      <c r="H517" s="145"/>
      <c r="I517" s="145"/>
    </row>
    <row r="518" spans="3:9" ht="20.100000000000001" customHeight="1" x14ac:dyDescent="0.2">
      <c r="H518" s="145"/>
      <c r="I518" s="145"/>
    </row>
    <row r="519" spans="3:9" ht="20.100000000000001" customHeight="1" x14ac:dyDescent="0.2">
      <c r="H519" s="145"/>
      <c r="I519" s="145"/>
    </row>
    <row r="520" spans="3:9" ht="20.100000000000001" customHeight="1" x14ac:dyDescent="0.2">
      <c r="C520" s="84">
        <v>5</v>
      </c>
      <c r="H520" s="145"/>
      <c r="I520" s="145"/>
    </row>
    <row r="521" spans="3:9" ht="20.100000000000001" customHeight="1" x14ac:dyDescent="0.2">
      <c r="H521" s="145"/>
      <c r="I521" s="145"/>
    </row>
    <row r="522" spans="3:9" ht="20.100000000000001" customHeight="1" x14ac:dyDescent="0.2">
      <c r="H522" s="145"/>
      <c r="I522" s="145"/>
    </row>
    <row r="523" spans="3:9" ht="20.100000000000001" customHeight="1" x14ac:dyDescent="0.2">
      <c r="H523" s="145"/>
      <c r="I523" s="145"/>
    </row>
    <row r="524" spans="3:9" ht="20.100000000000001" customHeight="1" x14ac:dyDescent="0.2">
      <c r="H524" s="145"/>
      <c r="I524" s="145"/>
    </row>
    <row r="525" spans="3:9" ht="20.100000000000001" customHeight="1" x14ac:dyDescent="0.2">
      <c r="H525" s="145"/>
      <c r="I525" s="145"/>
    </row>
    <row r="526" spans="3:9" ht="20.100000000000001" customHeight="1" x14ac:dyDescent="0.2">
      <c r="H526" s="145"/>
      <c r="I526" s="145"/>
    </row>
    <row r="527" spans="3:9" ht="20.100000000000001" customHeight="1" x14ac:dyDescent="0.2">
      <c r="H527" s="145"/>
      <c r="I527" s="145"/>
    </row>
    <row r="528" spans="3:9" ht="20.100000000000001" customHeight="1" x14ac:dyDescent="0.2">
      <c r="H528" s="145"/>
      <c r="I528" s="145"/>
    </row>
    <row r="529" spans="8:9" ht="20.100000000000001" customHeight="1" x14ac:dyDescent="0.2">
      <c r="H529" s="145"/>
      <c r="I529" s="145"/>
    </row>
    <row r="530" spans="8:9" ht="20.100000000000001" customHeight="1" x14ac:dyDescent="0.2">
      <c r="H530" s="145"/>
      <c r="I530" s="145"/>
    </row>
    <row r="531" spans="8:9" ht="20.100000000000001" customHeight="1" x14ac:dyDescent="0.2">
      <c r="H531" s="145"/>
      <c r="I531" s="145"/>
    </row>
    <row r="532" spans="8:9" ht="20.100000000000001" customHeight="1" x14ac:dyDescent="0.2">
      <c r="H532" s="145"/>
      <c r="I532" s="145"/>
    </row>
    <row r="533" spans="8:9" ht="20.100000000000001" customHeight="1" x14ac:dyDescent="0.2">
      <c r="H533" s="145"/>
      <c r="I533" s="145"/>
    </row>
    <row r="534" spans="8:9" ht="20.100000000000001" customHeight="1" x14ac:dyDescent="0.2">
      <c r="H534" s="145"/>
      <c r="I534" s="145"/>
    </row>
    <row r="535" spans="8:9" ht="20.100000000000001" customHeight="1" x14ac:dyDescent="0.2">
      <c r="H535" s="145"/>
      <c r="I535" s="145"/>
    </row>
    <row r="536" spans="8:9" ht="20.100000000000001" customHeight="1" x14ac:dyDescent="0.2">
      <c r="H536" s="145"/>
      <c r="I536" s="145"/>
    </row>
    <row r="537" spans="8:9" ht="20.100000000000001" customHeight="1" x14ac:dyDescent="0.2">
      <c r="H537" s="145"/>
      <c r="I537" s="145"/>
    </row>
    <row r="538" spans="8:9" ht="20.100000000000001" customHeight="1" x14ac:dyDescent="0.2">
      <c r="H538" s="145"/>
      <c r="I538" s="145"/>
    </row>
    <row r="539" spans="8:9" ht="20.100000000000001" customHeight="1" x14ac:dyDescent="0.2">
      <c r="H539" s="145"/>
      <c r="I539" s="145"/>
    </row>
    <row r="540" spans="8:9" ht="20.100000000000001" customHeight="1" x14ac:dyDescent="0.2">
      <c r="H540" s="145"/>
      <c r="I540" s="145"/>
    </row>
    <row r="541" spans="8:9" ht="20.100000000000001" customHeight="1" x14ac:dyDescent="0.2">
      <c r="H541" s="145"/>
      <c r="I541" s="145"/>
    </row>
    <row r="542" spans="8:9" ht="20.100000000000001" customHeight="1" x14ac:dyDescent="0.2">
      <c r="H542" s="145"/>
      <c r="I542" s="145"/>
    </row>
    <row r="543" spans="8:9" ht="20.100000000000001" customHeight="1" x14ac:dyDescent="0.2">
      <c r="H543" s="145"/>
      <c r="I543" s="145"/>
    </row>
    <row r="544" spans="8:9" ht="20.100000000000001" customHeight="1" x14ac:dyDescent="0.2">
      <c r="H544" s="145"/>
      <c r="I544" s="145"/>
    </row>
    <row r="545" spans="8:9" ht="20.100000000000001" customHeight="1" x14ac:dyDescent="0.2">
      <c r="H545" s="145"/>
      <c r="I545" s="145"/>
    </row>
    <row r="546" spans="8:9" ht="20.100000000000001" customHeight="1" x14ac:dyDescent="0.2">
      <c r="H546" s="145"/>
      <c r="I546" s="145"/>
    </row>
    <row r="547" spans="8:9" ht="20.100000000000001" customHeight="1" x14ac:dyDescent="0.2">
      <c r="H547" s="145"/>
      <c r="I547" s="145"/>
    </row>
    <row r="548" spans="8:9" ht="20.100000000000001" customHeight="1" x14ac:dyDescent="0.2">
      <c r="H548" s="145"/>
      <c r="I548" s="145"/>
    </row>
    <row r="549" spans="8:9" ht="20.100000000000001" customHeight="1" x14ac:dyDescent="0.2">
      <c r="H549" s="145"/>
      <c r="I549" s="145"/>
    </row>
    <row r="550" spans="8:9" ht="20.100000000000001" customHeight="1" x14ac:dyDescent="0.2">
      <c r="H550" s="145"/>
      <c r="I550" s="145"/>
    </row>
    <row r="551" spans="8:9" ht="20.100000000000001" customHeight="1" x14ac:dyDescent="0.2">
      <c r="H551" s="145"/>
      <c r="I551" s="145"/>
    </row>
    <row r="552" spans="8:9" ht="20.100000000000001" customHeight="1" x14ac:dyDescent="0.2">
      <c r="H552" s="145"/>
      <c r="I552" s="145"/>
    </row>
    <row r="553" spans="8:9" ht="20.100000000000001" customHeight="1" x14ac:dyDescent="0.2">
      <c r="H553" s="145"/>
      <c r="I553" s="145"/>
    </row>
    <row r="554" spans="8:9" ht="20.100000000000001" customHeight="1" x14ac:dyDescent="0.2">
      <c r="H554" s="145"/>
      <c r="I554" s="145"/>
    </row>
    <row r="555" spans="8:9" ht="20.100000000000001" customHeight="1" x14ac:dyDescent="0.2">
      <c r="H555" s="145"/>
      <c r="I555" s="145"/>
    </row>
    <row r="556" spans="8:9" ht="20.100000000000001" customHeight="1" x14ac:dyDescent="0.2">
      <c r="H556" s="145"/>
      <c r="I556" s="145"/>
    </row>
    <row r="557" spans="8:9" ht="20.100000000000001" customHeight="1" x14ac:dyDescent="0.2">
      <c r="H557" s="145"/>
      <c r="I557" s="145"/>
    </row>
    <row r="558" spans="8:9" ht="20.100000000000001" customHeight="1" x14ac:dyDescent="0.2">
      <c r="H558" s="145"/>
      <c r="I558" s="145"/>
    </row>
    <row r="559" spans="8:9" ht="20.100000000000001" customHeight="1" x14ac:dyDescent="0.2">
      <c r="H559" s="145"/>
      <c r="I559" s="145"/>
    </row>
    <row r="560" spans="8:9" ht="20.100000000000001" customHeight="1" x14ac:dyDescent="0.2">
      <c r="H560" s="145"/>
      <c r="I560" s="145"/>
    </row>
    <row r="561" spans="3:9" ht="20.100000000000001" customHeight="1" x14ac:dyDescent="0.2">
      <c r="H561" s="145"/>
      <c r="I561" s="145"/>
    </row>
    <row r="562" spans="3:9" ht="20.100000000000001" customHeight="1" x14ac:dyDescent="0.2">
      <c r="H562" s="145"/>
      <c r="I562" s="145"/>
    </row>
    <row r="563" spans="3:9" ht="20.100000000000001" customHeight="1" x14ac:dyDescent="0.2">
      <c r="H563" s="145"/>
      <c r="I563" s="145"/>
    </row>
    <row r="564" spans="3:9" ht="20.100000000000001" customHeight="1" x14ac:dyDescent="0.2">
      <c r="H564" s="145"/>
      <c r="I564" s="145"/>
    </row>
    <row r="565" spans="3:9" ht="20.100000000000001" customHeight="1" x14ac:dyDescent="0.2">
      <c r="H565" s="145"/>
      <c r="I565" s="145"/>
    </row>
    <row r="566" spans="3:9" ht="20.100000000000001" customHeight="1" x14ac:dyDescent="0.2">
      <c r="H566" s="145"/>
      <c r="I566" s="145"/>
    </row>
    <row r="567" spans="3:9" ht="20.100000000000001" customHeight="1" x14ac:dyDescent="0.2">
      <c r="H567" s="145"/>
      <c r="I567" s="145"/>
    </row>
    <row r="568" spans="3:9" ht="20.100000000000001" customHeight="1" x14ac:dyDescent="0.2">
      <c r="H568" s="145"/>
      <c r="I568" s="145"/>
    </row>
    <row r="569" spans="3:9" ht="20.100000000000001" customHeight="1" x14ac:dyDescent="0.2">
      <c r="H569" s="145"/>
      <c r="I569" s="145"/>
    </row>
    <row r="570" spans="3:9" ht="20.100000000000001" customHeight="1" x14ac:dyDescent="0.2">
      <c r="C570" s="84">
        <v>5</v>
      </c>
    </row>
    <row r="620" spans="3:3" ht="20.100000000000001" customHeight="1" x14ac:dyDescent="0.2">
      <c r="C620" s="84">
        <v>5</v>
      </c>
    </row>
    <row r="670" spans="3:3" ht="20.100000000000001" customHeight="1" x14ac:dyDescent="0.2">
      <c r="C670" s="84">
        <v>5</v>
      </c>
    </row>
    <row r="720" spans="3:3" ht="20.100000000000001" customHeight="1" x14ac:dyDescent="0.2">
      <c r="C720" s="84">
        <v>5</v>
      </c>
    </row>
    <row r="770" spans="3:3" ht="20.100000000000001" customHeight="1" x14ac:dyDescent="0.2">
      <c r="C770" s="84">
        <v>5</v>
      </c>
    </row>
    <row r="820" spans="3:3" ht="20.100000000000001" customHeight="1" x14ac:dyDescent="0.2">
      <c r="C820" s="84">
        <v>5</v>
      </c>
    </row>
    <row r="870" spans="3:3" ht="20.100000000000001" customHeight="1" x14ac:dyDescent="0.2">
      <c r="C870" s="84">
        <v>5</v>
      </c>
    </row>
    <row r="920" spans="3:3" ht="20.100000000000001" customHeight="1" x14ac:dyDescent="0.2">
      <c r="C920" s="84">
        <v>5</v>
      </c>
    </row>
    <row r="970" spans="3:3" ht="20.100000000000001" customHeight="1" x14ac:dyDescent="0.2">
      <c r="C970" s="84">
        <v>5</v>
      </c>
    </row>
    <row r="1020" spans="3:3" ht="20.100000000000001" customHeight="1" x14ac:dyDescent="0.2">
      <c r="C1020" s="84">
        <v>5</v>
      </c>
    </row>
    <row r="1070" spans="3:3" ht="20.100000000000001" customHeight="1" x14ac:dyDescent="0.2">
      <c r="C1070" s="84">
        <v>5</v>
      </c>
    </row>
    <row r="1071" spans="3:3" ht="20.100000000000001" customHeight="1" x14ac:dyDescent="0.2">
      <c r="C1071" s="84">
        <f>Datos!B50</f>
        <v>0</v>
      </c>
    </row>
    <row r="1120" spans="3:3" ht="20.100000000000001" customHeight="1" x14ac:dyDescent="0.2">
      <c r="C1120" s="84">
        <v>5</v>
      </c>
    </row>
    <row r="1121" spans="3:3" ht="20.100000000000001" customHeight="1" x14ac:dyDescent="0.2">
      <c r="C1121" s="84">
        <f>Datos!B51</f>
        <v>0</v>
      </c>
    </row>
    <row r="1170" spans="3:3" ht="20.100000000000001" customHeight="1" x14ac:dyDescent="0.2">
      <c r="C1170" s="84">
        <v>5</v>
      </c>
    </row>
    <row r="1171" spans="3:3" ht="20.100000000000001" customHeight="1" x14ac:dyDescent="0.2">
      <c r="C1171" s="84">
        <f>Datos!B52</f>
        <v>0</v>
      </c>
    </row>
    <row r="1220" spans="3:3" ht="20.100000000000001" customHeight="1" x14ac:dyDescent="0.2">
      <c r="C1220" s="84">
        <v>5</v>
      </c>
    </row>
    <row r="1221" spans="3:3" ht="20.100000000000001" customHeight="1" x14ac:dyDescent="0.2">
      <c r="C1221" s="84">
        <f>Datos!B53</f>
        <v>0</v>
      </c>
    </row>
    <row r="1271" spans="3:3" ht="20.100000000000001" customHeight="1" x14ac:dyDescent="0.2">
      <c r="C1271" s="84">
        <f>Datos!B54</f>
        <v>0</v>
      </c>
    </row>
    <row r="1320" spans="3:3" ht="20.100000000000001" customHeight="1" x14ac:dyDescent="0.2">
      <c r="C1320" s="84">
        <v>7</v>
      </c>
    </row>
    <row r="1321" spans="3:3" ht="20.100000000000001" customHeight="1" x14ac:dyDescent="0.2">
      <c r="C1321" s="84">
        <f>Datos!B56</f>
        <v>0</v>
      </c>
    </row>
    <row r="1371" spans="3:3" ht="20.100000000000001" customHeight="1" x14ac:dyDescent="0.2">
      <c r="C1371" s="84">
        <f>Datos!B57</f>
        <v>0</v>
      </c>
    </row>
    <row r="1420" spans="3:3" ht="20.100000000000001" customHeight="1" x14ac:dyDescent="0.2">
      <c r="C1420" s="84">
        <v>8</v>
      </c>
    </row>
    <row r="1421" spans="3:3" ht="20.100000000000001" customHeight="1" x14ac:dyDescent="0.2">
      <c r="C1421" s="84">
        <f>Datos!B59</f>
        <v>0</v>
      </c>
    </row>
    <row r="1470" spans="3:3" ht="20.100000000000001" customHeight="1" x14ac:dyDescent="0.2">
      <c r="C1470" s="84">
        <v>8</v>
      </c>
    </row>
    <row r="1471" spans="3:3" ht="20.100000000000001" customHeight="1" x14ac:dyDescent="0.2">
      <c r="C1471" s="84">
        <f>Datos!B60</f>
        <v>0</v>
      </c>
    </row>
    <row r="1520" spans="3:3" ht="20.100000000000001" customHeight="1" x14ac:dyDescent="0.2">
      <c r="C1520" s="84">
        <v>8</v>
      </c>
    </row>
    <row r="1521" spans="3:3" ht="20.100000000000001" customHeight="1" x14ac:dyDescent="0.2">
      <c r="C1521" s="84">
        <f>Datos!B61</f>
        <v>0</v>
      </c>
    </row>
    <row r="1570" spans="3:3" ht="20.100000000000001" customHeight="1" x14ac:dyDescent="0.2">
      <c r="C1570" s="84">
        <v>8</v>
      </c>
    </row>
    <row r="1571" spans="3:3" ht="20.100000000000001" customHeight="1" x14ac:dyDescent="0.2">
      <c r="C1571" s="84">
        <f>Datos!B62</f>
        <v>0</v>
      </c>
    </row>
    <row r="1620" spans="3:3" ht="20.100000000000001" customHeight="1" x14ac:dyDescent="0.2">
      <c r="C1620" s="84">
        <v>8</v>
      </c>
    </row>
    <row r="1621" spans="3:3" ht="20.100000000000001" customHeight="1" x14ac:dyDescent="0.2">
      <c r="C1621" s="84">
        <f>Datos!B63</f>
        <v>0</v>
      </c>
    </row>
    <row r="1671" spans="3:3" ht="20.100000000000001" customHeight="1" x14ac:dyDescent="0.2">
      <c r="C1671" s="84">
        <f>Datos!B64</f>
        <v>0</v>
      </c>
    </row>
    <row r="1721" spans="3:3" ht="20.100000000000001" customHeight="1" x14ac:dyDescent="0.2">
      <c r="C1721" s="84">
        <f>Datos!B65</f>
        <v>0</v>
      </c>
    </row>
    <row r="1771" spans="3:3" ht="20.100000000000001" customHeight="1" x14ac:dyDescent="0.2">
      <c r="C1771" s="84">
        <f>Datos!B66</f>
        <v>0</v>
      </c>
    </row>
    <row r="1820" spans="3:3" ht="20.100000000000001" customHeight="1" x14ac:dyDescent="0.2">
      <c r="C1820" s="84">
        <v>12</v>
      </c>
    </row>
    <row r="1821" spans="3:3" ht="20.100000000000001" customHeight="1" x14ac:dyDescent="0.2">
      <c r="C1821" s="84">
        <f>Datos!B68</f>
        <v>0</v>
      </c>
    </row>
    <row r="1870" spans="3:3" ht="20.100000000000001" customHeight="1" x14ac:dyDescent="0.2">
      <c r="C1870" s="84">
        <v>12</v>
      </c>
    </row>
    <row r="1871" spans="3:3" ht="20.100000000000001" customHeight="1" x14ac:dyDescent="0.2">
      <c r="C1871" s="84">
        <f>Datos!B69</f>
        <v>0</v>
      </c>
    </row>
    <row r="1920" spans="3:3" ht="20.100000000000001" customHeight="1" x14ac:dyDescent="0.2">
      <c r="C1920" s="84">
        <v>12</v>
      </c>
    </row>
    <row r="1921" spans="3:3" ht="20.100000000000001" customHeight="1" x14ac:dyDescent="0.2">
      <c r="C1921" s="84">
        <f>Datos!B70</f>
        <v>0</v>
      </c>
    </row>
    <row r="1970" spans="3:3" ht="20.100000000000001" customHeight="1" x14ac:dyDescent="0.2">
      <c r="C1970" s="84">
        <v>12</v>
      </c>
    </row>
    <row r="1971" spans="3:3" ht="20.100000000000001" customHeight="1" x14ac:dyDescent="0.2">
      <c r="C1971" s="84">
        <f>Datos!B71</f>
        <v>0</v>
      </c>
    </row>
    <row r="2020" spans="3:3" ht="20.100000000000001" customHeight="1" x14ac:dyDescent="0.2">
      <c r="C2020" s="84">
        <v>12</v>
      </c>
    </row>
    <row r="2021" spans="3:3" ht="20.100000000000001" customHeight="1" x14ac:dyDescent="0.2">
      <c r="C2021" s="84">
        <f>Datos!B72</f>
        <v>0</v>
      </c>
    </row>
    <row r="2070" spans="3:3" ht="20.100000000000001" customHeight="1" x14ac:dyDescent="0.2">
      <c r="C2070" s="84">
        <v>13</v>
      </c>
    </row>
    <row r="2071" spans="3:3" ht="20.100000000000001" customHeight="1" x14ac:dyDescent="0.2">
      <c r="C2071" s="84">
        <f>Datos!B74</f>
        <v>0</v>
      </c>
    </row>
    <row r="2120" spans="3:3" ht="20.100000000000001" customHeight="1" x14ac:dyDescent="0.2">
      <c r="C2120" s="84">
        <v>13</v>
      </c>
    </row>
    <row r="2121" spans="3:3" ht="20.100000000000001" customHeight="1" x14ac:dyDescent="0.2">
      <c r="C2121" s="84">
        <f>Datos!B75</f>
        <v>0</v>
      </c>
    </row>
  </sheetData>
  <mergeCells count="9">
    <mergeCell ref="A1:E1"/>
    <mergeCell ref="A12:E12"/>
    <mergeCell ref="G23:H23"/>
    <mergeCell ref="J23:J24"/>
    <mergeCell ref="B21:E21"/>
    <mergeCell ref="B23:B24"/>
    <mergeCell ref="C23:C24"/>
    <mergeCell ref="D23:D24"/>
    <mergeCell ref="E23:E24"/>
  </mergeCells>
  <conditionalFormatting sqref="D15:D18">
    <cfRule type="expression" dxfId="136" priority="23" stopIfTrue="1">
      <formula>#REF!=1</formula>
    </cfRule>
  </conditionalFormatting>
  <conditionalFormatting sqref="B26:B225">
    <cfRule type="expression" dxfId="135" priority="24" stopIfTrue="1">
      <formula>#REF!&gt;0</formula>
    </cfRule>
    <cfRule type="expression" dxfId="134" priority="25" stopIfTrue="1">
      <formula>#REF!&gt;0</formula>
    </cfRule>
    <cfRule type="expression" dxfId="133" priority="26" stopIfTrue="1">
      <formula>#REF!&gt;0</formula>
    </cfRule>
  </conditionalFormatting>
  <conditionalFormatting sqref="D15:D18">
    <cfRule type="expression" dxfId="132" priority="31" stopIfTrue="1">
      <formula>#REF!=1</formula>
    </cfRule>
  </conditionalFormatting>
  <conditionalFormatting sqref="C26:C225">
    <cfRule type="expression" dxfId="131" priority="7" stopIfTrue="1">
      <formula>#REF!&gt;0</formula>
    </cfRule>
    <cfRule type="expression" dxfId="130" priority="8" stopIfTrue="1">
      <formula>#REF!&gt;0</formula>
    </cfRule>
    <cfRule type="expression" dxfId="129" priority="9" stopIfTrue="1">
      <formula>#REF!&gt;0</formula>
    </cfRule>
  </conditionalFormatting>
  <pageMargins left="1.1811023622047245" right="0.78740157480314965" top="0.98425196850393704" bottom="0.78740157480314965" header="0.39370078740157483" footer="0.39370078740157483"/>
  <pageSetup paperSize="9" scale="43"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200-000000000000}">
          <x14:formula1>
            <xm:f>'Items - Códigos'!$B:$B</xm:f>
          </x14:formula1>
          <xm:sqref>J26:J225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pageSetUpPr fitToPage="1"/>
  </sheetPr>
  <dimension ref="A1:I2197"/>
  <sheetViews>
    <sheetView showGridLines="0" showZeros="0" zoomScale="90" zoomScaleNormal="90" zoomScaleSheetLayoutView="90" workbookViewId="0">
      <selection activeCell="A4" sqref="A4"/>
    </sheetView>
  </sheetViews>
  <sheetFormatPr baseColWidth="10" defaultColWidth="11.42578125" defaultRowHeight="12.75" x14ac:dyDescent="0.2"/>
  <cols>
    <col min="1" max="1" width="8.7109375" style="156" customWidth="1"/>
    <col min="2" max="3" width="30.7109375" style="156" customWidth="1"/>
    <col min="4" max="4" width="6.7109375" style="156" customWidth="1"/>
    <col min="5" max="5" width="10.7109375" style="156" customWidth="1"/>
    <col min="6" max="7" width="17.7109375" style="156" customWidth="1"/>
    <col min="8" max="8" width="22.7109375" style="156" customWidth="1"/>
    <col min="9" max="9" width="14.7109375" style="156" customWidth="1"/>
    <col min="10" max="16384" width="11.42578125" style="156"/>
  </cols>
  <sheetData>
    <row r="1" spans="1:9" ht="20.100000000000001" customHeight="1" x14ac:dyDescent="0.2">
      <c r="A1" s="155" t="s">
        <v>11</v>
      </c>
      <c r="B1" s="155"/>
      <c r="C1" s="155" t="str">
        <f>Comitente</f>
        <v>DIRECCION PROVINCIAL DE ESPACIOS VERDES</v>
      </c>
      <c r="D1" s="155"/>
      <c r="E1" s="155"/>
      <c r="F1" s="155"/>
      <c r="G1" s="155"/>
      <c r="I1" s="157"/>
    </row>
    <row r="2" spans="1:9" s="116" customFormat="1" ht="20.100000000000001" customHeight="1" x14ac:dyDescent="0.2">
      <c r="A2" s="158" t="s">
        <v>12</v>
      </c>
      <c r="B2" s="158"/>
      <c r="C2" s="155" t="str">
        <f>Obra</f>
        <v>EXTRACCION DE MANGRULLO EXISTENTE, PROVISION DE NUEVO MANGRULLO Y REFUNCIONALIZACION DE JUEGOS DE NIÑOS EN PARQUE DE MAYO</v>
      </c>
      <c r="D2" s="159"/>
      <c r="E2" s="159"/>
      <c r="F2" s="159"/>
      <c r="G2" s="159"/>
      <c r="I2" s="159"/>
    </row>
    <row r="3" spans="1:9" s="116" customFormat="1" ht="20.100000000000001" customHeight="1" x14ac:dyDescent="0.2">
      <c r="A3" s="158" t="s">
        <v>16</v>
      </c>
      <c r="B3" s="158"/>
      <c r="C3" s="160" t="str">
        <f>Ubicación</f>
        <v>CAPITAL</v>
      </c>
      <c r="D3" s="160"/>
      <c r="E3" s="160"/>
      <c r="F3" s="160"/>
      <c r="G3" s="160"/>
      <c r="I3" s="160"/>
    </row>
    <row r="4" spans="1:9" s="116" customFormat="1" ht="20.100000000000001" customHeight="1" x14ac:dyDescent="0.2">
      <c r="A4" s="158" t="s">
        <v>15</v>
      </c>
      <c r="B4" s="161"/>
      <c r="C4" s="162" t="str">
        <f>Licitación_N°</f>
        <v>CONCURSO DE PRECIOS Nº 02/2022</v>
      </c>
    </row>
    <row r="5" spans="1:9" s="116" customFormat="1" ht="20.100000000000001" customHeight="1" x14ac:dyDescent="0.2">
      <c r="A5" s="158" t="s">
        <v>36</v>
      </c>
      <c r="B5" s="161"/>
      <c r="C5" s="163" t="str">
        <f>Expediente_N°</f>
        <v>500-001472-2022</v>
      </c>
    </row>
    <row r="6" spans="1:9" s="116" customFormat="1" ht="20.100000000000001" customHeight="1" x14ac:dyDescent="0.2">
      <c r="A6" s="158" t="s">
        <v>18</v>
      </c>
      <c r="B6" s="161"/>
      <c r="C6" s="164">
        <f>P_Oficial</f>
        <v>16149805.279999999</v>
      </c>
    </row>
    <row r="7" spans="1:9" s="116" customFormat="1" ht="20.100000000000001" customHeight="1" x14ac:dyDescent="0.2">
      <c r="A7" s="158" t="s">
        <v>990</v>
      </c>
      <c r="B7" s="161"/>
      <c r="C7" s="165">
        <f>Anticipo_Financiero</f>
        <v>0</v>
      </c>
    </row>
    <row r="8" spans="1:9" s="116" customFormat="1" ht="20.100000000000001" customHeight="1" x14ac:dyDescent="0.2">
      <c r="A8" s="158" t="s">
        <v>989</v>
      </c>
      <c r="B8" s="161"/>
      <c r="C8" s="166">
        <f>Fecha_Base</f>
        <v>44865</v>
      </c>
    </row>
    <row r="9" spans="1:9" s="116" customFormat="1" ht="20.100000000000001" customHeight="1" x14ac:dyDescent="0.2">
      <c r="A9" s="158" t="s">
        <v>17</v>
      </c>
      <c r="B9" s="161"/>
      <c r="C9" s="167">
        <f>Plazo_Obra</f>
        <v>90</v>
      </c>
    </row>
    <row r="10" spans="1:9" s="116" customFormat="1" ht="20.100000000000001" customHeight="1" x14ac:dyDescent="0.2">
      <c r="A10" s="158" t="s">
        <v>13</v>
      </c>
      <c r="B10" s="161"/>
      <c r="C10" s="158">
        <f>Contratista</f>
        <v>0</v>
      </c>
    </row>
    <row r="11" spans="1:9" s="116" customFormat="1" ht="20.100000000000001" customHeight="1" x14ac:dyDescent="0.2">
      <c r="A11" s="158" t="s">
        <v>47</v>
      </c>
      <c r="B11" s="161"/>
      <c r="C11" s="168">
        <f>Monto_Oferta</f>
        <v>0</v>
      </c>
    </row>
    <row r="12" spans="1:9" ht="20.100000000000001" customHeight="1" x14ac:dyDescent="0.2"/>
    <row r="13" spans="1:9" ht="20.100000000000001" customHeight="1" x14ac:dyDescent="0.2">
      <c r="A13" s="169" t="s">
        <v>46</v>
      </c>
      <c r="B13" s="170"/>
      <c r="C13" s="170"/>
      <c r="D13" s="170"/>
      <c r="E13" s="170"/>
      <c r="F13" s="170"/>
      <c r="G13" s="170"/>
      <c r="H13" s="171"/>
      <c r="I13" s="172"/>
    </row>
    <row r="14" spans="1:9" ht="20.100000000000001" customHeight="1" x14ac:dyDescent="0.2"/>
    <row r="15" spans="1:9" ht="20.100000000000001" customHeight="1" x14ac:dyDescent="0.2">
      <c r="A15" s="328" t="s">
        <v>991</v>
      </c>
      <c r="B15" s="330" t="s">
        <v>0</v>
      </c>
      <c r="C15" s="331"/>
      <c r="D15" s="328" t="s">
        <v>1</v>
      </c>
      <c r="E15" s="328" t="s">
        <v>2</v>
      </c>
      <c r="F15" s="327" t="s">
        <v>1031</v>
      </c>
      <c r="G15" s="327" t="s">
        <v>1032</v>
      </c>
      <c r="H15" s="327" t="s">
        <v>1010</v>
      </c>
      <c r="I15" s="328" t="s">
        <v>14</v>
      </c>
    </row>
    <row r="16" spans="1:9" ht="20.100000000000001" customHeight="1" x14ac:dyDescent="0.2">
      <c r="A16" s="329"/>
      <c r="B16" s="332"/>
      <c r="C16" s="333"/>
      <c r="D16" s="329"/>
      <c r="E16" s="329"/>
      <c r="F16" s="327"/>
      <c r="G16" s="327"/>
      <c r="H16" s="327"/>
      <c r="I16" s="329"/>
    </row>
    <row r="17" spans="1:9" ht="20.100000000000001" customHeight="1" x14ac:dyDescent="0.2">
      <c r="A17" s="81"/>
      <c r="B17" s="143"/>
      <c r="C17" s="143"/>
      <c r="D17" s="81"/>
      <c r="E17" s="81"/>
      <c r="F17" s="143"/>
      <c r="G17" s="143"/>
      <c r="I17" s="173"/>
    </row>
    <row r="18" spans="1:9" ht="24.95" customHeight="1" x14ac:dyDescent="0.2">
      <c r="A18" s="153">
        <f>Datos!B26</f>
        <v>1</v>
      </c>
      <c r="B18" s="324" t="str">
        <f t="shared" ref="B18:B49" si="0">IFERROR(VLOOKUP(A18,Tabla_Datos,2,FALSE),"")</f>
        <v>TRABAJOS PREPARATORIOS</v>
      </c>
      <c r="C18" s="325"/>
      <c r="D18" s="174">
        <f t="shared" ref="D18:D49" si="1">IFERROR(VLOOKUP(A18,Tabla_Datos,3,FALSE),"")</f>
        <v>0</v>
      </c>
      <c r="E18" s="175">
        <f t="shared" ref="E18:E49" si="2">IFERROR(VLOOKUP(A18,Tabla_Datos,4,FALSE),0)</f>
        <v>0</v>
      </c>
      <c r="F18" s="176">
        <f t="shared" ref="F18:F49" si="3">IFERROR(VLOOKUP(A18,Tabla_Analisis_Precio,7,FALSE),0)</f>
        <v>0</v>
      </c>
      <c r="G18" s="134">
        <f t="shared" ref="G18:G49" si="4">ROUND(PrecioUnitario(F18,Costo_Financiero,Gasto_Generales_Porcentaje,Beneficio,Ingresos_Brutos,IVA),2)</f>
        <v>0</v>
      </c>
      <c r="H18" s="134">
        <f>ROUND(E18*G18,2)</f>
        <v>0</v>
      </c>
      <c r="I18" s="177">
        <f t="shared" ref="I18:I49" si="5">IFERROR(H18/Monto_Oferta,0)</f>
        <v>0</v>
      </c>
    </row>
    <row r="19" spans="1:9" ht="24.95" customHeight="1" x14ac:dyDescent="0.2">
      <c r="A19" s="153" t="str">
        <f>Datos!B27</f>
        <v>1.1</v>
      </c>
      <c r="B19" s="324" t="str">
        <f t="shared" si="0"/>
        <v>Obrador y Baño químico</v>
      </c>
      <c r="C19" s="325"/>
      <c r="D19" s="174" t="str">
        <f t="shared" si="1"/>
        <v>GL</v>
      </c>
      <c r="E19" s="175">
        <f t="shared" si="2"/>
        <v>0</v>
      </c>
      <c r="F19" s="176">
        <f t="shared" si="3"/>
        <v>0</v>
      </c>
      <c r="G19" s="134">
        <f t="shared" si="4"/>
        <v>0</v>
      </c>
      <c r="H19" s="134">
        <f t="shared" ref="H19:H82" si="6">ROUND(E19*G19,2)</f>
        <v>0</v>
      </c>
      <c r="I19" s="177">
        <f t="shared" si="5"/>
        <v>0</v>
      </c>
    </row>
    <row r="20" spans="1:9" ht="24.95" customHeight="1" x14ac:dyDescent="0.2">
      <c r="A20" s="153" t="str">
        <f>Datos!B28</f>
        <v>1.2</v>
      </c>
      <c r="B20" s="324" t="str">
        <f t="shared" si="0"/>
        <v>Cierre perimetral de obra</v>
      </c>
      <c r="C20" s="325"/>
      <c r="D20" s="174" t="str">
        <f t="shared" si="1"/>
        <v>GL</v>
      </c>
      <c r="E20" s="175">
        <f t="shared" si="2"/>
        <v>0</v>
      </c>
      <c r="F20" s="176">
        <f t="shared" si="3"/>
        <v>0</v>
      </c>
      <c r="G20" s="134">
        <f t="shared" si="4"/>
        <v>0</v>
      </c>
      <c r="H20" s="134">
        <f t="shared" si="6"/>
        <v>0</v>
      </c>
      <c r="I20" s="177">
        <f t="shared" si="5"/>
        <v>0</v>
      </c>
    </row>
    <row r="21" spans="1:9" ht="24.95" customHeight="1" x14ac:dyDescent="0.2">
      <c r="A21" s="153" t="str">
        <f>Datos!B29</f>
        <v>1.3</v>
      </c>
      <c r="B21" s="324" t="str">
        <f t="shared" si="0"/>
        <v>Vigilancia de obra</v>
      </c>
      <c r="C21" s="325"/>
      <c r="D21" s="174" t="str">
        <f t="shared" si="1"/>
        <v>GL</v>
      </c>
      <c r="E21" s="175">
        <f t="shared" si="2"/>
        <v>0</v>
      </c>
      <c r="F21" s="176">
        <f t="shared" si="3"/>
        <v>0</v>
      </c>
      <c r="G21" s="134">
        <f t="shared" si="4"/>
        <v>0</v>
      </c>
      <c r="H21" s="134">
        <f t="shared" si="6"/>
        <v>0</v>
      </c>
      <c r="I21" s="177">
        <f t="shared" si="5"/>
        <v>0</v>
      </c>
    </row>
    <row r="22" spans="1:9" ht="24.95" customHeight="1" x14ac:dyDescent="0.2">
      <c r="A22" s="153" t="str">
        <f>Datos!B30</f>
        <v>1.4</v>
      </c>
      <c r="B22" s="324" t="str">
        <f t="shared" si="0"/>
        <v>Energia de obra. Agua para la construccion</v>
      </c>
      <c r="C22" s="325"/>
      <c r="D22" s="174" t="str">
        <f t="shared" si="1"/>
        <v>GL</v>
      </c>
      <c r="E22" s="175">
        <f t="shared" si="2"/>
        <v>0</v>
      </c>
      <c r="F22" s="176">
        <f t="shared" si="3"/>
        <v>0</v>
      </c>
      <c r="G22" s="134">
        <f t="shared" si="4"/>
        <v>0</v>
      </c>
      <c r="H22" s="134">
        <f t="shared" si="6"/>
        <v>0</v>
      </c>
      <c r="I22" s="177">
        <f t="shared" si="5"/>
        <v>0</v>
      </c>
    </row>
    <row r="23" spans="1:9" ht="24.95" customHeight="1" x14ac:dyDescent="0.2">
      <c r="A23" s="153" t="str">
        <f>Datos!B31</f>
        <v>1.5</v>
      </c>
      <c r="B23" s="324" t="str">
        <f t="shared" si="0"/>
        <v>Cartel de obra</v>
      </c>
      <c r="C23" s="325"/>
      <c r="D23" s="174" t="str">
        <f t="shared" si="1"/>
        <v>UN</v>
      </c>
      <c r="E23" s="175">
        <f t="shared" si="2"/>
        <v>0</v>
      </c>
      <c r="F23" s="176">
        <f t="shared" si="3"/>
        <v>0</v>
      </c>
      <c r="G23" s="134">
        <f t="shared" si="4"/>
        <v>0</v>
      </c>
      <c r="H23" s="134">
        <f t="shared" si="6"/>
        <v>0</v>
      </c>
      <c r="I23" s="177">
        <f t="shared" si="5"/>
        <v>0</v>
      </c>
    </row>
    <row r="24" spans="1:9" ht="24.95" customHeight="1" x14ac:dyDescent="0.2">
      <c r="A24" s="153" t="str">
        <f>Datos!B32</f>
        <v>1.6</v>
      </c>
      <c r="B24" s="324" t="str">
        <f t="shared" si="0"/>
        <v>Programa de Higiene y Seguridad</v>
      </c>
      <c r="C24" s="325"/>
      <c r="D24" s="174" t="str">
        <f t="shared" si="1"/>
        <v>GL</v>
      </c>
      <c r="E24" s="175">
        <f t="shared" si="2"/>
        <v>0</v>
      </c>
      <c r="F24" s="176">
        <f t="shared" si="3"/>
        <v>0</v>
      </c>
      <c r="G24" s="134">
        <f t="shared" si="4"/>
        <v>0</v>
      </c>
      <c r="H24" s="134">
        <f t="shared" si="6"/>
        <v>0</v>
      </c>
      <c r="I24" s="177">
        <f t="shared" si="5"/>
        <v>0</v>
      </c>
    </row>
    <row r="25" spans="1:9" ht="24.95" customHeight="1" x14ac:dyDescent="0.2">
      <c r="A25" s="153">
        <f>Datos!B33</f>
        <v>2</v>
      </c>
      <c r="B25" s="324" t="str">
        <f t="shared" si="0"/>
        <v>REDUCCION, REMOCION Y TRASLADO DE MANGRULLO EXISTENTE</v>
      </c>
      <c r="C25" s="325"/>
      <c r="D25" s="174" t="str">
        <f t="shared" si="1"/>
        <v>GL</v>
      </c>
      <c r="E25" s="175">
        <f t="shared" si="2"/>
        <v>0</v>
      </c>
      <c r="F25" s="176">
        <f t="shared" si="3"/>
        <v>0</v>
      </c>
      <c r="G25" s="134">
        <f t="shared" si="4"/>
        <v>0</v>
      </c>
      <c r="H25" s="134">
        <f t="shared" si="6"/>
        <v>0</v>
      </c>
      <c r="I25" s="177">
        <f t="shared" si="5"/>
        <v>0</v>
      </c>
    </row>
    <row r="26" spans="1:9" ht="24.95" customHeight="1" x14ac:dyDescent="0.2">
      <c r="A26" s="153">
        <f>Datos!B34</f>
        <v>3</v>
      </c>
      <c r="B26" s="324" t="str">
        <f t="shared" si="0"/>
        <v xml:space="preserve">PINTURA DE JUEGOS Y BARANDAS PREEXISTENTES </v>
      </c>
      <c r="C26" s="325"/>
      <c r="D26" s="174" t="str">
        <f t="shared" si="1"/>
        <v>GL</v>
      </c>
      <c r="E26" s="175">
        <f t="shared" si="2"/>
        <v>0</v>
      </c>
      <c r="F26" s="176">
        <f t="shared" si="3"/>
        <v>0</v>
      </c>
      <c r="G26" s="134">
        <f t="shared" si="4"/>
        <v>0</v>
      </c>
      <c r="H26" s="134">
        <f t="shared" si="6"/>
        <v>0</v>
      </c>
      <c r="I26" s="177">
        <f t="shared" si="5"/>
        <v>0</v>
      </c>
    </row>
    <row r="27" spans="1:9" ht="24.95" customHeight="1" x14ac:dyDescent="0.2">
      <c r="A27" s="153">
        <f>Datos!B35</f>
        <v>4</v>
      </c>
      <c r="B27" s="324" t="str">
        <f t="shared" si="0"/>
        <v>PROVISION Y COLOCACION DE MANGRULLO</v>
      </c>
      <c r="C27" s="325"/>
      <c r="D27" s="174">
        <f t="shared" si="1"/>
        <v>0</v>
      </c>
      <c r="E27" s="175">
        <f t="shared" si="2"/>
        <v>0</v>
      </c>
      <c r="F27" s="176">
        <f t="shared" si="3"/>
        <v>0</v>
      </c>
      <c r="G27" s="134">
        <f t="shared" si="4"/>
        <v>0</v>
      </c>
      <c r="H27" s="134">
        <f t="shared" si="6"/>
        <v>0</v>
      </c>
      <c r="I27" s="177">
        <f t="shared" si="5"/>
        <v>0</v>
      </c>
    </row>
    <row r="28" spans="1:9" ht="24.95" customHeight="1" x14ac:dyDescent="0.2">
      <c r="A28" s="153" t="str">
        <f>Datos!B36</f>
        <v>4.1</v>
      </c>
      <c r="B28" s="324" t="str">
        <f t="shared" si="0"/>
        <v>Provision y colocacion de mangrullo nuevo</v>
      </c>
      <c r="C28" s="325"/>
      <c r="D28" s="174" t="str">
        <f t="shared" si="1"/>
        <v>GL</v>
      </c>
      <c r="E28" s="175">
        <f t="shared" si="2"/>
        <v>0</v>
      </c>
      <c r="F28" s="176">
        <f t="shared" si="3"/>
        <v>0</v>
      </c>
      <c r="G28" s="134">
        <f t="shared" si="4"/>
        <v>0</v>
      </c>
      <c r="H28" s="134">
        <f t="shared" si="6"/>
        <v>0</v>
      </c>
      <c r="I28" s="177">
        <f t="shared" si="5"/>
        <v>0</v>
      </c>
    </row>
    <row r="29" spans="1:9" ht="24.95" customHeight="1" x14ac:dyDescent="0.2">
      <c r="A29" s="153" t="str">
        <f>Datos!B37</f>
        <v>4.2</v>
      </c>
      <c r="B29" s="324" t="str">
        <f t="shared" si="0"/>
        <v>Replanteo</v>
      </c>
      <c r="C29" s="325"/>
      <c r="D29" s="174" t="str">
        <f t="shared" si="1"/>
        <v>GL</v>
      </c>
      <c r="E29" s="175">
        <f t="shared" si="2"/>
        <v>0</v>
      </c>
      <c r="F29" s="176">
        <f t="shared" si="3"/>
        <v>0</v>
      </c>
      <c r="G29" s="134">
        <f t="shared" si="4"/>
        <v>0</v>
      </c>
      <c r="H29" s="134">
        <f t="shared" si="6"/>
        <v>0</v>
      </c>
      <c r="I29" s="177">
        <f t="shared" si="5"/>
        <v>0</v>
      </c>
    </row>
    <row r="30" spans="1:9" ht="24.95" customHeight="1" x14ac:dyDescent="0.2">
      <c r="A30" s="153" t="str">
        <f>Datos!B38</f>
        <v>4.3</v>
      </c>
      <c r="B30" s="324" t="str">
        <f t="shared" si="0"/>
        <v>Excavaciones</v>
      </c>
      <c r="C30" s="325"/>
      <c r="D30" s="174" t="str">
        <f t="shared" si="1"/>
        <v>GL</v>
      </c>
      <c r="E30" s="175">
        <f t="shared" si="2"/>
        <v>0</v>
      </c>
      <c r="F30" s="176">
        <f t="shared" si="3"/>
        <v>0</v>
      </c>
      <c r="G30" s="134">
        <f t="shared" si="4"/>
        <v>0</v>
      </c>
      <c r="H30" s="134">
        <f t="shared" si="6"/>
        <v>0</v>
      </c>
      <c r="I30" s="177">
        <f t="shared" si="5"/>
        <v>0</v>
      </c>
    </row>
    <row r="31" spans="1:9" ht="24.95" customHeight="1" x14ac:dyDescent="0.2">
      <c r="A31" s="153" t="str">
        <f>Datos!B39</f>
        <v>4.4</v>
      </c>
      <c r="B31" s="324" t="str">
        <f t="shared" si="0"/>
        <v>Hormigon de limpieza</v>
      </c>
      <c r="C31" s="325"/>
      <c r="D31" s="174" t="str">
        <f t="shared" si="1"/>
        <v>GL</v>
      </c>
      <c r="E31" s="175">
        <f t="shared" si="2"/>
        <v>0</v>
      </c>
      <c r="F31" s="176">
        <f t="shared" si="3"/>
        <v>0</v>
      </c>
      <c r="G31" s="134">
        <f t="shared" si="4"/>
        <v>0</v>
      </c>
      <c r="H31" s="134">
        <f t="shared" si="6"/>
        <v>0</v>
      </c>
      <c r="I31" s="177">
        <f t="shared" si="5"/>
        <v>0</v>
      </c>
    </row>
    <row r="32" spans="1:9" ht="24.95" customHeight="1" x14ac:dyDescent="0.2">
      <c r="A32" s="153" t="str">
        <f>Datos!B40</f>
        <v>4.5</v>
      </c>
      <c r="B32" s="324" t="str">
        <f t="shared" si="0"/>
        <v>Bases aisladas para colocacion de mangrullo nuevo</v>
      </c>
      <c r="C32" s="325"/>
      <c r="D32" s="174" t="str">
        <f t="shared" si="1"/>
        <v>GL</v>
      </c>
      <c r="E32" s="175">
        <f t="shared" si="2"/>
        <v>0</v>
      </c>
      <c r="F32" s="176">
        <f t="shared" si="3"/>
        <v>0</v>
      </c>
      <c r="G32" s="134">
        <f t="shared" si="4"/>
        <v>0</v>
      </c>
      <c r="H32" s="134">
        <f t="shared" si="6"/>
        <v>0</v>
      </c>
      <c r="I32" s="177">
        <f t="shared" si="5"/>
        <v>0</v>
      </c>
    </row>
    <row r="33" spans="1:9" ht="24.95" customHeight="1" x14ac:dyDescent="0.2">
      <c r="A33" s="153">
        <f>Datos!B41</f>
        <v>5</v>
      </c>
      <c r="B33" s="324" t="str">
        <f t="shared" si="0"/>
        <v>PROVISION Y COLOCACION DE JUEGOS Y MOBILIARIO DE POLIPROPILENO RECICLADO</v>
      </c>
      <c r="C33" s="325"/>
      <c r="D33" s="174" t="str">
        <f t="shared" si="1"/>
        <v>GL</v>
      </c>
      <c r="E33" s="175">
        <f t="shared" si="2"/>
        <v>0</v>
      </c>
      <c r="F33" s="176">
        <f t="shared" si="3"/>
        <v>0</v>
      </c>
      <c r="G33" s="134">
        <f t="shared" si="4"/>
        <v>0</v>
      </c>
      <c r="H33" s="134">
        <f t="shared" si="6"/>
        <v>0</v>
      </c>
      <c r="I33" s="177">
        <f t="shared" si="5"/>
        <v>0</v>
      </c>
    </row>
    <row r="34" spans="1:9" ht="24.95" customHeight="1" x14ac:dyDescent="0.2">
      <c r="A34" s="153">
        <f>Datos!B42</f>
        <v>6</v>
      </c>
      <c r="B34" s="324" t="str">
        <f t="shared" si="0"/>
        <v>PROVISION Y COLOCACION DE CAMPANAS DE RECICLADO</v>
      </c>
      <c r="C34" s="325"/>
      <c r="D34" s="174" t="str">
        <f t="shared" si="1"/>
        <v>UN</v>
      </c>
      <c r="E34" s="175">
        <f t="shared" si="2"/>
        <v>0</v>
      </c>
      <c r="F34" s="176">
        <f t="shared" si="3"/>
        <v>0</v>
      </c>
      <c r="G34" s="134">
        <f t="shared" si="4"/>
        <v>0</v>
      </c>
      <c r="H34" s="134">
        <f t="shared" si="6"/>
        <v>0</v>
      </c>
      <c r="I34" s="177">
        <f t="shared" si="5"/>
        <v>0</v>
      </c>
    </row>
    <row r="35" spans="1:9" ht="24.95" customHeight="1" x14ac:dyDescent="0.2">
      <c r="A35" s="153">
        <f>Datos!B43</f>
        <v>7</v>
      </c>
      <c r="B35" s="324" t="str">
        <f t="shared" si="0"/>
        <v>PROVISION Y COLOCACION DE PLANTINES</v>
      </c>
      <c r="C35" s="325"/>
      <c r="D35" s="174" t="str">
        <f t="shared" si="1"/>
        <v>UN</v>
      </c>
      <c r="E35" s="175">
        <f t="shared" si="2"/>
        <v>0</v>
      </c>
      <c r="F35" s="176">
        <f t="shared" si="3"/>
        <v>0</v>
      </c>
      <c r="G35" s="134">
        <f t="shared" si="4"/>
        <v>0</v>
      </c>
      <c r="H35" s="134">
        <f t="shared" si="6"/>
        <v>0</v>
      </c>
      <c r="I35" s="177">
        <f t="shared" si="5"/>
        <v>0</v>
      </c>
    </row>
    <row r="36" spans="1:9" ht="24.95" customHeight="1" x14ac:dyDescent="0.2">
      <c r="A36" s="153">
        <f>Datos!B44</f>
        <v>8</v>
      </c>
      <c r="B36" s="324" t="str">
        <f t="shared" si="0"/>
        <v>LIMPIEZA DE OBRA PERIODICA Y FINAL</v>
      </c>
      <c r="C36" s="325"/>
      <c r="D36" s="174" t="str">
        <f t="shared" si="1"/>
        <v>GL</v>
      </c>
      <c r="E36" s="175">
        <f t="shared" si="2"/>
        <v>0</v>
      </c>
      <c r="F36" s="176">
        <f t="shared" si="3"/>
        <v>0</v>
      </c>
      <c r="G36" s="134">
        <f t="shared" si="4"/>
        <v>0</v>
      </c>
      <c r="H36" s="134">
        <f t="shared" si="6"/>
        <v>0</v>
      </c>
      <c r="I36" s="177">
        <f t="shared" si="5"/>
        <v>0</v>
      </c>
    </row>
    <row r="37" spans="1:9" ht="24.95" hidden="1" customHeight="1" x14ac:dyDescent="0.2">
      <c r="A37" s="153">
        <f>Datos!B45</f>
        <v>0</v>
      </c>
      <c r="B37" s="324" t="str">
        <f t="shared" si="0"/>
        <v/>
      </c>
      <c r="C37" s="325"/>
      <c r="D37" s="174" t="str">
        <f t="shared" si="1"/>
        <v/>
      </c>
      <c r="E37" s="175">
        <f t="shared" si="2"/>
        <v>0</v>
      </c>
      <c r="F37" s="176">
        <f t="shared" si="3"/>
        <v>0</v>
      </c>
      <c r="G37" s="134">
        <f t="shared" si="4"/>
        <v>0</v>
      </c>
      <c r="H37" s="134">
        <f t="shared" si="6"/>
        <v>0</v>
      </c>
      <c r="I37" s="177">
        <f t="shared" si="5"/>
        <v>0</v>
      </c>
    </row>
    <row r="38" spans="1:9" ht="24.95" hidden="1" customHeight="1" x14ac:dyDescent="0.2">
      <c r="A38" s="153">
        <f>Datos!B46</f>
        <v>0</v>
      </c>
      <c r="B38" s="324" t="str">
        <f t="shared" si="0"/>
        <v/>
      </c>
      <c r="C38" s="325"/>
      <c r="D38" s="174" t="str">
        <f t="shared" si="1"/>
        <v/>
      </c>
      <c r="E38" s="175">
        <f t="shared" si="2"/>
        <v>0</v>
      </c>
      <c r="F38" s="176">
        <f t="shared" si="3"/>
        <v>0</v>
      </c>
      <c r="G38" s="134">
        <f t="shared" si="4"/>
        <v>0</v>
      </c>
      <c r="H38" s="134">
        <f t="shared" si="6"/>
        <v>0</v>
      </c>
      <c r="I38" s="177">
        <f t="shared" si="5"/>
        <v>0</v>
      </c>
    </row>
    <row r="39" spans="1:9" ht="24.95" hidden="1" customHeight="1" x14ac:dyDescent="0.2">
      <c r="A39" s="153">
        <f>Datos!B47</f>
        <v>0</v>
      </c>
      <c r="B39" s="324" t="str">
        <f t="shared" si="0"/>
        <v/>
      </c>
      <c r="C39" s="325"/>
      <c r="D39" s="174" t="str">
        <f t="shared" si="1"/>
        <v/>
      </c>
      <c r="E39" s="175">
        <f t="shared" si="2"/>
        <v>0</v>
      </c>
      <c r="F39" s="176">
        <f t="shared" si="3"/>
        <v>0</v>
      </c>
      <c r="G39" s="134">
        <f t="shared" si="4"/>
        <v>0</v>
      </c>
      <c r="H39" s="134">
        <f t="shared" si="6"/>
        <v>0</v>
      </c>
      <c r="I39" s="177">
        <f t="shared" si="5"/>
        <v>0</v>
      </c>
    </row>
    <row r="40" spans="1:9" ht="24.95" hidden="1" customHeight="1" x14ac:dyDescent="0.2">
      <c r="A40" s="153">
        <f>Datos!B48</f>
        <v>0</v>
      </c>
      <c r="B40" s="324" t="str">
        <f t="shared" si="0"/>
        <v/>
      </c>
      <c r="C40" s="325"/>
      <c r="D40" s="174" t="str">
        <f t="shared" si="1"/>
        <v/>
      </c>
      <c r="E40" s="175">
        <f t="shared" si="2"/>
        <v>0</v>
      </c>
      <c r="F40" s="176">
        <f t="shared" si="3"/>
        <v>0</v>
      </c>
      <c r="G40" s="134">
        <f t="shared" si="4"/>
        <v>0</v>
      </c>
      <c r="H40" s="134">
        <f t="shared" si="6"/>
        <v>0</v>
      </c>
      <c r="I40" s="177">
        <f t="shared" si="5"/>
        <v>0</v>
      </c>
    </row>
    <row r="41" spans="1:9" ht="24.95" hidden="1" customHeight="1" x14ac:dyDescent="0.2">
      <c r="A41" s="153">
        <f>Datos!B49</f>
        <v>0</v>
      </c>
      <c r="B41" s="324" t="str">
        <f t="shared" si="0"/>
        <v/>
      </c>
      <c r="C41" s="325"/>
      <c r="D41" s="174" t="str">
        <f t="shared" si="1"/>
        <v/>
      </c>
      <c r="E41" s="175">
        <f t="shared" si="2"/>
        <v>0</v>
      </c>
      <c r="F41" s="176">
        <f t="shared" si="3"/>
        <v>0</v>
      </c>
      <c r="G41" s="134">
        <f t="shared" si="4"/>
        <v>0</v>
      </c>
      <c r="H41" s="134">
        <f t="shared" si="6"/>
        <v>0</v>
      </c>
      <c r="I41" s="177">
        <f t="shared" si="5"/>
        <v>0</v>
      </c>
    </row>
    <row r="42" spans="1:9" ht="24.95" hidden="1" customHeight="1" x14ac:dyDescent="0.2">
      <c r="A42" s="153">
        <f>Datos!B50</f>
        <v>0</v>
      </c>
      <c r="B42" s="324" t="str">
        <f t="shared" si="0"/>
        <v/>
      </c>
      <c r="C42" s="325"/>
      <c r="D42" s="174" t="str">
        <f t="shared" si="1"/>
        <v/>
      </c>
      <c r="E42" s="175">
        <f t="shared" si="2"/>
        <v>0</v>
      </c>
      <c r="F42" s="176">
        <f t="shared" si="3"/>
        <v>0</v>
      </c>
      <c r="G42" s="134">
        <f t="shared" si="4"/>
        <v>0</v>
      </c>
      <c r="H42" s="134">
        <f t="shared" si="6"/>
        <v>0</v>
      </c>
      <c r="I42" s="177">
        <f t="shared" si="5"/>
        <v>0</v>
      </c>
    </row>
    <row r="43" spans="1:9" ht="24.95" hidden="1" customHeight="1" x14ac:dyDescent="0.2">
      <c r="A43" s="153">
        <f>Datos!B51</f>
        <v>0</v>
      </c>
      <c r="B43" s="324" t="str">
        <f t="shared" si="0"/>
        <v/>
      </c>
      <c r="C43" s="325"/>
      <c r="D43" s="174" t="str">
        <f t="shared" si="1"/>
        <v/>
      </c>
      <c r="E43" s="175">
        <f t="shared" si="2"/>
        <v>0</v>
      </c>
      <c r="F43" s="176">
        <f t="shared" si="3"/>
        <v>0</v>
      </c>
      <c r="G43" s="134">
        <f t="shared" si="4"/>
        <v>0</v>
      </c>
      <c r="H43" s="134">
        <f t="shared" si="6"/>
        <v>0</v>
      </c>
      <c r="I43" s="177">
        <f t="shared" si="5"/>
        <v>0</v>
      </c>
    </row>
    <row r="44" spans="1:9" ht="24.95" hidden="1" customHeight="1" x14ac:dyDescent="0.2">
      <c r="A44" s="153">
        <f>Datos!B52</f>
        <v>0</v>
      </c>
      <c r="B44" s="324" t="str">
        <f t="shared" si="0"/>
        <v/>
      </c>
      <c r="C44" s="325"/>
      <c r="D44" s="174" t="str">
        <f t="shared" si="1"/>
        <v/>
      </c>
      <c r="E44" s="175">
        <f t="shared" si="2"/>
        <v>0</v>
      </c>
      <c r="F44" s="176">
        <f t="shared" si="3"/>
        <v>0</v>
      </c>
      <c r="G44" s="134">
        <f t="shared" si="4"/>
        <v>0</v>
      </c>
      <c r="H44" s="134">
        <f t="shared" si="6"/>
        <v>0</v>
      </c>
      <c r="I44" s="177">
        <f t="shared" si="5"/>
        <v>0</v>
      </c>
    </row>
    <row r="45" spans="1:9" ht="24.95" hidden="1" customHeight="1" x14ac:dyDescent="0.2">
      <c r="A45" s="153">
        <f>Datos!B53</f>
        <v>0</v>
      </c>
      <c r="B45" s="324" t="str">
        <f t="shared" si="0"/>
        <v/>
      </c>
      <c r="C45" s="325"/>
      <c r="D45" s="174" t="str">
        <f t="shared" si="1"/>
        <v/>
      </c>
      <c r="E45" s="175">
        <f t="shared" si="2"/>
        <v>0</v>
      </c>
      <c r="F45" s="176">
        <f t="shared" si="3"/>
        <v>0</v>
      </c>
      <c r="G45" s="134">
        <f t="shared" si="4"/>
        <v>0</v>
      </c>
      <c r="H45" s="134">
        <f t="shared" si="6"/>
        <v>0</v>
      </c>
      <c r="I45" s="177">
        <f t="shared" si="5"/>
        <v>0</v>
      </c>
    </row>
    <row r="46" spans="1:9" ht="24.95" hidden="1" customHeight="1" x14ac:dyDescent="0.2">
      <c r="A46" s="153">
        <f>Datos!B54</f>
        <v>0</v>
      </c>
      <c r="B46" s="324" t="str">
        <f t="shared" si="0"/>
        <v/>
      </c>
      <c r="C46" s="325"/>
      <c r="D46" s="174" t="str">
        <f t="shared" si="1"/>
        <v/>
      </c>
      <c r="E46" s="175">
        <f t="shared" si="2"/>
        <v>0</v>
      </c>
      <c r="F46" s="176">
        <f t="shared" si="3"/>
        <v>0</v>
      </c>
      <c r="G46" s="134">
        <f t="shared" si="4"/>
        <v>0</v>
      </c>
      <c r="H46" s="134">
        <f t="shared" si="6"/>
        <v>0</v>
      </c>
      <c r="I46" s="177">
        <f t="shared" si="5"/>
        <v>0</v>
      </c>
    </row>
    <row r="47" spans="1:9" ht="24.95" hidden="1" customHeight="1" x14ac:dyDescent="0.2">
      <c r="A47" s="153">
        <f>Datos!B55</f>
        <v>0</v>
      </c>
      <c r="B47" s="324" t="str">
        <f t="shared" si="0"/>
        <v/>
      </c>
      <c r="C47" s="325"/>
      <c r="D47" s="174" t="str">
        <f t="shared" si="1"/>
        <v/>
      </c>
      <c r="E47" s="175">
        <f t="shared" si="2"/>
        <v>0</v>
      </c>
      <c r="F47" s="176">
        <f t="shared" si="3"/>
        <v>0</v>
      </c>
      <c r="G47" s="134">
        <f t="shared" si="4"/>
        <v>0</v>
      </c>
      <c r="H47" s="134">
        <f t="shared" si="6"/>
        <v>0</v>
      </c>
      <c r="I47" s="177">
        <f t="shared" si="5"/>
        <v>0</v>
      </c>
    </row>
    <row r="48" spans="1:9" ht="24.95" hidden="1" customHeight="1" x14ac:dyDescent="0.2">
      <c r="A48" s="153">
        <f>Datos!B56</f>
        <v>0</v>
      </c>
      <c r="B48" s="324" t="str">
        <f t="shared" si="0"/>
        <v/>
      </c>
      <c r="C48" s="325"/>
      <c r="D48" s="174" t="str">
        <f t="shared" si="1"/>
        <v/>
      </c>
      <c r="E48" s="175">
        <f t="shared" si="2"/>
        <v>0</v>
      </c>
      <c r="F48" s="176">
        <f t="shared" si="3"/>
        <v>0</v>
      </c>
      <c r="G48" s="134">
        <f t="shared" si="4"/>
        <v>0</v>
      </c>
      <c r="H48" s="134">
        <f t="shared" si="6"/>
        <v>0</v>
      </c>
      <c r="I48" s="177">
        <f t="shared" si="5"/>
        <v>0</v>
      </c>
    </row>
    <row r="49" spans="1:9" ht="24.95" hidden="1" customHeight="1" x14ac:dyDescent="0.2">
      <c r="A49" s="153">
        <f>Datos!B57</f>
        <v>0</v>
      </c>
      <c r="B49" s="324" t="str">
        <f t="shared" si="0"/>
        <v/>
      </c>
      <c r="C49" s="325"/>
      <c r="D49" s="174" t="str">
        <f t="shared" si="1"/>
        <v/>
      </c>
      <c r="E49" s="175">
        <f t="shared" si="2"/>
        <v>0</v>
      </c>
      <c r="F49" s="176">
        <f t="shared" si="3"/>
        <v>0</v>
      </c>
      <c r="G49" s="134">
        <f t="shared" si="4"/>
        <v>0</v>
      </c>
      <c r="H49" s="134">
        <f t="shared" si="6"/>
        <v>0</v>
      </c>
      <c r="I49" s="177">
        <f t="shared" si="5"/>
        <v>0</v>
      </c>
    </row>
    <row r="50" spans="1:9" ht="24.95" hidden="1" customHeight="1" x14ac:dyDescent="0.2">
      <c r="A50" s="153">
        <f>Datos!B58</f>
        <v>0</v>
      </c>
      <c r="B50" s="324" t="str">
        <f t="shared" ref="B50:B81" si="7">IFERROR(VLOOKUP(A50,Tabla_Datos,2,FALSE),"")</f>
        <v/>
      </c>
      <c r="C50" s="325"/>
      <c r="D50" s="174" t="str">
        <f t="shared" ref="D50:D81" si="8">IFERROR(VLOOKUP(A50,Tabla_Datos,3,FALSE),"")</f>
        <v/>
      </c>
      <c r="E50" s="175">
        <f t="shared" ref="E50:E81" si="9">IFERROR(VLOOKUP(A50,Tabla_Datos,4,FALSE),0)</f>
        <v>0</v>
      </c>
      <c r="F50" s="176">
        <f t="shared" ref="F50:F81" si="10">IFERROR(VLOOKUP(A50,Tabla_Analisis_Precio,7,FALSE),0)</f>
        <v>0</v>
      </c>
      <c r="G50" s="134">
        <f t="shared" ref="G50:G81" si="11">ROUND(PrecioUnitario(F50,Costo_Financiero,Gasto_Generales_Porcentaje,Beneficio,Ingresos_Brutos,IVA),2)</f>
        <v>0</v>
      </c>
      <c r="H50" s="134">
        <f t="shared" si="6"/>
        <v>0</v>
      </c>
      <c r="I50" s="177">
        <f t="shared" ref="I50:I81" si="12">IFERROR(H50/Monto_Oferta,0)</f>
        <v>0</v>
      </c>
    </row>
    <row r="51" spans="1:9" ht="24.95" hidden="1" customHeight="1" x14ac:dyDescent="0.2">
      <c r="A51" s="153">
        <f>Datos!B59</f>
        <v>0</v>
      </c>
      <c r="B51" s="324" t="str">
        <f t="shared" si="7"/>
        <v/>
      </c>
      <c r="C51" s="325"/>
      <c r="D51" s="174" t="str">
        <f t="shared" si="8"/>
        <v/>
      </c>
      <c r="E51" s="175">
        <f t="shared" si="9"/>
        <v>0</v>
      </c>
      <c r="F51" s="176">
        <f t="shared" si="10"/>
        <v>0</v>
      </c>
      <c r="G51" s="134">
        <f t="shared" si="11"/>
        <v>0</v>
      </c>
      <c r="H51" s="134">
        <f t="shared" si="6"/>
        <v>0</v>
      </c>
      <c r="I51" s="177">
        <f t="shared" si="12"/>
        <v>0</v>
      </c>
    </row>
    <row r="52" spans="1:9" ht="24.95" hidden="1" customHeight="1" x14ac:dyDescent="0.2">
      <c r="A52" s="153">
        <f>Datos!B60</f>
        <v>0</v>
      </c>
      <c r="B52" s="324" t="str">
        <f t="shared" si="7"/>
        <v/>
      </c>
      <c r="C52" s="325"/>
      <c r="D52" s="174" t="str">
        <f t="shared" si="8"/>
        <v/>
      </c>
      <c r="E52" s="175">
        <f t="shared" si="9"/>
        <v>0</v>
      </c>
      <c r="F52" s="176">
        <f t="shared" si="10"/>
        <v>0</v>
      </c>
      <c r="G52" s="134">
        <f t="shared" si="11"/>
        <v>0</v>
      </c>
      <c r="H52" s="134">
        <f t="shared" si="6"/>
        <v>0</v>
      </c>
      <c r="I52" s="177">
        <f t="shared" si="12"/>
        <v>0</v>
      </c>
    </row>
    <row r="53" spans="1:9" ht="24.95" hidden="1" customHeight="1" x14ac:dyDescent="0.2">
      <c r="A53" s="153">
        <f>Datos!B61</f>
        <v>0</v>
      </c>
      <c r="B53" s="324" t="str">
        <f t="shared" si="7"/>
        <v/>
      </c>
      <c r="C53" s="325"/>
      <c r="D53" s="174" t="str">
        <f t="shared" si="8"/>
        <v/>
      </c>
      <c r="E53" s="175">
        <f t="shared" si="9"/>
        <v>0</v>
      </c>
      <c r="F53" s="176">
        <f t="shared" si="10"/>
        <v>0</v>
      </c>
      <c r="G53" s="134">
        <f t="shared" si="11"/>
        <v>0</v>
      </c>
      <c r="H53" s="134">
        <f t="shared" si="6"/>
        <v>0</v>
      </c>
      <c r="I53" s="177">
        <f t="shared" si="12"/>
        <v>0</v>
      </c>
    </row>
    <row r="54" spans="1:9" ht="24.95" hidden="1" customHeight="1" x14ac:dyDescent="0.2">
      <c r="A54" s="153">
        <f>Datos!B62</f>
        <v>0</v>
      </c>
      <c r="B54" s="324" t="str">
        <f t="shared" si="7"/>
        <v/>
      </c>
      <c r="C54" s="325"/>
      <c r="D54" s="174" t="str">
        <f t="shared" si="8"/>
        <v/>
      </c>
      <c r="E54" s="175">
        <f t="shared" si="9"/>
        <v>0</v>
      </c>
      <c r="F54" s="176">
        <f t="shared" si="10"/>
        <v>0</v>
      </c>
      <c r="G54" s="134">
        <f t="shared" si="11"/>
        <v>0</v>
      </c>
      <c r="H54" s="134">
        <f t="shared" si="6"/>
        <v>0</v>
      </c>
      <c r="I54" s="177">
        <f t="shared" si="12"/>
        <v>0</v>
      </c>
    </row>
    <row r="55" spans="1:9" ht="24.95" hidden="1" customHeight="1" x14ac:dyDescent="0.2">
      <c r="A55" s="153">
        <f>Datos!B63</f>
        <v>0</v>
      </c>
      <c r="B55" s="324" t="str">
        <f t="shared" si="7"/>
        <v/>
      </c>
      <c r="C55" s="325"/>
      <c r="D55" s="174" t="str">
        <f t="shared" si="8"/>
        <v/>
      </c>
      <c r="E55" s="175">
        <f t="shared" si="9"/>
        <v>0</v>
      </c>
      <c r="F55" s="176">
        <f t="shared" si="10"/>
        <v>0</v>
      </c>
      <c r="G55" s="134">
        <f t="shared" si="11"/>
        <v>0</v>
      </c>
      <c r="H55" s="134">
        <f t="shared" si="6"/>
        <v>0</v>
      </c>
      <c r="I55" s="177">
        <f t="shared" si="12"/>
        <v>0</v>
      </c>
    </row>
    <row r="56" spans="1:9" ht="24.95" hidden="1" customHeight="1" x14ac:dyDescent="0.2">
      <c r="A56" s="153">
        <f>Datos!B64</f>
        <v>0</v>
      </c>
      <c r="B56" s="324" t="str">
        <f t="shared" si="7"/>
        <v/>
      </c>
      <c r="C56" s="325"/>
      <c r="D56" s="174" t="str">
        <f t="shared" si="8"/>
        <v/>
      </c>
      <c r="E56" s="175">
        <f t="shared" si="9"/>
        <v>0</v>
      </c>
      <c r="F56" s="176">
        <f t="shared" si="10"/>
        <v>0</v>
      </c>
      <c r="G56" s="134">
        <f t="shared" si="11"/>
        <v>0</v>
      </c>
      <c r="H56" s="134">
        <f t="shared" si="6"/>
        <v>0</v>
      </c>
      <c r="I56" s="177">
        <f t="shared" si="12"/>
        <v>0</v>
      </c>
    </row>
    <row r="57" spans="1:9" ht="24.95" hidden="1" customHeight="1" x14ac:dyDescent="0.2">
      <c r="A57" s="153">
        <f>Datos!B65</f>
        <v>0</v>
      </c>
      <c r="B57" s="324" t="str">
        <f t="shared" si="7"/>
        <v/>
      </c>
      <c r="C57" s="325"/>
      <c r="D57" s="174" t="str">
        <f t="shared" si="8"/>
        <v/>
      </c>
      <c r="E57" s="175">
        <f t="shared" si="9"/>
        <v>0</v>
      </c>
      <c r="F57" s="176">
        <f t="shared" si="10"/>
        <v>0</v>
      </c>
      <c r="G57" s="134">
        <f t="shared" si="11"/>
        <v>0</v>
      </c>
      <c r="H57" s="134">
        <f t="shared" si="6"/>
        <v>0</v>
      </c>
      <c r="I57" s="177">
        <f t="shared" si="12"/>
        <v>0</v>
      </c>
    </row>
    <row r="58" spans="1:9" ht="24.95" hidden="1" customHeight="1" x14ac:dyDescent="0.2">
      <c r="A58" s="153">
        <f>Datos!B66</f>
        <v>0</v>
      </c>
      <c r="B58" s="324" t="str">
        <f t="shared" si="7"/>
        <v/>
      </c>
      <c r="C58" s="325"/>
      <c r="D58" s="174" t="str">
        <f t="shared" si="8"/>
        <v/>
      </c>
      <c r="E58" s="175">
        <f t="shared" si="9"/>
        <v>0</v>
      </c>
      <c r="F58" s="176">
        <f t="shared" si="10"/>
        <v>0</v>
      </c>
      <c r="G58" s="134">
        <f t="shared" si="11"/>
        <v>0</v>
      </c>
      <c r="H58" s="134">
        <f t="shared" si="6"/>
        <v>0</v>
      </c>
      <c r="I58" s="177">
        <f t="shared" si="12"/>
        <v>0</v>
      </c>
    </row>
    <row r="59" spans="1:9" ht="24.95" hidden="1" customHeight="1" x14ac:dyDescent="0.2">
      <c r="A59" s="153">
        <f>Datos!B67</f>
        <v>0</v>
      </c>
      <c r="B59" s="324" t="str">
        <f t="shared" si="7"/>
        <v/>
      </c>
      <c r="C59" s="325"/>
      <c r="D59" s="174" t="str">
        <f t="shared" si="8"/>
        <v/>
      </c>
      <c r="E59" s="175">
        <f t="shared" si="9"/>
        <v>0</v>
      </c>
      <c r="F59" s="176">
        <f t="shared" si="10"/>
        <v>0</v>
      </c>
      <c r="G59" s="134">
        <f t="shared" si="11"/>
        <v>0</v>
      </c>
      <c r="H59" s="134">
        <f t="shared" si="6"/>
        <v>0</v>
      </c>
      <c r="I59" s="177">
        <f t="shared" si="12"/>
        <v>0</v>
      </c>
    </row>
    <row r="60" spans="1:9" ht="24.95" hidden="1" customHeight="1" x14ac:dyDescent="0.2">
      <c r="A60" s="153">
        <f>Datos!B68</f>
        <v>0</v>
      </c>
      <c r="B60" s="324" t="str">
        <f t="shared" si="7"/>
        <v/>
      </c>
      <c r="C60" s="325"/>
      <c r="D60" s="174" t="str">
        <f t="shared" si="8"/>
        <v/>
      </c>
      <c r="E60" s="175">
        <f t="shared" si="9"/>
        <v>0</v>
      </c>
      <c r="F60" s="176">
        <f t="shared" si="10"/>
        <v>0</v>
      </c>
      <c r="G60" s="134">
        <f t="shared" si="11"/>
        <v>0</v>
      </c>
      <c r="H60" s="134">
        <f t="shared" si="6"/>
        <v>0</v>
      </c>
      <c r="I60" s="177">
        <f t="shared" si="12"/>
        <v>0</v>
      </c>
    </row>
    <row r="61" spans="1:9" ht="24.95" hidden="1" customHeight="1" x14ac:dyDescent="0.2">
      <c r="A61" s="153">
        <f>Datos!B69</f>
        <v>0</v>
      </c>
      <c r="B61" s="324" t="str">
        <f t="shared" si="7"/>
        <v/>
      </c>
      <c r="C61" s="325"/>
      <c r="D61" s="174" t="str">
        <f t="shared" si="8"/>
        <v/>
      </c>
      <c r="E61" s="175">
        <f t="shared" si="9"/>
        <v>0</v>
      </c>
      <c r="F61" s="176">
        <f t="shared" si="10"/>
        <v>0</v>
      </c>
      <c r="G61" s="134">
        <f t="shared" si="11"/>
        <v>0</v>
      </c>
      <c r="H61" s="134">
        <f t="shared" si="6"/>
        <v>0</v>
      </c>
      <c r="I61" s="177">
        <f t="shared" si="12"/>
        <v>0</v>
      </c>
    </row>
    <row r="62" spans="1:9" ht="24.95" hidden="1" customHeight="1" x14ac:dyDescent="0.2">
      <c r="A62" s="153">
        <f>Datos!B70</f>
        <v>0</v>
      </c>
      <c r="B62" s="324" t="str">
        <f t="shared" si="7"/>
        <v/>
      </c>
      <c r="C62" s="325"/>
      <c r="D62" s="174" t="str">
        <f t="shared" si="8"/>
        <v/>
      </c>
      <c r="E62" s="175">
        <f t="shared" si="9"/>
        <v>0</v>
      </c>
      <c r="F62" s="176">
        <f t="shared" si="10"/>
        <v>0</v>
      </c>
      <c r="G62" s="134">
        <f t="shared" si="11"/>
        <v>0</v>
      </c>
      <c r="H62" s="134">
        <f t="shared" si="6"/>
        <v>0</v>
      </c>
      <c r="I62" s="177">
        <f t="shared" si="12"/>
        <v>0</v>
      </c>
    </row>
    <row r="63" spans="1:9" ht="24.95" hidden="1" customHeight="1" x14ac:dyDescent="0.2">
      <c r="A63" s="153">
        <f>Datos!B71</f>
        <v>0</v>
      </c>
      <c r="B63" s="324" t="str">
        <f t="shared" si="7"/>
        <v/>
      </c>
      <c r="C63" s="325"/>
      <c r="D63" s="174" t="str">
        <f t="shared" si="8"/>
        <v/>
      </c>
      <c r="E63" s="175">
        <f t="shared" si="9"/>
        <v>0</v>
      </c>
      <c r="F63" s="176">
        <f t="shared" si="10"/>
        <v>0</v>
      </c>
      <c r="G63" s="134">
        <f t="shared" si="11"/>
        <v>0</v>
      </c>
      <c r="H63" s="134">
        <f t="shared" si="6"/>
        <v>0</v>
      </c>
      <c r="I63" s="177">
        <f t="shared" si="12"/>
        <v>0</v>
      </c>
    </row>
    <row r="64" spans="1:9" ht="24.95" hidden="1" customHeight="1" x14ac:dyDescent="0.2">
      <c r="A64" s="153">
        <f>Datos!B72</f>
        <v>0</v>
      </c>
      <c r="B64" s="324" t="str">
        <f t="shared" si="7"/>
        <v/>
      </c>
      <c r="C64" s="325"/>
      <c r="D64" s="174" t="str">
        <f t="shared" si="8"/>
        <v/>
      </c>
      <c r="E64" s="175">
        <f t="shared" si="9"/>
        <v>0</v>
      </c>
      <c r="F64" s="176">
        <f t="shared" si="10"/>
        <v>0</v>
      </c>
      <c r="G64" s="134">
        <f t="shared" si="11"/>
        <v>0</v>
      </c>
      <c r="H64" s="134">
        <f t="shared" si="6"/>
        <v>0</v>
      </c>
      <c r="I64" s="177">
        <f t="shared" si="12"/>
        <v>0</v>
      </c>
    </row>
    <row r="65" spans="1:9" ht="24.95" hidden="1" customHeight="1" x14ac:dyDescent="0.2">
      <c r="A65" s="153">
        <f>Datos!B73</f>
        <v>0</v>
      </c>
      <c r="B65" s="324" t="str">
        <f t="shared" si="7"/>
        <v/>
      </c>
      <c r="C65" s="325"/>
      <c r="D65" s="174" t="str">
        <f t="shared" si="8"/>
        <v/>
      </c>
      <c r="E65" s="175">
        <f t="shared" si="9"/>
        <v>0</v>
      </c>
      <c r="F65" s="176">
        <f t="shared" si="10"/>
        <v>0</v>
      </c>
      <c r="G65" s="134">
        <f t="shared" si="11"/>
        <v>0</v>
      </c>
      <c r="H65" s="134">
        <f t="shared" si="6"/>
        <v>0</v>
      </c>
      <c r="I65" s="177">
        <f t="shared" si="12"/>
        <v>0</v>
      </c>
    </row>
    <row r="66" spans="1:9" ht="24.95" hidden="1" customHeight="1" x14ac:dyDescent="0.2">
      <c r="A66" s="153">
        <f>Datos!B74</f>
        <v>0</v>
      </c>
      <c r="B66" s="324" t="str">
        <f t="shared" si="7"/>
        <v/>
      </c>
      <c r="C66" s="325"/>
      <c r="D66" s="174" t="str">
        <f t="shared" si="8"/>
        <v/>
      </c>
      <c r="E66" s="175">
        <f t="shared" si="9"/>
        <v>0</v>
      </c>
      <c r="F66" s="176">
        <f t="shared" si="10"/>
        <v>0</v>
      </c>
      <c r="G66" s="134">
        <f t="shared" si="11"/>
        <v>0</v>
      </c>
      <c r="H66" s="134">
        <f t="shared" si="6"/>
        <v>0</v>
      </c>
      <c r="I66" s="177">
        <f t="shared" si="12"/>
        <v>0</v>
      </c>
    </row>
    <row r="67" spans="1:9" ht="24.95" hidden="1" customHeight="1" x14ac:dyDescent="0.2">
      <c r="A67" s="153">
        <f>Datos!B75</f>
        <v>0</v>
      </c>
      <c r="B67" s="324" t="str">
        <f t="shared" si="7"/>
        <v/>
      </c>
      <c r="C67" s="325"/>
      <c r="D67" s="174" t="str">
        <f t="shared" si="8"/>
        <v/>
      </c>
      <c r="E67" s="175">
        <f t="shared" si="9"/>
        <v>0</v>
      </c>
      <c r="F67" s="176">
        <f t="shared" si="10"/>
        <v>0</v>
      </c>
      <c r="G67" s="134">
        <f t="shared" si="11"/>
        <v>0</v>
      </c>
      <c r="H67" s="134">
        <f t="shared" si="6"/>
        <v>0</v>
      </c>
      <c r="I67" s="177">
        <f t="shared" si="12"/>
        <v>0</v>
      </c>
    </row>
    <row r="68" spans="1:9" ht="24.95" hidden="1" customHeight="1" x14ac:dyDescent="0.2">
      <c r="A68" s="153">
        <f>Datos!B76</f>
        <v>0</v>
      </c>
      <c r="B68" s="324" t="str">
        <f t="shared" si="7"/>
        <v/>
      </c>
      <c r="C68" s="325"/>
      <c r="D68" s="174" t="str">
        <f t="shared" si="8"/>
        <v/>
      </c>
      <c r="E68" s="175">
        <f t="shared" si="9"/>
        <v>0</v>
      </c>
      <c r="F68" s="176">
        <f t="shared" si="10"/>
        <v>0</v>
      </c>
      <c r="G68" s="134">
        <f t="shared" si="11"/>
        <v>0</v>
      </c>
      <c r="H68" s="134">
        <f t="shared" si="6"/>
        <v>0</v>
      </c>
      <c r="I68" s="177">
        <f t="shared" si="12"/>
        <v>0</v>
      </c>
    </row>
    <row r="69" spans="1:9" ht="24.95" hidden="1" customHeight="1" x14ac:dyDescent="0.2">
      <c r="A69" s="153">
        <f>Datos!B77</f>
        <v>0</v>
      </c>
      <c r="B69" s="324" t="str">
        <f t="shared" si="7"/>
        <v/>
      </c>
      <c r="C69" s="325"/>
      <c r="D69" s="174" t="str">
        <f t="shared" si="8"/>
        <v/>
      </c>
      <c r="E69" s="175">
        <f t="shared" si="9"/>
        <v>0</v>
      </c>
      <c r="F69" s="176">
        <f t="shared" si="10"/>
        <v>0</v>
      </c>
      <c r="G69" s="134">
        <f t="shared" si="11"/>
        <v>0</v>
      </c>
      <c r="H69" s="134">
        <f t="shared" si="6"/>
        <v>0</v>
      </c>
      <c r="I69" s="177">
        <f t="shared" si="12"/>
        <v>0</v>
      </c>
    </row>
    <row r="70" spans="1:9" ht="24.95" hidden="1" customHeight="1" x14ac:dyDescent="0.2">
      <c r="A70" s="153">
        <f>Datos!B78</f>
        <v>0</v>
      </c>
      <c r="B70" s="324" t="str">
        <f t="shared" si="7"/>
        <v/>
      </c>
      <c r="C70" s="325"/>
      <c r="D70" s="174" t="str">
        <f t="shared" si="8"/>
        <v/>
      </c>
      <c r="E70" s="175">
        <f t="shared" si="9"/>
        <v>0</v>
      </c>
      <c r="F70" s="176">
        <f t="shared" si="10"/>
        <v>0</v>
      </c>
      <c r="G70" s="134">
        <f t="shared" si="11"/>
        <v>0</v>
      </c>
      <c r="H70" s="134">
        <f t="shared" si="6"/>
        <v>0</v>
      </c>
      <c r="I70" s="177">
        <f t="shared" si="12"/>
        <v>0</v>
      </c>
    </row>
    <row r="71" spans="1:9" ht="24.95" hidden="1" customHeight="1" x14ac:dyDescent="0.2">
      <c r="A71" s="153">
        <f>Datos!B79</f>
        <v>0</v>
      </c>
      <c r="B71" s="324" t="str">
        <f t="shared" si="7"/>
        <v/>
      </c>
      <c r="C71" s="325"/>
      <c r="D71" s="174" t="str">
        <f t="shared" si="8"/>
        <v/>
      </c>
      <c r="E71" s="175">
        <f t="shared" si="9"/>
        <v>0</v>
      </c>
      <c r="F71" s="176">
        <f t="shared" si="10"/>
        <v>0</v>
      </c>
      <c r="G71" s="134">
        <f t="shared" si="11"/>
        <v>0</v>
      </c>
      <c r="H71" s="134">
        <f t="shared" si="6"/>
        <v>0</v>
      </c>
      <c r="I71" s="177">
        <f t="shared" si="12"/>
        <v>0</v>
      </c>
    </row>
    <row r="72" spans="1:9" ht="24.95" hidden="1" customHeight="1" x14ac:dyDescent="0.2">
      <c r="A72" s="153">
        <f>Datos!B80</f>
        <v>0</v>
      </c>
      <c r="B72" s="324" t="str">
        <f t="shared" si="7"/>
        <v/>
      </c>
      <c r="C72" s="325"/>
      <c r="D72" s="174" t="str">
        <f t="shared" si="8"/>
        <v/>
      </c>
      <c r="E72" s="175">
        <f t="shared" si="9"/>
        <v>0</v>
      </c>
      <c r="F72" s="176">
        <f t="shared" si="10"/>
        <v>0</v>
      </c>
      <c r="G72" s="134">
        <f t="shared" si="11"/>
        <v>0</v>
      </c>
      <c r="H72" s="134">
        <f t="shared" si="6"/>
        <v>0</v>
      </c>
      <c r="I72" s="177">
        <f t="shared" si="12"/>
        <v>0</v>
      </c>
    </row>
    <row r="73" spans="1:9" ht="24.95" hidden="1" customHeight="1" x14ac:dyDescent="0.2">
      <c r="A73" s="153">
        <f>Datos!B81</f>
        <v>0</v>
      </c>
      <c r="B73" s="324" t="str">
        <f t="shared" si="7"/>
        <v/>
      </c>
      <c r="C73" s="325"/>
      <c r="D73" s="174" t="str">
        <f t="shared" si="8"/>
        <v/>
      </c>
      <c r="E73" s="175">
        <f t="shared" si="9"/>
        <v>0</v>
      </c>
      <c r="F73" s="176">
        <f t="shared" si="10"/>
        <v>0</v>
      </c>
      <c r="G73" s="134">
        <f t="shared" si="11"/>
        <v>0</v>
      </c>
      <c r="H73" s="134">
        <f t="shared" si="6"/>
        <v>0</v>
      </c>
      <c r="I73" s="177">
        <f t="shared" si="12"/>
        <v>0</v>
      </c>
    </row>
    <row r="74" spans="1:9" ht="24.95" hidden="1" customHeight="1" x14ac:dyDescent="0.2">
      <c r="A74" s="153">
        <f>Datos!B82</f>
        <v>0</v>
      </c>
      <c r="B74" s="324" t="str">
        <f t="shared" si="7"/>
        <v/>
      </c>
      <c r="C74" s="325"/>
      <c r="D74" s="174" t="str">
        <f t="shared" si="8"/>
        <v/>
      </c>
      <c r="E74" s="175">
        <f t="shared" si="9"/>
        <v>0</v>
      </c>
      <c r="F74" s="176">
        <f t="shared" si="10"/>
        <v>0</v>
      </c>
      <c r="G74" s="134">
        <f t="shared" si="11"/>
        <v>0</v>
      </c>
      <c r="H74" s="134">
        <f t="shared" si="6"/>
        <v>0</v>
      </c>
      <c r="I74" s="177">
        <f t="shared" si="12"/>
        <v>0</v>
      </c>
    </row>
    <row r="75" spans="1:9" ht="24.95" hidden="1" customHeight="1" x14ac:dyDescent="0.2">
      <c r="A75" s="153">
        <f>Datos!B83</f>
        <v>0</v>
      </c>
      <c r="B75" s="324" t="str">
        <f t="shared" si="7"/>
        <v/>
      </c>
      <c r="C75" s="325"/>
      <c r="D75" s="174" t="str">
        <f t="shared" si="8"/>
        <v/>
      </c>
      <c r="E75" s="175">
        <f t="shared" si="9"/>
        <v>0</v>
      </c>
      <c r="F75" s="176">
        <f t="shared" si="10"/>
        <v>0</v>
      </c>
      <c r="G75" s="134">
        <f t="shared" si="11"/>
        <v>0</v>
      </c>
      <c r="H75" s="134">
        <f t="shared" si="6"/>
        <v>0</v>
      </c>
      <c r="I75" s="177">
        <f t="shared" si="12"/>
        <v>0</v>
      </c>
    </row>
    <row r="76" spans="1:9" ht="24.95" hidden="1" customHeight="1" x14ac:dyDescent="0.2">
      <c r="A76" s="153">
        <f>Datos!B84</f>
        <v>0</v>
      </c>
      <c r="B76" s="324" t="str">
        <f t="shared" si="7"/>
        <v/>
      </c>
      <c r="C76" s="325"/>
      <c r="D76" s="174" t="str">
        <f t="shared" si="8"/>
        <v/>
      </c>
      <c r="E76" s="175">
        <f t="shared" si="9"/>
        <v>0</v>
      </c>
      <c r="F76" s="176">
        <f t="shared" si="10"/>
        <v>0</v>
      </c>
      <c r="G76" s="134">
        <f t="shared" si="11"/>
        <v>0</v>
      </c>
      <c r="H76" s="134">
        <f t="shared" si="6"/>
        <v>0</v>
      </c>
      <c r="I76" s="177">
        <f t="shared" si="12"/>
        <v>0</v>
      </c>
    </row>
    <row r="77" spans="1:9" ht="24.95" hidden="1" customHeight="1" x14ac:dyDescent="0.2">
      <c r="A77" s="153">
        <f>Datos!B85</f>
        <v>0</v>
      </c>
      <c r="B77" s="324" t="str">
        <f t="shared" si="7"/>
        <v/>
      </c>
      <c r="C77" s="325"/>
      <c r="D77" s="174" t="str">
        <f t="shared" si="8"/>
        <v/>
      </c>
      <c r="E77" s="175">
        <f t="shared" si="9"/>
        <v>0</v>
      </c>
      <c r="F77" s="176">
        <f t="shared" si="10"/>
        <v>0</v>
      </c>
      <c r="G77" s="134">
        <f t="shared" si="11"/>
        <v>0</v>
      </c>
      <c r="H77" s="134">
        <f t="shared" si="6"/>
        <v>0</v>
      </c>
      <c r="I77" s="177">
        <f t="shared" si="12"/>
        <v>0</v>
      </c>
    </row>
    <row r="78" spans="1:9" ht="24.95" hidden="1" customHeight="1" x14ac:dyDescent="0.2">
      <c r="A78" s="153">
        <f>Datos!B86</f>
        <v>0</v>
      </c>
      <c r="B78" s="324" t="str">
        <f t="shared" si="7"/>
        <v/>
      </c>
      <c r="C78" s="325"/>
      <c r="D78" s="174" t="str">
        <f t="shared" si="8"/>
        <v/>
      </c>
      <c r="E78" s="175">
        <f t="shared" si="9"/>
        <v>0</v>
      </c>
      <c r="F78" s="176">
        <f t="shared" si="10"/>
        <v>0</v>
      </c>
      <c r="G78" s="134">
        <f t="shared" si="11"/>
        <v>0</v>
      </c>
      <c r="H78" s="134">
        <f t="shared" si="6"/>
        <v>0</v>
      </c>
      <c r="I78" s="177">
        <f t="shared" si="12"/>
        <v>0</v>
      </c>
    </row>
    <row r="79" spans="1:9" ht="24.95" hidden="1" customHeight="1" x14ac:dyDescent="0.2">
      <c r="A79" s="153">
        <f>Datos!B87</f>
        <v>0</v>
      </c>
      <c r="B79" s="324" t="str">
        <f t="shared" si="7"/>
        <v/>
      </c>
      <c r="C79" s="325"/>
      <c r="D79" s="174" t="str">
        <f t="shared" si="8"/>
        <v/>
      </c>
      <c r="E79" s="175">
        <f t="shared" si="9"/>
        <v>0</v>
      </c>
      <c r="F79" s="176">
        <f t="shared" si="10"/>
        <v>0</v>
      </c>
      <c r="G79" s="134">
        <f t="shared" si="11"/>
        <v>0</v>
      </c>
      <c r="H79" s="134">
        <f t="shared" si="6"/>
        <v>0</v>
      </c>
      <c r="I79" s="177">
        <f t="shared" si="12"/>
        <v>0</v>
      </c>
    </row>
    <row r="80" spans="1:9" ht="24.95" hidden="1" customHeight="1" x14ac:dyDescent="0.2">
      <c r="A80" s="153">
        <f>Datos!B88</f>
        <v>0</v>
      </c>
      <c r="B80" s="324" t="str">
        <f t="shared" si="7"/>
        <v/>
      </c>
      <c r="C80" s="325"/>
      <c r="D80" s="174" t="str">
        <f t="shared" si="8"/>
        <v/>
      </c>
      <c r="E80" s="175">
        <f t="shared" si="9"/>
        <v>0</v>
      </c>
      <c r="F80" s="176">
        <f t="shared" si="10"/>
        <v>0</v>
      </c>
      <c r="G80" s="134">
        <f t="shared" si="11"/>
        <v>0</v>
      </c>
      <c r="H80" s="134">
        <f t="shared" si="6"/>
        <v>0</v>
      </c>
      <c r="I80" s="177">
        <f t="shared" si="12"/>
        <v>0</v>
      </c>
    </row>
    <row r="81" spans="1:9" ht="24.95" hidden="1" customHeight="1" x14ac:dyDescent="0.2">
      <c r="A81" s="153">
        <f>Datos!B89</f>
        <v>0</v>
      </c>
      <c r="B81" s="324" t="str">
        <f t="shared" si="7"/>
        <v/>
      </c>
      <c r="C81" s="325"/>
      <c r="D81" s="174" t="str">
        <f t="shared" si="8"/>
        <v/>
      </c>
      <c r="E81" s="175">
        <f t="shared" si="9"/>
        <v>0</v>
      </c>
      <c r="F81" s="176">
        <f t="shared" si="10"/>
        <v>0</v>
      </c>
      <c r="G81" s="134">
        <f t="shared" si="11"/>
        <v>0</v>
      </c>
      <c r="H81" s="134">
        <f t="shared" si="6"/>
        <v>0</v>
      </c>
      <c r="I81" s="177">
        <f t="shared" si="12"/>
        <v>0</v>
      </c>
    </row>
    <row r="82" spans="1:9" ht="24.95" hidden="1" customHeight="1" x14ac:dyDescent="0.2">
      <c r="A82" s="153">
        <f>Datos!B90</f>
        <v>0</v>
      </c>
      <c r="B82" s="324" t="str">
        <f t="shared" ref="B82:B102" si="13">IFERROR(VLOOKUP(A82,Tabla_Datos,2,FALSE),"")</f>
        <v/>
      </c>
      <c r="C82" s="325"/>
      <c r="D82" s="174" t="str">
        <f t="shared" ref="D82:D102" si="14">IFERROR(VLOOKUP(A82,Tabla_Datos,3,FALSE),"")</f>
        <v/>
      </c>
      <c r="E82" s="175">
        <f t="shared" ref="E82:E102" si="15">IFERROR(VLOOKUP(A82,Tabla_Datos,4,FALSE),0)</f>
        <v>0</v>
      </c>
      <c r="F82" s="176">
        <f t="shared" ref="F82:F102" si="16">IFERROR(VLOOKUP(A82,Tabla_Analisis_Precio,7,FALSE),0)</f>
        <v>0</v>
      </c>
      <c r="G82" s="134">
        <f t="shared" ref="G82:G113" si="17">ROUND(PrecioUnitario(F82,Costo_Financiero,Gasto_Generales_Porcentaje,Beneficio,Ingresos_Brutos,IVA),2)</f>
        <v>0</v>
      </c>
      <c r="H82" s="134">
        <f t="shared" si="6"/>
        <v>0</v>
      </c>
      <c r="I82" s="177">
        <f t="shared" ref="I82:I102" si="18">IFERROR(H82/Monto_Oferta,0)</f>
        <v>0</v>
      </c>
    </row>
    <row r="83" spans="1:9" ht="24.95" hidden="1" customHeight="1" x14ac:dyDescent="0.2">
      <c r="A83" s="153">
        <f>Datos!B91</f>
        <v>0</v>
      </c>
      <c r="B83" s="324" t="str">
        <f t="shared" si="13"/>
        <v/>
      </c>
      <c r="C83" s="325"/>
      <c r="D83" s="174" t="str">
        <f t="shared" si="14"/>
        <v/>
      </c>
      <c r="E83" s="175">
        <f t="shared" si="15"/>
        <v>0</v>
      </c>
      <c r="F83" s="176">
        <f t="shared" si="16"/>
        <v>0</v>
      </c>
      <c r="G83" s="134">
        <f t="shared" si="17"/>
        <v>0</v>
      </c>
      <c r="H83" s="134">
        <f t="shared" ref="H83:H102" si="19">ROUND(E83*G83,2)</f>
        <v>0</v>
      </c>
      <c r="I83" s="177">
        <f t="shared" si="18"/>
        <v>0</v>
      </c>
    </row>
    <row r="84" spans="1:9" ht="24.95" hidden="1" customHeight="1" x14ac:dyDescent="0.2">
      <c r="A84" s="153">
        <f>Datos!B92</f>
        <v>0</v>
      </c>
      <c r="B84" s="324" t="str">
        <f t="shared" si="13"/>
        <v/>
      </c>
      <c r="C84" s="325"/>
      <c r="D84" s="174" t="str">
        <f t="shared" si="14"/>
        <v/>
      </c>
      <c r="E84" s="175">
        <f t="shared" si="15"/>
        <v>0</v>
      </c>
      <c r="F84" s="176">
        <f t="shared" si="16"/>
        <v>0</v>
      </c>
      <c r="G84" s="134">
        <f t="shared" si="17"/>
        <v>0</v>
      </c>
      <c r="H84" s="134">
        <f t="shared" si="19"/>
        <v>0</v>
      </c>
      <c r="I84" s="177">
        <f t="shared" si="18"/>
        <v>0</v>
      </c>
    </row>
    <row r="85" spans="1:9" ht="24.95" hidden="1" customHeight="1" x14ac:dyDescent="0.2">
      <c r="A85" s="153">
        <f>Datos!B93</f>
        <v>0</v>
      </c>
      <c r="B85" s="324" t="str">
        <f t="shared" si="13"/>
        <v/>
      </c>
      <c r="C85" s="325"/>
      <c r="D85" s="174" t="str">
        <f t="shared" si="14"/>
        <v/>
      </c>
      <c r="E85" s="175">
        <f t="shared" si="15"/>
        <v>0</v>
      </c>
      <c r="F85" s="176">
        <f t="shared" si="16"/>
        <v>0</v>
      </c>
      <c r="G85" s="134">
        <f t="shared" si="17"/>
        <v>0</v>
      </c>
      <c r="H85" s="134">
        <f t="shared" si="19"/>
        <v>0</v>
      </c>
      <c r="I85" s="177">
        <f t="shared" si="18"/>
        <v>0</v>
      </c>
    </row>
    <row r="86" spans="1:9" ht="24.95" hidden="1" customHeight="1" x14ac:dyDescent="0.2">
      <c r="A86" s="153">
        <f>Datos!B94</f>
        <v>0</v>
      </c>
      <c r="B86" s="324" t="str">
        <f t="shared" si="13"/>
        <v/>
      </c>
      <c r="C86" s="325"/>
      <c r="D86" s="174" t="str">
        <f t="shared" si="14"/>
        <v/>
      </c>
      <c r="E86" s="175">
        <f t="shared" si="15"/>
        <v>0</v>
      </c>
      <c r="F86" s="176">
        <f t="shared" si="16"/>
        <v>0</v>
      </c>
      <c r="G86" s="134">
        <f t="shared" si="17"/>
        <v>0</v>
      </c>
      <c r="H86" s="134">
        <f t="shared" si="19"/>
        <v>0</v>
      </c>
      <c r="I86" s="177">
        <f t="shared" si="18"/>
        <v>0</v>
      </c>
    </row>
    <row r="87" spans="1:9" ht="24.95" hidden="1" customHeight="1" x14ac:dyDescent="0.2">
      <c r="A87" s="153">
        <f>Datos!B95</f>
        <v>0</v>
      </c>
      <c r="B87" s="324" t="str">
        <f t="shared" si="13"/>
        <v/>
      </c>
      <c r="C87" s="325"/>
      <c r="D87" s="174" t="str">
        <f t="shared" si="14"/>
        <v/>
      </c>
      <c r="E87" s="175">
        <f t="shared" si="15"/>
        <v>0</v>
      </c>
      <c r="F87" s="176">
        <f t="shared" si="16"/>
        <v>0</v>
      </c>
      <c r="G87" s="134">
        <f t="shared" si="17"/>
        <v>0</v>
      </c>
      <c r="H87" s="134">
        <f t="shared" si="19"/>
        <v>0</v>
      </c>
      <c r="I87" s="177">
        <f t="shared" si="18"/>
        <v>0</v>
      </c>
    </row>
    <row r="88" spans="1:9" ht="24.95" hidden="1" customHeight="1" x14ac:dyDescent="0.2">
      <c r="A88" s="153">
        <f>Datos!B96</f>
        <v>0</v>
      </c>
      <c r="B88" s="324" t="str">
        <f t="shared" si="13"/>
        <v/>
      </c>
      <c r="C88" s="325"/>
      <c r="D88" s="174" t="str">
        <f t="shared" si="14"/>
        <v/>
      </c>
      <c r="E88" s="175">
        <f t="shared" si="15"/>
        <v>0</v>
      </c>
      <c r="F88" s="176">
        <f t="shared" si="16"/>
        <v>0</v>
      </c>
      <c r="G88" s="134">
        <f t="shared" si="17"/>
        <v>0</v>
      </c>
      <c r="H88" s="134">
        <f t="shared" si="19"/>
        <v>0</v>
      </c>
      <c r="I88" s="177">
        <f t="shared" si="18"/>
        <v>0</v>
      </c>
    </row>
    <row r="89" spans="1:9" ht="24.95" hidden="1" customHeight="1" x14ac:dyDescent="0.2">
      <c r="A89" s="153">
        <f>Datos!B97</f>
        <v>0</v>
      </c>
      <c r="B89" s="324" t="str">
        <f t="shared" si="13"/>
        <v/>
      </c>
      <c r="C89" s="325"/>
      <c r="D89" s="174" t="str">
        <f t="shared" si="14"/>
        <v/>
      </c>
      <c r="E89" s="175">
        <f t="shared" si="15"/>
        <v>0</v>
      </c>
      <c r="F89" s="176">
        <f t="shared" si="16"/>
        <v>0</v>
      </c>
      <c r="G89" s="134">
        <f t="shared" si="17"/>
        <v>0</v>
      </c>
      <c r="H89" s="134">
        <f t="shared" si="19"/>
        <v>0</v>
      </c>
      <c r="I89" s="177">
        <f t="shared" si="18"/>
        <v>0</v>
      </c>
    </row>
    <row r="90" spans="1:9" ht="24.95" hidden="1" customHeight="1" x14ac:dyDescent="0.2">
      <c r="A90" s="153">
        <f>Datos!B98</f>
        <v>0</v>
      </c>
      <c r="B90" s="324" t="str">
        <f t="shared" si="13"/>
        <v/>
      </c>
      <c r="C90" s="325"/>
      <c r="D90" s="174" t="str">
        <f t="shared" si="14"/>
        <v/>
      </c>
      <c r="E90" s="175">
        <f t="shared" si="15"/>
        <v>0</v>
      </c>
      <c r="F90" s="176">
        <f t="shared" si="16"/>
        <v>0</v>
      </c>
      <c r="G90" s="134">
        <f t="shared" si="17"/>
        <v>0</v>
      </c>
      <c r="H90" s="134">
        <f t="shared" si="19"/>
        <v>0</v>
      </c>
      <c r="I90" s="177">
        <f t="shared" si="18"/>
        <v>0</v>
      </c>
    </row>
    <row r="91" spans="1:9" ht="24.95" hidden="1" customHeight="1" x14ac:dyDescent="0.2">
      <c r="A91" s="153">
        <f>Datos!B99</f>
        <v>0</v>
      </c>
      <c r="B91" s="324" t="str">
        <f t="shared" si="13"/>
        <v/>
      </c>
      <c r="C91" s="325"/>
      <c r="D91" s="174" t="str">
        <f t="shared" si="14"/>
        <v/>
      </c>
      <c r="E91" s="175">
        <f t="shared" si="15"/>
        <v>0</v>
      </c>
      <c r="F91" s="176">
        <f t="shared" si="16"/>
        <v>0</v>
      </c>
      <c r="G91" s="134">
        <f t="shared" si="17"/>
        <v>0</v>
      </c>
      <c r="H91" s="134">
        <f t="shared" si="19"/>
        <v>0</v>
      </c>
      <c r="I91" s="177">
        <f t="shared" si="18"/>
        <v>0</v>
      </c>
    </row>
    <row r="92" spans="1:9" ht="24.95" hidden="1" customHeight="1" x14ac:dyDescent="0.2">
      <c r="A92" s="153">
        <f>Datos!B100</f>
        <v>0</v>
      </c>
      <c r="B92" s="324" t="str">
        <f t="shared" si="13"/>
        <v/>
      </c>
      <c r="C92" s="325"/>
      <c r="D92" s="174" t="str">
        <f t="shared" si="14"/>
        <v/>
      </c>
      <c r="E92" s="175">
        <f t="shared" si="15"/>
        <v>0</v>
      </c>
      <c r="F92" s="176">
        <f t="shared" si="16"/>
        <v>0</v>
      </c>
      <c r="G92" s="134">
        <f t="shared" si="17"/>
        <v>0</v>
      </c>
      <c r="H92" s="134">
        <f t="shared" si="19"/>
        <v>0</v>
      </c>
      <c r="I92" s="177">
        <f t="shared" si="18"/>
        <v>0</v>
      </c>
    </row>
    <row r="93" spans="1:9" ht="24.95" hidden="1" customHeight="1" x14ac:dyDescent="0.2">
      <c r="A93" s="153">
        <f>Datos!B101</f>
        <v>0</v>
      </c>
      <c r="B93" s="324" t="str">
        <f t="shared" si="13"/>
        <v/>
      </c>
      <c r="C93" s="325"/>
      <c r="D93" s="174" t="str">
        <f t="shared" si="14"/>
        <v/>
      </c>
      <c r="E93" s="175">
        <f t="shared" si="15"/>
        <v>0</v>
      </c>
      <c r="F93" s="176">
        <f t="shared" si="16"/>
        <v>0</v>
      </c>
      <c r="G93" s="134">
        <f t="shared" si="17"/>
        <v>0</v>
      </c>
      <c r="H93" s="134">
        <f t="shared" si="19"/>
        <v>0</v>
      </c>
      <c r="I93" s="177">
        <f t="shared" si="18"/>
        <v>0</v>
      </c>
    </row>
    <row r="94" spans="1:9" ht="24.95" hidden="1" customHeight="1" x14ac:dyDescent="0.2">
      <c r="A94" s="153">
        <f>Datos!B102</f>
        <v>0</v>
      </c>
      <c r="B94" s="324" t="str">
        <f t="shared" si="13"/>
        <v/>
      </c>
      <c r="C94" s="325"/>
      <c r="D94" s="174" t="str">
        <f t="shared" si="14"/>
        <v/>
      </c>
      <c r="E94" s="175">
        <f t="shared" si="15"/>
        <v>0</v>
      </c>
      <c r="F94" s="176">
        <f t="shared" si="16"/>
        <v>0</v>
      </c>
      <c r="G94" s="134">
        <f t="shared" si="17"/>
        <v>0</v>
      </c>
      <c r="H94" s="134">
        <f t="shared" si="19"/>
        <v>0</v>
      </c>
      <c r="I94" s="177">
        <f t="shared" si="18"/>
        <v>0</v>
      </c>
    </row>
    <row r="95" spans="1:9" ht="24.95" hidden="1" customHeight="1" x14ac:dyDescent="0.2">
      <c r="A95" s="153">
        <f>Datos!B103</f>
        <v>0</v>
      </c>
      <c r="B95" s="324" t="str">
        <f t="shared" si="13"/>
        <v/>
      </c>
      <c r="C95" s="325"/>
      <c r="D95" s="174" t="str">
        <f t="shared" si="14"/>
        <v/>
      </c>
      <c r="E95" s="175">
        <f t="shared" si="15"/>
        <v>0</v>
      </c>
      <c r="F95" s="176">
        <f t="shared" si="16"/>
        <v>0</v>
      </c>
      <c r="G95" s="134">
        <f t="shared" si="17"/>
        <v>0</v>
      </c>
      <c r="H95" s="134">
        <f t="shared" si="19"/>
        <v>0</v>
      </c>
      <c r="I95" s="177">
        <f t="shared" si="18"/>
        <v>0</v>
      </c>
    </row>
    <row r="96" spans="1:9" ht="24.95" hidden="1" customHeight="1" x14ac:dyDescent="0.2">
      <c r="A96" s="153">
        <f>Datos!B104</f>
        <v>0</v>
      </c>
      <c r="B96" s="324" t="str">
        <f t="shared" si="13"/>
        <v/>
      </c>
      <c r="C96" s="325"/>
      <c r="D96" s="174" t="str">
        <f t="shared" si="14"/>
        <v/>
      </c>
      <c r="E96" s="175">
        <f t="shared" si="15"/>
        <v>0</v>
      </c>
      <c r="F96" s="176">
        <f t="shared" si="16"/>
        <v>0</v>
      </c>
      <c r="G96" s="134">
        <f t="shared" si="17"/>
        <v>0</v>
      </c>
      <c r="H96" s="134">
        <f t="shared" si="19"/>
        <v>0</v>
      </c>
      <c r="I96" s="177">
        <f t="shared" si="18"/>
        <v>0</v>
      </c>
    </row>
    <row r="97" spans="1:9" ht="24.95" hidden="1" customHeight="1" x14ac:dyDescent="0.2">
      <c r="A97" s="153">
        <f>Datos!B105</f>
        <v>0</v>
      </c>
      <c r="B97" s="324" t="str">
        <f t="shared" si="13"/>
        <v/>
      </c>
      <c r="C97" s="325"/>
      <c r="D97" s="174" t="str">
        <f t="shared" si="14"/>
        <v/>
      </c>
      <c r="E97" s="175">
        <f t="shared" si="15"/>
        <v>0</v>
      </c>
      <c r="F97" s="176">
        <f t="shared" si="16"/>
        <v>0</v>
      </c>
      <c r="G97" s="134">
        <f t="shared" si="17"/>
        <v>0</v>
      </c>
      <c r="H97" s="134">
        <f t="shared" si="19"/>
        <v>0</v>
      </c>
      <c r="I97" s="177">
        <f t="shared" si="18"/>
        <v>0</v>
      </c>
    </row>
    <row r="98" spans="1:9" ht="24.95" hidden="1" customHeight="1" x14ac:dyDescent="0.2">
      <c r="A98" s="153">
        <f>Datos!B106</f>
        <v>0</v>
      </c>
      <c r="B98" s="324" t="str">
        <f t="shared" si="13"/>
        <v/>
      </c>
      <c r="C98" s="325"/>
      <c r="D98" s="174" t="str">
        <f t="shared" si="14"/>
        <v/>
      </c>
      <c r="E98" s="175">
        <f t="shared" si="15"/>
        <v>0</v>
      </c>
      <c r="F98" s="176">
        <f t="shared" si="16"/>
        <v>0</v>
      </c>
      <c r="G98" s="134">
        <f t="shared" si="17"/>
        <v>0</v>
      </c>
      <c r="H98" s="134">
        <f t="shared" si="19"/>
        <v>0</v>
      </c>
      <c r="I98" s="177">
        <f t="shared" si="18"/>
        <v>0</v>
      </c>
    </row>
    <row r="99" spans="1:9" ht="24.95" hidden="1" customHeight="1" x14ac:dyDescent="0.2">
      <c r="A99" s="153">
        <f>Datos!B107</f>
        <v>0</v>
      </c>
      <c r="B99" s="324" t="str">
        <f t="shared" si="13"/>
        <v/>
      </c>
      <c r="C99" s="325"/>
      <c r="D99" s="174" t="str">
        <f t="shared" si="14"/>
        <v/>
      </c>
      <c r="E99" s="175">
        <f t="shared" si="15"/>
        <v>0</v>
      </c>
      <c r="F99" s="176">
        <f t="shared" si="16"/>
        <v>0</v>
      </c>
      <c r="G99" s="134">
        <f t="shared" si="17"/>
        <v>0</v>
      </c>
      <c r="H99" s="134">
        <f t="shared" si="19"/>
        <v>0</v>
      </c>
      <c r="I99" s="177">
        <f t="shared" si="18"/>
        <v>0</v>
      </c>
    </row>
    <row r="100" spans="1:9" ht="24.95" hidden="1" customHeight="1" x14ac:dyDescent="0.2">
      <c r="A100" s="153">
        <f>Datos!B108</f>
        <v>0</v>
      </c>
      <c r="B100" s="324" t="str">
        <f t="shared" si="13"/>
        <v/>
      </c>
      <c r="C100" s="325"/>
      <c r="D100" s="174" t="str">
        <f t="shared" si="14"/>
        <v/>
      </c>
      <c r="E100" s="175">
        <f t="shared" si="15"/>
        <v>0</v>
      </c>
      <c r="F100" s="176">
        <f t="shared" si="16"/>
        <v>0</v>
      </c>
      <c r="G100" s="134">
        <f t="shared" si="17"/>
        <v>0</v>
      </c>
      <c r="H100" s="134">
        <f t="shared" si="19"/>
        <v>0</v>
      </c>
      <c r="I100" s="177">
        <f t="shared" si="18"/>
        <v>0</v>
      </c>
    </row>
    <row r="101" spans="1:9" ht="24.95" hidden="1" customHeight="1" x14ac:dyDescent="0.2">
      <c r="A101" s="153">
        <f>Datos!B109</f>
        <v>0</v>
      </c>
      <c r="B101" s="324" t="str">
        <f t="shared" si="13"/>
        <v/>
      </c>
      <c r="C101" s="325"/>
      <c r="D101" s="174" t="str">
        <f t="shared" si="14"/>
        <v/>
      </c>
      <c r="E101" s="175">
        <f t="shared" si="15"/>
        <v>0</v>
      </c>
      <c r="F101" s="176">
        <f t="shared" si="16"/>
        <v>0</v>
      </c>
      <c r="G101" s="134">
        <f t="shared" si="17"/>
        <v>0</v>
      </c>
      <c r="H101" s="134">
        <f t="shared" si="19"/>
        <v>0</v>
      </c>
      <c r="I101" s="177">
        <f t="shared" si="18"/>
        <v>0</v>
      </c>
    </row>
    <row r="102" spans="1:9" ht="24.95" hidden="1" customHeight="1" x14ac:dyDescent="0.2">
      <c r="A102" s="153">
        <f>Datos!B110</f>
        <v>0</v>
      </c>
      <c r="B102" s="324" t="str">
        <f t="shared" si="13"/>
        <v/>
      </c>
      <c r="C102" s="325"/>
      <c r="D102" s="174" t="str">
        <f t="shared" si="14"/>
        <v/>
      </c>
      <c r="E102" s="175">
        <f t="shared" si="15"/>
        <v>0</v>
      </c>
      <c r="F102" s="176">
        <f t="shared" si="16"/>
        <v>0</v>
      </c>
      <c r="G102" s="134">
        <f t="shared" si="17"/>
        <v>0</v>
      </c>
      <c r="H102" s="134">
        <f t="shared" si="19"/>
        <v>0</v>
      </c>
      <c r="I102" s="177">
        <f t="shared" si="18"/>
        <v>0</v>
      </c>
    </row>
    <row r="103" spans="1:9" ht="24.95" hidden="1" customHeight="1" x14ac:dyDescent="0.2">
      <c r="A103" s="153">
        <f>Datos!B111</f>
        <v>0</v>
      </c>
      <c r="B103" s="324" t="str">
        <f t="shared" ref="B103:B143" si="20">IFERROR(VLOOKUP(A103,Tabla_Datos,2,FALSE),"")</f>
        <v/>
      </c>
      <c r="C103" s="325"/>
      <c r="D103" s="174" t="str">
        <f t="shared" ref="D103:D143" si="21">IFERROR(VLOOKUP(A103,Tabla_Datos,3,FALSE),"")</f>
        <v/>
      </c>
      <c r="E103" s="175">
        <f t="shared" ref="E103:E143" si="22">IFERROR(VLOOKUP(A103,Tabla_Datos,4,FALSE),0)</f>
        <v>0</v>
      </c>
      <c r="F103" s="176">
        <f t="shared" ref="F103:F143" si="23">IFERROR(VLOOKUP(A103,Tabla_Analisis_Precio,7,FALSE),0)</f>
        <v>0</v>
      </c>
      <c r="G103" s="134">
        <f t="shared" si="17"/>
        <v>0</v>
      </c>
      <c r="H103" s="134">
        <f t="shared" ref="H103:H143" si="24">ROUND(E103*G103,2)</f>
        <v>0</v>
      </c>
      <c r="I103" s="177">
        <f t="shared" ref="I103:I143" si="25">IFERROR(H103/Monto_Oferta,0)</f>
        <v>0</v>
      </c>
    </row>
    <row r="104" spans="1:9" ht="24.95" hidden="1" customHeight="1" x14ac:dyDescent="0.2">
      <c r="A104" s="153">
        <f>Datos!B112</f>
        <v>0</v>
      </c>
      <c r="B104" s="324" t="str">
        <f t="shared" si="20"/>
        <v/>
      </c>
      <c r="C104" s="325"/>
      <c r="D104" s="174" t="str">
        <f t="shared" si="21"/>
        <v/>
      </c>
      <c r="E104" s="175">
        <f t="shared" si="22"/>
        <v>0</v>
      </c>
      <c r="F104" s="176">
        <f t="shared" si="23"/>
        <v>0</v>
      </c>
      <c r="G104" s="134">
        <f t="shared" si="17"/>
        <v>0</v>
      </c>
      <c r="H104" s="134">
        <f t="shared" si="24"/>
        <v>0</v>
      </c>
      <c r="I104" s="177">
        <f t="shared" si="25"/>
        <v>0</v>
      </c>
    </row>
    <row r="105" spans="1:9" ht="24.95" hidden="1" customHeight="1" x14ac:dyDescent="0.2">
      <c r="A105" s="153">
        <f>Datos!B113</f>
        <v>0</v>
      </c>
      <c r="B105" s="324" t="str">
        <f t="shared" si="20"/>
        <v/>
      </c>
      <c r="C105" s="325"/>
      <c r="D105" s="174" t="str">
        <f t="shared" si="21"/>
        <v/>
      </c>
      <c r="E105" s="175">
        <f t="shared" si="22"/>
        <v>0</v>
      </c>
      <c r="F105" s="176">
        <f t="shared" si="23"/>
        <v>0</v>
      </c>
      <c r="G105" s="134">
        <f t="shared" si="17"/>
        <v>0</v>
      </c>
      <c r="H105" s="134">
        <f t="shared" si="24"/>
        <v>0</v>
      </c>
      <c r="I105" s="177">
        <f t="shared" si="25"/>
        <v>0</v>
      </c>
    </row>
    <row r="106" spans="1:9" ht="24.95" hidden="1" customHeight="1" x14ac:dyDescent="0.2">
      <c r="A106" s="153">
        <f>Datos!B114</f>
        <v>0</v>
      </c>
      <c r="B106" s="324" t="str">
        <f t="shared" si="20"/>
        <v/>
      </c>
      <c r="C106" s="325"/>
      <c r="D106" s="174" t="str">
        <f t="shared" si="21"/>
        <v/>
      </c>
      <c r="E106" s="175">
        <f t="shared" si="22"/>
        <v>0</v>
      </c>
      <c r="F106" s="176">
        <f t="shared" si="23"/>
        <v>0</v>
      </c>
      <c r="G106" s="134">
        <f t="shared" si="17"/>
        <v>0</v>
      </c>
      <c r="H106" s="134">
        <f t="shared" si="24"/>
        <v>0</v>
      </c>
      <c r="I106" s="177">
        <f t="shared" si="25"/>
        <v>0</v>
      </c>
    </row>
    <row r="107" spans="1:9" ht="24.95" hidden="1" customHeight="1" x14ac:dyDescent="0.2">
      <c r="A107" s="153">
        <f>Datos!B115</f>
        <v>0</v>
      </c>
      <c r="B107" s="324" t="str">
        <f t="shared" si="20"/>
        <v/>
      </c>
      <c r="C107" s="325"/>
      <c r="D107" s="174" t="str">
        <f t="shared" si="21"/>
        <v/>
      </c>
      <c r="E107" s="175">
        <f t="shared" si="22"/>
        <v>0</v>
      </c>
      <c r="F107" s="176">
        <f t="shared" si="23"/>
        <v>0</v>
      </c>
      <c r="G107" s="134">
        <f t="shared" si="17"/>
        <v>0</v>
      </c>
      <c r="H107" s="134">
        <f t="shared" si="24"/>
        <v>0</v>
      </c>
      <c r="I107" s="177">
        <f t="shared" si="25"/>
        <v>0</v>
      </c>
    </row>
    <row r="108" spans="1:9" ht="24.95" hidden="1" customHeight="1" x14ac:dyDescent="0.2">
      <c r="A108" s="153">
        <f>Datos!B116</f>
        <v>0</v>
      </c>
      <c r="B108" s="324" t="str">
        <f t="shared" si="20"/>
        <v/>
      </c>
      <c r="C108" s="325"/>
      <c r="D108" s="174" t="str">
        <f t="shared" si="21"/>
        <v/>
      </c>
      <c r="E108" s="175">
        <f t="shared" si="22"/>
        <v>0</v>
      </c>
      <c r="F108" s="176">
        <f t="shared" si="23"/>
        <v>0</v>
      </c>
      <c r="G108" s="134">
        <f t="shared" si="17"/>
        <v>0</v>
      </c>
      <c r="H108" s="134">
        <f t="shared" si="24"/>
        <v>0</v>
      </c>
      <c r="I108" s="177">
        <f t="shared" si="25"/>
        <v>0</v>
      </c>
    </row>
    <row r="109" spans="1:9" ht="24.95" hidden="1" customHeight="1" x14ac:dyDescent="0.2">
      <c r="A109" s="153">
        <f>Datos!B117</f>
        <v>0</v>
      </c>
      <c r="B109" s="324" t="str">
        <f t="shared" si="20"/>
        <v/>
      </c>
      <c r="C109" s="325"/>
      <c r="D109" s="174" t="str">
        <f t="shared" si="21"/>
        <v/>
      </c>
      <c r="E109" s="175">
        <f t="shared" si="22"/>
        <v>0</v>
      </c>
      <c r="F109" s="176">
        <f t="shared" si="23"/>
        <v>0</v>
      </c>
      <c r="G109" s="134">
        <f t="shared" si="17"/>
        <v>0</v>
      </c>
      <c r="H109" s="134">
        <f t="shared" si="24"/>
        <v>0</v>
      </c>
      <c r="I109" s="177">
        <f t="shared" si="25"/>
        <v>0</v>
      </c>
    </row>
    <row r="110" spans="1:9" ht="24.95" hidden="1" customHeight="1" x14ac:dyDescent="0.2">
      <c r="A110" s="153">
        <f>Datos!B118</f>
        <v>0</v>
      </c>
      <c r="B110" s="324" t="str">
        <f t="shared" si="20"/>
        <v/>
      </c>
      <c r="C110" s="325"/>
      <c r="D110" s="174" t="str">
        <f t="shared" si="21"/>
        <v/>
      </c>
      <c r="E110" s="175">
        <f t="shared" si="22"/>
        <v>0</v>
      </c>
      <c r="F110" s="176">
        <f t="shared" si="23"/>
        <v>0</v>
      </c>
      <c r="G110" s="134">
        <f t="shared" si="17"/>
        <v>0</v>
      </c>
      <c r="H110" s="134">
        <f t="shared" si="24"/>
        <v>0</v>
      </c>
      <c r="I110" s="177">
        <f t="shared" si="25"/>
        <v>0</v>
      </c>
    </row>
    <row r="111" spans="1:9" ht="24.95" hidden="1" customHeight="1" x14ac:dyDescent="0.2">
      <c r="A111" s="153">
        <f>Datos!B119</f>
        <v>0</v>
      </c>
      <c r="B111" s="324" t="str">
        <f t="shared" si="20"/>
        <v/>
      </c>
      <c r="C111" s="325"/>
      <c r="D111" s="174" t="str">
        <f t="shared" si="21"/>
        <v/>
      </c>
      <c r="E111" s="175">
        <f t="shared" si="22"/>
        <v>0</v>
      </c>
      <c r="F111" s="176">
        <f t="shared" si="23"/>
        <v>0</v>
      </c>
      <c r="G111" s="134">
        <f t="shared" si="17"/>
        <v>0</v>
      </c>
      <c r="H111" s="134">
        <f t="shared" si="24"/>
        <v>0</v>
      </c>
      <c r="I111" s="177">
        <f t="shared" si="25"/>
        <v>0</v>
      </c>
    </row>
    <row r="112" spans="1:9" ht="24.95" hidden="1" customHeight="1" x14ac:dyDescent="0.2">
      <c r="A112" s="153">
        <f>Datos!B120</f>
        <v>0</v>
      </c>
      <c r="B112" s="324" t="str">
        <f t="shared" si="20"/>
        <v/>
      </c>
      <c r="C112" s="325"/>
      <c r="D112" s="174" t="str">
        <f t="shared" si="21"/>
        <v/>
      </c>
      <c r="E112" s="175">
        <f t="shared" si="22"/>
        <v>0</v>
      </c>
      <c r="F112" s="176">
        <f t="shared" si="23"/>
        <v>0</v>
      </c>
      <c r="G112" s="134">
        <f t="shared" si="17"/>
        <v>0</v>
      </c>
      <c r="H112" s="134">
        <f t="shared" si="24"/>
        <v>0</v>
      </c>
      <c r="I112" s="177">
        <f t="shared" si="25"/>
        <v>0</v>
      </c>
    </row>
    <row r="113" spans="1:9" ht="24.95" hidden="1" customHeight="1" x14ac:dyDescent="0.2">
      <c r="A113" s="153">
        <f>Datos!B121</f>
        <v>0</v>
      </c>
      <c r="B113" s="324" t="str">
        <f t="shared" si="20"/>
        <v/>
      </c>
      <c r="C113" s="325"/>
      <c r="D113" s="174" t="str">
        <f t="shared" si="21"/>
        <v/>
      </c>
      <c r="E113" s="175">
        <f t="shared" si="22"/>
        <v>0</v>
      </c>
      <c r="F113" s="176">
        <f t="shared" si="23"/>
        <v>0</v>
      </c>
      <c r="G113" s="134">
        <f t="shared" si="17"/>
        <v>0</v>
      </c>
      <c r="H113" s="134">
        <f t="shared" si="24"/>
        <v>0</v>
      </c>
      <c r="I113" s="177">
        <f t="shared" si="25"/>
        <v>0</v>
      </c>
    </row>
    <row r="114" spans="1:9" ht="24.95" hidden="1" customHeight="1" x14ac:dyDescent="0.2">
      <c r="A114" s="153">
        <f>Datos!B122</f>
        <v>0</v>
      </c>
      <c r="B114" s="324" t="str">
        <f t="shared" si="20"/>
        <v/>
      </c>
      <c r="C114" s="325"/>
      <c r="D114" s="174" t="str">
        <f t="shared" si="21"/>
        <v/>
      </c>
      <c r="E114" s="175">
        <f t="shared" si="22"/>
        <v>0</v>
      </c>
      <c r="F114" s="176">
        <f t="shared" si="23"/>
        <v>0</v>
      </c>
      <c r="G114" s="134">
        <f t="shared" ref="G114:G145" si="26">ROUND(PrecioUnitario(F114,Costo_Financiero,Gasto_Generales_Porcentaje,Beneficio,Ingresos_Brutos,IVA),2)</f>
        <v>0</v>
      </c>
      <c r="H114" s="134">
        <f t="shared" si="24"/>
        <v>0</v>
      </c>
      <c r="I114" s="177">
        <f t="shared" si="25"/>
        <v>0</v>
      </c>
    </row>
    <row r="115" spans="1:9" ht="24.95" hidden="1" customHeight="1" x14ac:dyDescent="0.2">
      <c r="A115" s="153">
        <f>Datos!B123</f>
        <v>0</v>
      </c>
      <c r="B115" s="324" t="str">
        <f t="shared" si="20"/>
        <v/>
      </c>
      <c r="C115" s="325"/>
      <c r="D115" s="174" t="str">
        <f t="shared" si="21"/>
        <v/>
      </c>
      <c r="E115" s="175">
        <f t="shared" si="22"/>
        <v>0</v>
      </c>
      <c r="F115" s="176">
        <f t="shared" si="23"/>
        <v>0</v>
      </c>
      <c r="G115" s="134">
        <f t="shared" si="26"/>
        <v>0</v>
      </c>
      <c r="H115" s="134">
        <f t="shared" si="24"/>
        <v>0</v>
      </c>
      <c r="I115" s="177">
        <f t="shared" si="25"/>
        <v>0</v>
      </c>
    </row>
    <row r="116" spans="1:9" ht="24.95" hidden="1" customHeight="1" x14ac:dyDescent="0.2">
      <c r="A116" s="153">
        <f>Datos!B124</f>
        <v>0</v>
      </c>
      <c r="B116" s="324" t="str">
        <f t="shared" si="20"/>
        <v/>
      </c>
      <c r="C116" s="325"/>
      <c r="D116" s="174" t="str">
        <f t="shared" si="21"/>
        <v/>
      </c>
      <c r="E116" s="175">
        <f t="shared" si="22"/>
        <v>0</v>
      </c>
      <c r="F116" s="176">
        <f t="shared" si="23"/>
        <v>0</v>
      </c>
      <c r="G116" s="134">
        <f t="shared" si="26"/>
        <v>0</v>
      </c>
      <c r="H116" s="134">
        <f t="shared" si="24"/>
        <v>0</v>
      </c>
      <c r="I116" s="177">
        <f t="shared" si="25"/>
        <v>0</v>
      </c>
    </row>
    <row r="117" spans="1:9" ht="24.95" hidden="1" customHeight="1" x14ac:dyDescent="0.2">
      <c r="A117" s="153">
        <f>Datos!B125</f>
        <v>0</v>
      </c>
      <c r="B117" s="324" t="str">
        <f t="shared" si="20"/>
        <v/>
      </c>
      <c r="C117" s="325"/>
      <c r="D117" s="174" t="str">
        <f t="shared" si="21"/>
        <v/>
      </c>
      <c r="E117" s="175">
        <f t="shared" si="22"/>
        <v>0</v>
      </c>
      <c r="F117" s="176">
        <f t="shared" si="23"/>
        <v>0</v>
      </c>
      <c r="G117" s="134">
        <f t="shared" si="26"/>
        <v>0</v>
      </c>
      <c r="H117" s="134">
        <f t="shared" si="24"/>
        <v>0</v>
      </c>
      <c r="I117" s="177">
        <f t="shared" si="25"/>
        <v>0</v>
      </c>
    </row>
    <row r="118" spans="1:9" ht="24.95" hidden="1" customHeight="1" x14ac:dyDescent="0.2">
      <c r="A118" s="153">
        <f>Datos!B126</f>
        <v>0</v>
      </c>
      <c r="B118" s="324" t="str">
        <f t="shared" si="20"/>
        <v/>
      </c>
      <c r="C118" s="325"/>
      <c r="D118" s="174" t="str">
        <f t="shared" si="21"/>
        <v/>
      </c>
      <c r="E118" s="175">
        <f t="shared" si="22"/>
        <v>0</v>
      </c>
      <c r="F118" s="176">
        <f t="shared" si="23"/>
        <v>0</v>
      </c>
      <c r="G118" s="134">
        <f t="shared" si="26"/>
        <v>0</v>
      </c>
      <c r="H118" s="134">
        <f t="shared" si="24"/>
        <v>0</v>
      </c>
      <c r="I118" s="177">
        <f t="shared" si="25"/>
        <v>0</v>
      </c>
    </row>
    <row r="119" spans="1:9" ht="24.95" hidden="1" customHeight="1" x14ac:dyDescent="0.2">
      <c r="A119" s="153">
        <f>Datos!B127</f>
        <v>0</v>
      </c>
      <c r="B119" s="324" t="str">
        <f t="shared" si="20"/>
        <v/>
      </c>
      <c r="C119" s="325"/>
      <c r="D119" s="174" t="str">
        <f t="shared" si="21"/>
        <v/>
      </c>
      <c r="E119" s="175">
        <f t="shared" si="22"/>
        <v>0</v>
      </c>
      <c r="F119" s="176">
        <f t="shared" si="23"/>
        <v>0</v>
      </c>
      <c r="G119" s="134">
        <f t="shared" si="26"/>
        <v>0</v>
      </c>
      <c r="H119" s="134">
        <f t="shared" si="24"/>
        <v>0</v>
      </c>
      <c r="I119" s="177">
        <f t="shared" si="25"/>
        <v>0</v>
      </c>
    </row>
    <row r="120" spans="1:9" ht="24.95" hidden="1" customHeight="1" x14ac:dyDescent="0.2">
      <c r="A120" s="153">
        <f>Datos!B128</f>
        <v>0</v>
      </c>
      <c r="B120" s="324" t="str">
        <f t="shared" si="20"/>
        <v/>
      </c>
      <c r="C120" s="325"/>
      <c r="D120" s="174" t="str">
        <f t="shared" si="21"/>
        <v/>
      </c>
      <c r="E120" s="175">
        <f t="shared" si="22"/>
        <v>0</v>
      </c>
      <c r="F120" s="176">
        <f t="shared" si="23"/>
        <v>0</v>
      </c>
      <c r="G120" s="134">
        <f t="shared" si="26"/>
        <v>0</v>
      </c>
      <c r="H120" s="134">
        <f t="shared" si="24"/>
        <v>0</v>
      </c>
      <c r="I120" s="177">
        <f t="shared" si="25"/>
        <v>0</v>
      </c>
    </row>
    <row r="121" spans="1:9" ht="24.95" hidden="1" customHeight="1" x14ac:dyDescent="0.2">
      <c r="A121" s="153">
        <f>Datos!B129</f>
        <v>0</v>
      </c>
      <c r="B121" s="324" t="str">
        <f t="shared" si="20"/>
        <v/>
      </c>
      <c r="C121" s="325"/>
      <c r="D121" s="174" t="str">
        <f t="shared" si="21"/>
        <v/>
      </c>
      <c r="E121" s="175">
        <f t="shared" si="22"/>
        <v>0</v>
      </c>
      <c r="F121" s="176">
        <f t="shared" si="23"/>
        <v>0</v>
      </c>
      <c r="G121" s="134">
        <f t="shared" si="26"/>
        <v>0</v>
      </c>
      <c r="H121" s="134">
        <f t="shared" si="24"/>
        <v>0</v>
      </c>
      <c r="I121" s="177">
        <f t="shared" si="25"/>
        <v>0</v>
      </c>
    </row>
    <row r="122" spans="1:9" ht="24.95" hidden="1" customHeight="1" x14ac:dyDescent="0.2">
      <c r="A122" s="153">
        <f>Datos!B130</f>
        <v>0</v>
      </c>
      <c r="B122" s="324" t="str">
        <f t="shared" si="20"/>
        <v/>
      </c>
      <c r="C122" s="325"/>
      <c r="D122" s="174" t="str">
        <f t="shared" si="21"/>
        <v/>
      </c>
      <c r="E122" s="175">
        <f t="shared" si="22"/>
        <v>0</v>
      </c>
      <c r="F122" s="176">
        <f t="shared" si="23"/>
        <v>0</v>
      </c>
      <c r="G122" s="134">
        <f t="shared" si="26"/>
        <v>0</v>
      </c>
      <c r="H122" s="134">
        <f t="shared" si="24"/>
        <v>0</v>
      </c>
      <c r="I122" s="177">
        <f t="shared" si="25"/>
        <v>0</v>
      </c>
    </row>
    <row r="123" spans="1:9" ht="24.95" hidden="1" customHeight="1" x14ac:dyDescent="0.2">
      <c r="A123" s="153">
        <f>Datos!B131</f>
        <v>0</v>
      </c>
      <c r="B123" s="324" t="str">
        <f t="shared" si="20"/>
        <v/>
      </c>
      <c r="C123" s="325"/>
      <c r="D123" s="174" t="str">
        <f t="shared" si="21"/>
        <v/>
      </c>
      <c r="E123" s="175">
        <f t="shared" si="22"/>
        <v>0</v>
      </c>
      <c r="F123" s="176">
        <f t="shared" si="23"/>
        <v>0</v>
      </c>
      <c r="G123" s="134">
        <f t="shared" si="26"/>
        <v>0</v>
      </c>
      <c r="H123" s="134">
        <f t="shared" si="24"/>
        <v>0</v>
      </c>
      <c r="I123" s="177">
        <f t="shared" si="25"/>
        <v>0</v>
      </c>
    </row>
    <row r="124" spans="1:9" ht="24.95" hidden="1" customHeight="1" x14ac:dyDescent="0.2">
      <c r="A124" s="153">
        <f>Datos!B132</f>
        <v>0</v>
      </c>
      <c r="B124" s="324" t="str">
        <f t="shared" si="20"/>
        <v/>
      </c>
      <c r="C124" s="325"/>
      <c r="D124" s="174" t="str">
        <f t="shared" si="21"/>
        <v/>
      </c>
      <c r="E124" s="175">
        <f t="shared" si="22"/>
        <v>0</v>
      </c>
      <c r="F124" s="176">
        <f t="shared" si="23"/>
        <v>0</v>
      </c>
      <c r="G124" s="134">
        <f t="shared" si="26"/>
        <v>0</v>
      </c>
      <c r="H124" s="134">
        <f t="shared" si="24"/>
        <v>0</v>
      </c>
      <c r="I124" s="177">
        <f t="shared" si="25"/>
        <v>0</v>
      </c>
    </row>
    <row r="125" spans="1:9" ht="24.95" hidden="1" customHeight="1" x14ac:dyDescent="0.2">
      <c r="A125" s="153">
        <f>Datos!B133</f>
        <v>0</v>
      </c>
      <c r="B125" s="324" t="str">
        <f t="shared" si="20"/>
        <v/>
      </c>
      <c r="C125" s="325"/>
      <c r="D125" s="174" t="str">
        <f t="shared" si="21"/>
        <v/>
      </c>
      <c r="E125" s="175">
        <f t="shared" si="22"/>
        <v>0</v>
      </c>
      <c r="F125" s="176">
        <f t="shared" si="23"/>
        <v>0</v>
      </c>
      <c r="G125" s="134">
        <f t="shared" si="26"/>
        <v>0</v>
      </c>
      <c r="H125" s="134">
        <f t="shared" si="24"/>
        <v>0</v>
      </c>
      <c r="I125" s="177">
        <f t="shared" si="25"/>
        <v>0</v>
      </c>
    </row>
    <row r="126" spans="1:9" ht="24.95" hidden="1" customHeight="1" x14ac:dyDescent="0.2">
      <c r="A126" s="153">
        <f>Datos!B134</f>
        <v>0</v>
      </c>
      <c r="B126" s="324" t="str">
        <f t="shared" si="20"/>
        <v/>
      </c>
      <c r="C126" s="325"/>
      <c r="D126" s="174" t="str">
        <f t="shared" si="21"/>
        <v/>
      </c>
      <c r="E126" s="175">
        <f t="shared" si="22"/>
        <v>0</v>
      </c>
      <c r="F126" s="176">
        <f t="shared" si="23"/>
        <v>0</v>
      </c>
      <c r="G126" s="134">
        <f t="shared" si="26"/>
        <v>0</v>
      </c>
      <c r="H126" s="134">
        <f t="shared" si="24"/>
        <v>0</v>
      </c>
      <c r="I126" s="177">
        <f t="shared" si="25"/>
        <v>0</v>
      </c>
    </row>
    <row r="127" spans="1:9" ht="24.95" hidden="1" customHeight="1" x14ac:dyDescent="0.2">
      <c r="A127" s="153">
        <f>Datos!B135</f>
        <v>0</v>
      </c>
      <c r="B127" s="324" t="str">
        <f t="shared" si="20"/>
        <v/>
      </c>
      <c r="C127" s="325"/>
      <c r="D127" s="174" t="str">
        <f t="shared" si="21"/>
        <v/>
      </c>
      <c r="E127" s="175">
        <f t="shared" si="22"/>
        <v>0</v>
      </c>
      <c r="F127" s="176">
        <f t="shared" si="23"/>
        <v>0</v>
      </c>
      <c r="G127" s="134">
        <f t="shared" si="26"/>
        <v>0</v>
      </c>
      <c r="H127" s="134">
        <f t="shared" si="24"/>
        <v>0</v>
      </c>
      <c r="I127" s="177">
        <f t="shared" si="25"/>
        <v>0</v>
      </c>
    </row>
    <row r="128" spans="1:9" ht="24.95" hidden="1" customHeight="1" x14ac:dyDescent="0.2">
      <c r="A128" s="153">
        <f>Datos!B136</f>
        <v>0</v>
      </c>
      <c r="B128" s="324" t="str">
        <f t="shared" si="20"/>
        <v/>
      </c>
      <c r="C128" s="325"/>
      <c r="D128" s="174" t="str">
        <f t="shared" si="21"/>
        <v/>
      </c>
      <c r="E128" s="175">
        <f t="shared" si="22"/>
        <v>0</v>
      </c>
      <c r="F128" s="176">
        <f t="shared" si="23"/>
        <v>0</v>
      </c>
      <c r="G128" s="134">
        <f t="shared" si="26"/>
        <v>0</v>
      </c>
      <c r="H128" s="134">
        <f t="shared" si="24"/>
        <v>0</v>
      </c>
      <c r="I128" s="177">
        <f t="shared" si="25"/>
        <v>0</v>
      </c>
    </row>
    <row r="129" spans="1:9" ht="24.95" hidden="1" customHeight="1" x14ac:dyDescent="0.2">
      <c r="A129" s="153">
        <f>Datos!B137</f>
        <v>0</v>
      </c>
      <c r="B129" s="324" t="str">
        <f t="shared" si="20"/>
        <v/>
      </c>
      <c r="C129" s="325"/>
      <c r="D129" s="174" t="str">
        <f t="shared" si="21"/>
        <v/>
      </c>
      <c r="E129" s="175">
        <f t="shared" si="22"/>
        <v>0</v>
      </c>
      <c r="F129" s="176">
        <f t="shared" si="23"/>
        <v>0</v>
      </c>
      <c r="G129" s="134">
        <f t="shared" si="26"/>
        <v>0</v>
      </c>
      <c r="H129" s="134">
        <f t="shared" si="24"/>
        <v>0</v>
      </c>
      <c r="I129" s="177">
        <f t="shared" si="25"/>
        <v>0</v>
      </c>
    </row>
    <row r="130" spans="1:9" ht="24.95" hidden="1" customHeight="1" x14ac:dyDescent="0.2">
      <c r="A130" s="153">
        <f>Datos!B138</f>
        <v>0</v>
      </c>
      <c r="B130" s="324" t="str">
        <f t="shared" si="20"/>
        <v/>
      </c>
      <c r="C130" s="325"/>
      <c r="D130" s="174" t="str">
        <f t="shared" si="21"/>
        <v/>
      </c>
      <c r="E130" s="175">
        <f t="shared" si="22"/>
        <v>0</v>
      </c>
      <c r="F130" s="176">
        <f t="shared" si="23"/>
        <v>0</v>
      </c>
      <c r="G130" s="134">
        <f t="shared" si="26"/>
        <v>0</v>
      </c>
      <c r="H130" s="134">
        <f t="shared" si="24"/>
        <v>0</v>
      </c>
      <c r="I130" s="177">
        <f t="shared" si="25"/>
        <v>0</v>
      </c>
    </row>
    <row r="131" spans="1:9" ht="24.95" hidden="1" customHeight="1" x14ac:dyDescent="0.2">
      <c r="A131" s="153">
        <f>Datos!B139</f>
        <v>0</v>
      </c>
      <c r="B131" s="324" t="str">
        <f t="shared" si="20"/>
        <v/>
      </c>
      <c r="C131" s="325"/>
      <c r="D131" s="174" t="str">
        <f t="shared" si="21"/>
        <v/>
      </c>
      <c r="E131" s="175">
        <f t="shared" si="22"/>
        <v>0</v>
      </c>
      <c r="F131" s="176">
        <f t="shared" si="23"/>
        <v>0</v>
      </c>
      <c r="G131" s="134">
        <f t="shared" si="26"/>
        <v>0</v>
      </c>
      <c r="H131" s="134">
        <f t="shared" si="24"/>
        <v>0</v>
      </c>
      <c r="I131" s="177">
        <f t="shared" si="25"/>
        <v>0</v>
      </c>
    </row>
    <row r="132" spans="1:9" ht="24.95" hidden="1" customHeight="1" x14ac:dyDescent="0.2">
      <c r="A132" s="153">
        <f>Datos!B140</f>
        <v>0</v>
      </c>
      <c r="B132" s="324" t="str">
        <f t="shared" si="20"/>
        <v/>
      </c>
      <c r="C132" s="325"/>
      <c r="D132" s="174" t="str">
        <f t="shared" si="21"/>
        <v/>
      </c>
      <c r="E132" s="175">
        <f t="shared" si="22"/>
        <v>0</v>
      </c>
      <c r="F132" s="176">
        <f t="shared" si="23"/>
        <v>0</v>
      </c>
      <c r="G132" s="134">
        <f t="shared" si="26"/>
        <v>0</v>
      </c>
      <c r="H132" s="134">
        <f t="shared" si="24"/>
        <v>0</v>
      </c>
      <c r="I132" s="177">
        <f t="shared" si="25"/>
        <v>0</v>
      </c>
    </row>
    <row r="133" spans="1:9" ht="24.95" hidden="1" customHeight="1" x14ac:dyDescent="0.2">
      <c r="A133" s="153">
        <f>Datos!B141</f>
        <v>0</v>
      </c>
      <c r="B133" s="324" t="str">
        <f t="shared" si="20"/>
        <v/>
      </c>
      <c r="C133" s="325"/>
      <c r="D133" s="174" t="str">
        <f t="shared" si="21"/>
        <v/>
      </c>
      <c r="E133" s="175">
        <f t="shared" si="22"/>
        <v>0</v>
      </c>
      <c r="F133" s="176">
        <f t="shared" si="23"/>
        <v>0</v>
      </c>
      <c r="G133" s="134">
        <f t="shared" si="26"/>
        <v>0</v>
      </c>
      <c r="H133" s="134">
        <f t="shared" si="24"/>
        <v>0</v>
      </c>
      <c r="I133" s="177">
        <f t="shared" si="25"/>
        <v>0</v>
      </c>
    </row>
    <row r="134" spans="1:9" ht="24.95" hidden="1" customHeight="1" x14ac:dyDescent="0.2">
      <c r="A134" s="153">
        <f>Datos!B142</f>
        <v>0</v>
      </c>
      <c r="B134" s="324" t="str">
        <f t="shared" si="20"/>
        <v/>
      </c>
      <c r="C134" s="325"/>
      <c r="D134" s="174" t="str">
        <f t="shared" si="21"/>
        <v/>
      </c>
      <c r="E134" s="175">
        <f t="shared" si="22"/>
        <v>0</v>
      </c>
      <c r="F134" s="176">
        <f t="shared" si="23"/>
        <v>0</v>
      </c>
      <c r="G134" s="134">
        <f t="shared" si="26"/>
        <v>0</v>
      </c>
      <c r="H134" s="134">
        <f t="shared" si="24"/>
        <v>0</v>
      </c>
      <c r="I134" s="177">
        <f t="shared" si="25"/>
        <v>0</v>
      </c>
    </row>
    <row r="135" spans="1:9" ht="24.95" hidden="1" customHeight="1" x14ac:dyDescent="0.2">
      <c r="A135" s="153">
        <f>Datos!B143</f>
        <v>0</v>
      </c>
      <c r="B135" s="324" t="str">
        <f t="shared" si="20"/>
        <v/>
      </c>
      <c r="C135" s="325"/>
      <c r="D135" s="174" t="str">
        <f t="shared" si="21"/>
        <v/>
      </c>
      <c r="E135" s="175">
        <f t="shared" si="22"/>
        <v>0</v>
      </c>
      <c r="F135" s="176">
        <f t="shared" si="23"/>
        <v>0</v>
      </c>
      <c r="G135" s="134">
        <f t="shared" si="26"/>
        <v>0</v>
      </c>
      <c r="H135" s="134">
        <f t="shared" si="24"/>
        <v>0</v>
      </c>
      <c r="I135" s="177">
        <f t="shared" si="25"/>
        <v>0</v>
      </c>
    </row>
    <row r="136" spans="1:9" ht="24.95" hidden="1" customHeight="1" x14ac:dyDescent="0.2">
      <c r="A136" s="153">
        <f>Datos!B144</f>
        <v>0</v>
      </c>
      <c r="B136" s="324" t="str">
        <f t="shared" si="20"/>
        <v/>
      </c>
      <c r="C136" s="325"/>
      <c r="D136" s="174" t="str">
        <f t="shared" si="21"/>
        <v/>
      </c>
      <c r="E136" s="175">
        <f t="shared" si="22"/>
        <v>0</v>
      </c>
      <c r="F136" s="176">
        <f t="shared" si="23"/>
        <v>0</v>
      </c>
      <c r="G136" s="134">
        <f t="shared" si="26"/>
        <v>0</v>
      </c>
      <c r="H136" s="134">
        <f t="shared" si="24"/>
        <v>0</v>
      </c>
      <c r="I136" s="177">
        <f t="shared" si="25"/>
        <v>0</v>
      </c>
    </row>
    <row r="137" spans="1:9" ht="24.95" hidden="1" customHeight="1" x14ac:dyDescent="0.2">
      <c r="A137" s="153">
        <f>Datos!B145</f>
        <v>0</v>
      </c>
      <c r="B137" s="324" t="str">
        <f t="shared" si="20"/>
        <v/>
      </c>
      <c r="C137" s="325"/>
      <c r="D137" s="174" t="str">
        <f t="shared" si="21"/>
        <v/>
      </c>
      <c r="E137" s="175">
        <f t="shared" si="22"/>
        <v>0</v>
      </c>
      <c r="F137" s="176">
        <f t="shared" si="23"/>
        <v>0</v>
      </c>
      <c r="G137" s="134">
        <f t="shared" si="26"/>
        <v>0</v>
      </c>
      <c r="H137" s="134">
        <f t="shared" si="24"/>
        <v>0</v>
      </c>
      <c r="I137" s="177">
        <f t="shared" si="25"/>
        <v>0</v>
      </c>
    </row>
    <row r="138" spans="1:9" ht="24.95" hidden="1" customHeight="1" x14ac:dyDescent="0.2">
      <c r="A138" s="153">
        <f>Datos!B146</f>
        <v>0</v>
      </c>
      <c r="B138" s="324" t="str">
        <f t="shared" si="20"/>
        <v/>
      </c>
      <c r="C138" s="325"/>
      <c r="D138" s="174" t="str">
        <f t="shared" si="21"/>
        <v/>
      </c>
      <c r="E138" s="175">
        <f t="shared" si="22"/>
        <v>0</v>
      </c>
      <c r="F138" s="176">
        <f t="shared" si="23"/>
        <v>0</v>
      </c>
      <c r="G138" s="134">
        <f t="shared" si="26"/>
        <v>0</v>
      </c>
      <c r="H138" s="134">
        <f t="shared" si="24"/>
        <v>0</v>
      </c>
      <c r="I138" s="177">
        <f t="shared" si="25"/>
        <v>0</v>
      </c>
    </row>
    <row r="139" spans="1:9" ht="24.95" hidden="1" customHeight="1" x14ac:dyDescent="0.2">
      <c r="A139" s="153">
        <f>Datos!B147</f>
        <v>0</v>
      </c>
      <c r="B139" s="324" t="str">
        <f t="shared" si="20"/>
        <v/>
      </c>
      <c r="C139" s="325"/>
      <c r="D139" s="174" t="str">
        <f t="shared" si="21"/>
        <v/>
      </c>
      <c r="E139" s="175">
        <f t="shared" si="22"/>
        <v>0</v>
      </c>
      <c r="F139" s="176">
        <f t="shared" si="23"/>
        <v>0</v>
      </c>
      <c r="G139" s="134">
        <f t="shared" si="26"/>
        <v>0</v>
      </c>
      <c r="H139" s="134">
        <f t="shared" si="24"/>
        <v>0</v>
      </c>
      <c r="I139" s="177">
        <f t="shared" si="25"/>
        <v>0</v>
      </c>
    </row>
    <row r="140" spans="1:9" ht="24.95" hidden="1" customHeight="1" x14ac:dyDescent="0.2">
      <c r="A140" s="153">
        <f>Datos!B148</f>
        <v>0</v>
      </c>
      <c r="B140" s="324" t="str">
        <f t="shared" si="20"/>
        <v/>
      </c>
      <c r="C140" s="325"/>
      <c r="D140" s="174" t="str">
        <f t="shared" si="21"/>
        <v/>
      </c>
      <c r="E140" s="175">
        <f t="shared" si="22"/>
        <v>0</v>
      </c>
      <c r="F140" s="176">
        <f t="shared" si="23"/>
        <v>0</v>
      </c>
      <c r="G140" s="134">
        <f t="shared" si="26"/>
        <v>0</v>
      </c>
      <c r="H140" s="134">
        <f t="shared" si="24"/>
        <v>0</v>
      </c>
      <c r="I140" s="177">
        <f t="shared" si="25"/>
        <v>0</v>
      </c>
    </row>
    <row r="141" spans="1:9" ht="24.95" hidden="1" customHeight="1" x14ac:dyDescent="0.2">
      <c r="A141" s="153">
        <f>Datos!B149</f>
        <v>0</v>
      </c>
      <c r="B141" s="324" t="str">
        <f t="shared" si="20"/>
        <v/>
      </c>
      <c r="C141" s="325"/>
      <c r="D141" s="174" t="str">
        <f t="shared" si="21"/>
        <v/>
      </c>
      <c r="E141" s="175">
        <f t="shared" si="22"/>
        <v>0</v>
      </c>
      <c r="F141" s="176">
        <f t="shared" si="23"/>
        <v>0</v>
      </c>
      <c r="G141" s="134">
        <f t="shared" si="26"/>
        <v>0</v>
      </c>
      <c r="H141" s="134">
        <f t="shared" si="24"/>
        <v>0</v>
      </c>
      <c r="I141" s="177">
        <f t="shared" si="25"/>
        <v>0</v>
      </c>
    </row>
    <row r="142" spans="1:9" ht="24.95" hidden="1" customHeight="1" x14ac:dyDescent="0.2">
      <c r="A142" s="153">
        <f>Datos!B150</f>
        <v>0</v>
      </c>
      <c r="B142" s="324" t="str">
        <f t="shared" si="20"/>
        <v/>
      </c>
      <c r="C142" s="325"/>
      <c r="D142" s="174" t="str">
        <f t="shared" si="21"/>
        <v/>
      </c>
      <c r="E142" s="175">
        <f t="shared" si="22"/>
        <v>0</v>
      </c>
      <c r="F142" s="176">
        <f t="shared" si="23"/>
        <v>0</v>
      </c>
      <c r="G142" s="134">
        <f t="shared" si="26"/>
        <v>0</v>
      </c>
      <c r="H142" s="134">
        <f t="shared" si="24"/>
        <v>0</v>
      </c>
      <c r="I142" s="177">
        <f t="shared" si="25"/>
        <v>0</v>
      </c>
    </row>
    <row r="143" spans="1:9" ht="24.95" hidden="1" customHeight="1" x14ac:dyDescent="0.2">
      <c r="A143" s="153">
        <f>Datos!B151</f>
        <v>0</v>
      </c>
      <c r="B143" s="324" t="str">
        <f t="shared" si="20"/>
        <v/>
      </c>
      <c r="C143" s="325"/>
      <c r="D143" s="174" t="str">
        <f t="shared" si="21"/>
        <v/>
      </c>
      <c r="E143" s="175">
        <f t="shared" si="22"/>
        <v>0</v>
      </c>
      <c r="F143" s="176">
        <f t="shared" si="23"/>
        <v>0</v>
      </c>
      <c r="G143" s="134">
        <f t="shared" si="26"/>
        <v>0</v>
      </c>
      <c r="H143" s="134">
        <f t="shared" si="24"/>
        <v>0</v>
      </c>
      <c r="I143" s="177">
        <f t="shared" si="25"/>
        <v>0</v>
      </c>
    </row>
    <row r="144" spans="1:9" ht="24.95" hidden="1" customHeight="1" x14ac:dyDescent="0.2">
      <c r="A144" s="153">
        <f>Datos!B152</f>
        <v>0</v>
      </c>
      <c r="B144" s="324" t="str">
        <f t="shared" ref="B144:B207" si="27">IFERROR(VLOOKUP(A144,Tabla_Datos,2,FALSE),"")</f>
        <v/>
      </c>
      <c r="C144" s="325"/>
      <c r="D144" s="174" t="str">
        <f t="shared" ref="D144:D207" si="28">IFERROR(VLOOKUP(A144,Tabla_Datos,3,FALSE),"")</f>
        <v/>
      </c>
      <c r="E144" s="175">
        <f t="shared" ref="E144:E207" si="29">IFERROR(VLOOKUP(A144,Tabla_Datos,4,FALSE),0)</f>
        <v>0</v>
      </c>
      <c r="F144" s="176">
        <f t="shared" ref="F144:F207" si="30">IFERROR(VLOOKUP(A144,Tabla_Analisis_Precio,7,FALSE),0)</f>
        <v>0</v>
      </c>
      <c r="G144" s="134">
        <f t="shared" si="26"/>
        <v>0</v>
      </c>
      <c r="H144" s="134">
        <f t="shared" ref="H144:H207" si="31">ROUND(E144*G144,2)</f>
        <v>0</v>
      </c>
      <c r="I144" s="177">
        <f t="shared" ref="I144:I207" si="32">IFERROR(H144/Monto_Oferta,0)</f>
        <v>0</v>
      </c>
    </row>
    <row r="145" spans="1:9" ht="24.95" hidden="1" customHeight="1" x14ac:dyDescent="0.2">
      <c r="A145" s="153">
        <f>Datos!B153</f>
        <v>0</v>
      </c>
      <c r="B145" s="324" t="str">
        <f t="shared" si="27"/>
        <v/>
      </c>
      <c r="C145" s="325"/>
      <c r="D145" s="174" t="str">
        <f t="shared" si="28"/>
        <v/>
      </c>
      <c r="E145" s="175">
        <f t="shared" si="29"/>
        <v>0</v>
      </c>
      <c r="F145" s="176">
        <f t="shared" si="30"/>
        <v>0</v>
      </c>
      <c r="G145" s="134">
        <f t="shared" si="26"/>
        <v>0</v>
      </c>
      <c r="H145" s="134">
        <f t="shared" si="31"/>
        <v>0</v>
      </c>
      <c r="I145" s="177">
        <f t="shared" si="32"/>
        <v>0</v>
      </c>
    </row>
    <row r="146" spans="1:9" ht="24.95" hidden="1" customHeight="1" x14ac:dyDescent="0.2">
      <c r="A146" s="153">
        <f>Datos!B154</f>
        <v>0</v>
      </c>
      <c r="B146" s="324" t="str">
        <f t="shared" si="27"/>
        <v/>
      </c>
      <c r="C146" s="325"/>
      <c r="D146" s="174" t="str">
        <f t="shared" si="28"/>
        <v/>
      </c>
      <c r="E146" s="175">
        <f t="shared" si="29"/>
        <v>0</v>
      </c>
      <c r="F146" s="176">
        <f t="shared" si="30"/>
        <v>0</v>
      </c>
      <c r="G146" s="134">
        <f t="shared" ref="G146:G177" si="33">ROUND(PrecioUnitario(F146,Costo_Financiero,Gasto_Generales_Porcentaje,Beneficio,Ingresos_Brutos,IVA),2)</f>
        <v>0</v>
      </c>
      <c r="H146" s="134">
        <f t="shared" si="31"/>
        <v>0</v>
      </c>
      <c r="I146" s="177">
        <f t="shared" si="32"/>
        <v>0</v>
      </c>
    </row>
    <row r="147" spans="1:9" ht="24.95" hidden="1" customHeight="1" x14ac:dyDescent="0.2">
      <c r="A147" s="153">
        <f>Datos!B155</f>
        <v>0</v>
      </c>
      <c r="B147" s="324" t="str">
        <f t="shared" si="27"/>
        <v/>
      </c>
      <c r="C147" s="325"/>
      <c r="D147" s="174" t="str">
        <f t="shared" si="28"/>
        <v/>
      </c>
      <c r="E147" s="175">
        <f t="shared" si="29"/>
        <v>0</v>
      </c>
      <c r="F147" s="176">
        <f t="shared" si="30"/>
        <v>0</v>
      </c>
      <c r="G147" s="134">
        <f t="shared" si="33"/>
        <v>0</v>
      </c>
      <c r="H147" s="134">
        <f t="shared" si="31"/>
        <v>0</v>
      </c>
      <c r="I147" s="177">
        <f t="shared" si="32"/>
        <v>0</v>
      </c>
    </row>
    <row r="148" spans="1:9" ht="24.95" hidden="1" customHeight="1" x14ac:dyDescent="0.2">
      <c r="A148" s="153">
        <f>Datos!B156</f>
        <v>0</v>
      </c>
      <c r="B148" s="324" t="str">
        <f t="shared" si="27"/>
        <v/>
      </c>
      <c r="C148" s="325"/>
      <c r="D148" s="174" t="str">
        <f t="shared" si="28"/>
        <v/>
      </c>
      <c r="E148" s="175">
        <f t="shared" si="29"/>
        <v>0</v>
      </c>
      <c r="F148" s="176">
        <f t="shared" si="30"/>
        <v>0</v>
      </c>
      <c r="G148" s="134">
        <f t="shared" si="33"/>
        <v>0</v>
      </c>
      <c r="H148" s="134">
        <f t="shared" si="31"/>
        <v>0</v>
      </c>
      <c r="I148" s="177">
        <f t="shared" si="32"/>
        <v>0</v>
      </c>
    </row>
    <row r="149" spans="1:9" ht="24.95" hidden="1" customHeight="1" x14ac:dyDescent="0.2">
      <c r="A149" s="153">
        <f>Datos!B157</f>
        <v>0</v>
      </c>
      <c r="B149" s="324" t="str">
        <f t="shared" si="27"/>
        <v/>
      </c>
      <c r="C149" s="325"/>
      <c r="D149" s="174" t="str">
        <f t="shared" si="28"/>
        <v/>
      </c>
      <c r="E149" s="175">
        <f t="shared" si="29"/>
        <v>0</v>
      </c>
      <c r="F149" s="176">
        <f t="shared" si="30"/>
        <v>0</v>
      </c>
      <c r="G149" s="134">
        <f t="shared" si="33"/>
        <v>0</v>
      </c>
      <c r="H149" s="134">
        <f t="shared" si="31"/>
        <v>0</v>
      </c>
      <c r="I149" s="177">
        <f t="shared" si="32"/>
        <v>0</v>
      </c>
    </row>
    <row r="150" spans="1:9" ht="24.95" hidden="1" customHeight="1" x14ac:dyDescent="0.2">
      <c r="A150" s="153">
        <f>Datos!B158</f>
        <v>0</v>
      </c>
      <c r="B150" s="324" t="str">
        <f t="shared" si="27"/>
        <v/>
      </c>
      <c r="C150" s="325"/>
      <c r="D150" s="174" t="str">
        <f t="shared" si="28"/>
        <v/>
      </c>
      <c r="E150" s="175">
        <f t="shared" si="29"/>
        <v>0</v>
      </c>
      <c r="F150" s="176">
        <f t="shared" si="30"/>
        <v>0</v>
      </c>
      <c r="G150" s="134">
        <f t="shared" si="33"/>
        <v>0</v>
      </c>
      <c r="H150" s="134">
        <f t="shared" si="31"/>
        <v>0</v>
      </c>
      <c r="I150" s="177">
        <f t="shared" si="32"/>
        <v>0</v>
      </c>
    </row>
    <row r="151" spans="1:9" ht="24.95" hidden="1" customHeight="1" x14ac:dyDescent="0.2">
      <c r="A151" s="153">
        <f>Datos!B159</f>
        <v>0</v>
      </c>
      <c r="B151" s="324" t="str">
        <f t="shared" si="27"/>
        <v/>
      </c>
      <c r="C151" s="325"/>
      <c r="D151" s="174" t="str">
        <f t="shared" si="28"/>
        <v/>
      </c>
      <c r="E151" s="175">
        <f t="shared" si="29"/>
        <v>0</v>
      </c>
      <c r="F151" s="176">
        <f t="shared" si="30"/>
        <v>0</v>
      </c>
      <c r="G151" s="134">
        <f t="shared" si="33"/>
        <v>0</v>
      </c>
      <c r="H151" s="134">
        <f t="shared" si="31"/>
        <v>0</v>
      </c>
      <c r="I151" s="177">
        <f t="shared" si="32"/>
        <v>0</v>
      </c>
    </row>
    <row r="152" spans="1:9" ht="24.95" hidden="1" customHeight="1" x14ac:dyDescent="0.2">
      <c r="A152" s="153">
        <f>Datos!B160</f>
        <v>0</v>
      </c>
      <c r="B152" s="324" t="str">
        <f t="shared" si="27"/>
        <v/>
      </c>
      <c r="C152" s="325"/>
      <c r="D152" s="174" t="str">
        <f t="shared" si="28"/>
        <v/>
      </c>
      <c r="E152" s="175">
        <f t="shared" si="29"/>
        <v>0</v>
      </c>
      <c r="F152" s="176">
        <f t="shared" si="30"/>
        <v>0</v>
      </c>
      <c r="G152" s="134">
        <f t="shared" si="33"/>
        <v>0</v>
      </c>
      <c r="H152" s="134">
        <f t="shared" si="31"/>
        <v>0</v>
      </c>
      <c r="I152" s="177">
        <f t="shared" si="32"/>
        <v>0</v>
      </c>
    </row>
    <row r="153" spans="1:9" ht="24.95" hidden="1" customHeight="1" x14ac:dyDescent="0.2">
      <c r="A153" s="153">
        <f>Datos!B161</f>
        <v>0</v>
      </c>
      <c r="B153" s="324" t="str">
        <f t="shared" si="27"/>
        <v/>
      </c>
      <c r="C153" s="325"/>
      <c r="D153" s="174" t="str">
        <f t="shared" si="28"/>
        <v/>
      </c>
      <c r="E153" s="175">
        <f t="shared" si="29"/>
        <v>0</v>
      </c>
      <c r="F153" s="176">
        <f t="shared" si="30"/>
        <v>0</v>
      </c>
      <c r="G153" s="134">
        <f t="shared" si="33"/>
        <v>0</v>
      </c>
      <c r="H153" s="134">
        <f t="shared" si="31"/>
        <v>0</v>
      </c>
      <c r="I153" s="177">
        <f t="shared" si="32"/>
        <v>0</v>
      </c>
    </row>
    <row r="154" spans="1:9" ht="24.95" hidden="1" customHeight="1" x14ac:dyDescent="0.2">
      <c r="A154" s="153">
        <f>Datos!B162</f>
        <v>0</v>
      </c>
      <c r="B154" s="324" t="str">
        <f t="shared" si="27"/>
        <v/>
      </c>
      <c r="C154" s="325"/>
      <c r="D154" s="174" t="str">
        <f t="shared" si="28"/>
        <v/>
      </c>
      <c r="E154" s="175">
        <f t="shared" si="29"/>
        <v>0</v>
      </c>
      <c r="F154" s="176">
        <f t="shared" si="30"/>
        <v>0</v>
      </c>
      <c r="G154" s="134">
        <f t="shared" si="33"/>
        <v>0</v>
      </c>
      <c r="H154" s="134">
        <f t="shared" si="31"/>
        <v>0</v>
      </c>
      <c r="I154" s="177">
        <f t="shared" si="32"/>
        <v>0</v>
      </c>
    </row>
    <row r="155" spans="1:9" ht="24.95" hidden="1" customHeight="1" x14ac:dyDescent="0.2">
      <c r="A155" s="153">
        <f>Datos!B163</f>
        <v>0</v>
      </c>
      <c r="B155" s="324" t="str">
        <f t="shared" si="27"/>
        <v/>
      </c>
      <c r="C155" s="325"/>
      <c r="D155" s="174" t="str">
        <f t="shared" si="28"/>
        <v/>
      </c>
      <c r="E155" s="175">
        <f t="shared" si="29"/>
        <v>0</v>
      </c>
      <c r="F155" s="176">
        <f t="shared" si="30"/>
        <v>0</v>
      </c>
      <c r="G155" s="134">
        <f t="shared" si="33"/>
        <v>0</v>
      </c>
      <c r="H155" s="134">
        <f t="shared" si="31"/>
        <v>0</v>
      </c>
      <c r="I155" s="177">
        <f t="shared" si="32"/>
        <v>0</v>
      </c>
    </row>
    <row r="156" spans="1:9" ht="24.95" hidden="1" customHeight="1" x14ac:dyDescent="0.2">
      <c r="A156" s="153">
        <f>Datos!B164</f>
        <v>0</v>
      </c>
      <c r="B156" s="324" t="str">
        <f t="shared" si="27"/>
        <v/>
      </c>
      <c r="C156" s="325"/>
      <c r="D156" s="174" t="str">
        <f t="shared" si="28"/>
        <v/>
      </c>
      <c r="E156" s="175">
        <f t="shared" si="29"/>
        <v>0</v>
      </c>
      <c r="F156" s="176">
        <f t="shared" si="30"/>
        <v>0</v>
      </c>
      <c r="G156" s="134">
        <f t="shared" si="33"/>
        <v>0</v>
      </c>
      <c r="H156" s="134">
        <f t="shared" si="31"/>
        <v>0</v>
      </c>
      <c r="I156" s="177">
        <f t="shared" si="32"/>
        <v>0</v>
      </c>
    </row>
    <row r="157" spans="1:9" ht="24.95" hidden="1" customHeight="1" x14ac:dyDescent="0.2">
      <c r="A157" s="153">
        <f>Datos!B165</f>
        <v>0</v>
      </c>
      <c r="B157" s="324" t="str">
        <f t="shared" si="27"/>
        <v/>
      </c>
      <c r="C157" s="325"/>
      <c r="D157" s="174" t="str">
        <f t="shared" si="28"/>
        <v/>
      </c>
      <c r="E157" s="175">
        <f t="shared" si="29"/>
        <v>0</v>
      </c>
      <c r="F157" s="176">
        <f t="shared" si="30"/>
        <v>0</v>
      </c>
      <c r="G157" s="134">
        <f t="shared" si="33"/>
        <v>0</v>
      </c>
      <c r="H157" s="134">
        <f t="shared" si="31"/>
        <v>0</v>
      </c>
      <c r="I157" s="177">
        <f t="shared" si="32"/>
        <v>0</v>
      </c>
    </row>
    <row r="158" spans="1:9" ht="24.95" hidden="1" customHeight="1" x14ac:dyDescent="0.2">
      <c r="A158" s="153">
        <f>Datos!B166</f>
        <v>0</v>
      </c>
      <c r="B158" s="324" t="str">
        <f t="shared" si="27"/>
        <v/>
      </c>
      <c r="C158" s="325"/>
      <c r="D158" s="174" t="str">
        <f t="shared" si="28"/>
        <v/>
      </c>
      <c r="E158" s="175">
        <f t="shared" si="29"/>
        <v>0</v>
      </c>
      <c r="F158" s="176">
        <f t="shared" si="30"/>
        <v>0</v>
      </c>
      <c r="G158" s="134">
        <f t="shared" si="33"/>
        <v>0</v>
      </c>
      <c r="H158" s="134">
        <f t="shared" si="31"/>
        <v>0</v>
      </c>
      <c r="I158" s="177">
        <f t="shared" si="32"/>
        <v>0</v>
      </c>
    </row>
    <row r="159" spans="1:9" ht="24.95" hidden="1" customHeight="1" x14ac:dyDescent="0.2">
      <c r="A159" s="153">
        <f>Datos!B167</f>
        <v>0</v>
      </c>
      <c r="B159" s="324" t="str">
        <f t="shared" si="27"/>
        <v/>
      </c>
      <c r="C159" s="325"/>
      <c r="D159" s="174" t="str">
        <f t="shared" si="28"/>
        <v/>
      </c>
      <c r="E159" s="175">
        <f t="shared" si="29"/>
        <v>0</v>
      </c>
      <c r="F159" s="176">
        <f t="shared" si="30"/>
        <v>0</v>
      </c>
      <c r="G159" s="134">
        <f t="shared" si="33"/>
        <v>0</v>
      </c>
      <c r="H159" s="134">
        <f t="shared" si="31"/>
        <v>0</v>
      </c>
      <c r="I159" s="177">
        <f t="shared" si="32"/>
        <v>0</v>
      </c>
    </row>
    <row r="160" spans="1:9" ht="24.95" hidden="1" customHeight="1" x14ac:dyDescent="0.2">
      <c r="A160" s="153">
        <f>Datos!B168</f>
        <v>0</v>
      </c>
      <c r="B160" s="324" t="str">
        <f t="shared" si="27"/>
        <v/>
      </c>
      <c r="C160" s="325"/>
      <c r="D160" s="174" t="str">
        <f t="shared" si="28"/>
        <v/>
      </c>
      <c r="E160" s="175">
        <f t="shared" si="29"/>
        <v>0</v>
      </c>
      <c r="F160" s="176">
        <f t="shared" si="30"/>
        <v>0</v>
      </c>
      <c r="G160" s="134">
        <f t="shared" si="33"/>
        <v>0</v>
      </c>
      <c r="H160" s="134">
        <f t="shared" si="31"/>
        <v>0</v>
      </c>
      <c r="I160" s="177">
        <f t="shared" si="32"/>
        <v>0</v>
      </c>
    </row>
    <row r="161" spans="1:9" ht="24.95" hidden="1" customHeight="1" x14ac:dyDescent="0.2">
      <c r="A161" s="153">
        <f>Datos!B169</f>
        <v>0</v>
      </c>
      <c r="B161" s="324" t="str">
        <f t="shared" si="27"/>
        <v/>
      </c>
      <c r="C161" s="325"/>
      <c r="D161" s="174" t="str">
        <f t="shared" si="28"/>
        <v/>
      </c>
      <c r="E161" s="175">
        <f t="shared" si="29"/>
        <v>0</v>
      </c>
      <c r="F161" s="176">
        <f t="shared" si="30"/>
        <v>0</v>
      </c>
      <c r="G161" s="134">
        <f t="shared" si="33"/>
        <v>0</v>
      </c>
      <c r="H161" s="134">
        <f t="shared" si="31"/>
        <v>0</v>
      </c>
      <c r="I161" s="177">
        <f t="shared" si="32"/>
        <v>0</v>
      </c>
    </row>
    <row r="162" spans="1:9" ht="24.95" hidden="1" customHeight="1" x14ac:dyDescent="0.2">
      <c r="A162" s="153">
        <f>Datos!B170</f>
        <v>0</v>
      </c>
      <c r="B162" s="324" t="str">
        <f t="shared" si="27"/>
        <v/>
      </c>
      <c r="C162" s="325"/>
      <c r="D162" s="174" t="str">
        <f t="shared" si="28"/>
        <v/>
      </c>
      <c r="E162" s="175">
        <f t="shared" si="29"/>
        <v>0</v>
      </c>
      <c r="F162" s="176">
        <f t="shared" si="30"/>
        <v>0</v>
      </c>
      <c r="G162" s="134">
        <f t="shared" si="33"/>
        <v>0</v>
      </c>
      <c r="H162" s="134">
        <f t="shared" si="31"/>
        <v>0</v>
      </c>
      <c r="I162" s="177">
        <f t="shared" si="32"/>
        <v>0</v>
      </c>
    </row>
    <row r="163" spans="1:9" ht="24.95" hidden="1" customHeight="1" x14ac:dyDescent="0.2">
      <c r="A163" s="153">
        <f>Datos!B171</f>
        <v>0</v>
      </c>
      <c r="B163" s="324" t="str">
        <f t="shared" si="27"/>
        <v/>
      </c>
      <c r="C163" s="325"/>
      <c r="D163" s="174" t="str">
        <f t="shared" si="28"/>
        <v/>
      </c>
      <c r="E163" s="175">
        <f t="shared" si="29"/>
        <v>0</v>
      </c>
      <c r="F163" s="176">
        <f t="shared" si="30"/>
        <v>0</v>
      </c>
      <c r="G163" s="134">
        <f t="shared" si="33"/>
        <v>0</v>
      </c>
      <c r="H163" s="134">
        <f t="shared" si="31"/>
        <v>0</v>
      </c>
      <c r="I163" s="177">
        <f t="shared" si="32"/>
        <v>0</v>
      </c>
    </row>
    <row r="164" spans="1:9" ht="24.95" hidden="1" customHeight="1" x14ac:dyDescent="0.2">
      <c r="A164" s="153">
        <f>Datos!B172</f>
        <v>0</v>
      </c>
      <c r="B164" s="324" t="str">
        <f t="shared" si="27"/>
        <v/>
      </c>
      <c r="C164" s="325"/>
      <c r="D164" s="174" t="str">
        <f t="shared" si="28"/>
        <v/>
      </c>
      <c r="E164" s="175">
        <f t="shared" si="29"/>
        <v>0</v>
      </c>
      <c r="F164" s="176">
        <f t="shared" si="30"/>
        <v>0</v>
      </c>
      <c r="G164" s="134">
        <f t="shared" si="33"/>
        <v>0</v>
      </c>
      <c r="H164" s="134">
        <f t="shared" si="31"/>
        <v>0</v>
      </c>
      <c r="I164" s="177">
        <f t="shared" si="32"/>
        <v>0</v>
      </c>
    </row>
    <row r="165" spans="1:9" ht="24.95" hidden="1" customHeight="1" x14ac:dyDescent="0.2">
      <c r="A165" s="153">
        <f>Datos!B173</f>
        <v>0</v>
      </c>
      <c r="B165" s="324" t="str">
        <f t="shared" si="27"/>
        <v/>
      </c>
      <c r="C165" s="325"/>
      <c r="D165" s="174" t="str">
        <f t="shared" si="28"/>
        <v/>
      </c>
      <c r="E165" s="175">
        <f t="shared" si="29"/>
        <v>0</v>
      </c>
      <c r="F165" s="176">
        <f t="shared" si="30"/>
        <v>0</v>
      </c>
      <c r="G165" s="134">
        <f t="shared" si="33"/>
        <v>0</v>
      </c>
      <c r="H165" s="134">
        <f t="shared" si="31"/>
        <v>0</v>
      </c>
      <c r="I165" s="177">
        <f t="shared" si="32"/>
        <v>0</v>
      </c>
    </row>
    <row r="166" spans="1:9" ht="24.95" hidden="1" customHeight="1" x14ac:dyDescent="0.2">
      <c r="A166" s="153">
        <f>Datos!B174</f>
        <v>0</v>
      </c>
      <c r="B166" s="324" t="str">
        <f t="shared" si="27"/>
        <v/>
      </c>
      <c r="C166" s="325"/>
      <c r="D166" s="174" t="str">
        <f t="shared" si="28"/>
        <v/>
      </c>
      <c r="E166" s="175">
        <f t="shared" si="29"/>
        <v>0</v>
      </c>
      <c r="F166" s="176">
        <f t="shared" si="30"/>
        <v>0</v>
      </c>
      <c r="G166" s="134">
        <f t="shared" si="33"/>
        <v>0</v>
      </c>
      <c r="H166" s="134">
        <f t="shared" si="31"/>
        <v>0</v>
      </c>
      <c r="I166" s="177">
        <f t="shared" si="32"/>
        <v>0</v>
      </c>
    </row>
    <row r="167" spans="1:9" ht="24.95" hidden="1" customHeight="1" x14ac:dyDescent="0.2">
      <c r="A167" s="153">
        <f>Datos!B175</f>
        <v>0</v>
      </c>
      <c r="B167" s="324" t="str">
        <f t="shared" si="27"/>
        <v/>
      </c>
      <c r="C167" s="325"/>
      <c r="D167" s="174" t="str">
        <f t="shared" si="28"/>
        <v/>
      </c>
      <c r="E167" s="175">
        <f t="shared" si="29"/>
        <v>0</v>
      </c>
      <c r="F167" s="176">
        <f t="shared" si="30"/>
        <v>0</v>
      </c>
      <c r="G167" s="134">
        <f t="shared" si="33"/>
        <v>0</v>
      </c>
      <c r="H167" s="134">
        <f t="shared" si="31"/>
        <v>0</v>
      </c>
      <c r="I167" s="177">
        <f t="shared" si="32"/>
        <v>0</v>
      </c>
    </row>
    <row r="168" spans="1:9" ht="24.95" hidden="1" customHeight="1" x14ac:dyDescent="0.2">
      <c r="A168" s="153">
        <f>Datos!B176</f>
        <v>0</v>
      </c>
      <c r="B168" s="324" t="str">
        <f t="shared" si="27"/>
        <v/>
      </c>
      <c r="C168" s="325"/>
      <c r="D168" s="174" t="str">
        <f t="shared" si="28"/>
        <v/>
      </c>
      <c r="E168" s="175">
        <f t="shared" si="29"/>
        <v>0</v>
      </c>
      <c r="F168" s="176">
        <f t="shared" si="30"/>
        <v>0</v>
      </c>
      <c r="G168" s="134">
        <f t="shared" si="33"/>
        <v>0</v>
      </c>
      <c r="H168" s="134">
        <f t="shared" si="31"/>
        <v>0</v>
      </c>
      <c r="I168" s="177">
        <f t="shared" si="32"/>
        <v>0</v>
      </c>
    </row>
    <row r="169" spans="1:9" ht="24.95" hidden="1" customHeight="1" x14ac:dyDescent="0.2">
      <c r="A169" s="153">
        <f>Datos!B177</f>
        <v>0</v>
      </c>
      <c r="B169" s="324" t="str">
        <f t="shared" si="27"/>
        <v/>
      </c>
      <c r="C169" s="325"/>
      <c r="D169" s="174" t="str">
        <f t="shared" si="28"/>
        <v/>
      </c>
      <c r="E169" s="175">
        <f t="shared" si="29"/>
        <v>0</v>
      </c>
      <c r="F169" s="176">
        <f t="shared" si="30"/>
        <v>0</v>
      </c>
      <c r="G169" s="134">
        <f t="shared" si="33"/>
        <v>0</v>
      </c>
      <c r="H169" s="134">
        <f t="shared" si="31"/>
        <v>0</v>
      </c>
      <c r="I169" s="177">
        <f t="shared" si="32"/>
        <v>0</v>
      </c>
    </row>
    <row r="170" spans="1:9" ht="24.95" hidden="1" customHeight="1" x14ac:dyDescent="0.2">
      <c r="A170" s="153">
        <f>Datos!B178</f>
        <v>0</v>
      </c>
      <c r="B170" s="324" t="str">
        <f t="shared" si="27"/>
        <v/>
      </c>
      <c r="C170" s="325"/>
      <c r="D170" s="174" t="str">
        <f t="shared" si="28"/>
        <v/>
      </c>
      <c r="E170" s="175">
        <f t="shared" si="29"/>
        <v>0</v>
      </c>
      <c r="F170" s="176">
        <f t="shared" si="30"/>
        <v>0</v>
      </c>
      <c r="G170" s="134">
        <f t="shared" si="33"/>
        <v>0</v>
      </c>
      <c r="H170" s="134">
        <f t="shared" si="31"/>
        <v>0</v>
      </c>
      <c r="I170" s="177">
        <f t="shared" si="32"/>
        <v>0</v>
      </c>
    </row>
    <row r="171" spans="1:9" ht="24.95" hidden="1" customHeight="1" x14ac:dyDescent="0.2">
      <c r="A171" s="153">
        <f>Datos!B179</f>
        <v>0</v>
      </c>
      <c r="B171" s="324" t="str">
        <f t="shared" si="27"/>
        <v/>
      </c>
      <c r="C171" s="325"/>
      <c r="D171" s="174" t="str">
        <f t="shared" si="28"/>
        <v/>
      </c>
      <c r="E171" s="175">
        <f t="shared" si="29"/>
        <v>0</v>
      </c>
      <c r="F171" s="176">
        <f t="shared" si="30"/>
        <v>0</v>
      </c>
      <c r="G171" s="134">
        <f t="shared" si="33"/>
        <v>0</v>
      </c>
      <c r="H171" s="134">
        <f t="shared" si="31"/>
        <v>0</v>
      </c>
      <c r="I171" s="177">
        <f t="shared" si="32"/>
        <v>0</v>
      </c>
    </row>
    <row r="172" spans="1:9" ht="24.95" hidden="1" customHeight="1" x14ac:dyDescent="0.2">
      <c r="A172" s="153">
        <f>Datos!B180</f>
        <v>0</v>
      </c>
      <c r="B172" s="324" t="str">
        <f t="shared" si="27"/>
        <v/>
      </c>
      <c r="C172" s="325"/>
      <c r="D172" s="174" t="str">
        <f t="shared" si="28"/>
        <v/>
      </c>
      <c r="E172" s="175">
        <f t="shared" si="29"/>
        <v>0</v>
      </c>
      <c r="F172" s="176">
        <f t="shared" si="30"/>
        <v>0</v>
      </c>
      <c r="G172" s="134">
        <f t="shared" si="33"/>
        <v>0</v>
      </c>
      <c r="H172" s="134">
        <f t="shared" si="31"/>
        <v>0</v>
      </c>
      <c r="I172" s="177">
        <f t="shared" si="32"/>
        <v>0</v>
      </c>
    </row>
    <row r="173" spans="1:9" ht="24.95" hidden="1" customHeight="1" x14ac:dyDescent="0.2">
      <c r="A173" s="153">
        <f>Datos!B181</f>
        <v>0</v>
      </c>
      <c r="B173" s="324" t="str">
        <f t="shared" si="27"/>
        <v/>
      </c>
      <c r="C173" s="325"/>
      <c r="D173" s="174" t="str">
        <f t="shared" si="28"/>
        <v/>
      </c>
      <c r="E173" s="175">
        <f t="shared" si="29"/>
        <v>0</v>
      </c>
      <c r="F173" s="176">
        <f t="shared" si="30"/>
        <v>0</v>
      </c>
      <c r="G173" s="134">
        <f t="shared" si="33"/>
        <v>0</v>
      </c>
      <c r="H173" s="134">
        <f t="shared" si="31"/>
        <v>0</v>
      </c>
      <c r="I173" s="177">
        <f t="shared" si="32"/>
        <v>0</v>
      </c>
    </row>
    <row r="174" spans="1:9" ht="24.95" hidden="1" customHeight="1" x14ac:dyDescent="0.2">
      <c r="A174" s="153">
        <f>Datos!B182</f>
        <v>0</v>
      </c>
      <c r="B174" s="324" t="str">
        <f t="shared" si="27"/>
        <v/>
      </c>
      <c r="C174" s="325"/>
      <c r="D174" s="174" t="str">
        <f t="shared" si="28"/>
        <v/>
      </c>
      <c r="E174" s="175">
        <f t="shared" si="29"/>
        <v>0</v>
      </c>
      <c r="F174" s="176">
        <f t="shared" si="30"/>
        <v>0</v>
      </c>
      <c r="G174" s="134">
        <f t="shared" si="33"/>
        <v>0</v>
      </c>
      <c r="H174" s="134">
        <f t="shared" si="31"/>
        <v>0</v>
      </c>
      <c r="I174" s="177">
        <f t="shared" si="32"/>
        <v>0</v>
      </c>
    </row>
    <row r="175" spans="1:9" ht="24.95" hidden="1" customHeight="1" x14ac:dyDescent="0.2">
      <c r="A175" s="153">
        <f>Datos!B183</f>
        <v>0</v>
      </c>
      <c r="B175" s="324" t="str">
        <f t="shared" si="27"/>
        <v/>
      </c>
      <c r="C175" s="325"/>
      <c r="D175" s="174" t="str">
        <f t="shared" si="28"/>
        <v/>
      </c>
      <c r="E175" s="175">
        <f t="shared" si="29"/>
        <v>0</v>
      </c>
      <c r="F175" s="176">
        <f t="shared" si="30"/>
        <v>0</v>
      </c>
      <c r="G175" s="134">
        <f t="shared" si="33"/>
        <v>0</v>
      </c>
      <c r="H175" s="134">
        <f t="shared" si="31"/>
        <v>0</v>
      </c>
      <c r="I175" s="177">
        <f t="shared" si="32"/>
        <v>0</v>
      </c>
    </row>
    <row r="176" spans="1:9" ht="24.95" hidden="1" customHeight="1" x14ac:dyDescent="0.2">
      <c r="A176" s="153">
        <f>Datos!B184</f>
        <v>0</v>
      </c>
      <c r="B176" s="324" t="str">
        <f t="shared" si="27"/>
        <v/>
      </c>
      <c r="C176" s="325"/>
      <c r="D176" s="174" t="str">
        <f t="shared" si="28"/>
        <v/>
      </c>
      <c r="E176" s="175">
        <f t="shared" si="29"/>
        <v>0</v>
      </c>
      <c r="F176" s="176">
        <f t="shared" si="30"/>
        <v>0</v>
      </c>
      <c r="G176" s="134">
        <f t="shared" si="33"/>
        <v>0</v>
      </c>
      <c r="H176" s="134">
        <f t="shared" si="31"/>
        <v>0</v>
      </c>
      <c r="I176" s="177">
        <f t="shared" si="32"/>
        <v>0</v>
      </c>
    </row>
    <row r="177" spans="1:9" ht="24.95" hidden="1" customHeight="1" x14ac:dyDescent="0.2">
      <c r="A177" s="153">
        <f>Datos!B185</f>
        <v>0</v>
      </c>
      <c r="B177" s="324" t="str">
        <f t="shared" si="27"/>
        <v/>
      </c>
      <c r="C177" s="325"/>
      <c r="D177" s="174" t="str">
        <f t="shared" si="28"/>
        <v/>
      </c>
      <c r="E177" s="175">
        <f t="shared" si="29"/>
        <v>0</v>
      </c>
      <c r="F177" s="176">
        <f t="shared" si="30"/>
        <v>0</v>
      </c>
      <c r="G177" s="134">
        <f t="shared" si="33"/>
        <v>0</v>
      </c>
      <c r="H177" s="134">
        <f t="shared" si="31"/>
        <v>0</v>
      </c>
      <c r="I177" s="177">
        <f t="shared" si="32"/>
        <v>0</v>
      </c>
    </row>
    <row r="178" spans="1:9" ht="24.95" hidden="1" customHeight="1" x14ac:dyDescent="0.2">
      <c r="A178" s="153">
        <f>Datos!B186</f>
        <v>0</v>
      </c>
      <c r="B178" s="324" t="str">
        <f t="shared" si="27"/>
        <v/>
      </c>
      <c r="C178" s="325"/>
      <c r="D178" s="174" t="str">
        <f t="shared" si="28"/>
        <v/>
      </c>
      <c r="E178" s="175">
        <f t="shared" si="29"/>
        <v>0</v>
      </c>
      <c r="F178" s="176">
        <f t="shared" si="30"/>
        <v>0</v>
      </c>
      <c r="G178" s="134">
        <f t="shared" ref="G178:G209" si="34">ROUND(PrecioUnitario(F178,Costo_Financiero,Gasto_Generales_Porcentaje,Beneficio,Ingresos_Brutos,IVA),2)</f>
        <v>0</v>
      </c>
      <c r="H178" s="134">
        <f t="shared" si="31"/>
        <v>0</v>
      </c>
      <c r="I178" s="177">
        <f t="shared" si="32"/>
        <v>0</v>
      </c>
    </row>
    <row r="179" spans="1:9" ht="24.95" hidden="1" customHeight="1" x14ac:dyDescent="0.2">
      <c r="A179" s="153">
        <f>Datos!B187</f>
        <v>0</v>
      </c>
      <c r="B179" s="324" t="str">
        <f t="shared" si="27"/>
        <v/>
      </c>
      <c r="C179" s="325"/>
      <c r="D179" s="174" t="str">
        <f t="shared" si="28"/>
        <v/>
      </c>
      <c r="E179" s="175">
        <f t="shared" si="29"/>
        <v>0</v>
      </c>
      <c r="F179" s="176">
        <f t="shared" si="30"/>
        <v>0</v>
      </c>
      <c r="G179" s="134">
        <f t="shared" si="34"/>
        <v>0</v>
      </c>
      <c r="H179" s="134">
        <f t="shared" si="31"/>
        <v>0</v>
      </c>
      <c r="I179" s="177">
        <f t="shared" si="32"/>
        <v>0</v>
      </c>
    </row>
    <row r="180" spans="1:9" ht="24.95" hidden="1" customHeight="1" x14ac:dyDescent="0.2">
      <c r="A180" s="153">
        <f>Datos!B188</f>
        <v>0</v>
      </c>
      <c r="B180" s="324" t="str">
        <f t="shared" si="27"/>
        <v/>
      </c>
      <c r="C180" s="325"/>
      <c r="D180" s="174" t="str">
        <f t="shared" si="28"/>
        <v/>
      </c>
      <c r="E180" s="175">
        <f t="shared" si="29"/>
        <v>0</v>
      </c>
      <c r="F180" s="176">
        <f t="shared" si="30"/>
        <v>0</v>
      </c>
      <c r="G180" s="134">
        <f t="shared" si="34"/>
        <v>0</v>
      </c>
      <c r="H180" s="134">
        <f t="shared" si="31"/>
        <v>0</v>
      </c>
      <c r="I180" s="177">
        <f t="shared" si="32"/>
        <v>0</v>
      </c>
    </row>
    <row r="181" spans="1:9" ht="24.95" hidden="1" customHeight="1" x14ac:dyDescent="0.2">
      <c r="A181" s="153">
        <f>Datos!B189</f>
        <v>0</v>
      </c>
      <c r="B181" s="324" t="str">
        <f t="shared" si="27"/>
        <v/>
      </c>
      <c r="C181" s="325"/>
      <c r="D181" s="174" t="str">
        <f t="shared" si="28"/>
        <v/>
      </c>
      <c r="E181" s="175">
        <f t="shared" si="29"/>
        <v>0</v>
      </c>
      <c r="F181" s="176">
        <f t="shared" si="30"/>
        <v>0</v>
      </c>
      <c r="G181" s="134">
        <f t="shared" si="34"/>
        <v>0</v>
      </c>
      <c r="H181" s="134">
        <f t="shared" si="31"/>
        <v>0</v>
      </c>
      <c r="I181" s="177">
        <f t="shared" si="32"/>
        <v>0</v>
      </c>
    </row>
    <row r="182" spans="1:9" ht="24.95" hidden="1" customHeight="1" x14ac:dyDescent="0.2">
      <c r="A182" s="153">
        <f>Datos!B190</f>
        <v>0</v>
      </c>
      <c r="B182" s="324" t="str">
        <f t="shared" si="27"/>
        <v/>
      </c>
      <c r="C182" s="325"/>
      <c r="D182" s="174" t="str">
        <f t="shared" si="28"/>
        <v/>
      </c>
      <c r="E182" s="175">
        <f t="shared" si="29"/>
        <v>0</v>
      </c>
      <c r="F182" s="176">
        <f t="shared" si="30"/>
        <v>0</v>
      </c>
      <c r="G182" s="134">
        <f t="shared" si="34"/>
        <v>0</v>
      </c>
      <c r="H182" s="134">
        <f t="shared" si="31"/>
        <v>0</v>
      </c>
      <c r="I182" s="177">
        <f t="shared" si="32"/>
        <v>0</v>
      </c>
    </row>
    <row r="183" spans="1:9" ht="24.95" hidden="1" customHeight="1" x14ac:dyDescent="0.2">
      <c r="A183" s="153">
        <f>Datos!B191</f>
        <v>0</v>
      </c>
      <c r="B183" s="324" t="str">
        <f t="shared" si="27"/>
        <v/>
      </c>
      <c r="C183" s="325"/>
      <c r="D183" s="174" t="str">
        <f t="shared" si="28"/>
        <v/>
      </c>
      <c r="E183" s="175">
        <f t="shared" si="29"/>
        <v>0</v>
      </c>
      <c r="F183" s="176">
        <f t="shared" si="30"/>
        <v>0</v>
      </c>
      <c r="G183" s="134">
        <f t="shared" si="34"/>
        <v>0</v>
      </c>
      <c r="H183" s="134">
        <f t="shared" si="31"/>
        <v>0</v>
      </c>
      <c r="I183" s="177">
        <f t="shared" si="32"/>
        <v>0</v>
      </c>
    </row>
    <row r="184" spans="1:9" ht="24.95" hidden="1" customHeight="1" x14ac:dyDescent="0.2">
      <c r="A184" s="153">
        <f>Datos!B192</f>
        <v>0</v>
      </c>
      <c r="B184" s="324" t="str">
        <f t="shared" si="27"/>
        <v/>
      </c>
      <c r="C184" s="325"/>
      <c r="D184" s="174" t="str">
        <f t="shared" si="28"/>
        <v/>
      </c>
      <c r="E184" s="175">
        <f t="shared" si="29"/>
        <v>0</v>
      </c>
      <c r="F184" s="176">
        <f t="shared" si="30"/>
        <v>0</v>
      </c>
      <c r="G184" s="134">
        <f t="shared" si="34"/>
        <v>0</v>
      </c>
      <c r="H184" s="134">
        <f t="shared" si="31"/>
        <v>0</v>
      </c>
      <c r="I184" s="177">
        <f t="shared" si="32"/>
        <v>0</v>
      </c>
    </row>
    <row r="185" spans="1:9" ht="24.95" hidden="1" customHeight="1" x14ac:dyDescent="0.2">
      <c r="A185" s="153">
        <f>Datos!B193</f>
        <v>0</v>
      </c>
      <c r="B185" s="324" t="str">
        <f t="shared" si="27"/>
        <v/>
      </c>
      <c r="C185" s="325"/>
      <c r="D185" s="174" t="str">
        <f t="shared" si="28"/>
        <v/>
      </c>
      <c r="E185" s="175">
        <f t="shared" si="29"/>
        <v>0</v>
      </c>
      <c r="F185" s="176">
        <f t="shared" si="30"/>
        <v>0</v>
      </c>
      <c r="G185" s="134">
        <f t="shared" si="34"/>
        <v>0</v>
      </c>
      <c r="H185" s="134">
        <f t="shared" si="31"/>
        <v>0</v>
      </c>
      <c r="I185" s="177">
        <f t="shared" si="32"/>
        <v>0</v>
      </c>
    </row>
    <row r="186" spans="1:9" ht="24.95" hidden="1" customHeight="1" x14ac:dyDescent="0.2">
      <c r="A186" s="153">
        <f>Datos!B194</f>
        <v>0</v>
      </c>
      <c r="B186" s="324" t="str">
        <f t="shared" si="27"/>
        <v/>
      </c>
      <c r="C186" s="325"/>
      <c r="D186" s="174" t="str">
        <f t="shared" si="28"/>
        <v/>
      </c>
      <c r="E186" s="175">
        <f t="shared" si="29"/>
        <v>0</v>
      </c>
      <c r="F186" s="176">
        <f t="shared" si="30"/>
        <v>0</v>
      </c>
      <c r="G186" s="134">
        <f t="shared" si="34"/>
        <v>0</v>
      </c>
      <c r="H186" s="134">
        <f t="shared" si="31"/>
        <v>0</v>
      </c>
      <c r="I186" s="177">
        <f t="shared" si="32"/>
        <v>0</v>
      </c>
    </row>
    <row r="187" spans="1:9" ht="24.95" hidden="1" customHeight="1" x14ac:dyDescent="0.2">
      <c r="A187" s="153">
        <f>Datos!B195</f>
        <v>0</v>
      </c>
      <c r="B187" s="324" t="str">
        <f t="shared" si="27"/>
        <v/>
      </c>
      <c r="C187" s="325"/>
      <c r="D187" s="174" t="str">
        <f t="shared" si="28"/>
        <v/>
      </c>
      <c r="E187" s="175">
        <f t="shared" si="29"/>
        <v>0</v>
      </c>
      <c r="F187" s="176">
        <f t="shared" si="30"/>
        <v>0</v>
      </c>
      <c r="G187" s="134">
        <f t="shared" si="34"/>
        <v>0</v>
      </c>
      <c r="H187" s="134">
        <f t="shared" si="31"/>
        <v>0</v>
      </c>
      <c r="I187" s="177">
        <f t="shared" si="32"/>
        <v>0</v>
      </c>
    </row>
    <row r="188" spans="1:9" ht="24.95" hidden="1" customHeight="1" x14ac:dyDescent="0.2">
      <c r="A188" s="153">
        <f>Datos!B196</f>
        <v>0</v>
      </c>
      <c r="B188" s="324" t="str">
        <f t="shared" si="27"/>
        <v/>
      </c>
      <c r="C188" s="325"/>
      <c r="D188" s="174" t="str">
        <f t="shared" si="28"/>
        <v/>
      </c>
      <c r="E188" s="175">
        <f t="shared" si="29"/>
        <v>0</v>
      </c>
      <c r="F188" s="176">
        <f t="shared" si="30"/>
        <v>0</v>
      </c>
      <c r="G188" s="134">
        <f t="shared" si="34"/>
        <v>0</v>
      </c>
      <c r="H188" s="134">
        <f t="shared" si="31"/>
        <v>0</v>
      </c>
      <c r="I188" s="177">
        <f t="shared" si="32"/>
        <v>0</v>
      </c>
    </row>
    <row r="189" spans="1:9" ht="24.95" hidden="1" customHeight="1" x14ac:dyDescent="0.2">
      <c r="A189" s="153">
        <f>Datos!B197</f>
        <v>0</v>
      </c>
      <c r="B189" s="324" t="str">
        <f t="shared" si="27"/>
        <v/>
      </c>
      <c r="C189" s="325"/>
      <c r="D189" s="174" t="str">
        <f t="shared" si="28"/>
        <v/>
      </c>
      <c r="E189" s="175">
        <f t="shared" si="29"/>
        <v>0</v>
      </c>
      <c r="F189" s="176">
        <f t="shared" si="30"/>
        <v>0</v>
      </c>
      <c r="G189" s="134">
        <f t="shared" si="34"/>
        <v>0</v>
      </c>
      <c r="H189" s="134">
        <f t="shared" si="31"/>
        <v>0</v>
      </c>
      <c r="I189" s="177">
        <f t="shared" si="32"/>
        <v>0</v>
      </c>
    </row>
    <row r="190" spans="1:9" ht="24.95" hidden="1" customHeight="1" x14ac:dyDescent="0.2">
      <c r="A190" s="153">
        <f>Datos!B198</f>
        <v>0</v>
      </c>
      <c r="B190" s="324" t="str">
        <f t="shared" si="27"/>
        <v/>
      </c>
      <c r="C190" s="325"/>
      <c r="D190" s="174" t="str">
        <f t="shared" si="28"/>
        <v/>
      </c>
      <c r="E190" s="175">
        <f t="shared" si="29"/>
        <v>0</v>
      </c>
      <c r="F190" s="176">
        <f t="shared" si="30"/>
        <v>0</v>
      </c>
      <c r="G190" s="134">
        <f t="shared" si="34"/>
        <v>0</v>
      </c>
      <c r="H190" s="134">
        <f t="shared" si="31"/>
        <v>0</v>
      </c>
      <c r="I190" s="177">
        <f t="shared" si="32"/>
        <v>0</v>
      </c>
    </row>
    <row r="191" spans="1:9" ht="24.95" hidden="1" customHeight="1" x14ac:dyDescent="0.2">
      <c r="A191" s="153">
        <f>Datos!B199</f>
        <v>0</v>
      </c>
      <c r="B191" s="324" t="str">
        <f t="shared" si="27"/>
        <v/>
      </c>
      <c r="C191" s="325"/>
      <c r="D191" s="174" t="str">
        <f t="shared" si="28"/>
        <v/>
      </c>
      <c r="E191" s="175">
        <f t="shared" si="29"/>
        <v>0</v>
      </c>
      <c r="F191" s="176">
        <f t="shared" si="30"/>
        <v>0</v>
      </c>
      <c r="G191" s="134">
        <f t="shared" si="34"/>
        <v>0</v>
      </c>
      <c r="H191" s="134">
        <f t="shared" si="31"/>
        <v>0</v>
      </c>
      <c r="I191" s="177">
        <f t="shared" si="32"/>
        <v>0</v>
      </c>
    </row>
    <row r="192" spans="1:9" ht="24.95" hidden="1" customHeight="1" x14ac:dyDescent="0.2">
      <c r="A192" s="153">
        <f>Datos!B200</f>
        <v>0</v>
      </c>
      <c r="B192" s="324" t="str">
        <f t="shared" si="27"/>
        <v/>
      </c>
      <c r="C192" s="325"/>
      <c r="D192" s="174" t="str">
        <f t="shared" si="28"/>
        <v/>
      </c>
      <c r="E192" s="175">
        <f t="shared" si="29"/>
        <v>0</v>
      </c>
      <c r="F192" s="176">
        <f t="shared" si="30"/>
        <v>0</v>
      </c>
      <c r="G192" s="134">
        <f t="shared" si="34"/>
        <v>0</v>
      </c>
      <c r="H192" s="134">
        <f t="shared" si="31"/>
        <v>0</v>
      </c>
      <c r="I192" s="177">
        <f t="shared" si="32"/>
        <v>0</v>
      </c>
    </row>
    <row r="193" spans="1:9" ht="24.95" hidden="1" customHeight="1" x14ac:dyDescent="0.2">
      <c r="A193" s="153">
        <f>Datos!B201</f>
        <v>0</v>
      </c>
      <c r="B193" s="324" t="str">
        <f t="shared" si="27"/>
        <v/>
      </c>
      <c r="C193" s="325"/>
      <c r="D193" s="174" t="str">
        <f t="shared" si="28"/>
        <v/>
      </c>
      <c r="E193" s="175">
        <f t="shared" si="29"/>
        <v>0</v>
      </c>
      <c r="F193" s="176">
        <f t="shared" si="30"/>
        <v>0</v>
      </c>
      <c r="G193" s="134">
        <f t="shared" si="34"/>
        <v>0</v>
      </c>
      <c r="H193" s="134">
        <f t="shared" si="31"/>
        <v>0</v>
      </c>
      <c r="I193" s="177">
        <f t="shared" si="32"/>
        <v>0</v>
      </c>
    </row>
    <row r="194" spans="1:9" ht="24.95" hidden="1" customHeight="1" x14ac:dyDescent="0.2">
      <c r="A194" s="153">
        <f>Datos!B202</f>
        <v>0</v>
      </c>
      <c r="B194" s="324" t="str">
        <f t="shared" si="27"/>
        <v/>
      </c>
      <c r="C194" s="325"/>
      <c r="D194" s="174" t="str">
        <f t="shared" si="28"/>
        <v/>
      </c>
      <c r="E194" s="175">
        <f t="shared" si="29"/>
        <v>0</v>
      </c>
      <c r="F194" s="176">
        <f t="shared" si="30"/>
        <v>0</v>
      </c>
      <c r="G194" s="134">
        <f t="shared" si="34"/>
        <v>0</v>
      </c>
      <c r="H194" s="134">
        <f t="shared" si="31"/>
        <v>0</v>
      </c>
      <c r="I194" s="177">
        <f t="shared" si="32"/>
        <v>0</v>
      </c>
    </row>
    <row r="195" spans="1:9" ht="24.95" hidden="1" customHeight="1" x14ac:dyDescent="0.2">
      <c r="A195" s="153">
        <f>Datos!B203</f>
        <v>0</v>
      </c>
      <c r="B195" s="324" t="str">
        <f t="shared" si="27"/>
        <v/>
      </c>
      <c r="C195" s="325"/>
      <c r="D195" s="174" t="str">
        <f t="shared" si="28"/>
        <v/>
      </c>
      <c r="E195" s="175">
        <f t="shared" si="29"/>
        <v>0</v>
      </c>
      <c r="F195" s="176">
        <f t="shared" si="30"/>
        <v>0</v>
      </c>
      <c r="G195" s="134">
        <f t="shared" si="34"/>
        <v>0</v>
      </c>
      <c r="H195" s="134">
        <f t="shared" si="31"/>
        <v>0</v>
      </c>
      <c r="I195" s="177">
        <f t="shared" si="32"/>
        <v>0</v>
      </c>
    </row>
    <row r="196" spans="1:9" ht="24.95" hidden="1" customHeight="1" x14ac:dyDescent="0.2">
      <c r="A196" s="153">
        <f>Datos!B204</f>
        <v>0</v>
      </c>
      <c r="B196" s="324" t="str">
        <f t="shared" si="27"/>
        <v/>
      </c>
      <c r="C196" s="325"/>
      <c r="D196" s="174" t="str">
        <f t="shared" si="28"/>
        <v/>
      </c>
      <c r="E196" s="175">
        <f t="shared" si="29"/>
        <v>0</v>
      </c>
      <c r="F196" s="176">
        <f t="shared" si="30"/>
        <v>0</v>
      </c>
      <c r="G196" s="134">
        <f t="shared" si="34"/>
        <v>0</v>
      </c>
      <c r="H196" s="134">
        <f t="shared" si="31"/>
        <v>0</v>
      </c>
      <c r="I196" s="177">
        <f t="shared" si="32"/>
        <v>0</v>
      </c>
    </row>
    <row r="197" spans="1:9" ht="24.95" hidden="1" customHeight="1" x14ac:dyDescent="0.2">
      <c r="A197" s="153">
        <f>Datos!B205</f>
        <v>0</v>
      </c>
      <c r="B197" s="324" t="str">
        <f t="shared" si="27"/>
        <v/>
      </c>
      <c r="C197" s="325"/>
      <c r="D197" s="174" t="str">
        <f t="shared" si="28"/>
        <v/>
      </c>
      <c r="E197" s="175">
        <f t="shared" si="29"/>
        <v>0</v>
      </c>
      <c r="F197" s="176">
        <f t="shared" si="30"/>
        <v>0</v>
      </c>
      <c r="G197" s="134">
        <f t="shared" si="34"/>
        <v>0</v>
      </c>
      <c r="H197" s="134">
        <f t="shared" si="31"/>
        <v>0</v>
      </c>
      <c r="I197" s="177">
        <f t="shared" si="32"/>
        <v>0</v>
      </c>
    </row>
    <row r="198" spans="1:9" ht="24.95" hidden="1" customHeight="1" x14ac:dyDescent="0.2">
      <c r="A198" s="153">
        <f>Datos!B206</f>
        <v>0</v>
      </c>
      <c r="B198" s="324" t="str">
        <f t="shared" si="27"/>
        <v/>
      </c>
      <c r="C198" s="325"/>
      <c r="D198" s="174" t="str">
        <f t="shared" si="28"/>
        <v/>
      </c>
      <c r="E198" s="175">
        <f t="shared" si="29"/>
        <v>0</v>
      </c>
      <c r="F198" s="176">
        <f t="shared" si="30"/>
        <v>0</v>
      </c>
      <c r="G198" s="134">
        <f t="shared" si="34"/>
        <v>0</v>
      </c>
      <c r="H198" s="134">
        <f t="shared" si="31"/>
        <v>0</v>
      </c>
      <c r="I198" s="177">
        <f t="shared" si="32"/>
        <v>0</v>
      </c>
    </row>
    <row r="199" spans="1:9" ht="24.95" hidden="1" customHeight="1" x14ac:dyDescent="0.2">
      <c r="A199" s="153">
        <f>Datos!B207</f>
        <v>0</v>
      </c>
      <c r="B199" s="324" t="str">
        <f t="shared" si="27"/>
        <v/>
      </c>
      <c r="C199" s="325"/>
      <c r="D199" s="174" t="str">
        <f t="shared" si="28"/>
        <v/>
      </c>
      <c r="E199" s="175">
        <f t="shared" si="29"/>
        <v>0</v>
      </c>
      <c r="F199" s="176">
        <f t="shared" si="30"/>
        <v>0</v>
      </c>
      <c r="G199" s="134">
        <f t="shared" si="34"/>
        <v>0</v>
      </c>
      <c r="H199" s="134">
        <f t="shared" si="31"/>
        <v>0</v>
      </c>
      <c r="I199" s="177">
        <f t="shared" si="32"/>
        <v>0</v>
      </c>
    </row>
    <row r="200" spans="1:9" ht="24.95" hidden="1" customHeight="1" x14ac:dyDescent="0.2">
      <c r="A200" s="153">
        <f>Datos!B208</f>
        <v>0</v>
      </c>
      <c r="B200" s="324" t="str">
        <f t="shared" si="27"/>
        <v/>
      </c>
      <c r="C200" s="325"/>
      <c r="D200" s="174" t="str">
        <f t="shared" si="28"/>
        <v/>
      </c>
      <c r="E200" s="175">
        <f t="shared" si="29"/>
        <v>0</v>
      </c>
      <c r="F200" s="176">
        <f t="shared" si="30"/>
        <v>0</v>
      </c>
      <c r="G200" s="134">
        <f t="shared" si="34"/>
        <v>0</v>
      </c>
      <c r="H200" s="134">
        <f t="shared" si="31"/>
        <v>0</v>
      </c>
      <c r="I200" s="177">
        <f t="shared" si="32"/>
        <v>0</v>
      </c>
    </row>
    <row r="201" spans="1:9" ht="24.95" hidden="1" customHeight="1" x14ac:dyDescent="0.2">
      <c r="A201" s="153">
        <f>Datos!B209</f>
        <v>0</v>
      </c>
      <c r="B201" s="324" t="str">
        <f t="shared" si="27"/>
        <v/>
      </c>
      <c r="C201" s="325"/>
      <c r="D201" s="174" t="str">
        <f t="shared" si="28"/>
        <v/>
      </c>
      <c r="E201" s="175">
        <f t="shared" si="29"/>
        <v>0</v>
      </c>
      <c r="F201" s="176">
        <f t="shared" si="30"/>
        <v>0</v>
      </c>
      <c r="G201" s="134">
        <f t="shared" si="34"/>
        <v>0</v>
      </c>
      <c r="H201" s="134">
        <f t="shared" si="31"/>
        <v>0</v>
      </c>
      <c r="I201" s="177">
        <f t="shared" si="32"/>
        <v>0</v>
      </c>
    </row>
    <row r="202" spans="1:9" ht="24.95" hidden="1" customHeight="1" x14ac:dyDescent="0.2">
      <c r="A202" s="153">
        <f>Datos!B210</f>
        <v>0</v>
      </c>
      <c r="B202" s="324" t="str">
        <f t="shared" si="27"/>
        <v/>
      </c>
      <c r="C202" s="325"/>
      <c r="D202" s="174" t="str">
        <f t="shared" si="28"/>
        <v/>
      </c>
      <c r="E202" s="175">
        <f t="shared" si="29"/>
        <v>0</v>
      </c>
      <c r="F202" s="176">
        <f t="shared" si="30"/>
        <v>0</v>
      </c>
      <c r="G202" s="134">
        <f t="shared" si="34"/>
        <v>0</v>
      </c>
      <c r="H202" s="134">
        <f t="shared" si="31"/>
        <v>0</v>
      </c>
      <c r="I202" s="177">
        <f t="shared" si="32"/>
        <v>0</v>
      </c>
    </row>
    <row r="203" spans="1:9" ht="24.95" hidden="1" customHeight="1" x14ac:dyDescent="0.2">
      <c r="A203" s="153">
        <f>Datos!B211</f>
        <v>0</v>
      </c>
      <c r="B203" s="324" t="str">
        <f t="shared" si="27"/>
        <v/>
      </c>
      <c r="C203" s="325"/>
      <c r="D203" s="174" t="str">
        <f t="shared" si="28"/>
        <v/>
      </c>
      <c r="E203" s="175">
        <f t="shared" si="29"/>
        <v>0</v>
      </c>
      <c r="F203" s="176">
        <f t="shared" si="30"/>
        <v>0</v>
      </c>
      <c r="G203" s="134">
        <f t="shared" si="34"/>
        <v>0</v>
      </c>
      <c r="H203" s="134">
        <f t="shared" si="31"/>
        <v>0</v>
      </c>
      <c r="I203" s="177">
        <f t="shared" si="32"/>
        <v>0</v>
      </c>
    </row>
    <row r="204" spans="1:9" ht="24.95" hidden="1" customHeight="1" x14ac:dyDescent="0.2">
      <c r="A204" s="153">
        <f>Datos!B212</f>
        <v>0</v>
      </c>
      <c r="B204" s="324" t="str">
        <f t="shared" si="27"/>
        <v/>
      </c>
      <c r="C204" s="325"/>
      <c r="D204" s="174" t="str">
        <f t="shared" si="28"/>
        <v/>
      </c>
      <c r="E204" s="175">
        <f t="shared" si="29"/>
        <v>0</v>
      </c>
      <c r="F204" s="176">
        <f t="shared" si="30"/>
        <v>0</v>
      </c>
      <c r="G204" s="134">
        <f t="shared" si="34"/>
        <v>0</v>
      </c>
      <c r="H204" s="134">
        <f t="shared" si="31"/>
        <v>0</v>
      </c>
      <c r="I204" s="177">
        <f t="shared" si="32"/>
        <v>0</v>
      </c>
    </row>
    <row r="205" spans="1:9" ht="24.95" hidden="1" customHeight="1" x14ac:dyDescent="0.2">
      <c r="A205" s="153">
        <f>Datos!B213</f>
        <v>0</v>
      </c>
      <c r="B205" s="324" t="str">
        <f t="shared" si="27"/>
        <v/>
      </c>
      <c r="C205" s="325"/>
      <c r="D205" s="174" t="str">
        <f t="shared" si="28"/>
        <v/>
      </c>
      <c r="E205" s="175">
        <f t="shared" si="29"/>
        <v>0</v>
      </c>
      <c r="F205" s="176">
        <f t="shared" si="30"/>
        <v>0</v>
      </c>
      <c r="G205" s="134">
        <f t="shared" si="34"/>
        <v>0</v>
      </c>
      <c r="H205" s="134">
        <f t="shared" si="31"/>
        <v>0</v>
      </c>
      <c r="I205" s="177">
        <f t="shared" si="32"/>
        <v>0</v>
      </c>
    </row>
    <row r="206" spans="1:9" ht="24.95" hidden="1" customHeight="1" x14ac:dyDescent="0.2">
      <c r="A206" s="153">
        <f>Datos!B214</f>
        <v>0</v>
      </c>
      <c r="B206" s="324" t="str">
        <f t="shared" si="27"/>
        <v/>
      </c>
      <c r="C206" s="325"/>
      <c r="D206" s="174" t="str">
        <f t="shared" si="28"/>
        <v/>
      </c>
      <c r="E206" s="175">
        <f t="shared" si="29"/>
        <v>0</v>
      </c>
      <c r="F206" s="176">
        <f t="shared" si="30"/>
        <v>0</v>
      </c>
      <c r="G206" s="134">
        <f t="shared" si="34"/>
        <v>0</v>
      </c>
      <c r="H206" s="134">
        <f t="shared" si="31"/>
        <v>0</v>
      </c>
      <c r="I206" s="177">
        <f t="shared" si="32"/>
        <v>0</v>
      </c>
    </row>
    <row r="207" spans="1:9" ht="24.95" hidden="1" customHeight="1" x14ac:dyDescent="0.2">
      <c r="A207" s="153">
        <f>Datos!B215</f>
        <v>0</v>
      </c>
      <c r="B207" s="324" t="str">
        <f t="shared" si="27"/>
        <v/>
      </c>
      <c r="C207" s="325"/>
      <c r="D207" s="174" t="str">
        <f t="shared" si="28"/>
        <v/>
      </c>
      <c r="E207" s="175">
        <f t="shared" si="29"/>
        <v>0</v>
      </c>
      <c r="F207" s="176">
        <f t="shared" si="30"/>
        <v>0</v>
      </c>
      <c r="G207" s="134">
        <f t="shared" si="34"/>
        <v>0</v>
      </c>
      <c r="H207" s="134">
        <f t="shared" si="31"/>
        <v>0</v>
      </c>
      <c r="I207" s="177">
        <f t="shared" si="32"/>
        <v>0</v>
      </c>
    </row>
    <row r="208" spans="1:9" ht="24.95" hidden="1" customHeight="1" x14ac:dyDescent="0.2">
      <c r="A208" s="153">
        <f>Datos!B216</f>
        <v>0</v>
      </c>
      <c r="B208" s="324" t="str">
        <f t="shared" ref="B208:B217" si="35">IFERROR(VLOOKUP(A208,Tabla_Datos,2,FALSE),"")</f>
        <v/>
      </c>
      <c r="C208" s="325"/>
      <c r="D208" s="174" t="str">
        <f t="shared" ref="D208:D217" si="36">IFERROR(VLOOKUP(A208,Tabla_Datos,3,FALSE),"")</f>
        <v/>
      </c>
      <c r="E208" s="175">
        <f t="shared" ref="E208:E217" si="37">IFERROR(VLOOKUP(A208,Tabla_Datos,4,FALSE),0)</f>
        <v>0</v>
      </c>
      <c r="F208" s="176">
        <f t="shared" ref="F208:F217" si="38">IFERROR(VLOOKUP(A208,Tabla_Analisis_Precio,7,FALSE),0)</f>
        <v>0</v>
      </c>
      <c r="G208" s="134">
        <f t="shared" si="34"/>
        <v>0</v>
      </c>
      <c r="H208" s="134">
        <f t="shared" ref="H208:H217" si="39">ROUND(E208*G208,2)</f>
        <v>0</v>
      </c>
      <c r="I208" s="177">
        <f t="shared" ref="I208:I217" si="40">IFERROR(H208/Monto_Oferta,0)</f>
        <v>0</v>
      </c>
    </row>
    <row r="209" spans="1:9" ht="24.95" hidden="1" customHeight="1" x14ac:dyDescent="0.2">
      <c r="A209" s="153">
        <f>Datos!B217</f>
        <v>0</v>
      </c>
      <c r="B209" s="324" t="str">
        <f t="shared" si="35"/>
        <v/>
      </c>
      <c r="C209" s="325"/>
      <c r="D209" s="174" t="str">
        <f t="shared" si="36"/>
        <v/>
      </c>
      <c r="E209" s="175">
        <f t="shared" si="37"/>
        <v>0</v>
      </c>
      <c r="F209" s="176">
        <f t="shared" si="38"/>
        <v>0</v>
      </c>
      <c r="G209" s="134">
        <f t="shared" si="34"/>
        <v>0</v>
      </c>
      <c r="H209" s="134">
        <f t="shared" si="39"/>
        <v>0</v>
      </c>
      <c r="I209" s="177">
        <f t="shared" si="40"/>
        <v>0</v>
      </c>
    </row>
    <row r="210" spans="1:9" ht="24.95" hidden="1" customHeight="1" x14ac:dyDescent="0.2">
      <c r="A210" s="153">
        <f>Datos!B218</f>
        <v>0</v>
      </c>
      <c r="B210" s="324" t="str">
        <f t="shared" si="35"/>
        <v/>
      </c>
      <c r="C210" s="325"/>
      <c r="D210" s="174" t="str">
        <f t="shared" si="36"/>
        <v/>
      </c>
      <c r="E210" s="175">
        <f t="shared" si="37"/>
        <v>0</v>
      </c>
      <c r="F210" s="176">
        <f t="shared" si="38"/>
        <v>0</v>
      </c>
      <c r="G210" s="134">
        <f t="shared" ref="G210:G217" si="41">ROUND(PrecioUnitario(F210,Costo_Financiero,Gasto_Generales_Porcentaje,Beneficio,Ingresos_Brutos,IVA),2)</f>
        <v>0</v>
      </c>
      <c r="H210" s="134">
        <f t="shared" si="39"/>
        <v>0</v>
      </c>
      <c r="I210" s="177">
        <f t="shared" si="40"/>
        <v>0</v>
      </c>
    </row>
    <row r="211" spans="1:9" ht="24.95" hidden="1" customHeight="1" x14ac:dyDescent="0.2">
      <c r="A211" s="153">
        <f>Datos!B219</f>
        <v>0</v>
      </c>
      <c r="B211" s="324" t="str">
        <f t="shared" si="35"/>
        <v/>
      </c>
      <c r="C211" s="325"/>
      <c r="D211" s="174" t="str">
        <f t="shared" si="36"/>
        <v/>
      </c>
      <c r="E211" s="175">
        <f t="shared" si="37"/>
        <v>0</v>
      </c>
      <c r="F211" s="176">
        <f t="shared" si="38"/>
        <v>0</v>
      </c>
      <c r="G211" s="134">
        <f t="shared" si="41"/>
        <v>0</v>
      </c>
      <c r="H211" s="134">
        <f t="shared" si="39"/>
        <v>0</v>
      </c>
      <c r="I211" s="177">
        <f t="shared" si="40"/>
        <v>0</v>
      </c>
    </row>
    <row r="212" spans="1:9" ht="24.95" hidden="1" customHeight="1" x14ac:dyDescent="0.2">
      <c r="A212" s="153">
        <f>Datos!B220</f>
        <v>0</v>
      </c>
      <c r="B212" s="324" t="str">
        <f t="shared" si="35"/>
        <v/>
      </c>
      <c r="C212" s="325"/>
      <c r="D212" s="174" t="str">
        <f t="shared" si="36"/>
        <v/>
      </c>
      <c r="E212" s="175">
        <f t="shared" si="37"/>
        <v>0</v>
      </c>
      <c r="F212" s="176">
        <f t="shared" si="38"/>
        <v>0</v>
      </c>
      <c r="G212" s="134">
        <f t="shared" si="41"/>
        <v>0</v>
      </c>
      <c r="H212" s="134">
        <f t="shared" si="39"/>
        <v>0</v>
      </c>
      <c r="I212" s="177">
        <f t="shared" si="40"/>
        <v>0</v>
      </c>
    </row>
    <row r="213" spans="1:9" ht="24.95" hidden="1" customHeight="1" x14ac:dyDescent="0.2">
      <c r="A213" s="153">
        <f>Datos!B221</f>
        <v>0</v>
      </c>
      <c r="B213" s="324" t="str">
        <f t="shared" si="35"/>
        <v/>
      </c>
      <c r="C213" s="325"/>
      <c r="D213" s="174" t="str">
        <f t="shared" si="36"/>
        <v/>
      </c>
      <c r="E213" s="175">
        <f t="shared" si="37"/>
        <v>0</v>
      </c>
      <c r="F213" s="176">
        <f t="shared" si="38"/>
        <v>0</v>
      </c>
      <c r="G213" s="134">
        <f t="shared" si="41"/>
        <v>0</v>
      </c>
      <c r="H213" s="134">
        <f t="shared" si="39"/>
        <v>0</v>
      </c>
      <c r="I213" s="177">
        <f t="shared" si="40"/>
        <v>0</v>
      </c>
    </row>
    <row r="214" spans="1:9" ht="24.95" hidden="1" customHeight="1" x14ac:dyDescent="0.2">
      <c r="A214" s="153">
        <f>Datos!B222</f>
        <v>0</v>
      </c>
      <c r="B214" s="324" t="str">
        <f t="shared" si="35"/>
        <v/>
      </c>
      <c r="C214" s="325"/>
      <c r="D214" s="174" t="str">
        <f t="shared" si="36"/>
        <v/>
      </c>
      <c r="E214" s="175">
        <f t="shared" si="37"/>
        <v>0</v>
      </c>
      <c r="F214" s="176">
        <f t="shared" si="38"/>
        <v>0</v>
      </c>
      <c r="G214" s="134">
        <f t="shared" si="41"/>
        <v>0</v>
      </c>
      <c r="H214" s="134">
        <f t="shared" si="39"/>
        <v>0</v>
      </c>
      <c r="I214" s="177">
        <f t="shared" si="40"/>
        <v>0</v>
      </c>
    </row>
    <row r="215" spans="1:9" ht="24.95" hidden="1" customHeight="1" x14ac:dyDescent="0.2">
      <c r="A215" s="153">
        <f>Datos!B223</f>
        <v>0</v>
      </c>
      <c r="B215" s="324" t="str">
        <f t="shared" si="35"/>
        <v/>
      </c>
      <c r="C215" s="325"/>
      <c r="D215" s="174" t="str">
        <f t="shared" si="36"/>
        <v/>
      </c>
      <c r="E215" s="175">
        <f t="shared" si="37"/>
        <v>0</v>
      </c>
      <c r="F215" s="176">
        <f t="shared" si="38"/>
        <v>0</v>
      </c>
      <c r="G215" s="134">
        <f t="shared" si="41"/>
        <v>0</v>
      </c>
      <c r="H215" s="134">
        <f t="shared" si="39"/>
        <v>0</v>
      </c>
      <c r="I215" s="177">
        <f t="shared" si="40"/>
        <v>0</v>
      </c>
    </row>
    <row r="216" spans="1:9" ht="24.95" hidden="1" customHeight="1" x14ac:dyDescent="0.2">
      <c r="A216" s="153">
        <f>Datos!B224</f>
        <v>0</v>
      </c>
      <c r="B216" s="324" t="str">
        <f t="shared" si="35"/>
        <v/>
      </c>
      <c r="C216" s="325"/>
      <c r="D216" s="174" t="str">
        <f t="shared" si="36"/>
        <v/>
      </c>
      <c r="E216" s="175">
        <f t="shared" si="37"/>
        <v>0</v>
      </c>
      <c r="F216" s="176">
        <f t="shared" si="38"/>
        <v>0</v>
      </c>
      <c r="G216" s="134">
        <f t="shared" si="41"/>
        <v>0</v>
      </c>
      <c r="H216" s="134">
        <f t="shared" si="39"/>
        <v>0</v>
      </c>
      <c r="I216" s="177">
        <f t="shared" si="40"/>
        <v>0</v>
      </c>
    </row>
    <row r="217" spans="1:9" ht="24.95" hidden="1" customHeight="1" x14ac:dyDescent="0.2">
      <c r="A217" s="153">
        <f>Datos!B225</f>
        <v>0</v>
      </c>
      <c r="B217" s="324" t="str">
        <f t="shared" si="35"/>
        <v/>
      </c>
      <c r="C217" s="325"/>
      <c r="D217" s="174" t="str">
        <f t="shared" si="36"/>
        <v/>
      </c>
      <c r="E217" s="175">
        <f t="shared" si="37"/>
        <v>0</v>
      </c>
      <c r="F217" s="176">
        <f t="shared" si="38"/>
        <v>0</v>
      </c>
      <c r="G217" s="134">
        <f t="shared" si="41"/>
        <v>0</v>
      </c>
      <c r="H217" s="134">
        <f t="shared" si="39"/>
        <v>0</v>
      </c>
      <c r="I217" s="177">
        <f t="shared" si="40"/>
        <v>0</v>
      </c>
    </row>
    <row r="218" spans="1:9" ht="20.100000000000001" customHeight="1" x14ac:dyDescent="0.2">
      <c r="A218" s="178"/>
      <c r="B218" s="179"/>
      <c r="C218" s="180"/>
      <c r="D218" s="181"/>
      <c r="E218" s="182"/>
      <c r="F218" s="183"/>
      <c r="G218" s="183"/>
      <c r="I218" s="184"/>
    </row>
    <row r="219" spans="1:9" ht="20.100000000000001" customHeight="1" x14ac:dyDescent="0.2">
      <c r="A219" s="185" t="s">
        <v>3</v>
      </c>
      <c r="B219" s="299" t="s">
        <v>1191</v>
      </c>
      <c r="C219" s="186"/>
      <c r="D219" s="186"/>
      <c r="E219" s="186"/>
      <c r="F219" s="187">
        <f>ROUND(SUMPRODUCT(E18:E217,F18:F217),2)</f>
        <v>0</v>
      </c>
      <c r="G219" s="143" t="s">
        <v>1038</v>
      </c>
      <c r="H219" s="188">
        <f>SUM(H18:H217)</f>
        <v>0</v>
      </c>
      <c r="I219" s="189">
        <f>SUM(I18:I218)</f>
        <v>0</v>
      </c>
    </row>
    <row r="220" spans="1:9" ht="20.100000000000001" customHeight="1" thickBot="1" x14ac:dyDescent="0.25">
      <c r="G220" s="190"/>
    </row>
    <row r="221" spans="1:9" ht="20.100000000000001" customHeight="1" thickTop="1" x14ac:dyDescent="0.2">
      <c r="A221" s="191" t="s">
        <v>992</v>
      </c>
      <c r="B221" s="192" t="s">
        <v>1192</v>
      </c>
      <c r="C221" s="193"/>
      <c r="D221" s="194"/>
      <c r="E221" s="195"/>
      <c r="F221" s="196"/>
      <c r="G221" s="195"/>
      <c r="H221" s="197">
        <f>ROUND(H230/Coeficiente_Paso,2)</f>
        <v>0</v>
      </c>
      <c r="I221" s="198"/>
    </row>
    <row r="222" spans="1:9" ht="20.100000000000001" customHeight="1" x14ac:dyDescent="0.2">
      <c r="A222" s="199" t="s">
        <v>993</v>
      </c>
      <c r="B222" s="204" t="str">
        <f>"COSTO FINANCIERO  "&amp;ROUND(Costo_Financiero*100,2)&amp;" % de ( 1 )"</f>
        <v>COSTO FINANCIERO  0 % de ( 1 )</v>
      </c>
      <c r="C222" s="205"/>
      <c r="D222" s="271"/>
      <c r="E222" s="202">
        <f>Costo_Financiero</f>
        <v>0</v>
      </c>
      <c r="F222" s="83"/>
      <c r="H222" s="203">
        <f>ROUND(H221*Costo_Financiero,2)</f>
        <v>0</v>
      </c>
      <c r="I222" s="198"/>
    </row>
    <row r="223" spans="1:9" ht="20.100000000000001" customHeight="1" x14ac:dyDescent="0.2">
      <c r="A223" s="199" t="s">
        <v>994</v>
      </c>
      <c r="B223" s="204" t="s">
        <v>1197</v>
      </c>
      <c r="C223" s="205"/>
      <c r="D223" s="271"/>
      <c r="F223" s="83"/>
      <c r="H223" s="203">
        <f>H221+H222</f>
        <v>0</v>
      </c>
      <c r="I223" s="198"/>
    </row>
    <row r="224" spans="1:9" ht="20.100000000000001" customHeight="1" x14ac:dyDescent="0.2">
      <c r="A224" s="199" t="s">
        <v>995</v>
      </c>
      <c r="B224" s="200" t="str">
        <f>CONCATENATE("GASTOS GENERALES  ",ROUND(Gasto_Generales_Porcentaje*100,3)," % de ( 3 )")</f>
        <v>GASTOS GENERALES  0 % de ( 3 )</v>
      </c>
      <c r="C224" s="200"/>
      <c r="D224" s="201"/>
      <c r="E224" s="202">
        <f>Gasto_Generales_Porcentaje</f>
        <v>0</v>
      </c>
      <c r="F224" s="83"/>
      <c r="H224" s="203">
        <f>ROUND(Gasto_Generales_Porcentaje*H223,2)</f>
        <v>0</v>
      </c>
      <c r="I224" s="201"/>
    </row>
    <row r="225" spans="1:9" ht="20.100000000000001" customHeight="1" x14ac:dyDescent="0.2">
      <c r="A225" s="199" t="s">
        <v>996</v>
      </c>
      <c r="B225" s="200" t="str">
        <f>CONCATENATE("BENEFICIOS  ",ROUND(Beneficio*100,2)," % de ( 3 )")</f>
        <v>BENEFICIOS  0 % de ( 3 )</v>
      </c>
      <c r="C225" s="200"/>
      <c r="D225" s="201"/>
      <c r="E225" s="202">
        <f>Beneficio</f>
        <v>0</v>
      </c>
      <c r="F225" s="83"/>
      <c r="H225" s="203">
        <f>IF(Beneficio=0,,ROUND(Beneficio*H223,2))</f>
        <v>0</v>
      </c>
      <c r="I225" s="201"/>
    </row>
    <row r="226" spans="1:9" ht="20.100000000000001" customHeight="1" x14ac:dyDescent="0.2">
      <c r="A226" s="199">
        <v>6</v>
      </c>
      <c r="B226" s="204" t="s">
        <v>1193</v>
      </c>
      <c r="C226" s="205"/>
      <c r="D226" s="201"/>
      <c r="F226" s="83"/>
      <c r="H226" s="203">
        <f>H223+H224+H225</f>
        <v>0</v>
      </c>
      <c r="I226" s="201"/>
    </row>
    <row r="227" spans="1:9" ht="20.100000000000001" customHeight="1" x14ac:dyDescent="0.2">
      <c r="A227" s="199" t="s">
        <v>1194</v>
      </c>
      <c r="B227" s="200" t="str">
        <f>CONCATENATE("INGRESOS BRUTOS Y LOTE HOGAR  ",ROUND(Ingresos_Brutos*100,2)," % de ( 6 )")</f>
        <v>INGRESOS BRUTOS Y LOTE HOGAR  0 % de ( 6 )</v>
      </c>
      <c r="C227" s="200"/>
      <c r="D227" s="201"/>
      <c r="E227" s="202">
        <f>Ingresos_Brutos</f>
        <v>0</v>
      </c>
      <c r="F227" s="83"/>
      <c r="H227" s="203">
        <f>ROUND(Ingresos_Brutos*H226,2)</f>
        <v>0</v>
      </c>
      <c r="I227" s="201"/>
    </row>
    <row r="228" spans="1:9" ht="20.100000000000001" customHeight="1" thickBot="1" x14ac:dyDescent="0.25">
      <c r="A228" s="206" t="s">
        <v>1195</v>
      </c>
      <c r="B228" s="207" t="str">
        <f>CONCATENATE("IMPUESTO AL VALOR AGREGADO ",IVA*100," % de ( 6 )")</f>
        <v>IMPUESTO AL VALOR AGREGADO 0 % de ( 6 )</v>
      </c>
      <c r="C228" s="207"/>
      <c r="D228" s="208"/>
      <c r="E228" s="209">
        <f>IVA</f>
        <v>0</v>
      </c>
      <c r="F228" s="210"/>
      <c r="G228" s="211"/>
      <c r="H228" s="212">
        <f>ROUND(IVA*H226,2)</f>
        <v>0</v>
      </c>
      <c r="I228" s="201"/>
    </row>
    <row r="229" spans="1:9" ht="20.100000000000001" customHeight="1" thickTop="1" x14ac:dyDescent="0.2">
      <c r="A229" s="213"/>
      <c r="B229" s="200"/>
      <c r="C229" s="200"/>
      <c r="D229" s="201"/>
      <c r="E229" s="202"/>
      <c r="F229" s="83"/>
      <c r="H229" s="214"/>
      <c r="I229" s="201"/>
    </row>
    <row r="230" spans="1:9" ht="20.100000000000001" customHeight="1" x14ac:dyDescent="0.2">
      <c r="A230" s="215"/>
      <c r="B230" s="215" t="s">
        <v>1038</v>
      </c>
      <c r="C230" s="215"/>
      <c r="D230" s="201"/>
      <c r="F230" s="83"/>
      <c r="H230" s="214">
        <f>Monto_Oferta</f>
        <v>0</v>
      </c>
      <c r="I230" s="201"/>
    </row>
    <row r="231" spans="1:9" ht="20.100000000000001" customHeight="1" x14ac:dyDescent="0.2">
      <c r="I231" s="216"/>
    </row>
    <row r="232" spans="1:9" ht="60" customHeight="1" x14ac:dyDescent="0.2">
      <c r="B232" s="326" t="str">
        <f>"El presente presupuesto asciende a la suma de: " &amp; UPPER(CONVERTIRNUM(Monto_Oferta))</f>
        <v>El presente presupuesto asciende a la suma de: CERO PESOS CON 00/100</v>
      </c>
      <c r="C232" s="326"/>
      <c r="D232" s="326"/>
      <c r="E232" s="326"/>
      <c r="F232" s="326"/>
      <c r="G232" s="326"/>
      <c r="H232" s="326"/>
      <c r="I232" s="326"/>
    </row>
    <row r="233" spans="1:9" x14ac:dyDescent="0.2">
      <c r="A233" s="84" t="s">
        <v>1012</v>
      </c>
    </row>
    <row r="396" spans="2:2" x14ac:dyDescent="0.2">
      <c r="B396" s="156">
        <v>4</v>
      </c>
    </row>
    <row r="446" spans="2:2" x14ac:dyDescent="0.2">
      <c r="B446" s="156">
        <v>4</v>
      </c>
    </row>
    <row r="496" spans="2:2" x14ac:dyDescent="0.2">
      <c r="B496" s="156">
        <v>4</v>
      </c>
    </row>
    <row r="546" spans="2:2" x14ac:dyDescent="0.2">
      <c r="B546" s="156">
        <v>4</v>
      </c>
    </row>
    <row r="596" spans="2:2" x14ac:dyDescent="0.2">
      <c r="B596" s="156">
        <v>5</v>
      </c>
    </row>
    <row r="646" spans="2:2" x14ac:dyDescent="0.2">
      <c r="B646" s="156">
        <v>5</v>
      </c>
    </row>
    <row r="696" spans="2:2" x14ac:dyDescent="0.2">
      <c r="B696" s="156">
        <v>5</v>
      </c>
    </row>
    <row r="746" spans="2:2" x14ac:dyDescent="0.2">
      <c r="B746" s="156">
        <v>5</v>
      </c>
    </row>
    <row r="796" spans="2:2" x14ac:dyDescent="0.2">
      <c r="B796" s="156">
        <v>5</v>
      </c>
    </row>
    <row r="846" spans="2:2" x14ac:dyDescent="0.2">
      <c r="B846" s="156">
        <v>5</v>
      </c>
    </row>
    <row r="896" spans="2:2" x14ac:dyDescent="0.2">
      <c r="B896" s="156">
        <v>5</v>
      </c>
    </row>
    <row r="946" spans="2:2" x14ac:dyDescent="0.2">
      <c r="B946" s="156">
        <v>5</v>
      </c>
    </row>
    <row r="996" spans="2:2" x14ac:dyDescent="0.2">
      <c r="B996" s="156">
        <v>5</v>
      </c>
    </row>
    <row r="1046" spans="2:2" x14ac:dyDescent="0.2">
      <c r="B1046" s="156">
        <v>5</v>
      </c>
    </row>
    <row r="1096" spans="2:2" x14ac:dyDescent="0.2">
      <c r="B1096" s="156">
        <v>5</v>
      </c>
    </row>
    <row r="1146" spans="2:2" x14ac:dyDescent="0.2">
      <c r="B1146" s="156">
        <v>5</v>
      </c>
    </row>
    <row r="1147" spans="2:2" x14ac:dyDescent="0.2">
      <c r="B1147" s="156">
        <f>CyP!A42</f>
        <v>0</v>
      </c>
    </row>
    <row r="1196" spans="2:2" x14ac:dyDescent="0.2">
      <c r="B1196" s="156">
        <v>5</v>
      </c>
    </row>
    <row r="1197" spans="2:2" x14ac:dyDescent="0.2">
      <c r="B1197" s="156">
        <f>CyP!A43</f>
        <v>0</v>
      </c>
    </row>
    <row r="1246" spans="2:2" x14ac:dyDescent="0.2">
      <c r="B1246" s="156">
        <v>5</v>
      </c>
    </row>
    <row r="1247" spans="2:2" x14ac:dyDescent="0.2">
      <c r="B1247" s="156">
        <f>CyP!A44</f>
        <v>0</v>
      </c>
    </row>
    <row r="1296" spans="2:2" x14ac:dyDescent="0.2">
      <c r="B1296" s="156">
        <v>5</v>
      </c>
    </row>
    <row r="1297" spans="2:2" x14ac:dyDescent="0.2">
      <c r="B1297" s="156">
        <f>CyP!A45</f>
        <v>0</v>
      </c>
    </row>
    <row r="1347" spans="2:2" x14ac:dyDescent="0.2">
      <c r="B1347" s="156">
        <f>CyP!A46</f>
        <v>0</v>
      </c>
    </row>
    <row r="1396" spans="2:2" x14ac:dyDescent="0.2">
      <c r="B1396" s="156">
        <v>7</v>
      </c>
    </row>
    <row r="1397" spans="2:2" x14ac:dyDescent="0.2">
      <c r="B1397" s="156">
        <f>CyP!A48</f>
        <v>0</v>
      </c>
    </row>
    <row r="1447" spans="2:2" x14ac:dyDescent="0.2">
      <c r="B1447" s="156">
        <f>CyP!A49</f>
        <v>0</v>
      </c>
    </row>
    <row r="1496" spans="2:2" x14ac:dyDescent="0.2">
      <c r="B1496" s="156">
        <v>8</v>
      </c>
    </row>
    <row r="1497" spans="2:2" x14ac:dyDescent="0.2">
      <c r="B1497" s="156">
        <f>CyP!A51</f>
        <v>0</v>
      </c>
    </row>
    <row r="1546" spans="2:2" x14ac:dyDescent="0.2">
      <c r="B1546" s="156">
        <v>8</v>
      </c>
    </row>
    <row r="1547" spans="2:2" x14ac:dyDescent="0.2">
      <c r="B1547" s="156">
        <f>CyP!A52</f>
        <v>0</v>
      </c>
    </row>
    <row r="1596" spans="2:2" x14ac:dyDescent="0.2">
      <c r="B1596" s="156">
        <v>8</v>
      </c>
    </row>
    <row r="1597" spans="2:2" x14ac:dyDescent="0.2">
      <c r="B1597" s="156">
        <f>CyP!A53</f>
        <v>0</v>
      </c>
    </row>
    <row r="1646" spans="2:2" x14ac:dyDescent="0.2">
      <c r="B1646" s="156">
        <v>8</v>
      </c>
    </row>
    <row r="1647" spans="2:2" x14ac:dyDescent="0.2">
      <c r="B1647" s="156">
        <f>CyP!A54</f>
        <v>0</v>
      </c>
    </row>
    <row r="1696" spans="2:2" x14ac:dyDescent="0.2">
      <c r="B1696" s="156">
        <v>8</v>
      </c>
    </row>
    <row r="1697" spans="2:2" x14ac:dyDescent="0.2">
      <c r="B1697" s="156">
        <f>CyP!A55</f>
        <v>0</v>
      </c>
    </row>
    <row r="1747" spans="2:2" x14ac:dyDescent="0.2">
      <c r="B1747" s="156">
        <f>CyP!A56</f>
        <v>0</v>
      </c>
    </row>
    <row r="1797" spans="2:2" x14ac:dyDescent="0.2">
      <c r="B1797" s="156">
        <f>CyP!A57</f>
        <v>0</v>
      </c>
    </row>
    <row r="1847" spans="2:2" x14ac:dyDescent="0.2">
      <c r="B1847" s="156">
        <f>CyP!A58</f>
        <v>0</v>
      </c>
    </row>
    <row r="1896" spans="2:2" x14ac:dyDescent="0.2">
      <c r="B1896" s="156">
        <v>12</v>
      </c>
    </row>
    <row r="1897" spans="2:2" x14ac:dyDescent="0.2">
      <c r="B1897" s="156">
        <f>CyP!A60</f>
        <v>0</v>
      </c>
    </row>
    <row r="1946" spans="2:2" x14ac:dyDescent="0.2">
      <c r="B1946" s="156">
        <v>12</v>
      </c>
    </row>
    <row r="1947" spans="2:2" x14ac:dyDescent="0.2">
      <c r="B1947" s="156">
        <f>CyP!A61</f>
        <v>0</v>
      </c>
    </row>
    <row r="1996" spans="2:2" x14ac:dyDescent="0.2">
      <c r="B1996" s="156">
        <v>12</v>
      </c>
    </row>
    <row r="1997" spans="2:2" x14ac:dyDescent="0.2">
      <c r="B1997" s="156">
        <f>CyP!A62</f>
        <v>0</v>
      </c>
    </row>
    <row r="2046" spans="2:2" x14ac:dyDescent="0.2">
      <c r="B2046" s="156">
        <v>12</v>
      </c>
    </row>
    <row r="2047" spans="2:2" x14ac:dyDescent="0.2">
      <c r="B2047" s="156">
        <f>CyP!A63</f>
        <v>0</v>
      </c>
    </row>
    <row r="2096" spans="2:2" x14ac:dyDescent="0.2">
      <c r="B2096" s="156">
        <v>12</v>
      </c>
    </row>
    <row r="2097" spans="2:2" x14ac:dyDescent="0.2">
      <c r="B2097" s="156">
        <f>CyP!A64</f>
        <v>0</v>
      </c>
    </row>
    <row r="2146" spans="2:2" x14ac:dyDescent="0.2">
      <c r="B2146" s="156">
        <v>13</v>
      </c>
    </row>
    <row r="2147" spans="2:2" x14ac:dyDescent="0.2">
      <c r="B2147" s="156">
        <f>CyP!A66</f>
        <v>0</v>
      </c>
    </row>
    <row r="2196" spans="2:2" x14ac:dyDescent="0.2">
      <c r="B2196" s="156">
        <v>13</v>
      </c>
    </row>
    <row r="2197" spans="2:2" x14ac:dyDescent="0.2">
      <c r="B2197" s="156">
        <f>CyP!A67</f>
        <v>0</v>
      </c>
    </row>
  </sheetData>
  <mergeCells count="209">
    <mergeCell ref="B232:I232"/>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 ref="B28:C28"/>
    <mergeCell ref="B29:C29"/>
    <mergeCell ref="B40:C40"/>
    <mergeCell ref="B41:C41"/>
    <mergeCell ref="B42:C42"/>
    <mergeCell ref="B43:C43"/>
    <mergeCell ref="B44:C44"/>
    <mergeCell ref="B35:C35"/>
    <mergeCell ref="B36:C36"/>
    <mergeCell ref="B37:C37"/>
    <mergeCell ref="B38:C38"/>
    <mergeCell ref="B39:C39"/>
    <mergeCell ref="B50:C50"/>
    <mergeCell ref="B51:C51"/>
    <mergeCell ref="B52:C52"/>
    <mergeCell ref="B53:C53"/>
    <mergeCell ref="B54:C54"/>
    <mergeCell ref="B45:C45"/>
    <mergeCell ref="B46:C46"/>
    <mergeCell ref="B47:C47"/>
    <mergeCell ref="B48:C48"/>
    <mergeCell ref="B49:C49"/>
    <mergeCell ref="B60:C60"/>
    <mergeCell ref="B61:C61"/>
    <mergeCell ref="B62:C62"/>
    <mergeCell ref="B63:C63"/>
    <mergeCell ref="B64:C64"/>
    <mergeCell ref="B55:C55"/>
    <mergeCell ref="B56:C56"/>
    <mergeCell ref="B57:C57"/>
    <mergeCell ref="B58:C58"/>
    <mergeCell ref="B59:C59"/>
    <mergeCell ref="B70:C70"/>
    <mergeCell ref="B71:C71"/>
    <mergeCell ref="B72:C72"/>
    <mergeCell ref="B73:C73"/>
    <mergeCell ref="B74:C74"/>
    <mergeCell ref="B65:C65"/>
    <mergeCell ref="B66:C66"/>
    <mergeCell ref="B67:C67"/>
    <mergeCell ref="B68:C68"/>
    <mergeCell ref="B69:C69"/>
    <mergeCell ref="B80:C80"/>
    <mergeCell ref="B81:C81"/>
    <mergeCell ref="B82:C82"/>
    <mergeCell ref="B83:C83"/>
    <mergeCell ref="B84:C84"/>
    <mergeCell ref="B75:C75"/>
    <mergeCell ref="B76:C76"/>
    <mergeCell ref="B77:C77"/>
    <mergeCell ref="B78:C78"/>
    <mergeCell ref="B79:C79"/>
    <mergeCell ref="B90:C90"/>
    <mergeCell ref="B91:C91"/>
    <mergeCell ref="B92:C92"/>
    <mergeCell ref="B93:C93"/>
    <mergeCell ref="B94:C94"/>
    <mergeCell ref="B85:C85"/>
    <mergeCell ref="B86:C86"/>
    <mergeCell ref="B87:C87"/>
    <mergeCell ref="B88:C88"/>
    <mergeCell ref="B89:C89"/>
    <mergeCell ref="B100:C100"/>
    <mergeCell ref="B101:C101"/>
    <mergeCell ref="B102:C102"/>
    <mergeCell ref="B103:C103"/>
    <mergeCell ref="B104:C104"/>
    <mergeCell ref="B95:C95"/>
    <mergeCell ref="B96:C96"/>
    <mergeCell ref="B97:C97"/>
    <mergeCell ref="B98:C98"/>
    <mergeCell ref="B99:C99"/>
    <mergeCell ref="B110:C110"/>
    <mergeCell ref="B111:C111"/>
    <mergeCell ref="B112:C112"/>
    <mergeCell ref="B113:C113"/>
    <mergeCell ref="B114:C114"/>
    <mergeCell ref="B105:C105"/>
    <mergeCell ref="B106:C106"/>
    <mergeCell ref="B107:C107"/>
    <mergeCell ref="B108:C108"/>
    <mergeCell ref="B109:C109"/>
    <mergeCell ref="B120:C120"/>
    <mergeCell ref="B121:C121"/>
    <mergeCell ref="B122:C122"/>
    <mergeCell ref="B123:C123"/>
    <mergeCell ref="B124:C124"/>
    <mergeCell ref="B115:C115"/>
    <mergeCell ref="B116:C116"/>
    <mergeCell ref="B117:C117"/>
    <mergeCell ref="B118:C118"/>
    <mergeCell ref="B119:C119"/>
    <mergeCell ref="B130:C130"/>
    <mergeCell ref="B131:C131"/>
    <mergeCell ref="B132:C132"/>
    <mergeCell ref="B133:C133"/>
    <mergeCell ref="B134:C134"/>
    <mergeCell ref="B125:C125"/>
    <mergeCell ref="B126:C126"/>
    <mergeCell ref="B127:C127"/>
    <mergeCell ref="B128:C128"/>
    <mergeCell ref="B129:C129"/>
    <mergeCell ref="B140:C140"/>
    <mergeCell ref="B141:C141"/>
    <mergeCell ref="B142:C142"/>
    <mergeCell ref="B143:C143"/>
    <mergeCell ref="B144:C144"/>
    <mergeCell ref="B135:C135"/>
    <mergeCell ref="B136:C136"/>
    <mergeCell ref="B137:C137"/>
    <mergeCell ref="B138:C138"/>
    <mergeCell ref="B139:C139"/>
    <mergeCell ref="B150:C150"/>
    <mergeCell ref="B151:C151"/>
    <mergeCell ref="B152:C152"/>
    <mergeCell ref="B153:C153"/>
    <mergeCell ref="B154:C154"/>
    <mergeCell ref="B145:C145"/>
    <mergeCell ref="B146:C146"/>
    <mergeCell ref="B147:C147"/>
    <mergeCell ref="B148:C148"/>
    <mergeCell ref="B149:C149"/>
    <mergeCell ref="B160:C160"/>
    <mergeCell ref="B161:C161"/>
    <mergeCell ref="B162:C162"/>
    <mergeCell ref="B163:C163"/>
    <mergeCell ref="B164:C164"/>
    <mergeCell ref="B155:C155"/>
    <mergeCell ref="B156:C156"/>
    <mergeCell ref="B157:C157"/>
    <mergeCell ref="B158:C158"/>
    <mergeCell ref="B159:C159"/>
    <mergeCell ref="B170:C170"/>
    <mergeCell ref="B171:C171"/>
    <mergeCell ref="B172:C172"/>
    <mergeCell ref="B173:C173"/>
    <mergeCell ref="B174:C174"/>
    <mergeCell ref="B165:C165"/>
    <mergeCell ref="B166:C166"/>
    <mergeCell ref="B167:C167"/>
    <mergeCell ref="B168:C168"/>
    <mergeCell ref="B169:C169"/>
    <mergeCell ref="B180:C180"/>
    <mergeCell ref="B181:C181"/>
    <mergeCell ref="B182:C182"/>
    <mergeCell ref="B183:C183"/>
    <mergeCell ref="B184:C184"/>
    <mergeCell ref="B175:C175"/>
    <mergeCell ref="B176:C176"/>
    <mergeCell ref="B177:C177"/>
    <mergeCell ref="B178:C178"/>
    <mergeCell ref="B179:C179"/>
    <mergeCell ref="B190:C190"/>
    <mergeCell ref="B191:C191"/>
    <mergeCell ref="B192:C192"/>
    <mergeCell ref="B193:C193"/>
    <mergeCell ref="B194:C194"/>
    <mergeCell ref="B185:C185"/>
    <mergeCell ref="B186:C186"/>
    <mergeCell ref="B187:C187"/>
    <mergeCell ref="B188:C188"/>
    <mergeCell ref="B189:C189"/>
    <mergeCell ref="B200:C200"/>
    <mergeCell ref="B201:C201"/>
    <mergeCell ref="B202:C202"/>
    <mergeCell ref="B203:C203"/>
    <mergeCell ref="B204:C204"/>
    <mergeCell ref="B195:C195"/>
    <mergeCell ref="B196:C196"/>
    <mergeCell ref="B197:C197"/>
    <mergeCell ref="B198:C198"/>
    <mergeCell ref="B199:C199"/>
    <mergeCell ref="B215:C215"/>
    <mergeCell ref="B216:C216"/>
    <mergeCell ref="B217:C217"/>
    <mergeCell ref="B210:C210"/>
    <mergeCell ref="B211:C211"/>
    <mergeCell ref="B212:C212"/>
    <mergeCell ref="B213:C213"/>
    <mergeCell ref="B214:C214"/>
    <mergeCell ref="B205:C205"/>
    <mergeCell ref="B206:C206"/>
    <mergeCell ref="B207:C207"/>
    <mergeCell ref="B208:C208"/>
    <mergeCell ref="B209:C209"/>
  </mergeCells>
  <conditionalFormatting sqref="A224:D230 I231">
    <cfRule type="expression" dxfId="128" priority="281" stopIfTrue="1">
      <formula>#REF!=1</formula>
    </cfRule>
  </conditionalFormatting>
  <conditionalFormatting sqref="A18:A218">
    <cfRule type="expression" dxfId="127" priority="282" stopIfTrue="1">
      <formula>#REF!&gt;0</formula>
    </cfRule>
    <cfRule type="expression" dxfId="126" priority="283" stopIfTrue="1">
      <formula>#REF!&gt;0</formula>
    </cfRule>
    <cfRule type="expression" dxfId="125" priority="284" stopIfTrue="1">
      <formula>#REF!&gt;0</formula>
    </cfRule>
  </conditionalFormatting>
  <conditionalFormatting sqref="B218:C218">
    <cfRule type="expression" dxfId="124" priority="285" stopIfTrue="1">
      <formula>#REF!&gt;0</formula>
    </cfRule>
    <cfRule type="expression" dxfId="123" priority="286" stopIfTrue="1">
      <formula>#REF!&gt;0</formula>
    </cfRule>
    <cfRule type="expression" dxfId="122" priority="287" stopIfTrue="1">
      <formula>#REF!&gt;0</formula>
    </cfRule>
  </conditionalFormatting>
  <conditionalFormatting sqref="A223:D223 B224:C225 B227:C230 A225 A227">
    <cfRule type="expression" dxfId="121" priority="288" stopIfTrue="1">
      <formula>#REF!=1</formula>
    </cfRule>
  </conditionalFormatting>
  <conditionalFormatting sqref="D223:D230 B223:C225 B227:C230 A223:A230 F223:F230 H224:I225 H227:I230 I226 I223">
    <cfRule type="expression" dxfId="120" priority="289" stopIfTrue="1">
      <formula>#REF!=1</formula>
    </cfRule>
  </conditionalFormatting>
  <conditionalFormatting sqref="I224">
    <cfRule type="expression" dxfId="119" priority="279" stopIfTrue="1">
      <formula>#REF!=1</formula>
    </cfRule>
  </conditionalFormatting>
  <conditionalFormatting sqref="I226">
    <cfRule type="expression" dxfId="118" priority="278" stopIfTrue="1">
      <formula>#REF!=1</formula>
    </cfRule>
  </conditionalFormatting>
  <conditionalFormatting sqref="I228:I229">
    <cfRule type="expression" dxfId="117" priority="277" stopIfTrue="1">
      <formula>#REF!=1</formula>
    </cfRule>
  </conditionalFormatting>
  <conditionalFormatting sqref="I230">
    <cfRule type="expression" dxfId="116" priority="276" stopIfTrue="1">
      <formula>#REF!=1</formula>
    </cfRule>
  </conditionalFormatting>
  <conditionalFormatting sqref="I227">
    <cfRule type="expression" dxfId="115" priority="275" stopIfTrue="1">
      <formula>#REF!=1</formula>
    </cfRule>
  </conditionalFormatting>
  <conditionalFormatting sqref="I225">
    <cfRule type="expression" dxfId="114" priority="274" stopIfTrue="1">
      <formula>#REF!=1</formula>
    </cfRule>
  </conditionalFormatting>
  <conditionalFormatting sqref="A223 A225 A227">
    <cfRule type="expression" dxfId="113" priority="273" stopIfTrue="1">
      <formula>#REF!=1</formula>
    </cfRule>
  </conditionalFormatting>
  <conditionalFormatting sqref="B223:C223">
    <cfRule type="expression" dxfId="112" priority="272" stopIfTrue="1">
      <formula>#REF!=1</formula>
    </cfRule>
  </conditionalFormatting>
  <conditionalFormatting sqref="B226:C226">
    <cfRule type="expression" dxfId="111" priority="271" stopIfTrue="1">
      <formula>#REF!=1</formula>
    </cfRule>
  </conditionalFormatting>
  <conditionalFormatting sqref="B228:C229">
    <cfRule type="expression" dxfId="110" priority="270" stopIfTrue="1">
      <formula>#REF!=1</formula>
    </cfRule>
  </conditionalFormatting>
  <conditionalFormatting sqref="A224 A226 A228:A229">
    <cfRule type="expression" dxfId="109" priority="269" stopIfTrue="1">
      <formula>#REF!=1</formula>
    </cfRule>
  </conditionalFormatting>
  <conditionalFormatting sqref="A224 A226 A228:A229">
    <cfRule type="expression" dxfId="108" priority="268" stopIfTrue="1">
      <formula>#REF!=1</formula>
    </cfRule>
  </conditionalFormatting>
  <conditionalFormatting sqref="B227:C227">
    <cfRule type="expression" dxfId="107" priority="138" stopIfTrue="1">
      <formula>#REF!=1</formula>
    </cfRule>
  </conditionalFormatting>
  <conditionalFormatting sqref="B18 E18:E102">
    <cfRule type="expression" dxfId="106" priority="36" stopIfTrue="1">
      <formula>#REF!&gt;0</formula>
    </cfRule>
    <cfRule type="expression" dxfId="105" priority="37" stopIfTrue="1">
      <formula>#REF!&gt;0</formula>
    </cfRule>
    <cfRule type="expression" dxfId="104" priority="38" stopIfTrue="1">
      <formula>#REF!&gt;0</formula>
    </cfRule>
  </conditionalFormatting>
  <conditionalFormatting sqref="E103:E217">
    <cfRule type="expression" dxfId="103" priority="24" stopIfTrue="1">
      <formula>#REF!&gt;0</formula>
    </cfRule>
    <cfRule type="expression" dxfId="102" priority="25" stopIfTrue="1">
      <formula>#REF!&gt;0</formula>
    </cfRule>
    <cfRule type="expression" dxfId="101" priority="26" stopIfTrue="1">
      <formula>#REF!&gt;0</formula>
    </cfRule>
  </conditionalFormatting>
  <conditionalFormatting sqref="A219">
    <cfRule type="expression" dxfId="100" priority="12" stopIfTrue="1">
      <formula>#REF!&gt;0</formula>
    </cfRule>
    <cfRule type="expression" dxfId="99" priority="13" stopIfTrue="1">
      <formula>#REF!&gt;0</formula>
    </cfRule>
    <cfRule type="expression" dxfId="98" priority="14" stopIfTrue="1">
      <formula>#REF!&gt;0</formula>
    </cfRule>
  </conditionalFormatting>
  <conditionalFormatting sqref="H226">
    <cfRule type="expression" dxfId="97" priority="11" stopIfTrue="1">
      <formula>#REF!=1</formula>
    </cfRule>
  </conditionalFormatting>
  <conditionalFormatting sqref="H223">
    <cfRule type="expression" dxfId="96" priority="10" stopIfTrue="1">
      <formula>#REF!=1</formula>
    </cfRule>
  </conditionalFormatting>
  <conditionalFormatting sqref="B19:B217">
    <cfRule type="expression" dxfId="95" priority="7" stopIfTrue="1">
      <formula>#REF!&gt;0</formula>
    </cfRule>
    <cfRule type="expression" dxfId="94" priority="8" stopIfTrue="1">
      <formula>#REF!&gt;0</formula>
    </cfRule>
    <cfRule type="expression" dxfId="93" priority="9" stopIfTrue="1">
      <formula>#REF!&gt;0</formula>
    </cfRule>
  </conditionalFormatting>
  <conditionalFormatting sqref="A221:D222">
    <cfRule type="expression" dxfId="92" priority="5" stopIfTrue="1">
      <formula>#REF!=1</formula>
    </cfRule>
  </conditionalFormatting>
  <conditionalFormatting sqref="A221:D222 F221:F222 I221:I222 A223">
    <cfRule type="expression" dxfId="91" priority="6" stopIfTrue="1">
      <formula>#REF!=1</formula>
    </cfRule>
  </conditionalFormatting>
  <conditionalFormatting sqref="A221:A223">
    <cfRule type="expression" dxfId="90" priority="4" stopIfTrue="1">
      <formula>#REF!=1</formula>
    </cfRule>
  </conditionalFormatting>
  <conditionalFormatting sqref="B221:C222">
    <cfRule type="expression" dxfId="89" priority="3" stopIfTrue="1">
      <formula>#REF!=1</formula>
    </cfRule>
  </conditionalFormatting>
  <conditionalFormatting sqref="H221">
    <cfRule type="expression" dxfId="88" priority="2" stopIfTrue="1">
      <formula>#REF!=1</formula>
    </cfRule>
  </conditionalFormatting>
  <conditionalFormatting sqref="H222">
    <cfRule type="expression" dxfId="87" priority="1" stopIfTrue="1">
      <formula>#REF!=1</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DS14999"/>
  <sheetViews>
    <sheetView showGridLines="0" showZeros="0" topLeftCell="A49" zoomScale="120" zoomScaleNormal="120" zoomScaleSheetLayoutView="100" workbookViewId="0">
      <selection activeCell="G12" sqref="G12"/>
    </sheetView>
  </sheetViews>
  <sheetFormatPr baseColWidth="10" defaultColWidth="11.42578125" defaultRowHeight="24" customHeight="1" x14ac:dyDescent="0.2"/>
  <cols>
    <col min="1" max="1" width="15.7109375" style="92" customWidth="1"/>
    <col min="2" max="2" width="20.7109375" style="92" customWidth="1"/>
    <col min="3" max="3" width="43.7109375" style="92" customWidth="1"/>
    <col min="4" max="4" width="10.7109375" style="92" customWidth="1"/>
    <col min="5" max="5" width="12.7109375" style="92" customWidth="1"/>
    <col min="6" max="7" width="15.7109375" style="99" customWidth="1"/>
    <col min="8" max="123" width="11.42578125" style="229"/>
    <col min="124" max="16384" width="11.42578125" style="92"/>
  </cols>
  <sheetData>
    <row r="1" spans="1:123" ht="24" customHeight="1" x14ac:dyDescent="0.2">
      <c r="A1" s="274" t="s">
        <v>37</v>
      </c>
      <c r="B1" s="275"/>
      <c r="C1" s="275"/>
      <c r="D1" s="275"/>
      <c r="E1" s="275"/>
      <c r="F1" s="275"/>
      <c r="G1" s="276"/>
    </row>
    <row r="2" spans="1:123" ht="24" customHeight="1" x14ac:dyDescent="0.2">
      <c r="A2" s="277" t="s">
        <v>602</v>
      </c>
      <c r="B2" s="93" t="str">
        <f>Comitente</f>
        <v>DIRECCION PROVINCIAL DE ESPACIOS VERDES</v>
      </c>
      <c r="C2" s="89"/>
      <c r="D2" s="94"/>
      <c r="E2" s="94"/>
      <c r="F2" s="95"/>
      <c r="G2" s="278"/>
    </row>
    <row r="3" spans="1:123" ht="24" customHeight="1" x14ac:dyDescent="0.2">
      <c r="A3" s="277" t="s">
        <v>603</v>
      </c>
      <c r="B3" s="93">
        <f>Contratista</f>
        <v>0</v>
      </c>
      <c r="C3" s="90"/>
      <c r="D3" s="90"/>
      <c r="E3" s="90"/>
      <c r="F3" s="96"/>
      <c r="G3" s="279"/>
    </row>
    <row r="4" spans="1:123" ht="24" customHeight="1" x14ac:dyDescent="0.2">
      <c r="A4" s="277" t="s">
        <v>24</v>
      </c>
      <c r="B4" s="93" t="str">
        <f>Obra</f>
        <v>EXTRACCION DE MANGRULLO EXISTENTE, PROVISION DE NUEVO MANGRULLO Y REFUNCIONALIZACION DE JUEGOS DE NIÑOS EN PARQUE DE MAYO</v>
      </c>
      <c r="C4" s="90"/>
      <c r="D4" s="90"/>
      <c r="E4" s="90"/>
      <c r="F4" s="96" t="s">
        <v>38</v>
      </c>
      <c r="G4" s="280">
        <f>Fecha_Base</f>
        <v>44865</v>
      </c>
    </row>
    <row r="5" spans="1:123" ht="24" customHeight="1" x14ac:dyDescent="0.2">
      <c r="A5" s="281" t="s">
        <v>601</v>
      </c>
      <c r="B5" s="91" t="str">
        <f>Ubicación</f>
        <v>CAPITAL</v>
      </c>
      <c r="C5" s="91"/>
      <c r="D5" s="97"/>
      <c r="E5" s="98"/>
      <c r="G5" s="282"/>
    </row>
    <row r="6" spans="1:123" ht="24" customHeight="1" x14ac:dyDescent="0.2">
      <c r="A6" s="281" t="s">
        <v>39</v>
      </c>
      <c r="B6" s="100">
        <f>IFERROR(VALUE(LEFT(B7,FIND(".",B7)-1)),"")</f>
        <v>1</v>
      </c>
      <c r="C6" s="92" t="str">
        <f>IFERROR(VLOOKUP(B6,Tabla_CyP,2,FALSE),"")</f>
        <v>TRABAJOS PREPARATORIOS</v>
      </c>
      <c r="E6" s="98"/>
      <c r="G6" s="282"/>
    </row>
    <row r="7" spans="1:123" ht="24" customHeight="1" x14ac:dyDescent="0.2">
      <c r="A7" s="281" t="s">
        <v>25</v>
      </c>
      <c r="B7" s="101" t="str">
        <f>IFERROR(VLOOKUP(COUNTIF($A$1:A7,"ANALISIS DE PRECIOS"),Tabla_NumeroItem,2,FALSE),"")</f>
        <v>1.1</v>
      </c>
      <c r="C7" s="92" t="str">
        <f>IFERROR(VLOOKUP(B7,Tabla_CyP,2,FALSE),"")</f>
        <v>Obrador y Baño químico</v>
      </c>
      <c r="D7" s="97"/>
      <c r="E7" s="98"/>
      <c r="F7" s="96" t="s">
        <v>26</v>
      </c>
      <c r="G7" s="283" t="str">
        <f>IFERROR(VLOOKUP(B7,Tabla_CyP,4,FALSE),"")</f>
        <v>GL</v>
      </c>
    </row>
    <row r="8" spans="1:123" ht="24" customHeight="1" x14ac:dyDescent="0.2">
      <c r="A8" s="281"/>
      <c r="B8" s="91"/>
      <c r="D8" s="97"/>
      <c r="E8" s="98"/>
      <c r="G8" s="282"/>
    </row>
    <row r="9" spans="1:123" ht="24" customHeight="1" x14ac:dyDescent="0.2">
      <c r="A9" s="334" t="s">
        <v>507</v>
      </c>
      <c r="B9" s="335"/>
      <c r="C9" s="336" t="s">
        <v>0</v>
      </c>
      <c r="D9" s="336" t="s">
        <v>27</v>
      </c>
      <c r="E9" s="338" t="s">
        <v>28</v>
      </c>
      <c r="F9" s="340" t="s">
        <v>29</v>
      </c>
      <c r="G9" s="340" t="s">
        <v>30</v>
      </c>
    </row>
    <row r="10" spans="1:123" s="97" customFormat="1" ht="24" customHeight="1" x14ac:dyDescent="0.2">
      <c r="A10" s="102" t="s">
        <v>508</v>
      </c>
      <c r="B10" s="102" t="s">
        <v>509</v>
      </c>
      <c r="C10" s="337"/>
      <c r="D10" s="337"/>
      <c r="E10" s="339"/>
      <c r="F10" s="341"/>
      <c r="G10" s="341"/>
      <c r="H10" s="230"/>
      <c r="I10" s="230"/>
      <c r="J10" s="230"/>
      <c r="K10" s="230"/>
      <c r="L10" s="230"/>
      <c r="M10" s="230"/>
      <c r="N10" s="230"/>
      <c r="O10" s="230"/>
      <c r="P10" s="230"/>
      <c r="Q10" s="230"/>
      <c r="R10" s="230"/>
      <c r="S10" s="230"/>
      <c r="T10" s="230"/>
      <c r="U10" s="230"/>
      <c r="V10" s="230"/>
      <c r="W10" s="230"/>
      <c r="X10" s="230"/>
      <c r="Y10" s="230"/>
      <c r="Z10" s="230"/>
      <c r="AA10" s="230"/>
      <c r="AB10" s="230"/>
      <c r="AC10" s="230"/>
      <c r="AD10" s="230"/>
      <c r="AE10" s="230"/>
      <c r="AF10" s="230"/>
      <c r="AG10" s="230"/>
      <c r="AH10" s="230"/>
      <c r="AI10" s="230"/>
      <c r="AJ10" s="230"/>
      <c r="AK10" s="230"/>
      <c r="AL10" s="230"/>
      <c r="AM10" s="230"/>
      <c r="AN10" s="230"/>
      <c r="AO10" s="230"/>
      <c r="AP10" s="230"/>
      <c r="AQ10" s="230"/>
      <c r="AR10" s="230"/>
      <c r="AS10" s="230"/>
      <c r="AT10" s="230"/>
      <c r="AU10" s="230"/>
      <c r="AV10" s="230"/>
      <c r="AW10" s="230"/>
      <c r="AX10" s="230"/>
      <c r="AY10" s="230"/>
      <c r="AZ10" s="230"/>
      <c r="BA10" s="230"/>
      <c r="BB10" s="230"/>
      <c r="BC10" s="230"/>
      <c r="BD10" s="230"/>
      <c r="BE10" s="230"/>
      <c r="BF10" s="230"/>
      <c r="BG10" s="230"/>
      <c r="BH10" s="230"/>
      <c r="BI10" s="230"/>
      <c r="BJ10" s="230"/>
      <c r="BK10" s="230"/>
      <c r="BL10" s="230"/>
      <c r="BM10" s="230"/>
      <c r="BN10" s="230"/>
      <c r="BO10" s="230"/>
      <c r="BP10" s="230"/>
      <c r="BQ10" s="230"/>
      <c r="BR10" s="230"/>
      <c r="BS10" s="230"/>
      <c r="BT10" s="230"/>
      <c r="BU10" s="230"/>
      <c r="BV10" s="230"/>
      <c r="BW10" s="230"/>
      <c r="BX10" s="230"/>
      <c r="BY10" s="230"/>
      <c r="BZ10" s="230"/>
      <c r="CA10" s="230"/>
      <c r="CB10" s="230"/>
      <c r="CC10" s="230"/>
      <c r="CD10" s="230"/>
      <c r="CE10" s="230"/>
      <c r="CF10" s="230"/>
      <c r="CG10" s="230"/>
      <c r="CH10" s="230"/>
      <c r="CI10" s="230"/>
      <c r="CJ10" s="230"/>
      <c r="CK10" s="230"/>
      <c r="CL10" s="230"/>
      <c r="CM10" s="230"/>
      <c r="CN10" s="230"/>
      <c r="CO10" s="230"/>
      <c r="CP10" s="230"/>
      <c r="CQ10" s="230"/>
      <c r="CR10" s="230"/>
      <c r="CS10" s="230"/>
      <c r="CT10" s="230"/>
      <c r="CU10" s="230"/>
      <c r="CV10" s="230"/>
      <c r="CW10" s="230"/>
      <c r="CX10" s="230"/>
      <c r="CY10" s="230"/>
      <c r="CZ10" s="230"/>
      <c r="DA10" s="230"/>
      <c r="DB10" s="230"/>
      <c r="DC10" s="230"/>
      <c r="DD10" s="230"/>
      <c r="DE10" s="230"/>
      <c r="DF10" s="230"/>
      <c r="DG10" s="230"/>
      <c r="DH10" s="230"/>
      <c r="DI10" s="230"/>
      <c r="DJ10" s="230"/>
      <c r="DK10" s="230"/>
      <c r="DL10" s="230"/>
      <c r="DM10" s="230"/>
      <c r="DN10" s="230"/>
      <c r="DO10" s="230"/>
      <c r="DP10" s="230"/>
      <c r="DQ10" s="230"/>
      <c r="DR10" s="230"/>
      <c r="DS10" s="230"/>
    </row>
    <row r="11" spans="1:123" ht="24" customHeight="1" x14ac:dyDescent="0.2">
      <c r="A11" s="284"/>
      <c r="B11" s="103"/>
      <c r="C11" s="143" t="s">
        <v>604</v>
      </c>
      <c r="D11" s="104"/>
      <c r="E11" s="105"/>
      <c r="F11" s="106"/>
      <c r="G11" s="285"/>
    </row>
    <row r="12" spans="1:123" s="229" customFormat="1" ht="24" customHeight="1" x14ac:dyDescent="0.2">
      <c r="A12" s="224" t="str">
        <f t="shared" ref="A12:A25" si="0">IFERROR(VLOOKUP(C12,Tabla_Insumos,4,FALSE),"")</f>
        <v/>
      </c>
      <c r="B12" s="222" t="str">
        <f>IFERROR(VLOOKUP(C12,Tabla_Insumos,5,FALSE),"")</f>
        <v/>
      </c>
      <c r="C12" s="223"/>
      <c r="D12" s="224" t="str">
        <f t="shared" ref="D12:D25" si="1">IFERROR(VLOOKUP(C12,Tabla_Insumos,2,FALSE),"")</f>
        <v/>
      </c>
      <c r="E12" s="225"/>
      <c r="F12" s="226">
        <f t="shared" ref="F12:F25" si="2">IFERROR(VLOOKUP(C12,Tabla_Insumos,3,FALSE),0)</f>
        <v>0</v>
      </c>
      <c r="G12" s="286">
        <f>ROUND(E12*F12,2)</f>
        <v>0</v>
      </c>
    </row>
    <row r="13" spans="1:123" s="229" customFormat="1" ht="24" customHeight="1" x14ac:dyDescent="0.2">
      <c r="A13" s="224" t="str">
        <f t="shared" si="0"/>
        <v/>
      </c>
      <c r="B13" s="222" t="str">
        <f t="shared" ref="B13:B25" si="3">IFERROR(VLOOKUP(C13,Tabla_Insumos,5,FALSE),"")</f>
        <v/>
      </c>
      <c r="C13" s="223"/>
      <c r="D13" s="224" t="str">
        <f t="shared" si="1"/>
        <v/>
      </c>
      <c r="E13" s="225"/>
      <c r="F13" s="226">
        <f t="shared" si="2"/>
        <v>0</v>
      </c>
      <c r="G13" s="286">
        <f t="shared" ref="G13:G25" si="4">ROUND(E13*F13,2)</f>
        <v>0</v>
      </c>
    </row>
    <row r="14" spans="1:123" s="229" customFormat="1" ht="24" customHeight="1" x14ac:dyDescent="0.2">
      <c r="A14" s="224" t="str">
        <f t="shared" si="0"/>
        <v/>
      </c>
      <c r="B14" s="222" t="str">
        <f t="shared" si="3"/>
        <v/>
      </c>
      <c r="C14" s="223"/>
      <c r="D14" s="224" t="str">
        <f t="shared" si="1"/>
        <v/>
      </c>
      <c r="E14" s="225"/>
      <c r="F14" s="226">
        <f t="shared" si="2"/>
        <v>0</v>
      </c>
      <c r="G14" s="286">
        <f t="shared" si="4"/>
        <v>0</v>
      </c>
    </row>
    <row r="15" spans="1:123" s="229" customFormat="1" ht="24" customHeight="1" x14ac:dyDescent="0.2">
      <c r="A15" s="224" t="str">
        <f t="shared" si="0"/>
        <v/>
      </c>
      <c r="B15" s="222" t="str">
        <f t="shared" si="3"/>
        <v/>
      </c>
      <c r="C15" s="223"/>
      <c r="D15" s="224" t="str">
        <f t="shared" si="1"/>
        <v/>
      </c>
      <c r="E15" s="225"/>
      <c r="F15" s="226">
        <f t="shared" si="2"/>
        <v>0</v>
      </c>
      <c r="G15" s="286">
        <f t="shared" si="4"/>
        <v>0</v>
      </c>
    </row>
    <row r="16" spans="1:123" s="229" customFormat="1" ht="24" customHeight="1" x14ac:dyDescent="0.2">
      <c r="A16" s="224" t="str">
        <f t="shared" si="0"/>
        <v/>
      </c>
      <c r="B16" s="222" t="str">
        <f t="shared" si="3"/>
        <v/>
      </c>
      <c r="C16" s="223"/>
      <c r="D16" s="224" t="str">
        <f t="shared" si="1"/>
        <v/>
      </c>
      <c r="E16" s="225"/>
      <c r="F16" s="226">
        <f t="shared" si="2"/>
        <v>0</v>
      </c>
      <c r="G16" s="286">
        <f t="shared" si="4"/>
        <v>0</v>
      </c>
    </row>
    <row r="17" spans="1:7" s="229" customFormat="1" ht="24" customHeight="1" x14ac:dyDescent="0.2">
      <c r="A17" s="224" t="str">
        <f t="shared" si="0"/>
        <v/>
      </c>
      <c r="B17" s="222" t="str">
        <f t="shared" si="3"/>
        <v/>
      </c>
      <c r="C17" s="223"/>
      <c r="D17" s="224" t="str">
        <f t="shared" si="1"/>
        <v/>
      </c>
      <c r="E17" s="225"/>
      <c r="F17" s="226">
        <f t="shared" si="2"/>
        <v>0</v>
      </c>
      <c r="G17" s="286">
        <f t="shared" si="4"/>
        <v>0</v>
      </c>
    </row>
    <row r="18" spans="1:7" s="229" customFormat="1" ht="24" customHeight="1" x14ac:dyDescent="0.2">
      <c r="A18" s="224" t="str">
        <f t="shared" si="0"/>
        <v/>
      </c>
      <c r="B18" s="222" t="str">
        <f t="shared" si="3"/>
        <v/>
      </c>
      <c r="C18" s="223"/>
      <c r="D18" s="224" t="str">
        <f t="shared" si="1"/>
        <v/>
      </c>
      <c r="E18" s="225"/>
      <c r="F18" s="226">
        <f t="shared" si="2"/>
        <v>0</v>
      </c>
      <c r="G18" s="286">
        <f t="shared" si="4"/>
        <v>0</v>
      </c>
    </row>
    <row r="19" spans="1:7" s="229" customFormat="1" ht="24" customHeight="1" x14ac:dyDescent="0.2">
      <c r="A19" s="224" t="str">
        <f t="shared" si="0"/>
        <v/>
      </c>
      <c r="B19" s="222" t="str">
        <f t="shared" si="3"/>
        <v/>
      </c>
      <c r="C19" s="223"/>
      <c r="D19" s="224" t="str">
        <f t="shared" si="1"/>
        <v/>
      </c>
      <c r="E19" s="225"/>
      <c r="F19" s="226">
        <f t="shared" si="2"/>
        <v>0</v>
      </c>
      <c r="G19" s="286">
        <f t="shared" si="4"/>
        <v>0</v>
      </c>
    </row>
    <row r="20" spans="1:7" s="229" customFormat="1" ht="24" customHeight="1" x14ac:dyDescent="0.2">
      <c r="A20" s="224" t="str">
        <f t="shared" si="0"/>
        <v/>
      </c>
      <c r="B20" s="222" t="str">
        <f t="shared" si="3"/>
        <v/>
      </c>
      <c r="C20" s="223"/>
      <c r="D20" s="224" t="str">
        <f t="shared" si="1"/>
        <v/>
      </c>
      <c r="E20" s="225"/>
      <c r="F20" s="226">
        <f t="shared" si="2"/>
        <v>0</v>
      </c>
      <c r="G20" s="286">
        <f t="shared" si="4"/>
        <v>0</v>
      </c>
    </row>
    <row r="21" spans="1:7" s="229" customFormat="1" ht="24" customHeight="1" x14ac:dyDescent="0.2">
      <c r="A21" s="224" t="str">
        <f t="shared" si="0"/>
        <v/>
      </c>
      <c r="B21" s="222" t="str">
        <f t="shared" si="3"/>
        <v/>
      </c>
      <c r="C21" s="223"/>
      <c r="D21" s="224" t="str">
        <f t="shared" si="1"/>
        <v/>
      </c>
      <c r="E21" s="225"/>
      <c r="F21" s="226">
        <f t="shared" si="2"/>
        <v>0</v>
      </c>
      <c r="G21" s="286">
        <f t="shared" si="4"/>
        <v>0</v>
      </c>
    </row>
    <row r="22" spans="1:7" s="229" customFormat="1" ht="24" customHeight="1" x14ac:dyDescent="0.2">
      <c r="A22" s="224" t="str">
        <f t="shared" si="0"/>
        <v/>
      </c>
      <c r="B22" s="222" t="str">
        <f t="shared" si="3"/>
        <v/>
      </c>
      <c r="C22" s="223"/>
      <c r="D22" s="224" t="str">
        <f t="shared" si="1"/>
        <v/>
      </c>
      <c r="E22" s="225"/>
      <c r="F22" s="226">
        <f t="shared" si="2"/>
        <v>0</v>
      </c>
      <c r="G22" s="286">
        <f t="shared" si="4"/>
        <v>0</v>
      </c>
    </row>
    <row r="23" spans="1:7" s="229" customFormat="1" ht="24" customHeight="1" x14ac:dyDescent="0.2">
      <c r="A23" s="224" t="str">
        <f t="shared" si="0"/>
        <v/>
      </c>
      <c r="B23" s="222" t="str">
        <f t="shared" si="3"/>
        <v/>
      </c>
      <c r="C23" s="223"/>
      <c r="D23" s="224" t="str">
        <f t="shared" si="1"/>
        <v/>
      </c>
      <c r="E23" s="225"/>
      <c r="F23" s="226">
        <f t="shared" si="2"/>
        <v>0</v>
      </c>
      <c r="G23" s="286">
        <f t="shared" si="4"/>
        <v>0</v>
      </c>
    </row>
    <row r="24" spans="1:7" s="229" customFormat="1" ht="24" customHeight="1" x14ac:dyDescent="0.2">
      <c r="A24" s="224" t="str">
        <f t="shared" si="0"/>
        <v/>
      </c>
      <c r="B24" s="222" t="str">
        <f t="shared" si="3"/>
        <v/>
      </c>
      <c r="C24" s="223"/>
      <c r="D24" s="224" t="str">
        <f t="shared" si="1"/>
        <v/>
      </c>
      <c r="E24" s="225"/>
      <c r="F24" s="226">
        <f t="shared" si="2"/>
        <v>0</v>
      </c>
      <c r="G24" s="286">
        <f t="shared" si="4"/>
        <v>0</v>
      </c>
    </row>
    <row r="25" spans="1:7" s="229" customFormat="1" ht="24" customHeight="1" x14ac:dyDescent="0.2">
      <c r="A25" s="224" t="str">
        <f t="shared" si="0"/>
        <v/>
      </c>
      <c r="B25" s="222" t="str">
        <f t="shared" si="3"/>
        <v/>
      </c>
      <c r="C25" s="223"/>
      <c r="D25" s="224" t="str">
        <f t="shared" si="1"/>
        <v/>
      </c>
      <c r="E25" s="225"/>
      <c r="F25" s="227">
        <f t="shared" si="2"/>
        <v>0</v>
      </c>
      <c r="G25" s="286">
        <f t="shared" si="4"/>
        <v>0</v>
      </c>
    </row>
    <row r="26" spans="1:7" ht="24" customHeight="1" x14ac:dyDescent="0.2">
      <c r="A26" s="287"/>
      <c r="D26" s="97"/>
      <c r="E26" s="98"/>
      <c r="F26" s="273" t="s">
        <v>31</v>
      </c>
      <c r="G26" s="288">
        <f>SUBTOTAL(9,G12:G25)</f>
        <v>0</v>
      </c>
    </row>
    <row r="27" spans="1:7" ht="24" customHeight="1" x14ac:dyDescent="0.2">
      <c r="A27" s="287"/>
      <c r="C27" s="107" t="s">
        <v>605</v>
      </c>
      <c r="D27" s="97"/>
      <c r="E27" s="98"/>
      <c r="G27" s="289"/>
    </row>
    <row r="28" spans="1:7" s="229" customFormat="1" ht="24" customHeight="1" x14ac:dyDescent="0.2">
      <c r="A28" s="224" t="str">
        <f t="shared" ref="A28:A35" si="5">IFERROR(VLOOKUP(C28,Tabla_Insumos,4,FALSE),"")</f>
        <v/>
      </c>
      <c r="B28" s="222">
        <f t="shared" ref="B28:B35" si="6">IFERROR(VLOOKUP(A28,Tabla_Indices,5,FALSE),"")</f>
        <v>0</v>
      </c>
      <c r="C28" s="223"/>
      <c r="D28" s="224" t="str">
        <f t="shared" ref="D28:D31" si="7">IFERROR(VLOOKUP(C28,Tabla_Insumos,2,FALSE),"")</f>
        <v/>
      </c>
      <c r="E28" s="225"/>
      <c r="F28" s="228">
        <f t="shared" ref="F28:F35" si="8">IFERROR(VLOOKUP(C28,Tabla_Insumos,3,FALSE),0)</f>
        <v>0</v>
      </c>
      <c r="G28" s="286">
        <f>ROUND(E28*F28,2)</f>
        <v>0</v>
      </c>
    </row>
    <row r="29" spans="1:7" s="229" customFormat="1" ht="24" customHeight="1" x14ac:dyDescent="0.2">
      <c r="A29" s="224" t="str">
        <f t="shared" si="5"/>
        <v/>
      </c>
      <c r="B29" s="222">
        <f t="shared" si="6"/>
        <v>0</v>
      </c>
      <c r="C29" s="223"/>
      <c r="D29" s="224" t="str">
        <f t="shared" si="7"/>
        <v/>
      </c>
      <c r="E29" s="225"/>
      <c r="F29" s="228">
        <f t="shared" si="8"/>
        <v>0</v>
      </c>
      <c r="G29" s="286">
        <f>ROUND(E29*F29,2)</f>
        <v>0</v>
      </c>
    </row>
    <row r="30" spans="1:7" s="229" customFormat="1" ht="24" customHeight="1" x14ac:dyDescent="0.2">
      <c r="A30" s="224" t="str">
        <f t="shared" si="5"/>
        <v/>
      </c>
      <c r="B30" s="222">
        <f t="shared" si="6"/>
        <v>0</v>
      </c>
      <c r="C30" s="223"/>
      <c r="D30" s="224" t="str">
        <f t="shared" si="7"/>
        <v/>
      </c>
      <c r="E30" s="225"/>
      <c r="F30" s="228">
        <f t="shared" si="8"/>
        <v>0</v>
      </c>
      <c r="G30" s="286">
        <f t="shared" ref="G30:G35" si="9">ROUND(E30*F30,2)</f>
        <v>0</v>
      </c>
    </row>
    <row r="31" spans="1:7" s="229" customFormat="1" ht="24" customHeight="1" x14ac:dyDescent="0.2">
      <c r="A31" s="224" t="str">
        <f t="shared" si="5"/>
        <v/>
      </c>
      <c r="B31" s="222">
        <f t="shared" si="6"/>
        <v>0</v>
      </c>
      <c r="C31" s="223"/>
      <c r="D31" s="224" t="str">
        <f t="shared" si="7"/>
        <v/>
      </c>
      <c r="E31" s="225"/>
      <c r="F31" s="228">
        <f t="shared" si="8"/>
        <v>0</v>
      </c>
      <c r="G31" s="286">
        <f t="shared" si="9"/>
        <v>0</v>
      </c>
    </row>
    <row r="32" spans="1:7" s="229" customFormat="1" ht="24" customHeight="1" x14ac:dyDescent="0.2">
      <c r="A32" s="224" t="str">
        <f t="shared" si="5"/>
        <v/>
      </c>
      <c r="B32" s="222">
        <f t="shared" si="6"/>
        <v>0</v>
      </c>
      <c r="C32" s="223"/>
      <c r="D32" s="224" t="str">
        <f t="shared" ref="D32:D35" si="10">IFERROR(VLOOKUP(C32,Tabla_Insumos,2,FALSE),"")</f>
        <v/>
      </c>
      <c r="E32" s="225"/>
      <c r="F32" s="226">
        <f t="shared" si="8"/>
        <v>0</v>
      </c>
      <c r="G32" s="286">
        <f t="shared" si="9"/>
        <v>0</v>
      </c>
    </row>
    <row r="33" spans="1:7" s="229" customFormat="1" ht="24" customHeight="1" x14ac:dyDescent="0.2">
      <c r="A33" s="224" t="str">
        <f t="shared" si="5"/>
        <v/>
      </c>
      <c r="B33" s="222">
        <f t="shared" si="6"/>
        <v>0</v>
      </c>
      <c r="C33" s="223"/>
      <c r="D33" s="224" t="str">
        <f t="shared" si="10"/>
        <v/>
      </c>
      <c r="E33" s="225"/>
      <c r="F33" s="226">
        <f t="shared" si="8"/>
        <v>0</v>
      </c>
      <c r="G33" s="286">
        <f t="shared" si="9"/>
        <v>0</v>
      </c>
    </row>
    <row r="34" spans="1:7" s="229" customFormat="1" ht="24" customHeight="1" x14ac:dyDescent="0.2">
      <c r="A34" s="224" t="str">
        <f t="shared" si="5"/>
        <v/>
      </c>
      <c r="B34" s="222">
        <f t="shared" si="6"/>
        <v>0</v>
      </c>
      <c r="C34" s="223"/>
      <c r="D34" s="224" t="str">
        <f t="shared" si="10"/>
        <v/>
      </c>
      <c r="E34" s="225"/>
      <c r="F34" s="226">
        <f t="shared" si="8"/>
        <v>0</v>
      </c>
      <c r="G34" s="286">
        <f t="shared" si="9"/>
        <v>0</v>
      </c>
    </row>
    <row r="35" spans="1:7" s="229" customFormat="1" ht="24" customHeight="1" x14ac:dyDescent="0.2">
      <c r="A35" s="224" t="str">
        <f t="shared" si="5"/>
        <v/>
      </c>
      <c r="B35" s="222">
        <f t="shared" si="6"/>
        <v>0</v>
      </c>
      <c r="C35" s="223"/>
      <c r="D35" s="224" t="str">
        <f t="shared" si="10"/>
        <v/>
      </c>
      <c r="E35" s="225"/>
      <c r="F35" s="226">
        <f t="shared" si="8"/>
        <v>0</v>
      </c>
      <c r="G35" s="286">
        <f t="shared" si="9"/>
        <v>0</v>
      </c>
    </row>
    <row r="36" spans="1:7" ht="24" customHeight="1" x14ac:dyDescent="0.2">
      <c r="A36" s="287"/>
      <c r="D36" s="97"/>
      <c r="E36" s="98"/>
      <c r="F36" s="273" t="s">
        <v>32</v>
      </c>
      <c r="G36" s="288">
        <f>SUBTOTAL(9,G28:G35)</f>
        <v>0</v>
      </c>
    </row>
    <row r="37" spans="1:7" ht="24" customHeight="1" x14ac:dyDescent="0.2">
      <c r="A37" s="287"/>
      <c r="C37" s="107" t="s">
        <v>606</v>
      </c>
      <c r="D37" s="97"/>
      <c r="E37" s="98"/>
      <c r="G37" s="289"/>
    </row>
    <row r="38" spans="1:7" s="229" customFormat="1" ht="24" customHeight="1" x14ac:dyDescent="0.2">
      <c r="A38" s="224" t="str">
        <f t="shared" ref="A38:A46" si="11">IFERROR(VLOOKUP(C38,Tabla_Insumos,4,FALSE),"")</f>
        <v/>
      </c>
      <c r="B38" s="222" t="str">
        <f t="shared" ref="B38:B46" si="12">IFERROR(VLOOKUP(C38,Tabla_Insumos,5,FALSE),"")</f>
        <v/>
      </c>
      <c r="C38" s="223"/>
      <c r="D38" s="224" t="str">
        <f t="shared" ref="D38:D46" si="13">IFERROR(VLOOKUP(C38,Tabla_Insumos,2,FALSE),"")</f>
        <v/>
      </c>
      <c r="E38" s="225"/>
      <c r="F38" s="226">
        <f t="shared" ref="F38:F46" si="14">IFERROR(VLOOKUP(C38,Tabla_Insumos,3,FALSE),0)</f>
        <v>0</v>
      </c>
      <c r="G38" s="286">
        <f t="shared" ref="G38:G46" si="15">ROUND(E38*F38,2)</f>
        <v>0</v>
      </c>
    </row>
    <row r="39" spans="1:7" s="229" customFormat="1" ht="24" customHeight="1" x14ac:dyDescent="0.2">
      <c r="A39" s="224" t="str">
        <f t="shared" si="11"/>
        <v/>
      </c>
      <c r="B39" s="222" t="str">
        <f t="shared" si="12"/>
        <v/>
      </c>
      <c r="C39" s="223"/>
      <c r="D39" s="224" t="str">
        <f t="shared" si="13"/>
        <v/>
      </c>
      <c r="E39" s="225"/>
      <c r="F39" s="226">
        <f t="shared" si="14"/>
        <v>0</v>
      </c>
      <c r="G39" s="286">
        <f t="shared" si="15"/>
        <v>0</v>
      </c>
    </row>
    <row r="40" spans="1:7" s="229" customFormat="1" ht="24" customHeight="1" x14ac:dyDescent="0.2">
      <c r="A40" s="224" t="str">
        <f t="shared" si="11"/>
        <v/>
      </c>
      <c r="B40" s="222" t="str">
        <f t="shared" si="12"/>
        <v/>
      </c>
      <c r="C40" s="223"/>
      <c r="D40" s="224" t="str">
        <f t="shared" si="13"/>
        <v/>
      </c>
      <c r="E40" s="225"/>
      <c r="F40" s="226">
        <f t="shared" si="14"/>
        <v>0</v>
      </c>
      <c r="G40" s="286">
        <f t="shared" si="15"/>
        <v>0</v>
      </c>
    </row>
    <row r="41" spans="1:7" s="229" customFormat="1" ht="24" customHeight="1" x14ac:dyDescent="0.2">
      <c r="A41" s="224" t="str">
        <f t="shared" si="11"/>
        <v/>
      </c>
      <c r="B41" s="222" t="str">
        <f t="shared" si="12"/>
        <v/>
      </c>
      <c r="C41" s="223"/>
      <c r="D41" s="224" t="str">
        <f t="shared" si="13"/>
        <v/>
      </c>
      <c r="E41" s="225"/>
      <c r="F41" s="226">
        <f t="shared" si="14"/>
        <v>0</v>
      </c>
      <c r="G41" s="286">
        <f t="shared" si="15"/>
        <v>0</v>
      </c>
    </row>
    <row r="42" spans="1:7" s="229" customFormat="1" ht="24" customHeight="1" x14ac:dyDescent="0.2">
      <c r="A42" s="224" t="str">
        <f t="shared" si="11"/>
        <v/>
      </c>
      <c r="B42" s="222" t="str">
        <f t="shared" si="12"/>
        <v/>
      </c>
      <c r="C42" s="223"/>
      <c r="D42" s="224" t="str">
        <f t="shared" si="13"/>
        <v/>
      </c>
      <c r="E42" s="225"/>
      <c r="F42" s="226">
        <f t="shared" si="14"/>
        <v>0</v>
      </c>
      <c r="G42" s="286">
        <f t="shared" si="15"/>
        <v>0</v>
      </c>
    </row>
    <row r="43" spans="1:7" s="229" customFormat="1" ht="24" customHeight="1" x14ac:dyDescent="0.2">
      <c r="A43" s="224" t="str">
        <f t="shared" si="11"/>
        <v/>
      </c>
      <c r="B43" s="222" t="str">
        <f t="shared" si="12"/>
        <v/>
      </c>
      <c r="C43" s="223"/>
      <c r="D43" s="224" t="str">
        <f t="shared" si="13"/>
        <v/>
      </c>
      <c r="E43" s="225"/>
      <c r="F43" s="226">
        <f t="shared" si="14"/>
        <v>0</v>
      </c>
      <c r="G43" s="286">
        <f t="shared" si="15"/>
        <v>0</v>
      </c>
    </row>
    <row r="44" spans="1:7" s="229" customFormat="1" ht="24" customHeight="1" x14ac:dyDescent="0.2">
      <c r="A44" s="224" t="str">
        <f t="shared" si="11"/>
        <v/>
      </c>
      <c r="B44" s="222" t="str">
        <f t="shared" si="12"/>
        <v/>
      </c>
      <c r="C44" s="223"/>
      <c r="D44" s="224" t="str">
        <f t="shared" si="13"/>
        <v/>
      </c>
      <c r="E44" s="225"/>
      <c r="F44" s="226">
        <f t="shared" si="14"/>
        <v>0</v>
      </c>
      <c r="G44" s="286">
        <f t="shared" si="15"/>
        <v>0</v>
      </c>
    </row>
    <row r="45" spans="1:7" s="229" customFormat="1" ht="24" customHeight="1" x14ac:dyDescent="0.2">
      <c r="A45" s="224" t="str">
        <f t="shared" si="11"/>
        <v/>
      </c>
      <c r="B45" s="222" t="str">
        <f t="shared" si="12"/>
        <v/>
      </c>
      <c r="C45" s="223"/>
      <c r="D45" s="224" t="str">
        <f t="shared" si="13"/>
        <v/>
      </c>
      <c r="E45" s="225"/>
      <c r="F45" s="226">
        <f t="shared" si="14"/>
        <v>0</v>
      </c>
      <c r="G45" s="286">
        <f t="shared" si="15"/>
        <v>0</v>
      </c>
    </row>
    <row r="46" spans="1:7" s="229" customFormat="1" ht="24" customHeight="1" x14ac:dyDescent="0.2">
      <c r="A46" s="224" t="str">
        <f t="shared" si="11"/>
        <v/>
      </c>
      <c r="B46" s="222" t="str">
        <f t="shared" si="12"/>
        <v/>
      </c>
      <c r="C46" s="223"/>
      <c r="D46" s="224" t="str">
        <f t="shared" si="13"/>
        <v/>
      </c>
      <c r="E46" s="225"/>
      <c r="F46" s="226">
        <f t="shared" si="14"/>
        <v>0</v>
      </c>
      <c r="G46" s="286">
        <f t="shared" si="15"/>
        <v>0</v>
      </c>
    </row>
    <row r="47" spans="1:7" ht="24" customHeight="1" x14ac:dyDescent="0.2">
      <c r="A47" s="290"/>
      <c r="B47" s="97"/>
      <c r="D47" s="97"/>
      <c r="E47" s="98"/>
      <c r="F47" s="273" t="s">
        <v>33</v>
      </c>
      <c r="G47" s="288">
        <f>SUBTOTAL(9,G38:G46)</f>
        <v>0</v>
      </c>
    </row>
    <row r="48" spans="1:7" ht="24" customHeight="1" x14ac:dyDescent="0.2">
      <c r="A48" s="291"/>
      <c r="B48" s="97"/>
      <c r="D48" s="97"/>
      <c r="E48" s="98"/>
      <c r="G48" s="289"/>
    </row>
    <row r="49" spans="1:123" ht="24" customHeight="1" x14ac:dyDescent="0.2">
      <c r="A49" s="292" t="str">
        <f>B7</f>
        <v>1.1</v>
      </c>
      <c r="B49" s="293" t="str">
        <f>C7</f>
        <v>Obrador y Baño químico</v>
      </c>
      <c r="C49" s="104"/>
      <c r="D49" s="104" t="s">
        <v>34</v>
      </c>
      <c r="E49" s="105"/>
      <c r="F49" s="295" t="s">
        <v>35</v>
      </c>
      <c r="G49" s="294">
        <f>SUBTOTAL(9,G12:G48)</f>
        <v>0</v>
      </c>
    </row>
    <row r="51" spans="1:123" ht="24" customHeight="1" x14ac:dyDescent="0.2">
      <c r="A51" s="274" t="s">
        <v>37</v>
      </c>
      <c r="B51" s="275"/>
      <c r="C51" s="275"/>
      <c r="D51" s="275"/>
      <c r="E51" s="275"/>
      <c r="F51" s="275"/>
      <c r="G51" s="276"/>
    </row>
    <row r="52" spans="1:123" ht="24" customHeight="1" x14ac:dyDescent="0.2">
      <c r="A52" s="277" t="s">
        <v>602</v>
      </c>
      <c r="B52" s="93" t="str">
        <f>Comitente</f>
        <v>DIRECCION PROVINCIAL DE ESPACIOS VERDES</v>
      </c>
      <c r="C52" s="89"/>
      <c r="D52" s="94"/>
      <c r="E52" s="94"/>
      <c r="F52" s="95"/>
      <c r="G52" s="278"/>
    </row>
    <row r="53" spans="1:123" ht="24" customHeight="1" x14ac:dyDescent="0.2">
      <c r="A53" s="277" t="s">
        <v>603</v>
      </c>
      <c r="B53" s="93">
        <f>Contratista</f>
        <v>0</v>
      </c>
      <c r="C53" s="90"/>
      <c r="D53" s="90"/>
      <c r="E53" s="90"/>
      <c r="F53" s="96"/>
      <c r="G53" s="279"/>
    </row>
    <row r="54" spans="1:123" ht="24" customHeight="1" x14ac:dyDescent="0.2">
      <c r="A54" s="277" t="s">
        <v>24</v>
      </c>
      <c r="B54" s="93" t="str">
        <f>Obra</f>
        <v>EXTRACCION DE MANGRULLO EXISTENTE, PROVISION DE NUEVO MANGRULLO Y REFUNCIONALIZACION DE JUEGOS DE NIÑOS EN PARQUE DE MAYO</v>
      </c>
      <c r="C54" s="90"/>
      <c r="D54" s="90"/>
      <c r="E54" s="90"/>
      <c r="F54" s="96" t="s">
        <v>38</v>
      </c>
      <c r="G54" s="280">
        <f>Fecha_Base</f>
        <v>44865</v>
      </c>
    </row>
    <row r="55" spans="1:123" ht="24" customHeight="1" x14ac:dyDescent="0.2">
      <c r="A55" s="281" t="s">
        <v>601</v>
      </c>
      <c r="B55" s="91" t="str">
        <f>Ubicación</f>
        <v>CAPITAL</v>
      </c>
      <c r="C55" s="91"/>
      <c r="D55" s="97"/>
      <c r="E55" s="98"/>
      <c r="G55" s="282"/>
    </row>
    <row r="56" spans="1:123" ht="24" customHeight="1" x14ac:dyDescent="0.2">
      <c r="A56" s="281" t="s">
        <v>39</v>
      </c>
      <c r="B56" s="100">
        <f>IFERROR(VALUE(LEFT(B57,FIND(".",B57)-1)),"")</f>
        <v>1</v>
      </c>
      <c r="C56" s="92" t="str">
        <f>IFERROR(VLOOKUP(B56,Tabla_CyP,2,FALSE),"")</f>
        <v>TRABAJOS PREPARATORIOS</v>
      </c>
      <c r="E56" s="98"/>
      <c r="G56" s="282"/>
    </row>
    <row r="57" spans="1:123" ht="24" customHeight="1" x14ac:dyDescent="0.2">
      <c r="A57" s="281" t="s">
        <v>25</v>
      </c>
      <c r="B57" s="101" t="str">
        <f>IFERROR(VLOOKUP(COUNTIF($A$1:A57,"ANALISIS DE PRECIOS"),Tabla_NumeroItem,2,FALSE),"")</f>
        <v>1.2</v>
      </c>
      <c r="C57" s="92" t="str">
        <f>IFERROR(VLOOKUP(B57,Tabla_CyP,2,FALSE),"")</f>
        <v>Cierre perimetral de obra</v>
      </c>
      <c r="D57" s="97"/>
      <c r="E57" s="98"/>
      <c r="F57" s="96" t="s">
        <v>26</v>
      </c>
      <c r="G57" s="283" t="str">
        <f>IFERROR(VLOOKUP(B57,Tabla_CyP,4,FALSE),"")</f>
        <v>GL</v>
      </c>
    </row>
    <row r="58" spans="1:123" ht="24" customHeight="1" x14ac:dyDescent="0.2">
      <c r="A58" s="281"/>
      <c r="B58" s="91"/>
      <c r="D58" s="97"/>
      <c r="E58" s="98"/>
      <c r="G58" s="282"/>
    </row>
    <row r="59" spans="1:123" ht="24" customHeight="1" x14ac:dyDescent="0.2">
      <c r="A59" s="334" t="s">
        <v>507</v>
      </c>
      <c r="B59" s="335"/>
      <c r="C59" s="336" t="s">
        <v>0</v>
      </c>
      <c r="D59" s="336" t="s">
        <v>27</v>
      </c>
      <c r="E59" s="338" t="s">
        <v>28</v>
      </c>
      <c r="F59" s="340" t="s">
        <v>29</v>
      </c>
      <c r="G59" s="340" t="s">
        <v>30</v>
      </c>
    </row>
    <row r="60" spans="1:123" s="97" customFormat="1" ht="24" customHeight="1" x14ac:dyDescent="0.2">
      <c r="A60" s="102" t="s">
        <v>508</v>
      </c>
      <c r="B60" s="102" t="s">
        <v>509</v>
      </c>
      <c r="C60" s="337"/>
      <c r="D60" s="337"/>
      <c r="E60" s="339"/>
      <c r="F60" s="341"/>
      <c r="G60" s="341"/>
      <c r="H60" s="230"/>
      <c r="I60" s="230"/>
      <c r="J60" s="230"/>
      <c r="K60" s="230"/>
      <c r="L60" s="230"/>
      <c r="M60" s="230"/>
      <c r="N60" s="230"/>
      <c r="O60" s="230"/>
      <c r="P60" s="230"/>
      <c r="Q60" s="230"/>
      <c r="R60" s="230"/>
      <c r="S60" s="230"/>
      <c r="T60" s="230"/>
      <c r="U60" s="230"/>
      <c r="V60" s="230"/>
      <c r="W60" s="230"/>
      <c r="X60" s="230"/>
      <c r="Y60" s="230"/>
      <c r="Z60" s="230"/>
      <c r="AA60" s="230"/>
      <c r="AB60" s="230"/>
      <c r="AC60" s="230"/>
      <c r="AD60" s="230"/>
      <c r="AE60" s="230"/>
      <c r="AF60" s="230"/>
      <c r="AG60" s="230"/>
      <c r="AH60" s="230"/>
      <c r="AI60" s="230"/>
      <c r="AJ60" s="230"/>
      <c r="AK60" s="230"/>
      <c r="AL60" s="230"/>
      <c r="AM60" s="230"/>
      <c r="AN60" s="230"/>
      <c r="AO60" s="230"/>
      <c r="AP60" s="230"/>
      <c r="AQ60" s="230"/>
      <c r="AR60" s="230"/>
      <c r="AS60" s="230"/>
      <c r="AT60" s="230"/>
      <c r="AU60" s="230"/>
      <c r="AV60" s="230"/>
      <c r="AW60" s="230"/>
      <c r="AX60" s="230"/>
      <c r="AY60" s="230"/>
      <c r="AZ60" s="230"/>
      <c r="BA60" s="230"/>
      <c r="BB60" s="230"/>
      <c r="BC60" s="230"/>
      <c r="BD60" s="230"/>
      <c r="BE60" s="230"/>
      <c r="BF60" s="230"/>
      <c r="BG60" s="230"/>
      <c r="BH60" s="230"/>
      <c r="BI60" s="230"/>
      <c r="BJ60" s="230"/>
      <c r="BK60" s="230"/>
      <c r="BL60" s="230"/>
      <c r="BM60" s="230"/>
      <c r="BN60" s="230"/>
      <c r="BO60" s="230"/>
      <c r="BP60" s="230"/>
      <c r="BQ60" s="230"/>
      <c r="BR60" s="230"/>
      <c r="BS60" s="230"/>
      <c r="BT60" s="230"/>
      <c r="BU60" s="230"/>
      <c r="BV60" s="230"/>
      <c r="BW60" s="230"/>
      <c r="BX60" s="230"/>
      <c r="BY60" s="230"/>
      <c r="BZ60" s="230"/>
      <c r="CA60" s="230"/>
      <c r="CB60" s="230"/>
      <c r="CC60" s="230"/>
      <c r="CD60" s="230"/>
      <c r="CE60" s="230"/>
      <c r="CF60" s="230"/>
      <c r="CG60" s="230"/>
      <c r="CH60" s="230"/>
      <c r="CI60" s="230"/>
      <c r="CJ60" s="230"/>
      <c r="CK60" s="230"/>
      <c r="CL60" s="230"/>
      <c r="CM60" s="230"/>
      <c r="CN60" s="230"/>
      <c r="CO60" s="230"/>
      <c r="CP60" s="230"/>
      <c r="CQ60" s="230"/>
      <c r="CR60" s="230"/>
      <c r="CS60" s="230"/>
      <c r="CT60" s="230"/>
      <c r="CU60" s="230"/>
      <c r="CV60" s="230"/>
      <c r="CW60" s="230"/>
      <c r="CX60" s="230"/>
      <c r="CY60" s="230"/>
      <c r="CZ60" s="230"/>
      <c r="DA60" s="230"/>
      <c r="DB60" s="230"/>
      <c r="DC60" s="230"/>
      <c r="DD60" s="230"/>
      <c r="DE60" s="230"/>
      <c r="DF60" s="230"/>
      <c r="DG60" s="230"/>
      <c r="DH60" s="230"/>
      <c r="DI60" s="230"/>
      <c r="DJ60" s="230"/>
      <c r="DK60" s="230"/>
      <c r="DL60" s="230"/>
      <c r="DM60" s="230"/>
      <c r="DN60" s="230"/>
      <c r="DO60" s="230"/>
      <c r="DP60" s="230"/>
      <c r="DQ60" s="230"/>
      <c r="DR60" s="230"/>
      <c r="DS60" s="230"/>
    </row>
    <row r="61" spans="1:123" ht="24" customHeight="1" x14ac:dyDescent="0.2">
      <c r="A61" s="284"/>
      <c r="B61" s="103"/>
      <c r="C61" s="143" t="s">
        <v>604</v>
      </c>
      <c r="D61" s="104"/>
      <c r="E61" s="105"/>
      <c r="F61" s="106"/>
      <c r="G61" s="285"/>
    </row>
    <row r="62" spans="1:123" s="229" customFormat="1" ht="24" customHeight="1" x14ac:dyDescent="0.2">
      <c r="A62" s="224" t="str">
        <f t="shared" ref="A62:A75" si="16">IFERROR(VLOOKUP(C62,Tabla_Insumos,4,FALSE),"")</f>
        <v/>
      </c>
      <c r="B62" s="222" t="str">
        <f>IFERROR(VLOOKUP(C62,Tabla_Insumos,5,FALSE),"")</f>
        <v/>
      </c>
      <c r="C62" s="223"/>
      <c r="D62" s="224" t="str">
        <f t="shared" ref="D62:D75" si="17">IFERROR(VLOOKUP(C62,Tabla_Insumos,2,FALSE),"")</f>
        <v/>
      </c>
      <c r="E62" s="225"/>
      <c r="F62" s="226">
        <f t="shared" ref="F62:F75" si="18">IFERROR(VLOOKUP(C62,Tabla_Insumos,3,FALSE),0)</f>
        <v>0</v>
      </c>
      <c r="G62" s="286">
        <f>ROUND(E62*F62,2)</f>
        <v>0</v>
      </c>
    </row>
    <row r="63" spans="1:123" s="229" customFormat="1" ht="24" customHeight="1" x14ac:dyDescent="0.2">
      <c r="A63" s="224" t="str">
        <f t="shared" si="16"/>
        <v/>
      </c>
      <c r="B63" s="222" t="str">
        <f t="shared" ref="B63:B75" si="19">IFERROR(VLOOKUP(C63,Tabla_Insumos,5,FALSE),"")</f>
        <v/>
      </c>
      <c r="C63" s="223"/>
      <c r="D63" s="224" t="str">
        <f t="shared" si="17"/>
        <v/>
      </c>
      <c r="E63" s="225"/>
      <c r="F63" s="226">
        <f t="shared" si="18"/>
        <v>0</v>
      </c>
      <c r="G63" s="286">
        <f t="shared" ref="G63:G75" si="20">ROUND(E63*F63,2)</f>
        <v>0</v>
      </c>
    </row>
    <row r="64" spans="1:123" s="229" customFormat="1" ht="24" customHeight="1" x14ac:dyDescent="0.2">
      <c r="A64" s="224" t="str">
        <f t="shared" si="16"/>
        <v/>
      </c>
      <c r="B64" s="222" t="str">
        <f t="shared" si="19"/>
        <v/>
      </c>
      <c r="C64" s="223"/>
      <c r="D64" s="224" t="str">
        <f t="shared" si="17"/>
        <v/>
      </c>
      <c r="E64" s="225"/>
      <c r="F64" s="226">
        <f t="shared" si="18"/>
        <v>0</v>
      </c>
      <c r="G64" s="286">
        <f t="shared" si="20"/>
        <v>0</v>
      </c>
    </row>
    <row r="65" spans="1:7" s="229" customFormat="1" ht="24" customHeight="1" x14ac:dyDescent="0.2">
      <c r="A65" s="224" t="str">
        <f t="shared" si="16"/>
        <v/>
      </c>
      <c r="B65" s="222" t="str">
        <f t="shared" si="19"/>
        <v/>
      </c>
      <c r="C65" s="223"/>
      <c r="D65" s="224" t="str">
        <f t="shared" si="17"/>
        <v/>
      </c>
      <c r="E65" s="225"/>
      <c r="F65" s="226">
        <f t="shared" si="18"/>
        <v>0</v>
      </c>
      <c r="G65" s="286">
        <f t="shared" si="20"/>
        <v>0</v>
      </c>
    </row>
    <row r="66" spans="1:7" s="229" customFormat="1" ht="24" customHeight="1" x14ac:dyDescent="0.2">
      <c r="A66" s="224" t="str">
        <f t="shared" si="16"/>
        <v/>
      </c>
      <c r="B66" s="222" t="str">
        <f t="shared" si="19"/>
        <v/>
      </c>
      <c r="C66" s="223"/>
      <c r="D66" s="224" t="str">
        <f t="shared" si="17"/>
        <v/>
      </c>
      <c r="E66" s="225"/>
      <c r="F66" s="226">
        <f t="shared" si="18"/>
        <v>0</v>
      </c>
      <c r="G66" s="286">
        <f t="shared" si="20"/>
        <v>0</v>
      </c>
    </row>
    <row r="67" spans="1:7" s="229" customFormat="1" ht="24" customHeight="1" x14ac:dyDescent="0.2">
      <c r="A67" s="224" t="str">
        <f t="shared" si="16"/>
        <v/>
      </c>
      <c r="B67" s="222" t="str">
        <f t="shared" si="19"/>
        <v/>
      </c>
      <c r="C67" s="223"/>
      <c r="D67" s="224" t="str">
        <f t="shared" si="17"/>
        <v/>
      </c>
      <c r="E67" s="225"/>
      <c r="F67" s="226">
        <f t="shared" si="18"/>
        <v>0</v>
      </c>
      <c r="G67" s="286">
        <f t="shared" si="20"/>
        <v>0</v>
      </c>
    </row>
    <row r="68" spans="1:7" s="229" customFormat="1" ht="24" customHeight="1" x14ac:dyDescent="0.2">
      <c r="A68" s="224" t="str">
        <f t="shared" si="16"/>
        <v/>
      </c>
      <c r="B68" s="222" t="str">
        <f t="shared" si="19"/>
        <v/>
      </c>
      <c r="C68" s="223"/>
      <c r="D68" s="224" t="str">
        <f t="shared" si="17"/>
        <v/>
      </c>
      <c r="E68" s="225"/>
      <c r="F68" s="226">
        <f t="shared" si="18"/>
        <v>0</v>
      </c>
      <c r="G68" s="286">
        <f t="shared" si="20"/>
        <v>0</v>
      </c>
    </row>
    <row r="69" spans="1:7" s="229" customFormat="1" ht="24" customHeight="1" x14ac:dyDescent="0.2">
      <c r="A69" s="224" t="str">
        <f t="shared" si="16"/>
        <v/>
      </c>
      <c r="B69" s="222" t="str">
        <f t="shared" si="19"/>
        <v/>
      </c>
      <c r="C69" s="223"/>
      <c r="D69" s="224" t="str">
        <f t="shared" si="17"/>
        <v/>
      </c>
      <c r="E69" s="225"/>
      <c r="F69" s="226">
        <f t="shared" si="18"/>
        <v>0</v>
      </c>
      <c r="G69" s="286">
        <f t="shared" si="20"/>
        <v>0</v>
      </c>
    </row>
    <row r="70" spans="1:7" s="229" customFormat="1" ht="24" customHeight="1" x14ac:dyDescent="0.2">
      <c r="A70" s="224" t="str">
        <f t="shared" si="16"/>
        <v/>
      </c>
      <c r="B70" s="222" t="str">
        <f t="shared" si="19"/>
        <v/>
      </c>
      <c r="C70" s="223"/>
      <c r="D70" s="224" t="str">
        <f t="shared" si="17"/>
        <v/>
      </c>
      <c r="E70" s="225"/>
      <c r="F70" s="226">
        <f t="shared" si="18"/>
        <v>0</v>
      </c>
      <c r="G70" s="286">
        <f t="shared" si="20"/>
        <v>0</v>
      </c>
    </row>
    <row r="71" spans="1:7" s="229" customFormat="1" ht="24" customHeight="1" x14ac:dyDescent="0.2">
      <c r="A71" s="224" t="str">
        <f t="shared" si="16"/>
        <v/>
      </c>
      <c r="B71" s="222" t="str">
        <f t="shared" si="19"/>
        <v/>
      </c>
      <c r="C71" s="223"/>
      <c r="D71" s="224" t="str">
        <f t="shared" si="17"/>
        <v/>
      </c>
      <c r="E71" s="225"/>
      <c r="F71" s="226">
        <f t="shared" si="18"/>
        <v>0</v>
      </c>
      <c r="G71" s="286">
        <f t="shared" si="20"/>
        <v>0</v>
      </c>
    </row>
    <row r="72" spans="1:7" s="229" customFormat="1" ht="24" customHeight="1" x14ac:dyDescent="0.2">
      <c r="A72" s="224" t="str">
        <f t="shared" si="16"/>
        <v/>
      </c>
      <c r="B72" s="222" t="str">
        <f t="shared" si="19"/>
        <v/>
      </c>
      <c r="C72" s="223"/>
      <c r="D72" s="224" t="str">
        <f t="shared" si="17"/>
        <v/>
      </c>
      <c r="E72" s="225"/>
      <c r="F72" s="226">
        <f t="shared" si="18"/>
        <v>0</v>
      </c>
      <c r="G72" s="286">
        <f t="shared" si="20"/>
        <v>0</v>
      </c>
    </row>
    <row r="73" spans="1:7" s="229" customFormat="1" ht="24" customHeight="1" x14ac:dyDescent="0.2">
      <c r="A73" s="224" t="str">
        <f t="shared" si="16"/>
        <v/>
      </c>
      <c r="B73" s="222" t="str">
        <f t="shared" si="19"/>
        <v/>
      </c>
      <c r="C73" s="223"/>
      <c r="D73" s="224" t="str">
        <f t="shared" si="17"/>
        <v/>
      </c>
      <c r="E73" s="225"/>
      <c r="F73" s="226">
        <f t="shared" si="18"/>
        <v>0</v>
      </c>
      <c r="G73" s="286">
        <f t="shared" si="20"/>
        <v>0</v>
      </c>
    </row>
    <row r="74" spans="1:7" s="229" customFormat="1" ht="24" customHeight="1" x14ac:dyDescent="0.2">
      <c r="A74" s="224" t="str">
        <f t="shared" si="16"/>
        <v/>
      </c>
      <c r="B74" s="222" t="str">
        <f t="shared" si="19"/>
        <v/>
      </c>
      <c r="C74" s="223"/>
      <c r="D74" s="224" t="str">
        <f t="shared" si="17"/>
        <v/>
      </c>
      <c r="E74" s="225"/>
      <c r="F74" s="226">
        <f t="shared" si="18"/>
        <v>0</v>
      </c>
      <c r="G74" s="286">
        <f t="shared" si="20"/>
        <v>0</v>
      </c>
    </row>
    <row r="75" spans="1:7" s="229" customFormat="1" ht="24" customHeight="1" x14ac:dyDescent="0.2">
      <c r="A75" s="224" t="str">
        <f t="shared" si="16"/>
        <v/>
      </c>
      <c r="B75" s="222" t="str">
        <f t="shared" si="19"/>
        <v/>
      </c>
      <c r="C75" s="223"/>
      <c r="D75" s="224" t="str">
        <f t="shared" si="17"/>
        <v/>
      </c>
      <c r="E75" s="225"/>
      <c r="F75" s="227">
        <f t="shared" si="18"/>
        <v>0</v>
      </c>
      <c r="G75" s="286">
        <f t="shared" si="20"/>
        <v>0</v>
      </c>
    </row>
    <row r="76" spans="1:7" ht="24" customHeight="1" x14ac:dyDescent="0.2">
      <c r="A76" s="287"/>
      <c r="D76" s="97"/>
      <c r="E76" s="98"/>
      <c r="F76" s="273" t="s">
        <v>31</v>
      </c>
      <c r="G76" s="288">
        <f>SUBTOTAL(9,G62:G75)</f>
        <v>0</v>
      </c>
    </row>
    <row r="77" spans="1:7" ht="24" customHeight="1" x14ac:dyDescent="0.2">
      <c r="A77" s="287"/>
      <c r="C77" s="107" t="s">
        <v>605</v>
      </c>
      <c r="D77" s="97"/>
      <c r="E77" s="98"/>
      <c r="G77" s="289"/>
    </row>
    <row r="78" spans="1:7" s="229" customFormat="1" ht="24" customHeight="1" x14ac:dyDescent="0.2">
      <c r="A78" s="224" t="str">
        <f t="shared" ref="A78:A85" si="21">IFERROR(VLOOKUP(C78,Tabla_Insumos,4,FALSE),"")</f>
        <v/>
      </c>
      <c r="B78" s="222">
        <f t="shared" ref="B78:B85" si="22">IFERROR(VLOOKUP(A78,Tabla_Indices,5,FALSE),"")</f>
        <v>0</v>
      </c>
      <c r="C78" s="223"/>
      <c r="D78" s="224" t="str">
        <f t="shared" ref="D78:D85" si="23">IFERROR(VLOOKUP(C78,Tabla_Insumos,2,FALSE),"")</f>
        <v/>
      </c>
      <c r="E78" s="225"/>
      <c r="F78" s="228">
        <f t="shared" ref="F78:F85" si="24">IFERROR(VLOOKUP(C78,Tabla_Insumos,3,FALSE),0)</f>
        <v>0</v>
      </c>
      <c r="G78" s="286">
        <f>ROUND(E78*F78,2)</f>
        <v>0</v>
      </c>
    </row>
    <row r="79" spans="1:7" s="229" customFormat="1" ht="24" customHeight="1" x14ac:dyDescent="0.2">
      <c r="A79" s="224" t="str">
        <f t="shared" si="21"/>
        <v/>
      </c>
      <c r="B79" s="222">
        <f t="shared" si="22"/>
        <v>0</v>
      </c>
      <c r="C79" s="223"/>
      <c r="D79" s="224" t="str">
        <f t="shared" si="23"/>
        <v/>
      </c>
      <c r="E79" s="225"/>
      <c r="F79" s="228">
        <f t="shared" si="24"/>
        <v>0</v>
      </c>
      <c r="G79" s="286">
        <f>ROUND(E79*F79,2)</f>
        <v>0</v>
      </c>
    </row>
    <row r="80" spans="1:7" s="229" customFormat="1" ht="24" customHeight="1" x14ac:dyDescent="0.2">
      <c r="A80" s="224" t="str">
        <f t="shared" si="21"/>
        <v/>
      </c>
      <c r="B80" s="222">
        <f t="shared" si="22"/>
        <v>0</v>
      </c>
      <c r="C80" s="223"/>
      <c r="D80" s="224" t="str">
        <f t="shared" si="23"/>
        <v/>
      </c>
      <c r="E80" s="225"/>
      <c r="F80" s="228">
        <f t="shared" si="24"/>
        <v>0</v>
      </c>
      <c r="G80" s="286">
        <f t="shared" ref="G80:G85" si="25">ROUND(E80*F80,2)</f>
        <v>0</v>
      </c>
    </row>
    <row r="81" spans="1:7" s="229" customFormat="1" ht="24" customHeight="1" x14ac:dyDescent="0.2">
      <c r="A81" s="224" t="str">
        <f t="shared" si="21"/>
        <v/>
      </c>
      <c r="B81" s="222">
        <f t="shared" si="22"/>
        <v>0</v>
      </c>
      <c r="C81" s="223"/>
      <c r="D81" s="224" t="str">
        <f t="shared" si="23"/>
        <v/>
      </c>
      <c r="E81" s="225"/>
      <c r="F81" s="228">
        <f t="shared" si="24"/>
        <v>0</v>
      </c>
      <c r="G81" s="286">
        <f t="shared" si="25"/>
        <v>0</v>
      </c>
    </row>
    <row r="82" spans="1:7" s="229" customFormat="1" ht="24" customHeight="1" x14ac:dyDescent="0.2">
      <c r="A82" s="224" t="str">
        <f t="shared" si="21"/>
        <v/>
      </c>
      <c r="B82" s="222">
        <f t="shared" si="22"/>
        <v>0</v>
      </c>
      <c r="C82" s="223"/>
      <c r="D82" s="224" t="str">
        <f t="shared" si="23"/>
        <v/>
      </c>
      <c r="E82" s="225"/>
      <c r="F82" s="226">
        <f t="shared" si="24"/>
        <v>0</v>
      </c>
      <c r="G82" s="286">
        <f t="shared" si="25"/>
        <v>0</v>
      </c>
    </row>
    <row r="83" spans="1:7" s="229" customFormat="1" ht="24" customHeight="1" x14ac:dyDescent="0.2">
      <c r="A83" s="224" t="str">
        <f t="shared" si="21"/>
        <v/>
      </c>
      <c r="B83" s="222">
        <f t="shared" si="22"/>
        <v>0</v>
      </c>
      <c r="C83" s="223"/>
      <c r="D83" s="224" t="str">
        <f t="shared" si="23"/>
        <v/>
      </c>
      <c r="E83" s="225"/>
      <c r="F83" s="226">
        <f t="shared" si="24"/>
        <v>0</v>
      </c>
      <c r="G83" s="286">
        <f t="shared" si="25"/>
        <v>0</v>
      </c>
    </row>
    <row r="84" spans="1:7" s="229" customFormat="1" ht="24" customHeight="1" x14ac:dyDescent="0.2">
      <c r="A84" s="224" t="str">
        <f t="shared" si="21"/>
        <v/>
      </c>
      <c r="B84" s="222">
        <f t="shared" si="22"/>
        <v>0</v>
      </c>
      <c r="C84" s="223"/>
      <c r="D84" s="224" t="str">
        <f t="shared" si="23"/>
        <v/>
      </c>
      <c r="E84" s="225"/>
      <c r="F84" s="226">
        <f t="shared" si="24"/>
        <v>0</v>
      </c>
      <c r="G84" s="286">
        <f t="shared" si="25"/>
        <v>0</v>
      </c>
    </row>
    <row r="85" spans="1:7" s="229" customFormat="1" ht="24" customHeight="1" x14ac:dyDescent="0.2">
      <c r="A85" s="224" t="str">
        <f t="shared" si="21"/>
        <v/>
      </c>
      <c r="B85" s="222">
        <f t="shared" si="22"/>
        <v>0</v>
      </c>
      <c r="C85" s="223"/>
      <c r="D85" s="224" t="str">
        <f t="shared" si="23"/>
        <v/>
      </c>
      <c r="E85" s="225"/>
      <c r="F85" s="226">
        <f t="shared" si="24"/>
        <v>0</v>
      </c>
      <c r="G85" s="286">
        <f t="shared" si="25"/>
        <v>0</v>
      </c>
    </row>
    <row r="86" spans="1:7" ht="24" customHeight="1" x14ac:dyDescent="0.2">
      <c r="A86" s="287"/>
      <c r="D86" s="97"/>
      <c r="E86" s="98"/>
      <c r="F86" s="273" t="s">
        <v>32</v>
      </c>
      <c r="G86" s="288">
        <f>SUBTOTAL(9,G78:G85)</f>
        <v>0</v>
      </c>
    </row>
    <row r="87" spans="1:7" ht="24" customHeight="1" x14ac:dyDescent="0.2">
      <c r="A87" s="287"/>
      <c r="C87" s="107" t="s">
        <v>606</v>
      </c>
      <c r="D87" s="97"/>
      <c r="E87" s="98"/>
      <c r="G87" s="289"/>
    </row>
    <row r="88" spans="1:7" s="229" customFormat="1" ht="24" customHeight="1" x14ac:dyDescent="0.2">
      <c r="A88" s="224" t="str">
        <f t="shared" ref="A88:A96" si="26">IFERROR(VLOOKUP(C88,Tabla_Insumos,4,FALSE),"")</f>
        <v/>
      </c>
      <c r="B88" s="222" t="str">
        <f t="shared" ref="B88:B96" si="27">IFERROR(VLOOKUP(C88,Tabla_Insumos,5,FALSE),"")</f>
        <v/>
      </c>
      <c r="C88" s="223"/>
      <c r="D88" s="224" t="str">
        <f t="shared" ref="D88:D96" si="28">IFERROR(VLOOKUP(C88,Tabla_Insumos,2,FALSE),"")</f>
        <v/>
      </c>
      <c r="E88" s="225"/>
      <c r="F88" s="226">
        <f t="shared" ref="F88:F96" si="29">IFERROR(VLOOKUP(C88,Tabla_Insumos,3,FALSE),0)</f>
        <v>0</v>
      </c>
      <c r="G88" s="286">
        <f t="shared" ref="G88:G96" si="30">ROUND(E88*F88,2)</f>
        <v>0</v>
      </c>
    </row>
    <row r="89" spans="1:7" s="229" customFormat="1" ht="24" customHeight="1" x14ac:dyDescent="0.2">
      <c r="A89" s="224" t="str">
        <f t="shared" si="26"/>
        <v/>
      </c>
      <c r="B89" s="222" t="str">
        <f t="shared" si="27"/>
        <v/>
      </c>
      <c r="C89" s="223"/>
      <c r="D89" s="224" t="str">
        <f t="shared" si="28"/>
        <v/>
      </c>
      <c r="E89" s="225"/>
      <c r="F89" s="226">
        <f t="shared" si="29"/>
        <v>0</v>
      </c>
      <c r="G89" s="286">
        <f t="shared" si="30"/>
        <v>0</v>
      </c>
    </row>
    <row r="90" spans="1:7" s="229" customFormat="1" ht="24" customHeight="1" x14ac:dyDescent="0.2">
      <c r="A90" s="224" t="str">
        <f t="shared" si="26"/>
        <v/>
      </c>
      <c r="B90" s="222" t="str">
        <f t="shared" si="27"/>
        <v/>
      </c>
      <c r="C90" s="223"/>
      <c r="D90" s="224" t="str">
        <f t="shared" si="28"/>
        <v/>
      </c>
      <c r="E90" s="225"/>
      <c r="F90" s="226">
        <f t="shared" si="29"/>
        <v>0</v>
      </c>
      <c r="G90" s="286">
        <f t="shared" si="30"/>
        <v>0</v>
      </c>
    </row>
    <row r="91" spans="1:7" s="229" customFormat="1" ht="24" customHeight="1" x14ac:dyDescent="0.2">
      <c r="A91" s="224" t="str">
        <f t="shared" si="26"/>
        <v/>
      </c>
      <c r="B91" s="222" t="str">
        <f t="shared" si="27"/>
        <v/>
      </c>
      <c r="C91" s="223"/>
      <c r="D91" s="224" t="str">
        <f t="shared" si="28"/>
        <v/>
      </c>
      <c r="E91" s="225"/>
      <c r="F91" s="226">
        <f t="shared" si="29"/>
        <v>0</v>
      </c>
      <c r="G91" s="286">
        <f t="shared" si="30"/>
        <v>0</v>
      </c>
    </row>
    <row r="92" spans="1:7" s="229" customFormat="1" ht="24" customHeight="1" x14ac:dyDescent="0.2">
      <c r="A92" s="224" t="str">
        <f t="shared" si="26"/>
        <v/>
      </c>
      <c r="B92" s="222" t="str">
        <f t="shared" si="27"/>
        <v/>
      </c>
      <c r="C92" s="223"/>
      <c r="D92" s="224" t="str">
        <f t="shared" si="28"/>
        <v/>
      </c>
      <c r="E92" s="225"/>
      <c r="F92" s="226">
        <f t="shared" si="29"/>
        <v>0</v>
      </c>
      <c r="G92" s="286">
        <f t="shared" si="30"/>
        <v>0</v>
      </c>
    </row>
    <row r="93" spans="1:7" s="229" customFormat="1" ht="24" customHeight="1" x14ac:dyDescent="0.2">
      <c r="A93" s="224" t="str">
        <f t="shared" si="26"/>
        <v/>
      </c>
      <c r="B93" s="222" t="str">
        <f t="shared" si="27"/>
        <v/>
      </c>
      <c r="C93" s="223"/>
      <c r="D93" s="224" t="str">
        <f t="shared" si="28"/>
        <v/>
      </c>
      <c r="E93" s="225"/>
      <c r="F93" s="226">
        <f t="shared" si="29"/>
        <v>0</v>
      </c>
      <c r="G93" s="286">
        <f t="shared" si="30"/>
        <v>0</v>
      </c>
    </row>
    <row r="94" spans="1:7" s="229" customFormat="1" ht="24" customHeight="1" x14ac:dyDescent="0.2">
      <c r="A94" s="224" t="str">
        <f t="shared" si="26"/>
        <v/>
      </c>
      <c r="B94" s="222" t="str">
        <f t="shared" si="27"/>
        <v/>
      </c>
      <c r="C94" s="223"/>
      <c r="D94" s="224" t="str">
        <f t="shared" si="28"/>
        <v/>
      </c>
      <c r="E94" s="225"/>
      <c r="F94" s="226">
        <f t="shared" si="29"/>
        <v>0</v>
      </c>
      <c r="G94" s="286">
        <f t="shared" si="30"/>
        <v>0</v>
      </c>
    </row>
    <row r="95" spans="1:7" s="229" customFormat="1" ht="24" customHeight="1" x14ac:dyDescent="0.2">
      <c r="A95" s="224" t="str">
        <f t="shared" si="26"/>
        <v/>
      </c>
      <c r="B95" s="222" t="str">
        <f t="shared" si="27"/>
        <v/>
      </c>
      <c r="C95" s="223"/>
      <c r="D95" s="224" t="str">
        <f t="shared" si="28"/>
        <v/>
      </c>
      <c r="E95" s="225"/>
      <c r="F95" s="226">
        <f t="shared" si="29"/>
        <v>0</v>
      </c>
      <c r="G95" s="286">
        <f t="shared" si="30"/>
        <v>0</v>
      </c>
    </row>
    <row r="96" spans="1:7" s="229" customFormat="1" ht="24" customHeight="1" x14ac:dyDescent="0.2">
      <c r="A96" s="224" t="str">
        <f t="shared" si="26"/>
        <v/>
      </c>
      <c r="B96" s="222" t="str">
        <f t="shared" si="27"/>
        <v/>
      </c>
      <c r="C96" s="223"/>
      <c r="D96" s="224" t="str">
        <f t="shared" si="28"/>
        <v/>
      </c>
      <c r="E96" s="225"/>
      <c r="F96" s="226">
        <f t="shared" si="29"/>
        <v>0</v>
      </c>
      <c r="G96" s="286">
        <f t="shared" si="30"/>
        <v>0</v>
      </c>
    </row>
    <row r="97" spans="1:123" ht="24" customHeight="1" x14ac:dyDescent="0.2">
      <c r="A97" s="290"/>
      <c r="B97" s="97"/>
      <c r="D97" s="97"/>
      <c r="E97" s="98"/>
      <c r="F97" s="273" t="s">
        <v>33</v>
      </c>
      <c r="G97" s="288">
        <f>SUBTOTAL(9,G88:G96)</f>
        <v>0</v>
      </c>
    </row>
    <row r="98" spans="1:123" ht="24" customHeight="1" x14ac:dyDescent="0.2">
      <c r="A98" s="291"/>
      <c r="B98" s="97"/>
      <c r="D98" s="97"/>
      <c r="E98" s="98"/>
      <c r="G98" s="289"/>
    </row>
    <row r="99" spans="1:123" ht="24" customHeight="1" x14ac:dyDescent="0.2">
      <c r="A99" s="292" t="str">
        <f>B57</f>
        <v>1.2</v>
      </c>
      <c r="B99" s="293" t="str">
        <f>C57</f>
        <v>Cierre perimetral de obra</v>
      </c>
      <c r="C99" s="104"/>
      <c r="D99" s="104" t="s">
        <v>34</v>
      </c>
      <c r="E99" s="105"/>
      <c r="F99" s="295" t="s">
        <v>35</v>
      </c>
      <c r="G99" s="294">
        <f>SUBTOTAL(9,G62:G98)</f>
        <v>0</v>
      </c>
    </row>
    <row r="101" spans="1:123" ht="24" customHeight="1" x14ac:dyDescent="0.2">
      <c r="A101" s="274" t="s">
        <v>37</v>
      </c>
      <c r="B101" s="275"/>
      <c r="C101" s="275"/>
      <c r="D101" s="275"/>
      <c r="E101" s="275"/>
      <c r="F101" s="275"/>
      <c r="G101" s="276"/>
    </row>
    <row r="102" spans="1:123" ht="24" customHeight="1" x14ac:dyDescent="0.2">
      <c r="A102" s="277" t="s">
        <v>602</v>
      </c>
      <c r="B102" s="93" t="str">
        <f>Comitente</f>
        <v>DIRECCION PROVINCIAL DE ESPACIOS VERDES</v>
      </c>
      <c r="C102" s="89"/>
      <c r="D102" s="94"/>
      <c r="E102" s="94"/>
      <c r="F102" s="95"/>
      <c r="G102" s="278"/>
    </row>
    <row r="103" spans="1:123" ht="24" customHeight="1" x14ac:dyDescent="0.2">
      <c r="A103" s="277" t="s">
        <v>603</v>
      </c>
      <c r="B103" s="93">
        <f>Contratista</f>
        <v>0</v>
      </c>
      <c r="C103" s="90"/>
      <c r="D103" s="90"/>
      <c r="E103" s="90"/>
      <c r="F103" s="96"/>
      <c r="G103" s="279"/>
    </row>
    <row r="104" spans="1:123" ht="24" customHeight="1" x14ac:dyDescent="0.2">
      <c r="A104" s="277" t="s">
        <v>24</v>
      </c>
      <c r="B104" s="93" t="str">
        <f>Obra</f>
        <v>EXTRACCION DE MANGRULLO EXISTENTE, PROVISION DE NUEVO MANGRULLO Y REFUNCIONALIZACION DE JUEGOS DE NIÑOS EN PARQUE DE MAYO</v>
      </c>
      <c r="C104" s="90"/>
      <c r="D104" s="90"/>
      <c r="E104" s="90"/>
      <c r="F104" s="96" t="s">
        <v>38</v>
      </c>
      <c r="G104" s="280">
        <f>Fecha_Base</f>
        <v>44865</v>
      </c>
    </row>
    <row r="105" spans="1:123" ht="24" customHeight="1" x14ac:dyDescent="0.2">
      <c r="A105" s="281" t="s">
        <v>601</v>
      </c>
      <c r="B105" s="91" t="str">
        <f>Ubicación</f>
        <v>CAPITAL</v>
      </c>
      <c r="C105" s="91"/>
      <c r="D105" s="97"/>
      <c r="E105" s="98"/>
      <c r="G105" s="282"/>
    </row>
    <row r="106" spans="1:123" ht="24" customHeight="1" x14ac:dyDescent="0.2">
      <c r="A106" s="281" t="s">
        <v>39</v>
      </c>
      <c r="B106" s="100">
        <f>IFERROR(VALUE(LEFT(B107,FIND(".",B107)-1)),"")</f>
        <v>1</v>
      </c>
      <c r="C106" s="92" t="str">
        <f>IFERROR(VLOOKUP(B106,Tabla_CyP,2,FALSE),"")</f>
        <v>TRABAJOS PREPARATORIOS</v>
      </c>
      <c r="E106" s="98"/>
      <c r="G106" s="282"/>
    </row>
    <row r="107" spans="1:123" ht="24" customHeight="1" x14ac:dyDescent="0.2">
      <c r="A107" s="281" t="s">
        <v>25</v>
      </c>
      <c r="B107" s="101" t="str">
        <f>IFERROR(VLOOKUP(COUNTIF($A$1:A107,"ANALISIS DE PRECIOS"),Tabla_NumeroItem,2,FALSE),"")</f>
        <v>1.3</v>
      </c>
      <c r="C107" s="92" t="str">
        <f>IFERROR(VLOOKUP(B107,Tabla_CyP,2,FALSE),"")</f>
        <v>Vigilancia de obra</v>
      </c>
      <c r="D107" s="97"/>
      <c r="E107" s="98"/>
      <c r="F107" s="96" t="s">
        <v>26</v>
      </c>
      <c r="G107" s="283" t="str">
        <f>IFERROR(VLOOKUP(B107,Tabla_CyP,4,FALSE),"")</f>
        <v>GL</v>
      </c>
    </row>
    <row r="108" spans="1:123" ht="24" customHeight="1" x14ac:dyDescent="0.2">
      <c r="A108" s="281"/>
      <c r="B108" s="91"/>
      <c r="D108" s="97"/>
      <c r="E108" s="98"/>
      <c r="G108" s="282"/>
    </row>
    <row r="109" spans="1:123" ht="24" customHeight="1" x14ac:dyDescent="0.2">
      <c r="A109" s="334" t="s">
        <v>507</v>
      </c>
      <c r="B109" s="335"/>
      <c r="C109" s="336" t="s">
        <v>0</v>
      </c>
      <c r="D109" s="336" t="s">
        <v>27</v>
      </c>
      <c r="E109" s="338" t="s">
        <v>28</v>
      </c>
      <c r="F109" s="340" t="s">
        <v>29</v>
      </c>
      <c r="G109" s="340" t="s">
        <v>30</v>
      </c>
    </row>
    <row r="110" spans="1:123" s="97" customFormat="1" ht="24" customHeight="1" x14ac:dyDescent="0.2">
      <c r="A110" s="102" t="s">
        <v>508</v>
      </c>
      <c r="B110" s="102" t="s">
        <v>509</v>
      </c>
      <c r="C110" s="337"/>
      <c r="D110" s="337"/>
      <c r="E110" s="339"/>
      <c r="F110" s="341"/>
      <c r="G110" s="341"/>
      <c r="H110" s="230"/>
      <c r="I110" s="230"/>
      <c r="J110" s="230"/>
      <c r="K110" s="230"/>
      <c r="L110" s="230"/>
      <c r="M110" s="230"/>
      <c r="N110" s="230"/>
      <c r="O110" s="230"/>
      <c r="P110" s="230"/>
      <c r="Q110" s="230"/>
      <c r="R110" s="230"/>
      <c r="S110" s="230"/>
      <c r="T110" s="230"/>
      <c r="U110" s="230"/>
      <c r="V110" s="230"/>
      <c r="W110" s="230"/>
      <c r="X110" s="230"/>
      <c r="Y110" s="230"/>
      <c r="Z110" s="230"/>
      <c r="AA110" s="230"/>
      <c r="AB110" s="230"/>
      <c r="AC110" s="230"/>
      <c r="AD110" s="230"/>
      <c r="AE110" s="230"/>
      <c r="AF110" s="230"/>
      <c r="AG110" s="230"/>
      <c r="AH110" s="230"/>
      <c r="AI110" s="230"/>
      <c r="AJ110" s="230"/>
      <c r="AK110" s="230"/>
      <c r="AL110" s="230"/>
      <c r="AM110" s="230"/>
      <c r="AN110" s="230"/>
      <c r="AO110" s="230"/>
      <c r="AP110" s="230"/>
      <c r="AQ110" s="230"/>
      <c r="AR110" s="230"/>
      <c r="AS110" s="230"/>
      <c r="AT110" s="230"/>
      <c r="AU110" s="230"/>
      <c r="AV110" s="230"/>
      <c r="AW110" s="230"/>
      <c r="AX110" s="230"/>
      <c r="AY110" s="230"/>
      <c r="AZ110" s="230"/>
      <c r="BA110" s="230"/>
      <c r="BB110" s="230"/>
      <c r="BC110" s="230"/>
      <c r="BD110" s="230"/>
      <c r="BE110" s="230"/>
      <c r="BF110" s="230"/>
      <c r="BG110" s="230"/>
      <c r="BH110" s="230"/>
      <c r="BI110" s="230"/>
      <c r="BJ110" s="230"/>
      <c r="BK110" s="230"/>
      <c r="BL110" s="230"/>
      <c r="BM110" s="230"/>
      <c r="BN110" s="230"/>
      <c r="BO110" s="230"/>
      <c r="BP110" s="230"/>
      <c r="BQ110" s="230"/>
      <c r="BR110" s="230"/>
      <c r="BS110" s="230"/>
      <c r="BT110" s="230"/>
      <c r="BU110" s="230"/>
      <c r="BV110" s="230"/>
      <c r="BW110" s="230"/>
      <c r="BX110" s="230"/>
      <c r="BY110" s="230"/>
      <c r="BZ110" s="230"/>
      <c r="CA110" s="230"/>
      <c r="CB110" s="230"/>
      <c r="CC110" s="230"/>
      <c r="CD110" s="230"/>
      <c r="CE110" s="230"/>
      <c r="CF110" s="230"/>
      <c r="CG110" s="230"/>
      <c r="CH110" s="230"/>
      <c r="CI110" s="230"/>
      <c r="CJ110" s="230"/>
      <c r="CK110" s="230"/>
      <c r="CL110" s="230"/>
      <c r="CM110" s="230"/>
      <c r="CN110" s="230"/>
      <c r="CO110" s="230"/>
      <c r="CP110" s="230"/>
      <c r="CQ110" s="230"/>
      <c r="CR110" s="230"/>
      <c r="CS110" s="230"/>
      <c r="CT110" s="230"/>
      <c r="CU110" s="230"/>
      <c r="CV110" s="230"/>
      <c r="CW110" s="230"/>
      <c r="CX110" s="230"/>
      <c r="CY110" s="230"/>
      <c r="CZ110" s="230"/>
      <c r="DA110" s="230"/>
      <c r="DB110" s="230"/>
      <c r="DC110" s="230"/>
      <c r="DD110" s="230"/>
      <c r="DE110" s="230"/>
      <c r="DF110" s="230"/>
      <c r="DG110" s="230"/>
      <c r="DH110" s="230"/>
      <c r="DI110" s="230"/>
      <c r="DJ110" s="230"/>
      <c r="DK110" s="230"/>
      <c r="DL110" s="230"/>
      <c r="DM110" s="230"/>
      <c r="DN110" s="230"/>
      <c r="DO110" s="230"/>
      <c r="DP110" s="230"/>
      <c r="DQ110" s="230"/>
      <c r="DR110" s="230"/>
      <c r="DS110" s="230"/>
    </row>
    <row r="111" spans="1:123" ht="24" customHeight="1" x14ac:dyDescent="0.2">
      <c r="A111" s="284"/>
      <c r="B111" s="103"/>
      <c r="C111" s="143" t="s">
        <v>604</v>
      </c>
      <c r="D111" s="104"/>
      <c r="E111" s="105"/>
      <c r="F111" s="106"/>
      <c r="G111" s="285"/>
    </row>
    <row r="112" spans="1:123" s="229" customFormat="1" ht="24" customHeight="1" x14ac:dyDescent="0.2">
      <c r="A112" s="224" t="str">
        <f t="shared" ref="A112:A125" si="31">IFERROR(VLOOKUP(C112,Tabla_Insumos,4,FALSE),"")</f>
        <v/>
      </c>
      <c r="B112" s="222" t="str">
        <f>IFERROR(VLOOKUP(C112,Tabla_Insumos,5,FALSE),"")</f>
        <v/>
      </c>
      <c r="C112" s="223"/>
      <c r="D112" s="224" t="str">
        <f t="shared" ref="D112:D125" si="32">IFERROR(VLOOKUP(C112,Tabla_Insumos,2,FALSE),"")</f>
        <v/>
      </c>
      <c r="E112" s="225"/>
      <c r="F112" s="226">
        <f t="shared" ref="F112:F125" si="33">IFERROR(VLOOKUP(C112,Tabla_Insumos,3,FALSE),0)</f>
        <v>0</v>
      </c>
      <c r="G112" s="286">
        <f>ROUND(E112*F112,2)</f>
        <v>0</v>
      </c>
    </row>
    <row r="113" spans="1:7" s="229" customFormat="1" ht="24" customHeight="1" x14ac:dyDescent="0.2">
      <c r="A113" s="224" t="str">
        <f t="shared" si="31"/>
        <v/>
      </c>
      <c r="B113" s="222" t="str">
        <f t="shared" ref="B113:B125" si="34">IFERROR(VLOOKUP(C113,Tabla_Insumos,5,FALSE),"")</f>
        <v/>
      </c>
      <c r="C113" s="223"/>
      <c r="D113" s="224" t="str">
        <f t="shared" si="32"/>
        <v/>
      </c>
      <c r="E113" s="225"/>
      <c r="F113" s="226">
        <f t="shared" si="33"/>
        <v>0</v>
      </c>
      <c r="G113" s="286">
        <f t="shared" ref="G113:G125" si="35">ROUND(E113*F113,2)</f>
        <v>0</v>
      </c>
    </row>
    <row r="114" spans="1:7" s="229" customFormat="1" ht="24" customHeight="1" x14ac:dyDescent="0.2">
      <c r="A114" s="224" t="str">
        <f t="shared" si="31"/>
        <v/>
      </c>
      <c r="B114" s="222" t="str">
        <f t="shared" si="34"/>
        <v/>
      </c>
      <c r="C114" s="223"/>
      <c r="D114" s="224" t="str">
        <f t="shared" si="32"/>
        <v/>
      </c>
      <c r="E114" s="225"/>
      <c r="F114" s="226">
        <f t="shared" si="33"/>
        <v>0</v>
      </c>
      <c r="G114" s="286">
        <f t="shared" si="35"/>
        <v>0</v>
      </c>
    </row>
    <row r="115" spans="1:7" s="229" customFormat="1" ht="24" customHeight="1" x14ac:dyDescent="0.2">
      <c r="A115" s="224" t="str">
        <f t="shared" si="31"/>
        <v/>
      </c>
      <c r="B115" s="222" t="str">
        <f t="shared" si="34"/>
        <v/>
      </c>
      <c r="C115" s="223"/>
      <c r="D115" s="224" t="str">
        <f t="shared" si="32"/>
        <v/>
      </c>
      <c r="E115" s="225"/>
      <c r="F115" s="226">
        <f t="shared" si="33"/>
        <v>0</v>
      </c>
      <c r="G115" s="286">
        <f t="shared" si="35"/>
        <v>0</v>
      </c>
    </row>
    <row r="116" spans="1:7" s="229" customFormat="1" ht="24" customHeight="1" x14ac:dyDescent="0.2">
      <c r="A116" s="224" t="str">
        <f t="shared" si="31"/>
        <v/>
      </c>
      <c r="B116" s="222" t="str">
        <f t="shared" si="34"/>
        <v/>
      </c>
      <c r="C116" s="223"/>
      <c r="D116" s="224" t="str">
        <f t="shared" si="32"/>
        <v/>
      </c>
      <c r="E116" s="225"/>
      <c r="F116" s="226">
        <f t="shared" si="33"/>
        <v>0</v>
      </c>
      <c r="G116" s="286">
        <f t="shared" si="35"/>
        <v>0</v>
      </c>
    </row>
    <row r="117" spans="1:7" s="229" customFormat="1" ht="24" customHeight="1" x14ac:dyDescent="0.2">
      <c r="A117" s="224" t="str">
        <f t="shared" si="31"/>
        <v/>
      </c>
      <c r="B117" s="222" t="str">
        <f t="shared" si="34"/>
        <v/>
      </c>
      <c r="C117" s="223"/>
      <c r="D117" s="224" t="str">
        <f t="shared" si="32"/>
        <v/>
      </c>
      <c r="E117" s="225"/>
      <c r="F117" s="226">
        <f t="shared" si="33"/>
        <v>0</v>
      </c>
      <c r="G117" s="286">
        <f t="shared" si="35"/>
        <v>0</v>
      </c>
    </row>
    <row r="118" spans="1:7" s="229" customFormat="1" ht="24" customHeight="1" x14ac:dyDescent="0.2">
      <c r="A118" s="224" t="str">
        <f t="shared" si="31"/>
        <v/>
      </c>
      <c r="B118" s="222" t="str">
        <f t="shared" si="34"/>
        <v/>
      </c>
      <c r="C118" s="223"/>
      <c r="D118" s="224" t="str">
        <f t="shared" si="32"/>
        <v/>
      </c>
      <c r="E118" s="225"/>
      <c r="F118" s="226">
        <f t="shared" si="33"/>
        <v>0</v>
      </c>
      <c r="G118" s="286">
        <f t="shared" si="35"/>
        <v>0</v>
      </c>
    </row>
    <row r="119" spans="1:7" s="229" customFormat="1" ht="24" customHeight="1" x14ac:dyDescent="0.2">
      <c r="A119" s="224" t="str">
        <f t="shared" si="31"/>
        <v/>
      </c>
      <c r="B119" s="222" t="str">
        <f t="shared" si="34"/>
        <v/>
      </c>
      <c r="C119" s="223"/>
      <c r="D119" s="224" t="str">
        <f t="shared" si="32"/>
        <v/>
      </c>
      <c r="E119" s="225"/>
      <c r="F119" s="226">
        <f t="shared" si="33"/>
        <v>0</v>
      </c>
      <c r="G119" s="286">
        <f t="shared" si="35"/>
        <v>0</v>
      </c>
    </row>
    <row r="120" spans="1:7" s="229" customFormat="1" ht="24" customHeight="1" x14ac:dyDescent="0.2">
      <c r="A120" s="224" t="str">
        <f t="shared" si="31"/>
        <v/>
      </c>
      <c r="B120" s="222" t="str">
        <f t="shared" si="34"/>
        <v/>
      </c>
      <c r="C120" s="223"/>
      <c r="D120" s="224" t="str">
        <f t="shared" si="32"/>
        <v/>
      </c>
      <c r="E120" s="225"/>
      <c r="F120" s="226">
        <f t="shared" si="33"/>
        <v>0</v>
      </c>
      <c r="G120" s="286">
        <f t="shared" si="35"/>
        <v>0</v>
      </c>
    </row>
    <row r="121" spans="1:7" s="229" customFormat="1" ht="24" customHeight="1" x14ac:dyDescent="0.2">
      <c r="A121" s="224" t="str">
        <f t="shared" si="31"/>
        <v/>
      </c>
      <c r="B121" s="222" t="str">
        <f t="shared" si="34"/>
        <v/>
      </c>
      <c r="C121" s="223"/>
      <c r="D121" s="224" t="str">
        <f t="shared" si="32"/>
        <v/>
      </c>
      <c r="E121" s="225"/>
      <c r="F121" s="226">
        <f t="shared" si="33"/>
        <v>0</v>
      </c>
      <c r="G121" s="286">
        <f t="shared" si="35"/>
        <v>0</v>
      </c>
    </row>
    <row r="122" spans="1:7" s="229" customFormat="1" ht="24" customHeight="1" x14ac:dyDescent="0.2">
      <c r="A122" s="224" t="str">
        <f t="shared" si="31"/>
        <v/>
      </c>
      <c r="B122" s="222" t="str">
        <f t="shared" si="34"/>
        <v/>
      </c>
      <c r="C122" s="223"/>
      <c r="D122" s="224" t="str">
        <f t="shared" si="32"/>
        <v/>
      </c>
      <c r="E122" s="225"/>
      <c r="F122" s="226">
        <f t="shared" si="33"/>
        <v>0</v>
      </c>
      <c r="G122" s="286">
        <f t="shared" si="35"/>
        <v>0</v>
      </c>
    </row>
    <row r="123" spans="1:7" s="229" customFormat="1" ht="24" customHeight="1" x14ac:dyDescent="0.2">
      <c r="A123" s="224" t="str">
        <f t="shared" si="31"/>
        <v/>
      </c>
      <c r="B123" s="222" t="str">
        <f t="shared" si="34"/>
        <v/>
      </c>
      <c r="C123" s="223"/>
      <c r="D123" s="224" t="str">
        <f t="shared" si="32"/>
        <v/>
      </c>
      <c r="E123" s="225"/>
      <c r="F123" s="226">
        <f t="shared" si="33"/>
        <v>0</v>
      </c>
      <c r="G123" s="286">
        <f t="shared" si="35"/>
        <v>0</v>
      </c>
    </row>
    <row r="124" spans="1:7" s="229" customFormat="1" ht="24" customHeight="1" x14ac:dyDescent="0.2">
      <c r="A124" s="224" t="str">
        <f t="shared" si="31"/>
        <v/>
      </c>
      <c r="B124" s="222" t="str">
        <f t="shared" si="34"/>
        <v/>
      </c>
      <c r="C124" s="223"/>
      <c r="D124" s="224" t="str">
        <f t="shared" si="32"/>
        <v/>
      </c>
      <c r="E124" s="225"/>
      <c r="F124" s="226">
        <f t="shared" si="33"/>
        <v>0</v>
      </c>
      <c r="G124" s="286">
        <f t="shared" si="35"/>
        <v>0</v>
      </c>
    </row>
    <row r="125" spans="1:7" s="229" customFormat="1" ht="24" customHeight="1" x14ac:dyDescent="0.2">
      <c r="A125" s="224" t="str">
        <f t="shared" si="31"/>
        <v/>
      </c>
      <c r="B125" s="222" t="str">
        <f t="shared" si="34"/>
        <v/>
      </c>
      <c r="C125" s="223"/>
      <c r="D125" s="224" t="str">
        <f t="shared" si="32"/>
        <v/>
      </c>
      <c r="E125" s="225"/>
      <c r="F125" s="227">
        <f t="shared" si="33"/>
        <v>0</v>
      </c>
      <c r="G125" s="286">
        <f t="shared" si="35"/>
        <v>0</v>
      </c>
    </row>
    <row r="126" spans="1:7" ht="24" customHeight="1" x14ac:dyDescent="0.2">
      <c r="A126" s="287"/>
      <c r="D126" s="97"/>
      <c r="E126" s="98"/>
      <c r="F126" s="273" t="s">
        <v>31</v>
      </c>
      <c r="G126" s="288">
        <f>SUBTOTAL(9,G112:G125)</f>
        <v>0</v>
      </c>
    </row>
    <row r="127" spans="1:7" ht="24" customHeight="1" x14ac:dyDescent="0.2">
      <c r="A127" s="287"/>
      <c r="C127" s="107" t="s">
        <v>605</v>
      </c>
      <c r="D127" s="97"/>
      <c r="E127" s="98"/>
      <c r="G127" s="289"/>
    </row>
    <row r="128" spans="1:7" s="229" customFormat="1" ht="24" customHeight="1" x14ac:dyDescent="0.2">
      <c r="A128" s="224" t="str">
        <f t="shared" ref="A128:A135" si="36">IFERROR(VLOOKUP(C128,Tabla_Insumos,4,FALSE),"")</f>
        <v/>
      </c>
      <c r="B128" s="222">
        <f t="shared" ref="B128:B135" si="37">IFERROR(VLOOKUP(A128,Tabla_Indices,5,FALSE),"")</f>
        <v>0</v>
      </c>
      <c r="C128" s="223"/>
      <c r="D128" s="224" t="str">
        <f t="shared" ref="D128:D135" si="38">IFERROR(VLOOKUP(C128,Tabla_Insumos,2,FALSE),"")</f>
        <v/>
      </c>
      <c r="E128" s="225"/>
      <c r="F128" s="228">
        <f t="shared" ref="F128:F135" si="39">IFERROR(VLOOKUP(C128,Tabla_Insumos,3,FALSE),0)</f>
        <v>0</v>
      </c>
      <c r="G128" s="286">
        <f>ROUND(E128*F128,2)</f>
        <v>0</v>
      </c>
    </row>
    <row r="129" spans="1:7" s="229" customFormat="1" ht="24" customHeight="1" x14ac:dyDescent="0.2">
      <c r="A129" s="224" t="str">
        <f t="shared" si="36"/>
        <v/>
      </c>
      <c r="B129" s="222">
        <f t="shared" si="37"/>
        <v>0</v>
      </c>
      <c r="C129" s="223"/>
      <c r="D129" s="224" t="str">
        <f t="shared" si="38"/>
        <v/>
      </c>
      <c r="E129" s="225"/>
      <c r="F129" s="228">
        <f t="shared" si="39"/>
        <v>0</v>
      </c>
      <c r="G129" s="286">
        <f>ROUND(E129*F129,2)</f>
        <v>0</v>
      </c>
    </row>
    <row r="130" spans="1:7" s="229" customFormat="1" ht="24" customHeight="1" x14ac:dyDescent="0.2">
      <c r="A130" s="224" t="str">
        <f t="shared" si="36"/>
        <v/>
      </c>
      <c r="B130" s="222">
        <f t="shared" si="37"/>
        <v>0</v>
      </c>
      <c r="C130" s="223"/>
      <c r="D130" s="224" t="str">
        <f t="shared" si="38"/>
        <v/>
      </c>
      <c r="E130" s="225"/>
      <c r="F130" s="228">
        <f t="shared" si="39"/>
        <v>0</v>
      </c>
      <c r="G130" s="286">
        <f t="shared" ref="G130:G135" si="40">ROUND(E130*F130,2)</f>
        <v>0</v>
      </c>
    </row>
    <row r="131" spans="1:7" s="229" customFormat="1" ht="24" customHeight="1" x14ac:dyDescent="0.2">
      <c r="A131" s="224" t="str">
        <f t="shared" si="36"/>
        <v/>
      </c>
      <c r="B131" s="222">
        <f t="shared" si="37"/>
        <v>0</v>
      </c>
      <c r="C131" s="223"/>
      <c r="D131" s="224" t="str">
        <f t="shared" si="38"/>
        <v/>
      </c>
      <c r="E131" s="225"/>
      <c r="F131" s="228">
        <f t="shared" si="39"/>
        <v>0</v>
      </c>
      <c r="G131" s="286">
        <f t="shared" si="40"/>
        <v>0</v>
      </c>
    </row>
    <row r="132" spans="1:7" s="229" customFormat="1" ht="24" customHeight="1" x14ac:dyDescent="0.2">
      <c r="A132" s="224" t="str">
        <f t="shared" si="36"/>
        <v/>
      </c>
      <c r="B132" s="222">
        <f t="shared" si="37"/>
        <v>0</v>
      </c>
      <c r="C132" s="223"/>
      <c r="D132" s="224" t="str">
        <f t="shared" si="38"/>
        <v/>
      </c>
      <c r="E132" s="225"/>
      <c r="F132" s="226">
        <f t="shared" si="39"/>
        <v>0</v>
      </c>
      <c r="G132" s="286">
        <f t="shared" si="40"/>
        <v>0</v>
      </c>
    </row>
    <row r="133" spans="1:7" s="229" customFormat="1" ht="24" customHeight="1" x14ac:dyDescent="0.2">
      <c r="A133" s="224" t="str">
        <f t="shared" si="36"/>
        <v/>
      </c>
      <c r="B133" s="222">
        <f t="shared" si="37"/>
        <v>0</v>
      </c>
      <c r="C133" s="223"/>
      <c r="D133" s="224" t="str">
        <f t="shared" si="38"/>
        <v/>
      </c>
      <c r="E133" s="225"/>
      <c r="F133" s="226">
        <f t="shared" si="39"/>
        <v>0</v>
      </c>
      <c r="G133" s="286">
        <f t="shared" si="40"/>
        <v>0</v>
      </c>
    </row>
    <row r="134" spans="1:7" s="229" customFormat="1" ht="24" customHeight="1" x14ac:dyDescent="0.2">
      <c r="A134" s="224" t="str">
        <f t="shared" si="36"/>
        <v/>
      </c>
      <c r="B134" s="222">
        <f t="shared" si="37"/>
        <v>0</v>
      </c>
      <c r="C134" s="223"/>
      <c r="D134" s="224" t="str">
        <f t="shared" si="38"/>
        <v/>
      </c>
      <c r="E134" s="225"/>
      <c r="F134" s="226">
        <f t="shared" si="39"/>
        <v>0</v>
      </c>
      <c r="G134" s="286">
        <f t="shared" si="40"/>
        <v>0</v>
      </c>
    </row>
    <row r="135" spans="1:7" s="229" customFormat="1" ht="24" customHeight="1" x14ac:dyDescent="0.2">
      <c r="A135" s="224" t="str">
        <f t="shared" si="36"/>
        <v/>
      </c>
      <c r="B135" s="222">
        <f t="shared" si="37"/>
        <v>0</v>
      </c>
      <c r="C135" s="223"/>
      <c r="D135" s="224" t="str">
        <f t="shared" si="38"/>
        <v/>
      </c>
      <c r="E135" s="225"/>
      <c r="F135" s="226">
        <f t="shared" si="39"/>
        <v>0</v>
      </c>
      <c r="G135" s="286">
        <f t="shared" si="40"/>
        <v>0</v>
      </c>
    </row>
    <row r="136" spans="1:7" ht="24" customHeight="1" x14ac:dyDescent="0.2">
      <c r="A136" s="287"/>
      <c r="D136" s="97"/>
      <c r="E136" s="98"/>
      <c r="F136" s="273" t="s">
        <v>32</v>
      </c>
      <c r="G136" s="288">
        <f>SUBTOTAL(9,G128:G135)</f>
        <v>0</v>
      </c>
    </row>
    <row r="137" spans="1:7" ht="24" customHeight="1" x14ac:dyDescent="0.2">
      <c r="A137" s="287"/>
      <c r="C137" s="107" t="s">
        <v>606</v>
      </c>
      <c r="D137" s="97"/>
      <c r="E137" s="98"/>
      <c r="G137" s="289"/>
    </row>
    <row r="138" spans="1:7" s="229" customFormat="1" ht="24" customHeight="1" x14ac:dyDescent="0.2">
      <c r="A138" s="224" t="str">
        <f t="shared" ref="A138:A146" si="41">IFERROR(VLOOKUP(C138,Tabla_Insumos,4,FALSE),"")</f>
        <v/>
      </c>
      <c r="B138" s="222" t="str">
        <f t="shared" ref="B138:B146" si="42">IFERROR(VLOOKUP(C138,Tabla_Insumos,5,FALSE),"")</f>
        <v/>
      </c>
      <c r="C138" s="223"/>
      <c r="D138" s="224" t="str">
        <f t="shared" ref="D138:D146" si="43">IFERROR(VLOOKUP(C138,Tabla_Insumos,2,FALSE),"")</f>
        <v/>
      </c>
      <c r="E138" s="225"/>
      <c r="F138" s="226">
        <f t="shared" ref="F138:F146" si="44">IFERROR(VLOOKUP(C138,Tabla_Insumos,3,FALSE),0)</f>
        <v>0</v>
      </c>
      <c r="G138" s="286">
        <f t="shared" ref="G138:G146" si="45">ROUND(E138*F138,2)</f>
        <v>0</v>
      </c>
    </row>
    <row r="139" spans="1:7" s="229" customFormat="1" ht="24" customHeight="1" x14ac:dyDescent="0.2">
      <c r="A139" s="224" t="str">
        <f t="shared" si="41"/>
        <v/>
      </c>
      <c r="B139" s="222" t="str">
        <f t="shared" si="42"/>
        <v/>
      </c>
      <c r="C139" s="223"/>
      <c r="D139" s="224" t="str">
        <f t="shared" si="43"/>
        <v/>
      </c>
      <c r="E139" s="225"/>
      <c r="F139" s="226">
        <f t="shared" si="44"/>
        <v>0</v>
      </c>
      <c r="G139" s="286">
        <f t="shared" si="45"/>
        <v>0</v>
      </c>
    </row>
    <row r="140" spans="1:7" s="229" customFormat="1" ht="24" customHeight="1" x14ac:dyDescent="0.2">
      <c r="A140" s="224" t="str">
        <f t="shared" si="41"/>
        <v/>
      </c>
      <c r="B140" s="222" t="str">
        <f t="shared" si="42"/>
        <v/>
      </c>
      <c r="C140" s="223"/>
      <c r="D140" s="224" t="str">
        <f t="shared" si="43"/>
        <v/>
      </c>
      <c r="E140" s="225"/>
      <c r="F140" s="226">
        <f t="shared" si="44"/>
        <v>0</v>
      </c>
      <c r="G140" s="286">
        <f t="shared" si="45"/>
        <v>0</v>
      </c>
    </row>
    <row r="141" spans="1:7" s="229" customFormat="1" ht="24" customHeight="1" x14ac:dyDescent="0.2">
      <c r="A141" s="224" t="str">
        <f t="shared" si="41"/>
        <v/>
      </c>
      <c r="B141" s="222" t="str">
        <f t="shared" si="42"/>
        <v/>
      </c>
      <c r="C141" s="223"/>
      <c r="D141" s="224" t="str">
        <f t="shared" si="43"/>
        <v/>
      </c>
      <c r="E141" s="225"/>
      <c r="F141" s="226">
        <f t="shared" si="44"/>
        <v>0</v>
      </c>
      <c r="G141" s="286">
        <f t="shared" si="45"/>
        <v>0</v>
      </c>
    </row>
    <row r="142" spans="1:7" s="229" customFormat="1" ht="24" customHeight="1" x14ac:dyDescent="0.2">
      <c r="A142" s="224" t="str">
        <f t="shared" si="41"/>
        <v/>
      </c>
      <c r="B142" s="222" t="str">
        <f t="shared" si="42"/>
        <v/>
      </c>
      <c r="C142" s="223"/>
      <c r="D142" s="224" t="str">
        <f t="shared" si="43"/>
        <v/>
      </c>
      <c r="E142" s="225"/>
      <c r="F142" s="226">
        <f t="shared" si="44"/>
        <v>0</v>
      </c>
      <c r="G142" s="286">
        <f t="shared" si="45"/>
        <v>0</v>
      </c>
    </row>
    <row r="143" spans="1:7" s="229" customFormat="1" ht="24" customHeight="1" x14ac:dyDescent="0.2">
      <c r="A143" s="224" t="str">
        <f t="shared" si="41"/>
        <v/>
      </c>
      <c r="B143" s="222" t="str">
        <f t="shared" si="42"/>
        <v/>
      </c>
      <c r="C143" s="223"/>
      <c r="D143" s="224" t="str">
        <f t="shared" si="43"/>
        <v/>
      </c>
      <c r="E143" s="225"/>
      <c r="F143" s="226">
        <f t="shared" si="44"/>
        <v>0</v>
      </c>
      <c r="G143" s="286">
        <f t="shared" si="45"/>
        <v>0</v>
      </c>
    </row>
    <row r="144" spans="1:7" s="229" customFormat="1" ht="24" customHeight="1" x14ac:dyDescent="0.2">
      <c r="A144" s="224" t="str">
        <f t="shared" si="41"/>
        <v/>
      </c>
      <c r="B144" s="222" t="str">
        <f t="shared" si="42"/>
        <v/>
      </c>
      <c r="C144" s="223"/>
      <c r="D144" s="224" t="str">
        <f t="shared" si="43"/>
        <v/>
      </c>
      <c r="E144" s="225"/>
      <c r="F144" s="226">
        <f t="shared" si="44"/>
        <v>0</v>
      </c>
      <c r="G144" s="286">
        <f t="shared" si="45"/>
        <v>0</v>
      </c>
    </row>
    <row r="145" spans="1:123" s="229" customFormat="1" ht="24" customHeight="1" x14ac:dyDescent="0.2">
      <c r="A145" s="224" t="str">
        <f t="shared" si="41"/>
        <v/>
      </c>
      <c r="B145" s="222" t="str">
        <f t="shared" si="42"/>
        <v/>
      </c>
      <c r="C145" s="223"/>
      <c r="D145" s="224" t="str">
        <f t="shared" si="43"/>
        <v/>
      </c>
      <c r="E145" s="225"/>
      <c r="F145" s="226">
        <f t="shared" si="44"/>
        <v>0</v>
      </c>
      <c r="G145" s="286">
        <f t="shared" si="45"/>
        <v>0</v>
      </c>
    </row>
    <row r="146" spans="1:123" s="229" customFormat="1" ht="24" customHeight="1" x14ac:dyDescent="0.2">
      <c r="A146" s="224" t="str">
        <f t="shared" si="41"/>
        <v/>
      </c>
      <c r="B146" s="222" t="str">
        <f t="shared" si="42"/>
        <v/>
      </c>
      <c r="C146" s="223"/>
      <c r="D146" s="224" t="str">
        <f t="shared" si="43"/>
        <v/>
      </c>
      <c r="E146" s="225"/>
      <c r="F146" s="226">
        <f t="shared" si="44"/>
        <v>0</v>
      </c>
      <c r="G146" s="286">
        <f t="shared" si="45"/>
        <v>0</v>
      </c>
    </row>
    <row r="147" spans="1:123" ht="24" customHeight="1" x14ac:dyDescent="0.2">
      <c r="A147" s="290"/>
      <c r="B147" s="97"/>
      <c r="D147" s="97"/>
      <c r="E147" s="98"/>
      <c r="F147" s="273" t="s">
        <v>33</v>
      </c>
      <c r="G147" s="288">
        <f>SUBTOTAL(9,G138:G146)</f>
        <v>0</v>
      </c>
    </row>
    <row r="148" spans="1:123" ht="24" customHeight="1" x14ac:dyDescent="0.2">
      <c r="A148" s="291"/>
      <c r="B148" s="97"/>
      <c r="D148" s="97"/>
      <c r="E148" s="98"/>
      <c r="G148" s="289"/>
    </row>
    <row r="149" spans="1:123" ht="24" customHeight="1" x14ac:dyDescent="0.2">
      <c r="A149" s="292" t="str">
        <f>B107</f>
        <v>1.3</v>
      </c>
      <c r="B149" s="293" t="str">
        <f>C107</f>
        <v>Vigilancia de obra</v>
      </c>
      <c r="C149" s="104"/>
      <c r="D149" s="104" t="s">
        <v>34</v>
      </c>
      <c r="E149" s="105"/>
      <c r="F149" s="295" t="s">
        <v>35</v>
      </c>
      <c r="G149" s="294">
        <f>SUBTOTAL(9,G112:G148)</f>
        <v>0</v>
      </c>
    </row>
    <row r="151" spans="1:123" ht="24" customHeight="1" x14ac:dyDescent="0.2">
      <c r="A151" s="274" t="s">
        <v>37</v>
      </c>
      <c r="B151" s="275"/>
      <c r="C151" s="275"/>
      <c r="D151" s="275"/>
      <c r="E151" s="275"/>
      <c r="F151" s="275"/>
      <c r="G151" s="276"/>
    </row>
    <row r="152" spans="1:123" ht="24" customHeight="1" x14ac:dyDescent="0.2">
      <c r="A152" s="277" t="s">
        <v>602</v>
      </c>
      <c r="B152" s="93" t="str">
        <f>Comitente</f>
        <v>DIRECCION PROVINCIAL DE ESPACIOS VERDES</v>
      </c>
      <c r="C152" s="89"/>
      <c r="D152" s="94"/>
      <c r="E152" s="94"/>
      <c r="F152" s="95"/>
      <c r="G152" s="278"/>
    </row>
    <row r="153" spans="1:123" ht="24" customHeight="1" x14ac:dyDescent="0.2">
      <c r="A153" s="277" t="s">
        <v>603</v>
      </c>
      <c r="B153" s="93">
        <f>Contratista</f>
        <v>0</v>
      </c>
      <c r="C153" s="90"/>
      <c r="D153" s="90"/>
      <c r="E153" s="90"/>
      <c r="F153" s="96"/>
      <c r="G153" s="279"/>
    </row>
    <row r="154" spans="1:123" ht="24" customHeight="1" x14ac:dyDescent="0.2">
      <c r="A154" s="277" t="s">
        <v>24</v>
      </c>
      <c r="B154" s="93" t="str">
        <f>Obra</f>
        <v>EXTRACCION DE MANGRULLO EXISTENTE, PROVISION DE NUEVO MANGRULLO Y REFUNCIONALIZACION DE JUEGOS DE NIÑOS EN PARQUE DE MAYO</v>
      </c>
      <c r="C154" s="90"/>
      <c r="D154" s="90"/>
      <c r="E154" s="90"/>
      <c r="F154" s="96" t="s">
        <v>38</v>
      </c>
      <c r="G154" s="280">
        <f>Fecha_Base</f>
        <v>44865</v>
      </c>
    </row>
    <row r="155" spans="1:123" ht="24" customHeight="1" x14ac:dyDescent="0.2">
      <c r="A155" s="281" t="s">
        <v>601</v>
      </c>
      <c r="B155" s="91" t="str">
        <f>Ubicación</f>
        <v>CAPITAL</v>
      </c>
      <c r="C155" s="91"/>
      <c r="D155" s="97"/>
      <c r="E155" s="98"/>
      <c r="G155" s="282"/>
    </row>
    <row r="156" spans="1:123" ht="24" customHeight="1" x14ac:dyDescent="0.2">
      <c r="A156" s="281" t="s">
        <v>39</v>
      </c>
      <c r="B156" s="100">
        <f>IFERROR(VALUE(LEFT(B157,FIND(".",B157)-1)),"")</f>
        <v>1</v>
      </c>
      <c r="C156" s="92" t="str">
        <f>IFERROR(VLOOKUP(B156,Tabla_CyP,2,FALSE),"")</f>
        <v>TRABAJOS PREPARATORIOS</v>
      </c>
      <c r="E156" s="98"/>
      <c r="G156" s="282"/>
    </row>
    <row r="157" spans="1:123" ht="24" customHeight="1" x14ac:dyDescent="0.2">
      <c r="A157" s="281" t="s">
        <v>25</v>
      </c>
      <c r="B157" s="101" t="str">
        <f>IFERROR(VLOOKUP(COUNTIF($A$1:A157,"ANALISIS DE PRECIOS"),Tabla_NumeroItem,2,FALSE),"")</f>
        <v>1.4</v>
      </c>
      <c r="C157" s="92" t="str">
        <f>IFERROR(VLOOKUP(B157,Tabla_CyP,2,FALSE),"")</f>
        <v>Energia de obra. Agua para la construccion</v>
      </c>
      <c r="D157" s="97"/>
      <c r="E157" s="98"/>
      <c r="F157" s="96" t="s">
        <v>26</v>
      </c>
      <c r="G157" s="283" t="str">
        <f>IFERROR(VLOOKUP(B157,Tabla_CyP,4,FALSE),"")</f>
        <v>GL</v>
      </c>
    </row>
    <row r="158" spans="1:123" ht="24" customHeight="1" x14ac:dyDescent="0.2">
      <c r="A158" s="281"/>
      <c r="B158" s="91"/>
      <c r="D158" s="97"/>
      <c r="E158" s="98"/>
      <c r="G158" s="282"/>
    </row>
    <row r="159" spans="1:123" ht="24" customHeight="1" x14ac:dyDescent="0.2">
      <c r="A159" s="334" t="s">
        <v>507</v>
      </c>
      <c r="B159" s="335"/>
      <c r="C159" s="336" t="s">
        <v>0</v>
      </c>
      <c r="D159" s="336" t="s">
        <v>27</v>
      </c>
      <c r="E159" s="338" t="s">
        <v>28</v>
      </c>
      <c r="F159" s="340" t="s">
        <v>29</v>
      </c>
      <c r="G159" s="340" t="s">
        <v>30</v>
      </c>
    </row>
    <row r="160" spans="1:123" s="97" customFormat="1" ht="24" customHeight="1" x14ac:dyDescent="0.2">
      <c r="A160" s="102" t="s">
        <v>508</v>
      </c>
      <c r="B160" s="102" t="s">
        <v>509</v>
      </c>
      <c r="C160" s="337"/>
      <c r="D160" s="337"/>
      <c r="E160" s="339"/>
      <c r="F160" s="341"/>
      <c r="G160" s="341"/>
      <c r="H160" s="230"/>
      <c r="I160" s="230"/>
      <c r="J160" s="230"/>
      <c r="K160" s="230"/>
      <c r="L160" s="230"/>
      <c r="M160" s="230"/>
      <c r="N160" s="230"/>
      <c r="O160" s="230"/>
      <c r="P160" s="230"/>
      <c r="Q160" s="230"/>
      <c r="R160" s="230"/>
      <c r="S160" s="230"/>
      <c r="T160" s="230"/>
      <c r="U160" s="230"/>
      <c r="V160" s="230"/>
      <c r="W160" s="230"/>
      <c r="X160" s="230"/>
      <c r="Y160" s="230"/>
      <c r="Z160" s="230"/>
      <c r="AA160" s="230"/>
      <c r="AB160" s="230"/>
      <c r="AC160" s="230"/>
      <c r="AD160" s="230"/>
      <c r="AE160" s="230"/>
      <c r="AF160" s="230"/>
      <c r="AG160" s="230"/>
      <c r="AH160" s="230"/>
      <c r="AI160" s="230"/>
      <c r="AJ160" s="230"/>
      <c r="AK160" s="230"/>
      <c r="AL160" s="230"/>
      <c r="AM160" s="230"/>
      <c r="AN160" s="230"/>
      <c r="AO160" s="230"/>
      <c r="AP160" s="230"/>
      <c r="AQ160" s="230"/>
      <c r="AR160" s="230"/>
      <c r="AS160" s="230"/>
      <c r="AT160" s="230"/>
      <c r="AU160" s="230"/>
      <c r="AV160" s="230"/>
      <c r="AW160" s="230"/>
      <c r="AX160" s="230"/>
      <c r="AY160" s="230"/>
      <c r="AZ160" s="230"/>
      <c r="BA160" s="230"/>
      <c r="BB160" s="230"/>
      <c r="BC160" s="230"/>
      <c r="BD160" s="230"/>
      <c r="BE160" s="230"/>
      <c r="BF160" s="230"/>
      <c r="BG160" s="230"/>
      <c r="BH160" s="230"/>
      <c r="BI160" s="230"/>
      <c r="BJ160" s="230"/>
      <c r="BK160" s="230"/>
      <c r="BL160" s="230"/>
      <c r="BM160" s="230"/>
      <c r="BN160" s="230"/>
      <c r="BO160" s="230"/>
      <c r="BP160" s="230"/>
      <c r="BQ160" s="230"/>
      <c r="BR160" s="230"/>
      <c r="BS160" s="230"/>
      <c r="BT160" s="230"/>
      <c r="BU160" s="230"/>
      <c r="BV160" s="230"/>
      <c r="BW160" s="230"/>
      <c r="BX160" s="230"/>
      <c r="BY160" s="230"/>
      <c r="BZ160" s="230"/>
      <c r="CA160" s="230"/>
      <c r="CB160" s="230"/>
      <c r="CC160" s="230"/>
      <c r="CD160" s="230"/>
      <c r="CE160" s="230"/>
      <c r="CF160" s="230"/>
      <c r="CG160" s="230"/>
      <c r="CH160" s="230"/>
      <c r="CI160" s="230"/>
      <c r="CJ160" s="230"/>
      <c r="CK160" s="230"/>
      <c r="CL160" s="230"/>
      <c r="CM160" s="230"/>
      <c r="CN160" s="230"/>
      <c r="CO160" s="230"/>
      <c r="CP160" s="230"/>
      <c r="CQ160" s="230"/>
      <c r="CR160" s="230"/>
      <c r="CS160" s="230"/>
      <c r="CT160" s="230"/>
      <c r="CU160" s="230"/>
      <c r="CV160" s="230"/>
      <c r="CW160" s="230"/>
      <c r="CX160" s="230"/>
      <c r="CY160" s="230"/>
      <c r="CZ160" s="230"/>
      <c r="DA160" s="230"/>
      <c r="DB160" s="230"/>
      <c r="DC160" s="230"/>
      <c r="DD160" s="230"/>
      <c r="DE160" s="230"/>
      <c r="DF160" s="230"/>
      <c r="DG160" s="230"/>
      <c r="DH160" s="230"/>
      <c r="DI160" s="230"/>
      <c r="DJ160" s="230"/>
      <c r="DK160" s="230"/>
      <c r="DL160" s="230"/>
      <c r="DM160" s="230"/>
      <c r="DN160" s="230"/>
      <c r="DO160" s="230"/>
      <c r="DP160" s="230"/>
      <c r="DQ160" s="230"/>
      <c r="DR160" s="230"/>
      <c r="DS160" s="230"/>
    </row>
    <row r="161" spans="1:7" ht="24" customHeight="1" x14ac:dyDescent="0.2">
      <c r="A161" s="284"/>
      <c r="B161" s="103"/>
      <c r="C161" s="143" t="s">
        <v>604</v>
      </c>
      <c r="D161" s="104"/>
      <c r="E161" s="105"/>
      <c r="F161" s="106"/>
      <c r="G161" s="285"/>
    </row>
    <row r="162" spans="1:7" s="229" customFormat="1" ht="24" customHeight="1" x14ac:dyDescent="0.2">
      <c r="A162" s="224" t="str">
        <f t="shared" ref="A162:A175" si="46">IFERROR(VLOOKUP(C162,Tabla_Insumos,4,FALSE),"")</f>
        <v/>
      </c>
      <c r="B162" s="222" t="str">
        <f>IFERROR(VLOOKUP(C162,Tabla_Insumos,5,FALSE),"")</f>
        <v/>
      </c>
      <c r="C162" s="223"/>
      <c r="D162" s="224" t="str">
        <f t="shared" ref="D162:D175" si="47">IFERROR(VLOOKUP(C162,Tabla_Insumos,2,FALSE),"")</f>
        <v/>
      </c>
      <c r="E162" s="225"/>
      <c r="F162" s="226">
        <f t="shared" ref="F162:F175" si="48">IFERROR(VLOOKUP(C162,Tabla_Insumos,3,FALSE),0)</f>
        <v>0</v>
      </c>
      <c r="G162" s="286">
        <f>ROUND(E162*F162,2)</f>
        <v>0</v>
      </c>
    </row>
    <row r="163" spans="1:7" s="229" customFormat="1" ht="24" customHeight="1" x14ac:dyDescent="0.2">
      <c r="A163" s="224" t="str">
        <f t="shared" si="46"/>
        <v/>
      </c>
      <c r="B163" s="222" t="str">
        <f t="shared" ref="B163:B175" si="49">IFERROR(VLOOKUP(C163,Tabla_Insumos,5,FALSE),"")</f>
        <v/>
      </c>
      <c r="C163" s="223"/>
      <c r="D163" s="224" t="str">
        <f t="shared" si="47"/>
        <v/>
      </c>
      <c r="E163" s="225"/>
      <c r="F163" s="226">
        <f t="shared" si="48"/>
        <v>0</v>
      </c>
      <c r="G163" s="286">
        <f t="shared" ref="G163:G175" si="50">ROUND(E163*F163,2)</f>
        <v>0</v>
      </c>
    </row>
    <row r="164" spans="1:7" s="229" customFormat="1" ht="24" customHeight="1" x14ac:dyDescent="0.2">
      <c r="A164" s="224" t="str">
        <f t="shared" si="46"/>
        <v/>
      </c>
      <c r="B164" s="222" t="str">
        <f t="shared" si="49"/>
        <v/>
      </c>
      <c r="C164" s="223"/>
      <c r="D164" s="224" t="str">
        <f t="shared" si="47"/>
        <v/>
      </c>
      <c r="E164" s="225"/>
      <c r="F164" s="226">
        <f t="shared" si="48"/>
        <v>0</v>
      </c>
      <c r="G164" s="286">
        <f t="shared" si="50"/>
        <v>0</v>
      </c>
    </row>
    <row r="165" spans="1:7" s="229" customFormat="1" ht="24" customHeight="1" x14ac:dyDescent="0.2">
      <c r="A165" s="224" t="str">
        <f t="shared" si="46"/>
        <v/>
      </c>
      <c r="B165" s="222" t="str">
        <f t="shared" si="49"/>
        <v/>
      </c>
      <c r="C165" s="223"/>
      <c r="D165" s="224" t="str">
        <f t="shared" si="47"/>
        <v/>
      </c>
      <c r="E165" s="225"/>
      <c r="F165" s="226">
        <f t="shared" si="48"/>
        <v>0</v>
      </c>
      <c r="G165" s="286">
        <f t="shared" si="50"/>
        <v>0</v>
      </c>
    </row>
    <row r="166" spans="1:7" s="229" customFormat="1" ht="24" customHeight="1" x14ac:dyDescent="0.2">
      <c r="A166" s="224" t="str">
        <f t="shared" si="46"/>
        <v/>
      </c>
      <c r="B166" s="222" t="str">
        <f t="shared" si="49"/>
        <v/>
      </c>
      <c r="C166" s="223"/>
      <c r="D166" s="224" t="str">
        <f t="shared" si="47"/>
        <v/>
      </c>
      <c r="E166" s="225"/>
      <c r="F166" s="226">
        <f t="shared" si="48"/>
        <v>0</v>
      </c>
      <c r="G166" s="286">
        <f t="shared" si="50"/>
        <v>0</v>
      </c>
    </row>
    <row r="167" spans="1:7" s="229" customFormat="1" ht="24" customHeight="1" x14ac:dyDescent="0.2">
      <c r="A167" s="224" t="str">
        <f t="shared" si="46"/>
        <v/>
      </c>
      <c r="B167" s="222" t="str">
        <f t="shared" si="49"/>
        <v/>
      </c>
      <c r="C167" s="223"/>
      <c r="D167" s="224" t="str">
        <f t="shared" si="47"/>
        <v/>
      </c>
      <c r="E167" s="225"/>
      <c r="F167" s="226">
        <f t="shared" si="48"/>
        <v>0</v>
      </c>
      <c r="G167" s="286">
        <f t="shared" si="50"/>
        <v>0</v>
      </c>
    </row>
    <row r="168" spans="1:7" s="229" customFormat="1" ht="24" customHeight="1" x14ac:dyDescent="0.2">
      <c r="A168" s="224" t="str">
        <f t="shared" si="46"/>
        <v/>
      </c>
      <c r="B168" s="222" t="str">
        <f t="shared" si="49"/>
        <v/>
      </c>
      <c r="C168" s="223"/>
      <c r="D168" s="224" t="str">
        <f t="shared" si="47"/>
        <v/>
      </c>
      <c r="E168" s="225"/>
      <c r="F168" s="226">
        <f t="shared" si="48"/>
        <v>0</v>
      </c>
      <c r="G168" s="286">
        <f t="shared" si="50"/>
        <v>0</v>
      </c>
    </row>
    <row r="169" spans="1:7" s="229" customFormat="1" ht="24" customHeight="1" x14ac:dyDescent="0.2">
      <c r="A169" s="224" t="str">
        <f t="shared" si="46"/>
        <v/>
      </c>
      <c r="B169" s="222" t="str">
        <f t="shared" si="49"/>
        <v/>
      </c>
      <c r="C169" s="223"/>
      <c r="D169" s="224" t="str">
        <f t="shared" si="47"/>
        <v/>
      </c>
      <c r="E169" s="225"/>
      <c r="F169" s="226">
        <f t="shared" si="48"/>
        <v>0</v>
      </c>
      <c r="G169" s="286">
        <f t="shared" si="50"/>
        <v>0</v>
      </c>
    </row>
    <row r="170" spans="1:7" s="229" customFormat="1" ht="24" customHeight="1" x14ac:dyDescent="0.2">
      <c r="A170" s="224" t="str">
        <f t="shared" si="46"/>
        <v/>
      </c>
      <c r="B170" s="222" t="str">
        <f t="shared" si="49"/>
        <v/>
      </c>
      <c r="C170" s="223"/>
      <c r="D170" s="224" t="str">
        <f t="shared" si="47"/>
        <v/>
      </c>
      <c r="E170" s="225"/>
      <c r="F170" s="226">
        <f t="shared" si="48"/>
        <v>0</v>
      </c>
      <c r="G170" s="286">
        <f t="shared" si="50"/>
        <v>0</v>
      </c>
    </row>
    <row r="171" spans="1:7" s="229" customFormat="1" ht="24" customHeight="1" x14ac:dyDescent="0.2">
      <c r="A171" s="224" t="str">
        <f t="shared" si="46"/>
        <v/>
      </c>
      <c r="B171" s="222" t="str">
        <f t="shared" si="49"/>
        <v/>
      </c>
      <c r="C171" s="223"/>
      <c r="D171" s="224" t="str">
        <f t="shared" si="47"/>
        <v/>
      </c>
      <c r="E171" s="225"/>
      <c r="F171" s="226">
        <f t="shared" si="48"/>
        <v>0</v>
      </c>
      <c r="G171" s="286">
        <f t="shared" si="50"/>
        <v>0</v>
      </c>
    </row>
    <row r="172" spans="1:7" s="229" customFormat="1" ht="24" customHeight="1" x14ac:dyDescent="0.2">
      <c r="A172" s="224" t="str">
        <f t="shared" si="46"/>
        <v/>
      </c>
      <c r="B172" s="222" t="str">
        <f t="shared" si="49"/>
        <v/>
      </c>
      <c r="C172" s="223"/>
      <c r="D172" s="224" t="str">
        <f t="shared" si="47"/>
        <v/>
      </c>
      <c r="E172" s="225"/>
      <c r="F172" s="226">
        <f t="shared" si="48"/>
        <v>0</v>
      </c>
      <c r="G172" s="286">
        <f t="shared" si="50"/>
        <v>0</v>
      </c>
    </row>
    <row r="173" spans="1:7" s="229" customFormat="1" ht="24" customHeight="1" x14ac:dyDescent="0.2">
      <c r="A173" s="224" t="str">
        <f t="shared" si="46"/>
        <v/>
      </c>
      <c r="B173" s="222" t="str">
        <f t="shared" si="49"/>
        <v/>
      </c>
      <c r="C173" s="223"/>
      <c r="D173" s="224" t="str">
        <f t="shared" si="47"/>
        <v/>
      </c>
      <c r="E173" s="225"/>
      <c r="F173" s="226">
        <f t="shared" si="48"/>
        <v>0</v>
      </c>
      <c r="G173" s="286">
        <f t="shared" si="50"/>
        <v>0</v>
      </c>
    </row>
    <row r="174" spans="1:7" s="229" customFormat="1" ht="24" customHeight="1" x14ac:dyDescent="0.2">
      <c r="A174" s="224" t="str">
        <f t="shared" si="46"/>
        <v/>
      </c>
      <c r="B174" s="222" t="str">
        <f t="shared" si="49"/>
        <v/>
      </c>
      <c r="C174" s="223"/>
      <c r="D174" s="224" t="str">
        <f t="shared" si="47"/>
        <v/>
      </c>
      <c r="E174" s="225"/>
      <c r="F174" s="226">
        <f t="shared" si="48"/>
        <v>0</v>
      </c>
      <c r="G174" s="286">
        <f t="shared" si="50"/>
        <v>0</v>
      </c>
    </row>
    <row r="175" spans="1:7" s="229" customFormat="1" ht="24" customHeight="1" x14ac:dyDescent="0.2">
      <c r="A175" s="224" t="str">
        <f t="shared" si="46"/>
        <v/>
      </c>
      <c r="B175" s="222" t="str">
        <f t="shared" si="49"/>
        <v/>
      </c>
      <c r="C175" s="223"/>
      <c r="D175" s="224" t="str">
        <f t="shared" si="47"/>
        <v/>
      </c>
      <c r="E175" s="225"/>
      <c r="F175" s="227">
        <f t="shared" si="48"/>
        <v>0</v>
      </c>
      <c r="G175" s="286">
        <f t="shared" si="50"/>
        <v>0</v>
      </c>
    </row>
    <row r="176" spans="1:7" ht="24" customHeight="1" x14ac:dyDescent="0.2">
      <c r="A176" s="287"/>
      <c r="D176" s="97"/>
      <c r="E176" s="98"/>
      <c r="F176" s="273" t="s">
        <v>31</v>
      </c>
      <c r="G176" s="288">
        <f>SUBTOTAL(9,G162:G175)</f>
        <v>0</v>
      </c>
    </row>
    <row r="177" spans="1:7" ht="24" customHeight="1" x14ac:dyDescent="0.2">
      <c r="A177" s="287"/>
      <c r="C177" s="107" t="s">
        <v>605</v>
      </c>
      <c r="D177" s="97"/>
      <c r="E177" s="98"/>
      <c r="G177" s="289"/>
    </row>
    <row r="178" spans="1:7" s="229" customFormat="1" ht="24" customHeight="1" x14ac:dyDescent="0.2">
      <c r="A178" s="224" t="str">
        <f t="shared" ref="A178:A185" si="51">IFERROR(VLOOKUP(C178,Tabla_Insumos,4,FALSE),"")</f>
        <v/>
      </c>
      <c r="B178" s="222">
        <f t="shared" ref="B178:B185" si="52">IFERROR(VLOOKUP(A178,Tabla_Indices,5,FALSE),"")</f>
        <v>0</v>
      </c>
      <c r="C178" s="223"/>
      <c r="D178" s="224" t="str">
        <f t="shared" ref="D178:D185" si="53">IFERROR(VLOOKUP(C178,Tabla_Insumos,2,FALSE),"")</f>
        <v/>
      </c>
      <c r="E178" s="225"/>
      <c r="F178" s="228">
        <f t="shared" ref="F178:F185" si="54">IFERROR(VLOOKUP(C178,Tabla_Insumos,3,FALSE),0)</f>
        <v>0</v>
      </c>
      <c r="G178" s="286">
        <f>ROUND(E178*F178,2)</f>
        <v>0</v>
      </c>
    </row>
    <row r="179" spans="1:7" s="229" customFormat="1" ht="24" customHeight="1" x14ac:dyDescent="0.2">
      <c r="A179" s="224" t="str">
        <f t="shared" si="51"/>
        <v/>
      </c>
      <c r="B179" s="222">
        <f t="shared" si="52"/>
        <v>0</v>
      </c>
      <c r="C179" s="223"/>
      <c r="D179" s="224" t="str">
        <f t="shared" si="53"/>
        <v/>
      </c>
      <c r="E179" s="225"/>
      <c r="F179" s="228">
        <f t="shared" si="54"/>
        <v>0</v>
      </c>
      <c r="G179" s="286">
        <f>ROUND(E179*F179,2)</f>
        <v>0</v>
      </c>
    </row>
    <row r="180" spans="1:7" s="229" customFormat="1" ht="24" customHeight="1" x14ac:dyDescent="0.2">
      <c r="A180" s="224" t="str">
        <f t="shared" si="51"/>
        <v/>
      </c>
      <c r="B180" s="222">
        <f t="shared" si="52"/>
        <v>0</v>
      </c>
      <c r="C180" s="223"/>
      <c r="D180" s="224" t="str">
        <f t="shared" si="53"/>
        <v/>
      </c>
      <c r="E180" s="225"/>
      <c r="F180" s="228">
        <f t="shared" si="54"/>
        <v>0</v>
      </c>
      <c r="G180" s="286">
        <f t="shared" ref="G180:G185" si="55">ROUND(E180*F180,2)</f>
        <v>0</v>
      </c>
    </row>
    <row r="181" spans="1:7" s="229" customFormat="1" ht="24" customHeight="1" x14ac:dyDescent="0.2">
      <c r="A181" s="224" t="str">
        <f t="shared" si="51"/>
        <v/>
      </c>
      <c r="B181" s="222">
        <f t="shared" si="52"/>
        <v>0</v>
      </c>
      <c r="C181" s="223"/>
      <c r="D181" s="224" t="str">
        <f t="shared" si="53"/>
        <v/>
      </c>
      <c r="E181" s="225"/>
      <c r="F181" s="228">
        <f t="shared" si="54"/>
        <v>0</v>
      </c>
      <c r="G181" s="286">
        <f t="shared" si="55"/>
        <v>0</v>
      </c>
    </row>
    <row r="182" spans="1:7" s="229" customFormat="1" ht="24" customHeight="1" x14ac:dyDescent="0.2">
      <c r="A182" s="224" t="str">
        <f t="shared" si="51"/>
        <v/>
      </c>
      <c r="B182" s="222">
        <f t="shared" si="52"/>
        <v>0</v>
      </c>
      <c r="C182" s="223"/>
      <c r="D182" s="224" t="str">
        <f t="shared" si="53"/>
        <v/>
      </c>
      <c r="E182" s="225"/>
      <c r="F182" s="226">
        <f t="shared" si="54"/>
        <v>0</v>
      </c>
      <c r="G182" s="286">
        <f t="shared" si="55"/>
        <v>0</v>
      </c>
    </row>
    <row r="183" spans="1:7" s="229" customFormat="1" ht="24" customHeight="1" x14ac:dyDescent="0.2">
      <c r="A183" s="224" t="str">
        <f t="shared" si="51"/>
        <v/>
      </c>
      <c r="B183" s="222">
        <f t="shared" si="52"/>
        <v>0</v>
      </c>
      <c r="C183" s="223"/>
      <c r="D183" s="224" t="str">
        <f t="shared" si="53"/>
        <v/>
      </c>
      <c r="E183" s="225"/>
      <c r="F183" s="226">
        <f t="shared" si="54"/>
        <v>0</v>
      </c>
      <c r="G183" s="286">
        <f t="shared" si="55"/>
        <v>0</v>
      </c>
    </row>
    <row r="184" spans="1:7" s="229" customFormat="1" ht="24" customHeight="1" x14ac:dyDescent="0.2">
      <c r="A184" s="224" t="str">
        <f t="shared" si="51"/>
        <v/>
      </c>
      <c r="B184" s="222">
        <f t="shared" si="52"/>
        <v>0</v>
      </c>
      <c r="C184" s="223"/>
      <c r="D184" s="224" t="str">
        <f t="shared" si="53"/>
        <v/>
      </c>
      <c r="E184" s="225"/>
      <c r="F184" s="226">
        <f t="shared" si="54"/>
        <v>0</v>
      </c>
      <c r="G184" s="286">
        <f t="shared" si="55"/>
        <v>0</v>
      </c>
    </row>
    <row r="185" spans="1:7" s="229" customFormat="1" ht="24" customHeight="1" x14ac:dyDescent="0.2">
      <c r="A185" s="224" t="str">
        <f t="shared" si="51"/>
        <v/>
      </c>
      <c r="B185" s="222">
        <f t="shared" si="52"/>
        <v>0</v>
      </c>
      <c r="C185" s="223"/>
      <c r="D185" s="224" t="str">
        <f t="shared" si="53"/>
        <v/>
      </c>
      <c r="E185" s="225"/>
      <c r="F185" s="226">
        <f t="shared" si="54"/>
        <v>0</v>
      </c>
      <c r="G185" s="286">
        <f t="shared" si="55"/>
        <v>0</v>
      </c>
    </row>
    <row r="186" spans="1:7" ht="24" customHeight="1" x14ac:dyDescent="0.2">
      <c r="A186" s="287"/>
      <c r="D186" s="97"/>
      <c r="E186" s="98"/>
      <c r="F186" s="273" t="s">
        <v>32</v>
      </c>
      <c r="G186" s="288">
        <f>SUBTOTAL(9,G178:G185)</f>
        <v>0</v>
      </c>
    </row>
    <row r="187" spans="1:7" ht="24" customHeight="1" x14ac:dyDescent="0.2">
      <c r="A187" s="287"/>
      <c r="C187" s="107" t="s">
        <v>606</v>
      </c>
      <c r="D187" s="97"/>
      <c r="E187" s="98"/>
      <c r="G187" s="289"/>
    </row>
    <row r="188" spans="1:7" s="229" customFormat="1" ht="24" customHeight="1" x14ac:dyDescent="0.2">
      <c r="A188" s="224" t="str">
        <f t="shared" ref="A188:A196" si="56">IFERROR(VLOOKUP(C188,Tabla_Insumos,4,FALSE),"")</f>
        <v/>
      </c>
      <c r="B188" s="222" t="str">
        <f t="shared" ref="B188:B196" si="57">IFERROR(VLOOKUP(C188,Tabla_Insumos,5,FALSE),"")</f>
        <v/>
      </c>
      <c r="C188" s="223"/>
      <c r="D188" s="224" t="str">
        <f t="shared" ref="D188:D196" si="58">IFERROR(VLOOKUP(C188,Tabla_Insumos,2,FALSE),"")</f>
        <v/>
      </c>
      <c r="E188" s="225"/>
      <c r="F188" s="226">
        <f t="shared" ref="F188:F196" si="59">IFERROR(VLOOKUP(C188,Tabla_Insumos,3,FALSE),0)</f>
        <v>0</v>
      </c>
      <c r="G188" s="286">
        <f t="shared" ref="G188:G196" si="60">ROUND(E188*F188,2)</f>
        <v>0</v>
      </c>
    </row>
    <row r="189" spans="1:7" s="229" customFormat="1" ht="24" customHeight="1" x14ac:dyDescent="0.2">
      <c r="A189" s="224" t="str">
        <f t="shared" si="56"/>
        <v/>
      </c>
      <c r="B189" s="222" t="str">
        <f t="shared" si="57"/>
        <v/>
      </c>
      <c r="C189" s="223"/>
      <c r="D189" s="224" t="str">
        <f t="shared" si="58"/>
        <v/>
      </c>
      <c r="E189" s="225"/>
      <c r="F189" s="226">
        <f t="shared" si="59"/>
        <v>0</v>
      </c>
      <c r="G189" s="286">
        <f t="shared" si="60"/>
        <v>0</v>
      </c>
    </row>
    <row r="190" spans="1:7" s="229" customFormat="1" ht="24" customHeight="1" x14ac:dyDescent="0.2">
      <c r="A190" s="224" t="str">
        <f t="shared" si="56"/>
        <v/>
      </c>
      <c r="B190" s="222" t="str">
        <f t="shared" si="57"/>
        <v/>
      </c>
      <c r="C190" s="223"/>
      <c r="D190" s="224" t="str">
        <f t="shared" si="58"/>
        <v/>
      </c>
      <c r="E190" s="225"/>
      <c r="F190" s="226">
        <f t="shared" si="59"/>
        <v>0</v>
      </c>
      <c r="G190" s="286">
        <f t="shared" si="60"/>
        <v>0</v>
      </c>
    </row>
    <row r="191" spans="1:7" s="229" customFormat="1" ht="24" customHeight="1" x14ac:dyDescent="0.2">
      <c r="A191" s="224" t="str">
        <f t="shared" si="56"/>
        <v/>
      </c>
      <c r="B191" s="222" t="str">
        <f t="shared" si="57"/>
        <v/>
      </c>
      <c r="C191" s="223"/>
      <c r="D191" s="224" t="str">
        <f t="shared" si="58"/>
        <v/>
      </c>
      <c r="E191" s="225"/>
      <c r="F191" s="226">
        <f t="shared" si="59"/>
        <v>0</v>
      </c>
      <c r="G191" s="286">
        <f t="shared" si="60"/>
        <v>0</v>
      </c>
    </row>
    <row r="192" spans="1:7" s="229" customFormat="1" ht="24" customHeight="1" x14ac:dyDescent="0.2">
      <c r="A192" s="224" t="str">
        <f t="shared" si="56"/>
        <v/>
      </c>
      <c r="B192" s="222" t="str">
        <f t="shared" si="57"/>
        <v/>
      </c>
      <c r="C192" s="223"/>
      <c r="D192" s="224" t="str">
        <f t="shared" si="58"/>
        <v/>
      </c>
      <c r="E192" s="225"/>
      <c r="F192" s="226">
        <f t="shared" si="59"/>
        <v>0</v>
      </c>
      <c r="G192" s="286">
        <f t="shared" si="60"/>
        <v>0</v>
      </c>
    </row>
    <row r="193" spans="1:7" s="229" customFormat="1" ht="24" customHeight="1" x14ac:dyDescent="0.2">
      <c r="A193" s="224" t="str">
        <f t="shared" si="56"/>
        <v/>
      </c>
      <c r="B193" s="222" t="str">
        <f t="shared" si="57"/>
        <v/>
      </c>
      <c r="C193" s="223"/>
      <c r="D193" s="224" t="str">
        <f t="shared" si="58"/>
        <v/>
      </c>
      <c r="E193" s="225"/>
      <c r="F193" s="226">
        <f t="shared" si="59"/>
        <v>0</v>
      </c>
      <c r="G193" s="286">
        <f t="shared" si="60"/>
        <v>0</v>
      </c>
    </row>
    <row r="194" spans="1:7" s="229" customFormat="1" ht="24" customHeight="1" x14ac:dyDescent="0.2">
      <c r="A194" s="224" t="str">
        <f t="shared" si="56"/>
        <v/>
      </c>
      <c r="B194" s="222" t="str">
        <f t="shared" si="57"/>
        <v/>
      </c>
      <c r="C194" s="223"/>
      <c r="D194" s="224" t="str">
        <f t="shared" si="58"/>
        <v/>
      </c>
      <c r="E194" s="225"/>
      <c r="F194" s="226">
        <f t="shared" si="59"/>
        <v>0</v>
      </c>
      <c r="G194" s="286">
        <f t="shared" si="60"/>
        <v>0</v>
      </c>
    </row>
    <row r="195" spans="1:7" s="229" customFormat="1" ht="24" customHeight="1" x14ac:dyDescent="0.2">
      <c r="A195" s="224" t="str">
        <f t="shared" si="56"/>
        <v/>
      </c>
      <c r="B195" s="222" t="str">
        <f t="shared" si="57"/>
        <v/>
      </c>
      <c r="C195" s="223"/>
      <c r="D195" s="224" t="str">
        <f t="shared" si="58"/>
        <v/>
      </c>
      <c r="E195" s="225"/>
      <c r="F195" s="226">
        <f t="shared" si="59"/>
        <v>0</v>
      </c>
      <c r="G195" s="286">
        <f t="shared" si="60"/>
        <v>0</v>
      </c>
    </row>
    <row r="196" spans="1:7" s="229" customFormat="1" ht="24" customHeight="1" x14ac:dyDescent="0.2">
      <c r="A196" s="224" t="str">
        <f t="shared" si="56"/>
        <v/>
      </c>
      <c r="B196" s="222" t="str">
        <f t="shared" si="57"/>
        <v/>
      </c>
      <c r="C196" s="223"/>
      <c r="D196" s="224" t="str">
        <f t="shared" si="58"/>
        <v/>
      </c>
      <c r="E196" s="225"/>
      <c r="F196" s="226">
        <f t="shared" si="59"/>
        <v>0</v>
      </c>
      <c r="G196" s="286">
        <f t="shared" si="60"/>
        <v>0</v>
      </c>
    </row>
    <row r="197" spans="1:7" ht="24" customHeight="1" x14ac:dyDescent="0.2">
      <c r="A197" s="290"/>
      <c r="B197" s="97"/>
      <c r="D197" s="97"/>
      <c r="E197" s="98"/>
      <c r="F197" s="273" t="s">
        <v>33</v>
      </c>
      <c r="G197" s="288">
        <f>SUBTOTAL(9,G188:G196)</f>
        <v>0</v>
      </c>
    </row>
    <row r="198" spans="1:7" ht="24" customHeight="1" x14ac:dyDescent="0.2">
      <c r="A198" s="291"/>
      <c r="B198" s="97"/>
      <c r="D198" s="97"/>
      <c r="E198" s="98"/>
      <c r="G198" s="289"/>
    </row>
    <row r="199" spans="1:7" ht="24" customHeight="1" x14ac:dyDescent="0.2">
      <c r="A199" s="292" t="str">
        <f>B157</f>
        <v>1.4</v>
      </c>
      <c r="B199" s="293" t="str">
        <f>C157</f>
        <v>Energia de obra. Agua para la construccion</v>
      </c>
      <c r="C199" s="104"/>
      <c r="D199" s="104" t="s">
        <v>34</v>
      </c>
      <c r="E199" s="105"/>
      <c r="F199" s="295" t="s">
        <v>35</v>
      </c>
      <c r="G199" s="294">
        <f>SUBTOTAL(9,G162:G198)</f>
        <v>0</v>
      </c>
    </row>
    <row r="201" spans="1:7" ht="24" customHeight="1" x14ac:dyDescent="0.2">
      <c r="A201" s="274" t="s">
        <v>37</v>
      </c>
      <c r="B201" s="275"/>
      <c r="C201" s="275"/>
      <c r="D201" s="275"/>
      <c r="E201" s="275"/>
      <c r="F201" s="275"/>
      <c r="G201" s="276"/>
    </row>
    <row r="202" spans="1:7" ht="24" customHeight="1" x14ac:dyDescent="0.2">
      <c r="A202" s="277" t="s">
        <v>602</v>
      </c>
      <c r="B202" s="93" t="str">
        <f>Comitente</f>
        <v>DIRECCION PROVINCIAL DE ESPACIOS VERDES</v>
      </c>
      <c r="C202" s="89"/>
      <c r="D202" s="94"/>
      <c r="E202" s="94"/>
      <c r="F202" s="95"/>
      <c r="G202" s="278"/>
    </row>
    <row r="203" spans="1:7" ht="24" customHeight="1" x14ac:dyDescent="0.2">
      <c r="A203" s="277" t="s">
        <v>603</v>
      </c>
      <c r="B203" s="93">
        <f>Contratista</f>
        <v>0</v>
      </c>
      <c r="C203" s="90"/>
      <c r="D203" s="90"/>
      <c r="E203" s="90"/>
      <c r="F203" s="96"/>
      <c r="G203" s="279"/>
    </row>
    <row r="204" spans="1:7" ht="24" customHeight="1" x14ac:dyDescent="0.2">
      <c r="A204" s="277" t="s">
        <v>24</v>
      </c>
      <c r="B204" s="93" t="str">
        <f>Obra</f>
        <v>EXTRACCION DE MANGRULLO EXISTENTE, PROVISION DE NUEVO MANGRULLO Y REFUNCIONALIZACION DE JUEGOS DE NIÑOS EN PARQUE DE MAYO</v>
      </c>
      <c r="C204" s="90"/>
      <c r="D204" s="90"/>
      <c r="E204" s="90"/>
      <c r="F204" s="96" t="s">
        <v>38</v>
      </c>
      <c r="G204" s="280">
        <f>Fecha_Base</f>
        <v>44865</v>
      </c>
    </row>
    <row r="205" spans="1:7" ht="24" customHeight="1" x14ac:dyDescent="0.2">
      <c r="A205" s="281" t="s">
        <v>601</v>
      </c>
      <c r="B205" s="91" t="str">
        <f>Ubicación</f>
        <v>CAPITAL</v>
      </c>
      <c r="C205" s="91"/>
      <c r="D205" s="97"/>
      <c r="E205" s="98"/>
      <c r="G205" s="282"/>
    </row>
    <row r="206" spans="1:7" ht="24" customHeight="1" x14ac:dyDescent="0.2">
      <c r="A206" s="281" t="s">
        <v>39</v>
      </c>
      <c r="B206" s="100">
        <f>IFERROR(VALUE(LEFT(B207,FIND(".",B207)-1)),"")</f>
        <v>1</v>
      </c>
      <c r="C206" s="92" t="str">
        <f>IFERROR(VLOOKUP(B206,Tabla_CyP,2,FALSE),"")</f>
        <v>TRABAJOS PREPARATORIOS</v>
      </c>
      <c r="E206" s="98"/>
      <c r="G206" s="282"/>
    </row>
    <row r="207" spans="1:7" ht="24" customHeight="1" x14ac:dyDescent="0.2">
      <c r="A207" s="281" t="s">
        <v>25</v>
      </c>
      <c r="B207" s="101" t="str">
        <f>IFERROR(VLOOKUP(COUNTIF($A$1:A207,"ANALISIS DE PRECIOS"),Tabla_NumeroItem,2,FALSE),"")</f>
        <v>1.5</v>
      </c>
      <c r="C207" s="92" t="str">
        <f>IFERROR(VLOOKUP(B207,Tabla_CyP,2,FALSE),"")</f>
        <v>Cartel de obra</v>
      </c>
      <c r="D207" s="97"/>
      <c r="E207" s="98"/>
      <c r="F207" s="96" t="s">
        <v>26</v>
      </c>
      <c r="G207" s="283" t="str">
        <f>IFERROR(VLOOKUP(B207,Tabla_CyP,4,FALSE),"")</f>
        <v>UN</v>
      </c>
    </row>
    <row r="208" spans="1:7" ht="24" customHeight="1" x14ac:dyDescent="0.2">
      <c r="A208" s="281"/>
      <c r="B208" s="91"/>
      <c r="D208" s="97"/>
      <c r="E208" s="98"/>
      <c r="G208" s="282"/>
    </row>
    <row r="209" spans="1:123" ht="24" customHeight="1" x14ac:dyDescent="0.2">
      <c r="A209" s="334" t="s">
        <v>507</v>
      </c>
      <c r="B209" s="335"/>
      <c r="C209" s="336" t="s">
        <v>0</v>
      </c>
      <c r="D209" s="336" t="s">
        <v>27</v>
      </c>
      <c r="E209" s="338" t="s">
        <v>28</v>
      </c>
      <c r="F209" s="340" t="s">
        <v>29</v>
      </c>
      <c r="G209" s="340" t="s">
        <v>30</v>
      </c>
    </row>
    <row r="210" spans="1:123" s="97" customFormat="1" ht="24" customHeight="1" x14ac:dyDescent="0.2">
      <c r="A210" s="102" t="s">
        <v>508</v>
      </c>
      <c r="B210" s="102" t="s">
        <v>509</v>
      </c>
      <c r="C210" s="337"/>
      <c r="D210" s="337"/>
      <c r="E210" s="339"/>
      <c r="F210" s="341"/>
      <c r="G210" s="341"/>
      <c r="H210" s="230"/>
      <c r="I210" s="230"/>
      <c r="J210" s="230"/>
      <c r="K210" s="230"/>
      <c r="L210" s="230"/>
      <c r="M210" s="230"/>
      <c r="N210" s="230"/>
      <c r="O210" s="230"/>
      <c r="P210" s="230"/>
      <c r="Q210" s="230"/>
      <c r="R210" s="230"/>
      <c r="S210" s="230"/>
      <c r="T210" s="230"/>
      <c r="U210" s="230"/>
      <c r="V210" s="230"/>
      <c r="W210" s="230"/>
      <c r="X210" s="230"/>
      <c r="Y210" s="230"/>
      <c r="Z210" s="230"/>
      <c r="AA210" s="230"/>
      <c r="AB210" s="230"/>
      <c r="AC210" s="230"/>
      <c r="AD210" s="230"/>
      <c r="AE210" s="230"/>
      <c r="AF210" s="230"/>
      <c r="AG210" s="230"/>
      <c r="AH210" s="230"/>
      <c r="AI210" s="230"/>
      <c r="AJ210" s="230"/>
      <c r="AK210" s="230"/>
      <c r="AL210" s="230"/>
      <c r="AM210" s="230"/>
      <c r="AN210" s="230"/>
      <c r="AO210" s="230"/>
      <c r="AP210" s="230"/>
      <c r="AQ210" s="230"/>
      <c r="AR210" s="230"/>
      <c r="AS210" s="230"/>
      <c r="AT210" s="230"/>
      <c r="AU210" s="230"/>
      <c r="AV210" s="230"/>
      <c r="AW210" s="230"/>
      <c r="AX210" s="230"/>
      <c r="AY210" s="230"/>
      <c r="AZ210" s="230"/>
      <c r="BA210" s="230"/>
      <c r="BB210" s="230"/>
      <c r="BC210" s="230"/>
      <c r="BD210" s="230"/>
      <c r="BE210" s="230"/>
      <c r="BF210" s="230"/>
      <c r="BG210" s="230"/>
      <c r="BH210" s="230"/>
      <c r="BI210" s="230"/>
      <c r="BJ210" s="230"/>
      <c r="BK210" s="230"/>
      <c r="BL210" s="230"/>
      <c r="BM210" s="230"/>
      <c r="BN210" s="230"/>
      <c r="BO210" s="230"/>
      <c r="BP210" s="230"/>
      <c r="BQ210" s="230"/>
      <c r="BR210" s="230"/>
      <c r="BS210" s="230"/>
      <c r="BT210" s="230"/>
      <c r="BU210" s="230"/>
      <c r="BV210" s="230"/>
      <c r="BW210" s="230"/>
      <c r="BX210" s="230"/>
      <c r="BY210" s="230"/>
      <c r="BZ210" s="230"/>
      <c r="CA210" s="230"/>
      <c r="CB210" s="230"/>
      <c r="CC210" s="230"/>
      <c r="CD210" s="230"/>
      <c r="CE210" s="230"/>
      <c r="CF210" s="230"/>
      <c r="CG210" s="230"/>
      <c r="CH210" s="230"/>
      <c r="CI210" s="230"/>
      <c r="CJ210" s="230"/>
      <c r="CK210" s="230"/>
      <c r="CL210" s="230"/>
      <c r="CM210" s="230"/>
      <c r="CN210" s="230"/>
      <c r="CO210" s="230"/>
      <c r="CP210" s="230"/>
      <c r="CQ210" s="230"/>
      <c r="CR210" s="230"/>
      <c r="CS210" s="230"/>
      <c r="CT210" s="230"/>
      <c r="CU210" s="230"/>
      <c r="CV210" s="230"/>
      <c r="CW210" s="230"/>
      <c r="CX210" s="230"/>
      <c r="CY210" s="230"/>
      <c r="CZ210" s="230"/>
      <c r="DA210" s="230"/>
      <c r="DB210" s="230"/>
      <c r="DC210" s="230"/>
      <c r="DD210" s="230"/>
      <c r="DE210" s="230"/>
      <c r="DF210" s="230"/>
      <c r="DG210" s="230"/>
      <c r="DH210" s="230"/>
      <c r="DI210" s="230"/>
      <c r="DJ210" s="230"/>
      <c r="DK210" s="230"/>
      <c r="DL210" s="230"/>
      <c r="DM210" s="230"/>
      <c r="DN210" s="230"/>
      <c r="DO210" s="230"/>
      <c r="DP210" s="230"/>
      <c r="DQ210" s="230"/>
      <c r="DR210" s="230"/>
      <c r="DS210" s="230"/>
    </row>
    <row r="211" spans="1:123" ht="24" customHeight="1" x14ac:dyDescent="0.2">
      <c r="A211" s="284"/>
      <c r="B211" s="103"/>
      <c r="C211" s="143" t="s">
        <v>604</v>
      </c>
      <c r="D211" s="104"/>
      <c r="E211" s="105"/>
      <c r="F211" s="106"/>
      <c r="G211" s="285"/>
    </row>
    <row r="212" spans="1:123" s="229" customFormat="1" ht="24" customHeight="1" x14ac:dyDescent="0.2">
      <c r="A212" s="224" t="str">
        <f t="shared" ref="A212:A225" si="61">IFERROR(VLOOKUP(C212,Tabla_Insumos,4,FALSE),"")</f>
        <v/>
      </c>
      <c r="B212" s="222" t="str">
        <f>IFERROR(VLOOKUP(C212,Tabla_Insumos,5,FALSE),"")</f>
        <v/>
      </c>
      <c r="C212" s="223"/>
      <c r="D212" s="224" t="str">
        <f t="shared" ref="D212:D225" si="62">IFERROR(VLOOKUP(C212,Tabla_Insumos,2,FALSE),"")</f>
        <v/>
      </c>
      <c r="E212" s="225"/>
      <c r="F212" s="226">
        <f t="shared" ref="F212:F225" si="63">IFERROR(VLOOKUP(C212,Tabla_Insumos,3,FALSE),0)</f>
        <v>0</v>
      </c>
      <c r="G212" s="286">
        <f>ROUND(E212*F212,2)</f>
        <v>0</v>
      </c>
    </row>
    <row r="213" spans="1:123" s="229" customFormat="1" ht="24" customHeight="1" x14ac:dyDescent="0.2">
      <c r="A213" s="224" t="str">
        <f t="shared" si="61"/>
        <v/>
      </c>
      <c r="B213" s="222" t="str">
        <f t="shared" ref="B213:B225" si="64">IFERROR(VLOOKUP(C213,Tabla_Insumos,5,FALSE),"")</f>
        <v/>
      </c>
      <c r="C213" s="223"/>
      <c r="D213" s="224" t="str">
        <f t="shared" si="62"/>
        <v/>
      </c>
      <c r="E213" s="225"/>
      <c r="F213" s="226">
        <f t="shared" si="63"/>
        <v>0</v>
      </c>
      <c r="G213" s="286">
        <f t="shared" ref="G213:G225" si="65">ROUND(E213*F213,2)</f>
        <v>0</v>
      </c>
    </row>
    <row r="214" spans="1:123" s="229" customFormat="1" ht="24" customHeight="1" x14ac:dyDescent="0.2">
      <c r="A214" s="224" t="str">
        <f t="shared" si="61"/>
        <v/>
      </c>
      <c r="B214" s="222" t="str">
        <f t="shared" si="64"/>
        <v/>
      </c>
      <c r="C214" s="223"/>
      <c r="D214" s="224" t="str">
        <f t="shared" si="62"/>
        <v/>
      </c>
      <c r="E214" s="225"/>
      <c r="F214" s="226">
        <f t="shared" si="63"/>
        <v>0</v>
      </c>
      <c r="G214" s="286">
        <f t="shared" si="65"/>
        <v>0</v>
      </c>
    </row>
    <row r="215" spans="1:123" s="229" customFormat="1" ht="24" customHeight="1" x14ac:dyDescent="0.2">
      <c r="A215" s="224" t="str">
        <f t="shared" si="61"/>
        <v/>
      </c>
      <c r="B215" s="222" t="str">
        <f t="shared" si="64"/>
        <v/>
      </c>
      <c r="C215" s="223"/>
      <c r="D215" s="224" t="str">
        <f t="shared" si="62"/>
        <v/>
      </c>
      <c r="E215" s="225"/>
      <c r="F215" s="226">
        <f t="shared" si="63"/>
        <v>0</v>
      </c>
      <c r="G215" s="286">
        <f t="shared" si="65"/>
        <v>0</v>
      </c>
    </row>
    <row r="216" spans="1:123" s="229" customFormat="1" ht="24" customHeight="1" x14ac:dyDescent="0.2">
      <c r="A216" s="224" t="str">
        <f t="shared" si="61"/>
        <v/>
      </c>
      <c r="B216" s="222" t="str">
        <f t="shared" si="64"/>
        <v/>
      </c>
      <c r="C216" s="223"/>
      <c r="D216" s="224" t="str">
        <f t="shared" si="62"/>
        <v/>
      </c>
      <c r="E216" s="225"/>
      <c r="F216" s="226">
        <f t="shared" si="63"/>
        <v>0</v>
      </c>
      <c r="G216" s="286">
        <f t="shared" si="65"/>
        <v>0</v>
      </c>
    </row>
    <row r="217" spans="1:123" s="229" customFormat="1" ht="24" customHeight="1" x14ac:dyDescent="0.2">
      <c r="A217" s="224" t="str">
        <f t="shared" si="61"/>
        <v/>
      </c>
      <c r="B217" s="222" t="str">
        <f t="shared" si="64"/>
        <v/>
      </c>
      <c r="C217" s="223"/>
      <c r="D217" s="224" t="str">
        <f t="shared" si="62"/>
        <v/>
      </c>
      <c r="E217" s="225"/>
      <c r="F217" s="226">
        <f t="shared" si="63"/>
        <v>0</v>
      </c>
      <c r="G217" s="286">
        <f t="shared" si="65"/>
        <v>0</v>
      </c>
    </row>
    <row r="218" spans="1:123" s="229" customFormat="1" ht="24" customHeight="1" x14ac:dyDescent="0.2">
      <c r="A218" s="224" t="str">
        <f t="shared" si="61"/>
        <v/>
      </c>
      <c r="B218" s="222" t="str">
        <f t="shared" si="64"/>
        <v/>
      </c>
      <c r="C218" s="223"/>
      <c r="D218" s="224" t="str">
        <f t="shared" si="62"/>
        <v/>
      </c>
      <c r="E218" s="225"/>
      <c r="F218" s="226">
        <f t="shared" si="63"/>
        <v>0</v>
      </c>
      <c r="G218" s="286">
        <f t="shared" si="65"/>
        <v>0</v>
      </c>
    </row>
    <row r="219" spans="1:123" s="229" customFormat="1" ht="24" customHeight="1" x14ac:dyDescent="0.2">
      <c r="A219" s="224" t="str">
        <f t="shared" si="61"/>
        <v/>
      </c>
      <c r="B219" s="222" t="str">
        <f t="shared" si="64"/>
        <v/>
      </c>
      <c r="C219" s="223"/>
      <c r="D219" s="224" t="str">
        <f t="shared" si="62"/>
        <v/>
      </c>
      <c r="E219" s="225"/>
      <c r="F219" s="226">
        <f t="shared" si="63"/>
        <v>0</v>
      </c>
      <c r="G219" s="286">
        <f t="shared" si="65"/>
        <v>0</v>
      </c>
    </row>
    <row r="220" spans="1:123" s="229" customFormat="1" ht="24" customHeight="1" x14ac:dyDescent="0.2">
      <c r="A220" s="224" t="str">
        <f t="shared" si="61"/>
        <v/>
      </c>
      <c r="B220" s="222" t="str">
        <f t="shared" si="64"/>
        <v/>
      </c>
      <c r="C220" s="223"/>
      <c r="D220" s="224" t="str">
        <f t="shared" si="62"/>
        <v/>
      </c>
      <c r="E220" s="225"/>
      <c r="F220" s="226">
        <f t="shared" si="63"/>
        <v>0</v>
      </c>
      <c r="G220" s="286">
        <f t="shared" si="65"/>
        <v>0</v>
      </c>
    </row>
    <row r="221" spans="1:123" s="229" customFormat="1" ht="24" customHeight="1" x14ac:dyDescent="0.2">
      <c r="A221" s="224" t="str">
        <f t="shared" si="61"/>
        <v/>
      </c>
      <c r="B221" s="222" t="str">
        <f t="shared" si="64"/>
        <v/>
      </c>
      <c r="C221" s="223"/>
      <c r="D221" s="224" t="str">
        <f t="shared" si="62"/>
        <v/>
      </c>
      <c r="E221" s="225"/>
      <c r="F221" s="226">
        <f t="shared" si="63"/>
        <v>0</v>
      </c>
      <c r="G221" s="286">
        <f t="shared" si="65"/>
        <v>0</v>
      </c>
    </row>
    <row r="222" spans="1:123" s="229" customFormat="1" ht="24" customHeight="1" x14ac:dyDescent="0.2">
      <c r="A222" s="224" t="str">
        <f t="shared" si="61"/>
        <v/>
      </c>
      <c r="B222" s="222" t="str">
        <f t="shared" si="64"/>
        <v/>
      </c>
      <c r="C222" s="223"/>
      <c r="D222" s="224" t="str">
        <f t="shared" si="62"/>
        <v/>
      </c>
      <c r="E222" s="225"/>
      <c r="F222" s="226">
        <f t="shared" si="63"/>
        <v>0</v>
      </c>
      <c r="G222" s="286">
        <f t="shared" si="65"/>
        <v>0</v>
      </c>
    </row>
    <row r="223" spans="1:123" s="229" customFormat="1" ht="24" customHeight="1" x14ac:dyDescent="0.2">
      <c r="A223" s="224" t="str">
        <f t="shared" si="61"/>
        <v/>
      </c>
      <c r="B223" s="222" t="str">
        <f t="shared" si="64"/>
        <v/>
      </c>
      <c r="C223" s="223"/>
      <c r="D223" s="224" t="str">
        <f t="shared" si="62"/>
        <v/>
      </c>
      <c r="E223" s="225"/>
      <c r="F223" s="226">
        <f t="shared" si="63"/>
        <v>0</v>
      </c>
      <c r="G223" s="286">
        <f t="shared" si="65"/>
        <v>0</v>
      </c>
    </row>
    <row r="224" spans="1:123" s="229" customFormat="1" ht="24" customHeight="1" x14ac:dyDescent="0.2">
      <c r="A224" s="224" t="str">
        <f t="shared" si="61"/>
        <v/>
      </c>
      <c r="B224" s="222" t="str">
        <f t="shared" si="64"/>
        <v/>
      </c>
      <c r="C224" s="223"/>
      <c r="D224" s="224" t="str">
        <f t="shared" si="62"/>
        <v/>
      </c>
      <c r="E224" s="225"/>
      <c r="F224" s="226">
        <f t="shared" si="63"/>
        <v>0</v>
      </c>
      <c r="G224" s="286">
        <f t="shared" si="65"/>
        <v>0</v>
      </c>
    </row>
    <row r="225" spans="1:7" s="229" customFormat="1" ht="24" customHeight="1" x14ac:dyDescent="0.2">
      <c r="A225" s="224" t="str">
        <f t="shared" si="61"/>
        <v/>
      </c>
      <c r="B225" s="222" t="str">
        <f t="shared" si="64"/>
        <v/>
      </c>
      <c r="C225" s="223"/>
      <c r="D225" s="224" t="str">
        <f t="shared" si="62"/>
        <v/>
      </c>
      <c r="E225" s="225"/>
      <c r="F225" s="227">
        <f t="shared" si="63"/>
        <v>0</v>
      </c>
      <c r="G225" s="286">
        <f t="shared" si="65"/>
        <v>0</v>
      </c>
    </row>
    <row r="226" spans="1:7" ht="24" customHeight="1" x14ac:dyDescent="0.2">
      <c r="A226" s="287"/>
      <c r="D226" s="97"/>
      <c r="E226" s="98"/>
      <c r="F226" s="273" t="s">
        <v>31</v>
      </c>
      <c r="G226" s="288">
        <f>SUBTOTAL(9,G212:G225)</f>
        <v>0</v>
      </c>
    </row>
    <row r="227" spans="1:7" ht="24" customHeight="1" x14ac:dyDescent="0.2">
      <c r="A227" s="287"/>
      <c r="C227" s="107" t="s">
        <v>605</v>
      </c>
      <c r="D227" s="97"/>
      <c r="E227" s="98"/>
      <c r="G227" s="289"/>
    </row>
    <row r="228" spans="1:7" s="229" customFormat="1" ht="24" customHeight="1" x14ac:dyDescent="0.2">
      <c r="A228" s="224" t="str">
        <f t="shared" ref="A228:A235" si="66">IFERROR(VLOOKUP(C228,Tabla_Insumos,4,FALSE),"")</f>
        <v/>
      </c>
      <c r="B228" s="222">
        <f t="shared" ref="B228:B235" si="67">IFERROR(VLOOKUP(A228,Tabla_Indices,5,FALSE),"")</f>
        <v>0</v>
      </c>
      <c r="C228" s="223"/>
      <c r="D228" s="224" t="str">
        <f t="shared" ref="D228:D235" si="68">IFERROR(VLOOKUP(C228,Tabla_Insumos,2,FALSE),"")</f>
        <v/>
      </c>
      <c r="E228" s="225"/>
      <c r="F228" s="228">
        <f t="shared" ref="F228:F235" si="69">IFERROR(VLOOKUP(C228,Tabla_Insumos,3,FALSE),0)</f>
        <v>0</v>
      </c>
      <c r="G228" s="286">
        <f>ROUND(E228*F228,2)</f>
        <v>0</v>
      </c>
    </row>
    <row r="229" spans="1:7" s="229" customFormat="1" ht="24" customHeight="1" x14ac:dyDescent="0.2">
      <c r="A229" s="224" t="str">
        <f t="shared" si="66"/>
        <v/>
      </c>
      <c r="B229" s="222">
        <f t="shared" si="67"/>
        <v>0</v>
      </c>
      <c r="C229" s="223"/>
      <c r="D229" s="224" t="str">
        <f t="shared" si="68"/>
        <v/>
      </c>
      <c r="E229" s="225"/>
      <c r="F229" s="228">
        <f t="shared" si="69"/>
        <v>0</v>
      </c>
      <c r="G229" s="286">
        <f>ROUND(E229*F229,2)</f>
        <v>0</v>
      </c>
    </row>
    <row r="230" spans="1:7" s="229" customFormat="1" ht="24" customHeight="1" x14ac:dyDescent="0.2">
      <c r="A230" s="224" t="str">
        <f t="shared" si="66"/>
        <v/>
      </c>
      <c r="B230" s="222">
        <f t="shared" si="67"/>
        <v>0</v>
      </c>
      <c r="C230" s="223"/>
      <c r="D230" s="224" t="str">
        <f t="shared" si="68"/>
        <v/>
      </c>
      <c r="E230" s="225"/>
      <c r="F230" s="228">
        <f t="shared" si="69"/>
        <v>0</v>
      </c>
      <c r="G230" s="286">
        <f t="shared" ref="G230:G235" si="70">ROUND(E230*F230,2)</f>
        <v>0</v>
      </c>
    </row>
    <row r="231" spans="1:7" s="229" customFormat="1" ht="24" customHeight="1" x14ac:dyDescent="0.2">
      <c r="A231" s="224" t="str">
        <f t="shared" si="66"/>
        <v/>
      </c>
      <c r="B231" s="222">
        <f t="shared" si="67"/>
        <v>0</v>
      </c>
      <c r="C231" s="223"/>
      <c r="D231" s="224" t="str">
        <f t="shared" si="68"/>
        <v/>
      </c>
      <c r="E231" s="225"/>
      <c r="F231" s="228">
        <f t="shared" si="69"/>
        <v>0</v>
      </c>
      <c r="G231" s="286">
        <f t="shared" si="70"/>
        <v>0</v>
      </c>
    </row>
    <row r="232" spans="1:7" s="229" customFormat="1" ht="24" customHeight="1" x14ac:dyDescent="0.2">
      <c r="A232" s="224" t="str">
        <f t="shared" si="66"/>
        <v/>
      </c>
      <c r="B232" s="222">
        <f t="shared" si="67"/>
        <v>0</v>
      </c>
      <c r="C232" s="223"/>
      <c r="D232" s="224" t="str">
        <f t="shared" si="68"/>
        <v/>
      </c>
      <c r="E232" s="225"/>
      <c r="F232" s="226">
        <f t="shared" si="69"/>
        <v>0</v>
      </c>
      <c r="G232" s="286">
        <f t="shared" si="70"/>
        <v>0</v>
      </c>
    </row>
    <row r="233" spans="1:7" s="229" customFormat="1" ht="24" customHeight="1" x14ac:dyDescent="0.2">
      <c r="A233" s="224" t="str">
        <f t="shared" si="66"/>
        <v/>
      </c>
      <c r="B233" s="222">
        <f t="shared" si="67"/>
        <v>0</v>
      </c>
      <c r="C233" s="223"/>
      <c r="D233" s="224" t="str">
        <f t="shared" si="68"/>
        <v/>
      </c>
      <c r="E233" s="225"/>
      <c r="F233" s="226">
        <f t="shared" si="69"/>
        <v>0</v>
      </c>
      <c r="G233" s="286">
        <f t="shared" si="70"/>
        <v>0</v>
      </c>
    </row>
    <row r="234" spans="1:7" s="229" customFormat="1" ht="24" customHeight="1" x14ac:dyDescent="0.2">
      <c r="A234" s="224" t="str">
        <f t="shared" si="66"/>
        <v/>
      </c>
      <c r="B234" s="222">
        <f t="shared" si="67"/>
        <v>0</v>
      </c>
      <c r="C234" s="223"/>
      <c r="D234" s="224" t="str">
        <f t="shared" si="68"/>
        <v/>
      </c>
      <c r="E234" s="225"/>
      <c r="F234" s="226">
        <f t="shared" si="69"/>
        <v>0</v>
      </c>
      <c r="G234" s="286">
        <f t="shared" si="70"/>
        <v>0</v>
      </c>
    </row>
    <row r="235" spans="1:7" s="229" customFormat="1" ht="24" customHeight="1" x14ac:dyDescent="0.2">
      <c r="A235" s="224" t="str">
        <f t="shared" si="66"/>
        <v/>
      </c>
      <c r="B235" s="222">
        <f t="shared" si="67"/>
        <v>0</v>
      </c>
      <c r="C235" s="223"/>
      <c r="D235" s="224" t="str">
        <f t="shared" si="68"/>
        <v/>
      </c>
      <c r="E235" s="225"/>
      <c r="F235" s="226">
        <f t="shared" si="69"/>
        <v>0</v>
      </c>
      <c r="G235" s="286">
        <f t="shared" si="70"/>
        <v>0</v>
      </c>
    </row>
    <row r="236" spans="1:7" ht="24" customHeight="1" x14ac:dyDescent="0.2">
      <c r="A236" s="287"/>
      <c r="D236" s="97"/>
      <c r="E236" s="98"/>
      <c r="F236" s="273" t="s">
        <v>32</v>
      </c>
      <c r="G236" s="288">
        <f>SUBTOTAL(9,G228:G235)</f>
        <v>0</v>
      </c>
    </row>
    <row r="237" spans="1:7" ht="24" customHeight="1" x14ac:dyDescent="0.2">
      <c r="A237" s="287"/>
      <c r="C237" s="107" t="s">
        <v>606</v>
      </c>
      <c r="D237" s="97"/>
      <c r="E237" s="98"/>
      <c r="G237" s="289"/>
    </row>
    <row r="238" spans="1:7" s="229" customFormat="1" ht="24" customHeight="1" x14ac:dyDescent="0.2">
      <c r="A238" s="224" t="str">
        <f t="shared" ref="A238:A246" si="71">IFERROR(VLOOKUP(C238,Tabla_Insumos,4,FALSE),"")</f>
        <v/>
      </c>
      <c r="B238" s="222" t="str">
        <f t="shared" ref="B238:B246" si="72">IFERROR(VLOOKUP(C238,Tabla_Insumos,5,FALSE),"")</f>
        <v/>
      </c>
      <c r="C238" s="223"/>
      <c r="D238" s="224" t="str">
        <f t="shared" ref="D238:D246" si="73">IFERROR(VLOOKUP(C238,Tabla_Insumos,2,FALSE),"")</f>
        <v/>
      </c>
      <c r="E238" s="225"/>
      <c r="F238" s="226">
        <f t="shared" ref="F238:F246" si="74">IFERROR(VLOOKUP(C238,Tabla_Insumos,3,FALSE),0)</f>
        <v>0</v>
      </c>
      <c r="G238" s="286">
        <f t="shared" ref="G238:G246" si="75">ROUND(E238*F238,2)</f>
        <v>0</v>
      </c>
    </row>
    <row r="239" spans="1:7" s="229" customFormat="1" ht="24" customHeight="1" x14ac:dyDescent="0.2">
      <c r="A239" s="224" t="str">
        <f t="shared" si="71"/>
        <v/>
      </c>
      <c r="B239" s="222" t="str">
        <f t="shared" si="72"/>
        <v/>
      </c>
      <c r="C239" s="223"/>
      <c r="D239" s="224" t="str">
        <f t="shared" si="73"/>
        <v/>
      </c>
      <c r="E239" s="225"/>
      <c r="F239" s="226">
        <f t="shared" si="74"/>
        <v>0</v>
      </c>
      <c r="G239" s="286">
        <f t="shared" si="75"/>
        <v>0</v>
      </c>
    </row>
    <row r="240" spans="1:7" s="229" customFormat="1" ht="24" customHeight="1" x14ac:dyDescent="0.2">
      <c r="A240" s="224" t="str">
        <f t="shared" si="71"/>
        <v/>
      </c>
      <c r="B240" s="222" t="str">
        <f t="shared" si="72"/>
        <v/>
      </c>
      <c r="C240" s="223"/>
      <c r="D240" s="224" t="str">
        <f t="shared" si="73"/>
        <v/>
      </c>
      <c r="E240" s="225"/>
      <c r="F240" s="226">
        <f t="shared" si="74"/>
        <v>0</v>
      </c>
      <c r="G240" s="286">
        <f t="shared" si="75"/>
        <v>0</v>
      </c>
    </row>
    <row r="241" spans="1:7" s="229" customFormat="1" ht="24" customHeight="1" x14ac:dyDescent="0.2">
      <c r="A241" s="224" t="str">
        <f t="shared" si="71"/>
        <v/>
      </c>
      <c r="B241" s="222" t="str">
        <f t="shared" si="72"/>
        <v/>
      </c>
      <c r="C241" s="223"/>
      <c r="D241" s="224" t="str">
        <f t="shared" si="73"/>
        <v/>
      </c>
      <c r="E241" s="225"/>
      <c r="F241" s="226">
        <f t="shared" si="74"/>
        <v>0</v>
      </c>
      <c r="G241" s="286">
        <f t="shared" si="75"/>
        <v>0</v>
      </c>
    </row>
    <row r="242" spans="1:7" s="229" customFormat="1" ht="24" customHeight="1" x14ac:dyDescent="0.2">
      <c r="A242" s="224" t="str">
        <f t="shared" si="71"/>
        <v/>
      </c>
      <c r="B242" s="222" t="str">
        <f t="shared" si="72"/>
        <v/>
      </c>
      <c r="C242" s="223"/>
      <c r="D242" s="224" t="str">
        <f t="shared" si="73"/>
        <v/>
      </c>
      <c r="E242" s="225"/>
      <c r="F242" s="226">
        <f t="shared" si="74"/>
        <v>0</v>
      </c>
      <c r="G242" s="286">
        <f t="shared" si="75"/>
        <v>0</v>
      </c>
    </row>
    <row r="243" spans="1:7" s="229" customFormat="1" ht="24" customHeight="1" x14ac:dyDescent="0.2">
      <c r="A243" s="224" t="str">
        <f t="shared" si="71"/>
        <v/>
      </c>
      <c r="B243" s="222" t="str">
        <f t="shared" si="72"/>
        <v/>
      </c>
      <c r="C243" s="223"/>
      <c r="D243" s="224" t="str">
        <f t="shared" si="73"/>
        <v/>
      </c>
      <c r="E243" s="225"/>
      <c r="F243" s="226">
        <f t="shared" si="74"/>
        <v>0</v>
      </c>
      <c r="G243" s="286">
        <f t="shared" si="75"/>
        <v>0</v>
      </c>
    </row>
    <row r="244" spans="1:7" s="229" customFormat="1" ht="24" customHeight="1" x14ac:dyDescent="0.2">
      <c r="A244" s="224" t="str">
        <f t="shared" si="71"/>
        <v/>
      </c>
      <c r="B244" s="222" t="str">
        <f t="shared" si="72"/>
        <v/>
      </c>
      <c r="C244" s="223"/>
      <c r="D244" s="224" t="str">
        <f t="shared" si="73"/>
        <v/>
      </c>
      <c r="E244" s="225"/>
      <c r="F244" s="226">
        <f t="shared" si="74"/>
        <v>0</v>
      </c>
      <c r="G244" s="286">
        <f t="shared" si="75"/>
        <v>0</v>
      </c>
    </row>
    <row r="245" spans="1:7" s="229" customFormat="1" ht="24" customHeight="1" x14ac:dyDescent="0.2">
      <c r="A245" s="224" t="str">
        <f t="shared" si="71"/>
        <v/>
      </c>
      <c r="B245" s="222" t="str">
        <f t="shared" si="72"/>
        <v/>
      </c>
      <c r="C245" s="223"/>
      <c r="D245" s="224" t="str">
        <f t="shared" si="73"/>
        <v/>
      </c>
      <c r="E245" s="225"/>
      <c r="F245" s="226">
        <f t="shared" si="74"/>
        <v>0</v>
      </c>
      <c r="G245" s="286">
        <f t="shared" si="75"/>
        <v>0</v>
      </c>
    </row>
    <row r="246" spans="1:7" s="229" customFormat="1" ht="24" customHeight="1" x14ac:dyDescent="0.2">
      <c r="A246" s="224" t="str">
        <f t="shared" si="71"/>
        <v/>
      </c>
      <c r="B246" s="222" t="str">
        <f t="shared" si="72"/>
        <v/>
      </c>
      <c r="C246" s="223"/>
      <c r="D246" s="224" t="str">
        <f t="shared" si="73"/>
        <v/>
      </c>
      <c r="E246" s="225"/>
      <c r="F246" s="226">
        <f t="shared" si="74"/>
        <v>0</v>
      </c>
      <c r="G246" s="286">
        <f t="shared" si="75"/>
        <v>0</v>
      </c>
    </row>
    <row r="247" spans="1:7" ht="24" customHeight="1" x14ac:dyDescent="0.2">
      <c r="A247" s="290"/>
      <c r="B247" s="97"/>
      <c r="D247" s="97"/>
      <c r="E247" s="98"/>
      <c r="F247" s="273" t="s">
        <v>33</v>
      </c>
      <c r="G247" s="288">
        <f>SUBTOTAL(9,G238:G246)</f>
        <v>0</v>
      </c>
    </row>
    <row r="248" spans="1:7" ht="24" customHeight="1" x14ac:dyDescent="0.2">
      <c r="A248" s="291"/>
      <c r="B248" s="97"/>
      <c r="D248" s="97"/>
      <c r="E248" s="98"/>
      <c r="G248" s="289"/>
    </row>
    <row r="249" spans="1:7" ht="24" customHeight="1" x14ac:dyDescent="0.2">
      <c r="A249" s="292" t="str">
        <f>B207</f>
        <v>1.5</v>
      </c>
      <c r="B249" s="293" t="str">
        <f>C207</f>
        <v>Cartel de obra</v>
      </c>
      <c r="C249" s="104"/>
      <c r="D249" s="104" t="s">
        <v>34</v>
      </c>
      <c r="E249" s="105"/>
      <c r="F249" s="295" t="s">
        <v>35</v>
      </c>
      <c r="G249" s="294">
        <f>SUBTOTAL(9,G212:G248)</f>
        <v>0</v>
      </c>
    </row>
    <row r="251" spans="1:7" ht="24" customHeight="1" x14ac:dyDescent="0.2">
      <c r="A251" s="274" t="s">
        <v>37</v>
      </c>
      <c r="B251" s="275"/>
      <c r="C251" s="275"/>
      <c r="D251" s="275"/>
      <c r="E251" s="275"/>
      <c r="F251" s="275"/>
      <c r="G251" s="276"/>
    </row>
    <row r="252" spans="1:7" ht="24" customHeight="1" x14ac:dyDescent="0.2">
      <c r="A252" s="277" t="s">
        <v>602</v>
      </c>
      <c r="B252" s="93" t="str">
        <f>Comitente</f>
        <v>DIRECCION PROVINCIAL DE ESPACIOS VERDES</v>
      </c>
      <c r="C252" s="89"/>
      <c r="D252" s="94"/>
      <c r="E252" s="94"/>
      <c r="F252" s="95"/>
      <c r="G252" s="278"/>
    </row>
    <row r="253" spans="1:7" ht="24" customHeight="1" x14ac:dyDescent="0.2">
      <c r="A253" s="277" t="s">
        <v>603</v>
      </c>
      <c r="B253" s="93">
        <f>Contratista</f>
        <v>0</v>
      </c>
      <c r="C253" s="90"/>
      <c r="D253" s="90"/>
      <c r="E253" s="90"/>
      <c r="F253" s="96"/>
      <c r="G253" s="279"/>
    </row>
    <row r="254" spans="1:7" ht="24" customHeight="1" x14ac:dyDescent="0.2">
      <c r="A254" s="277" t="s">
        <v>24</v>
      </c>
      <c r="B254" s="93" t="str">
        <f>Obra</f>
        <v>EXTRACCION DE MANGRULLO EXISTENTE, PROVISION DE NUEVO MANGRULLO Y REFUNCIONALIZACION DE JUEGOS DE NIÑOS EN PARQUE DE MAYO</v>
      </c>
      <c r="C254" s="90"/>
      <c r="D254" s="90"/>
      <c r="E254" s="90"/>
      <c r="F254" s="96" t="s">
        <v>38</v>
      </c>
      <c r="G254" s="280">
        <f>Fecha_Base</f>
        <v>44865</v>
      </c>
    </row>
    <row r="255" spans="1:7" ht="24" customHeight="1" x14ac:dyDescent="0.2">
      <c r="A255" s="281" t="s">
        <v>601</v>
      </c>
      <c r="B255" s="91" t="str">
        <f>Ubicación</f>
        <v>CAPITAL</v>
      </c>
      <c r="C255" s="91"/>
      <c r="D255" s="97"/>
      <c r="E255" s="98"/>
      <c r="G255" s="282"/>
    </row>
    <row r="256" spans="1:7" ht="24" customHeight="1" x14ac:dyDescent="0.2">
      <c r="A256" s="281" t="s">
        <v>39</v>
      </c>
      <c r="B256" s="100">
        <f>IFERROR(VALUE(LEFT(B257,FIND(".",B257)-1)),"")</f>
        <v>1</v>
      </c>
      <c r="C256" s="92" t="str">
        <f>IFERROR(VLOOKUP(B256,Tabla_CyP,2,FALSE),"")</f>
        <v>TRABAJOS PREPARATORIOS</v>
      </c>
      <c r="E256" s="98"/>
      <c r="G256" s="282"/>
    </row>
    <row r="257" spans="1:123" ht="24" customHeight="1" x14ac:dyDescent="0.2">
      <c r="A257" s="281" t="s">
        <v>25</v>
      </c>
      <c r="B257" s="101" t="str">
        <f>IFERROR(VLOOKUP(COUNTIF($A$1:A257,"ANALISIS DE PRECIOS"),Tabla_NumeroItem,2,FALSE),"")</f>
        <v>1.6</v>
      </c>
      <c r="C257" s="92" t="str">
        <f>IFERROR(VLOOKUP(B257,Tabla_CyP,2,FALSE),"")</f>
        <v>Programa de Higiene y Seguridad</v>
      </c>
      <c r="D257" s="97"/>
      <c r="E257" s="98"/>
      <c r="F257" s="96" t="s">
        <v>26</v>
      </c>
      <c r="G257" s="283" t="str">
        <f>IFERROR(VLOOKUP(B257,Tabla_CyP,4,FALSE),"")</f>
        <v>GL</v>
      </c>
    </row>
    <row r="258" spans="1:123" ht="24" customHeight="1" x14ac:dyDescent="0.2">
      <c r="A258" s="281"/>
      <c r="B258" s="91"/>
      <c r="D258" s="97"/>
      <c r="E258" s="98"/>
      <c r="G258" s="282"/>
    </row>
    <row r="259" spans="1:123" ht="24" customHeight="1" x14ac:dyDescent="0.2">
      <c r="A259" s="334" t="s">
        <v>507</v>
      </c>
      <c r="B259" s="335"/>
      <c r="C259" s="336" t="s">
        <v>0</v>
      </c>
      <c r="D259" s="336" t="s">
        <v>27</v>
      </c>
      <c r="E259" s="338" t="s">
        <v>28</v>
      </c>
      <c r="F259" s="340" t="s">
        <v>29</v>
      </c>
      <c r="G259" s="340" t="s">
        <v>30</v>
      </c>
    </row>
    <row r="260" spans="1:123" s="97" customFormat="1" ht="24" customHeight="1" x14ac:dyDescent="0.2">
      <c r="A260" s="102" t="s">
        <v>508</v>
      </c>
      <c r="B260" s="102" t="s">
        <v>509</v>
      </c>
      <c r="C260" s="337"/>
      <c r="D260" s="337"/>
      <c r="E260" s="339"/>
      <c r="F260" s="341"/>
      <c r="G260" s="341"/>
      <c r="H260" s="230"/>
      <c r="I260" s="230"/>
      <c r="J260" s="230"/>
      <c r="K260" s="230"/>
      <c r="L260" s="230"/>
      <c r="M260" s="230"/>
      <c r="N260" s="230"/>
      <c r="O260" s="230"/>
      <c r="P260" s="230"/>
      <c r="Q260" s="230"/>
      <c r="R260" s="230"/>
      <c r="S260" s="230"/>
      <c r="T260" s="230"/>
      <c r="U260" s="230"/>
      <c r="V260" s="230"/>
      <c r="W260" s="230"/>
      <c r="X260" s="230"/>
      <c r="Y260" s="230"/>
      <c r="Z260" s="230"/>
      <c r="AA260" s="230"/>
      <c r="AB260" s="230"/>
      <c r="AC260" s="230"/>
      <c r="AD260" s="230"/>
      <c r="AE260" s="230"/>
      <c r="AF260" s="230"/>
      <c r="AG260" s="230"/>
      <c r="AH260" s="230"/>
      <c r="AI260" s="230"/>
      <c r="AJ260" s="230"/>
      <c r="AK260" s="230"/>
      <c r="AL260" s="230"/>
      <c r="AM260" s="230"/>
      <c r="AN260" s="230"/>
      <c r="AO260" s="230"/>
      <c r="AP260" s="230"/>
      <c r="AQ260" s="230"/>
      <c r="AR260" s="230"/>
      <c r="AS260" s="230"/>
      <c r="AT260" s="230"/>
      <c r="AU260" s="230"/>
      <c r="AV260" s="230"/>
      <c r="AW260" s="230"/>
      <c r="AX260" s="230"/>
      <c r="AY260" s="230"/>
      <c r="AZ260" s="230"/>
      <c r="BA260" s="230"/>
      <c r="BB260" s="230"/>
      <c r="BC260" s="230"/>
      <c r="BD260" s="230"/>
      <c r="BE260" s="230"/>
      <c r="BF260" s="230"/>
      <c r="BG260" s="230"/>
      <c r="BH260" s="230"/>
      <c r="BI260" s="230"/>
      <c r="BJ260" s="230"/>
      <c r="BK260" s="230"/>
      <c r="BL260" s="230"/>
      <c r="BM260" s="230"/>
      <c r="BN260" s="230"/>
      <c r="BO260" s="230"/>
      <c r="BP260" s="230"/>
      <c r="BQ260" s="230"/>
      <c r="BR260" s="230"/>
      <c r="BS260" s="230"/>
      <c r="BT260" s="230"/>
      <c r="BU260" s="230"/>
      <c r="BV260" s="230"/>
      <c r="BW260" s="230"/>
      <c r="BX260" s="230"/>
      <c r="BY260" s="230"/>
      <c r="BZ260" s="230"/>
      <c r="CA260" s="230"/>
      <c r="CB260" s="230"/>
      <c r="CC260" s="230"/>
      <c r="CD260" s="230"/>
      <c r="CE260" s="230"/>
      <c r="CF260" s="230"/>
      <c r="CG260" s="230"/>
      <c r="CH260" s="230"/>
      <c r="CI260" s="230"/>
      <c r="CJ260" s="230"/>
      <c r="CK260" s="230"/>
      <c r="CL260" s="230"/>
      <c r="CM260" s="230"/>
      <c r="CN260" s="230"/>
      <c r="CO260" s="230"/>
      <c r="CP260" s="230"/>
      <c r="CQ260" s="230"/>
      <c r="CR260" s="230"/>
      <c r="CS260" s="230"/>
      <c r="CT260" s="230"/>
      <c r="CU260" s="230"/>
      <c r="CV260" s="230"/>
      <c r="CW260" s="230"/>
      <c r="CX260" s="230"/>
      <c r="CY260" s="230"/>
      <c r="CZ260" s="230"/>
      <c r="DA260" s="230"/>
      <c r="DB260" s="230"/>
      <c r="DC260" s="230"/>
      <c r="DD260" s="230"/>
      <c r="DE260" s="230"/>
      <c r="DF260" s="230"/>
      <c r="DG260" s="230"/>
      <c r="DH260" s="230"/>
      <c r="DI260" s="230"/>
      <c r="DJ260" s="230"/>
      <c r="DK260" s="230"/>
      <c r="DL260" s="230"/>
      <c r="DM260" s="230"/>
      <c r="DN260" s="230"/>
      <c r="DO260" s="230"/>
      <c r="DP260" s="230"/>
      <c r="DQ260" s="230"/>
      <c r="DR260" s="230"/>
      <c r="DS260" s="230"/>
    </row>
    <row r="261" spans="1:123" ht="24" customHeight="1" x14ac:dyDescent="0.2">
      <c r="A261" s="284"/>
      <c r="B261" s="103"/>
      <c r="C261" s="143" t="s">
        <v>604</v>
      </c>
      <c r="D261" s="104"/>
      <c r="E261" s="105"/>
      <c r="F261" s="106"/>
      <c r="G261" s="285"/>
    </row>
    <row r="262" spans="1:123" s="229" customFormat="1" ht="24" customHeight="1" x14ac:dyDescent="0.2">
      <c r="A262" s="224" t="str">
        <f t="shared" ref="A262:A275" si="76">IFERROR(VLOOKUP(C262,Tabla_Insumos,4,FALSE),"")</f>
        <v/>
      </c>
      <c r="B262" s="222" t="str">
        <f>IFERROR(VLOOKUP(C262,Tabla_Insumos,5,FALSE),"")</f>
        <v/>
      </c>
      <c r="C262" s="223"/>
      <c r="D262" s="224" t="str">
        <f t="shared" ref="D262:D275" si="77">IFERROR(VLOOKUP(C262,Tabla_Insumos,2,FALSE),"")</f>
        <v/>
      </c>
      <c r="E262" s="225"/>
      <c r="F262" s="226">
        <f t="shared" ref="F262:F275" si="78">IFERROR(VLOOKUP(C262,Tabla_Insumos,3,FALSE),0)</f>
        <v>0</v>
      </c>
      <c r="G262" s="286">
        <f>ROUND(E262*F262,2)</f>
        <v>0</v>
      </c>
    </row>
    <row r="263" spans="1:123" s="229" customFormat="1" ht="24" customHeight="1" x14ac:dyDescent="0.2">
      <c r="A263" s="224" t="str">
        <f t="shared" si="76"/>
        <v/>
      </c>
      <c r="B263" s="222" t="str">
        <f t="shared" ref="B263:B275" si="79">IFERROR(VLOOKUP(C263,Tabla_Insumos,5,FALSE),"")</f>
        <v/>
      </c>
      <c r="C263" s="223"/>
      <c r="D263" s="224" t="str">
        <f t="shared" si="77"/>
        <v/>
      </c>
      <c r="E263" s="225"/>
      <c r="F263" s="226">
        <f t="shared" si="78"/>
        <v>0</v>
      </c>
      <c r="G263" s="286">
        <f t="shared" ref="G263:G275" si="80">ROUND(E263*F263,2)</f>
        <v>0</v>
      </c>
    </row>
    <row r="264" spans="1:123" s="229" customFormat="1" ht="24" customHeight="1" x14ac:dyDescent="0.2">
      <c r="A264" s="224" t="str">
        <f t="shared" si="76"/>
        <v/>
      </c>
      <c r="B264" s="222" t="str">
        <f t="shared" si="79"/>
        <v/>
      </c>
      <c r="C264" s="223"/>
      <c r="D264" s="224" t="str">
        <f t="shared" si="77"/>
        <v/>
      </c>
      <c r="E264" s="225"/>
      <c r="F264" s="226">
        <f t="shared" si="78"/>
        <v>0</v>
      </c>
      <c r="G264" s="286">
        <f t="shared" si="80"/>
        <v>0</v>
      </c>
    </row>
    <row r="265" spans="1:123" s="229" customFormat="1" ht="24" customHeight="1" x14ac:dyDescent="0.2">
      <c r="A265" s="224" t="str">
        <f t="shared" si="76"/>
        <v/>
      </c>
      <c r="B265" s="222" t="str">
        <f t="shared" si="79"/>
        <v/>
      </c>
      <c r="C265" s="223"/>
      <c r="D265" s="224" t="str">
        <f t="shared" si="77"/>
        <v/>
      </c>
      <c r="E265" s="225"/>
      <c r="F265" s="226">
        <f t="shared" si="78"/>
        <v>0</v>
      </c>
      <c r="G265" s="286">
        <f t="shared" si="80"/>
        <v>0</v>
      </c>
    </row>
    <row r="266" spans="1:123" s="229" customFormat="1" ht="24" customHeight="1" x14ac:dyDescent="0.2">
      <c r="A266" s="224" t="str">
        <f t="shared" si="76"/>
        <v/>
      </c>
      <c r="B266" s="222" t="str">
        <f t="shared" si="79"/>
        <v/>
      </c>
      <c r="C266" s="223"/>
      <c r="D266" s="224" t="str">
        <f t="shared" si="77"/>
        <v/>
      </c>
      <c r="E266" s="225"/>
      <c r="F266" s="226">
        <f t="shared" si="78"/>
        <v>0</v>
      </c>
      <c r="G266" s="286">
        <f t="shared" si="80"/>
        <v>0</v>
      </c>
    </row>
    <row r="267" spans="1:123" s="229" customFormat="1" ht="24" customHeight="1" x14ac:dyDescent="0.2">
      <c r="A267" s="224" t="str">
        <f t="shared" si="76"/>
        <v/>
      </c>
      <c r="B267" s="222" t="str">
        <f t="shared" si="79"/>
        <v/>
      </c>
      <c r="C267" s="223"/>
      <c r="D267" s="224" t="str">
        <f t="shared" si="77"/>
        <v/>
      </c>
      <c r="E267" s="225"/>
      <c r="F267" s="226">
        <f t="shared" si="78"/>
        <v>0</v>
      </c>
      <c r="G267" s="286">
        <f t="shared" si="80"/>
        <v>0</v>
      </c>
    </row>
    <row r="268" spans="1:123" s="229" customFormat="1" ht="24" customHeight="1" x14ac:dyDescent="0.2">
      <c r="A268" s="224" t="str">
        <f t="shared" si="76"/>
        <v/>
      </c>
      <c r="B268" s="222" t="str">
        <f t="shared" si="79"/>
        <v/>
      </c>
      <c r="C268" s="223"/>
      <c r="D268" s="224" t="str">
        <f t="shared" si="77"/>
        <v/>
      </c>
      <c r="E268" s="225"/>
      <c r="F268" s="226">
        <f t="shared" si="78"/>
        <v>0</v>
      </c>
      <c r="G268" s="286">
        <f t="shared" si="80"/>
        <v>0</v>
      </c>
    </row>
    <row r="269" spans="1:123" s="229" customFormat="1" ht="24" customHeight="1" x14ac:dyDescent="0.2">
      <c r="A269" s="224" t="str">
        <f t="shared" si="76"/>
        <v/>
      </c>
      <c r="B269" s="222" t="str">
        <f t="shared" si="79"/>
        <v/>
      </c>
      <c r="C269" s="223"/>
      <c r="D269" s="224" t="str">
        <f t="shared" si="77"/>
        <v/>
      </c>
      <c r="E269" s="225"/>
      <c r="F269" s="226">
        <f t="shared" si="78"/>
        <v>0</v>
      </c>
      <c r="G269" s="286">
        <f t="shared" si="80"/>
        <v>0</v>
      </c>
    </row>
    <row r="270" spans="1:123" s="229" customFormat="1" ht="24" customHeight="1" x14ac:dyDescent="0.2">
      <c r="A270" s="224" t="str">
        <f t="shared" si="76"/>
        <v/>
      </c>
      <c r="B270" s="222" t="str">
        <f t="shared" si="79"/>
        <v/>
      </c>
      <c r="C270" s="223"/>
      <c r="D270" s="224" t="str">
        <f t="shared" si="77"/>
        <v/>
      </c>
      <c r="E270" s="225"/>
      <c r="F270" s="226">
        <f t="shared" si="78"/>
        <v>0</v>
      </c>
      <c r="G270" s="286">
        <f t="shared" si="80"/>
        <v>0</v>
      </c>
    </row>
    <row r="271" spans="1:123" s="229" customFormat="1" ht="24" customHeight="1" x14ac:dyDescent="0.2">
      <c r="A271" s="224" t="str">
        <f t="shared" si="76"/>
        <v/>
      </c>
      <c r="B271" s="222" t="str">
        <f t="shared" si="79"/>
        <v/>
      </c>
      <c r="C271" s="223"/>
      <c r="D271" s="224" t="str">
        <f t="shared" si="77"/>
        <v/>
      </c>
      <c r="E271" s="225"/>
      <c r="F271" s="226">
        <f t="shared" si="78"/>
        <v>0</v>
      </c>
      <c r="G271" s="286">
        <f t="shared" si="80"/>
        <v>0</v>
      </c>
    </row>
    <row r="272" spans="1:123" s="229" customFormat="1" ht="24" customHeight="1" x14ac:dyDescent="0.2">
      <c r="A272" s="224" t="str">
        <f t="shared" si="76"/>
        <v/>
      </c>
      <c r="B272" s="222" t="str">
        <f t="shared" si="79"/>
        <v/>
      </c>
      <c r="C272" s="223"/>
      <c r="D272" s="224" t="str">
        <f t="shared" si="77"/>
        <v/>
      </c>
      <c r="E272" s="225"/>
      <c r="F272" s="226">
        <f t="shared" si="78"/>
        <v>0</v>
      </c>
      <c r="G272" s="286">
        <f t="shared" si="80"/>
        <v>0</v>
      </c>
    </row>
    <row r="273" spans="1:7" s="229" customFormat="1" ht="24" customHeight="1" x14ac:dyDescent="0.2">
      <c r="A273" s="224" t="str">
        <f t="shared" si="76"/>
        <v/>
      </c>
      <c r="B273" s="222" t="str">
        <f t="shared" si="79"/>
        <v/>
      </c>
      <c r="C273" s="223"/>
      <c r="D273" s="224" t="str">
        <f t="shared" si="77"/>
        <v/>
      </c>
      <c r="E273" s="225"/>
      <c r="F273" s="226">
        <f t="shared" si="78"/>
        <v>0</v>
      </c>
      <c r="G273" s="286">
        <f t="shared" si="80"/>
        <v>0</v>
      </c>
    </row>
    <row r="274" spans="1:7" s="229" customFormat="1" ht="24" customHeight="1" x14ac:dyDescent="0.2">
      <c r="A274" s="224" t="str">
        <f t="shared" si="76"/>
        <v/>
      </c>
      <c r="B274" s="222" t="str">
        <f t="shared" si="79"/>
        <v/>
      </c>
      <c r="C274" s="223"/>
      <c r="D274" s="224" t="str">
        <f t="shared" si="77"/>
        <v/>
      </c>
      <c r="E274" s="225"/>
      <c r="F274" s="226">
        <f t="shared" si="78"/>
        <v>0</v>
      </c>
      <c r="G274" s="286">
        <f t="shared" si="80"/>
        <v>0</v>
      </c>
    </row>
    <row r="275" spans="1:7" s="229" customFormat="1" ht="24" customHeight="1" x14ac:dyDescent="0.2">
      <c r="A275" s="224" t="str">
        <f t="shared" si="76"/>
        <v/>
      </c>
      <c r="B275" s="222" t="str">
        <f t="shared" si="79"/>
        <v/>
      </c>
      <c r="C275" s="223"/>
      <c r="D275" s="224" t="str">
        <f t="shared" si="77"/>
        <v/>
      </c>
      <c r="E275" s="225"/>
      <c r="F275" s="227">
        <f t="shared" si="78"/>
        <v>0</v>
      </c>
      <c r="G275" s="286">
        <f t="shared" si="80"/>
        <v>0</v>
      </c>
    </row>
    <row r="276" spans="1:7" ht="24" customHeight="1" x14ac:dyDescent="0.2">
      <c r="A276" s="287"/>
      <c r="D276" s="97"/>
      <c r="E276" s="98"/>
      <c r="F276" s="273" t="s">
        <v>31</v>
      </c>
      <c r="G276" s="288">
        <f>SUBTOTAL(9,G262:G275)</f>
        <v>0</v>
      </c>
    </row>
    <row r="277" spans="1:7" ht="24" customHeight="1" x14ac:dyDescent="0.2">
      <c r="A277" s="287"/>
      <c r="C277" s="107" t="s">
        <v>605</v>
      </c>
      <c r="D277" s="97"/>
      <c r="E277" s="98"/>
      <c r="G277" s="289"/>
    </row>
    <row r="278" spans="1:7" s="229" customFormat="1" ht="24" customHeight="1" x14ac:dyDescent="0.2">
      <c r="A278" s="224" t="str">
        <f t="shared" ref="A278:A285" si="81">IFERROR(VLOOKUP(C278,Tabla_Insumos,4,FALSE),"")</f>
        <v/>
      </c>
      <c r="B278" s="222">
        <f t="shared" ref="B278:B285" si="82">IFERROR(VLOOKUP(A278,Tabla_Indices,5,FALSE),"")</f>
        <v>0</v>
      </c>
      <c r="C278" s="223"/>
      <c r="D278" s="224" t="str">
        <f t="shared" ref="D278:D285" si="83">IFERROR(VLOOKUP(C278,Tabla_Insumos,2,FALSE),"")</f>
        <v/>
      </c>
      <c r="E278" s="225"/>
      <c r="F278" s="228">
        <f t="shared" ref="F278:F285" si="84">IFERROR(VLOOKUP(C278,Tabla_Insumos,3,FALSE),0)</f>
        <v>0</v>
      </c>
      <c r="G278" s="286">
        <f>ROUND(E278*F278,2)</f>
        <v>0</v>
      </c>
    </row>
    <row r="279" spans="1:7" s="229" customFormat="1" ht="24" customHeight="1" x14ac:dyDescent="0.2">
      <c r="A279" s="224" t="str">
        <f t="shared" si="81"/>
        <v/>
      </c>
      <c r="B279" s="222">
        <f t="shared" si="82"/>
        <v>0</v>
      </c>
      <c r="C279" s="223"/>
      <c r="D279" s="224" t="str">
        <f t="shared" si="83"/>
        <v/>
      </c>
      <c r="E279" s="225"/>
      <c r="F279" s="228">
        <f t="shared" si="84"/>
        <v>0</v>
      </c>
      <c r="G279" s="286">
        <f>ROUND(E279*F279,2)</f>
        <v>0</v>
      </c>
    </row>
    <row r="280" spans="1:7" s="229" customFormat="1" ht="24" customHeight="1" x14ac:dyDescent="0.2">
      <c r="A280" s="224" t="str">
        <f t="shared" si="81"/>
        <v/>
      </c>
      <c r="B280" s="222">
        <f t="shared" si="82"/>
        <v>0</v>
      </c>
      <c r="C280" s="223"/>
      <c r="D280" s="224" t="str">
        <f t="shared" si="83"/>
        <v/>
      </c>
      <c r="E280" s="225"/>
      <c r="F280" s="228">
        <f t="shared" si="84"/>
        <v>0</v>
      </c>
      <c r="G280" s="286">
        <f t="shared" ref="G280:G285" si="85">ROUND(E280*F280,2)</f>
        <v>0</v>
      </c>
    </row>
    <row r="281" spans="1:7" s="229" customFormat="1" ht="24" customHeight="1" x14ac:dyDescent="0.2">
      <c r="A281" s="224" t="str">
        <f t="shared" si="81"/>
        <v/>
      </c>
      <c r="B281" s="222">
        <f t="shared" si="82"/>
        <v>0</v>
      </c>
      <c r="C281" s="223"/>
      <c r="D281" s="224" t="str">
        <f t="shared" si="83"/>
        <v/>
      </c>
      <c r="E281" s="225"/>
      <c r="F281" s="228">
        <f t="shared" si="84"/>
        <v>0</v>
      </c>
      <c r="G281" s="286">
        <f t="shared" si="85"/>
        <v>0</v>
      </c>
    </row>
    <row r="282" spans="1:7" s="229" customFormat="1" ht="24" customHeight="1" x14ac:dyDescent="0.2">
      <c r="A282" s="224" t="str">
        <f t="shared" si="81"/>
        <v/>
      </c>
      <c r="B282" s="222">
        <f t="shared" si="82"/>
        <v>0</v>
      </c>
      <c r="C282" s="223"/>
      <c r="D282" s="224" t="str">
        <f t="shared" si="83"/>
        <v/>
      </c>
      <c r="E282" s="225"/>
      <c r="F282" s="226">
        <f t="shared" si="84"/>
        <v>0</v>
      </c>
      <c r="G282" s="286">
        <f t="shared" si="85"/>
        <v>0</v>
      </c>
    </row>
    <row r="283" spans="1:7" s="229" customFormat="1" ht="24" customHeight="1" x14ac:dyDescent="0.2">
      <c r="A283" s="224" t="str">
        <f t="shared" si="81"/>
        <v/>
      </c>
      <c r="B283" s="222">
        <f t="shared" si="82"/>
        <v>0</v>
      </c>
      <c r="C283" s="223"/>
      <c r="D283" s="224" t="str">
        <f t="shared" si="83"/>
        <v/>
      </c>
      <c r="E283" s="225"/>
      <c r="F283" s="226">
        <f t="shared" si="84"/>
        <v>0</v>
      </c>
      <c r="G283" s="286">
        <f t="shared" si="85"/>
        <v>0</v>
      </c>
    </row>
    <row r="284" spans="1:7" s="229" customFormat="1" ht="24" customHeight="1" x14ac:dyDescent="0.2">
      <c r="A284" s="224" t="str">
        <f t="shared" si="81"/>
        <v/>
      </c>
      <c r="B284" s="222">
        <f t="shared" si="82"/>
        <v>0</v>
      </c>
      <c r="C284" s="223"/>
      <c r="D284" s="224" t="str">
        <f t="shared" si="83"/>
        <v/>
      </c>
      <c r="E284" s="225"/>
      <c r="F284" s="226">
        <f t="shared" si="84"/>
        <v>0</v>
      </c>
      <c r="G284" s="286">
        <f t="shared" si="85"/>
        <v>0</v>
      </c>
    </row>
    <row r="285" spans="1:7" s="229" customFormat="1" ht="24" customHeight="1" x14ac:dyDescent="0.2">
      <c r="A285" s="224" t="str">
        <f t="shared" si="81"/>
        <v/>
      </c>
      <c r="B285" s="222">
        <f t="shared" si="82"/>
        <v>0</v>
      </c>
      <c r="C285" s="223"/>
      <c r="D285" s="224" t="str">
        <f t="shared" si="83"/>
        <v/>
      </c>
      <c r="E285" s="225"/>
      <c r="F285" s="226">
        <f t="shared" si="84"/>
        <v>0</v>
      </c>
      <c r="G285" s="286">
        <f t="shared" si="85"/>
        <v>0</v>
      </c>
    </row>
    <row r="286" spans="1:7" ht="24" customHeight="1" x14ac:dyDescent="0.2">
      <c r="A286" s="287"/>
      <c r="D286" s="97"/>
      <c r="E286" s="98"/>
      <c r="F286" s="273" t="s">
        <v>32</v>
      </c>
      <c r="G286" s="288">
        <f>SUBTOTAL(9,G278:G285)</f>
        <v>0</v>
      </c>
    </row>
    <row r="287" spans="1:7" ht="24" customHeight="1" x14ac:dyDescent="0.2">
      <c r="A287" s="287"/>
      <c r="C287" s="107" t="s">
        <v>606</v>
      </c>
      <c r="D287" s="97"/>
      <c r="E287" s="98"/>
      <c r="G287" s="289"/>
    </row>
    <row r="288" spans="1:7" s="229" customFormat="1" ht="24" customHeight="1" x14ac:dyDescent="0.2">
      <c r="A288" s="224" t="str">
        <f t="shared" ref="A288:A296" si="86">IFERROR(VLOOKUP(C288,Tabla_Insumos,4,FALSE),"")</f>
        <v/>
      </c>
      <c r="B288" s="222" t="str">
        <f t="shared" ref="B288:B296" si="87">IFERROR(VLOOKUP(C288,Tabla_Insumos,5,FALSE),"")</f>
        <v/>
      </c>
      <c r="C288" s="223"/>
      <c r="D288" s="224" t="str">
        <f t="shared" ref="D288:D296" si="88">IFERROR(VLOOKUP(C288,Tabla_Insumos,2,FALSE),"")</f>
        <v/>
      </c>
      <c r="E288" s="225"/>
      <c r="F288" s="226">
        <f t="shared" ref="F288:F296" si="89">IFERROR(VLOOKUP(C288,Tabla_Insumos,3,FALSE),0)</f>
        <v>0</v>
      </c>
      <c r="G288" s="286">
        <f t="shared" ref="G288:G296" si="90">ROUND(E288*F288,2)</f>
        <v>0</v>
      </c>
    </row>
    <row r="289" spans="1:7" s="229" customFormat="1" ht="24" customHeight="1" x14ac:dyDescent="0.2">
      <c r="A289" s="224" t="str">
        <f t="shared" si="86"/>
        <v/>
      </c>
      <c r="B289" s="222" t="str">
        <f t="shared" si="87"/>
        <v/>
      </c>
      <c r="C289" s="223"/>
      <c r="D289" s="224" t="str">
        <f t="shared" si="88"/>
        <v/>
      </c>
      <c r="E289" s="225"/>
      <c r="F289" s="226">
        <f t="shared" si="89"/>
        <v>0</v>
      </c>
      <c r="G289" s="286">
        <f t="shared" si="90"/>
        <v>0</v>
      </c>
    </row>
    <row r="290" spans="1:7" s="229" customFormat="1" ht="24" customHeight="1" x14ac:dyDescent="0.2">
      <c r="A290" s="224" t="str">
        <f t="shared" si="86"/>
        <v/>
      </c>
      <c r="B290" s="222" t="str">
        <f t="shared" si="87"/>
        <v/>
      </c>
      <c r="C290" s="223"/>
      <c r="D290" s="224" t="str">
        <f t="shared" si="88"/>
        <v/>
      </c>
      <c r="E290" s="225"/>
      <c r="F290" s="226">
        <f t="shared" si="89"/>
        <v>0</v>
      </c>
      <c r="G290" s="286">
        <f t="shared" si="90"/>
        <v>0</v>
      </c>
    </row>
    <row r="291" spans="1:7" s="229" customFormat="1" ht="24" customHeight="1" x14ac:dyDescent="0.2">
      <c r="A291" s="224" t="str">
        <f t="shared" si="86"/>
        <v/>
      </c>
      <c r="B291" s="222" t="str">
        <f t="shared" si="87"/>
        <v/>
      </c>
      <c r="C291" s="223"/>
      <c r="D291" s="224" t="str">
        <f t="shared" si="88"/>
        <v/>
      </c>
      <c r="E291" s="225"/>
      <c r="F291" s="226">
        <f t="shared" si="89"/>
        <v>0</v>
      </c>
      <c r="G291" s="286">
        <f t="shared" si="90"/>
        <v>0</v>
      </c>
    </row>
    <row r="292" spans="1:7" s="229" customFormat="1" ht="24" customHeight="1" x14ac:dyDescent="0.2">
      <c r="A292" s="224" t="str">
        <f t="shared" si="86"/>
        <v/>
      </c>
      <c r="B292" s="222" t="str">
        <f t="shared" si="87"/>
        <v/>
      </c>
      <c r="C292" s="223"/>
      <c r="D292" s="224" t="str">
        <f t="shared" si="88"/>
        <v/>
      </c>
      <c r="E292" s="225"/>
      <c r="F292" s="226">
        <f t="shared" si="89"/>
        <v>0</v>
      </c>
      <c r="G292" s="286">
        <f t="shared" si="90"/>
        <v>0</v>
      </c>
    </row>
    <row r="293" spans="1:7" s="229" customFormat="1" ht="24" customHeight="1" x14ac:dyDescent="0.2">
      <c r="A293" s="224" t="str">
        <f t="shared" si="86"/>
        <v/>
      </c>
      <c r="B293" s="222" t="str">
        <f t="shared" si="87"/>
        <v/>
      </c>
      <c r="C293" s="223"/>
      <c r="D293" s="224" t="str">
        <f t="shared" si="88"/>
        <v/>
      </c>
      <c r="E293" s="225"/>
      <c r="F293" s="226">
        <f t="shared" si="89"/>
        <v>0</v>
      </c>
      <c r="G293" s="286">
        <f t="shared" si="90"/>
        <v>0</v>
      </c>
    </row>
    <row r="294" spans="1:7" s="229" customFormat="1" ht="24" customHeight="1" x14ac:dyDescent="0.2">
      <c r="A294" s="224" t="str">
        <f t="shared" si="86"/>
        <v/>
      </c>
      <c r="B294" s="222" t="str">
        <f t="shared" si="87"/>
        <v/>
      </c>
      <c r="C294" s="223"/>
      <c r="D294" s="224" t="str">
        <f t="shared" si="88"/>
        <v/>
      </c>
      <c r="E294" s="225"/>
      <c r="F294" s="226">
        <f t="shared" si="89"/>
        <v>0</v>
      </c>
      <c r="G294" s="286">
        <f t="shared" si="90"/>
        <v>0</v>
      </c>
    </row>
    <row r="295" spans="1:7" s="229" customFormat="1" ht="24" customHeight="1" x14ac:dyDescent="0.2">
      <c r="A295" s="224" t="str">
        <f t="shared" si="86"/>
        <v/>
      </c>
      <c r="B295" s="222" t="str">
        <f t="shared" si="87"/>
        <v/>
      </c>
      <c r="C295" s="223"/>
      <c r="D295" s="224" t="str">
        <f t="shared" si="88"/>
        <v/>
      </c>
      <c r="E295" s="225"/>
      <c r="F295" s="226">
        <f t="shared" si="89"/>
        <v>0</v>
      </c>
      <c r="G295" s="286">
        <f t="shared" si="90"/>
        <v>0</v>
      </c>
    </row>
    <row r="296" spans="1:7" s="229" customFormat="1" ht="24" customHeight="1" x14ac:dyDescent="0.2">
      <c r="A296" s="224" t="str">
        <f t="shared" si="86"/>
        <v/>
      </c>
      <c r="B296" s="222" t="str">
        <f t="shared" si="87"/>
        <v/>
      </c>
      <c r="C296" s="223"/>
      <c r="D296" s="224" t="str">
        <f t="shared" si="88"/>
        <v/>
      </c>
      <c r="E296" s="225"/>
      <c r="F296" s="226">
        <f t="shared" si="89"/>
        <v>0</v>
      </c>
      <c r="G296" s="286">
        <f t="shared" si="90"/>
        <v>0</v>
      </c>
    </row>
    <row r="297" spans="1:7" ht="24" customHeight="1" x14ac:dyDescent="0.2">
      <c r="A297" s="290"/>
      <c r="B297" s="97"/>
      <c r="D297" s="97"/>
      <c r="E297" s="98"/>
      <c r="F297" s="273" t="s">
        <v>33</v>
      </c>
      <c r="G297" s="288">
        <f>SUBTOTAL(9,G288:G296)</f>
        <v>0</v>
      </c>
    </row>
    <row r="298" spans="1:7" ht="24" customHeight="1" x14ac:dyDescent="0.2">
      <c r="A298" s="291"/>
      <c r="B298" s="97"/>
      <c r="D298" s="97"/>
      <c r="E298" s="98"/>
      <c r="G298" s="289"/>
    </row>
    <row r="299" spans="1:7" ht="24" customHeight="1" x14ac:dyDescent="0.2">
      <c r="A299" s="292" t="str">
        <f>B257</f>
        <v>1.6</v>
      </c>
      <c r="B299" s="293" t="str">
        <f>C257</f>
        <v>Programa de Higiene y Seguridad</v>
      </c>
      <c r="C299" s="104"/>
      <c r="D299" s="104" t="s">
        <v>34</v>
      </c>
      <c r="E299" s="105"/>
      <c r="F299" s="295" t="s">
        <v>35</v>
      </c>
      <c r="G299" s="294">
        <f>SUBTOTAL(9,G262:G298)</f>
        <v>0</v>
      </c>
    </row>
    <row r="301" spans="1:7" ht="24" customHeight="1" x14ac:dyDescent="0.2">
      <c r="A301" s="274" t="s">
        <v>37</v>
      </c>
      <c r="B301" s="275"/>
      <c r="C301" s="275"/>
      <c r="D301" s="275"/>
      <c r="E301" s="275"/>
      <c r="F301" s="275"/>
      <c r="G301" s="276"/>
    </row>
    <row r="302" spans="1:7" ht="24" customHeight="1" x14ac:dyDescent="0.2">
      <c r="A302" s="277" t="s">
        <v>602</v>
      </c>
      <c r="B302" s="93" t="str">
        <f>Comitente</f>
        <v>DIRECCION PROVINCIAL DE ESPACIOS VERDES</v>
      </c>
      <c r="C302" s="89"/>
      <c r="D302" s="94"/>
      <c r="E302" s="94"/>
      <c r="F302" s="95"/>
      <c r="G302" s="278"/>
    </row>
    <row r="303" spans="1:7" ht="24" customHeight="1" x14ac:dyDescent="0.2">
      <c r="A303" s="277" t="s">
        <v>603</v>
      </c>
      <c r="B303" s="93">
        <f>Contratista</f>
        <v>0</v>
      </c>
      <c r="C303" s="90"/>
      <c r="D303" s="90"/>
      <c r="E303" s="90"/>
      <c r="F303" s="96"/>
      <c r="G303" s="279"/>
    </row>
    <row r="304" spans="1:7" ht="24" customHeight="1" x14ac:dyDescent="0.2">
      <c r="A304" s="277" t="s">
        <v>24</v>
      </c>
      <c r="B304" s="93" t="str">
        <f>Obra</f>
        <v>EXTRACCION DE MANGRULLO EXISTENTE, PROVISION DE NUEVO MANGRULLO Y REFUNCIONALIZACION DE JUEGOS DE NIÑOS EN PARQUE DE MAYO</v>
      </c>
      <c r="C304" s="90"/>
      <c r="D304" s="90"/>
      <c r="E304" s="90"/>
      <c r="F304" s="96" t="s">
        <v>38</v>
      </c>
      <c r="G304" s="280">
        <f>Fecha_Base</f>
        <v>44865</v>
      </c>
    </row>
    <row r="305" spans="1:123" ht="24" customHeight="1" x14ac:dyDescent="0.2">
      <c r="A305" s="281" t="s">
        <v>601</v>
      </c>
      <c r="B305" s="91" t="str">
        <f>Ubicación</f>
        <v>CAPITAL</v>
      </c>
      <c r="C305" s="91"/>
      <c r="D305" s="97"/>
      <c r="E305" s="98"/>
      <c r="G305" s="282"/>
    </row>
    <row r="306" spans="1:123" ht="24" customHeight="1" x14ac:dyDescent="0.2">
      <c r="A306" s="281" t="s">
        <v>39</v>
      </c>
      <c r="B306" s="100" t="str">
        <f>IFERROR(VALUE(LEFT(B307,FIND(".",B307)-1)),"")</f>
        <v/>
      </c>
      <c r="C306" s="92" t="str">
        <f>IFERROR(VLOOKUP(B306,Tabla_CyP,2,FALSE),"")</f>
        <v/>
      </c>
      <c r="E306" s="98"/>
      <c r="G306" s="282"/>
    </row>
    <row r="307" spans="1:123" ht="24" customHeight="1" x14ac:dyDescent="0.2">
      <c r="A307" s="281" t="s">
        <v>25</v>
      </c>
      <c r="B307" s="101">
        <f>IFERROR(VLOOKUP(COUNTIF($A$1:A307,"ANALISIS DE PRECIOS"),Tabla_NumeroItem,2,FALSE),"")</f>
        <v>2</v>
      </c>
      <c r="C307" s="92" t="str">
        <f>IFERROR(VLOOKUP(B307,Tabla_CyP,2,FALSE),"")</f>
        <v>REDUCCION, REMOCION Y TRASLADO DE MANGRULLO EXISTENTE</v>
      </c>
      <c r="D307" s="97"/>
      <c r="E307" s="98"/>
      <c r="F307" s="96" t="s">
        <v>26</v>
      </c>
      <c r="G307" s="283" t="str">
        <f>IFERROR(VLOOKUP(B307,Tabla_CyP,4,FALSE),"")</f>
        <v>GL</v>
      </c>
    </row>
    <row r="308" spans="1:123" ht="24" customHeight="1" x14ac:dyDescent="0.2">
      <c r="A308" s="281"/>
      <c r="B308" s="91"/>
      <c r="D308" s="97"/>
      <c r="E308" s="98"/>
      <c r="G308" s="282"/>
    </row>
    <row r="309" spans="1:123" ht="24" customHeight="1" x14ac:dyDescent="0.2">
      <c r="A309" s="334" t="s">
        <v>507</v>
      </c>
      <c r="B309" s="335"/>
      <c r="C309" s="336" t="s">
        <v>0</v>
      </c>
      <c r="D309" s="336" t="s">
        <v>27</v>
      </c>
      <c r="E309" s="338" t="s">
        <v>28</v>
      </c>
      <c r="F309" s="340" t="s">
        <v>29</v>
      </c>
      <c r="G309" s="340" t="s">
        <v>30</v>
      </c>
    </row>
    <row r="310" spans="1:123" s="97" customFormat="1" ht="24" customHeight="1" x14ac:dyDescent="0.2">
      <c r="A310" s="102" t="s">
        <v>508</v>
      </c>
      <c r="B310" s="102" t="s">
        <v>509</v>
      </c>
      <c r="C310" s="337"/>
      <c r="D310" s="337"/>
      <c r="E310" s="339"/>
      <c r="F310" s="341"/>
      <c r="G310" s="341"/>
      <c r="H310" s="230"/>
      <c r="I310" s="230"/>
      <c r="J310" s="230"/>
      <c r="K310" s="230"/>
      <c r="L310" s="230"/>
      <c r="M310" s="230"/>
      <c r="N310" s="230"/>
      <c r="O310" s="230"/>
      <c r="P310" s="230"/>
      <c r="Q310" s="230"/>
      <c r="R310" s="230"/>
      <c r="S310" s="230"/>
      <c r="T310" s="230"/>
      <c r="U310" s="230"/>
      <c r="V310" s="230"/>
      <c r="W310" s="230"/>
      <c r="X310" s="230"/>
      <c r="Y310" s="230"/>
      <c r="Z310" s="230"/>
      <c r="AA310" s="230"/>
      <c r="AB310" s="230"/>
      <c r="AC310" s="230"/>
      <c r="AD310" s="230"/>
      <c r="AE310" s="230"/>
      <c r="AF310" s="230"/>
      <c r="AG310" s="230"/>
      <c r="AH310" s="230"/>
      <c r="AI310" s="230"/>
      <c r="AJ310" s="230"/>
      <c r="AK310" s="230"/>
      <c r="AL310" s="230"/>
      <c r="AM310" s="230"/>
      <c r="AN310" s="230"/>
      <c r="AO310" s="230"/>
      <c r="AP310" s="230"/>
      <c r="AQ310" s="230"/>
      <c r="AR310" s="230"/>
      <c r="AS310" s="230"/>
      <c r="AT310" s="230"/>
      <c r="AU310" s="230"/>
      <c r="AV310" s="230"/>
      <c r="AW310" s="230"/>
      <c r="AX310" s="230"/>
      <c r="AY310" s="230"/>
      <c r="AZ310" s="230"/>
      <c r="BA310" s="230"/>
      <c r="BB310" s="230"/>
      <c r="BC310" s="230"/>
      <c r="BD310" s="230"/>
      <c r="BE310" s="230"/>
      <c r="BF310" s="230"/>
      <c r="BG310" s="230"/>
      <c r="BH310" s="230"/>
      <c r="BI310" s="230"/>
      <c r="BJ310" s="230"/>
      <c r="BK310" s="230"/>
      <c r="BL310" s="230"/>
      <c r="BM310" s="230"/>
      <c r="BN310" s="230"/>
      <c r="BO310" s="230"/>
      <c r="BP310" s="230"/>
      <c r="BQ310" s="230"/>
      <c r="BR310" s="230"/>
      <c r="BS310" s="230"/>
      <c r="BT310" s="230"/>
      <c r="BU310" s="230"/>
      <c r="BV310" s="230"/>
      <c r="BW310" s="230"/>
      <c r="BX310" s="230"/>
      <c r="BY310" s="230"/>
      <c r="BZ310" s="230"/>
      <c r="CA310" s="230"/>
      <c r="CB310" s="230"/>
      <c r="CC310" s="230"/>
      <c r="CD310" s="230"/>
      <c r="CE310" s="230"/>
      <c r="CF310" s="230"/>
      <c r="CG310" s="230"/>
      <c r="CH310" s="230"/>
      <c r="CI310" s="230"/>
      <c r="CJ310" s="230"/>
      <c r="CK310" s="230"/>
      <c r="CL310" s="230"/>
      <c r="CM310" s="230"/>
      <c r="CN310" s="230"/>
      <c r="CO310" s="230"/>
      <c r="CP310" s="230"/>
      <c r="CQ310" s="230"/>
      <c r="CR310" s="230"/>
      <c r="CS310" s="230"/>
      <c r="CT310" s="230"/>
      <c r="CU310" s="230"/>
      <c r="CV310" s="230"/>
      <c r="CW310" s="230"/>
      <c r="CX310" s="230"/>
      <c r="CY310" s="230"/>
      <c r="CZ310" s="230"/>
      <c r="DA310" s="230"/>
      <c r="DB310" s="230"/>
      <c r="DC310" s="230"/>
      <c r="DD310" s="230"/>
      <c r="DE310" s="230"/>
      <c r="DF310" s="230"/>
      <c r="DG310" s="230"/>
      <c r="DH310" s="230"/>
      <c r="DI310" s="230"/>
      <c r="DJ310" s="230"/>
      <c r="DK310" s="230"/>
      <c r="DL310" s="230"/>
      <c r="DM310" s="230"/>
      <c r="DN310" s="230"/>
      <c r="DO310" s="230"/>
      <c r="DP310" s="230"/>
      <c r="DQ310" s="230"/>
      <c r="DR310" s="230"/>
      <c r="DS310" s="230"/>
    </row>
    <row r="311" spans="1:123" ht="24" customHeight="1" x14ac:dyDescent="0.2">
      <c r="A311" s="284"/>
      <c r="B311" s="103"/>
      <c r="C311" s="143" t="s">
        <v>604</v>
      </c>
      <c r="D311" s="104"/>
      <c r="E311" s="105"/>
      <c r="F311" s="106"/>
      <c r="G311" s="285"/>
    </row>
    <row r="312" spans="1:123" s="229" customFormat="1" ht="24" customHeight="1" x14ac:dyDescent="0.2">
      <c r="A312" s="224" t="str">
        <f t="shared" ref="A312:A325" si="91">IFERROR(VLOOKUP(C312,Tabla_Insumos,4,FALSE),"")</f>
        <v/>
      </c>
      <c r="B312" s="222" t="str">
        <f>IFERROR(VLOOKUP(C312,Tabla_Insumos,5,FALSE),"")</f>
        <v/>
      </c>
      <c r="C312" s="223"/>
      <c r="D312" s="224" t="str">
        <f t="shared" ref="D312:D325" si="92">IFERROR(VLOOKUP(C312,Tabla_Insumos,2,FALSE),"")</f>
        <v/>
      </c>
      <c r="E312" s="225"/>
      <c r="F312" s="226">
        <f t="shared" ref="F312:F325" si="93">IFERROR(VLOOKUP(C312,Tabla_Insumos,3,FALSE),0)</f>
        <v>0</v>
      </c>
      <c r="G312" s="286">
        <f>ROUND(E312*F312,2)</f>
        <v>0</v>
      </c>
    </row>
    <row r="313" spans="1:123" s="229" customFormat="1" ht="24" customHeight="1" x14ac:dyDescent="0.2">
      <c r="A313" s="224" t="str">
        <f t="shared" si="91"/>
        <v/>
      </c>
      <c r="B313" s="222" t="str">
        <f t="shared" ref="B313:B325" si="94">IFERROR(VLOOKUP(C313,Tabla_Insumos,5,FALSE),"")</f>
        <v/>
      </c>
      <c r="C313" s="223"/>
      <c r="D313" s="224" t="str">
        <f t="shared" si="92"/>
        <v/>
      </c>
      <c r="E313" s="225"/>
      <c r="F313" s="226">
        <f t="shared" si="93"/>
        <v>0</v>
      </c>
      <c r="G313" s="286">
        <f t="shared" ref="G313:G325" si="95">ROUND(E313*F313,2)</f>
        <v>0</v>
      </c>
    </row>
    <row r="314" spans="1:123" s="229" customFormat="1" ht="24" customHeight="1" x14ac:dyDescent="0.2">
      <c r="A314" s="224" t="str">
        <f t="shared" si="91"/>
        <v/>
      </c>
      <c r="B314" s="222" t="str">
        <f t="shared" si="94"/>
        <v/>
      </c>
      <c r="C314" s="223"/>
      <c r="D314" s="224" t="str">
        <f t="shared" si="92"/>
        <v/>
      </c>
      <c r="E314" s="225"/>
      <c r="F314" s="226">
        <f t="shared" si="93"/>
        <v>0</v>
      </c>
      <c r="G314" s="286">
        <f t="shared" si="95"/>
        <v>0</v>
      </c>
    </row>
    <row r="315" spans="1:123" s="229" customFormat="1" ht="24" customHeight="1" x14ac:dyDescent="0.2">
      <c r="A315" s="224" t="str">
        <f t="shared" si="91"/>
        <v/>
      </c>
      <c r="B315" s="222" t="str">
        <f t="shared" si="94"/>
        <v/>
      </c>
      <c r="C315" s="223"/>
      <c r="D315" s="224" t="str">
        <f t="shared" si="92"/>
        <v/>
      </c>
      <c r="E315" s="225"/>
      <c r="F315" s="226">
        <f t="shared" si="93"/>
        <v>0</v>
      </c>
      <c r="G315" s="286">
        <f t="shared" si="95"/>
        <v>0</v>
      </c>
    </row>
    <row r="316" spans="1:123" s="229" customFormat="1" ht="24" customHeight="1" x14ac:dyDescent="0.2">
      <c r="A316" s="224" t="str">
        <f t="shared" si="91"/>
        <v/>
      </c>
      <c r="B316" s="222" t="str">
        <f t="shared" si="94"/>
        <v/>
      </c>
      <c r="C316" s="223"/>
      <c r="D316" s="224" t="str">
        <f t="shared" si="92"/>
        <v/>
      </c>
      <c r="E316" s="225"/>
      <c r="F316" s="226">
        <f t="shared" si="93"/>
        <v>0</v>
      </c>
      <c r="G316" s="286">
        <f t="shared" si="95"/>
        <v>0</v>
      </c>
    </row>
    <row r="317" spans="1:123" s="229" customFormat="1" ht="24" customHeight="1" x14ac:dyDescent="0.2">
      <c r="A317" s="224" t="str">
        <f t="shared" si="91"/>
        <v/>
      </c>
      <c r="B317" s="222" t="str">
        <f t="shared" si="94"/>
        <v/>
      </c>
      <c r="C317" s="223"/>
      <c r="D317" s="224" t="str">
        <f t="shared" si="92"/>
        <v/>
      </c>
      <c r="E317" s="225"/>
      <c r="F317" s="226">
        <f t="shared" si="93"/>
        <v>0</v>
      </c>
      <c r="G317" s="286">
        <f t="shared" si="95"/>
        <v>0</v>
      </c>
    </row>
    <row r="318" spans="1:123" s="229" customFormat="1" ht="24" customHeight="1" x14ac:dyDescent="0.2">
      <c r="A318" s="224" t="str">
        <f t="shared" si="91"/>
        <v/>
      </c>
      <c r="B318" s="222" t="str">
        <f t="shared" si="94"/>
        <v/>
      </c>
      <c r="C318" s="223"/>
      <c r="D318" s="224" t="str">
        <f t="shared" si="92"/>
        <v/>
      </c>
      <c r="E318" s="225"/>
      <c r="F318" s="226">
        <f t="shared" si="93"/>
        <v>0</v>
      </c>
      <c r="G318" s="286">
        <f t="shared" si="95"/>
        <v>0</v>
      </c>
    </row>
    <row r="319" spans="1:123" s="229" customFormat="1" ht="24" customHeight="1" x14ac:dyDescent="0.2">
      <c r="A319" s="224" t="str">
        <f t="shared" si="91"/>
        <v/>
      </c>
      <c r="B319" s="222" t="str">
        <f t="shared" si="94"/>
        <v/>
      </c>
      <c r="C319" s="223"/>
      <c r="D319" s="224" t="str">
        <f t="shared" si="92"/>
        <v/>
      </c>
      <c r="E319" s="225"/>
      <c r="F319" s="226">
        <f t="shared" si="93"/>
        <v>0</v>
      </c>
      <c r="G319" s="286">
        <f t="shared" si="95"/>
        <v>0</v>
      </c>
    </row>
    <row r="320" spans="1:123" s="229" customFormat="1" ht="24" customHeight="1" x14ac:dyDescent="0.2">
      <c r="A320" s="224" t="str">
        <f t="shared" si="91"/>
        <v/>
      </c>
      <c r="B320" s="222" t="str">
        <f t="shared" si="94"/>
        <v/>
      </c>
      <c r="C320" s="223"/>
      <c r="D320" s="224" t="str">
        <f t="shared" si="92"/>
        <v/>
      </c>
      <c r="E320" s="225"/>
      <c r="F320" s="226">
        <f t="shared" si="93"/>
        <v>0</v>
      </c>
      <c r="G320" s="286">
        <f t="shared" si="95"/>
        <v>0</v>
      </c>
    </row>
    <row r="321" spans="1:7" s="229" customFormat="1" ht="24" customHeight="1" x14ac:dyDescent="0.2">
      <c r="A321" s="224" t="str">
        <f t="shared" si="91"/>
        <v/>
      </c>
      <c r="B321" s="222" t="str">
        <f t="shared" si="94"/>
        <v/>
      </c>
      <c r="C321" s="223"/>
      <c r="D321" s="224" t="str">
        <f t="shared" si="92"/>
        <v/>
      </c>
      <c r="E321" s="225"/>
      <c r="F321" s="226">
        <f t="shared" si="93"/>
        <v>0</v>
      </c>
      <c r="G321" s="286">
        <f t="shared" si="95"/>
        <v>0</v>
      </c>
    </row>
    <row r="322" spans="1:7" s="229" customFormat="1" ht="24" customHeight="1" x14ac:dyDescent="0.2">
      <c r="A322" s="224" t="str">
        <f t="shared" si="91"/>
        <v/>
      </c>
      <c r="B322" s="222" t="str">
        <f t="shared" si="94"/>
        <v/>
      </c>
      <c r="C322" s="223"/>
      <c r="D322" s="224" t="str">
        <f t="shared" si="92"/>
        <v/>
      </c>
      <c r="E322" s="225"/>
      <c r="F322" s="226">
        <f t="shared" si="93"/>
        <v>0</v>
      </c>
      <c r="G322" s="286">
        <f t="shared" si="95"/>
        <v>0</v>
      </c>
    </row>
    <row r="323" spans="1:7" s="229" customFormat="1" ht="24" customHeight="1" x14ac:dyDescent="0.2">
      <c r="A323" s="224" t="str">
        <f t="shared" si="91"/>
        <v/>
      </c>
      <c r="B323" s="222" t="str">
        <f t="shared" si="94"/>
        <v/>
      </c>
      <c r="C323" s="223"/>
      <c r="D323" s="224" t="str">
        <f t="shared" si="92"/>
        <v/>
      </c>
      <c r="E323" s="225"/>
      <c r="F323" s="226">
        <f t="shared" si="93"/>
        <v>0</v>
      </c>
      <c r="G323" s="286">
        <f t="shared" si="95"/>
        <v>0</v>
      </c>
    </row>
    <row r="324" spans="1:7" s="229" customFormat="1" ht="24" customHeight="1" x14ac:dyDescent="0.2">
      <c r="A324" s="224" t="str">
        <f t="shared" si="91"/>
        <v/>
      </c>
      <c r="B324" s="222" t="str">
        <f t="shared" si="94"/>
        <v/>
      </c>
      <c r="C324" s="223"/>
      <c r="D324" s="224" t="str">
        <f t="shared" si="92"/>
        <v/>
      </c>
      <c r="E324" s="225"/>
      <c r="F324" s="226">
        <f t="shared" si="93"/>
        <v>0</v>
      </c>
      <c r="G324" s="286">
        <f t="shared" si="95"/>
        <v>0</v>
      </c>
    </row>
    <row r="325" spans="1:7" s="229" customFormat="1" ht="24" customHeight="1" x14ac:dyDescent="0.2">
      <c r="A325" s="224" t="str">
        <f t="shared" si="91"/>
        <v/>
      </c>
      <c r="B325" s="222" t="str">
        <f t="shared" si="94"/>
        <v/>
      </c>
      <c r="C325" s="223"/>
      <c r="D325" s="224" t="str">
        <f t="shared" si="92"/>
        <v/>
      </c>
      <c r="E325" s="225"/>
      <c r="F325" s="227">
        <f t="shared" si="93"/>
        <v>0</v>
      </c>
      <c r="G325" s="286">
        <f t="shared" si="95"/>
        <v>0</v>
      </c>
    </row>
    <row r="326" spans="1:7" ht="24" customHeight="1" x14ac:dyDescent="0.2">
      <c r="A326" s="287"/>
      <c r="D326" s="97"/>
      <c r="E326" s="98"/>
      <c r="F326" s="273" t="s">
        <v>31</v>
      </c>
      <c r="G326" s="288">
        <f>SUBTOTAL(9,G312:G325)</f>
        <v>0</v>
      </c>
    </row>
    <row r="327" spans="1:7" ht="24" customHeight="1" x14ac:dyDescent="0.2">
      <c r="A327" s="287"/>
      <c r="C327" s="107" t="s">
        <v>605</v>
      </c>
      <c r="D327" s="97"/>
      <c r="E327" s="98"/>
      <c r="G327" s="289"/>
    </row>
    <row r="328" spans="1:7" s="229" customFormat="1" ht="24" customHeight="1" x14ac:dyDescent="0.2">
      <c r="A328" s="224" t="str">
        <f t="shared" ref="A328:A335" si="96">IFERROR(VLOOKUP(C328,Tabla_Insumos,4,FALSE),"")</f>
        <v/>
      </c>
      <c r="B328" s="222">
        <f t="shared" ref="B328:B335" si="97">IFERROR(VLOOKUP(A328,Tabla_Indices,5,FALSE),"")</f>
        <v>0</v>
      </c>
      <c r="C328" s="223"/>
      <c r="D328" s="224" t="str">
        <f t="shared" ref="D328:D335" si="98">IFERROR(VLOOKUP(C328,Tabla_Insumos,2,FALSE),"")</f>
        <v/>
      </c>
      <c r="E328" s="225"/>
      <c r="F328" s="228">
        <f t="shared" ref="F328:F335" si="99">IFERROR(VLOOKUP(C328,Tabla_Insumos,3,FALSE),0)</f>
        <v>0</v>
      </c>
      <c r="G328" s="286">
        <f>ROUND(E328*F328,2)</f>
        <v>0</v>
      </c>
    </row>
    <row r="329" spans="1:7" s="229" customFormat="1" ht="24" customHeight="1" x14ac:dyDescent="0.2">
      <c r="A329" s="224" t="str">
        <f t="shared" si="96"/>
        <v/>
      </c>
      <c r="B329" s="222">
        <f t="shared" si="97"/>
        <v>0</v>
      </c>
      <c r="C329" s="223"/>
      <c r="D329" s="224" t="str">
        <f t="shared" si="98"/>
        <v/>
      </c>
      <c r="E329" s="225"/>
      <c r="F329" s="228">
        <f t="shared" si="99"/>
        <v>0</v>
      </c>
      <c r="G329" s="286">
        <f>ROUND(E329*F329,2)</f>
        <v>0</v>
      </c>
    </row>
    <row r="330" spans="1:7" s="229" customFormat="1" ht="24" customHeight="1" x14ac:dyDescent="0.2">
      <c r="A330" s="224" t="str">
        <f t="shared" si="96"/>
        <v/>
      </c>
      <c r="B330" s="222">
        <f t="shared" si="97"/>
        <v>0</v>
      </c>
      <c r="C330" s="223"/>
      <c r="D330" s="224" t="str">
        <f t="shared" si="98"/>
        <v/>
      </c>
      <c r="E330" s="225"/>
      <c r="F330" s="228">
        <f t="shared" si="99"/>
        <v>0</v>
      </c>
      <c r="G330" s="286">
        <f t="shared" ref="G330:G335" si="100">ROUND(E330*F330,2)</f>
        <v>0</v>
      </c>
    </row>
    <row r="331" spans="1:7" s="229" customFormat="1" ht="24" customHeight="1" x14ac:dyDescent="0.2">
      <c r="A331" s="224" t="str">
        <f t="shared" si="96"/>
        <v/>
      </c>
      <c r="B331" s="222">
        <f t="shared" si="97"/>
        <v>0</v>
      </c>
      <c r="C331" s="223"/>
      <c r="D331" s="224" t="str">
        <f t="shared" si="98"/>
        <v/>
      </c>
      <c r="E331" s="225"/>
      <c r="F331" s="228">
        <f t="shared" si="99"/>
        <v>0</v>
      </c>
      <c r="G331" s="286">
        <f t="shared" si="100"/>
        <v>0</v>
      </c>
    </row>
    <row r="332" spans="1:7" s="229" customFormat="1" ht="24" customHeight="1" x14ac:dyDescent="0.2">
      <c r="A332" s="224" t="str">
        <f t="shared" si="96"/>
        <v/>
      </c>
      <c r="B332" s="222">
        <f t="shared" si="97"/>
        <v>0</v>
      </c>
      <c r="C332" s="223"/>
      <c r="D332" s="224" t="str">
        <f t="shared" si="98"/>
        <v/>
      </c>
      <c r="E332" s="225"/>
      <c r="F332" s="226">
        <f t="shared" si="99"/>
        <v>0</v>
      </c>
      <c r="G332" s="286">
        <f t="shared" si="100"/>
        <v>0</v>
      </c>
    </row>
    <row r="333" spans="1:7" s="229" customFormat="1" ht="24" customHeight="1" x14ac:dyDescent="0.2">
      <c r="A333" s="224" t="str">
        <f t="shared" si="96"/>
        <v/>
      </c>
      <c r="B333" s="222">
        <f t="shared" si="97"/>
        <v>0</v>
      </c>
      <c r="C333" s="223"/>
      <c r="D333" s="224" t="str">
        <f t="shared" si="98"/>
        <v/>
      </c>
      <c r="E333" s="225"/>
      <c r="F333" s="226">
        <f t="shared" si="99"/>
        <v>0</v>
      </c>
      <c r="G333" s="286">
        <f t="shared" si="100"/>
        <v>0</v>
      </c>
    </row>
    <row r="334" spans="1:7" s="229" customFormat="1" ht="24" customHeight="1" x14ac:dyDescent="0.2">
      <c r="A334" s="224" t="str">
        <f t="shared" si="96"/>
        <v/>
      </c>
      <c r="B334" s="222">
        <f t="shared" si="97"/>
        <v>0</v>
      </c>
      <c r="C334" s="223"/>
      <c r="D334" s="224" t="str">
        <f t="shared" si="98"/>
        <v/>
      </c>
      <c r="E334" s="225"/>
      <c r="F334" s="226">
        <f t="shared" si="99"/>
        <v>0</v>
      </c>
      <c r="G334" s="286">
        <f t="shared" si="100"/>
        <v>0</v>
      </c>
    </row>
    <row r="335" spans="1:7" s="229" customFormat="1" ht="24" customHeight="1" x14ac:dyDescent="0.2">
      <c r="A335" s="224" t="str">
        <f t="shared" si="96"/>
        <v/>
      </c>
      <c r="B335" s="222">
        <f t="shared" si="97"/>
        <v>0</v>
      </c>
      <c r="C335" s="223"/>
      <c r="D335" s="224" t="str">
        <f t="shared" si="98"/>
        <v/>
      </c>
      <c r="E335" s="225"/>
      <c r="F335" s="226">
        <f t="shared" si="99"/>
        <v>0</v>
      </c>
      <c r="G335" s="286">
        <f t="shared" si="100"/>
        <v>0</v>
      </c>
    </row>
    <row r="336" spans="1:7" ht="24" customHeight="1" x14ac:dyDescent="0.2">
      <c r="A336" s="287"/>
      <c r="D336" s="97"/>
      <c r="E336" s="98"/>
      <c r="F336" s="273" t="s">
        <v>32</v>
      </c>
      <c r="G336" s="288">
        <f>SUBTOTAL(9,G328:G335)</f>
        <v>0</v>
      </c>
    </row>
    <row r="337" spans="1:7" ht="24" customHeight="1" x14ac:dyDescent="0.2">
      <c r="A337" s="287"/>
      <c r="C337" s="107" t="s">
        <v>606</v>
      </c>
      <c r="D337" s="97"/>
      <c r="E337" s="98"/>
      <c r="G337" s="289"/>
    </row>
    <row r="338" spans="1:7" s="229" customFormat="1" ht="24" customHeight="1" x14ac:dyDescent="0.2">
      <c r="A338" s="224" t="str">
        <f t="shared" ref="A338:A346" si="101">IFERROR(VLOOKUP(C338,Tabla_Insumos,4,FALSE),"")</f>
        <v/>
      </c>
      <c r="B338" s="222" t="str">
        <f t="shared" ref="B338:B346" si="102">IFERROR(VLOOKUP(C338,Tabla_Insumos,5,FALSE),"")</f>
        <v/>
      </c>
      <c r="C338" s="223"/>
      <c r="D338" s="224" t="str">
        <f t="shared" ref="D338:D346" si="103">IFERROR(VLOOKUP(C338,Tabla_Insumos,2,FALSE),"")</f>
        <v/>
      </c>
      <c r="E338" s="225"/>
      <c r="F338" s="226">
        <f t="shared" ref="F338:F346" si="104">IFERROR(VLOOKUP(C338,Tabla_Insumos,3,FALSE),0)</f>
        <v>0</v>
      </c>
      <c r="G338" s="286">
        <f t="shared" ref="G338:G346" si="105">ROUND(E338*F338,2)</f>
        <v>0</v>
      </c>
    </row>
    <row r="339" spans="1:7" s="229" customFormat="1" ht="24" customHeight="1" x14ac:dyDescent="0.2">
      <c r="A339" s="224" t="str">
        <f t="shared" si="101"/>
        <v/>
      </c>
      <c r="B339" s="222" t="str">
        <f t="shared" si="102"/>
        <v/>
      </c>
      <c r="C339" s="223"/>
      <c r="D339" s="224" t="str">
        <f t="shared" si="103"/>
        <v/>
      </c>
      <c r="E339" s="225"/>
      <c r="F339" s="226">
        <f t="shared" si="104"/>
        <v>0</v>
      </c>
      <c r="G339" s="286">
        <f t="shared" si="105"/>
        <v>0</v>
      </c>
    </row>
    <row r="340" spans="1:7" s="229" customFormat="1" ht="24" customHeight="1" x14ac:dyDescent="0.2">
      <c r="A340" s="224" t="str">
        <f t="shared" si="101"/>
        <v/>
      </c>
      <c r="B340" s="222" t="str">
        <f t="shared" si="102"/>
        <v/>
      </c>
      <c r="C340" s="223"/>
      <c r="D340" s="224" t="str">
        <f t="shared" si="103"/>
        <v/>
      </c>
      <c r="E340" s="225"/>
      <c r="F340" s="226">
        <f t="shared" si="104"/>
        <v>0</v>
      </c>
      <c r="G340" s="286">
        <f t="shared" si="105"/>
        <v>0</v>
      </c>
    </row>
    <row r="341" spans="1:7" s="229" customFormat="1" ht="24" customHeight="1" x14ac:dyDescent="0.2">
      <c r="A341" s="224" t="str">
        <f t="shared" si="101"/>
        <v/>
      </c>
      <c r="B341" s="222" t="str">
        <f t="shared" si="102"/>
        <v/>
      </c>
      <c r="C341" s="223"/>
      <c r="D341" s="224" t="str">
        <f t="shared" si="103"/>
        <v/>
      </c>
      <c r="E341" s="225"/>
      <c r="F341" s="226">
        <f t="shared" si="104"/>
        <v>0</v>
      </c>
      <c r="G341" s="286">
        <f t="shared" si="105"/>
        <v>0</v>
      </c>
    </row>
    <row r="342" spans="1:7" s="229" customFormat="1" ht="24" customHeight="1" x14ac:dyDescent="0.2">
      <c r="A342" s="224" t="str">
        <f t="shared" si="101"/>
        <v/>
      </c>
      <c r="B342" s="222" t="str">
        <f t="shared" si="102"/>
        <v/>
      </c>
      <c r="C342" s="223"/>
      <c r="D342" s="224" t="str">
        <f t="shared" si="103"/>
        <v/>
      </c>
      <c r="E342" s="225"/>
      <c r="F342" s="226">
        <f t="shared" si="104"/>
        <v>0</v>
      </c>
      <c r="G342" s="286">
        <f t="shared" si="105"/>
        <v>0</v>
      </c>
    </row>
    <row r="343" spans="1:7" s="229" customFormat="1" ht="24" customHeight="1" x14ac:dyDescent="0.2">
      <c r="A343" s="224" t="str">
        <f t="shared" si="101"/>
        <v/>
      </c>
      <c r="B343" s="222" t="str">
        <f t="shared" si="102"/>
        <v/>
      </c>
      <c r="C343" s="223"/>
      <c r="D343" s="224" t="str">
        <f t="shared" si="103"/>
        <v/>
      </c>
      <c r="E343" s="225"/>
      <c r="F343" s="226">
        <f t="shared" si="104"/>
        <v>0</v>
      </c>
      <c r="G343" s="286">
        <f t="shared" si="105"/>
        <v>0</v>
      </c>
    </row>
    <row r="344" spans="1:7" s="229" customFormat="1" ht="24" customHeight="1" x14ac:dyDescent="0.2">
      <c r="A344" s="224" t="str">
        <f t="shared" si="101"/>
        <v/>
      </c>
      <c r="B344" s="222" t="str">
        <f t="shared" si="102"/>
        <v/>
      </c>
      <c r="C344" s="223"/>
      <c r="D344" s="224" t="str">
        <f t="shared" si="103"/>
        <v/>
      </c>
      <c r="E344" s="225"/>
      <c r="F344" s="226">
        <f t="shared" si="104"/>
        <v>0</v>
      </c>
      <c r="G344" s="286">
        <f t="shared" si="105"/>
        <v>0</v>
      </c>
    </row>
    <row r="345" spans="1:7" s="229" customFormat="1" ht="24" customHeight="1" x14ac:dyDescent="0.2">
      <c r="A345" s="224" t="str">
        <f t="shared" si="101"/>
        <v/>
      </c>
      <c r="B345" s="222" t="str">
        <f t="shared" si="102"/>
        <v/>
      </c>
      <c r="C345" s="223"/>
      <c r="D345" s="224" t="str">
        <f t="shared" si="103"/>
        <v/>
      </c>
      <c r="E345" s="225"/>
      <c r="F345" s="226">
        <f t="shared" si="104"/>
        <v>0</v>
      </c>
      <c r="G345" s="286">
        <f t="shared" si="105"/>
        <v>0</v>
      </c>
    </row>
    <row r="346" spans="1:7" s="229" customFormat="1" ht="24" customHeight="1" x14ac:dyDescent="0.2">
      <c r="A346" s="224" t="str">
        <f t="shared" si="101"/>
        <v/>
      </c>
      <c r="B346" s="222" t="str">
        <f t="shared" si="102"/>
        <v/>
      </c>
      <c r="C346" s="223"/>
      <c r="D346" s="224" t="str">
        <f t="shared" si="103"/>
        <v/>
      </c>
      <c r="E346" s="225"/>
      <c r="F346" s="226">
        <f t="shared" si="104"/>
        <v>0</v>
      </c>
      <c r="G346" s="286">
        <f t="shared" si="105"/>
        <v>0</v>
      </c>
    </row>
    <row r="347" spans="1:7" ht="24" customHeight="1" x14ac:dyDescent="0.2">
      <c r="A347" s="290"/>
      <c r="B347" s="97"/>
      <c r="D347" s="97"/>
      <c r="E347" s="98"/>
      <c r="F347" s="273" t="s">
        <v>33</v>
      </c>
      <c r="G347" s="288">
        <f>SUBTOTAL(9,G338:G346)</f>
        <v>0</v>
      </c>
    </row>
    <row r="348" spans="1:7" ht="24" customHeight="1" x14ac:dyDescent="0.2">
      <c r="A348" s="291"/>
      <c r="B348" s="97"/>
      <c r="D348" s="97"/>
      <c r="E348" s="98"/>
      <c r="G348" s="289"/>
    </row>
    <row r="349" spans="1:7" ht="24" customHeight="1" x14ac:dyDescent="0.2">
      <c r="A349" s="292">
        <f>B307</f>
        <v>2</v>
      </c>
      <c r="B349" s="293" t="str">
        <f>C307</f>
        <v>REDUCCION, REMOCION Y TRASLADO DE MANGRULLO EXISTENTE</v>
      </c>
      <c r="C349" s="104"/>
      <c r="D349" s="104" t="s">
        <v>34</v>
      </c>
      <c r="E349" s="105"/>
      <c r="F349" s="295" t="s">
        <v>35</v>
      </c>
      <c r="G349" s="294">
        <f>SUBTOTAL(9,G312:G348)</f>
        <v>0</v>
      </c>
    </row>
    <row r="351" spans="1:7" ht="24" customHeight="1" x14ac:dyDescent="0.2">
      <c r="A351" s="274" t="s">
        <v>37</v>
      </c>
      <c r="B351" s="275"/>
      <c r="C351" s="275"/>
      <c r="D351" s="275"/>
      <c r="E351" s="275"/>
      <c r="F351" s="275"/>
      <c r="G351" s="276"/>
    </row>
    <row r="352" spans="1:7" ht="24" customHeight="1" x14ac:dyDescent="0.2">
      <c r="A352" s="277" t="s">
        <v>602</v>
      </c>
      <c r="B352" s="93" t="str">
        <f>Comitente</f>
        <v>DIRECCION PROVINCIAL DE ESPACIOS VERDES</v>
      </c>
      <c r="C352" s="89"/>
      <c r="D352" s="94"/>
      <c r="E352" s="94"/>
      <c r="F352" s="95"/>
      <c r="G352" s="278"/>
    </row>
    <row r="353" spans="1:123" ht="24" customHeight="1" x14ac:dyDescent="0.2">
      <c r="A353" s="277" t="s">
        <v>603</v>
      </c>
      <c r="B353" s="93">
        <f>Contratista</f>
        <v>0</v>
      </c>
      <c r="C353" s="90"/>
      <c r="D353" s="90"/>
      <c r="E353" s="90"/>
      <c r="F353" s="96"/>
      <c r="G353" s="279"/>
    </row>
    <row r="354" spans="1:123" ht="24" customHeight="1" x14ac:dyDescent="0.2">
      <c r="A354" s="277" t="s">
        <v>24</v>
      </c>
      <c r="B354" s="93" t="str">
        <f>Obra</f>
        <v>EXTRACCION DE MANGRULLO EXISTENTE, PROVISION DE NUEVO MANGRULLO Y REFUNCIONALIZACION DE JUEGOS DE NIÑOS EN PARQUE DE MAYO</v>
      </c>
      <c r="C354" s="90"/>
      <c r="D354" s="90"/>
      <c r="E354" s="90"/>
      <c r="F354" s="96" t="s">
        <v>38</v>
      </c>
      <c r="G354" s="280">
        <f>Fecha_Base</f>
        <v>44865</v>
      </c>
    </row>
    <row r="355" spans="1:123" ht="24" customHeight="1" x14ac:dyDescent="0.2">
      <c r="A355" s="281" t="s">
        <v>601</v>
      </c>
      <c r="B355" s="91" t="str">
        <f>Ubicación</f>
        <v>CAPITAL</v>
      </c>
      <c r="C355" s="91"/>
      <c r="D355" s="97"/>
      <c r="E355" s="98"/>
      <c r="G355" s="282"/>
    </row>
    <row r="356" spans="1:123" ht="24" customHeight="1" x14ac:dyDescent="0.2">
      <c r="A356" s="281" t="s">
        <v>39</v>
      </c>
      <c r="B356" s="100" t="str">
        <f>IFERROR(VALUE(LEFT(B357,FIND(".",B357)-1)),"")</f>
        <v/>
      </c>
      <c r="C356" s="92" t="str">
        <f>IFERROR(VLOOKUP(B356,Tabla_CyP,2,FALSE),"")</f>
        <v/>
      </c>
      <c r="E356" s="98"/>
      <c r="G356" s="282"/>
    </row>
    <row r="357" spans="1:123" ht="24" customHeight="1" x14ac:dyDescent="0.2">
      <c r="A357" s="281" t="s">
        <v>25</v>
      </c>
      <c r="B357" s="101">
        <f>IFERROR(VLOOKUP(COUNTIF($A$1:A357,"ANALISIS DE PRECIOS"),Tabla_NumeroItem,2,FALSE),"")</f>
        <v>3</v>
      </c>
      <c r="C357" s="92" t="str">
        <f>IFERROR(VLOOKUP(B357,Tabla_CyP,2,FALSE),"")</f>
        <v xml:space="preserve">PINTURA DE JUEGOS Y BARANDAS PREEXISTENTES </v>
      </c>
      <c r="D357" s="97"/>
      <c r="E357" s="98"/>
      <c r="F357" s="96" t="s">
        <v>26</v>
      </c>
      <c r="G357" s="283" t="str">
        <f>IFERROR(VLOOKUP(B357,Tabla_CyP,4,FALSE),"")</f>
        <v>GL</v>
      </c>
    </row>
    <row r="358" spans="1:123" ht="24" customHeight="1" x14ac:dyDescent="0.2">
      <c r="A358" s="281"/>
      <c r="B358" s="91"/>
      <c r="D358" s="97"/>
      <c r="E358" s="98"/>
      <c r="G358" s="282"/>
    </row>
    <row r="359" spans="1:123" ht="24" customHeight="1" x14ac:dyDescent="0.2">
      <c r="A359" s="334" t="s">
        <v>507</v>
      </c>
      <c r="B359" s="335"/>
      <c r="C359" s="336" t="s">
        <v>0</v>
      </c>
      <c r="D359" s="336" t="s">
        <v>27</v>
      </c>
      <c r="E359" s="338" t="s">
        <v>28</v>
      </c>
      <c r="F359" s="340" t="s">
        <v>29</v>
      </c>
      <c r="G359" s="340" t="s">
        <v>30</v>
      </c>
    </row>
    <row r="360" spans="1:123" s="97" customFormat="1" ht="24" customHeight="1" x14ac:dyDescent="0.2">
      <c r="A360" s="102" t="s">
        <v>508</v>
      </c>
      <c r="B360" s="102" t="s">
        <v>509</v>
      </c>
      <c r="C360" s="337"/>
      <c r="D360" s="337"/>
      <c r="E360" s="339"/>
      <c r="F360" s="341"/>
      <c r="G360" s="341"/>
      <c r="H360" s="230"/>
      <c r="I360" s="230"/>
      <c r="J360" s="230"/>
      <c r="K360" s="230"/>
      <c r="L360" s="230"/>
      <c r="M360" s="230"/>
      <c r="N360" s="230"/>
      <c r="O360" s="230"/>
      <c r="P360" s="230"/>
      <c r="Q360" s="230"/>
      <c r="R360" s="230"/>
      <c r="S360" s="230"/>
      <c r="T360" s="230"/>
      <c r="U360" s="230"/>
      <c r="V360" s="230"/>
      <c r="W360" s="230"/>
      <c r="X360" s="230"/>
      <c r="Y360" s="230"/>
      <c r="Z360" s="230"/>
      <c r="AA360" s="230"/>
      <c r="AB360" s="230"/>
      <c r="AC360" s="230"/>
      <c r="AD360" s="230"/>
      <c r="AE360" s="230"/>
      <c r="AF360" s="230"/>
      <c r="AG360" s="230"/>
      <c r="AH360" s="230"/>
      <c r="AI360" s="230"/>
      <c r="AJ360" s="230"/>
      <c r="AK360" s="230"/>
      <c r="AL360" s="230"/>
      <c r="AM360" s="230"/>
      <c r="AN360" s="230"/>
      <c r="AO360" s="230"/>
      <c r="AP360" s="230"/>
      <c r="AQ360" s="230"/>
      <c r="AR360" s="230"/>
      <c r="AS360" s="230"/>
      <c r="AT360" s="230"/>
      <c r="AU360" s="230"/>
      <c r="AV360" s="230"/>
      <c r="AW360" s="230"/>
      <c r="AX360" s="230"/>
      <c r="AY360" s="230"/>
      <c r="AZ360" s="230"/>
      <c r="BA360" s="230"/>
      <c r="BB360" s="230"/>
      <c r="BC360" s="230"/>
      <c r="BD360" s="230"/>
      <c r="BE360" s="230"/>
      <c r="BF360" s="230"/>
      <c r="BG360" s="230"/>
      <c r="BH360" s="230"/>
      <c r="BI360" s="230"/>
      <c r="BJ360" s="230"/>
      <c r="BK360" s="230"/>
      <c r="BL360" s="230"/>
      <c r="BM360" s="230"/>
      <c r="BN360" s="230"/>
      <c r="BO360" s="230"/>
      <c r="BP360" s="230"/>
      <c r="BQ360" s="230"/>
      <c r="BR360" s="230"/>
      <c r="BS360" s="230"/>
      <c r="BT360" s="230"/>
      <c r="BU360" s="230"/>
      <c r="BV360" s="230"/>
      <c r="BW360" s="230"/>
      <c r="BX360" s="230"/>
      <c r="BY360" s="230"/>
      <c r="BZ360" s="230"/>
      <c r="CA360" s="230"/>
      <c r="CB360" s="230"/>
      <c r="CC360" s="230"/>
      <c r="CD360" s="230"/>
      <c r="CE360" s="230"/>
      <c r="CF360" s="230"/>
      <c r="CG360" s="230"/>
      <c r="CH360" s="230"/>
      <c r="CI360" s="230"/>
      <c r="CJ360" s="230"/>
      <c r="CK360" s="230"/>
      <c r="CL360" s="230"/>
      <c r="CM360" s="230"/>
      <c r="CN360" s="230"/>
      <c r="CO360" s="230"/>
      <c r="CP360" s="230"/>
      <c r="CQ360" s="230"/>
      <c r="CR360" s="230"/>
      <c r="CS360" s="230"/>
      <c r="CT360" s="230"/>
      <c r="CU360" s="230"/>
      <c r="CV360" s="230"/>
      <c r="CW360" s="230"/>
      <c r="CX360" s="230"/>
      <c r="CY360" s="230"/>
      <c r="CZ360" s="230"/>
      <c r="DA360" s="230"/>
      <c r="DB360" s="230"/>
      <c r="DC360" s="230"/>
      <c r="DD360" s="230"/>
      <c r="DE360" s="230"/>
      <c r="DF360" s="230"/>
      <c r="DG360" s="230"/>
      <c r="DH360" s="230"/>
      <c r="DI360" s="230"/>
      <c r="DJ360" s="230"/>
      <c r="DK360" s="230"/>
      <c r="DL360" s="230"/>
      <c r="DM360" s="230"/>
      <c r="DN360" s="230"/>
      <c r="DO360" s="230"/>
      <c r="DP360" s="230"/>
      <c r="DQ360" s="230"/>
      <c r="DR360" s="230"/>
      <c r="DS360" s="230"/>
    </row>
    <row r="361" spans="1:123" ht="24" customHeight="1" x14ac:dyDescent="0.2">
      <c r="A361" s="284"/>
      <c r="B361" s="103"/>
      <c r="C361" s="143" t="s">
        <v>604</v>
      </c>
      <c r="D361" s="104"/>
      <c r="E361" s="105"/>
      <c r="F361" s="106"/>
      <c r="G361" s="285"/>
    </row>
    <row r="362" spans="1:123" s="229" customFormat="1" ht="24" customHeight="1" x14ac:dyDescent="0.2">
      <c r="A362" s="224" t="str">
        <f t="shared" ref="A362:A375" si="106">IFERROR(VLOOKUP(C362,Tabla_Insumos,4,FALSE),"")</f>
        <v/>
      </c>
      <c r="B362" s="222" t="str">
        <f>IFERROR(VLOOKUP(C362,Tabla_Insumos,5,FALSE),"")</f>
        <v/>
      </c>
      <c r="C362" s="223"/>
      <c r="D362" s="224" t="str">
        <f t="shared" ref="D362:D375" si="107">IFERROR(VLOOKUP(C362,Tabla_Insumos,2,FALSE),"")</f>
        <v/>
      </c>
      <c r="E362" s="225"/>
      <c r="F362" s="226">
        <f t="shared" ref="F362:F375" si="108">IFERROR(VLOOKUP(C362,Tabla_Insumos,3,FALSE),0)</f>
        <v>0</v>
      </c>
      <c r="G362" s="286">
        <f>ROUND(E362*F362,2)</f>
        <v>0</v>
      </c>
    </row>
    <row r="363" spans="1:123" s="229" customFormat="1" ht="24" customHeight="1" x14ac:dyDescent="0.2">
      <c r="A363" s="224" t="str">
        <f t="shared" si="106"/>
        <v/>
      </c>
      <c r="B363" s="222" t="str">
        <f t="shared" ref="B363:B375" si="109">IFERROR(VLOOKUP(C363,Tabla_Insumos,5,FALSE),"")</f>
        <v/>
      </c>
      <c r="C363" s="223"/>
      <c r="D363" s="224" t="str">
        <f t="shared" si="107"/>
        <v/>
      </c>
      <c r="E363" s="225"/>
      <c r="F363" s="226">
        <f t="shared" si="108"/>
        <v>0</v>
      </c>
      <c r="G363" s="286">
        <f t="shared" ref="G363:G375" si="110">ROUND(E363*F363,2)</f>
        <v>0</v>
      </c>
    </row>
    <row r="364" spans="1:123" s="229" customFormat="1" ht="24" customHeight="1" x14ac:dyDescent="0.2">
      <c r="A364" s="224" t="str">
        <f t="shared" si="106"/>
        <v/>
      </c>
      <c r="B364" s="222" t="str">
        <f t="shared" si="109"/>
        <v/>
      </c>
      <c r="C364" s="223"/>
      <c r="D364" s="224" t="str">
        <f t="shared" si="107"/>
        <v/>
      </c>
      <c r="E364" s="225"/>
      <c r="F364" s="226">
        <f t="shared" si="108"/>
        <v>0</v>
      </c>
      <c r="G364" s="286">
        <f t="shared" si="110"/>
        <v>0</v>
      </c>
    </row>
    <row r="365" spans="1:123" s="229" customFormat="1" ht="24" customHeight="1" x14ac:dyDescent="0.2">
      <c r="A365" s="224" t="str">
        <f t="shared" si="106"/>
        <v/>
      </c>
      <c r="B365" s="222" t="str">
        <f t="shared" si="109"/>
        <v/>
      </c>
      <c r="C365" s="223"/>
      <c r="D365" s="224" t="str">
        <f t="shared" si="107"/>
        <v/>
      </c>
      <c r="E365" s="225"/>
      <c r="F365" s="226">
        <f t="shared" si="108"/>
        <v>0</v>
      </c>
      <c r="G365" s="286">
        <f t="shared" si="110"/>
        <v>0</v>
      </c>
    </row>
    <row r="366" spans="1:123" s="229" customFormat="1" ht="24" customHeight="1" x14ac:dyDescent="0.2">
      <c r="A366" s="224" t="str">
        <f t="shared" si="106"/>
        <v/>
      </c>
      <c r="B366" s="222" t="str">
        <f t="shared" si="109"/>
        <v/>
      </c>
      <c r="C366" s="223"/>
      <c r="D366" s="224" t="str">
        <f t="shared" si="107"/>
        <v/>
      </c>
      <c r="E366" s="225"/>
      <c r="F366" s="226">
        <f t="shared" si="108"/>
        <v>0</v>
      </c>
      <c r="G366" s="286">
        <f t="shared" si="110"/>
        <v>0</v>
      </c>
    </row>
    <row r="367" spans="1:123" s="229" customFormat="1" ht="24" customHeight="1" x14ac:dyDescent="0.2">
      <c r="A367" s="224" t="str">
        <f t="shared" si="106"/>
        <v/>
      </c>
      <c r="B367" s="222" t="str">
        <f t="shared" si="109"/>
        <v/>
      </c>
      <c r="C367" s="223"/>
      <c r="D367" s="224" t="str">
        <f t="shared" si="107"/>
        <v/>
      </c>
      <c r="E367" s="225"/>
      <c r="F367" s="226">
        <f t="shared" si="108"/>
        <v>0</v>
      </c>
      <c r="G367" s="286">
        <f t="shared" si="110"/>
        <v>0</v>
      </c>
    </row>
    <row r="368" spans="1:123" s="229" customFormat="1" ht="24" customHeight="1" x14ac:dyDescent="0.2">
      <c r="A368" s="224" t="str">
        <f t="shared" si="106"/>
        <v/>
      </c>
      <c r="B368" s="222" t="str">
        <f t="shared" si="109"/>
        <v/>
      </c>
      <c r="C368" s="223"/>
      <c r="D368" s="224" t="str">
        <f t="shared" si="107"/>
        <v/>
      </c>
      <c r="E368" s="225"/>
      <c r="F368" s="226">
        <f t="shared" si="108"/>
        <v>0</v>
      </c>
      <c r="G368" s="286">
        <f t="shared" si="110"/>
        <v>0</v>
      </c>
    </row>
    <row r="369" spans="1:7" s="229" customFormat="1" ht="24" customHeight="1" x14ac:dyDescent="0.2">
      <c r="A369" s="224" t="str">
        <f t="shared" si="106"/>
        <v/>
      </c>
      <c r="B369" s="222" t="str">
        <f t="shared" si="109"/>
        <v/>
      </c>
      <c r="C369" s="223"/>
      <c r="D369" s="224" t="str">
        <f t="shared" si="107"/>
        <v/>
      </c>
      <c r="E369" s="225"/>
      <c r="F369" s="226">
        <f t="shared" si="108"/>
        <v>0</v>
      </c>
      <c r="G369" s="286">
        <f t="shared" si="110"/>
        <v>0</v>
      </c>
    </row>
    <row r="370" spans="1:7" s="229" customFormat="1" ht="24" customHeight="1" x14ac:dyDescent="0.2">
      <c r="A370" s="224" t="str">
        <f t="shared" si="106"/>
        <v/>
      </c>
      <c r="B370" s="222" t="str">
        <f t="shared" si="109"/>
        <v/>
      </c>
      <c r="C370" s="223"/>
      <c r="D370" s="224" t="str">
        <f t="shared" si="107"/>
        <v/>
      </c>
      <c r="E370" s="225"/>
      <c r="F370" s="226">
        <f t="shared" si="108"/>
        <v>0</v>
      </c>
      <c r="G370" s="286">
        <f t="shared" si="110"/>
        <v>0</v>
      </c>
    </row>
    <row r="371" spans="1:7" s="229" customFormat="1" ht="24" customHeight="1" x14ac:dyDescent="0.2">
      <c r="A371" s="224" t="str">
        <f t="shared" si="106"/>
        <v/>
      </c>
      <c r="B371" s="222" t="str">
        <f t="shared" si="109"/>
        <v/>
      </c>
      <c r="C371" s="223"/>
      <c r="D371" s="224" t="str">
        <f t="shared" si="107"/>
        <v/>
      </c>
      <c r="E371" s="225"/>
      <c r="F371" s="226">
        <f t="shared" si="108"/>
        <v>0</v>
      </c>
      <c r="G371" s="286">
        <f t="shared" si="110"/>
        <v>0</v>
      </c>
    </row>
    <row r="372" spans="1:7" s="229" customFormat="1" ht="24" customHeight="1" x14ac:dyDescent="0.2">
      <c r="A372" s="224" t="str">
        <f t="shared" si="106"/>
        <v/>
      </c>
      <c r="B372" s="222" t="str">
        <f t="shared" si="109"/>
        <v/>
      </c>
      <c r="C372" s="223"/>
      <c r="D372" s="224" t="str">
        <f t="shared" si="107"/>
        <v/>
      </c>
      <c r="E372" s="225"/>
      <c r="F372" s="226">
        <f t="shared" si="108"/>
        <v>0</v>
      </c>
      <c r="G372" s="286">
        <f t="shared" si="110"/>
        <v>0</v>
      </c>
    </row>
    <row r="373" spans="1:7" s="229" customFormat="1" ht="24" customHeight="1" x14ac:dyDescent="0.2">
      <c r="A373" s="224" t="str">
        <f t="shared" si="106"/>
        <v/>
      </c>
      <c r="B373" s="222" t="str">
        <f t="shared" si="109"/>
        <v/>
      </c>
      <c r="C373" s="223"/>
      <c r="D373" s="224" t="str">
        <f t="shared" si="107"/>
        <v/>
      </c>
      <c r="E373" s="225"/>
      <c r="F373" s="226">
        <f t="shared" si="108"/>
        <v>0</v>
      </c>
      <c r="G373" s="286">
        <f t="shared" si="110"/>
        <v>0</v>
      </c>
    </row>
    <row r="374" spans="1:7" s="229" customFormat="1" ht="24" customHeight="1" x14ac:dyDescent="0.2">
      <c r="A374" s="224" t="str">
        <f t="shared" si="106"/>
        <v/>
      </c>
      <c r="B374" s="222" t="str">
        <f t="shared" si="109"/>
        <v/>
      </c>
      <c r="C374" s="223"/>
      <c r="D374" s="224" t="str">
        <f t="shared" si="107"/>
        <v/>
      </c>
      <c r="E374" s="225"/>
      <c r="F374" s="226">
        <f t="shared" si="108"/>
        <v>0</v>
      </c>
      <c r="G374" s="286">
        <f t="shared" si="110"/>
        <v>0</v>
      </c>
    </row>
    <row r="375" spans="1:7" s="229" customFormat="1" ht="24" customHeight="1" x14ac:dyDescent="0.2">
      <c r="A375" s="224" t="str">
        <f t="shared" si="106"/>
        <v/>
      </c>
      <c r="B375" s="222" t="str">
        <f t="shared" si="109"/>
        <v/>
      </c>
      <c r="C375" s="223"/>
      <c r="D375" s="224" t="str">
        <f t="shared" si="107"/>
        <v/>
      </c>
      <c r="E375" s="225"/>
      <c r="F375" s="227">
        <f t="shared" si="108"/>
        <v>0</v>
      </c>
      <c r="G375" s="286">
        <f t="shared" si="110"/>
        <v>0</v>
      </c>
    </row>
    <row r="376" spans="1:7" ht="24" customHeight="1" x14ac:dyDescent="0.2">
      <c r="A376" s="287"/>
      <c r="D376" s="97"/>
      <c r="E376" s="98"/>
      <c r="F376" s="273" t="s">
        <v>31</v>
      </c>
      <c r="G376" s="288">
        <f>SUBTOTAL(9,G362:G375)</f>
        <v>0</v>
      </c>
    </row>
    <row r="377" spans="1:7" ht="24" customHeight="1" x14ac:dyDescent="0.2">
      <c r="A377" s="287"/>
      <c r="C377" s="107" t="s">
        <v>605</v>
      </c>
      <c r="D377" s="97"/>
      <c r="E377" s="98"/>
      <c r="G377" s="289"/>
    </row>
    <row r="378" spans="1:7" s="229" customFormat="1" ht="24" customHeight="1" x14ac:dyDescent="0.2">
      <c r="A378" s="224" t="str">
        <f t="shared" ref="A378:A385" si="111">IFERROR(VLOOKUP(C378,Tabla_Insumos,4,FALSE),"")</f>
        <v/>
      </c>
      <c r="B378" s="222">
        <f t="shared" ref="B378:B385" si="112">IFERROR(VLOOKUP(A378,Tabla_Indices,5,FALSE),"")</f>
        <v>0</v>
      </c>
      <c r="C378" s="223"/>
      <c r="D378" s="224" t="str">
        <f t="shared" ref="D378:D385" si="113">IFERROR(VLOOKUP(C378,Tabla_Insumos,2,FALSE),"")</f>
        <v/>
      </c>
      <c r="E378" s="225"/>
      <c r="F378" s="228">
        <f t="shared" ref="F378:F385" si="114">IFERROR(VLOOKUP(C378,Tabla_Insumos,3,FALSE),0)</f>
        <v>0</v>
      </c>
      <c r="G378" s="286">
        <f>ROUND(E378*F378,2)</f>
        <v>0</v>
      </c>
    </row>
    <row r="379" spans="1:7" s="229" customFormat="1" ht="24" customHeight="1" x14ac:dyDescent="0.2">
      <c r="A379" s="224" t="str">
        <f t="shared" si="111"/>
        <v/>
      </c>
      <c r="B379" s="222">
        <f t="shared" si="112"/>
        <v>0</v>
      </c>
      <c r="C379" s="223"/>
      <c r="D379" s="224" t="str">
        <f t="shared" si="113"/>
        <v/>
      </c>
      <c r="E379" s="225"/>
      <c r="F379" s="228">
        <f t="shared" si="114"/>
        <v>0</v>
      </c>
      <c r="G379" s="286">
        <f>ROUND(E379*F379,2)</f>
        <v>0</v>
      </c>
    </row>
    <row r="380" spans="1:7" s="229" customFormat="1" ht="24" customHeight="1" x14ac:dyDescent="0.2">
      <c r="A380" s="224" t="str">
        <f t="shared" si="111"/>
        <v/>
      </c>
      <c r="B380" s="222">
        <f t="shared" si="112"/>
        <v>0</v>
      </c>
      <c r="C380" s="223"/>
      <c r="D380" s="224" t="str">
        <f t="shared" si="113"/>
        <v/>
      </c>
      <c r="E380" s="225"/>
      <c r="F380" s="228">
        <f t="shared" si="114"/>
        <v>0</v>
      </c>
      <c r="G380" s="286">
        <f t="shared" ref="G380:G385" si="115">ROUND(E380*F380,2)</f>
        <v>0</v>
      </c>
    </row>
    <row r="381" spans="1:7" s="229" customFormat="1" ht="24" customHeight="1" x14ac:dyDescent="0.2">
      <c r="A381" s="224" t="str">
        <f t="shared" si="111"/>
        <v/>
      </c>
      <c r="B381" s="222">
        <f t="shared" si="112"/>
        <v>0</v>
      </c>
      <c r="C381" s="223"/>
      <c r="D381" s="224" t="str">
        <f t="shared" si="113"/>
        <v/>
      </c>
      <c r="E381" s="225"/>
      <c r="F381" s="228">
        <f t="shared" si="114"/>
        <v>0</v>
      </c>
      <c r="G381" s="286">
        <f t="shared" si="115"/>
        <v>0</v>
      </c>
    </row>
    <row r="382" spans="1:7" s="229" customFormat="1" ht="24" customHeight="1" x14ac:dyDescent="0.2">
      <c r="A382" s="224" t="str">
        <f t="shared" si="111"/>
        <v/>
      </c>
      <c r="B382" s="222">
        <f t="shared" si="112"/>
        <v>0</v>
      </c>
      <c r="C382" s="223"/>
      <c r="D382" s="224" t="str">
        <f t="shared" si="113"/>
        <v/>
      </c>
      <c r="E382" s="225"/>
      <c r="F382" s="226">
        <f t="shared" si="114"/>
        <v>0</v>
      </c>
      <c r="G382" s="286">
        <f t="shared" si="115"/>
        <v>0</v>
      </c>
    </row>
    <row r="383" spans="1:7" s="229" customFormat="1" ht="24" customHeight="1" x14ac:dyDescent="0.2">
      <c r="A383" s="224" t="str">
        <f t="shared" si="111"/>
        <v/>
      </c>
      <c r="B383" s="222">
        <f t="shared" si="112"/>
        <v>0</v>
      </c>
      <c r="C383" s="223"/>
      <c r="D383" s="224" t="str">
        <f t="shared" si="113"/>
        <v/>
      </c>
      <c r="E383" s="225"/>
      <c r="F383" s="226">
        <f t="shared" si="114"/>
        <v>0</v>
      </c>
      <c r="G383" s="286">
        <f t="shared" si="115"/>
        <v>0</v>
      </c>
    </row>
    <row r="384" spans="1:7" s="229" customFormat="1" ht="24" customHeight="1" x14ac:dyDescent="0.2">
      <c r="A384" s="224" t="str">
        <f t="shared" si="111"/>
        <v/>
      </c>
      <c r="B384" s="222">
        <f t="shared" si="112"/>
        <v>0</v>
      </c>
      <c r="C384" s="223"/>
      <c r="D384" s="224" t="str">
        <f t="shared" si="113"/>
        <v/>
      </c>
      <c r="E384" s="225"/>
      <c r="F384" s="226">
        <f t="shared" si="114"/>
        <v>0</v>
      </c>
      <c r="G384" s="286">
        <f t="shared" si="115"/>
        <v>0</v>
      </c>
    </row>
    <row r="385" spans="1:7" s="229" customFormat="1" ht="24" customHeight="1" x14ac:dyDescent="0.2">
      <c r="A385" s="224" t="str">
        <f t="shared" si="111"/>
        <v/>
      </c>
      <c r="B385" s="222">
        <f t="shared" si="112"/>
        <v>0</v>
      </c>
      <c r="C385" s="223"/>
      <c r="D385" s="224" t="str">
        <f t="shared" si="113"/>
        <v/>
      </c>
      <c r="E385" s="225"/>
      <c r="F385" s="226">
        <f t="shared" si="114"/>
        <v>0</v>
      </c>
      <c r="G385" s="286">
        <f t="shared" si="115"/>
        <v>0</v>
      </c>
    </row>
    <row r="386" spans="1:7" ht="24" customHeight="1" x14ac:dyDescent="0.2">
      <c r="A386" s="287"/>
      <c r="D386" s="97"/>
      <c r="E386" s="98"/>
      <c r="F386" s="273" t="s">
        <v>32</v>
      </c>
      <c r="G386" s="288">
        <f>SUBTOTAL(9,G378:G385)</f>
        <v>0</v>
      </c>
    </row>
    <row r="387" spans="1:7" ht="24" customHeight="1" x14ac:dyDescent="0.2">
      <c r="A387" s="287"/>
      <c r="C387" s="107" t="s">
        <v>606</v>
      </c>
      <c r="D387" s="97"/>
      <c r="E387" s="98"/>
      <c r="G387" s="289"/>
    </row>
    <row r="388" spans="1:7" s="229" customFormat="1" ht="24" customHeight="1" x14ac:dyDescent="0.2">
      <c r="A388" s="224" t="str">
        <f t="shared" ref="A388:A396" si="116">IFERROR(VLOOKUP(C388,Tabla_Insumos,4,FALSE),"")</f>
        <v/>
      </c>
      <c r="B388" s="222" t="str">
        <f t="shared" ref="B388:B396" si="117">IFERROR(VLOOKUP(C388,Tabla_Insumos,5,FALSE),"")</f>
        <v/>
      </c>
      <c r="C388" s="223"/>
      <c r="D388" s="224" t="str">
        <f t="shared" ref="D388:D396" si="118">IFERROR(VLOOKUP(C388,Tabla_Insumos,2,FALSE),"")</f>
        <v/>
      </c>
      <c r="E388" s="225"/>
      <c r="F388" s="226">
        <f t="shared" ref="F388:F396" si="119">IFERROR(VLOOKUP(C388,Tabla_Insumos,3,FALSE),0)</f>
        <v>0</v>
      </c>
      <c r="G388" s="286">
        <f t="shared" ref="G388:G396" si="120">ROUND(E388*F388,2)</f>
        <v>0</v>
      </c>
    </row>
    <row r="389" spans="1:7" s="229" customFormat="1" ht="24" customHeight="1" x14ac:dyDescent="0.2">
      <c r="A389" s="224" t="str">
        <f t="shared" si="116"/>
        <v/>
      </c>
      <c r="B389" s="222" t="str">
        <f t="shared" si="117"/>
        <v/>
      </c>
      <c r="C389" s="223"/>
      <c r="D389" s="224" t="str">
        <f t="shared" si="118"/>
        <v/>
      </c>
      <c r="E389" s="225"/>
      <c r="F389" s="226">
        <f t="shared" si="119"/>
        <v>0</v>
      </c>
      <c r="G389" s="286">
        <f t="shared" si="120"/>
        <v>0</v>
      </c>
    </row>
    <row r="390" spans="1:7" s="229" customFormat="1" ht="24" customHeight="1" x14ac:dyDescent="0.2">
      <c r="A390" s="224" t="str">
        <f t="shared" si="116"/>
        <v/>
      </c>
      <c r="B390" s="222" t="str">
        <f t="shared" si="117"/>
        <v/>
      </c>
      <c r="C390" s="223"/>
      <c r="D390" s="224" t="str">
        <f t="shared" si="118"/>
        <v/>
      </c>
      <c r="E390" s="225"/>
      <c r="F390" s="226">
        <f t="shared" si="119"/>
        <v>0</v>
      </c>
      <c r="G390" s="286">
        <f t="shared" si="120"/>
        <v>0</v>
      </c>
    </row>
    <row r="391" spans="1:7" s="229" customFormat="1" ht="24" customHeight="1" x14ac:dyDescent="0.2">
      <c r="A391" s="224" t="str">
        <f t="shared" si="116"/>
        <v/>
      </c>
      <c r="B391" s="222" t="str">
        <f t="shared" si="117"/>
        <v/>
      </c>
      <c r="C391" s="223"/>
      <c r="D391" s="224" t="str">
        <f t="shared" si="118"/>
        <v/>
      </c>
      <c r="E391" s="225"/>
      <c r="F391" s="226">
        <f t="shared" si="119"/>
        <v>0</v>
      </c>
      <c r="G391" s="286">
        <f t="shared" si="120"/>
        <v>0</v>
      </c>
    </row>
    <row r="392" spans="1:7" s="229" customFormat="1" ht="24" customHeight="1" x14ac:dyDescent="0.2">
      <c r="A392" s="224" t="str">
        <f t="shared" si="116"/>
        <v/>
      </c>
      <c r="B392" s="222" t="str">
        <f t="shared" si="117"/>
        <v/>
      </c>
      <c r="C392" s="223"/>
      <c r="D392" s="224" t="str">
        <f t="shared" si="118"/>
        <v/>
      </c>
      <c r="E392" s="225"/>
      <c r="F392" s="226">
        <f t="shared" si="119"/>
        <v>0</v>
      </c>
      <c r="G392" s="286">
        <f t="shared" si="120"/>
        <v>0</v>
      </c>
    </row>
    <row r="393" spans="1:7" s="229" customFormat="1" ht="24" customHeight="1" x14ac:dyDescent="0.2">
      <c r="A393" s="224" t="str">
        <f t="shared" si="116"/>
        <v/>
      </c>
      <c r="B393" s="222" t="str">
        <f t="shared" si="117"/>
        <v/>
      </c>
      <c r="C393" s="223"/>
      <c r="D393" s="224" t="str">
        <f t="shared" si="118"/>
        <v/>
      </c>
      <c r="E393" s="225"/>
      <c r="F393" s="226">
        <f t="shared" si="119"/>
        <v>0</v>
      </c>
      <c r="G393" s="286">
        <f t="shared" si="120"/>
        <v>0</v>
      </c>
    </row>
    <row r="394" spans="1:7" s="229" customFormat="1" ht="24" customHeight="1" x14ac:dyDescent="0.2">
      <c r="A394" s="224" t="str">
        <f t="shared" si="116"/>
        <v/>
      </c>
      <c r="B394" s="222" t="str">
        <f t="shared" si="117"/>
        <v/>
      </c>
      <c r="C394" s="223"/>
      <c r="D394" s="224" t="str">
        <f t="shared" si="118"/>
        <v/>
      </c>
      <c r="E394" s="225"/>
      <c r="F394" s="226">
        <f t="shared" si="119"/>
        <v>0</v>
      </c>
      <c r="G394" s="286">
        <f t="shared" si="120"/>
        <v>0</v>
      </c>
    </row>
    <row r="395" spans="1:7" s="229" customFormat="1" ht="24" customHeight="1" x14ac:dyDescent="0.2">
      <c r="A395" s="224" t="str">
        <f t="shared" si="116"/>
        <v/>
      </c>
      <c r="B395" s="222" t="str">
        <f t="shared" si="117"/>
        <v/>
      </c>
      <c r="C395" s="223"/>
      <c r="D395" s="224" t="str">
        <f t="shared" si="118"/>
        <v/>
      </c>
      <c r="E395" s="225"/>
      <c r="F395" s="226">
        <f t="shared" si="119"/>
        <v>0</v>
      </c>
      <c r="G395" s="286">
        <f t="shared" si="120"/>
        <v>0</v>
      </c>
    </row>
    <row r="396" spans="1:7" s="229" customFormat="1" ht="24" customHeight="1" x14ac:dyDescent="0.2">
      <c r="A396" s="224" t="str">
        <f t="shared" si="116"/>
        <v/>
      </c>
      <c r="B396" s="222" t="str">
        <f t="shared" si="117"/>
        <v/>
      </c>
      <c r="C396" s="223"/>
      <c r="D396" s="224" t="str">
        <f t="shared" si="118"/>
        <v/>
      </c>
      <c r="E396" s="225"/>
      <c r="F396" s="226">
        <f t="shared" si="119"/>
        <v>0</v>
      </c>
      <c r="G396" s="286">
        <f t="shared" si="120"/>
        <v>0</v>
      </c>
    </row>
    <row r="397" spans="1:7" ht="24" customHeight="1" x14ac:dyDescent="0.2">
      <c r="A397" s="290"/>
      <c r="B397" s="97"/>
      <c r="D397" s="97"/>
      <c r="E397" s="98"/>
      <c r="F397" s="273" t="s">
        <v>33</v>
      </c>
      <c r="G397" s="288">
        <f>SUBTOTAL(9,G388:G396)</f>
        <v>0</v>
      </c>
    </row>
    <row r="398" spans="1:7" ht="24" customHeight="1" x14ac:dyDescent="0.2">
      <c r="A398" s="291"/>
      <c r="B398" s="97"/>
      <c r="D398" s="97"/>
      <c r="E398" s="98"/>
      <c r="G398" s="289"/>
    </row>
    <row r="399" spans="1:7" ht="24" customHeight="1" x14ac:dyDescent="0.2">
      <c r="A399" s="292">
        <f>B357</f>
        <v>3</v>
      </c>
      <c r="B399" s="293" t="str">
        <f>C357</f>
        <v xml:space="preserve">PINTURA DE JUEGOS Y BARANDAS PREEXISTENTES </v>
      </c>
      <c r="C399" s="104"/>
      <c r="D399" s="104" t="s">
        <v>34</v>
      </c>
      <c r="E399" s="105"/>
      <c r="F399" s="295" t="s">
        <v>35</v>
      </c>
      <c r="G399" s="294">
        <f>SUBTOTAL(9,G362:G398)</f>
        <v>0</v>
      </c>
    </row>
    <row r="401" spans="1:123" ht="24" customHeight="1" x14ac:dyDescent="0.2">
      <c r="A401" s="274" t="s">
        <v>37</v>
      </c>
      <c r="B401" s="275"/>
      <c r="C401" s="275"/>
      <c r="D401" s="275"/>
      <c r="E401" s="275"/>
      <c r="F401" s="275"/>
      <c r="G401" s="276"/>
    </row>
    <row r="402" spans="1:123" ht="24" customHeight="1" x14ac:dyDescent="0.2">
      <c r="A402" s="277" t="s">
        <v>602</v>
      </c>
      <c r="B402" s="93" t="str">
        <f>Comitente</f>
        <v>DIRECCION PROVINCIAL DE ESPACIOS VERDES</v>
      </c>
      <c r="C402" s="89"/>
      <c r="D402" s="94"/>
      <c r="E402" s="94"/>
      <c r="F402" s="95"/>
      <c r="G402" s="278"/>
    </row>
    <row r="403" spans="1:123" ht="24" customHeight="1" x14ac:dyDescent="0.2">
      <c r="A403" s="277" t="s">
        <v>603</v>
      </c>
      <c r="B403" s="93">
        <f>Contratista</f>
        <v>0</v>
      </c>
      <c r="C403" s="90"/>
      <c r="D403" s="90"/>
      <c r="E403" s="90"/>
      <c r="F403" s="96"/>
      <c r="G403" s="279"/>
    </row>
    <row r="404" spans="1:123" ht="24" customHeight="1" x14ac:dyDescent="0.2">
      <c r="A404" s="277" t="s">
        <v>24</v>
      </c>
      <c r="B404" s="93" t="str">
        <f>Obra</f>
        <v>EXTRACCION DE MANGRULLO EXISTENTE, PROVISION DE NUEVO MANGRULLO Y REFUNCIONALIZACION DE JUEGOS DE NIÑOS EN PARQUE DE MAYO</v>
      </c>
      <c r="C404" s="90"/>
      <c r="D404" s="90"/>
      <c r="E404" s="90"/>
      <c r="F404" s="96" t="s">
        <v>38</v>
      </c>
      <c r="G404" s="280">
        <f>Fecha_Base</f>
        <v>44865</v>
      </c>
    </row>
    <row r="405" spans="1:123" ht="24" customHeight="1" x14ac:dyDescent="0.2">
      <c r="A405" s="281" t="s">
        <v>601</v>
      </c>
      <c r="B405" s="91" t="str">
        <f>Ubicación</f>
        <v>CAPITAL</v>
      </c>
      <c r="C405" s="91"/>
      <c r="D405" s="97"/>
      <c r="E405" s="98"/>
      <c r="G405" s="282"/>
    </row>
    <row r="406" spans="1:123" ht="24" customHeight="1" x14ac:dyDescent="0.2">
      <c r="A406" s="281" t="s">
        <v>39</v>
      </c>
      <c r="B406" s="100">
        <f>IFERROR(VALUE(LEFT(B407,FIND(".",B407)-1)),"")</f>
        <v>4</v>
      </c>
      <c r="C406" s="92" t="str">
        <f>IFERROR(VLOOKUP(B406,Tabla_CyP,2,FALSE),"")</f>
        <v>PROVISION Y COLOCACION DE MANGRULLO</v>
      </c>
      <c r="E406" s="98"/>
      <c r="G406" s="282"/>
    </row>
    <row r="407" spans="1:123" ht="24" customHeight="1" x14ac:dyDescent="0.2">
      <c r="A407" s="281" t="s">
        <v>25</v>
      </c>
      <c r="B407" s="101" t="str">
        <f>IFERROR(VLOOKUP(COUNTIF($A$1:A407,"ANALISIS DE PRECIOS"),Tabla_NumeroItem,2,FALSE),"")</f>
        <v>4.1</v>
      </c>
      <c r="C407" s="92" t="str">
        <f>IFERROR(VLOOKUP(B407,Tabla_CyP,2,FALSE),"")</f>
        <v>Provision y colocacion de mangrullo nuevo</v>
      </c>
      <c r="D407" s="97"/>
      <c r="E407" s="98"/>
      <c r="F407" s="96" t="s">
        <v>26</v>
      </c>
      <c r="G407" s="283" t="str">
        <f>IFERROR(VLOOKUP(B407,Tabla_CyP,4,FALSE),"")</f>
        <v>GL</v>
      </c>
    </row>
    <row r="408" spans="1:123" ht="24" customHeight="1" x14ac:dyDescent="0.2">
      <c r="A408" s="281"/>
      <c r="B408" s="91"/>
      <c r="D408" s="97"/>
      <c r="E408" s="98"/>
      <c r="G408" s="282"/>
    </row>
    <row r="409" spans="1:123" ht="24" customHeight="1" x14ac:dyDescent="0.2">
      <c r="A409" s="334" t="s">
        <v>507</v>
      </c>
      <c r="B409" s="335"/>
      <c r="C409" s="336" t="s">
        <v>0</v>
      </c>
      <c r="D409" s="336" t="s">
        <v>27</v>
      </c>
      <c r="E409" s="338" t="s">
        <v>28</v>
      </c>
      <c r="F409" s="340" t="s">
        <v>29</v>
      </c>
      <c r="G409" s="340" t="s">
        <v>30</v>
      </c>
    </row>
    <row r="410" spans="1:123" s="97" customFormat="1" ht="24" customHeight="1" x14ac:dyDescent="0.2">
      <c r="A410" s="102" t="s">
        <v>508</v>
      </c>
      <c r="B410" s="102" t="s">
        <v>509</v>
      </c>
      <c r="C410" s="337"/>
      <c r="D410" s="337"/>
      <c r="E410" s="339"/>
      <c r="F410" s="341"/>
      <c r="G410" s="341"/>
      <c r="H410" s="230"/>
      <c r="I410" s="230"/>
      <c r="J410" s="230"/>
      <c r="K410" s="230"/>
      <c r="L410" s="230"/>
      <c r="M410" s="230"/>
      <c r="N410" s="230"/>
      <c r="O410" s="230"/>
      <c r="P410" s="230"/>
      <c r="Q410" s="230"/>
      <c r="R410" s="230"/>
      <c r="S410" s="230"/>
      <c r="T410" s="230"/>
      <c r="U410" s="230"/>
      <c r="V410" s="230"/>
      <c r="W410" s="230"/>
      <c r="X410" s="230"/>
      <c r="Y410" s="230"/>
      <c r="Z410" s="230"/>
      <c r="AA410" s="230"/>
      <c r="AB410" s="230"/>
      <c r="AC410" s="230"/>
      <c r="AD410" s="230"/>
      <c r="AE410" s="230"/>
      <c r="AF410" s="230"/>
      <c r="AG410" s="230"/>
      <c r="AH410" s="230"/>
      <c r="AI410" s="230"/>
      <c r="AJ410" s="230"/>
      <c r="AK410" s="230"/>
      <c r="AL410" s="230"/>
      <c r="AM410" s="230"/>
      <c r="AN410" s="230"/>
      <c r="AO410" s="230"/>
      <c r="AP410" s="230"/>
      <c r="AQ410" s="230"/>
      <c r="AR410" s="230"/>
      <c r="AS410" s="230"/>
      <c r="AT410" s="230"/>
      <c r="AU410" s="230"/>
      <c r="AV410" s="230"/>
      <c r="AW410" s="230"/>
      <c r="AX410" s="230"/>
      <c r="AY410" s="230"/>
      <c r="AZ410" s="230"/>
      <c r="BA410" s="230"/>
      <c r="BB410" s="230"/>
      <c r="BC410" s="230"/>
      <c r="BD410" s="230"/>
      <c r="BE410" s="230"/>
      <c r="BF410" s="230"/>
      <c r="BG410" s="230"/>
      <c r="BH410" s="230"/>
      <c r="BI410" s="230"/>
      <c r="BJ410" s="230"/>
      <c r="BK410" s="230"/>
      <c r="BL410" s="230"/>
      <c r="BM410" s="230"/>
      <c r="BN410" s="230"/>
      <c r="BO410" s="230"/>
      <c r="BP410" s="230"/>
      <c r="BQ410" s="230"/>
      <c r="BR410" s="230"/>
      <c r="BS410" s="230"/>
      <c r="BT410" s="230"/>
      <c r="BU410" s="230"/>
      <c r="BV410" s="230"/>
      <c r="BW410" s="230"/>
      <c r="BX410" s="230"/>
      <c r="BY410" s="230"/>
      <c r="BZ410" s="230"/>
      <c r="CA410" s="230"/>
      <c r="CB410" s="230"/>
      <c r="CC410" s="230"/>
      <c r="CD410" s="230"/>
      <c r="CE410" s="230"/>
      <c r="CF410" s="230"/>
      <c r="CG410" s="230"/>
      <c r="CH410" s="230"/>
      <c r="CI410" s="230"/>
      <c r="CJ410" s="230"/>
      <c r="CK410" s="230"/>
      <c r="CL410" s="230"/>
      <c r="CM410" s="230"/>
      <c r="CN410" s="230"/>
      <c r="CO410" s="230"/>
      <c r="CP410" s="230"/>
      <c r="CQ410" s="230"/>
      <c r="CR410" s="230"/>
      <c r="CS410" s="230"/>
      <c r="CT410" s="230"/>
      <c r="CU410" s="230"/>
      <c r="CV410" s="230"/>
      <c r="CW410" s="230"/>
      <c r="CX410" s="230"/>
      <c r="CY410" s="230"/>
      <c r="CZ410" s="230"/>
      <c r="DA410" s="230"/>
      <c r="DB410" s="230"/>
      <c r="DC410" s="230"/>
      <c r="DD410" s="230"/>
      <c r="DE410" s="230"/>
      <c r="DF410" s="230"/>
      <c r="DG410" s="230"/>
      <c r="DH410" s="230"/>
      <c r="DI410" s="230"/>
      <c r="DJ410" s="230"/>
      <c r="DK410" s="230"/>
      <c r="DL410" s="230"/>
      <c r="DM410" s="230"/>
      <c r="DN410" s="230"/>
      <c r="DO410" s="230"/>
      <c r="DP410" s="230"/>
      <c r="DQ410" s="230"/>
      <c r="DR410" s="230"/>
      <c r="DS410" s="230"/>
    </row>
    <row r="411" spans="1:123" ht="24" customHeight="1" x14ac:dyDescent="0.2">
      <c r="A411" s="284"/>
      <c r="B411" s="103"/>
      <c r="C411" s="143" t="s">
        <v>604</v>
      </c>
      <c r="D411" s="104"/>
      <c r="E411" s="105"/>
      <c r="F411" s="106"/>
      <c r="G411" s="285"/>
    </row>
    <row r="412" spans="1:123" s="229" customFormat="1" ht="24" customHeight="1" x14ac:dyDescent="0.2">
      <c r="A412" s="224" t="str">
        <f t="shared" ref="A412:A425" si="121">IFERROR(VLOOKUP(C412,Tabla_Insumos,4,FALSE),"")</f>
        <v/>
      </c>
      <c r="B412" s="222" t="str">
        <f>IFERROR(VLOOKUP(C412,Tabla_Insumos,5,FALSE),"")</f>
        <v/>
      </c>
      <c r="C412" s="223"/>
      <c r="D412" s="224" t="str">
        <f t="shared" ref="D412:D425" si="122">IFERROR(VLOOKUP(C412,Tabla_Insumos,2,FALSE),"")</f>
        <v/>
      </c>
      <c r="E412" s="225"/>
      <c r="F412" s="226">
        <f t="shared" ref="F412:F425" si="123">IFERROR(VLOOKUP(C412,Tabla_Insumos,3,FALSE),0)</f>
        <v>0</v>
      </c>
      <c r="G412" s="286">
        <f>ROUND(E412*F412,2)</f>
        <v>0</v>
      </c>
    </row>
    <row r="413" spans="1:123" s="229" customFormat="1" ht="24" customHeight="1" x14ac:dyDescent="0.2">
      <c r="A413" s="224" t="str">
        <f t="shared" si="121"/>
        <v/>
      </c>
      <c r="B413" s="222" t="str">
        <f t="shared" ref="B413:B425" si="124">IFERROR(VLOOKUP(C413,Tabla_Insumos,5,FALSE),"")</f>
        <v/>
      </c>
      <c r="C413" s="223"/>
      <c r="D413" s="224" t="str">
        <f t="shared" si="122"/>
        <v/>
      </c>
      <c r="E413" s="225"/>
      <c r="F413" s="226">
        <f t="shared" si="123"/>
        <v>0</v>
      </c>
      <c r="G413" s="286">
        <f t="shared" ref="G413:G425" si="125">ROUND(E413*F413,2)</f>
        <v>0</v>
      </c>
    </row>
    <row r="414" spans="1:123" s="229" customFormat="1" ht="24" customHeight="1" x14ac:dyDescent="0.2">
      <c r="A414" s="224" t="str">
        <f t="shared" si="121"/>
        <v/>
      </c>
      <c r="B414" s="222" t="str">
        <f t="shared" si="124"/>
        <v/>
      </c>
      <c r="C414" s="223"/>
      <c r="D414" s="224" t="str">
        <f t="shared" si="122"/>
        <v/>
      </c>
      <c r="E414" s="225"/>
      <c r="F414" s="226">
        <f t="shared" si="123"/>
        <v>0</v>
      </c>
      <c r="G414" s="286">
        <f t="shared" si="125"/>
        <v>0</v>
      </c>
    </row>
    <row r="415" spans="1:123" s="229" customFormat="1" ht="24" customHeight="1" x14ac:dyDescent="0.2">
      <c r="A415" s="224" t="str">
        <f t="shared" si="121"/>
        <v/>
      </c>
      <c r="B415" s="222" t="str">
        <f t="shared" si="124"/>
        <v/>
      </c>
      <c r="C415" s="223"/>
      <c r="D415" s="224" t="str">
        <f t="shared" si="122"/>
        <v/>
      </c>
      <c r="E415" s="225"/>
      <c r="F415" s="226">
        <f t="shared" si="123"/>
        <v>0</v>
      </c>
      <c r="G415" s="286">
        <f t="shared" si="125"/>
        <v>0</v>
      </c>
    </row>
    <row r="416" spans="1:123" s="229" customFormat="1" ht="24" customHeight="1" x14ac:dyDescent="0.2">
      <c r="A416" s="224" t="str">
        <f t="shared" si="121"/>
        <v/>
      </c>
      <c r="B416" s="222" t="str">
        <f t="shared" si="124"/>
        <v/>
      </c>
      <c r="C416" s="223"/>
      <c r="D416" s="224" t="str">
        <f t="shared" si="122"/>
        <v/>
      </c>
      <c r="E416" s="225"/>
      <c r="F416" s="226">
        <f t="shared" si="123"/>
        <v>0</v>
      </c>
      <c r="G416" s="286">
        <f t="shared" si="125"/>
        <v>0</v>
      </c>
    </row>
    <row r="417" spans="1:7" s="229" customFormat="1" ht="24" customHeight="1" x14ac:dyDescent="0.2">
      <c r="A417" s="224" t="str">
        <f t="shared" si="121"/>
        <v/>
      </c>
      <c r="B417" s="222" t="str">
        <f t="shared" si="124"/>
        <v/>
      </c>
      <c r="C417" s="223"/>
      <c r="D417" s="224" t="str">
        <f t="shared" si="122"/>
        <v/>
      </c>
      <c r="E417" s="225"/>
      <c r="F417" s="226">
        <f t="shared" si="123"/>
        <v>0</v>
      </c>
      <c r="G417" s="286">
        <f t="shared" si="125"/>
        <v>0</v>
      </c>
    </row>
    <row r="418" spans="1:7" s="229" customFormat="1" ht="24" customHeight="1" x14ac:dyDescent="0.2">
      <c r="A418" s="224" t="str">
        <f t="shared" si="121"/>
        <v/>
      </c>
      <c r="B418" s="222" t="str">
        <f t="shared" si="124"/>
        <v/>
      </c>
      <c r="C418" s="223"/>
      <c r="D418" s="224" t="str">
        <f t="shared" si="122"/>
        <v/>
      </c>
      <c r="E418" s="225"/>
      <c r="F418" s="226">
        <f t="shared" si="123"/>
        <v>0</v>
      </c>
      <c r="G418" s="286">
        <f t="shared" si="125"/>
        <v>0</v>
      </c>
    </row>
    <row r="419" spans="1:7" s="229" customFormat="1" ht="24" customHeight="1" x14ac:dyDescent="0.2">
      <c r="A419" s="224" t="str">
        <f t="shared" si="121"/>
        <v/>
      </c>
      <c r="B419" s="222" t="str">
        <f t="shared" si="124"/>
        <v/>
      </c>
      <c r="C419" s="223"/>
      <c r="D419" s="224" t="str">
        <f t="shared" si="122"/>
        <v/>
      </c>
      <c r="E419" s="225"/>
      <c r="F419" s="226">
        <f t="shared" si="123"/>
        <v>0</v>
      </c>
      <c r="G419" s="286">
        <f t="shared" si="125"/>
        <v>0</v>
      </c>
    </row>
    <row r="420" spans="1:7" s="229" customFormat="1" ht="24" customHeight="1" x14ac:dyDescent="0.2">
      <c r="A420" s="224" t="str">
        <f t="shared" si="121"/>
        <v/>
      </c>
      <c r="B420" s="222" t="str">
        <f t="shared" si="124"/>
        <v/>
      </c>
      <c r="C420" s="223"/>
      <c r="D420" s="224" t="str">
        <f t="shared" si="122"/>
        <v/>
      </c>
      <c r="E420" s="225"/>
      <c r="F420" s="226">
        <f t="shared" si="123"/>
        <v>0</v>
      </c>
      <c r="G420" s="286">
        <f t="shared" si="125"/>
        <v>0</v>
      </c>
    </row>
    <row r="421" spans="1:7" s="229" customFormat="1" ht="24" customHeight="1" x14ac:dyDescent="0.2">
      <c r="A421" s="224" t="str">
        <f t="shared" si="121"/>
        <v/>
      </c>
      <c r="B421" s="222" t="str">
        <f t="shared" si="124"/>
        <v/>
      </c>
      <c r="C421" s="223"/>
      <c r="D421" s="224" t="str">
        <f t="shared" si="122"/>
        <v/>
      </c>
      <c r="E421" s="225"/>
      <c r="F421" s="226">
        <f t="shared" si="123"/>
        <v>0</v>
      </c>
      <c r="G421" s="286">
        <f t="shared" si="125"/>
        <v>0</v>
      </c>
    </row>
    <row r="422" spans="1:7" s="229" customFormat="1" ht="24" customHeight="1" x14ac:dyDescent="0.2">
      <c r="A422" s="224" t="str">
        <f t="shared" si="121"/>
        <v/>
      </c>
      <c r="B422" s="222" t="str">
        <f t="shared" si="124"/>
        <v/>
      </c>
      <c r="C422" s="223"/>
      <c r="D422" s="224" t="str">
        <f t="shared" si="122"/>
        <v/>
      </c>
      <c r="E422" s="225"/>
      <c r="F422" s="226">
        <f t="shared" si="123"/>
        <v>0</v>
      </c>
      <c r="G422" s="286">
        <f t="shared" si="125"/>
        <v>0</v>
      </c>
    </row>
    <row r="423" spans="1:7" s="229" customFormat="1" ht="24" customHeight="1" x14ac:dyDescent="0.2">
      <c r="A423" s="224" t="str">
        <f t="shared" si="121"/>
        <v/>
      </c>
      <c r="B423" s="222" t="str">
        <f t="shared" si="124"/>
        <v/>
      </c>
      <c r="C423" s="223"/>
      <c r="D423" s="224" t="str">
        <f t="shared" si="122"/>
        <v/>
      </c>
      <c r="E423" s="225"/>
      <c r="F423" s="226">
        <f t="shared" si="123"/>
        <v>0</v>
      </c>
      <c r="G423" s="286">
        <f t="shared" si="125"/>
        <v>0</v>
      </c>
    </row>
    <row r="424" spans="1:7" s="229" customFormat="1" ht="24" customHeight="1" x14ac:dyDescent="0.2">
      <c r="A424" s="224" t="str">
        <f t="shared" si="121"/>
        <v/>
      </c>
      <c r="B424" s="222" t="str">
        <f t="shared" si="124"/>
        <v/>
      </c>
      <c r="C424" s="223"/>
      <c r="D424" s="224" t="str">
        <f t="shared" si="122"/>
        <v/>
      </c>
      <c r="E424" s="225"/>
      <c r="F424" s="226">
        <f t="shared" si="123"/>
        <v>0</v>
      </c>
      <c r="G424" s="286">
        <f t="shared" si="125"/>
        <v>0</v>
      </c>
    </row>
    <row r="425" spans="1:7" s="229" customFormat="1" ht="24" customHeight="1" x14ac:dyDescent="0.2">
      <c r="A425" s="224" t="str">
        <f t="shared" si="121"/>
        <v/>
      </c>
      <c r="B425" s="222" t="str">
        <f t="shared" si="124"/>
        <v/>
      </c>
      <c r="C425" s="223"/>
      <c r="D425" s="224" t="str">
        <f t="shared" si="122"/>
        <v/>
      </c>
      <c r="E425" s="225"/>
      <c r="F425" s="227">
        <f t="shared" si="123"/>
        <v>0</v>
      </c>
      <c r="G425" s="286">
        <f t="shared" si="125"/>
        <v>0</v>
      </c>
    </row>
    <row r="426" spans="1:7" ht="24" customHeight="1" x14ac:dyDescent="0.2">
      <c r="A426" s="287"/>
      <c r="D426" s="97"/>
      <c r="E426" s="98"/>
      <c r="F426" s="273" t="s">
        <v>31</v>
      </c>
      <c r="G426" s="288">
        <f>SUBTOTAL(9,G412:G425)</f>
        <v>0</v>
      </c>
    </row>
    <row r="427" spans="1:7" ht="24" customHeight="1" x14ac:dyDescent="0.2">
      <c r="A427" s="287"/>
      <c r="C427" s="107" t="s">
        <v>605</v>
      </c>
      <c r="D427" s="97"/>
      <c r="E427" s="98"/>
      <c r="G427" s="289"/>
    </row>
    <row r="428" spans="1:7" s="229" customFormat="1" ht="24" customHeight="1" x14ac:dyDescent="0.2">
      <c r="A428" s="224" t="str">
        <f t="shared" ref="A428:A435" si="126">IFERROR(VLOOKUP(C428,Tabla_Insumos,4,FALSE),"")</f>
        <v/>
      </c>
      <c r="B428" s="222">
        <f t="shared" ref="B428:B435" si="127">IFERROR(VLOOKUP(A428,Tabla_Indices,5,FALSE),"")</f>
        <v>0</v>
      </c>
      <c r="C428" s="223"/>
      <c r="D428" s="224" t="str">
        <f t="shared" ref="D428:D435" si="128">IFERROR(VLOOKUP(C428,Tabla_Insumos,2,FALSE),"")</f>
        <v/>
      </c>
      <c r="E428" s="225"/>
      <c r="F428" s="228">
        <f t="shared" ref="F428:F435" si="129">IFERROR(VLOOKUP(C428,Tabla_Insumos,3,FALSE),0)</f>
        <v>0</v>
      </c>
      <c r="G428" s="286">
        <f>ROUND(E428*F428,2)</f>
        <v>0</v>
      </c>
    </row>
    <row r="429" spans="1:7" s="229" customFormat="1" ht="24" customHeight="1" x14ac:dyDescent="0.2">
      <c r="A429" s="224" t="str">
        <f t="shared" si="126"/>
        <v/>
      </c>
      <c r="B429" s="222">
        <f t="shared" si="127"/>
        <v>0</v>
      </c>
      <c r="C429" s="223"/>
      <c r="D429" s="224" t="str">
        <f t="shared" si="128"/>
        <v/>
      </c>
      <c r="E429" s="225"/>
      <c r="F429" s="228">
        <f t="shared" si="129"/>
        <v>0</v>
      </c>
      <c r="G429" s="286">
        <f>ROUND(E429*F429,2)</f>
        <v>0</v>
      </c>
    </row>
    <row r="430" spans="1:7" s="229" customFormat="1" ht="24" customHeight="1" x14ac:dyDescent="0.2">
      <c r="A430" s="224" t="str">
        <f t="shared" si="126"/>
        <v/>
      </c>
      <c r="B430" s="222">
        <f t="shared" si="127"/>
        <v>0</v>
      </c>
      <c r="C430" s="223"/>
      <c r="D430" s="224" t="str">
        <f t="shared" si="128"/>
        <v/>
      </c>
      <c r="E430" s="225"/>
      <c r="F430" s="228">
        <f t="shared" si="129"/>
        <v>0</v>
      </c>
      <c r="G430" s="286">
        <f t="shared" ref="G430:G435" si="130">ROUND(E430*F430,2)</f>
        <v>0</v>
      </c>
    </row>
    <row r="431" spans="1:7" s="229" customFormat="1" ht="24" customHeight="1" x14ac:dyDescent="0.2">
      <c r="A431" s="224" t="str">
        <f t="shared" si="126"/>
        <v/>
      </c>
      <c r="B431" s="222">
        <f t="shared" si="127"/>
        <v>0</v>
      </c>
      <c r="C431" s="223"/>
      <c r="D431" s="224" t="str">
        <f t="shared" si="128"/>
        <v/>
      </c>
      <c r="E431" s="225"/>
      <c r="F431" s="228">
        <f t="shared" si="129"/>
        <v>0</v>
      </c>
      <c r="G431" s="286">
        <f t="shared" si="130"/>
        <v>0</v>
      </c>
    </row>
    <row r="432" spans="1:7" s="229" customFormat="1" ht="24" customHeight="1" x14ac:dyDescent="0.2">
      <c r="A432" s="224" t="str">
        <f t="shared" si="126"/>
        <v/>
      </c>
      <c r="B432" s="222">
        <f t="shared" si="127"/>
        <v>0</v>
      </c>
      <c r="C432" s="223"/>
      <c r="D432" s="224" t="str">
        <f t="shared" si="128"/>
        <v/>
      </c>
      <c r="E432" s="225"/>
      <c r="F432" s="226">
        <f t="shared" si="129"/>
        <v>0</v>
      </c>
      <c r="G432" s="286">
        <f t="shared" si="130"/>
        <v>0</v>
      </c>
    </row>
    <row r="433" spans="1:7" s="229" customFormat="1" ht="24" customHeight="1" x14ac:dyDescent="0.2">
      <c r="A433" s="224" t="str">
        <f t="shared" si="126"/>
        <v/>
      </c>
      <c r="B433" s="222">
        <f t="shared" si="127"/>
        <v>0</v>
      </c>
      <c r="C433" s="223"/>
      <c r="D433" s="224" t="str">
        <f t="shared" si="128"/>
        <v/>
      </c>
      <c r="E433" s="225"/>
      <c r="F433" s="226">
        <f t="shared" si="129"/>
        <v>0</v>
      </c>
      <c r="G433" s="286">
        <f t="shared" si="130"/>
        <v>0</v>
      </c>
    </row>
    <row r="434" spans="1:7" s="229" customFormat="1" ht="24" customHeight="1" x14ac:dyDescent="0.2">
      <c r="A434" s="224" t="str">
        <f t="shared" si="126"/>
        <v/>
      </c>
      <c r="B434" s="222">
        <f t="shared" si="127"/>
        <v>0</v>
      </c>
      <c r="C434" s="223"/>
      <c r="D434" s="224" t="str">
        <f t="shared" si="128"/>
        <v/>
      </c>
      <c r="E434" s="225"/>
      <c r="F434" s="226">
        <f t="shared" si="129"/>
        <v>0</v>
      </c>
      <c r="G434" s="286">
        <f t="shared" si="130"/>
        <v>0</v>
      </c>
    </row>
    <row r="435" spans="1:7" s="229" customFormat="1" ht="24" customHeight="1" x14ac:dyDescent="0.2">
      <c r="A435" s="224" t="str">
        <f t="shared" si="126"/>
        <v/>
      </c>
      <c r="B435" s="222">
        <f t="shared" si="127"/>
        <v>0</v>
      </c>
      <c r="C435" s="223"/>
      <c r="D435" s="224" t="str">
        <f t="shared" si="128"/>
        <v/>
      </c>
      <c r="E435" s="225"/>
      <c r="F435" s="226">
        <f t="shared" si="129"/>
        <v>0</v>
      </c>
      <c r="G435" s="286">
        <f t="shared" si="130"/>
        <v>0</v>
      </c>
    </row>
    <row r="436" spans="1:7" ht="24" customHeight="1" x14ac:dyDescent="0.2">
      <c r="A436" s="287"/>
      <c r="D436" s="97"/>
      <c r="E436" s="98"/>
      <c r="F436" s="273" t="s">
        <v>32</v>
      </c>
      <c r="G436" s="288">
        <f>SUBTOTAL(9,G428:G435)</f>
        <v>0</v>
      </c>
    </row>
    <row r="437" spans="1:7" ht="24" customHeight="1" x14ac:dyDescent="0.2">
      <c r="A437" s="287"/>
      <c r="C437" s="107" t="s">
        <v>606</v>
      </c>
      <c r="D437" s="97"/>
      <c r="E437" s="98"/>
      <c r="G437" s="289"/>
    </row>
    <row r="438" spans="1:7" s="229" customFormat="1" ht="24" customHeight="1" x14ac:dyDescent="0.2">
      <c r="A438" s="224" t="str">
        <f t="shared" ref="A438:A446" si="131">IFERROR(VLOOKUP(C438,Tabla_Insumos,4,FALSE),"")</f>
        <v/>
      </c>
      <c r="B438" s="222" t="str">
        <f t="shared" ref="B438:B446" si="132">IFERROR(VLOOKUP(C438,Tabla_Insumos,5,FALSE),"")</f>
        <v/>
      </c>
      <c r="C438" s="223"/>
      <c r="D438" s="224" t="str">
        <f t="shared" ref="D438:D446" si="133">IFERROR(VLOOKUP(C438,Tabla_Insumos,2,FALSE),"")</f>
        <v/>
      </c>
      <c r="E438" s="225"/>
      <c r="F438" s="226">
        <f t="shared" ref="F438:F446" si="134">IFERROR(VLOOKUP(C438,Tabla_Insumos,3,FALSE),0)</f>
        <v>0</v>
      </c>
      <c r="G438" s="286">
        <f t="shared" ref="G438:G446" si="135">ROUND(E438*F438,2)</f>
        <v>0</v>
      </c>
    </row>
    <row r="439" spans="1:7" s="229" customFormat="1" ht="24" customHeight="1" x14ac:dyDescent="0.2">
      <c r="A439" s="224" t="str">
        <f t="shared" si="131"/>
        <v/>
      </c>
      <c r="B439" s="222" t="str">
        <f t="shared" si="132"/>
        <v/>
      </c>
      <c r="C439" s="223"/>
      <c r="D439" s="224" t="str">
        <f t="shared" si="133"/>
        <v/>
      </c>
      <c r="E439" s="225"/>
      <c r="F439" s="226">
        <f t="shared" si="134"/>
        <v>0</v>
      </c>
      <c r="G439" s="286">
        <f t="shared" si="135"/>
        <v>0</v>
      </c>
    </row>
    <row r="440" spans="1:7" s="229" customFormat="1" ht="24" customHeight="1" x14ac:dyDescent="0.2">
      <c r="A440" s="224" t="str">
        <f t="shared" si="131"/>
        <v/>
      </c>
      <c r="B440" s="222" t="str">
        <f t="shared" si="132"/>
        <v/>
      </c>
      <c r="C440" s="223"/>
      <c r="D440" s="224" t="str">
        <f t="shared" si="133"/>
        <v/>
      </c>
      <c r="E440" s="225"/>
      <c r="F440" s="226">
        <f t="shared" si="134"/>
        <v>0</v>
      </c>
      <c r="G440" s="286">
        <f t="shared" si="135"/>
        <v>0</v>
      </c>
    </row>
    <row r="441" spans="1:7" s="229" customFormat="1" ht="24" customHeight="1" x14ac:dyDescent="0.2">
      <c r="A441" s="224" t="str">
        <f t="shared" si="131"/>
        <v/>
      </c>
      <c r="B441" s="222" t="str">
        <f t="shared" si="132"/>
        <v/>
      </c>
      <c r="C441" s="223"/>
      <c r="D441" s="224" t="str">
        <f t="shared" si="133"/>
        <v/>
      </c>
      <c r="E441" s="225"/>
      <c r="F441" s="226">
        <f t="shared" si="134"/>
        <v>0</v>
      </c>
      <c r="G441" s="286">
        <f t="shared" si="135"/>
        <v>0</v>
      </c>
    </row>
    <row r="442" spans="1:7" s="229" customFormat="1" ht="24" customHeight="1" x14ac:dyDescent="0.2">
      <c r="A442" s="224" t="str">
        <f t="shared" si="131"/>
        <v/>
      </c>
      <c r="B442" s="222" t="str">
        <f t="shared" si="132"/>
        <v/>
      </c>
      <c r="C442" s="223"/>
      <c r="D442" s="224" t="str">
        <f t="shared" si="133"/>
        <v/>
      </c>
      <c r="E442" s="225"/>
      <c r="F442" s="226">
        <f t="shared" si="134"/>
        <v>0</v>
      </c>
      <c r="G442" s="286">
        <f t="shared" si="135"/>
        <v>0</v>
      </c>
    </row>
    <row r="443" spans="1:7" s="229" customFormat="1" ht="24" customHeight="1" x14ac:dyDescent="0.2">
      <c r="A443" s="224" t="str">
        <f t="shared" si="131"/>
        <v/>
      </c>
      <c r="B443" s="222" t="str">
        <f t="shared" si="132"/>
        <v/>
      </c>
      <c r="C443" s="223"/>
      <c r="D443" s="224" t="str">
        <f t="shared" si="133"/>
        <v/>
      </c>
      <c r="E443" s="225"/>
      <c r="F443" s="226">
        <f t="shared" si="134"/>
        <v>0</v>
      </c>
      <c r="G443" s="286">
        <f t="shared" si="135"/>
        <v>0</v>
      </c>
    </row>
    <row r="444" spans="1:7" s="229" customFormat="1" ht="24" customHeight="1" x14ac:dyDescent="0.2">
      <c r="A444" s="224" t="str">
        <f t="shared" si="131"/>
        <v/>
      </c>
      <c r="B444" s="222" t="str">
        <f t="shared" si="132"/>
        <v/>
      </c>
      <c r="C444" s="223"/>
      <c r="D444" s="224" t="str">
        <f t="shared" si="133"/>
        <v/>
      </c>
      <c r="E444" s="225"/>
      <c r="F444" s="226">
        <f t="shared" si="134"/>
        <v>0</v>
      </c>
      <c r="G444" s="286">
        <f t="shared" si="135"/>
        <v>0</v>
      </c>
    </row>
    <row r="445" spans="1:7" s="229" customFormat="1" ht="24" customHeight="1" x14ac:dyDescent="0.2">
      <c r="A445" s="224" t="str">
        <f t="shared" si="131"/>
        <v/>
      </c>
      <c r="B445" s="222" t="str">
        <f t="shared" si="132"/>
        <v/>
      </c>
      <c r="C445" s="223"/>
      <c r="D445" s="224" t="str">
        <f t="shared" si="133"/>
        <v/>
      </c>
      <c r="E445" s="225"/>
      <c r="F445" s="226">
        <f t="shared" si="134"/>
        <v>0</v>
      </c>
      <c r="G445" s="286">
        <f t="shared" si="135"/>
        <v>0</v>
      </c>
    </row>
    <row r="446" spans="1:7" s="229" customFormat="1" ht="24" customHeight="1" x14ac:dyDescent="0.2">
      <c r="A446" s="224" t="str">
        <f t="shared" si="131"/>
        <v/>
      </c>
      <c r="B446" s="222" t="str">
        <f t="shared" si="132"/>
        <v/>
      </c>
      <c r="C446" s="223"/>
      <c r="D446" s="224" t="str">
        <f t="shared" si="133"/>
        <v/>
      </c>
      <c r="E446" s="225"/>
      <c r="F446" s="226">
        <f t="shared" si="134"/>
        <v>0</v>
      </c>
      <c r="G446" s="286">
        <f t="shared" si="135"/>
        <v>0</v>
      </c>
    </row>
    <row r="447" spans="1:7" ht="24" customHeight="1" x14ac:dyDescent="0.2">
      <c r="A447" s="290"/>
      <c r="B447" s="97"/>
      <c r="D447" s="97"/>
      <c r="E447" s="98"/>
      <c r="F447" s="273" t="s">
        <v>33</v>
      </c>
      <c r="G447" s="288">
        <f>SUBTOTAL(9,G438:G446)</f>
        <v>0</v>
      </c>
    </row>
    <row r="448" spans="1:7" ht="24" customHeight="1" x14ac:dyDescent="0.2">
      <c r="A448" s="291"/>
      <c r="B448" s="97"/>
      <c r="D448" s="97"/>
      <c r="E448" s="98"/>
      <c r="G448" s="289"/>
    </row>
    <row r="449" spans="1:123" ht="24" customHeight="1" x14ac:dyDescent="0.2">
      <c r="A449" s="292" t="str">
        <f>B407</f>
        <v>4.1</v>
      </c>
      <c r="B449" s="293" t="str">
        <f>C407</f>
        <v>Provision y colocacion de mangrullo nuevo</v>
      </c>
      <c r="C449" s="104"/>
      <c r="D449" s="104" t="s">
        <v>34</v>
      </c>
      <c r="E449" s="105"/>
      <c r="F449" s="295" t="s">
        <v>35</v>
      </c>
      <c r="G449" s="294">
        <f>SUBTOTAL(9,G412:G448)</f>
        <v>0</v>
      </c>
    </row>
    <row r="451" spans="1:123" ht="24" customHeight="1" x14ac:dyDescent="0.2">
      <c r="A451" s="274" t="s">
        <v>37</v>
      </c>
      <c r="B451" s="275"/>
      <c r="C451" s="275"/>
      <c r="D451" s="275"/>
      <c r="E451" s="275"/>
      <c r="F451" s="275"/>
      <c r="G451" s="276"/>
    </row>
    <row r="452" spans="1:123" ht="24" customHeight="1" x14ac:dyDescent="0.2">
      <c r="A452" s="277" t="s">
        <v>602</v>
      </c>
      <c r="B452" s="93" t="str">
        <f>Comitente</f>
        <v>DIRECCION PROVINCIAL DE ESPACIOS VERDES</v>
      </c>
      <c r="C452" s="89"/>
      <c r="D452" s="94"/>
      <c r="E452" s="94"/>
      <c r="F452" s="95"/>
      <c r="G452" s="278"/>
    </row>
    <row r="453" spans="1:123" ht="24" customHeight="1" x14ac:dyDescent="0.2">
      <c r="A453" s="277" t="s">
        <v>603</v>
      </c>
      <c r="B453" s="93">
        <f>Contratista</f>
        <v>0</v>
      </c>
      <c r="C453" s="90"/>
      <c r="D453" s="90"/>
      <c r="E453" s="90"/>
      <c r="F453" s="96"/>
      <c r="G453" s="279"/>
    </row>
    <row r="454" spans="1:123" ht="24" customHeight="1" x14ac:dyDescent="0.2">
      <c r="A454" s="277" t="s">
        <v>24</v>
      </c>
      <c r="B454" s="93" t="str">
        <f>Obra</f>
        <v>EXTRACCION DE MANGRULLO EXISTENTE, PROVISION DE NUEVO MANGRULLO Y REFUNCIONALIZACION DE JUEGOS DE NIÑOS EN PARQUE DE MAYO</v>
      </c>
      <c r="C454" s="90"/>
      <c r="D454" s="90"/>
      <c r="E454" s="90"/>
      <c r="F454" s="96" t="s">
        <v>38</v>
      </c>
      <c r="G454" s="280">
        <f>Fecha_Base</f>
        <v>44865</v>
      </c>
    </row>
    <row r="455" spans="1:123" ht="24" customHeight="1" x14ac:dyDescent="0.2">
      <c r="A455" s="281" t="s">
        <v>601</v>
      </c>
      <c r="B455" s="91" t="str">
        <f>Ubicación</f>
        <v>CAPITAL</v>
      </c>
      <c r="C455" s="91"/>
      <c r="D455" s="97"/>
      <c r="E455" s="98"/>
      <c r="G455" s="282"/>
    </row>
    <row r="456" spans="1:123" ht="24" customHeight="1" x14ac:dyDescent="0.2">
      <c r="A456" s="281" t="s">
        <v>39</v>
      </c>
      <c r="B456" s="100">
        <f>IFERROR(VALUE(LEFT(B457,FIND(".",B457)-1)),"")</f>
        <v>4</v>
      </c>
      <c r="C456" s="92" t="str">
        <f>IFERROR(VLOOKUP(B456,Tabla_CyP,2,FALSE),"")</f>
        <v>PROVISION Y COLOCACION DE MANGRULLO</v>
      </c>
      <c r="E456" s="98"/>
      <c r="G456" s="282"/>
    </row>
    <row r="457" spans="1:123" ht="24" customHeight="1" x14ac:dyDescent="0.2">
      <c r="A457" s="281" t="s">
        <v>25</v>
      </c>
      <c r="B457" s="101" t="str">
        <f>IFERROR(VLOOKUP(COUNTIF($A$1:A457,"ANALISIS DE PRECIOS"),Tabla_NumeroItem,2,FALSE),"")</f>
        <v>4.2</v>
      </c>
      <c r="C457" s="92" t="str">
        <f>IFERROR(VLOOKUP(B457,Tabla_CyP,2,FALSE),"")</f>
        <v>Replanteo</v>
      </c>
      <c r="D457" s="97"/>
      <c r="E457" s="98"/>
      <c r="F457" s="96" t="s">
        <v>26</v>
      </c>
      <c r="G457" s="283" t="str">
        <f>IFERROR(VLOOKUP(B457,Tabla_CyP,4,FALSE),"")</f>
        <v>GL</v>
      </c>
    </row>
    <row r="458" spans="1:123" ht="24" customHeight="1" x14ac:dyDescent="0.2">
      <c r="A458" s="281"/>
      <c r="B458" s="91"/>
      <c r="D458" s="97"/>
      <c r="E458" s="98"/>
      <c r="G458" s="282"/>
    </row>
    <row r="459" spans="1:123" ht="24" customHeight="1" x14ac:dyDescent="0.2">
      <c r="A459" s="334" t="s">
        <v>507</v>
      </c>
      <c r="B459" s="335"/>
      <c r="C459" s="336" t="s">
        <v>0</v>
      </c>
      <c r="D459" s="336" t="s">
        <v>27</v>
      </c>
      <c r="E459" s="338" t="s">
        <v>28</v>
      </c>
      <c r="F459" s="340" t="s">
        <v>29</v>
      </c>
      <c r="G459" s="340" t="s">
        <v>30</v>
      </c>
    </row>
    <row r="460" spans="1:123" s="97" customFormat="1" ht="24" customHeight="1" x14ac:dyDescent="0.2">
      <c r="A460" s="102" t="s">
        <v>508</v>
      </c>
      <c r="B460" s="102" t="s">
        <v>509</v>
      </c>
      <c r="C460" s="337"/>
      <c r="D460" s="337"/>
      <c r="E460" s="339"/>
      <c r="F460" s="341"/>
      <c r="G460" s="341"/>
      <c r="H460" s="230"/>
      <c r="I460" s="230"/>
      <c r="J460" s="230"/>
      <c r="K460" s="230"/>
      <c r="L460" s="230"/>
      <c r="M460" s="230"/>
      <c r="N460" s="230"/>
      <c r="O460" s="230"/>
      <c r="P460" s="230"/>
      <c r="Q460" s="230"/>
      <c r="R460" s="230"/>
      <c r="S460" s="230"/>
      <c r="T460" s="230"/>
      <c r="U460" s="230"/>
      <c r="V460" s="230"/>
      <c r="W460" s="230"/>
      <c r="X460" s="230"/>
      <c r="Y460" s="230"/>
      <c r="Z460" s="230"/>
      <c r="AA460" s="230"/>
      <c r="AB460" s="230"/>
      <c r="AC460" s="230"/>
      <c r="AD460" s="230"/>
      <c r="AE460" s="230"/>
      <c r="AF460" s="230"/>
      <c r="AG460" s="230"/>
      <c r="AH460" s="230"/>
      <c r="AI460" s="230"/>
      <c r="AJ460" s="230"/>
      <c r="AK460" s="230"/>
      <c r="AL460" s="230"/>
      <c r="AM460" s="230"/>
      <c r="AN460" s="230"/>
      <c r="AO460" s="230"/>
      <c r="AP460" s="230"/>
      <c r="AQ460" s="230"/>
      <c r="AR460" s="230"/>
      <c r="AS460" s="230"/>
      <c r="AT460" s="230"/>
      <c r="AU460" s="230"/>
      <c r="AV460" s="230"/>
      <c r="AW460" s="230"/>
      <c r="AX460" s="230"/>
      <c r="AY460" s="230"/>
      <c r="AZ460" s="230"/>
      <c r="BA460" s="230"/>
      <c r="BB460" s="230"/>
      <c r="BC460" s="230"/>
      <c r="BD460" s="230"/>
      <c r="BE460" s="230"/>
      <c r="BF460" s="230"/>
      <c r="BG460" s="230"/>
      <c r="BH460" s="230"/>
      <c r="BI460" s="230"/>
      <c r="BJ460" s="230"/>
      <c r="BK460" s="230"/>
      <c r="BL460" s="230"/>
      <c r="BM460" s="230"/>
      <c r="BN460" s="230"/>
      <c r="BO460" s="230"/>
      <c r="BP460" s="230"/>
      <c r="BQ460" s="230"/>
      <c r="BR460" s="230"/>
      <c r="BS460" s="230"/>
      <c r="BT460" s="230"/>
      <c r="BU460" s="230"/>
      <c r="BV460" s="230"/>
      <c r="BW460" s="230"/>
      <c r="BX460" s="230"/>
      <c r="BY460" s="230"/>
      <c r="BZ460" s="230"/>
      <c r="CA460" s="230"/>
      <c r="CB460" s="230"/>
      <c r="CC460" s="230"/>
      <c r="CD460" s="230"/>
      <c r="CE460" s="230"/>
      <c r="CF460" s="230"/>
      <c r="CG460" s="230"/>
      <c r="CH460" s="230"/>
      <c r="CI460" s="230"/>
      <c r="CJ460" s="230"/>
      <c r="CK460" s="230"/>
      <c r="CL460" s="230"/>
      <c r="CM460" s="230"/>
      <c r="CN460" s="230"/>
      <c r="CO460" s="230"/>
      <c r="CP460" s="230"/>
      <c r="CQ460" s="230"/>
      <c r="CR460" s="230"/>
      <c r="CS460" s="230"/>
      <c r="CT460" s="230"/>
      <c r="CU460" s="230"/>
      <c r="CV460" s="230"/>
      <c r="CW460" s="230"/>
      <c r="CX460" s="230"/>
      <c r="CY460" s="230"/>
      <c r="CZ460" s="230"/>
      <c r="DA460" s="230"/>
      <c r="DB460" s="230"/>
      <c r="DC460" s="230"/>
      <c r="DD460" s="230"/>
      <c r="DE460" s="230"/>
      <c r="DF460" s="230"/>
      <c r="DG460" s="230"/>
      <c r="DH460" s="230"/>
      <c r="DI460" s="230"/>
      <c r="DJ460" s="230"/>
      <c r="DK460" s="230"/>
      <c r="DL460" s="230"/>
      <c r="DM460" s="230"/>
      <c r="DN460" s="230"/>
      <c r="DO460" s="230"/>
      <c r="DP460" s="230"/>
      <c r="DQ460" s="230"/>
      <c r="DR460" s="230"/>
      <c r="DS460" s="230"/>
    </row>
    <row r="461" spans="1:123" ht="24" customHeight="1" x14ac:dyDescent="0.2">
      <c r="A461" s="284"/>
      <c r="B461" s="103"/>
      <c r="C461" s="143" t="s">
        <v>604</v>
      </c>
      <c r="D461" s="104"/>
      <c r="E461" s="105"/>
      <c r="F461" s="106"/>
      <c r="G461" s="285"/>
    </row>
    <row r="462" spans="1:123" s="229" customFormat="1" ht="24" customHeight="1" x14ac:dyDescent="0.2">
      <c r="A462" s="224" t="str">
        <f t="shared" ref="A462:A475" si="136">IFERROR(VLOOKUP(C462,Tabla_Insumos,4,FALSE),"")</f>
        <v/>
      </c>
      <c r="B462" s="222" t="str">
        <f>IFERROR(VLOOKUP(C462,Tabla_Insumos,5,FALSE),"")</f>
        <v/>
      </c>
      <c r="C462" s="223"/>
      <c r="D462" s="224" t="str">
        <f t="shared" ref="D462:D475" si="137">IFERROR(VLOOKUP(C462,Tabla_Insumos,2,FALSE),"")</f>
        <v/>
      </c>
      <c r="E462" s="225"/>
      <c r="F462" s="226">
        <f t="shared" ref="F462:F475" si="138">IFERROR(VLOOKUP(C462,Tabla_Insumos,3,FALSE),0)</f>
        <v>0</v>
      </c>
      <c r="G462" s="286">
        <f>ROUND(E462*F462,2)</f>
        <v>0</v>
      </c>
    </row>
    <row r="463" spans="1:123" s="229" customFormat="1" ht="24" customHeight="1" x14ac:dyDescent="0.2">
      <c r="A463" s="224" t="str">
        <f t="shared" si="136"/>
        <v/>
      </c>
      <c r="B463" s="222" t="str">
        <f t="shared" ref="B463:B475" si="139">IFERROR(VLOOKUP(C463,Tabla_Insumos,5,FALSE),"")</f>
        <v/>
      </c>
      <c r="C463" s="223"/>
      <c r="D463" s="224" t="str">
        <f t="shared" si="137"/>
        <v/>
      </c>
      <c r="E463" s="225"/>
      <c r="F463" s="226">
        <f t="shared" si="138"/>
        <v>0</v>
      </c>
      <c r="G463" s="286">
        <f t="shared" ref="G463:G475" si="140">ROUND(E463*F463,2)</f>
        <v>0</v>
      </c>
    </row>
    <row r="464" spans="1:123" s="229" customFormat="1" ht="24" customHeight="1" x14ac:dyDescent="0.2">
      <c r="A464" s="224" t="str">
        <f t="shared" si="136"/>
        <v/>
      </c>
      <c r="B464" s="222" t="str">
        <f t="shared" si="139"/>
        <v/>
      </c>
      <c r="C464" s="223"/>
      <c r="D464" s="224" t="str">
        <f t="shared" si="137"/>
        <v/>
      </c>
      <c r="E464" s="225"/>
      <c r="F464" s="226">
        <f t="shared" si="138"/>
        <v>0</v>
      </c>
      <c r="G464" s="286">
        <f t="shared" si="140"/>
        <v>0</v>
      </c>
    </row>
    <row r="465" spans="1:7" s="229" customFormat="1" ht="24" customHeight="1" x14ac:dyDescent="0.2">
      <c r="A465" s="224" t="str">
        <f t="shared" si="136"/>
        <v/>
      </c>
      <c r="B465" s="222" t="str">
        <f t="shared" si="139"/>
        <v/>
      </c>
      <c r="C465" s="223"/>
      <c r="D465" s="224" t="str">
        <f t="shared" si="137"/>
        <v/>
      </c>
      <c r="E465" s="225"/>
      <c r="F465" s="226">
        <f t="shared" si="138"/>
        <v>0</v>
      </c>
      <c r="G465" s="286">
        <f t="shared" si="140"/>
        <v>0</v>
      </c>
    </row>
    <row r="466" spans="1:7" s="229" customFormat="1" ht="24" customHeight="1" x14ac:dyDescent="0.2">
      <c r="A466" s="224" t="str">
        <f t="shared" si="136"/>
        <v/>
      </c>
      <c r="B466" s="222" t="str">
        <f t="shared" si="139"/>
        <v/>
      </c>
      <c r="C466" s="223"/>
      <c r="D466" s="224" t="str">
        <f t="shared" si="137"/>
        <v/>
      </c>
      <c r="E466" s="225"/>
      <c r="F466" s="226">
        <f t="shared" si="138"/>
        <v>0</v>
      </c>
      <c r="G466" s="286">
        <f t="shared" si="140"/>
        <v>0</v>
      </c>
    </row>
    <row r="467" spans="1:7" s="229" customFormat="1" ht="24" customHeight="1" x14ac:dyDescent="0.2">
      <c r="A467" s="224" t="str">
        <f t="shared" si="136"/>
        <v/>
      </c>
      <c r="B467" s="222" t="str">
        <f t="shared" si="139"/>
        <v/>
      </c>
      <c r="C467" s="223"/>
      <c r="D467" s="224" t="str">
        <f t="shared" si="137"/>
        <v/>
      </c>
      <c r="E467" s="225"/>
      <c r="F467" s="226">
        <f t="shared" si="138"/>
        <v>0</v>
      </c>
      <c r="G467" s="286">
        <f t="shared" si="140"/>
        <v>0</v>
      </c>
    </row>
    <row r="468" spans="1:7" s="229" customFormat="1" ht="24" customHeight="1" x14ac:dyDescent="0.2">
      <c r="A468" s="224" t="str">
        <f t="shared" si="136"/>
        <v/>
      </c>
      <c r="B468" s="222" t="str">
        <f t="shared" si="139"/>
        <v/>
      </c>
      <c r="C468" s="223"/>
      <c r="D468" s="224" t="str">
        <f t="shared" si="137"/>
        <v/>
      </c>
      <c r="E468" s="225"/>
      <c r="F468" s="226">
        <f t="shared" si="138"/>
        <v>0</v>
      </c>
      <c r="G468" s="286">
        <f t="shared" si="140"/>
        <v>0</v>
      </c>
    </row>
    <row r="469" spans="1:7" s="229" customFormat="1" ht="24" customHeight="1" x14ac:dyDescent="0.2">
      <c r="A469" s="224" t="str">
        <f t="shared" si="136"/>
        <v/>
      </c>
      <c r="B469" s="222" t="str">
        <f t="shared" si="139"/>
        <v/>
      </c>
      <c r="C469" s="223"/>
      <c r="D469" s="224" t="str">
        <f t="shared" si="137"/>
        <v/>
      </c>
      <c r="E469" s="225"/>
      <c r="F469" s="226">
        <f t="shared" si="138"/>
        <v>0</v>
      </c>
      <c r="G469" s="286">
        <f t="shared" si="140"/>
        <v>0</v>
      </c>
    </row>
    <row r="470" spans="1:7" s="229" customFormat="1" ht="24" customHeight="1" x14ac:dyDescent="0.2">
      <c r="A470" s="224" t="str">
        <f t="shared" si="136"/>
        <v/>
      </c>
      <c r="B470" s="222" t="str">
        <f t="shared" si="139"/>
        <v/>
      </c>
      <c r="C470" s="223"/>
      <c r="D470" s="224" t="str">
        <f t="shared" si="137"/>
        <v/>
      </c>
      <c r="E470" s="225"/>
      <c r="F470" s="226">
        <f t="shared" si="138"/>
        <v>0</v>
      </c>
      <c r="G470" s="286">
        <f t="shared" si="140"/>
        <v>0</v>
      </c>
    </row>
    <row r="471" spans="1:7" s="229" customFormat="1" ht="24" customHeight="1" x14ac:dyDescent="0.2">
      <c r="A471" s="224" t="str">
        <f t="shared" si="136"/>
        <v/>
      </c>
      <c r="B471" s="222" t="str">
        <f t="shared" si="139"/>
        <v/>
      </c>
      <c r="C471" s="223"/>
      <c r="D471" s="224" t="str">
        <f t="shared" si="137"/>
        <v/>
      </c>
      <c r="E471" s="225"/>
      <c r="F471" s="226">
        <f t="shared" si="138"/>
        <v>0</v>
      </c>
      <c r="G471" s="286">
        <f t="shared" si="140"/>
        <v>0</v>
      </c>
    </row>
    <row r="472" spans="1:7" s="229" customFormat="1" ht="24" customHeight="1" x14ac:dyDescent="0.2">
      <c r="A472" s="224" t="str">
        <f t="shared" si="136"/>
        <v/>
      </c>
      <c r="B472" s="222" t="str">
        <f t="shared" si="139"/>
        <v/>
      </c>
      <c r="C472" s="223"/>
      <c r="D472" s="224" t="str">
        <f t="shared" si="137"/>
        <v/>
      </c>
      <c r="E472" s="225"/>
      <c r="F472" s="226">
        <f t="shared" si="138"/>
        <v>0</v>
      </c>
      <c r="G472" s="286">
        <f t="shared" si="140"/>
        <v>0</v>
      </c>
    </row>
    <row r="473" spans="1:7" s="229" customFormat="1" ht="24" customHeight="1" x14ac:dyDescent="0.2">
      <c r="A473" s="224" t="str">
        <f t="shared" si="136"/>
        <v/>
      </c>
      <c r="B473" s="222" t="str">
        <f t="shared" si="139"/>
        <v/>
      </c>
      <c r="C473" s="223"/>
      <c r="D473" s="224" t="str">
        <f t="shared" si="137"/>
        <v/>
      </c>
      <c r="E473" s="225"/>
      <c r="F473" s="226">
        <f t="shared" si="138"/>
        <v>0</v>
      </c>
      <c r="G473" s="286">
        <f t="shared" si="140"/>
        <v>0</v>
      </c>
    </row>
    <row r="474" spans="1:7" s="229" customFormat="1" ht="24" customHeight="1" x14ac:dyDescent="0.2">
      <c r="A474" s="224" t="str">
        <f t="shared" si="136"/>
        <v/>
      </c>
      <c r="B474" s="222" t="str">
        <f t="shared" si="139"/>
        <v/>
      </c>
      <c r="C474" s="223"/>
      <c r="D474" s="224" t="str">
        <f t="shared" si="137"/>
        <v/>
      </c>
      <c r="E474" s="225"/>
      <c r="F474" s="226">
        <f t="shared" si="138"/>
        <v>0</v>
      </c>
      <c r="G474" s="286">
        <f t="shared" si="140"/>
        <v>0</v>
      </c>
    </row>
    <row r="475" spans="1:7" s="229" customFormat="1" ht="24" customHeight="1" x14ac:dyDescent="0.2">
      <c r="A475" s="224" t="str">
        <f t="shared" si="136"/>
        <v/>
      </c>
      <c r="B475" s="222" t="str">
        <f t="shared" si="139"/>
        <v/>
      </c>
      <c r="C475" s="223"/>
      <c r="D475" s="224" t="str">
        <f t="shared" si="137"/>
        <v/>
      </c>
      <c r="E475" s="225"/>
      <c r="F475" s="227">
        <f t="shared" si="138"/>
        <v>0</v>
      </c>
      <c r="G475" s="286">
        <f t="shared" si="140"/>
        <v>0</v>
      </c>
    </row>
    <row r="476" spans="1:7" ht="24" customHeight="1" x14ac:dyDescent="0.2">
      <c r="A476" s="287"/>
      <c r="D476" s="97"/>
      <c r="E476" s="98"/>
      <c r="F476" s="273" t="s">
        <v>31</v>
      </c>
      <c r="G476" s="288">
        <f>SUBTOTAL(9,G462:G475)</f>
        <v>0</v>
      </c>
    </row>
    <row r="477" spans="1:7" ht="24" customHeight="1" x14ac:dyDescent="0.2">
      <c r="A477" s="287"/>
      <c r="C477" s="107" t="s">
        <v>605</v>
      </c>
      <c r="D477" s="97"/>
      <c r="E477" s="98"/>
      <c r="G477" s="289"/>
    </row>
    <row r="478" spans="1:7" s="229" customFormat="1" ht="24" customHeight="1" x14ac:dyDescent="0.2">
      <c r="A478" s="224" t="str">
        <f t="shared" ref="A478:A485" si="141">IFERROR(VLOOKUP(C478,Tabla_Insumos,4,FALSE),"")</f>
        <v/>
      </c>
      <c r="B478" s="222">
        <f t="shared" ref="B478:B485" si="142">IFERROR(VLOOKUP(A478,Tabla_Indices,5,FALSE),"")</f>
        <v>0</v>
      </c>
      <c r="C478" s="223"/>
      <c r="D478" s="224" t="str">
        <f t="shared" ref="D478:D485" si="143">IFERROR(VLOOKUP(C478,Tabla_Insumos,2,FALSE),"")</f>
        <v/>
      </c>
      <c r="E478" s="225"/>
      <c r="F478" s="228">
        <f t="shared" ref="F478:F485" si="144">IFERROR(VLOOKUP(C478,Tabla_Insumos,3,FALSE),0)</f>
        <v>0</v>
      </c>
      <c r="G478" s="286">
        <f>ROUND(E478*F478,2)</f>
        <v>0</v>
      </c>
    </row>
    <row r="479" spans="1:7" s="229" customFormat="1" ht="24" customHeight="1" x14ac:dyDescent="0.2">
      <c r="A479" s="224" t="str">
        <f t="shared" si="141"/>
        <v/>
      </c>
      <c r="B479" s="222">
        <f t="shared" si="142"/>
        <v>0</v>
      </c>
      <c r="C479" s="223"/>
      <c r="D479" s="224" t="str">
        <f t="shared" si="143"/>
        <v/>
      </c>
      <c r="E479" s="225"/>
      <c r="F479" s="228">
        <f t="shared" si="144"/>
        <v>0</v>
      </c>
      <c r="G479" s="286">
        <f>ROUND(E479*F479,2)</f>
        <v>0</v>
      </c>
    </row>
    <row r="480" spans="1:7" s="229" customFormat="1" ht="24" customHeight="1" x14ac:dyDescent="0.2">
      <c r="A480" s="224" t="str">
        <f t="shared" si="141"/>
        <v/>
      </c>
      <c r="B480" s="222">
        <f t="shared" si="142"/>
        <v>0</v>
      </c>
      <c r="C480" s="223"/>
      <c r="D480" s="224" t="str">
        <f t="shared" si="143"/>
        <v/>
      </c>
      <c r="E480" s="225"/>
      <c r="F480" s="228">
        <f t="shared" si="144"/>
        <v>0</v>
      </c>
      <c r="G480" s="286">
        <f t="shared" ref="G480:G485" si="145">ROUND(E480*F480,2)</f>
        <v>0</v>
      </c>
    </row>
    <row r="481" spans="1:7" s="229" customFormat="1" ht="24" customHeight="1" x14ac:dyDescent="0.2">
      <c r="A481" s="224" t="str">
        <f t="shared" si="141"/>
        <v/>
      </c>
      <c r="B481" s="222">
        <f t="shared" si="142"/>
        <v>0</v>
      </c>
      <c r="C481" s="223"/>
      <c r="D481" s="224" t="str">
        <f t="shared" si="143"/>
        <v/>
      </c>
      <c r="E481" s="225"/>
      <c r="F481" s="228">
        <f t="shared" si="144"/>
        <v>0</v>
      </c>
      <c r="G481" s="286">
        <f t="shared" si="145"/>
        <v>0</v>
      </c>
    </row>
    <row r="482" spans="1:7" s="229" customFormat="1" ht="24" customHeight="1" x14ac:dyDescent="0.2">
      <c r="A482" s="224" t="str">
        <f t="shared" si="141"/>
        <v/>
      </c>
      <c r="B482" s="222">
        <f t="shared" si="142"/>
        <v>0</v>
      </c>
      <c r="C482" s="223"/>
      <c r="D482" s="224" t="str">
        <f t="shared" si="143"/>
        <v/>
      </c>
      <c r="E482" s="225"/>
      <c r="F482" s="226">
        <f t="shared" si="144"/>
        <v>0</v>
      </c>
      <c r="G482" s="286">
        <f t="shared" si="145"/>
        <v>0</v>
      </c>
    </row>
    <row r="483" spans="1:7" s="229" customFormat="1" ht="24" customHeight="1" x14ac:dyDescent="0.2">
      <c r="A483" s="224" t="str">
        <f t="shared" si="141"/>
        <v/>
      </c>
      <c r="B483" s="222">
        <f t="shared" si="142"/>
        <v>0</v>
      </c>
      <c r="C483" s="223"/>
      <c r="D483" s="224" t="str">
        <f t="shared" si="143"/>
        <v/>
      </c>
      <c r="E483" s="225"/>
      <c r="F483" s="226">
        <f t="shared" si="144"/>
        <v>0</v>
      </c>
      <c r="G483" s="286">
        <f t="shared" si="145"/>
        <v>0</v>
      </c>
    </row>
    <row r="484" spans="1:7" s="229" customFormat="1" ht="24" customHeight="1" x14ac:dyDescent="0.2">
      <c r="A484" s="224" t="str">
        <f t="shared" si="141"/>
        <v/>
      </c>
      <c r="B484" s="222">
        <f t="shared" si="142"/>
        <v>0</v>
      </c>
      <c r="C484" s="223"/>
      <c r="D484" s="224" t="str">
        <f t="shared" si="143"/>
        <v/>
      </c>
      <c r="E484" s="225"/>
      <c r="F484" s="226">
        <f t="shared" si="144"/>
        <v>0</v>
      </c>
      <c r="G484" s="286">
        <f t="shared" si="145"/>
        <v>0</v>
      </c>
    </row>
    <row r="485" spans="1:7" s="229" customFormat="1" ht="24" customHeight="1" x14ac:dyDescent="0.2">
      <c r="A485" s="224" t="str">
        <f t="shared" si="141"/>
        <v/>
      </c>
      <c r="B485" s="222">
        <f t="shared" si="142"/>
        <v>0</v>
      </c>
      <c r="C485" s="223"/>
      <c r="D485" s="224" t="str">
        <f t="shared" si="143"/>
        <v/>
      </c>
      <c r="E485" s="225"/>
      <c r="F485" s="226">
        <f t="shared" si="144"/>
        <v>0</v>
      </c>
      <c r="G485" s="286">
        <f t="shared" si="145"/>
        <v>0</v>
      </c>
    </row>
    <row r="486" spans="1:7" ht="24" customHeight="1" x14ac:dyDescent="0.2">
      <c r="A486" s="287"/>
      <c r="D486" s="97"/>
      <c r="E486" s="98"/>
      <c r="F486" s="273" t="s">
        <v>32</v>
      </c>
      <c r="G486" s="288">
        <f>SUBTOTAL(9,G478:G485)</f>
        <v>0</v>
      </c>
    </row>
    <row r="487" spans="1:7" ht="24" customHeight="1" x14ac:dyDescent="0.2">
      <c r="A487" s="287"/>
      <c r="C487" s="107" t="s">
        <v>606</v>
      </c>
      <c r="D487" s="97"/>
      <c r="E487" s="98"/>
      <c r="G487" s="289"/>
    </row>
    <row r="488" spans="1:7" s="229" customFormat="1" ht="24" customHeight="1" x14ac:dyDescent="0.2">
      <c r="A488" s="224" t="str">
        <f t="shared" ref="A488:A496" si="146">IFERROR(VLOOKUP(C488,Tabla_Insumos,4,FALSE),"")</f>
        <v/>
      </c>
      <c r="B488" s="222" t="str">
        <f t="shared" ref="B488:B496" si="147">IFERROR(VLOOKUP(C488,Tabla_Insumos,5,FALSE),"")</f>
        <v/>
      </c>
      <c r="C488" s="223"/>
      <c r="D488" s="224" t="str">
        <f t="shared" ref="D488:D496" si="148">IFERROR(VLOOKUP(C488,Tabla_Insumos,2,FALSE),"")</f>
        <v/>
      </c>
      <c r="E488" s="225"/>
      <c r="F488" s="226">
        <f t="shared" ref="F488:F496" si="149">IFERROR(VLOOKUP(C488,Tabla_Insumos,3,FALSE),0)</f>
        <v>0</v>
      </c>
      <c r="G488" s="286">
        <f t="shared" ref="G488:G496" si="150">ROUND(E488*F488,2)</f>
        <v>0</v>
      </c>
    </row>
    <row r="489" spans="1:7" s="229" customFormat="1" ht="24" customHeight="1" x14ac:dyDescent="0.2">
      <c r="A489" s="224" t="str">
        <f t="shared" si="146"/>
        <v/>
      </c>
      <c r="B489" s="222" t="str">
        <f t="shared" si="147"/>
        <v/>
      </c>
      <c r="C489" s="223"/>
      <c r="D489" s="224" t="str">
        <f t="shared" si="148"/>
        <v/>
      </c>
      <c r="E489" s="225"/>
      <c r="F489" s="226">
        <f t="shared" si="149"/>
        <v>0</v>
      </c>
      <c r="G489" s="286">
        <f t="shared" si="150"/>
        <v>0</v>
      </c>
    </row>
    <row r="490" spans="1:7" s="229" customFormat="1" ht="24" customHeight="1" x14ac:dyDescent="0.2">
      <c r="A490" s="224" t="str">
        <f t="shared" si="146"/>
        <v/>
      </c>
      <c r="B490" s="222" t="str">
        <f t="shared" si="147"/>
        <v/>
      </c>
      <c r="C490" s="223"/>
      <c r="D490" s="224" t="str">
        <f t="shared" si="148"/>
        <v/>
      </c>
      <c r="E490" s="225"/>
      <c r="F490" s="226">
        <f t="shared" si="149"/>
        <v>0</v>
      </c>
      <c r="G490" s="286">
        <f t="shared" si="150"/>
        <v>0</v>
      </c>
    </row>
    <row r="491" spans="1:7" s="229" customFormat="1" ht="24" customHeight="1" x14ac:dyDescent="0.2">
      <c r="A491" s="224" t="str">
        <f t="shared" si="146"/>
        <v/>
      </c>
      <c r="B491" s="222" t="str">
        <f t="shared" si="147"/>
        <v/>
      </c>
      <c r="C491" s="223"/>
      <c r="D491" s="224" t="str">
        <f t="shared" si="148"/>
        <v/>
      </c>
      <c r="E491" s="225"/>
      <c r="F491" s="226">
        <f t="shared" si="149"/>
        <v>0</v>
      </c>
      <c r="G491" s="286">
        <f t="shared" si="150"/>
        <v>0</v>
      </c>
    </row>
    <row r="492" spans="1:7" s="229" customFormat="1" ht="24" customHeight="1" x14ac:dyDescent="0.2">
      <c r="A492" s="224" t="str">
        <f t="shared" si="146"/>
        <v/>
      </c>
      <c r="B492" s="222" t="str">
        <f t="shared" si="147"/>
        <v/>
      </c>
      <c r="C492" s="223"/>
      <c r="D492" s="224" t="str">
        <f t="shared" si="148"/>
        <v/>
      </c>
      <c r="E492" s="225"/>
      <c r="F492" s="226">
        <f t="shared" si="149"/>
        <v>0</v>
      </c>
      <c r="G492" s="286">
        <f t="shared" si="150"/>
        <v>0</v>
      </c>
    </row>
    <row r="493" spans="1:7" s="229" customFormat="1" ht="24" customHeight="1" x14ac:dyDescent="0.2">
      <c r="A493" s="224" t="str">
        <f t="shared" si="146"/>
        <v/>
      </c>
      <c r="B493" s="222" t="str">
        <f t="shared" si="147"/>
        <v/>
      </c>
      <c r="C493" s="223"/>
      <c r="D493" s="224" t="str">
        <f t="shared" si="148"/>
        <v/>
      </c>
      <c r="E493" s="225"/>
      <c r="F493" s="226">
        <f t="shared" si="149"/>
        <v>0</v>
      </c>
      <c r="G493" s="286">
        <f t="shared" si="150"/>
        <v>0</v>
      </c>
    </row>
    <row r="494" spans="1:7" s="229" customFormat="1" ht="24" customHeight="1" x14ac:dyDescent="0.2">
      <c r="A494" s="224" t="str">
        <f t="shared" si="146"/>
        <v/>
      </c>
      <c r="B494" s="222" t="str">
        <f t="shared" si="147"/>
        <v/>
      </c>
      <c r="C494" s="223"/>
      <c r="D494" s="224" t="str">
        <f t="shared" si="148"/>
        <v/>
      </c>
      <c r="E494" s="225"/>
      <c r="F494" s="226">
        <f t="shared" si="149"/>
        <v>0</v>
      </c>
      <c r="G494" s="286">
        <f t="shared" si="150"/>
        <v>0</v>
      </c>
    </row>
    <row r="495" spans="1:7" s="229" customFormat="1" ht="24" customHeight="1" x14ac:dyDescent="0.2">
      <c r="A495" s="224" t="str">
        <f t="shared" si="146"/>
        <v/>
      </c>
      <c r="B495" s="222" t="str">
        <f t="shared" si="147"/>
        <v/>
      </c>
      <c r="C495" s="223"/>
      <c r="D495" s="224" t="str">
        <f t="shared" si="148"/>
        <v/>
      </c>
      <c r="E495" s="225"/>
      <c r="F495" s="226">
        <f t="shared" si="149"/>
        <v>0</v>
      </c>
      <c r="G495" s="286">
        <f t="shared" si="150"/>
        <v>0</v>
      </c>
    </row>
    <row r="496" spans="1:7" s="229" customFormat="1" ht="24" customHeight="1" x14ac:dyDescent="0.2">
      <c r="A496" s="224" t="str">
        <f t="shared" si="146"/>
        <v/>
      </c>
      <c r="B496" s="222" t="str">
        <f t="shared" si="147"/>
        <v/>
      </c>
      <c r="C496" s="223"/>
      <c r="D496" s="224" t="str">
        <f t="shared" si="148"/>
        <v/>
      </c>
      <c r="E496" s="225"/>
      <c r="F496" s="226">
        <f t="shared" si="149"/>
        <v>0</v>
      </c>
      <c r="G496" s="286">
        <f t="shared" si="150"/>
        <v>0</v>
      </c>
    </row>
    <row r="497" spans="1:123" ht="24" customHeight="1" x14ac:dyDescent="0.2">
      <c r="A497" s="290"/>
      <c r="B497" s="97"/>
      <c r="D497" s="97"/>
      <c r="E497" s="98"/>
      <c r="F497" s="273" t="s">
        <v>33</v>
      </c>
      <c r="G497" s="288">
        <f>SUBTOTAL(9,G488:G496)</f>
        <v>0</v>
      </c>
    </row>
    <row r="498" spans="1:123" ht="24" customHeight="1" x14ac:dyDescent="0.2">
      <c r="A498" s="291"/>
      <c r="B498" s="97"/>
      <c r="D498" s="97"/>
      <c r="E498" s="98"/>
      <c r="G498" s="289"/>
    </row>
    <row r="499" spans="1:123" ht="24" customHeight="1" x14ac:dyDescent="0.2">
      <c r="A499" s="292" t="str">
        <f>B457</f>
        <v>4.2</v>
      </c>
      <c r="B499" s="293" t="str">
        <f>C457</f>
        <v>Replanteo</v>
      </c>
      <c r="C499" s="104"/>
      <c r="D499" s="104" t="s">
        <v>34</v>
      </c>
      <c r="E499" s="105"/>
      <c r="F499" s="295" t="s">
        <v>35</v>
      </c>
      <c r="G499" s="294">
        <f>SUBTOTAL(9,G462:G498)</f>
        <v>0</v>
      </c>
    </row>
    <row r="501" spans="1:123" ht="24" customHeight="1" x14ac:dyDescent="0.2">
      <c r="A501" s="274" t="s">
        <v>37</v>
      </c>
      <c r="B501" s="275"/>
      <c r="C501" s="275"/>
      <c r="D501" s="275"/>
      <c r="E501" s="275"/>
      <c r="F501" s="275"/>
      <c r="G501" s="276"/>
    </row>
    <row r="502" spans="1:123" ht="24" customHeight="1" x14ac:dyDescent="0.2">
      <c r="A502" s="277" t="s">
        <v>602</v>
      </c>
      <c r="B502" s="93" t="str">
        <f>Comitente</f>
        <v>DIRECCION PROVINCIAL DE ESPACIOS VERDES</v>
      </c>
      <c r="C502" s="89"/>
      <c r="D502" s="94"/>
      <c r="E502" s="94"/>
      <c r="F502" s="95"/>
      <c r="G502" s="278"/>
    </row>
    <row r="503" spans="1:123" ht="24" customHeight="1" x14ac:dyDescent="0.2">
      <c r="A503" s="277" t="s">
        <v>603</v>
      </c>
      <c r="B503" s="93">
        <f>Contratista</f>
        <v>0</v>
      </c>
      <c r="C503" s="90"/>
      <c r="D503" s="90"/>
      <c r="E503" s="90"/>
      <c r="F503" s="96"/>
      <c r="G503" s="279"/>
    </row>
    <row r="504" spans="1:123" ht="24" customHeight="1" x14ac:dyDescent="0.2">
      <c r="A504" s="277" t="s">
        <v>24</v>
      </c>
      <c r="B504" s="93" t="str">
        <f>Obra</f>
        <v>EXTRACCION DE MANGRULLO EXISTENTE, PROVISION DE NUEVO MANGRULLO Y REFUNCIONALIZACION DE JUEGOS DE NIÑOS EN PARQUE DE MAYO</v>
      </c>
      <c r="C504" s="90"/>
      <c r="D504" s="90"/>
      <c r="E504" s="90"/>
      <c r="F504" s="96" t="s">
        <v>38</v>
      </c>
      <c r="G504" s="280">
        <f>Fecha_Base</f>
        <v>44865</v>
      </c>
    </row>
    <row r="505" spans="1:123" ht="24" customHeight="1" x14ac:dyDescent="0.2">
      <c r="A505" s="281" t="s">
        <v>601</v>
      </c>
      <c r="B505" s="91" t="str">
        <f>Ubicación</f>
        <v>CAPITAL</v>
      </c>
      <c r="C505" s="91"/>
      <c r="D505" s="97"/>
      <c r="E505" s="98"/>
      <c r="G505" s="282"/>
    </row>
    <row r="506" spans="1:123" ht="24" customHeight="1" x14ac:dyDescent="0.2">
      <c r="A506" s="281" t="s">
        <v>39</v>
      </c>
      <c r="B506" s="100">
        <f>IFERROR(VALUE(LEFT(B507,FIND(".",B507)-1)),"")</f>
        <v>4</v>
      </c>
      <c r="C506" s="92" t="str">
        <f>IFERROR(VLOOKUP(B506,Tabla_CyP,2,FALSE),"")</f>
        <v>PROVISION Y COLOCACION DE MANGRULLO</v>
      </c>
      <c r="E506" s="98"/>
      <c r="G506" s="282"/>
    </row>
    <row r="507" spans="1:123" ht="24" customHeight="1" x14ac:dyDescent="0.2">
      <c r="A507" s="281" t="s">
        <v>25</v>
      </c>
      <c r="B507" s="101" t="str">
        <f>IFERROR(VLOOKUP(COUNTIF($A$1:A507,"ANALISIS DE PRECIOS"),Tabla_NumeroItem,2,FALSE),"")</f>
        <v>4.3</v>
      </c>
      <c r="C507" s="92" t="str">
        <f>IFERROR(VLOOKUP(B507,Tabla_CyP,2,FALSE),"")</f>
        <v>Excavaciones</v>
      </c>
      <c r="D507" s="97"/>
      <c r="E507" s="98"/>
      <c r="F507" s="96" t="s">
        <v>26</v>
      </c>
      <c r="G507" s="283" t="str">
        <f>IFERROR(VLOOKUP(B507,Tabla_CyP,4,FALSE),"")</f>
        <v>GL</v>
      </c>
    </row>
    <row r="508" spans="1:123" ht="24" customHeight="1" x14ac:dyDescent="0.2">
      <c r="A508" s="281"/>
      <c r="B508" s="91"/>
      <c r="D508" s="97"/>
      <c r="E508" s="98"/>
      <c r="G508" s="282"/>
    </row>
    <row r="509" spans="1:123" ht="24" customHeight="1" x14ac:dyDescent="0.2">
      <c r="A509" s="334" t="s">
        <v>507</v>
      </c>
      <c r="B509" s="335"/>
      <c r="C509" s="336" t="s">
        <v>0</v>
      </c>
      <c r="D509" s="336" t="s">
        <v>27</v>
      </c>
      <c r="E509" s="338" t="s">
        <v>28</v>
      </c>
      <c r="F509" s="340" t="s">
        <v>29</v>
      </c>
      <c r="G509" s="340" t="s">
        <v>30</v>
      </c>
    </row>
    <row r="510" spans="1:123" s="97" customFormat="1" ht="24" customHeight="1" x14ac:dyDescent="0.2">
      <c r="A510" s="102" t="s">
        <v>508</v>
      </c>
      <c r="B510" s="102" t="s">
        <v>509</v>
      </c>
      <c r="C510" s="337"/>
      <c r="D510" s="337"/>
      <c r="E510" s="339"/>
      <c r="F510" s="341"/>
      <c r="G510" s="341"/>
      <c r="H510" s="230"/>
      <c r="I510" s="230"/>
      <c r="J510" s="230"/>
      <c r="K510" s="230"/>
      <c r="L510" s="230"/>
      <c r="M510" s="230"/>
      <c r="N510" s="230"/>
      <c r="O510" s="230"/>
      <c r="P510" s="230"/>
      <c r="Q510" s="230"/>
      <c r="R510" s="230"/>
      <c r="S510" s="230"/>
      <c r="T510" s="230"/>
      <c r="U510" s="230"/>
      <c r="V510" s="230"/>
      <c r="W510" s="230"/>
      <c r="X510" s="230"/>
      <c r="Y510" s="230"/>
      <c r="Z510" s="230"/>
      <c r="AA510" s="230"/>
      <c r="AB510" s="230"/>
      <c r="AC510" s="230"/>
      <c r="AD510" s="230"/>
      <c r="AE510" s="230"/>
      <c r="AF510" s="230"/>
      <c r="AG510" s="230"/>
      <c r="AH510" s="230"/>
      <c r="AI510" s="230"/>
      <c r="AJ510" s="230"/>
      <c r="AK510" s="230"/>
      <c r="AL510" s="230"/>
      <c r="AM510" s="230"/>
      <c r="AN510" s="230"/>
      <c r="AO510" s="230"/>
      <c r="AP510" s="230"/>
      <c r="AQ510" s="230"/>
      <c r="AR510" s="230"/>
      <c r="AS510" s="230"/>
      <c r="AT510" s="230"/>
      <c r="AU510" s="230"/>
      <c r="AV510" s="230"/>
      <c r="AW510" s="230"/>
      <c r="AX510" s="230"/>
      <c r="AY510" s="230"/>
      <c r="AZ510" s="230"/>
      <c r="BA510" s="230"/>
      <c r="BB510" s="230"/>
      <c r="BC510" s="230"/>
      <c r="BD510" s="230"/>
      <c r="BE510" s="230"/>
      <c r="BF510" s="230"/>
      <c r="BG510" s="230"/>
      <c r="BH510" s="230"/>
      <c r="BI510" s="230"/>
      <c r="BJ510" s="230"/>
      <c r="BK510" s="230"/>
      <c r="BL510" s="230"/>
      <c r="BM510" s="230"/>
      <c r="BN510" s="230"/>
      <c r="BO510" s="230"/>
      <c r="BP510" s="230"/>
      <c r="BQ510" s="230"/>
      <c r="BR510" s="230"/>
      <c r="BS510" s="230"/>
      <c r="BT510" s="230"/>
      <c r="BU510" s="230"/>
      <c r="BV510" s="230"/>
      <c r="BW510" s="230"/>
      <c r="BX510" s="230"/>
      <c r="BY510" s="230"/>
      <c r="BZ510" s="230"/>
      <c r="CA510" s="230"/>
      <c r="CB510" s="230"/>
      <c r="CC510" s="230"/>
      <c r="CD510" s="230"/>
      <c r="CE510" s="230"/>
      <c r="CF510" s="230"/>
      <c r="CG510" s="230"/>
      <c r="CH510" s="230"/>
      <c r="CI510" s="230"/>
      <c r="CJ510" s="230"/>
      <c r="CK510" s="230"/>
      <c r="CL510" s="230"/>
      <c r="CM510" s="230"/>
      <c r="CN510" s="230"/>
      <c r="CO510" s="230"/>
      <c r="CP510" s="230"/>
      <c r="CQ510" s="230"/>
      <c r="CR510" s="230"/>
      <c r="CS510" s="230"/>
      <c r="CT510" s="230"/>
      <c r="CU510" s="230"/>
      <c r="CV510" s="230"/>
      <c r="CW510" s="230"/>
      <c r="CX510" s="230"/>
      <c r="CY510" s="230"/>
      <c r="CZ510" s="230"/>
      <c r="DA510" s="230"/>
      <c r="DB510" s="230"/>
      <c r="DC510" s="230"/>
      <c r="DD510" s="230"/>
      <c r="DE510" s="230"/>
      <c r="DF510" s="230"/>
      <c r="DG510" s="230"/>
      <c r="DH510" s="230"/>
      <c r="DI510" s="230"/>
      <c r="DJ510" s="230"/>
      <c r="DK510" s="230"/>
      <c r="DL510" s="230"/>
      <c r="DM510" s="230"/>
      <c r="DN510" s="230"/>
      <c r="DO510" s="230"/>
      <c r="DP510" s="230"/>
      <c r="DQ510" s="230"/>
      <c r="DR510" s="230"/>
      <c r="DS510" s="230"/>
    </row>
    <row r="511" spans="1:123" ht="24" customHeight="1" x14ac:dyDescent="0.2">
      <c r="A511" s="284"/>
      <c r="B511" s="103"/>
      <c r="C511" s="143" t="s">
        <v>604</v>
      </c>
      <c r="D511" s="104"/>
      <c r="E511" s="105"/>
      <c r="F511" s="106"/>
      <c r="G511" s="285"/>
    </row>
    <row r="512" spans="1:123" s="229" customFormat="1" ht="24" customHeight="1" x14ac:dyDescent="0.2">
      <c r="A512" s="224" t="str">
        <f t="shared" ref="A512:A525" si="151">IFERROR(VLOOKUP(C512,Tabla_Insumos,4,FALSE),"")</f>
        <v/>
      </c>
      <c r="B512" s="222" t="str">
        <f>IFERROR(VLOOKUP(C512,Tabla_Insumos,5,FALSE),"")</f>
        <v/>
      </c>
      <c r="C512" s="223"/>
      <c r="D512" s="224" t="str">
        <f t="shared" ref="D512:D525" si="152">IFERROR(VLOOKUP(C512,Tabla_Insumos,2,FALSE),"")</f>
        <v/>
      </c>
      <c r="E512" s="225"/>
      <c r="F512" s="226">
        <f t="shared" ref="F512:F525" si="153">IFERROR(VLOOKUP(C512,Tabla_Insumos,3,FALSE),0)</f>
        <v>0</v>
      </c>
      <c r="G512" s="286">
        <f>ROUND(E512*F512,2)</f>
        <v>0</v>
      </c>
    </row>
    <row r="513" spans="1:7" s="229" customFormat="1" ht="24" customHeight="1" x14ac:dyDescent="0.2">
      <c r="A513" s="224" t="str">
        <f t="shared" si="151"/>
        <v/>
      </c>
      <c r="B513" s="222" t="str">
        <f t="shared" ref="B513:B525" si="154">IFERROR(VLOOKUP(C513,Tabla_Insumos,5,FALSE),"")</f>
        <v/>
      </c>
      <c r="C513" s="223"/>
      <c r="D513" s="224" t="str">
        <f t="shared" si="152"/>
        <v/>
      </c>
      <c r="E513" s="225"/>
      <c r="F513" s="226">
        <f t="shared" si="153"/>
        <v>0</v>
      </c>
      <c r="G513" s="286">
        <f t="shared" ref="G513:G525" si="155">ROUND(E513*F513,2)</f>
        <v>0</v>
      </c>
    </row>
    <row r="514" spans="1:7" s="229" customFormat="1" ht="24" customHeight="1" x14ac:dyDescent="0.2">
      <c r="A514" s="224" t="str">
        <f t="shared" si="151"/>
        <v/>
      </c>
      <c r="B514" s="222" t="str">
        <f t="shared" si="154"/>
        <v/>
      </c>
      <c r="C514" s="223"/>
      <c r="D514" s="224" t="str">
        <f t="shared" si="152"/>
        <v/>
      </c>
      <c r="E514" s="225"/>
      <c r="F514" s="226">
        <f t="shared" si="153"/>
        <v>0</v>
      </c>
      <c r="G514" s="286">
        <f t="shared" si="155"/>
        <v>0</v>
      </c>
    </row>
    <row r="515" spans="1:7" s="229" customFormat="1" ht="24" customHeight="1" x14ac:dyDescent="0.2">
      <c r="A515" s="224" t="str">
        <f t="shared" si="151"/>
        <v/>
      </c>
      <c r="B515" s="222" t="str">
        <f t="shared" si="154"/>
        <v/>
      </c>
      <c r="C515" s="223"/>
      <c r="D515" s="224" t="str">
        <f t="shared" si="152"/>
        <v/>
      </c>
      <c r="E515" s="225"/>
      <c r="F515" s="226">
        <f t="shared" si="153"/>
        <v>0</v>
      </c>
      <c r="G515" s="286">
        <f t="shared" si="155"/>
        <v>0</v>
      </c>
    </row>
    <row r="516" spans="1:7" s="229" customFormat="1" ht="24" customHeight="1" x14ac:dyDescent="0.2">
      <c r="A516" s="224" t="str">
        <f t="shared" si="151"/>
        <v/>
      </c>
      <c r="B516" s="222" t="str">
        <f t="shared" si="154"/>
        <v/>
      </c>
      <c r="C516" s="223"/>
      <c r="D516" s="224" t="str">
        <f t="shared" si="152"/>
        <v/>
      </c>
      <c r="E516" s="225"/>
      <c r="F516" s="226">
        <f t="shared" si="153"/>
        <v>0</v>
      </c>
      <c r="G516" s="286">
        <f t="shared" si="155"/>
        <v>0</v>
      </c>
    </row>
    <row r="517" spans="1:7" s="229" customFormat="1" ht="24" customHeight="1" x14ac:dyDescent="0.2">
      <c r="A517" s="224" t="str">
        <f t="shared" si="151"/>
        <v/>
      </c>
      <c r="B517" s="222" t="str">
        <f t="shared" si="154"/>
        <v/>
      </c>
      <c r="C517" s="223"/>
      <c r="D517" s="224" t="str">
        <f t="shared" si="152"/>
        <v/>
      </c>
      <c r="E517" s="225"/>
      <c r="F517" s="226">
        <f t="shared" si="153"/>
        <v>0</v>
      </c>
      <c r="G517" s="286">
        <f t="shared" si="155"/>
        <v>0</v>
      </c>
    </row>
    <row r="518" spans="1:7" s="229" customFormat="1" ht="24" customHeight="1" x14ac:dyDescent="0.2">
      <c r="A518" s="224" t="str">
        <f t="shared" si="151"/>
        <v/>
      </c>
      <c r="B518" s="222" t="str">
        <f t="shared" si="154"/>
        <v/>
      </c>
      <c r="C518" s="223"/>
      <c r="D518" s="224" t="str">
        <f t="shared" si="152"/>
        <v/>
      </c>
      <c r="E518" s="225"/>
      <c r="F518" s="226">
        <f t="shared" si="153"/>
        <v>0</v>
      </c>
      <c r="G518" s="286">
        <f t="shared" si="155"/>
        <v>0</v>
      </c>
    </row>
    <row r="519" spans="1:7" s="229" customFormat="1" ht="24" customHeight="1" x14ac:dyDescent="0.2">
      <c r="A519" s="224" t="str">
        <f t="shared" si="151"/>
        <v/>
      </c>
      <c r="B519" s="222" t="str">
        <f t="shared" si="154"/>
        <v/>
      </c>
      <c r="C519" s="223"/>
      <c r="D519" s="224" t="str">
        <f t="shared" si="152"/>
        <v/>
      </c>
      <c r="E519" s="225"/>
      <c r="F519" s="226">
        <f t="shared" si="153"/>
        <v>0</v>
      </c>
      <c r="G519" s="286">
        <f t="shared" si="155"/>
        <v>0</v>
      </c>
    </row>
    <row r="520" spans="1:7" s="229" customFormat="1" ht="24" customHeight="1" x14ac:dyDescent="0.2">
      <c r="A520" s="224" t="str">
        <f t="shared" si="151"/>
        <v/>
      </c>
      <c r="B520" s="222" t="str">
        <f t="shared" si="154"/>
        <v/>
      </c>
      <c r="C520" s="223"/>
      <c r="D520" s="224" t="str">
        <f t="shared" si="152"/>
        <v/>
      </c>
      <c r="E520" s="225"/>
      <c r="F520" s="226">
        <f t="shared" si="153"/>
        <v>0</v>
      </c>
      <c r="G520" s="286">
        <f t="shared" si="155"/>
        <v>0</v>
      </c>
    </row>
    <row r="521" spans="1:7" s="229" customFormat="1" ht="24" customHeight="1" x14ac:dyDescent="0.2">
      <c r="A521" s="224" t="str">
        <f t="shared" si="151"/>
        <v/>
      </c>
      <c r="B521" s="222" t="str">
        <f t="shared" si="154"/>
        <v/>
      </c>
      <c r="C521" s="223"/>
      <c r="D521" s="224" t="str">
        <f t="shared" si="152"/>
        <v/>
      </c>
      <c r="E521" s="225"/>
      <c r="F521" s="226">
        <f t="shared" si="153"/>
        <v>0</v>
      </c>
      <c r="G521" s="286">
        <f t="shared" si="155"/>
        <v>0</v>
      </c>
    </row>
    <row r="522" spans="1:7" s="229" customFormat="1" ht="24" customHeight="1" x14ac:dyDescent="0.2">
      <c r="A522" s="224" t="str">
        <f t="shared" si="151"/>
        <v/>
      </c>
      <c r="B522" s="222" t="str">
        <f t="shared" si="154"/>
        <v/>
      </c>
      <c r="C522" s="223"/>
      <c r="D522" s="224" t="str">
        <f t="shared" si="152"/>
        <v/>
      </c>
      <c r="E522" s="225"/>
      <c r="F522" s="226">
        <f t="shared" si="153"/>
        <v>0</v>
      </c>
      <c r="G522" s="286">
        <f t="shared" si="155"/>
        <v>0</v>
      </c>
    </row>
    <row r="523" spans="1:7" s="229" customFormat="1" ht="24" customHeight="1" x14ac:dyDescent="0.2">
      <c r="A523" s="224" t="str">
        <f t="shared" si="151"/>
        <v/>
      </c>
      <c r="B523" s="222" t="str">
        <f t="shared" si="154"/>
        <v/>
      </c>
      <c r="C523" s="223"/>
      <c r="D523" s="224" t="str">
        <f t="shared" si="152"/>
        <v/>
      </c>
      <c r="E523" s="225"/>
      <c r="F523" s="226">
        <f t="shared" si="153"/>
        <v>0</v>
      </c>
      <c r="G523" s="286">
        <f t="shared" si="155"/>
        <v>0</v>
      </c>
    </row>
    <row r="524" spans="1:7" s="229" customFormat="1" ht="24" customHeight="1" x14ac:dyDescent="0.2">
      <c r="A524" s="224" t="str">
        <f t="shared" si="151"/>
        <v/>
      </c>
      <c r="B524" s="222" t="str">
        <f t="shared" si="154"/>
        <v/>
      </c>
      <c r="C524" s="223"/>
      <c r="D524" s="224" t="str">
        <f t="shared" si="152"/>
        <v/>
      </c>
      <c r="E524" s="225"/>
      <c r="F524" s="226">
        <f t="shared" si="153"/>
        <v>0</v>
      </c>
      <c r="G524" s="286">
        <f t="shared" si="155"/>
        <v>0</v>
      </c>
    </row>
    <row r="525" spans="1:7" s="229" customFormat="1" ht="24" customHeight="1" x14ac:dyDescent="0.2">
      <c r="A525" s="224" t="str">
        <f t="shared" si="151"/>
        <v/>
      </c>
      <c r="B525" s="222" t="str">
        <f t="shared" si="154"/>
        <v/>
      </c>
      <c r="C525" s="223"/>
      <c r="D525" s="224" t="str">
        <f t="shared" si="152"/>
        <v/>
      </c>
      <c r="E525" s="225"/>
      <c r="F525" s="227">
        <f t="shared" si="153"/>
        <v>0</v>
      </c>
      <c r="G525" s="286">
        <f t="shared" si="155"/>
        <v>0</v>
      </c>
    </row>
    <row r="526" spans="1:7" ht="24" customHeight="1" x14ac:dyDescent="0.2">
      <c r="A526" s="287"/>
      <c r="D526" s="97"/>
      <c r="E526" s="98"/>
      <c r="F526" s="273" t="s">
        <v>31</v>
      </c>
      <c r="G526" s="288">
        <f>SUBTOTAL(9,G512:G525)</f>
        <v>0</v>
      </c>
    </row>
    <row r="527" spans="1:7" ht="24" customHeight="1" x14ac:dyDescent="0.2">
      <c r="A527" s="287"/>
      <c r="C527" s="107" t="s">
        <v>605</v>
      </c>
      <c r="D527" s="97"/>
      <c r="E527" s="98"/>
      <c r="G527" s="289"/>
    </row>
    <row r="528" spans="1:7" s="229" customFormat="1" ht="24" customHeight="1" x14ac:dyDescent="0.2">
      <c r="A528" s="224" t="str">
        <f t="shared" ref="A528:A535" si="156">IFERROR(VLOOKUP(C528,Tabla_Insumos,4,FALSE),"")</f>
        <v/>
      </c>
      <c r="B528" s="222">
        <f t="shared" ref="B528:B535" si="157">IFERROR(VLOOKUP(A528,Tabla_Indices,5,FALSE),"")</f>
        <v>0</v>
      </c>
      <c r="C528" s="223"/>
      <c r="D528" s="224" t="str">
        <f t="shared" ref="D528:D535" si="158">IFERROR(VLOOKUP(C528,Tabla_Insumos,2,FALSE),"")</f>
        <v/>
      </c>
      <c r="E528" s="225"/>
      <c r="F528" s="228">
        <f t="shared" ref="F528:F535" si="159">IFERROR(VLOOKUP(C528,Tabla_Insumos,3,FALSE),0)</f>
        <v>0</v>
      </c>
      <c r="G528" s="286">
        <f>ROUND(E528*F528,2)</f>
        <v>0</v>
      </c>
    </row>
    <row r="529" spans="1:7" s="229" customFormat="1" ht="24" customHeight="1" x14ac:dyDescent="0.2">
      <c r="A529" s="224" t="str">
        <f t="shared" si="156"/>
        <v/>
      </c>
      <c r="B529" s="222">
        <f t="shared" si="157"/>
        <v>0</v>
      </c>
      <c r="C529" s="223"/>
      <c r="D529" s="224" t="str">
        <f t="shared" si="158"/>
        <v/>
      </c>
      <c r="E529" s="225"/>
      <c r="F529" s="228">
        <f t="shared" si="159"/>
        <v>0</v>
      </c>
      <c r="G529" s="286">
        <f>ROUND(E529*F529,2)</f>
        <v>0</v>
      </c>
    </row>
    <row r="530" spans="1:7" s="229" customFormat="1" ht="24" customHeight="1" x14ac:dyDescent="0.2">
      <c r="A530" s="224" t="str">
        <f t="shared" si="156"/>
        <v/>
      </c>
      <c r="B530" s="222">
        <f t="shared" si="157"/>
        <v>0</v>
      </c>
      <c r="C530" s="223"/>
      <c r="D530" s="224" t="str">
        <f t="shared" si="158"/>
        <v/>
      </c>
      <c r="E530" s="225"/>
      <c r="F530" s="228">
        <f t="shared" si="159"/>
        <v>0</v>
      </c>
      <c r="G530" s="286">
        <f t="shared" ref="G530:G535" si="160">ROUND(E530*F530,2)</f>
        <v>0</v>
      </c>
    </row>
    <row r="531" spans="1:7" s="229" customFormat="1" ht="24" customHeight="1" x14ac:dyDescent="0.2">
      <c r="A531" s="224" t="str">
        <f t="shared" si="156"/>
        <v/>
      </c>
      <c r="B531" s="222">
        <f t="shared" si="157"/>
        <v>0</v>
      </c>
      <c r="C531" s="223"/>
      <c r="D531" s="224" t="str">
        <f t="shared" si="158"/>
        <v/>
      </c>
      <c r="E531" s="225"/>
      <c r="F531" s="228">
        <f t="shared" si="159"/>
        <v>0</v>
      </c>
      <c r="G531" s="286">
        <f t="shared" si="160"/>
        <v>0</v>
      </c>
    </row>
    <row r="532" spans="1:7" s="229" customFormat="1" ht="24" customHeight="1" x14ac:dyDescent="0.2">
      <c r="A532" s="224" t="str">
        <f t="shared" si="156"/>
        <v/>
      </c>
      <c r="B532" s="222">
        <f t="shared" si="157"/>
        <v>0</v>
      </c>
      <c r="C532" s="223"/>
      <c r="D532" s="224" t="str">
        <f t="shared" si="158"/>
        <v/>
      </c>
      <c r="E532" s="225"/>
      <c r="F532" s="226">
        <f t="shared" si="159"/>
        <v>0</v>
      </c>
      <c r="G532" s="286">
        <f t="shared" si="160"/>
        <v>0</v>
      </c>
    </row>
    <row r="533" spans="1:7" s="229" customFormat="1" ht="24" customHeight="1" x14ac:dyDescent="0.2">
      <c r="A533" s="224" t="str">
        <f t="shared" si="156"/>
        <v/>
      </c>
      <c r="B533" s="222">
        <f t="shared" si="157"/>
        <v>0</v>
      </c>
      <c r="C533" s="223"/>
      <c r="D533" s="224" t="str">
        <f t="shared" si="158"/>
        <v/>
      </c>
      <c r="E533" s="225"/>
      <c r="F533" s="226">
        <f t="shared" si="159"/>
        <v>0</v>
      </c>
      <c r="G533" s="286">
        <f t="shared" si="160"/>
        <v>0</v>
      </c>
    </row>
    <row r="534" spans="1:7" s="229" customFormat="1" ht="24" customHeight="1" x14ac:dyDescent="0.2">
      <c r="A534" s="224" t="str">
        <f t="shared" si="156"/>
        <v/>
      </c>
      <c r="B534" s="222">
        <f t="shared" si="157"/>
        <v>0</v>
      </c>
      <c r="C534" s="223"/>
      <c r="D534" s="224" t="str">
        <f t="shared" si="158"/>
        <v/>
      </c>
      <c r="E534" s="225"/>
      <c r="F534" s="226">
        <f t="shared" si="159"/>
        <v>0</v>
      </c>
      <c r="G534" s="286">
        <f t="shared" si="160"/>
        <v>0</v>
      </c>
    </row>
    <row r="535" spans="1:7" s="229" customFormat="1" ht="24" customHeight="1" x14ac:dyDescent="0.2">
      <c r="A535" s="224" t="str">
        <f t="shared" si="156"/>
        <v/>
      </c>
      <c r="B535" s="222">
        <f t="shared" si="157"/>
        <v>0</v>
      </c>
      <c r="C535" s="223"/>
      <c r="D535" s="224" t="str">
        <f t="shared" si="158"/>
        <v/>
      </c>
      <c r="E535" s="225"/>
      <c r="F535" s="226">
        <f t="shared" si="159"/>
        <v>0</v>
      </c>
      <c r="G535" s="286">
        <f t="shared" si="160"/>
        <v>0</v>
      </c>
    </row>
    <row r="536" spans="1:7" ht="24" customHeight="1" x14ac:dyDescent="0.2">
      <c r="A536" s="287"/>
      <c r="D536" s="97"/>
      <c r="E536" s="98"/>
      <c r="F536" s="273" t="s">
        <v>32</v>
      </c>
      <c r="G536" s="288">
        <f>SUBTOTAL(9,G528:G535)</f>
        <v>0</v>
      </c>
    </row>
    <row r="537" spans="1:7" ht="24" customHeight="1" x14ac:dyDescent="0.2">
      <c r="A537" s="287"/>
      <c r="C537" s="107" t="s">
        <v>606</v>
      </c>
      <c r="D537" s="97"/>
      <c r="E537" s="98"/>
      <c r="G537" s="289"/>
    </row>
    <row r="538" spans="1:7" s="229" customFormat="1" ht="24" customHeight="1" x14ac:dyDescent="0.2">
      <c r="A538" s="224" t="str">
        <f t="shared" ref="A538:A546" si="161">IFERROR(VLOOKUP(C538,Tabla_Insumos,4,FALSE),"")</f>
        <v/>
      </c>
      <c r="B538" s="222" t="str">
        <f t="shared" ref="B538:B546" si="162">IFERROR(VLOOKUP(C538,Tabla_Insumos,5,FALSE),"")</f>
        <v/>
      </c>
      <c r="C538" s="223"/>
      <c r="D538" s="224" t="str">
        <f t="shared" ref="D538:D546" si="163">IFERROR(VLOOKUP(C538,Tabla_Insumos,2,FALSE),"")</f>
        <v/>
      </c>
      <c r="E538" s="225"/>
      <c r="F538" s="226">
        <f t="shared" ref="F538:F546" si="164">IFERROR(VLOOKUP(C538,Tabla_Insumos,3,FALSE),0)</f>
        <v>0</v>
      </c>
      <c r="G538" s="286">
        <f t="shared" ref="G538:G546" si="165">ROUND(E538*F538,2)</f>
        <v>0</v>
      </c>
    </row>
    <row r="539" spans="1:7" s="229" customFormat="1" ht="24" customHeight="1" x14ac:dyDescent="0.2">
      <c r="A539" s="224" t="str">
        <f t="shared" si="161"/>
        <v/>
      </c>
      <c r="B539" s="222" t="str">
        <f t="shared" si="162"/>
        <v/>
      </c>
      <c r="C539" s="223"/>
      <c r="D539" s="224" t="str">
        <f t="shared" si="163"/>
        <v/>
      </c>
      <c r="E539" s="225"/>
      <c r="F539" s="226">
        <f t="shared" si="164"/>
        <v>0</v>
      </c>
      <c r="G539" s="286">
        <f t="shared" si="165"/>
        <v>0</v>
      </c>
    </row>
    <row r="540" spans="1:7" s="229" customFormat="1" ht="24" customHeight="1" x14ac:dyDescent="0.2">
      <c r="A540" s="224" t="str">
        <f t="shared" si="161"/>
        <v/>
      </c>
      <c r="B540" s="222" t="str">
        <f t="shared" si="162"/>
        <v/>
      </c>
      <c r="C540" s="223"/>
      <c r="D540" s="224" t="str">
        <f t="shared" si="163"/>
        <v/>
      </c>
      <c r="E540" s="225"/>
      <c r="F540" s="226">
        <f t="shared" si="164"/>
        <v>0</v>
      </c>
      <c r="G540" s="286">
        <f t="shared" si="165"/>
        <v>0</v>
      </c>
    </row>
    <row r="541" spans="1:7" s="229" customFormat="1" ht="24" customHeight="1" x14ac:dyDescent="0.2">
      <c r="A541" s="224" t="str">
        <f t="shared" si="161"/>
        <v/>
      </c>
      <c r="B541" s="222" t="str">
        <f t="shared" si="162"/>
        <v/>
      </c>
      <c r="C541" s="223"/>
      <c r="D541" s="224" t="str">
        <f t="shared" si="163"/>
        <v/>
      </c>
      <c r="E541" s="225"/>
      <c r="F541" s="226">
        <f t="shared" si="164"/>
        <v>0</v>
      </c>
      <c r="G541" s="286">
        <f t="shared" si="165"/>
        <v>0</v>
      </c>
    </row>
    <row r="542" spans="1:7" s="229" customFormat="1" ht="24" customHeight="1" x14ac:dyDescent="0.2">
      <c r="A542" s="224" t="str">
        <f t="shared" si="161"/>
        <v/>
      </c>
      <c r="B542" s="222" t="str">
        <f t="shared" si="162"/>
        <v/>
      </c>
      <c r="C542" s="223"/>
      <c r="D542" s="224" t="str">
        <f t="shared" si="163"/>
        <v/>
      </c>
      <c r="E542" s="225"/>
      <c r="F542" s="226">
        <f t="shared" si="164"/>
        <v>0</v>
      </c>
      <c r="G542" s="286">
        <f t="shared" si="165"/>
        <v>0</v>
      </c>
    </row>
    <row r="543" spans="1:7" s="229" customFormat="1" ht="24" customHeight="1" x14ac:dyDescent="0.2">
      <c r="A543" s="224" t="str">
        <f t="shared" si="161"/>
        <v/>
      </c>
      <c r="B543" s="222" t="str">
        <f t="shared" si="162"/>
        <v/>
      </c>
      <c r="C543" s="223"/>
      <c r="D543" s="224" t="str">
        <f t="shared" si="163"/>
        <v/>
      </c>
      <c r="E543" s="225"/>
      <c r="F543" s="226">
        <f t="shared" si="164"/>
        <v>0</v>
      </c>
      <c r="G543" s="286">
        <f t="shared" si="165"/>
        <v>0</v>
      </c>
    </row>
    <row r="544" spans="1:7" s="229" customFormat="1" ht="24" customHeight="1" x14ac:dyDescent="0.2">
      <c r="A544" s="224" t="str">
        <f t="shared" si="161"/>
        <v/>
      </c>
      <c r="B544" s="222" t="str">
        <f t="shared" si="162"/>
        <v/>
      </c>
      <c r="C544" s="223"/>
      <c r="D544" s="224" t="str">
        <f t="shared" si="163"/>
        <v/>
      </c>
      <c r="E544" s="225"/>
      <c r="F544" s="226">
        <f t="shared" si="164"/>
        <v>0</v>
      </c>
      <c r="G544" s="286">
        <f t="shared" si="165"/>
        <v>0</v>
      </c>
    </row>
    <row r="545" spans="1:123" s="229" customFormat="1" ht="24" customHeight="1" x14ac:dyDescent="0.2">
      <c r="A545" s="224" t="str">
        <f t="shared" si="161"/>
        <v/>
      </c>
      <c r="B545" s="222" t="str">
        <f t="shared" si="162"/>
        <v/>
      </c>
      <c r="C545" s="223"/>
      <c r="D545" s="224" t="str">
        <f t="shared" si="163"/>
        <v/>
      </c>
      <c r="E545" s="225"/>
      <c r="F545" s="226">
        <f t="shared" si="164"/>
        <v>0</v>
      </c>
      <c r="G545" s="286">
        <f t="shared" si="165"/>
        <v>0</v>
      </c>
    </row>
    <row r="546" spans="1:123" s="229" customFormat="1" ht="24" customHeight="1" x14ac:dyDescent="0.2">
      <c r="A546" s="224" t="str">
        <f t="shared" si="161"/>
        <v/>
      </c>
      <c r="B546" s="222" t="str">
        <f t="shared" si="162"/>
        <v/>
      </c>
      <c r="C546" s="223"/>
      <c r="D546" s="224" t="str">
        <f t="shared" si="163"/>
        <v/>
      </c>
      <c r="E546" s="225"/>
      <c r="F546" s="226">
        <f t="shared" si="164"/>
        <v>0</v>
      </c>
      <c r="G546" s="286">
        <f t="shared" si="165"/>
        <v>0</v>
      </c>
    </row>
    <row r="547" spans="1:123" ht="24" customHeight="1" x14ac:dyDescent="0.2">
      <c r="A547" s="290"/>
      <c r="B547" s="97"/>
      <c r="D547" s="97"/>
      <c r="E547" s="98"/>
      <c r="F547" s="273" t="s">
        <v>33</v>
      </c>
      <c r="G547" s="288">
        <f>SUBTOTAL(9,G538:G546)</f>
        <v>0</v>
      </c>
    </row>
    <row r="548" spans="1:123" ht="24" customHeight="1" x14ac:dyDescent="0.2">
      <c r="A548" s="291"/>
      <c r="B548" s="97"/>
      <c r="D548" s="97"/>
      <c r="E548" s="98"/>
      <c r="G548" s="289"/>
    </row>
    <row r="549" spans="1:123" ht="24" customHeight="1" x14ac:dyDescent="0.2">
      <c r="A549" s="292" t="str">
        <f>B507</f>
        <v>4.3</v>
      </c>
      <c r="B549" s="293" t="str">
        <f>C507</f>
        <v>Excavaciones</v>
      </c>
      <c r="C549" s="104"/>
      <c r="D549" s="104" t="s">
        <v>34</v>
      </c>
      <c r="E549" s="105"/>
      <c r="F549" s="295" t="s">
        <v>35</v>
      </c>
      <c r="G549" s="294">
        <f>SUBTOTAL(9,G512:G548)</f>
        <v>0</v>
      </c>
    </row>
    <row r="551" spans="1:123" ht="24" customHeight="1" x14ac:dyDescent="0.2">
      <c r="A551" s="274" t="s">
        <v>37</v>
      </c>
      <c r="B551" s="275"/>
      <c r="C551" s="275"/>
      <c r="D551" s="275"/>
      <c r="E551" s="275"/>
      <c r="F551" s="275"/>
      <c r="G551" s="276"/>
    </row>
    <row r="552" spans="1:123" ht="24" customHeight="1" x14ac:dyDescent="0.2">
      <c r="A552" s="277" t="s">
        <v>602</v>
      </c>
      <c r="B552" s="93" t="str">
        <f>Comitente</f>
        <v>DIRECCION PROVINCIAL DE ESPACIOS VERDES</v>
      </c>
      <c r="C552" s="89"/>
      <c r="D552" s="94"/>
      <c r="E552" s="94"/>
      <c r="F552" s="95"/>
      <c r="G552" s="278"/>
    </row>
    <row r="553" spans="1:123" ht="24" customHeight="1" x14ac:dyDescent="0.2">
      <c r="A553" s="277" t="s">
        <v>603</v>
      </c>
      <c r="B553" s="93">
        <f>Contratista</f>
        <v>0</v>
      </c>
      <c r="C553" s="90"/>
      <c r="D553" s="90"/>
      <c r="E553" s="90"/>
      <c r="F553" s="96"/>
      <c r="G553" s="279"/>
    </row>
    <row r="554" spans="1:123" ht="24" customHeight="1" x14ac:dyDescent="0.2">
      <c r="A554" s="277" t="s">
        <v>24</v>
      </c>
      <c r="B554" s="93" t="str">
        <f>Obra</f>
        <v>EXTRACCION DE MANGRULLO EXISTENTE, PROVISION DE NUEVO MANGRULLO Y REFUNCIONALIZACION DE JUEGOS DE NIÑOS EN PARQUE DE MAYO</v>
      </c>
      <c r="C554" s="90"/>
      <c r="D554" s="90"/>
      <c r="E554" s="90"/>
      <c r="F554" s="96" t="s">
        <v>38</v>
      </c>
      <c r="G554" s="280">
        <f>Fecha_Base</f>
        <v>44865</v>
      </c>
    </row>
    <row r="555" spans="1:123" ht="24" customHeight="1" x14ac:dyDescent="0.2">
      <c r="A555" s="281" t="s">
        <v>601</v>
      </c>
      <c r="B555" s="91" t="str">
        <f>Ubicación</f>
        <v>CAPITAL</v>
      </c>
      <c r="C555" s="91"/>
      <c r="D555" s="97"/>
      <c r="E555" s="98"/>
      <c r="G555" s="282"/>
    </row>
    <row r="556" spans="1:123" ht="24" customHeight="1" x14ac:dyDescent="0.2">
      <c r="A556" s="281" t="s">
        <v>39</v>
      </c>
      <c r="B556" s="100">
        <f>IFERROR(VALUE(LEFT(B557,FIND(".",B557)-1)),"")</f>
        <v>4</v>
      </c>
      <c r="C556" s="92" t="str">
        <f>IFERROR(VLOOKUP(B556,Tabla_CyP,2,FALSE),"")</f>
        <v>PROVISION Y COLOCACION DE MANGRULLO</v>
      </c>
      <c r="E556" s="98"/>
      <c r="G556" s="282"/>
    </row>
    <row r="557" spans="1:123" ht="24" customHeight="1" x14ac:dyDescent="0.2">
      <c r="A557" s="281" t="s">
        <v>25</v>
      </c>
      <c r="B557" s="101" t="str">
        <f>IFERROR(VLOOKUP(COUNTIF($A$1:A557,"ANALISIS DE PRECIOS"),Tabla_NumeroItem,2,FALSE),"")</f>
        <v>4.4</v>
      </c>
      <c r="C557" s="92" t="str">
        <f>IFERROR(VLOOKUP(B557,Tabla_CyP,2,FALSE),"")</f>
        <v>Hormigon de limpieza</v>
      </c>
      <c r="D557" s="97"/>
      <c r="E557" s="98"/>
      <c r="F557" s="96" t="s">
        <v>26</v>
      </c>
      <c r="G557" s="283" t="str">
        <f>IFERROR(VLOOKUP(B557,Tabla_CyP,4,FALSE),"")</f>
        <v>GL</v>
      </c>
    </row>
    <row r="558" spans="1:123" ht="24" customHeight="1" x14ac:dyDescent="0.2">
      <c r="A558" s="281"/>
      <c r="B558" s="91"/>
      <c r="D558" s="97"/>
      <c r="E558" s="98"/>
      <c r="G558" s="282"/>
    </row>
    <row r="559" spans="1:123" ht="24" customHeight="1" x14ac:dyDescent="0.2">
      <c r="A559" s="334" t="s">
        <v>507</v>
      </c>
      <c r="B559" s="335"/>
      <c r="C559" s="336" t="s">
        <v>0</v>
      </c>
      <c r="D559" s="336" t="s">
        <v>27</v>
      </c>
      <c r="E559" s="338" t="s">
        <v>28</v>
      </c>
      <c r="F559" s="340" t="s">
        <v>29</v>
      </c>
      <c r="G559" s="340" t="s">
        <v>30</v>
      </c>
    </row>
    <row r="560" spans="1:123" s="97" customFormat="1" ht="24" customHeight="1" x14ac:dyDescent="0.2">
      <c r="A560" s="102" t="s">
        <v>508</v>
      </c>
      <c r="B560" s="102" t="s">
        <v>509</v>
      </c>
      <c r="C560" s="337"/>
      <c r="D560" s="337"/>
      <c r="E560" s="339"/>
      <c r="F560" s="341"/>
      <c r="G560" s="341"/>
      <c r="H560" s="230"/>
      <c r="I560" s="230"/>
      <c r="J560" s="230"/>
      <c r="K560" s="230"/>
      <c r="L560" s="230"/>
      <c r="M560" s="230"/>
      <c r="N560" s="230"/>
      <c r="O560" s="230"/>
      <c r="P560" s="230"/>
      <c r="Q560" s="230"/>
      <c r="R560" s="230"/>
      <c r="S560" s="230"/>
      <c r="T560" s="230"/>
      <c r="U560" s="230"/>
      <c r="V560" s="230"/>
      <c r="W560" s="230"/>
      <c r="X560" s="230"/>
      <c r="Y560" s="230"/>
      <c r="Z560" s="230"/>
      <c r="AA560" s="230"/>
      <c r="AB560" s="230"/>
      <c r="AC560" s="230"/>
      <c r="AD560" s="230"/>
      <c r="AE560" s="230"/>
      <c r="AF560" s="230"/>
      <c r="AG560" s="230"/>
      <c r="AH560" s="230"/>
      <c r="AI560" s="230"/>
      <c r="AJ560" s="230"/>
      <c r="AK560" s="230"/>
      <c r="AL560" s="230"/>
      <c r="AM560" s="230"/>
      <c r="AN560" s="230"/>
      <c r="AO560" s="230"/>
      <c r="AP560" s="230"/>
      <c r="AQ560" s="230"/>
      <c r="AR560" s="230"/>
      <c r="AS560" s="230"/>
      <c r="AT560" s="230"/>
      <c r="AU560" s="230"/>
      <c r="AV560" s="230"/>
      <c r="AW560" s="230"/>
      <c r="AX560" s="230"/>
      <c r="AY560" s="230"/>
      <c r="AZ560" s="230"/>
      <c r="BA560" s="230"/>
      <c r="BB560" s="230"/>
      <c r="BC560" s="230"/>
      <c r="BD560" s="230"/>
      <c r="BE560" s="230"/>
      <c r="BF560" s="230"/>
      <c r="BG560" s="230"/>
      <c r="BH560" s="230"/>
      <c r="BI560" s="230"/>
      <c r="BJ560" s="230"/>
      <c r="BK560" s="230"/>
      <c r="BL560" s="230"/>
      <c r="BM560" s="230"/>
      <c r="BN560" s="230"/>
      <c r="BO560" s="230"/>
      <c r="BP560" s="230"/>
      <c r="BQ560" s="230"/>
      <c r="BR560" s="230"/>
      <c r="BS560" s="230"/>
      <c r="BT560" s="230"/>
      <c r="BU560" s="230"/>
      <c r="BV560" s="230"/>
      <c r="BW560" s="230"/>
      <c r="BX560" s="230"/>
      <c r="BY560" s="230"/>
      <c r="BZ560" s="230"/>
      <c r="CA560" s="230"/>
      <c r="CB560" s="230"/>
      <c r="CC560" s="230"/>
      <c r="CD560" s="230"/>
      <c r="CE560" s="230"/>
      <c r="CF560" s="230"/>
      <c r="CG560" s="230"/>
      <c r="CH560" s="230"/>
      <c r="CI560" s="230"/>
      <c r="CJ560" s="230"/>
      <c r="CK560" s="230"/>
      <c r="CL560" s="230"/>
      <c r="CM560" s="230"/>
      <c r="CN560" s="230"/>
      <c r="CO560" s="230"/>
      <c r="CP560" s="230"/>
      <c r="CQ560" s="230"/>
      <c r="CR560" s="230"/>
      <c r="CS560" s="230"/>
      <c r="CT560" s="230"/>
      <c r="CU560" s="230"/>
      <c r="CV560" s="230"/>
      <c r="CW560" s="230"/>
      <c r="CX560" s="230"/>
      <c r="CY560" s="230"/>
      <c r="CZ560" s="230"/>
      <c r="DA560" s="230"/>
      <c r="DB560" s="230"/>
      <c r="DC560" s="230"/>
      <c r="DD560" s="230"/>
      <c r="DE560" s="230"/>
      <c r="DF560" s="230"/>
      <c r="DG560" s="230"/>
      <c r="DH560" s="230"/>
      <c r="DI560" s="230"/>
      <c r="DJ560" s="230"/>
      <c r="DK560" s="230"/>
      <c r="DL560" s="230"/>
      <c r="DM560" s="230"/>
      <c r="DN560" s="230"/>
      <c r="DO560" s="230"/>
      <c r="DP560" s="230"/>
      <c r="DQ560" s="230"/>
      <c r="DR560" s="230"/>
      <c r="DS560" s="230"/>
    </row>
    <row r="561" spans="1:7" ht="24" customHeight="1" x14ac:dyDescent="0.2">
      <c r="A561" s="284"/>
      <c r="B561" s="103"/>
      <c r="C561" s="143" t="s">
        <v>604</v>
      </c>
      <c r="D561" s="104"/>
      <c r="E561" s="105"/>
      <c r="F561" s="106"/>
      <c r="G561" s="285"/>
    </row>
    <row r="562" spans="1:7" s="229" customFormat="1" ht="24" customHeight="1" x14ac:dyDescent="0.2">
      <c r="A562" s="224" t="str">
        <f t="shared" ref="A562:A575" si="166">IFERROR(VLOOKUP(C562,Tabla_Insumos,4,FALSE),"")</f>
        <v/>
      </c>
      <c r="B562" s="222" t="str">
        <f>IFERROR(VLOOKUP(C562,Tabla_Insumos,5,FALSE),"")</f>
        <v/>
      </c>
      <c r="C562" s="223"/>
      <c r="D562" s="224" t="str">
        <f t="shared" ref="D562:D575" si="167">IFERROR(VLOOKUP(C562,Tabla_Insumos,2,FALSE),"")</f>
        <v/>
      </c>
      <c r="E562" s="225"/>
      <c r="F562" s="226">
        <f t="shared" ref="F562:F575" si="168">IFERROR(VLOOKUP(C562,Tabla_Insumos,3,FALSE),0)</f>
        <v>0</v>
      </c>
      <c r="G562" s="286">
        <f>ROUND(E562*F562,2)</f>
        <v>0</v>
      </c>
    </row>
    <row r="563" spans="1:7" s="229" customFormat="1" ht="24" customHeight="1" x14ac:dyDescent="0.2">
      <c r="A563" s="224" t="str">
        <f t="shared" si="166"/>
        <v/>
      </c>
      <c r="B563" s="222" t="str">
        <f t="shared" ref="B563:B575" si="169">IFERROR(VLOOKUP(C563,Tabla_Insumos,5,FALSE),"")</f>
        <v/>
      </c>
      <c r="C563" s="223"/>
      <c r="D563" s="224" t="str">
        <f t="shared" si="167"/>
        <v/>
      </c>
      <c r="E563" s="225"/>
      <c r="F563" s="226">
        <f t="shared" si="168"/>
        <v>0</v>
      </c>
      <c r="G563" s="286">
        <f t="shared" ref="G563:G575" si="170">ROUND(E563*F563,2)</f>
        <v>0</v>
      </c>
    </row>
    <row r="564" spans="1:7" s="229" customFormat="1" ht="24" customHeight="1" x14ac:dyDescent="0.2">
      <c r="A564" s="224" t="str">
        <f t="shared" si="166"/>
        <v/>
      </c>
      <c r="B564" s="222" t="str">
        <f t="shared" si="169"/>
        <v/>
      </c>
      <c r="C564" s="223"/>
      <c r="D564" s="224" t="str">
        <f t="shared" si="167"/>
        <v/>
      </c>
      <c r="E564" s="225"/>
      <c r="F564" s="226">
        <f t="shared" si="168"/>
        <v>0</v>
      </c>
      <c r="G564" s="286">
        <f t="shared" si="170"/>
        <v>0</v>
      </c>
    </row>
    <row r="565" spans="1:7" s="229" customFormat="1" ht="24" customHeight="1" x14ac:dyDescent="0.2">
      <c r="A565" s="224" t="str">
        <f t="shared" si="166"/>
        <v/>
      </c>
      <c r="B565" s="222" t="str">
        <f t="shared" si="169"/>
        <v/>
      </c>
      <c r="C565" s="223"/>
      <c r="D565" s="224" t="str">
        <f t="shared" si="167"/>
        <v/>
      </c>
      <c r="E565" s="225"/>
      <c r="F565" s="226">
        <f t="shared" si="168"/>
        <v>0</v>
      </c>
      <c r="G565" s="286">
        <f t="shared" si="170"/>
        <v>0</v>
      </c>
    </row>
    <row r="566" spans="1:7" s="229" customFormat="1" ht="24" customHeight="1" x14ac:dyDescent="0.2">
      <c r="A566" s="224" t="str">
        <f t="shared" si="166"/>
        <v/>
      </c>
      <c r="B566" s="222" t="str">
        <f t="shared" si="169"/>
        <v/>
      </c>
      <c r="C566" s="223"/>
      <c r="D566" s="224" t="str">
        <f t="shared" si="167"/>
        <v/>
      </c>
      <c r="E566" s="225"/>
      <c r="F566" s="226">
        <f t="shared" si="168"/>
        <v>0</v>
      </c>
      <c r="G566" s="286">
        <f t="shared" si="170"/>
        <v>0</v>
      </c>
    </row>
    <row r="567" spans="1:7" s="229" customFormat="1" ht="24" customHeight="1" x14ac:dyDescent="0.2">
      <c r="A567" s="224" t="str">
        <f t="shared" si="166"/>
        <v/>
      </c>
      <c r="B567" s="222" t="str">
        <f t="shared" si="169"/>
        <v/>
      </c>
      <c r="C567" s="223"/>
      <c r="D567" s="224" t="str">
        <f t="shared" si="167"/>
        <v/>
      </c>
      <c r="E567" s="225"/>
      <c r="F567" s="226">
        <f t="shared" si="168"/>
        <v>0</v>
      </c>
      <c r="G567" s="286">
        <f t="shared" si="170"/>
        <v>0</v>
      </c>
    </row>
    <row r="568" spans="1:7" s="229" customFormat="1" ht="24" customHeight="1" x14ac:dyDescent="0.2">
      <c r="A568" s="224" t="str">
        <f t="shared" si="166"/>
        <v/>
      </c>
      <c r="B568" s="222" t="str">
        <f t="shared" si="169"/>
        <v/>
      </c>
      <c r="C568" s="223"/>
      <c r="D568" s="224" t="str">
        <f t="shared" si="167"/>
        <v/>
      </c>
      <c r="E568" s="225"/>
      <c r="F568" s="226">
        <f t="shared" si="168"/>
        <v>0</v>
      </c>
      <c r="G568" s="286">
        <f t="shared" si="170"/>
        <v>0</v>
      </c>
    </row>
    <row r="569" spans="1:7" s="229" customFormat="1" ht="24" customHeight="1" x14ac:dyDescent="0.2">
      <c r="A569" s="224" t="str">
        <f t="shared" si="166"/>
        <v/>
      </c>
      <c r="B569" s="222" t="str">
        <f t="shared" si="169"/>
        <v/>
      </c>
      <c r="C569" s="223"/>
      <c r="D569" s="224" t="str">
        <f t="shared" si="167"/>
        <v/>
      </c>
      <c r="E569" s="225"/>
      <c r="F569" s="226">
        <f t="shared" si="168"/>
        <v>0</v>
      </c>
      <c r="G569" s="286">
        <f t="shared" si="170"/>
        <v>0</v>
      </c>
    </row>
    <row r="570" spans="1:7" s="229" customFormat="1" ht="24" customHeight="1" x14ac:dyDescent="0.2">
      <c r="A570" s="224" t="str">
        <f t="shared" si="166"/>
        <v/>
      </c>
      <c r="B570" s="222" t="str">
        <f t="shared" si="169"/>
        <v/>
      </c>
      <c r="C570" s="223"/>
      <c r="D570" s="224" t="str">
        <f t="shared" si="167"/>
        <v/>
      </c>
      <c r="E570" s="225"/>
      <c r="F570" s="226">
        <f t="shared" si="168"/>
        <v>0</v>
      </c>
      <c r="G570" s="286">
        <f t="shared" si="170"/>
        <v>0</v>
      </c>
    </row>
    <row r="571" spans="1:7" s="229" customFormat="1" ht="24" customHeight="1" x14ac:dyDescent="0.2">
      <c r="A571" s="224" t="str">
        <f t="shared" si="166"/>
        <v/>
      </c>
      <c r="B571" s="222" t="str">
        <f t="shared" si="169"/>
        <v/>
      </c>
      <c r="C571" s="223"/>
      <c r="D571" s="224" t="str">
        <f t="shared" si="167"/>
        <v/>
      </c>
      <c r="E571" s="225"/>
      <c r="F571" s="226">
        <f t="shared" si="168"/>
        <v>0</v>
      </c>
      <c r="G571" s="286">
        <f t="shared" si="170"/>
        <v>0</v>
      </c>
    </row>
    <row r="572" spans="1:7" s="229" customFormat="1" ht="24" customHeight="1" x14ac:dyDescent="0.2">
      <c r="A572" s="224" t="str">
        <f t="shared" si="166"/>
        <v/>
      </c>
      <c r="B572" s="222" t="str">
        <f t="shared" si="169"/>
        <v/>
      </c>
      <c r="C572" s="223"/>
      <c r="D572" s="224" t="str">
        <f t="shared" si="167"/>
        <v/>
      </c>
      <c r="E572" s="225"/>
      <c r="F572" s="226">
        <f t="shared" si="168"/>
        <v>0</v>
      </c>
      <c r="G572" s="286">
        <f t="shared" si="170"/>
        <v>0</v>
      </c>
    </row>
    <row r="573" spans="1:7" s="229" customFormat="1" ht="24" customHeight="1" x14ac:dyDescent="0.2">
      <c r="A573" s="224" t="str">
        <f t="shared" si="166"/>
        <v/>
      </c>
      <c r="B573" s="222" t="str">
        <f t="shared" si="169"/>
        <v/>
      </c>
      <c r="C573" s="223"/>
      <c r="D573" s="224" t="str">
        <f t="shared" si="167"/>
        <v/>
      </c>
      <c r="E573" s="225"/>
      <c r="F573" s="226">
        <f t="shared" si="168"/>
        <v>0</v>
      </c>
      <c r="G573" s="286">
        <f t="shared" si="170"/>
        <v>0</v>
      </c>
    </row>
    <row r="574" spans="1:7" s="229" customFormat="1" ht="24" customHeight="1" x14ac:dyDescent="0.2">
      <c r="A574" s="224" t="str">
        <f t="shared" si="166"/>
        <v/>
      </c>
      <c r="B574" s="222" t="str">
        <f t="shared" si="169"/>
        <v/>
      </c>
      <c r="C574" s="223"/>
      <c r="D574" s="224" t="str">
        <f t="shared" si="167"/>
        <v/>
      </c>
      <c r="E574" s="225"/>
      <c r="F574" s="226">
        <f t="shared" si="168"/>
        <v>0</v>
      </c>
      <c r="G574" s="286">
        <f t="shared" si="170"/>
        <v>0</v>
      </c>
    </row>
    <row r="575" spans="1:7" s="229" customFormat="1" ht="24" customHeight="1" x14ac:dyDescent="0.2">
      <c r="A575" s="224" t="str">
        <f t="shared" si="166"/>
        <v/>
      </c>
      <c r="B575" s="222" t="str">
        <f t="shared" si="169"/>
        <v/>
      </c>
      <c r="C575" s="223"/>
      <c r="D575" s="224" t="str">
        <f t="shared" si="167"/>
        <v/>
      </c>
      <c r="E575" s="225"/>
      <c r="F575" s="227">
        <f t="shared" si="168"/>
        <v>0</v>
      </c>
      <c r="G575" s="286">
        <f t="shared" si="170"/>
        <v>0</v>
      </c>
    </row>
    <row r="576" spans="1:7" ht="24" customHeight="1" x14ac:dyDescent="0.2">
      <c r="A576" s="287"/>
      <c r="D576" s="97"/>
      <c r="E576" s="98"/>
      <c r="F576" s="273" t="s">
        <v>31</v>
      </c>
      <c r="G576" s="288">
        <f>SUBTOTAL(9,G562:G575)</f>
        <v>0</v>
      </c>
    </row>
    <row r="577" spans="1:7" ht="24" customHeight="1" x14ac:dyDescent="0.2">
      <c r="A577" s="287"/>
      <c r="C577" s="107" t="s">
        <v>605</v>
      </c>
      <c r="D577" s="97"/>
      <c r="E577" s="98"/>
      <c r="G577" s="289"/>
    </row>
    <row r="578" spans="1:7" s="229" customFormat="1" ht="24" customHeight="1" x14ac:dyDescent="0.2">
      <c r="A578" s="224" t="str">
        <f t="shared" ref="A578:A585" si="171">IFERROR(VLOOKUP(C578,Tabla_Insumos,4,FALSE),"")</f>
        <v/>
      </c>
      <c r="B578" s="222">
        <f t="shared" ref="B578:B585" si="172">IFERROR(VLOOKUP(A578,Tabla_Indices,5,FALSE),"")</f>
        <v>0</v>
      </c>
      <c r="C578" s="223"/>
      <c r="D578" s="224" t="str">
        <f t="shared" ref="D578:D585" si="173">IFERROR(VLOOKUP(C578,Tabla_Insumos,2,FALSE),"")</f>
        <v/>
      </c>
      <c r="E578" s="225"/>
      <c r="F578" s="228">
        <f t="shared" ref="F578:F585" si="174">IFERROR(VLOOKUP(C578,Tabla_Insumos,3,FALSE),0)</f>
        <v>0</v>
      </c>
      <c r="G578" s="286">
        <f>ROUND(E578*F578,2)</f>
        <v>0</v>
      </c>
    </row>
    <row r="579" spans="1:7" s="229" customFormat="1" ht="24" customHeight="1" x14ac:dyDescent="0.2">
      <c r="A579" s="224" t="str">
        <f t="shared" si="171"/>
        <v/>
      </c>
      <c r="B579" s="222">
        <f t="shared" si="172"/>
        <v>0</v>
      </c>
      <c r="C579" s="223"/>
      <c r="D579" s="224" t="str">
        <f t="shared" si="173"/>
        <v/>
      </c>
      <c r="E579" s="225"/>
      <c r="F579" s="228">
        <f t="shared" si="174"/>
        <v>0</v>
      </c>
      <c r="G579" s="286">
        <f>ROUND(E579*F579,2)</f>
        <v>0</v>
      </c>
    </row>
    <row r="580" spans="1:7" s="229" customFormat="1" ht="24" customHeight="1" x14ac:dyDescent="0.2">
      <c r="A580" s="224" t="str">
        <f t="shared" si="171"/>
        <v/>
      </c>
      <c r="B580" s="222">
        <f t="shared" si="172"/>
        <v>0</v>
      </c>
      <c r="C580" s="223"/>
      <c r="D580" s="224" t="str">
        <f t="shared" si="173"/>
        <v/>
      </c>
      <c r="E580" s="225"/>
      <c r="F580" s="228">
        <f t="shared" si="174"/>
        <v>0</v>
      </c>
      <c r="G580" s="286">
        <f t="shared" ref="G580:G585" si="175">ROUND(E580*F580,2)</f>
        <v>0</v>
      </c>
    </row>
    <row r="581" spans="1:7" s="229" customFormat="1" ht="24" customHeight="1" x14ac:dyDescent="0.2">
      <c r="A581" s="224" t="str">
        <f t="shared" si="171"/>
        <v/>
      </c>
      <c r="B581" s="222">
        <f t="shared" si="172"/>
        <v>0</v>
      </c>
      <c r="C581" s="223"/>
      <c r="D581" s="224" t="str">
        <f t="shared" si="173"/>
        <v/>
      </c>
      <c r="E581" s="225"/>
      <c r="F581" s="228">
        <f t="shared" si="174"/>
        <v>0</v>
      </c>
      <c r="G581" s="286">
        <f t="shared" si="175"/>
        <v>0</v>
      </c>
    </row>
    <row r="582" spans="1:7" s="229" customFormat="1" ht="24" customHeight="1" x14ac:dyDescent="0.2">
      <c r="A582" s="224" t="str">
        <f t="shared" si="171"/>
        <v/>
      </c>
      <c r="B582" s="222">
        <f t="shared" si="172"/>
        <v>0</v>
      </c>
      <c r="C582" s="223"/>
      <c r="D582" s="224" t="str">
        <f t="shared" si="173"/>
        <v/>
      </c>
      <c r="E582" s="225"/>
      <c r="F582" s="226">
        <f t="shared" si="174"/>
        <v>0</v>
      </c>
      <c r="G582" s="286">
        <f t="shared" si="175"/>
        <v>0</v>
      </c>
    </row>
    <row r="583" spans="1:7" s="229" customFormat="1" ht="24" customHeight="1" x14ac:dyDescent="0.2">
      <c r="A583" s="224" t="str">
        <f t="shared" si="171"/>
        <v/>
      </c>
      <c r="B583" s="222">
        <f t="shared" si="172"/>
        <v>0</v>
      </c>
      <c r="C583" s="223"/>
      <c r="D583" s="224" t="str">
        <f t="shared" si="173"/>
        <v/>
      </c>
      <c r="E583" s="225"/>
      <c r="F583" s="226">
        <f t="shared" si="174"/>
        <v>0</v>
      </c>
      <c r="G583" s="286">
        <f t="shared" si="175"/>
        <v>0</v>
      </c>
    </row>
    <row r="584" spans="1:7" s="229" customFormat="1" ht="24" customHeight="1" x14ac:dyDescent="0.2">
      <c r="A584" s="224" t="str">
        <f t="shared" si="171"/>
        <v/>
      </c>
      <c r="B584" s="222">
        <f t="shared" si="172"/>
        <v>0</v>
      </c>
      <c r="C584" s="223"/>
      <c r="D584" s="224" t="str">
        <f t="shared" si="173"/>
        <v/>
      </c>
      <c r="E584" s="225"/>
      <c r="F584" s="226">
        <f t="shared" si="174"/>
        <v>0</v>
      </c>
      <c r="G584" s="286">
        <f t="shared" si="175"/>
        <v>0</v>
      </c>
    </row>
    <row r="585" spans="1:7" s="229" customFormat="1" ht="24" customHeight="1" x14ac:dyDescent="0.2">
      <c r="A585" s="224" t="str">
        <f t="shared" si="171"/>
        <v/>
      </c>
      <c r="B585" s="222">
        <f t="shared" si="172"/>
        <v>0</v>
      </c>
      <c r="C585" s="223"/>
      <c r="D585" s="224" t="str">
        <f t="shared" si="173"/>
        <v/>
      </c>
      <c r="E585" s="225"/>
      <c r="F585" s="226">
        <f t="shared" si="174"/>
        <v>0</v>
      </c>
      <c r="G585" s="286">
        <f t="shared" si="175"/>
        <v>0</v>
      </c>
    </row>
    <row r="586" spans="1:7" ht="24" customHeight="1" x14ac:dyDescent="0.2">
      <c r="A586" s="287"/>
      <c r="D586" s="97"/>
      <c r="E586" s="98"/>
      <c r="F586" s="273" t="s">
        <v>32</v>
      </c>
      <c r="G586" s="288">
        <f>SUBTOTAL(9,G578:G585)</f>
        <v>0</v>
      </c>
    </row>
    <row r="587" spans="1:7" ht="24" customHeight="1" x14ac:dyDescent="0.2">
      <c r="A587" s="287"/>
      <c r="C587" s="107" t="s">
        <v>606</v>
      </c>
      <c r="D587" s="97"/>
      <c r="E587" s="98"/>
      <c r="G587" s="289"/>
    </row>
    <row r="588" spans="1:7" s="229" customFormat="1" ht="24" customHeight="1" x14ac:dyDescent="0.2">
      <c r="A588" s="224" t="str">
        <f t="shared" ref="A588:A596" si="176">IFERROR(VLOOKUP(C588,Tabla_Insumos,4,FALSE),"")</f>
        <v/>
      </c>
      <c r="B588" s="222" t="str">
        <f t="shared" ref="B588:B596" si="177">IFERROR(VLOOKUP(C588,Tabla_Insumos,5,FALSE),"")</f>
        <v/>
      </c>
      <c r="C588" s="223"/>
      <c r="D588" s="224" t="str">
        <f t="shared" ref="D588:D596" si="178">IFERROR(VLOOKUP(C588,Tabla_Insumos,2,FALSE),"")</f>
        <v/>
      </c>
      <c r="E588" s="225"/>
      <c r="F588" s="226">
        <f t="shared" ref="F588:F596" si="179">IFERROR(VLOOKUP(C588,Tabla_Insumos,3,FALSE),0)</f>
        <v>0</v>
      </c>
      <c r="G588" s="286">
        <f t="shared" ref="G588:G596" si="180">ROUND(E588*F588,2)</f>
        <v>0</v>
      </c>
    </row>
    <row r="589" spans="1:7" s="229" customFormat="1" ht="24" customHeight="1" x14ac:dyDescent="0.2">
      <c r="A589" s="224" t="str">
        <f t="shared" si="176"/>
        <v/>
      </c>
      <c r="B589" s="222" t="str">
        <f t="shared" si="177"/>
        <v/>
      </c>
      <c r="C589" s="223"/>
      <c r="D589" s="224" t="str">
        <f t="shared" si="178"/>
        <v/>
      </c>
      <c r="E589" s="225"/>
      <c r="F589" s="226">
        <f t="shared" si="179"/>
        <v>0</v>
      </c>
      <c r="G589" s="286">
        <f t="shared" si="180"/>
        <v>0</v>
      </c>
    </row>
    <row r="590" spans="1:7" s="229" customFormat="1" ht="24" customHeight="1" x14ac:dyDescent="0.2">
      <c r="A590" s="224" t="str">
        <f t="shared" si="176"/>
        <v/>
      </c>
      <c r="B590" s="222" t="str">
        <f t="shared" si="177"/>
        <v/>
      </c>
      <c r="C590" s="223"/>
      <c r="D590" s="224" t="str">
        <f t="shared" si="178"/>
        <v/>
      </c>
      <c r="E590" s="225"/>
      <c r="F590" s="226">
        <f t="shared" si="179"/>
        <v>0</v>
      </c>
      <c r="G590" s="286">
        <f t="shared" si="180"/>
        <v>0</v>
      </c>
    </row>
    <row r="591" spans="1:7" s="229" customFormat="1" ht="24" customHeight="1" x14ac:dyDescent="0.2">
      <c r="A591" s="224" t="str">
        <f t="shared" si="176"/>
        <v/>
      </c>
      <c r="B591" s="222" t="str">
        <f t="shared" si="177"/>
        <v/>
      </c>
      <c r="C591" s="223"/>
      <c r="D591" s="224" t="str">
        <f t="shared" si="178"/>
        <v/>
      </c>
      <c r="E591" s="225"/>
      <c r="F591" s="226">
        <f t="shared" si="179"/>
        <v>0</v>
      </c>
      <c r="G591" s="286">
        <f t="shared" si="180"/>
        <v>0</v>
      </c>
    </row>
    <row r="592" spans="1:7" s="229" customFormat="1" ht="24" customHeight="1" x14ac:dyDescent="0.2">
      <c r="A592" s="224" t="str">
        <f t="shared" si="176"/>
        <v/>
      </c>
      <c r="B592" s="222" t="str">
        <f t="shared" si="177"/>
        <v/>
      </c>
      <c r="C592" s="223"/>
      <c r="D592" s="224" t="str">
        <f t="shared" si="178"/>
        <v/>
      </c>
      <c r="E592" s="225"/>
      <c r="F592" s="226">
        <f t="shared" si="179"/>
        <v>0</v>
      </c>
      <c r="G592" s="286">
        <f t="shared" si="180"/>
        <v>0</v>
      </c>
    </row>
    <row r="593" spans="1:7" s="229" customFormat="1" ht="24" customHeight="1" x14ac:dyDescent="0.2">
      <c r="A593" s="224" t="str">
        <f t="shared" si="176"/>
        <v/>
      </c>
      <c r="B593" s="222" t="str">
        <f t="shared" si="177"/>
        <v/>
      </c>
      <c r="C593" s="223"/>
      <c r="D593" s="224" t="str">
        <f t="shared" si="178"/>
        <v/>
      </c>
      <c r="E593" s="225"/>
      <c r="F593" s="226">
        <f t="shared" si="179"/>
        <v>0</v>
      </c>
      <c r="G593" s="286">
        <f t="shared" si="180"/>
        <v>0</v>
      </c>
    </row>
    <row r="594" spans="1:7" s="229" customFormat="1" ht="24" customHeight="1" x14ac:dyDescent="0.2">
      <c r="A594" s="224" t="str">
        <f t="shared" si="176"/>
        <v/>
      </c>
      <c r="B594" s="222" t="str">
        <f t="shared" si="177"/>
        <v/>
      </c>
      <c r="C594" s="223"/>
      <c r="D594" s="224" t="str">
        <f t="shared" si="178"/>
        <v/>
      </c>
      <c r="E594" s="225"/>
      <c r="F594" s="226">
        <f t="shared" si="179"/>
        <v>0</v>
      </c>
      <c r="G594" s="286">
        <f t="shared" si="180"/>
        <v>0</v>
      </c>
    </row>
    <row r="595" spans="1:7" s="229" customFormat="1" ht="24" customHeight="1" x14ac:dyDescent="0.2">
      <c r="A595" s="224" t="str">
        <f t="shared" si="176"/>
        <v/>
      </c>
      <c r="B595" s="222" t="str">
        <f t="shared" si="177"/>
        <v/>
      </c>
      <c r="C595" s="223"/>
      <c r="D595" s="224" t="str">
        <f t="shared" si="178"/>
        <v/>
      </c>
      <c r="E595" s="225"/>
      <c r="F595" s="226">
        <f t="shared" si="179"/>
        <v>0</v>
      </c>
      <c r="G595" s="286">
        <f t="shared" si="180"/>
        <v>0</v>
      </c>
    </row>
    <row r="596" spans="1:7" s="229" customFormat="1" ht="24" customHeight="1" x14ac:dyDescent="0.2">
      <c r="A596" s="224" t="str">
        <f t="shared" si="176"/>
        <v/>
      </c>
      <c r="B596" s="222" t="str">
        <f t="shared" si="177"/>
        <v/>
      </c>
      <c r="C596" s="223"/>
      <c r="D596" s="224" t="str">
        <f t="shared" si="178"/>
        <v/>
      </c>
      <c r="E596" s="225"/>
      <c r="F596" s="226">
        <f t="shared" si="179"/>
        <v>0</v>
      </c>
      <c r="G596" s="286">
        <f t="shared" si="180"/>
        <v>0</v>
      </c>
    </row>
    <row r="597" spans="1:7" ht="24" customHeight="1" x14ac:dyDescent="0.2">
      <c r="A597" s="290"/>
      <c r="B597" s="97"/>
      <c r="D597" s="97"/>
      <c r="E597" s="98"/>
      <c r="F597" s="273" t="s">
        <v>33</v>
      </c>
      <c r="G597" s="288">
        <f>SUBTOTAL(9,G588:G596)</f>
        <v>0</v>
      </c>
    </row>
    <row r="598" spans="1:7" ht="24" customHeight="1" x14ac:dyDescent="0.2">
      <c r="A598" s="291"/>
      <c r="B598" s="97"/>
      <c r="D598" s="97"/>
      <c r="E598" s="98"/>
      <c r="G598" s="289"/>
    </row>
    <row r="599" spans="1:7" ht="24" customHeight="1" x14ac:dyDescent="0.2">
      <c r="A599" s="292" t="str">
        <f>B557</f>
        <v>4.4</v>
      </c>
      <c r="B599" s="293" t="str">
        <f>C557</f>
        <v>Hormigon de limpieza</v>
      </c>
      <c r="C599" s="104"/>
      <c r="D599" s="104" t="s">
        <v>34</v>
      </c>
      <c r="E599" s="105"/>
      <c r="F599" s="295" t="s">
        <v>35</v>
      </c>
      <c r="G599" s="294">
        <f>SUBTOTAL(9,G562:G598)</f>
        <v>0</v>
      </c>
    </row>
    <row r="601" spans="1:7" ht="24" customHeight="1" x14ac:dyDescent="0.2">
      <c r="A601" s="274" t="s">
        <v>37</v>
      </c>
      <c r="B601" s="275"/>
      <c r="C601" s="275"/>
      <c r="D601" s="275"/>
      <c r="E601" s="275"/>
      <c r="F601" s="275"/>
      <c r="G601" s="276"/>
    </row>
    <row r="602" spans="1:7" ht="24" customHeight="1" x14ac:dyDescent="0.2">
      <c r="A602" s="277" t="s">
        <v>602</v>
      </c>
      <c r="B602" s="93" t="str">
        <f>Comitente</f>
        <v>DIRECCION PROVINCIAL DE ESPACIOS VERDES</v>
      </c>
      <c r="C602" s="89"/>
      <c r="D602" s="94"/>
      <c r="E602" s="94"/>
      <c r="F602" s="95"/>
      <c r="G602" s="278"/>
    </row>
    <row r="603" spans="1:7" ht="24" customHeight="1" x14ac:dyDescent="0.2">
      <c r="A603" s="277" t="s">
        <v>603</v>
      </c>
      <c r="B603" s="93">
        <f>Contratista</f>
        <v>0</v>
      </c>
      <c r="C603" s="90"/>
      <c r="D603" s="90"/>
      <c r="E603" s="90"/>
      <c r="F603" s="96"/>
      <c r="G603" s="279"/>
    </row>
    <row r="604" spans="1:7" ht="24" customHeight="1" x14ac:dyDescent="0.2">
      <c r="A604" s="277" t="s">
        <v>24</v>
      </c>
      <c r="B604" s="93" t="str">
        <f>Obra</f>
        <v>EXTRACCION DE MANGRULLO EXISTENTE, PROVISION DE NUEVO MANGRULLO Y REFUNCIONALIZACION DE JUEGOS DE NIÑOS EN PARQUE DE MAYO</v>
      </c>
      <c r="C604" s="90"/>
      <c r="D604" s="90"/>
      <c r="E604" s="90"/>
      <c r="F604" s="96" t="s">
        <v>38</v>
      </c>
      <c r="G604" s="280">
        <f>Fecha_Base</f>
        <v>44865</v>
      </c>
    </row>
    <row r="605" spans="1:7" ht="24" customHeight="1" x14ac:dyDescent="0.2">
      <c r="A605" s="281" t="s">
        <v>601</v>
      </c>
      <c r="B605" s="91" t="str">
        <f>Ubicación</f>
        <v>CAPITAL</v>
      </c>
      <c r="C605" s="91"/>
      <c r="D605" s="97"/>
      <c r="E605" s="98"/>
      <c r="G605" s="282"/>
    </row>
    <row r="606" spans="1:7" ht="24" customHeight="1" x14ac:dyDescent="0.2">
      <c r="A606" s="281" t="s">
        <v>39</v>
      </c>
      <c r="B606" s="100">
        <f>IFERROR(VALUE(LEFT(B607,FIND(".",B607)-1)),"")</f>
        <v>4</v>
      </c>
      <c r="C606" s="92" t="str">
        <f>IFERROR(VLOOKUP(B606,Tabla_CyP,2,FALSE),"")</f>
        <v>PROVISION Y COLOCACION DE MANGRULLO</v>
      </c>
      <c r="E606" s="98"/>
      <c r="G606" s="282"/>
    </row>
    <row r="607" spans="1:7" ht="24" customHeight="1" x14ac:dyDescent="0.2">
      <c r="A607" s="281" t="s">
        <v>25</v>
      </c>
      <c r="B607" s="101" t="str">
        <f>IFERROR(VLOOKUP(COUNTIF($A$1:A607,"ANALISIS DE PRECIOS"),Tabla_NumeroItem,2,FALSE),"")</f>
        <v>4.5</v>
      </c>
      <c r="C607" s="92" t="str">
        <f>IFERROR(VLOOKUP(B607,Tabla_CyP,2,FALSE),"")</f>
        <v>Bases aisladas para colocacion de mangrullo nuevo</v>
      </c>
      <c r="D607" s="97"/>
      <c r="E607" s="98"/>
      <c r="F607" s="96" t="s">
        <v>26</v>
      </c>
      <c r="G607" s="283" t="str">
        <f>IFERROR(VLOOKUP(B607,Tabla_CyP,4,FALSE),"")</f>
        <v>GL</v>
      </c>
    </row>
    <row r="608" spans="1:7" ht="24" customHeight="1" x14ac:dyDescent="0.2">
      <c r="A608" s="281"/>
      <c r="B608" s="91"/>
      <c r="D608" s="97"/>
      <c r="E608" s="98"/>
      <c r="G608" s="282"/>
    </row>
    <row r="609" spans="1:123" ht="24" customHeight="1" x14ac:dyDescent="0.2">
      <c r="A609" s="334" t="s">
        <v>507</v>
      </c>
      <c r="B609" s="335"/>
      <c r="C609" s="336" t="s">
        <v>0</v>
      </c>
      <c r="D609" s="336" t="s">
        <v>27</v>
      </c>
      <c r="E609" s="338" t="s">
        <v>28</v>
      </c>
      <c r="F609" s="340" t="s">
        <v>29</v>
      </c>
      <c r="G609" s="340" t="s">
        <v>30</v>
      </c>
    </row>
    <row r="610" spans="1:123" s="97" customFormat="1" ht="24" customHeight="1" x14ac:dyDescent="0.2">
      <c r="A610" s="102" t="s">
        <v>508</v>
      </c>
      <c r="B610" s="102" t="s">
        <v>509</v>
      </c>
      <c r="C610" s="337"/>
      <c r="D610" s="337"/>
      <c r="E610" s="339"/>
      <c r="F610" s="341"/>
      <c r="G610" s="341"/>
      <c r="H610" s="230"/>
      <c r="I610" s="230"/>
      <c r="J610" s="230"/>
      <c r="K610" s="230"/>
      <c r="L610" s="230"/>
      <c r="M610" s="230"/>
      <c r="N610" s="230"/>
      <c r="O610" s="230"/>
      <c r="P610" s="230"/>
      <c r="Q610" s="230"/>
      <c r="R610" s="230"/>
      <c r="S610" s="230"/>
      <c r="T610" s="230"/>
      <c r="U610" s="230"/>
      <c r="V610" s="230"/>
      <c r="W610" s="230"/>
      <c r="X610" s="230"/>
      <c r="Y610" s="230"/>
      <c r="Z610" s="230"/>
      <c r="AA610" s="230"/>
      <c r="AB610" s="230"/>
      <c r="AC610" s="230"/>
      <c r="AD610" s="230"/>
      <c r="AE610" s="230"/>
      <c r="AF610" s="230"/>
      <c r="AG610" s="230"/>
      <c r="AH610" s="230"/>
      <c r="AI610" s="230"/>
      <c r="AJ610" s="230"/>
      <c r="AK610" s="230"/>
      <c r="AL610" s="230"/>
      <c r="AM610" s="230"/>
      <c r="AN610" s="230"/>
      <c r="AO610" s="230"/>
      <c r="AP610" s="230"/>
      <c r="AQ610" s="230"/>
      <c r="AR610" s="230"/>
      <c r="AS610" s="230"/>
      <c r="AT610" s="230"/>
      <c r="AU610" s="230"/>
      <c r="AV610" s="230"/>
      <c r="AW610" s="230"/>
      <c r="AX610" s="230"/>
      <c r="AY610" s="230"/>
      <c r="AZ610" s="230"/>
      <c r="BA610" s="230"/>
      <c r="BB610" s="230"/>
      <c r="BC610" s="230"/>
      <c r="BD610" s="230"/>
      <c r="BE610" s="230"/>
      <c r="BF610" s="230"/>
      <c r="BG610" s="230"/>
      <c r="BH610" s="230"/>
      <c r="BI610" s="230"/>
      <c r="BJ610" s="230"/>
      <c r="BK610" s="230"/>
      <c r="BL610" s="230"/>
      <c r="BM610" s="230"/>
      <c r="BN610" s="230"/>
      <c r="BO610" s="230"/>
      <c r="BP610" s="230"/>
      <c r="BQ610" s="230"/>
      <c r="BR610" s="230"/>
      <c r="BS610" s="230"/>
      <c r="BT610" s="230"/>
      <c r="BU610" s="230"/>
      <c r="BV610" s="230"/>
      <c r="BW610" s="230"/>
      <c r="BX610" s="230"/>
      <c r="BY610" s="230"/>
      <c r="BZ610" s="230"/>
      <c r="CA610" s="230"/>
      <c r="CB610" s="230"/>
      <c r="CC610" s="230"/>
      <c r="CD610" s="230"/>
      <c r="CE610" s="230"/>
      <c r="CF610" s="230"/>
      <c r="CG610" s="230"/>
      <c r="CH610" s="230"/>
      <c r="CI610" s="230"/>
      <c r="CJ610" s="230"/>
      <c r="CK610" s="230"/>
      <c r="CL610" s="230"/>
      <c r="CM610" s="230"/>
      <c r="CN610" s="230"/>
      <c r="CO610" s="230"/>
      <c r="CP610" s="230"/>
      <c r="CQ610" s="230"/>
      <c r="CR610" s="230"/>
      <c r="CS610" s="230"/>
      <c r="CT610" s="230"/>
      <c r="CU610" s="230"/>
      <c r="CV610" s="230"/>
      <c r="CW610" s="230"/>
      <c r="CX610" s="230"/>
      <c r="CY610" s="230"/>
      <c r="CZ610" s="230"/>
      <c r="DA610" s="230"/>
      <c r="DB610" s="230"/>
      <c r="DC610" s="230"/>
      <c r="DD610" s="230"/>
      <c r="DE610" s="230"/>
      <c r="DF610" s="230"/>
      <c r="DG610" s="230"/>
      <c r="DH610" s="230"/>
      <c r="DI610" s="230"/>
      <c r="DJ610" s="230"/>
      <c r="DK610" s="230"/>
      <c r="DL610" s="230"/>
      <c r="DM610" s="230"/>
      <c r="DN610" s="230"/>
      <c r="DO610" s="230"/>
      <c r="DP610" s="230"/>
      <c r="DQ610" s="230"/>
      <c r="DR610" s="230"/>
      <c r="DS610" s="230"/>
    </row>
    <row r="611" spans="1:123" ht="24" customHeight="1" x14ac:dyDescent="0.2">
      <c r="A611" s="284"/>
      <c r="B611" s="103"/>
      <c r="C611" s="143" t="s">
        <v>604</v>
      </c>
      <c r="D611" s="104"/>
      <c r="E611" s="105"/>
      <c r="F611" s="106"/>
      <c r="G611" s="285"/>
    </row>
    <row r="612" spans="1:123" s="229" customFormat="1" ht="24" customHeight="1" x14ac:dyDescent="0.2">
      <c r="A612" s="224" t="str">
        <f t="shared" ref="A612:A625" si="181">IFERROR(VLOOKUP(C612,Tabla_Insumos,4,FALSE),"")</f>
        <v/>
      </c>
      <c r="B612" s="222" t="str">
        <f>IFERROR(VLOOKUP(C612,Tabla_Insumos,5,FALSE),"")</f>
        <v/>
      </c>
      <c r="C612" s="223"/>
      <c r="D612" s="224" t="str">
        <f t="shared" ref="D612:D625" si="182">IFERROR(VLOOKUP(C612,Tabla_Insumos,2,FALSE),"")</f>
        <v/>
      </c>
      <c r="E612" s="225"/>
      <c r="F612" s="226">
        <f t="shared" ref="F612:F625" si="183">IFERROR(VLOOKUP(C612,Tabla_Insumos,3,FALSE),0)</f>
        <v>0</v>
      </c>
      <c r="G612" s="286">
        <f>ROUND(E612*F612,2)</f>
        <v>0</v>
      </c>
    </row>
    <row r="613" spans="1:123" s="229" customFormat="1" ht="24" customHeight="1" x14ac:dyDescent="0.2">
      <c r="A613" s="224" t="str">
        <f t="shared" si="181"/>
        <v/>
      </c>
      <c r="B613" s="222" t="str">
        <f t="shared" ref="B613:B625" si="184">IFERROR(VLOOKUP(C613,Tabla_Insumos,5,FALSE),"")</f>
        <v/>
      </c>
      <c r="C613" s="223"/>
      <c r="D613" s="224" t="str">
        <f t="shared" si="182"/>
        <v/>
      </c>
      <c r="E613" s="225"/>
      <c r="F613" s="226">
        <f t="shared" si="183"/>
        <v>0</v>
      </c>
      <c r="G613" s="286">
        <f t="shared" ref="G613:G625" si="185">ROUND(E613*F613,2)</f>
        <v>0</v>
      </c>
    </row>
    <row r="614" spans="1:123" s="229" customFormat="1" ht="24" customHeight="1" x14ac:dyDescent="0.2">
      <c r="A614" s="224" t="str">
        <f t="shared" si="181"/>
        <v/>
      </c>
      <c r="B614" s="222" t="str">
        <f t="shared" si="184"/>
        <v/>
      </c>
      <c r="C614" s="223"/>
      <c r="D614" s="224" t="str">
        <f t="shared" si="182"/>
        <v/>
      </c>
      <c r="E614" s="225"/>
      <c r="F614" s="226">
        <f t="shared" si="183"/>
        <v>0</v>
      </c>
      <c r="G614" s="286">
        <f t="shared" si="185"/>
        <v>0</v>
      </c>
    </row>
    <row r="615" spans="1:123" s="229" customFormat="1" ht="24" customHeight="1" x14ac:dyDescent="0.2">
      <c r="A615" s="224" t="str">
        <f t="shared" si="181"/>
        <v/>
      </c>
      <c r="B615" s="222" t="str">
        <f t="shared" si="184"/>
        <v/>
      </c>
      <c r="C615" s="223"/>
      <c r="D615" s="224" t="str">
        <f t="shared" si="182"/>
        <v/>
      </c>
      <c r="E615" s="225"/>
      <c r="F615" s="226">
        <f t="shared" si="183"/>
        <v>0</v>
      </c>
      <c r="G615" s="286">
        <f t="shared" si="185"/>
        <v>0</v>
      </c>
    </row>
    <row r="616" spans="1:123" s="229" customFormat="1" ht="24" customHeight="1" x14ac:dyDescent="0.2">
      <c r="A616" s="224" t="str">
        <f t="shared" si="181"/>
        <v/>
      </c>
      <c r="B616" s="222" t="str">
        <f t="shared" si="184"/>
        <v/>
      </c>
      <c r="C616" s="223"/>
      <c r="D616" s="224" t="str">
        <f t="shared" si="182"/>
        <v/>
      </c>
      <c r="E616" s="225"/>
      <c r="F616" s="226">
        <f t="shared" si="183"/>
        <v>0</v>
      </c>
      <c r="G616" s="286">
        <f t="shared" si="185"/>
        <v>0</v>
      </c>
    </row>
    <row r="617" spans="1:123" s="229" customFormat="1" ht="24" customHeight="1" x14ac:dyDescent="0.2">
      <c r="A617" s="224" t="str">
        <f t="shared" si="181"/>
        <v/>
      </c>
      <c r="B617" s="222" t="str">
        <f t="shared" si="184"/>
        <v/>
      </c>
      <c r="C617" s="223"/>
      <c r="D617" s="224" t="str">
        <f t="shared" si="182"/>
        <v/>
      </c>
      <c r="E617" s="225"/>
      <c r="F617" s="226">
        <f t="shared" si="183"/>
        <v>0</v>
      </c>
      <c r="G617" s="286">
        <f t="shared" si="185"/>
        <v>0</v>
      </c>
    </row>
    <row r="618" spans="1:123" s="229" customFormat="1" ht="24" customHeight="1" x14ac:dyDescent="0.2">
      <c r="A618" s="224" t="str">
        <f t="shared" si="181"/>
        <v/>
      </c>
      <c r="B618" s="222" t="str">
        <f t="shared" si="184"/>
        <v/>
      </c>
      <c r="C618" s="223"/>
      <c r="D618" s="224" t="str">
        <f t="shared" si="182"/>
        <v/>
      </c>
      <c r="E618" s="225"/>
      <c r="F618" s="226">
        <f t="shared" si="183"/>
        <v>0</v>
      </c>
      <c r="G618" s="286">
        <f t="shared" si="185"/>
        <v>0</v>
      </c>
    </row>
    <row r="619" spans="1:123" s="229" customFormat="1" ht="24" customHeight="1" x14ac:dyDescent="0.2">
      <c r="A619" s="224" t="str">
        <f t="shared" si="181"/>
        <v/>
      </c>
      <c r="B619" s="222" t="str">
        <f t="shared" si="184"/>
        <v/>
      </c>
      <c r="C619" s="223"/>
      <c r="D619" s="224" t="str">
        <f t="shared" si="182"/>
        <v/>
      </c>
      <c r="E619" s="225"/>
      <c r="F619" s="226">
        <f t="shared" si="183"/>
        <v>0</v>
      </c>
      <c r="G619" s="286">
        <f t="shared" si="185"/>
        <v>0</v>
      </c>
    </row>
    <row r="620" spans="1:123" s="229" customFormat="1" ht="24" customHeight="1" x14ac:dyDescent="0.2">
      <c r="A620" s="224" t="str">
        <f t="shared" si="181"/>
        <v/>
      </c>
      <c r="B620" s="222" t="str">
        <f t="shared" si="184"/>
        <v/>
      </c>
      <c r="C620" s="223"/>
      <c r="D620" s="224" t="str">
        <f t="shared" si="182"/>
        <v/>
      </c>
      <c r="E620" s="225"/>
      <c r="F620" s="226">
        <f t="shared" si="183"/>
        <v>0</v>
      </c>
      <c r="G620" s="286">
        <f t="shared" si="185"/>
        <v>0</v>
      </c>
    </row>
    <row r="621" spans="1:123" s="229" customFormat="1" ht="24" customHeight="1" x14ac:dyDescent="0.2">
      <c r="A621" s="224" t="str">
        <f t="shared" si="181"/>
        <v/>
      </c>
      <c r="B621" s="222" t="str">
        <f t="shared" si="184"/>
        <v/>
      </c>
      <c r="C621" s="223"/>
      <c r="D621" s="224" t="str">
        <f t="shared" si="182"/>
        <v/>
      </c>
      <c r="E621" s="225"/>
      <c r="F621" s="226">
        <f t="shared" si="183"/>
        <v>0</v>
      </c>
      <c r="G621" s="286">
        <f t="shared" si="185"/>
        <v>0</v>
      </c>
    </row>
    <row r="622" spans="1:123" s="229" customFormat="1" ht="24" customHeight="1" x14ac:dyDescent="0.2">
      <c r="A622" s="224" t="str">
        <f t="shared" si="181"/>
        <v/>
      </c>
      <c r="B622" s="222" t="str">
        <f t="shared" si="184"/>
        <v/>
      </c>
      <c r="C622" s="223"/>
      <c r="D622" s="224" t="str">
        <f t="shared" si="182"/>
        <v/>
      </c>
      <c r="E622" s="225"/>
      <c r="F622" s="226">
        <f t="shared" si="183"/>
        <v>0</v>
      </c>
      <c r="G622" s="286">
        <f t="shared" si="185"/>
        <v>0</v>
      </c>
    </row>
    <row r="623" spans="1:123" s="229" customFormat="1" ht="24" customHeight="1" x14ac:dyDescent="0.2">
      <c r="A623" s="224" t="str">
        <f t="shared" si="181"/>
        <v/>
      </c>
      <c r="B623" s="222" t="str">
        <f t="shared" si="184"/>
        <v/>
      </c>
      <c r="C623" s="223"/>
      <c r="D623" s="224" t="str">
        <f t="shared" si="182"/>
        <v/>
      </c>
      <c r="E623" s="225"/>
      <c r="F623" s="226">
        <f t="shared" si="183"/>
        <v>0</v>
      </c>
      <c r="G623" s="286">
        <f t="shared" si="185"/>
        <v>0</v>
      </c>
    </row>
    <row r="624" spans="1:123" s="229" customFormat="1" ht="24" customHeight="1" x14ac:dyDescent="0.2">
      <c r="A624" s="224" t="str">
        <f t="shared" si="181"/>
        <v/>
      </c>
      <c r="B624" s="222" t="str">
        <f t="shared" si="184"/>
        <v/>
      </c>
      <c r="C624" s="223"/>
      <c r="D624" s="224" t="str">
        <f t="shared" si="182"/>
        <v/>
      </c>
      <c r="E624" s="225"/>
      <c r="F624" s="226">
        <f t="shared" si="183"/>
        <v>0</v>
      </c>
      <c r="G624" s="286">
        <f t="shared" si="185"/>
        <v>0</v>
      </c>
    </row>
    <row r="625" spans="1:7" s="229" customFormat="1" ht="24" customHeight="1" x14ac:dyDescent="0.2">
      <c r="A625" s="224" t="str">
        <f t="shared" si="181"/>
        <v/>
      </c>
      <c r="B625" s="222" t="str">
        <f t="shared" si="184"/>
        <v/>
      </c>
      <c r="C625" s="223"/>
      <c r="D625" s="224" t="str">
        <f t="shared" si="182"/>
        <v/>
      </c>
      <c r="E625" s="225"/>
      <c r="F625" s="227">
        <f t="shared" si="183"/>
        <v>0</v>
      </c>
      <c r="G625" s="286">
        <f t="shared" si="185"/>
        <v>0</v>
      </c>
    </row>
    <row r="626" spans="1:7" ht="24" customHeight="1" x14ac:dyDescent="0.2">
      <c r="A626" s="287"/>
      <c r="D626" s="97"/>
      <c r="E626" s="98"/>
      <c r="F626" s="273" t="s">
        <v>31</v>
      </c>
      <c r="G626" s="288">
        <f>SUBTOTAL(9,G612:G625)</f>
        <v>0</v>
      </c>
    </row>
    <row r="627" spans="1:7" ht="24" customHeight="1" x14ac:dyDescent="0.2">
      <c r="A627" s="287"/>
      <c r="C627" s="107" t="s">
        <v>605</v>
      </c>
      <c r="D627" s="97"/>
      <c r="E627" s="98"/>
      <c r="G627" s="289"/>
    </row>
    <row r="628" spans="1:7" s="229" customFormat="1" ht="24" customHeight="1" x14ac:dyDescent="0.2">
      <c r="A628" s="224" t="str">
        <f t="shared" ref="A628:A635" si="186">IFERROR(VLOOKUP(C628,Tabla_Insumos,4,FALSE),"")</f>
        <v/>
      </c>
      <c r="B628" s="222">
        <f t="shared" ref="B628:B635" si="187">IFERROR(VLOOKUP(A628,Tabla_Indices,5,FALSE),"")</f>
        <v>0</v>
      </c>
      <c r="C628" s="223"/>
      <c r="D628" s="224" t="str">
        <f t="shared" ref="D628:D635" si="188">IFERROR(VLOOKUP(C628,Tabla_Insumos,2,FALSE),"")</f>
        <v/>
      </c>
      <c r="E628" s="225"/>
      <c r="F628" s="228">
        <f t="shared" ref="F628:F635" si="189">IFERROR(VLOOKUP(C628,Tabla_Insumos,3,FALSE),0)</f>
        <v>0</v>
      </c>
      <c r="G628" s="286">
        <f>ROUND(E628*F628,2)</f>
        <v>0</v>
      </c>
    </row>
    <row r="629" spans="1:7" s="229" customFormat="1" ht="24" customHeight="1" x14ac:dyDescent="0.2">
      <c r="A629" s="224" t="str">
        <f t="shared" si="186"/>
        <v/>
      </c>
      <c r="B629" s="222">
        <f t="shared" si="187"/>
        <v>0</v>
      </c>
      <c r="C629" s="223"/>
      <c r="D629" s="224" t="str">
        <f t="shared" si="188"/>
        <v/>
      </c>
      <c r="E629" s="225"/>
      <c r="F629" s="228">
        <f t="shared" si="189"/>
        <v>0</v>
      </c>
      <c r="G629" s="286">
        <f>ROUND(E629*F629,2)</f>
        <v>0</v>
      </c>
    </row>
    <row r="630" spans="1:7" s="229" customFormat="1" ht="24" customHeight="1" x14ac:dyDescent="0.2">
      <c r="A630" s="224" t="str">
        <f t="shared" si="186"/>
        <v/>
      </c>
      <c r="B630" s="222">
        <f t="shared" si="187"/>
        <v>0</v>
      </c>
      <c r="C630" s="223"/>
      <c r="D630" s="224" t="str">
        <f t="shared" si="188"/>
        <v/>
      </c>
      <c r="E630" s="225"/>
      <c r="F630" s="228">
        <f t="shared" si="189"/>
        <v>0</v>
      </c>
      <c r="G630" s="286">
        <f t="shared" ref="G630:G635" si="190">ROUND(E630*F630,2)</f>
        <v>0</v>
      </c>
    </row>
    <row r="631" spans="1:7" s="229" customFormat="1" ht="24" customHeight="1" x14ac:dyDescent="0.2">
      <c r="A631" s="224" t="str">
        <f t="shared" si="186"/>
        <v/>
      </c>
      <c r="B631" s="222">
        <f t="shared" si="187"/>
        <v>0</v>
      </c>
      <c r="C631" s="223"/>
      <c r="D631" s="224" t="str">
        <f t="shared" si="188"/>
        <v/>
      </c>
      <c r="E631" s="225"/>
      <c r="F631" s="228">
        <f t="shared" si="189"/>
        <v>0</v>
      </c>
      <c r="G631" s="286">
        <f t="shared" si="190"/>
        <v>0</v>
      </c>
    </row>
    <row r="632" spans="1:7" s="229" customFormat="1" ht="24" customHeight="1" x14ac:dyDescent="0.2">
      <c r="A632" s="224" t="str">
        <f t="shared" si="186"/>
        <v/>
      </c>
      <c r="B632" s="222">
        <f t="shared" si="187"/>
        <v>0</v>
      </c>
      <c r="C632" s="223"/>
      <c r="D632" s="224" t="str">
        <f t="shared" si="188"/>
        <v/>
      </c>
      <c r="E632" s="225"/>
      <c r="F632" s="226">
        <f t="shared" si="189"/>
        <v>0</v>
      </c>
      <c r="G632" s="286">
        <f t="shared" si="190"/>
        <v>0</v>
      </c>
    </row>
    <row r="633" spans="1:7" s="229" customFormat="1" ht="24" customHeight="1" x14ac:dyDescent="0.2">
      <c r="A633" s="224" t="str">
        <f t="shared" si="186"/>
        <v/>
      </c>
      <c r="B633" s="222">
        <f t="shared" si="187"/>
        <v>0</v>
      </c>
      <c r="C633" s="223"/>
      <c r="D633" s="224" t="str">
        <f t="shared" si="188"/>
        <v/>
      </c>
      <c r="E633" s="225"/>
      <c r="F633" s="226">
        <f t="shared" si="189"/>
        <v>0</v>
      </c>
      <c r="G633" s="286">
        <f t="shared" si="190"/>
        <v>0</v>
      </c>
    </row>
    <row r="634" spans="1:7" s="229" customFormat="1" ht="24" customHeight="1" x14ac:dyDescent="0.2">
      <c r="A634" s="224" t="str">
        <f t="shared" si="186"/>
        <v/>
      </c>
      <c r="B634" s="222">
        <f t="shared" si="187"/>
        <v>0</v>
      </c>
      <c r="C634" s="223"/>
      <c r="D634" s="224" t="str">
        <f t="shared" si="188"/>
        <v/>
      </c>
      <c r="E634" s="225"/>
      <c r="F634" s="226">
        <f t="shared" si="189"/>
        <v>0</v>
      </c>
      <c r="G634" s="286">
        <f t="shared" si="190"/>
        <v>0</v>
      </c>
    </row>
    <row r="635" spans="1:7" s="229" customFormat="1" ht="24" customHeight="1" x14ac:dyDescent="0.2">
      <c r="A635" s="224" t="str">
        <f t="shared" si="186"/>
        <v/>
      </c>
      <c r="B635" s="222">
        <f t="shared" si="187"/>
        <v>0</v>
      </c>
      <c r="C635" s="223"/>
      <c r="D635" s="224" t="str">
        <f t="shared" si="188"/>
        <v/>
      </c>
      <c r="E635" s="225"/>
      <c r="F635" s="226">
        <f t="shared" si="189"/>
        <v>0</v>
      </c>
      <c r="G635" s="286">
        <f t="shared" si="190"/>
        <v>0</v>
      </c>
    </row>
    <row r="636" spans="1:7" ht="24" customHeight="1" x14ac:dyDescent="0.2">
      <c r="A636" s="287"/>
      <c r="D636" s="97"/>
      <c r="E636" s="98"/>
      <c r="F636" s="273" t="s">
        <v>32</v>
      </c>
      <c r="G636" s="288">
        <f>SUBTOTAL(9,G628:G635)</f>
        <v>0</v>
      </c>
    </row>
    <row r="637" spans="1:7" ht="24" customHeight="1" x14ac:dyDescent="0.2">
      <c r="A637" s="287"/>
      <c r="C637" s="107" t="s">
        <v>606</v>
      </c>
      <c r="D637" s="97"/>
      <c r="E637" s="98"/>
      <c r="G637" s="289"/>
    </row>
    <row r="638" spans="1:7" s="229" customFormat="1" ht="24" customHeight="1" x14ac:dyDescent="0.2">
      <c r="A638" s="224" t="str">
        <f t="shared" ref="A638:A646" si="191">IFERROR(VLOOKUP(C638,Tabla_Insumos,4,FALSE),"")</f>
        <v/>
      </c>
      <c r="B638" s="222" t="str">
        <f t="shared" ref="B638:B646" si="192">IFERROR(VLOOKUP(C638,Tabla_Insumos,5,FALSE),"")</f>
        <v/>
      </c>
      <c r="C638" s="223"/>
      <c r="D638" s="224" t="str">
        <f t="shared" ref="D638:D646" si="193">IFERROR(VLOOKUP(C638,Tabla_Insumos,2,FALSE),"")</f>
        <v/>
      </c>
      <c r="E638" s="225"/>
      <c r="F638" s="226">
        <f t="shared" ref="F638:F646" si="194">IFERROR(VLOOKUP(C638,Tabla_Insumos,3,FALSE),0)</f>
        <v>0</v>
      </c>
      <c r="G638" s="286">
        <f t="shared" ref="G638:G646" si="195">ROUND(E638*F638,2)</f>
        <v>0</v>
      </c>
    </row>
    <row r="639" spans="1:7" s="229" customFormat="1" ht="24" customHeight="1" x14ac:dyDescent="0.2">
      <c r="A639" s="224" t="str">
        <f t="shared" si="191"/>
        <v/>
      </c>
      <c r="B639" s="222" t="str">
        <f t="shared" si="192"/>
        <v/>
      </c>
      <c r="C639" s="223"/>
      <c r="D639" s="224" t="str">
        <f t="shared" si="193"/>
        <v/>
      </c>
      <c r="E639" s="225"/>
      <c r="F639" s="226">
        <f t="shared" si="194"/>
        <v>0</v>
      </c>
      <c r="G639" s="286">
        <f t="shared" si="195"/>
        <v>0</v>
      </c>
    </row>
    <row r="640" spans="1:7" s="229" customFormat="1" ht="24" customHeight="1" x14ac:dyDescent="0.2">
      <c r="A640" s="224" t="str">
        <f t="shared" si="191"/>
        <v/>
      </c>
      <c r="B640" s="222" t="str">
        <f t="shared" si="192"/>
        <v/>
      </c>
      <c r="C640" s="223"/>
      <c r="D640" s="224" t="str">
        <f t="shared" si="193"/>
        <v/>
      </c>
      <c r="E640" s="225"/>
      <c r="F640" s="226">
        <f t="shared" si="194"/>
        <v>0</v>
      </c>
      <c r="G640" s="286">
        <f t="shared" si="195"/>
        <v>0</v>
      </c>
    </row>
    <row r="641" spans="1:7" s="229" customFormat="1" ht="24" customHeight="1" x14ac:dyDescent="0.2">
      <c r="A641" s="224" t="str">
        <f t="shared" si="191"/>
        <v/>
      </c>
      <c r="B641" s="222" t="str">
        <f t="shared" si="192"/>
        <v/>
      </c>
      <c r="C641" s="223"/>
      <c r="D641" s="224" t="str">
        <f t="shared" si="193"/>
        <v/>
      </c>
      <c r="E641" s="225"/>
      <c r="F641" s="226">
        <f t="shared" si="194"/>
        <v>0</v>
      </c>
      <c r="G641" s="286">
        <f t="shared" si="195"/>
        <v>0</v>
      </c>
    </row>
    <row r="642" spans="1:7" s="229" customFormat="1" ht="24" customHeight="1" x14ac:dyDescent="0.2">
      <c r="A642" s="224" t="str">
        <f t="shared" si="191"/>
        <v/>
      </c>
      <c r="B642" s="222" t="str">
        <f t="shared" si="192"/>
        <v/>
      </c>
      <c r="C642" s="223"/>
      <c r="D642" s="224" t="str">
        <f t="shared" si="193"/>
        <v/>
      </c>
      <c r="E642" s="225"/>
      <c r="F642" s="226">
        <f t="shared" si="194"/>
        <v>0</v>
      </c>
      <c r="G642" s="286">
        <f t="shared" si="195"/>
        <v>0</v>
      </c>
    </row>
    <row r="643" spans="1:7" s="229" customFormat="1" ht="24" customHeight="1" x14ac:dyDescent="0.2">
      <c r="A643" s="224" t="str">
        <f t="shared" si="191"/>
        <v/>
      </c>
      <c r="B643" s="222" t="str">
        <f t="shared" si="192"/>
        <v/>
      </c>
      <c r="C643" s="223"/>
      <c r="D643" s="224" t="str">
        <f t="shared" si="193"/>
        <v/>
      </c>
      <c r="E643" s="225"/>
      <c r="F643" s="226">
        <f t="shared" si="194"/>
        <v>0</v>
      </c>
      <c r="G643" s="286">
        <f t="shared" si="195"/>
        <v>0</v>
      </c>
    </row>
    <row r="644" spans="1:7" s="229" customFormat="1" ht="24" customHeight="1" x14ac:dyDescent="0.2">
      <c r="A644" s="224" t="str">
        <f t="shared" si="191"/>
        <v/>
      </c>
      <c r="B644" s="222" t="str">
        <f t="shared" si="192"/>
        <v/>
      </c>
      <c r="C644" s="223"/>
      <c r="D644" s="224" t="str">
        <f t="shared" si="193"/>
        <v/>
      </c>
      <c r="E644" s="225"/>
      <c r="F644" s="226">
        <f t="shared" si="194"/>
        <v>0</v>
      </c>
      <c r="G644" s="286">
        <f t="shared" si="195"/>
        <v>0</v>
      </c>
    </row>
    <row r="645" spans="1:7" s="229" customFormat="1" ht="24" customHeight="1" x14ac:dyDescent="0.2">
      <c r="A645" s="224" t="str">
        <f t="shared" si="191"/>
        <v/>
      </c>
      <c r="B645" s="222" t="str">
        <f t="shared" si="192"/>
        <v/>
      </c>
      <c r="C645" s="223"/>
      <c r="D645" s="224" t="str">
        <f t="shared" si="193"/>
        <v/>
      </c>
      <c r="E645" s="225"/>
      <c r="F645" s="226">
        <f t="shared" si="194"/>
        <v>0</v>
      </c>
      <c r="G645" s="286">
        <f t="shared" si="195"/>
        <v>0</v>
      </c>
    </row>
    <row r="646" spans="1:7" s="229" customFormat="1" ht="24" customHeight="1" x14ac:dyDescent="0.2">
      <c r="A646" s="224" t="str">
        <f t="shared" si="191"/>
        <v/>
      </c>
      <c r="B646" s="222" t="str">
        <f t="shared" si="192"/>
        <v/>
      </c>
      <c r="C646" s="223"/>
      <c r="D646" s="224" t="str">
        <f t="shared" si="193"/>
        <v/>
      </c>
      <c r="E646" s="225"/>
      <c r="F646" s="226">
        <f t="shared" si="194"/>
        <v>0</v>
      </c>
      <c r="G646" s="286">
        <f t="shared" si="195"/>
        <v>0</v>
      </c>
    </row>
    <row r="647" spans="1:7" ht="24" customHeight="1" x14ac:dyDescent="0.2">
      <c r="A647" s="290"/>
      <c r="B647" s="97"/>
      <c r="D647" s="97"/>
      <c r="E647" s="98"/>
      <c r="F647" s="273" t="s">
        <v>33</v>
      </c>
      <c r="G647" s="288">
        <f>SUBTOTAL(9,G638:G646)</f>
        <v>0</v>
      </c>
    </row>
    <row r="648" spans="1:7" ht="24" customHeight="1" x14ac:dyDescent="0.2">
      <c r="A648" s="291"/>
      <c r="B648" s="97"/>
      <c r="D648" s="97"/>
      <c r="E648" s="98"/>
      <c r="G648" s="289"/>
    </row>
    <row r="649" spans="1:7" ht="24" customHeight="1" x14ac:dyDescent="0.2">
      <c r="A649" s="292" t="str">
        <f>B607</f>
        <v>4.5</v>
      </c>
      <c r="B649" s="293" t="str">
        <f>C607</f>
        <v>Bases aisladas para colocacion de mangrullo nuevo</v>
      </c>
      <c r="C649" s="104"/>
      <c r="D649" s="104" t="s">
        <v>34</v>
      </c>
      <c r="E649" s="105"/>
      <c r="F649" s="295" t="s">
        <v>35</v>
      </c>
      <c r="G649" s="294">
        <f>SUBTOTAL(9,G612:G648)</f>
        <v>0</v>
      </c>
    </row>
    <row r="651" spans="1:7" ht="24" customHeight="1" x14ac:dyDescent="0.2">
      <c r="A651" s="274" t="s">
        <v>37</v>
      </c>
      <c r="B651" s="275"/>
      <c r="C651" s="275"/>
      <c r="D651" s="275"/>
      <c r="E651" s="275"/>
      <c r="F651" s="275"/>
      <c r="G651" s="276"/>
    </row>
    <row r="652" spans="1:7" ht="24" customHeight="1" x14ac:dyDescent="0.2">
      <c r="A652" s="277" t="s">
        <v>602</v>
      </c>
      <c r="B652" s="93" t="str">
        <f>Comitente</f>
        <v>DIRECCION PROVINCIAL DE ESPACIOS VERDES</v>
      </c>
      <c r="C652" s="89"/>
      <c r="D652" s="94"/>
      <c r="E652" s="94"/>
      <c r="F652" s="95"/>
      <c r="G652" s="278"/>
    </row>
    <row r="653" spans="1:7" ht="24" customHeight="1" x14ac:dyDescent="0.2">
      <c r="A653" s="277" t="s">
        <v>603</v>
      </c>
      <c r="B653" s="93">
        <f>Contratista</f>
        <v>0</v>
      </c>
      <c r="C653" s="90"/>
      <c r="D653" s="90"/>
      <c r="E653" s="90"/>
      <c r="F653" s="96"/>
      <c r="G653" s="279"/>
    </row>
    <row r="654" spans="1:7" ht="24" customHeight="1" x14ac:dyDescent="0.2">
      <c r="A654" s="277" t="s">
        <v>24</v>
      </c>
      <c r="B654" s="93" t="str">
        <f>Obra</f>
        <v>EXTRACCION DE MANGRULLO EXISTENTE, PROVISION DE NUEVO MANGRULLO Y REFUNCIONALIZACION DE JUEGOS DE NIÑOS EN PARQUE DE MAYO</v>
      </c>
      <c r="C654" s="90"/>
      <c r="D654" s="90"/>
      <c r="E654" s="90"/>
      <c r="F654" s="96" t="s">
        <v>38</v>
      </c>
      <c r="G654" s="280">
        <f>Fecha_Base</f>
        <v>44865</v>
      </c>
    </row>
    <row r="655" spans="1:7" ht="24" customHeight="1" x14ac:dyDescent="0.2">
      <c r="A655" s="281" t="s">
        <v>601</v>
      </c>
      <c r="B655" s="91" t="str">
        <f>Ubicación</f>
        <v>CAPITAL</v>
      </c>
      <c r="C655" s="91"/>
      <c r="D655" s="97"/>
      <c r="E655" s="98"/>
      <c r="G655" s="282"/>
    </row>
    <row r="656" spans="1:7" ht="24" customHeight="1" x14ac:dyDescent="0.2">
      <c r="A656" s="281" t="s">
        <v>39</v>
      </c>
      <c r="B656" s="100" t="str">
        <f>IFERROR(VALUE(LEFT(B657,FIND(".",B657)-1)),"")</f>
        <v/>
      </c>
      <c r="C656" s="92" t="str">
        <f>IFERROR(VLOOKUP(B656,Tabla_CyP,2,FALSE),"")</f>
        <v/>
      </c>
      <c r="E656" s="98"/>
      <c r="G656" s="282"/>
    </row>
    <row r="657" spans="1:123" ht="24" customHeight="1" x14ac:dyDescent="0.2">
      <c r="A657" s="281" t="s">
        <v>25</v>
      </c>
      <c r="B657" s="101">
        <f>IFERROR(VLOOKUP(COUNTIF($A$1:A657,"ANALISIS DE PRECIOS"),Tabla_NumeroItem,2,FALSE),"")</f>
        <v>5</v>
      </c>
      <c r="C657" s="92" t="str">
        <f>IFERROR(VLOOKUP(B657,Tabla_CyP,2,FALSE),"")</f>
        <v>PROVISION Y COLOCACION DE JUEGOS Y MOBILIARIO DE POLIPROPILENO RECICLADO</v>
      </c>
      <c r="D657" s="97"/>
      <c r="E657" s="98"/>
      <c r="F657" s="96" t="s">
        <v>26</v>
      </c>
      <c r="G657" s="283" t="str">
        <f>IFERROR(VLOOKUP(B657,Tabla_CyP,4,FALSE),"")</f>
        <v>GL</v>
      </c>
    </row>
    <row r="658" spans="1:123" ht="24" customHeight="1" x14ac:dyDescent="0.2">
      <c r="A658" s="281"/>
      <c r="B658" s="91"/>
      <c r="D658" s="97"/>
      <c r="E658" s="98"/>
      <c r="G658" s="282"/>
    </row>
    <row r="659" spans="1:123" ht="24" customHeight="1" x14ac:dyDescent="0.2">
      <c r="A659" s="334" t="s">
        <v>507</v>
      </c>
      <c r="B659" s="335"/>
      <c r="C659" s="336" t="s">
        <v>0</v>
      </c>
      <c r="D659" s="336" t="s">
        <v>27</v>
      </c>
      <c r="E659" s="338" t="s">
        <v>28</v>
      </c>
      <c r="F659" s="340" t="s">
        <v>29</v>
      </c>
      <c r="G659" s="340" t="s">
        <v>30</v>
      </c>
    </row>
    <row r="660" spans="1:123" s="97" customFormat="1" ht="24" customHeight="1" x14ac:dyDescent="0.2">
      <c r="A660" s="102" t="s">
        <v>508</v>
      </c>
      <c r="B660" s="102" t="s">
        <v>509</v>
      </c>
      <c r="C660" s="337"/>
      <c r="D660" s="337"/>
      <c r="E660" s="339"/>
      <c r="F660" s="341"/>
      <c r="G660" s="341"/>
      <c r="H660" s="230"/>
      <c r="I660" s="230"/>
      <c r="J660" s="230"/>
      <c r="K660" s="230"/>
      <c r="L660" s="230"/>
      <c r="M660" s="230"/>
      <c r="N660" s="230"/>
      <c r="O660" s="230"/>
      <c r="P660" s="230"/>
      <c r="Q660" s="230"/>
      <c r="R660" s="230"/>
      <c r="S660" s="230"/>
      <c r="T660" s="230"/>
      <c r="U660" s="230"/>
      <c r="V660" s="230"/>
      <c r="W660" s="230"/>
      <c r="X660" s="230"/>
      <c r="Y660" s="230"/>
      <c r="Z660" s="230"/>
      <c r="AA660" s="230"/>
      <c r="AB660" s="230"/>
      <c r="AC660" s="230"/>
      <c r="AD660" s="230"/>
      <c r="AE660" s="230"/>
      <c r="AF660" s="230"/>
      <c r="AG660" s="230"/>
      <c r="AH660" s="230"/>
      <c r="AI660" s="230"/>
      <c r="AJ660" s="230"/>
      <c r="AK660" s="230"/>
      <c r="AL660" s="230"/>
      <c r="AM660" s="230"/>
      <c r="AN660" s="230"/>
      <c r="AO660" s="230"/>
      <c r="AP660" s="230"/>
      <c r="AQ660" s="230"/>
      <c r="AR660" s="230"/>
      <c r="AS660" s="230"/>
      <c r="AT660" s="230"/>
      <c r="AU660" s="230"/>
      <c r="AV660" s="230"/>
      <c r="AW660" s="230"/>
      <c r="AX660" s="230"/>
      <c r="AY660" s="230"/>
      <c r="AZ660" s="230"/>
      <c r="BA660" s="230"/>
      <c r="BB660" s="230"/>
      <c r="BC660" s="230"/>
      <c r="BD660" s="230"/>
      <c r="BE660" s="230"/>
      <c r="BF660" s="230"/>
      <c r="BG660" s="230"/>
      <c r="BH660" s="230"/>
      <c r="BI660" s="230"/>
      <c r="BJ660" s="230"/>
      <c r="BK660" s="230"/>
      <c r="BL660" s="230"/>
      <c r="BM660" s="230"/>
      <c r="BN660" s="230"/>
      <c r="BO660" s="230"/>
      <c r="BP660" s="230"/>
      <c r="BQ660" s="230"/>
      <c r="BR660" s="230"/>
      <c r="BS660" s="230"/>
      <c r="BT660" s="230"/>
      <c r="BU660" s="230"/>
      <c r="BV660" s="230"/>
      <c r="BW660" s="230"/>
      <c r="BX660" s="230"/>
      <c r="BY660" s="230"/>
      <c r="BZ660" s="230"/>
      <c r="CA660" s="230"/>
      <c r="CB660" s="230"/>
      <c r="CC660" s="230"/>
      <c r="CD660" s="230"/>
      <c r="CE660" s="230"/>
      <c r="CF660" s="230"/>
      <c r="CG660" s="230"/>
      <c r="CH660" s="230"/>
      <c r="CI660" s="230"/>
      <c r="CJ660" s="230"/>
      <c r="CK660" s="230"/>
      <c r="CL660" s="230"/>
      <c r="CM660" s="230"/>
      <c r="CN660" s="230"/>
      <c r="CO660" s="230"/>
      <c r="CP660" s="230"/>
      <c r="CQ660" s="230"/>
      <c r="CR660" s="230"/>
      <c r="CS660" s="230"/>
      <c r="CT660" s="230"/>
      <c r="CU660" s="230"/>
      <c r="CV660" s="230"/>
      <c r="CW660" s="230"/>
      <c r="CX660" s="230"/>
      <c r="CY660" s="230"/>
      <c r="CZ660" s="230"/>
      <c r="DA660" s="230"/>
      <c r="DB660" s="230"/>
      <c r="DC660" s="230"/>
      <c r="DD660" s="230"/>
      <c r="DE660" s="230"/>
      <c r="DF660" s="230"/>
      <c r="DG660" s="230"/>
      <c r="DH660" s="230"/>
      <c r="DI660" s="230"/>
      <c r="DJ660" s="230"/>
      <c r="DK660" s="230"/>
      <c r="DL660" s="230"/>
      <c r="DM660" s="230"/>
      <c r="DN660" s="230"/>
      <c r="DO660" s="230"/>
      <c r="DP660" s="230"/>
      <c r="DQ660" s="230"/>
      <c r="DR660" s="230"/>
      <c r="DS660" s="230"/>
    </row>
    <row r="661" spans="1:123" ht="24" customHeight="1" x14ac:dyDescent="0.2">
      <c r="A661" s="284"/>
      <c r="B661" s="103"/>
      <c r="C661" s="143" t="s">
        <v>604</v>
      </c>
      <c r="D661" s="104"/>
      <c r="E661" s="105"/>
      <c r="F661" s="106"/>
      <c r="G661" s="285"/>
    </row>
    <row r="662" spans="1:123" s="229" customFormat="1" ht="24" customHeight="1" x14ac:dyDescent="0.2">
      <c r="A662" s="224" t="str">
        <f t="shared" ref="A662:A675" si="196">IFERROR(VLOOKUP(C662,Tabla_Insumos,4,FALSE),"")</f>
        <v/>
      </c>
      <c r="B662" s="222" t="str">
        <f>IFERROR(VLOOKUP(C662,Tabla_Insumos,5,FALSE),"")</f>
        <v/>
      </c>
      <c r="C662" s="223"/>
      <c r="D662" s="224" t="str">
        <f t="shared" ref="D662:D675" si="197">IFERROR(VLOOKUP(C662,Tabla_Insumos,2,FALSE),"")</f>
        <v/>
      </c>
      <c r="E662" s="225"/>
      <c r="F662" s="226">
        <f t="shared" ref="F662:F675" si="198">IFERROR(VLOOKUP(C662,Tabla_Insumos,3,FALSE),0)</f>
        <v>0</v>
      </c>
      <c r="G662" s="286">
        <f>ROUND(E662*F662,2)</f>
        <v>0</v>
      </c>
    </row>
    <row r="663" spans="1:123" s="229" customFormat="1" ht="24" customHeight="1" x14ac:dyDescent="0.2">
      <c r="A663" s="224" t="str">
        <f t="shared" si="196"/>
        <v/>
      </c>
      <c r="B663" s="222" t="str">
        <f t="shared" ref="B663:B675" si="199">IFERROR(VLOOKUP(C663,Tabla_Insumos,5,FALSE),"")</f>
        <v/>
      </c>
      <c r="C663" s="223"/>
      <c r="D663" s="224" t="str">
        <f t="shared" si="197"/>
        <v/>
      </c>
      <c r="E663" s="225"/>
      <c r="F663" s="226">
        <f t="shared" si="198"/>
        <v>0</v>
      </c>
      <c r="G663" s="286">
        <f t="shared" ref="G663:G675" si="200">ROUND(E663*F663,2)</f>
        <v>0</v>
      </c>
    </row>
    <row r="664" spans="1:123" s="229" customFormat="1" ht="24" customHeight="1" x14ac:dyDescent="0.2">
      <c r="A664" s="224" t="str">
        <f t="shared" si="196"/>
        <v/>
      </c>
      <c r="B664" s="222" t="str">
        <f t="shared" si="199"/>
        <v/>
      </c>
      <c r="C664" s="223"/>
      <c r="D664" s="224" t="str">
        <f t="shared" si="197"/>
        <v/>
      </c>
      <c r="E664" s="225"/>
      <c r="F664" s="226">
        <f t="shared" si="198"/>
        <v>0</v>
      </c>
      <c r="G664" s="286">
        <f t="shared" si="200"/>
        <v>0</v>
      </c>
    </row>
    <row r="665" spans="1:123" s="229" customFormat="1" ht="24" customHeight="1" x14ac:dyDescent="0.2">
      <c r="A665" s="224" t="str">
        <f t="shared" si="196"/>
        <v/>
      </c>
      <c r="B665" s="222" t="str">
        <f t="shared" si="199"/>
        <v/>
      </c>
      <c r="C665" s="223"/>
      <c r="D665" s="224" t="str">
        <f t="shared" si="197"/>
        <v/>
      </c>
      <c r="E665" s="225"/>
      <c r="F665" s="226">
        <f t="shared" si="198"/>
        <v>0</v>
      </c>
      <c r="G665" s="286">
        <f t="shared" si="200"/>
        <v>0</v>
      </c>
    </row>
    <row r="666" spans="1:123" s="229" customFormat="1" ht="24" customHeight="1" x14ac:dyDescent="0.2">
      <c r="A666" s="224" t="str">
        <f t="shared" si="196"/>
        <v/>
      </c>
      <c r="B666" s="222" t="str">
        <f t="shared" si="199"/>
        <v/>
      </c>
      <c r="C666" s="223"/>
      <c r="D666" s="224" t="str">
        <f t="shared" si="197"/>
        <v/>
      </c>
      <c r="E666" s="225"/>
      <c r="F666" s="226">
        <f t="shared" si="198"/>
        <v>0</v>
      </c>
      <c r="G666" s="286">
        <f t="shared" si="200"/>
        <v>0</v>
      </c>
    </row>
    <row r="667" spans="1:123" s="229" customFormat="1" ht="24" customHeight="1" x14ac:dyDescent="0.2">
      <c r="A667" s="224" t="str">
        <f t="shared" si="196"/>
        <v/>
      </c>
      <c r="B667" s="222" t="str">
        <f t="shared" si="199"/>
        <v/>
      </c>
      <c r="C667" s="223"/>
      <c r="D667" s="224" t="str">
        <f t="shared" si="197"/>
        <v/>
      </c>
      <c r="E667" s="225"/>
      <c r="F667" s="226">
        <f t="shared" si="198"/>
        <v>0</v>
      </c>
      <c r="G667" s="286">
        <f t="shared" si="200"/>
        <v>0</v>
      </c>
    </row>
    <row r="668" spans="1:123" s="229" customFormat="1" ht="24" customHeight="1" x14ac:dyDescent="0.2">
      <c r="A668" s="224" t="str">
        <f t="shared" si="196"/>
        <v/>
      </c>
      <c r="B668" s="222" t="str">
        <f t="shared" si="199"/>
        <v/>
      </c>
      <c r="C668" s="223"/>
      <c r="D668" s="224" t="str">
        <f t="shared" si="197"/>
        <v/>
      </c>
      <c r="E668" s="225"/>
      <c r="F668" s="226">
        <f t="shared" si="198"/>
        <v>0</v>
      </c>
      <c r="G668" s="286">
        <f t="shared" si="200"/>
        <v>0</v>
      </c>
    </row>
    <row r="669" spans="1:123" s="229" customFormat="1" ht="24" customHeight="1" x14ac:dyDescent="0.2">
      <c r="A669" s="224" t="str">
        <f t="shared" si="196"/>
        <v/>
      </c>
      <c r="B669" s="222" t="str">
        <f t="shared" si="199"/>
        <v/>
      </c>
      <c r="C669" s="223"/>
      <c r="D669" s="224" t="str">
        <f t="shared" si="197"/>
        <v/>
      </c>
      <c r="E669" s="225"/>
      <c r="F669" s="226">
        <f t="shared" si="198"/>
        <v>0</v>
      </c>
      <c r="G669" s="286">
        <f t="shared" si="200"/>
        <v>0</v>
      </c>
    </row>
    <row r="670" spans="1:123" s="229" customFormat="1" ht="24" customHeight="1" x14ac:dyDescent="0.2">
      <c r="A670" s="224" t="str">
        <f t="shared" si="196"/>
        <v/>
      </c>
      <c r="B670" s="222" t="str">
        <f t="shared" si="199"/>
        <v/>
      </c>
      <c r="C670" s="223"/>
      <c r="D670" s="224" t="str">
        <f t="shared" si="197"/>
        <v/>
      </c>
      <c r="E670" s="225"/>
      <c r="F670" s="226">
        <f t="shared" si="198"/>
        <v>0</v>
      </c>
      <c r="G670" s="286">
        <f t="shared" si="200"/>
        <v>0</v>
      </c>
    </row>
    <row r="671" spans="1:123" s="229" customFormat="1" ht="24" customHeight="1" x14ac:dyDescent="0.2">
      <c r="A671" s="224" t="str">
        <f t="shared" si="196"/>
        <v/>
      </c>
      <c r="B671" s="222" t="str">
        <f t="shared" si="199"/>
        <v/>
      </c>
      <c r="C671" s="223"/>
      <c r="D671" s="224" t="str">
        <f t="shared" si="197"/>
        <v/>
      </c>
      <c r="E671" s="225"/>
      <c r="F671" s="226">
        <f t="shared" si="198"/>
        <v>0</v>
      </c>
      <c r="G671" s="286">
        <f t="shared" si="200"/>
        <v>0</v>
      </c>
    </row>
    <row r="672" spans="1:123" s="229" customFormat="1" ht="24" customHeight="1" x14ac:dyDescent="0.2">
      <c r="A672" s="224" t="str">
        <f t="shared" si="196"/>
        <v/>
      </c>
      <c r="B672" s="222" t="str">
        <f t="shared" si="199"/>
        <v/>
      </c>
      <c r="C672" s="223"/>
      <c r="D672" s="224" t="str">
        <f t="shared" si="197"/>
        <v/>
      </c>
      <c r="E672" s="225"/>
      <c r="F672" s="226">
        <f t="shared" si="198"/>
        <v>0</v>
      </c>
      <c r="G672" s="286">
        <f t="shared" si="200"/>
        <v>0</v>
      </c>
    </row>
    <row r="673" spans="1:7" s="229" customFormat="1" ht="24" customHeight="1" x14ac:dyDescent="0.2">
      <c r="A673" s="224" t="str">
        <f t="shared" si="196"/>
        <v/>
      </c>
      <c r="B673" s="222" t="str">
        <f t="shared" si="199"/>
        <v/>
      </c>
      <c r="C673" s="223"/>
      <c r="D673" s="224" t="str">
        <f t="shared" si="197"/>
        <v/>
      </c>
      <c r="E673" s="225"/>
      <c r="F673" s="226">
        <f t="shared" si="198"/>
        <v>0</v>
      </c>
      <c r="G673" s="286">
        <f t="shared" si="200"/>
        <v>0</v>
      </c>
    </row>
    <row r="674" spans="1:7" s="229" customFormat="1" ht="24" customHeight="1" x14ac:dyDescent="0.2">
      <c r="A674" s="224" t="str">
        <f t="shared" si="196"/>
        <v/>
      </c>
      <c r="B674" s="222" t="str">
        <f t="shared" si="199"/>
        <v/>
      </c>
      <c r="C674" s="223"/>
      <c r="D674" s="224" t="str">
        <f t="shared" si="197"/>
        <v/>
      </c>
      <c r="E674" s="225"/>
      <c r="F674" s="226">
        <f t="shared" si="198"/>
        <v>0</v>
      </c>
      <c r="G674" s="286">
        <f t="shared" si="200"/>
        <v>0</v>
      </c>
    </row>
    <row r="675" spans="1:7" s="229" customFormat="1" ht="24" customHeight="1" x14ac:dyDescent="0.2">
      <c r="A675" s="224" t="str">
        <f t="shared" si="196"/>
        <v/>
      </c>
      <c r="B675" s="222" t="str">
        <f t="shared" si="199"/>
        <v/>
      </c>
      <c r="C675" s="223"/>
      <c r="D675" s="224" t="str">
        <f t="shared" si="197"/>
        <v/>
      </c>
      <c r="E675" s="225"/>
      <c r="F675" s="227">
        <f t="shared" si="198"/>
        <v>0</v>
      </c>
      <c r="G675" s="286">
        <f t="shared" si="200"/>
        <v>0</v>
      </c>
    </row>
    <row r="676" spans="1:7" ht="24" customHeight="1" x14ac:dyDescent="0.2">
      <c r="A676" s="287"/>
      <c r="D676" s="97"/>
      <c r="E676" s="98"/>
      <c r="F676" s="273" t="s">
        <v>31</v>
      </c>
      <c r="G676" s="288">
        <f>SUBTOTAL(9,G662:G675)</f>
        <v>0</v>
      </c>
    </row>
    <row r="677" spans="1:7" ht="24" customHeight="1" x14ac:dyDescent="0.2">
      <c r="A677" s="287"/>
      <c r="C677" s="107" t="s">
        <v>605</v>
      </c>
      <c r="D677" s="97"/>
      <c r="E677" s="98"/>
      <c r="G677" s="289"/>
    </row>
    <row r="678" spans="1:7" s="229" customFormat="1" ht="24" customHeight="1" x14ac:dyDescent="0.2">
      <c r="A678" s="224" t="str">
        <f t="shared" ref="A678:A685" si="201">IFERROR(VLOOKUP(C678,Tabla_Insumos,4,FALSE),"")</f>
        <v/>
      </c>
      <c r="B678" s="222">
        <f t="shared" ref="B678:B685" si="202">IFERROR(VLOOKUP(A678,Tabla_Indices,5,FALSE),"")</f>
        <v>0</v>
      </c>
      <c r="C678" s="223"/>
      <c r="D678" s="224" t="str">
        <f t="shared" ref="D678:D685" si="203">IFERROR(VLOOKUP(C678,Tabla_Insumos,2,FALSE),"")</f>
        <v/>
      </c>
      <c r="E678" s="225"/>
      <c r="F678" s="228">
        <f t="shared" ref="F678:F685" si="204">IFERROR(VLOOKUP(C678,Tabla_Insumos,3,FALSE),0)</f>
        <v>0</v>
      </c>
      <c r="G678" s="286">
        <f>ROUND(E678*F678,2)</f>
        <v>0</v>
      </c>
    </row>
    <row r="679" spans="1:7" s="229" customFormat="1" ht="24" customHeight="1" x14ac:dyDescent="0.2">
      <c r="A679" s="224" t="str">
        <f t="shared" si="201"/>
        <v/>
      </c>
      <c r="B679" s="222">
        <f t="shared" si="202"/>
        <v>0</v>
      </c>
      <c r="C679" s="223"/>
      <c r="D679" s="224" t="str">
        <f t="shared" si="203"/>
        <v/>
      </c>
      <c r="E679" s="225"/>
      <c r="F679" s="228">
        <f t="shared" si="204"/>
        <v>0</v>
      </c>
      <c r="G679" s="286">
        <f>ROUND(E679*F679,2)</f>
        <v>0</v>
      </c>
    </row>
    <row r="680" spans="1:7" s="229" customFormat="1" ht="24" customHeight="1" x14ac:dyDescent="0.2">
      <c r="A680" s="224" t="str">
        <f t="shared" si="201"/>
        <v/>
      </c>
      <c r="B680" s="222">
        <f t="shared" si="202"/>
        <v>0</v>
      </c>
      <c r="C680" s="223"/>
      <c r="D680" s="224" t="str">
        <f t="shared" si="203"/>
        <v/>
      </c>
      <c r="E680" s="225"/>
      <c r="F680" s="228">
        <f t="shared" si="204"/>
        <v>0</v>
      </c>
      <c r="G680" s="286">
        <f t="shared" ref="G680:G685" si="205">ROUND(E680*F680,2)</f>
        <v>0</v>
      </c>
    </row>
    <row r="681" spans="1:7" s="229" customFormat="1" ht="24" customHeight="1" x14ac:dyDescent="0.2">
      <c r="A681" s="224" t="str">
        <f t="shared" si="201"/>
        <v/>
      </c>
      <c r="B681" s="222">
        <f t="shared" si="202"/>
        <v>0</v>
      </c>
      <c r="C681" s="223"/>
      <c r="D681" s="224" t="str">
        <f t="shared" si="203"/>
        <v/>
      </c>
      <c r="E681" s="225"/>
      <c r="F681" s="228">
        <f t="shared" si="204"/>
        <v>0</v>
      </c>
      <c r="G681" s="286">
        <f t="shared" si="205"/>
        <v>0</v>
      </c>
    </row>
    <row r="682" spans="1:7" s="229" customFormat="1" ht="24" customHeight="1" x14ac:dyDescent="0.2">
      <c r="A682" s="224" t="str">
        <f t="shared" si="201"/>
        <v/>
      </c>
      <c r="B682" s="222">
        <f t="shared" si="202"/>
        <v>0</v>
      </c>
      <c r="C682" s="223"/>
      <c r="D682" s="224" t="str">
        <f t="shared" si="203"/>
        <v/>
      </c>
      <c r="E682" s="225"/>
      <c r="F682" s="226">
        <f t="shared" si="204"/>
        <v>0</v>
      </c>
      <c r="G682" s="286">
        <f t="shared" si="205"/>
        <v>0</v>
      </c>
    </row>
    <row r="683" spans="1:7" s="229" customFormat="1" ht="24" customHeight="1" x14ac:dyDescent="0.2">
      <c r="A683" s="224" t="str">
        <f t="shared" si="201"/>
        <v/>
      </c>
      <c r="B683" s="222">
        <f t="shared" si="202"/>
        <v>0</v>
      </c>
      <c r="C683" s="223"/>
      <c r="D683" s="224" t="str">
        <f t="shared" si="203"/>
        <v/>
      </c>
      <c r="E683" s="225"/>
      <c r="F683" s="226">
        <f t="shared" si="204"/>
        <v>0</v>
      </c>
      <c r="G683" s="286">
        <f t="shared" si="205"/>
        <v>0</v>
      </c>
    </row>
    <row r="684" spans="1:7" s="229" customFormat="1" ht="24" customHeight="1" x14ac:dyDescent="0.2">
      <c r="A684" s="224" t="str">
        <f t="shared" si="201"/>
        <v/>
      </c>
      <c r="B684" s="222">
        <f t="shared" si="202"/>
        <v>0</v>
      </c>
      <c r="C684" s="223"/>
      <c r="D684" s="224" t="str">
        <f t="shared" si="203"/>
        <v/>
      </c>
      <c r="E684" s="225"/>
      <c r="F684" s="226">
        <f t="shared" si="204"/>
        <v>0</v>
      </c>
      <c r="G684" s="286">
        <f t="shared" si="205"/>
        <v>0</v>
      </c>
    </row>
    <row r="685" spans="1:7" s="229" customFormat="1" ht="24" customHeight="1" x14ac:dyDescent="0.2">
      <c r="A685" s="224" t="str">
        <f t="shared" si="201"/>
        <v/>
      </c>
      <c r="B685" s="222">
        <f t="shared" si="202"/>
        <v>0</v>
      </c>
      <c r="C685" s="223"/>
      <c r="D685" s="224" t="str">
        <f t="shared" si="203"/>
        <v/>
      </c>
      <c r="E685" s="225"/>
      <c r="F685" s="226">
        <f t="shared" si="204"/>
        <v>0</v>
      </c>
      <c r="G685" s="286">
        <f t="shared" si="205"/>
        <v>0</v>
      </c>
    </row>
    <row r="686" spans="1:7" ht="24" customHeight="1" x14ac:dyDescent="0.2">
      <c r="A686" s="287"/>
      <c r="D686" s="97"/>
      <c r="E686" s="98"/>
      <c r="F686" s="273" t="s">
        <v>32</v>
      </c>
      <c r="G686" s="288">
        <f>SUBTOTAL(9,G678:G685)</f>
        <v>0</v>
      </c>
    </row>
    <row r="687" spans="1:7" ht="24" customHeight="1" x14ac:dyDescent="0.2">
      <c r="A687" s="287"/>
      <c r="C687" s="107" t="s">
        <v>606</v>
      </c>
      <c r="D687" s="97"/>
      <c r="E687" s="98"/>
      <c r="G687" s="289"/>
    </row>
    <row r="688" spans="1:7" s="229" customFormat="1" ht="24" customHeight="1" x14ac:dyDescent="0.2">
      <c r="A688" s="224" t="str">
        <f t="shared" ref="A688:A696" si="206">IFERROR(VLOOKUP(C688,Tabla_Insumos,4,FALSE),"")</f>
        <v/>
      </c>
      <c r="B688" s="222" t="str">
        <f t="shared" ref="B688:B696" si="207">IFERROR(VLOOKUP(C688,Tabla_Insumos,5,FALSE),"")</f>
        <v/>
      </c>
      <c r="C688" s="223"/>
      <c r="D688" s="224" t="str">
        <f t="shared" ref="D688:D696" si="208">IFERROR(VLOOKUP(C688,Tabla_Insumos,2,FALSE),"")</f>
        <v/>
      </c>
      <c r="E688" s="225"/>
      <c r="F688" s="226">
        <f t="shared" ref="F688:F696" si="209">IFERROR(VLOOKUP(C688,Tabla_Insumos,3,FALSE),0)</f>
        <v>0</v>
      </c>
      <c r="G688" s="286">
        <f t="shared" ref="G688:G696" si="210">ROUND(E688*F688,2)</f>
        <v>0</v>
      </c>
    </row>
    <row r="689" spans="1:7" s="229" customFormat="1" ht="24" customHeight="1" x14ac:dyDescent="0.2">
      <c r="A689" s="224" t="str">
        <f t="shared" si="206"/>
        <v/>
      </c>
      <c r="B689" s="222" t="str">
        <f t="shared" si="207"/>
        <v/>
      </c>
      <c r="C689" s="223"/>
      <c r="D689" s="224" t="str">
        <f t="shared" si="208"/>
        <v/>
      </c>
      <c r="E689" s="225"/>
      <c r="F689" s="226">
        <f t="shared" si="209"/>
        <v>0</v>
      </c>
      <c r="G689" s="286">
        <f t="shared" si="210"/>
        <v>0</v>
      </c>
    </row>
    <row r="690" spans="1:7" s="229" customFormat="1" ht="24" customHeight="1" x14ac:dyDescent="0.2">
      <c r="A690" s="224" t="str">
        <f t="shared" si="206"/>
        <v/>
      </c>
      <c r="B690" s="222" t="str">
        <f t="shared" si="207"/>
        <v/>
      </c>
      <c r="C690" s="223"/>
      <c r="D690" s="224" t="str">
        <f t="shared" si="208"/>
        <v/>
      </c>
      <c r="E690" s="225"/>
      <c r="F690" s="226">
        <f t="shared" si="209"/>
        <v>0</v>
      </c>
      <c r="G690" s="286">
        <f t="shared" si="210"/>
        <v>0</v>
      </c>
    </row>
    <row r="691" spans="1:7" s="229" customFormat="1" ht="24" customHeight="1" x14ac:dyDescent="0.2">
      <c r="A691" s="224" t="str">
        <f t="shared" si="206"/>
        <v/>
      </c>
      <c r="B691" s="222" t="str">
        <f t="shared" si="207"/>
        <v/>
      </c>
      <c r="C691" s="223"/>
      <c r="D691" s="224" t="str">
        <f t="shared" si="208"/>
        <v/>
      </c>
      <c r="E691" s="225"/>
      <c r="F691" s="226">
        <f t="shared" si="209"/>
        <v>0</v>
      </c>
      <c r="G691" s="286">
        <f t="shared" si="210"/>
        <v>0</v>
      </c>
    </row>
    <row r="692" spans="1:7" s="229" customFormat="1" ht="24" customHeight="1" x14ac:dyDescent="0.2">
      <c r="A692" s="224" t="str">
        <f t="shared" si="206"/>
        <v/>
      </c>
      <c r="B692" s="222" t="str">
        <f t="shared" si="207"/>
        <v/>
      </c>
      <c r="C692" s="223"/>
      <c r="D692" s="224" t="str">
        <f t="shared" si="208"/>
        <v/>
      </c>
      <c r="E692" s="225"/>
      <c r="F692" s="226">
        <f t="shared" si="209"/>
        <v>0</v>
      </c>
      <c r="G692" s="286">
        <f t="shared" si="210"/>
        <v>0</v>
      </c>
    </row>
    <row r="693" spans="1:7" s="229" customFormat="1" ht="24" customHeight="1" x14ac:dyDescent="0.2">
      <c r="A693" s="224" t="str">
        <f t="shared" si="206"/>
        <v/>
      </c>
      <c r="B693" s="222" t="str">
        <f t="shared" si="207"/>
        <v/>
      </c>
      <c r="C693" s="223"/>
      <c r="D693" s="224" t="str">
        <f t="shared" si="208"/>
        <v/>
      </c>
      <c r="E693" s="225"/>
      <c r="F693" s="226">
        <f t="shared" si="209"/>
        <v>0</v>
      </c>
      <c r="G693" s="286">
        <f t="shared" si="210"/>
        <v>0</v>
      </c>
    </row>
    <row r="694" spans="1:7" s="229" customFormat="1" ht="24" customHeight="1" x14ac:dyDescent="0.2">
      <c r="A694" s="224" t="str">
        <f t="shared" si="206"/>
        <v/>
      </c>
      <c r="B694" s="222" t="str">
        <f t="shared" si="207"/>
        <v/>
      </c>
      <c r="C694" s="223"/>
      <c r="D694" s="224" t="str">
        <f t="shared" si="208"/>
        <v/>
      </c>
      <c r="E694" s="225"/>
      <c r="F694" s="226">
        <f t="shared" si="209"/>
        <v>0</v>
      </c>
      <c r="G694" s="286">
        <f t="shared" si="210"/>
        <v>0</v>
      </c>
    </row>
    <row r="695" spans="1:7" s="229" customFormat="1" ht="24" customHeight="1" x14ac:dyDescent="0.2">
      <c r="A695" s="224" t="str">
        <f t="shared" si="206"/>
        <v/>
      </c>
      <c r="B695" s="222" t="str">
        <f t="shared" si="207"/>
        <v/>
      </c>
      <c r="C695" s="223"/>
      <c r="D695" s="224" t="str">
        <f t="shared" si="208"/>
        <v/>
      </c>
      <c r="E695" s="225"/>
      <c r="F695" s="226">
        <f t="shared" si="209"/>
        <v>0</v>
      </c>
      <c r="G695" s="286">
        <f t="shared" si="210"/>
        <v>0</v>
      </c>
    </row>
    <row r="696" spans="1:7" s="229" customFormat="1" ht="24" customHeight="1" x14ac:dyDescent="0.2">
      <c r="A696" s="224" t="str">
        <f t="shared" si="206"/>
        <v/>
      </c>
      <c r="B696" s="222" t="str">
        <f t="shared" si="207"/>
        <v/>
      </c>
      <c r="C696" s="223"/>
      <c r="D696" s="224" t="str">
        <f t="shared" si="208"/>
        <v/>
      </c>
      <c r="E696" s="225"/>
      <c r="F696" s="226">
        <f t="shared" si="209"/>
        <v>0</v>
      </c>
      <c r="G696" s="286">
        <f t="shared" si="210"/>
        <v>0</v>
      </c>
    </row>
    <row r="697" spans="1:7" ht="24" customHeight="1" x14ac:dyDescent="0.2">
      <c r="A697" s="290"/>
      <c r="B697" s="97"/>
      <c r="D697" s="97"/>
      <c r="E697" s="98"/>
      <c r="F697" s="273" t="s">
        <v>33</v>
      </c>
      <c r="G697" s="288">
        <f>SUBTOTAL(9,G688:G696)</f>
        <v>0</v>
      </c>
    </row>
    <row r="698" spans="1:7" ht="24" customHeight="1" x14ac:dyDescent="0.2">
      <c r="A698" s="291"/>
      <c r="B698" s="97"/>
      <c r="D698" s="97"/>
      <c r="E698" s="98"/>
      <c r="G698" s="289"/>
    </row>
    <row r="699" spans="1:7" ht="24" customHeight="1" x14ac:dyDescent="0.2">
      <c r="A699" s="292">
        <f>B657</f>
        <v>5</v>
      </c>
      <c r="B699" s="293" t="str">
        <f>C657</f>
        <v>PROVISION Y COLOCACION DE JUEGOS Y MOBILIARIO DE POLIPROPILENO RECICLADO</v>
      </c>
      <c r="C699" s="104"/>
      <c r="D699" s="104" t="s">
        <v>34</v>
      </c>
      <c r="E699" s="105"/>
      <c r="F699" s="295" t="s">
        <v>35</v>
      </c>
      <c r="G699" s="294">
        <f>SUBTOTAL(9,G662:G698)</f>
        <v>0</v>
      </c>
    </row>
    <row r="701" spans="1:7" ht="24" customHeight="1" x14ac:dyDescent="0.2">
      <c r="A701" s="274" t="s">
        <v>37</v>
      </c>
      <c r="B701" s="275"/>
      <c r="C701" s="275"/>
      <c r="D701" s="275"/>
      <c r="E701" s="275"/>
      <c r="F701" s="275"/>
      <c r="G701" s="276"/>
    </row>
    <row r="702" spans="1:7" ht="24" customHeight="1" x14ac:dyDescent="0.2">
      <c r="A702" s="277" t="s">
        <v>602</v>
      </c>
      <c r="B702" s="93" t="str">
        <f>Comitente</f>
        <v>DIRECCION PROVINCIAL DE ESPACIOS VERDES</v>
      </c>
      <c r="C702" s="89"/>
      <c r="D702" s="94"/>
      <c r="E702" s="94"/>
      <c r="F702" s="95"/>
      <c r="G702" s="278"/>
    </row>
    <row r="703" spans="1:7" ht="24" customHeight="1" x14ac:dyDescent="0.2">
      <c r="A703" s="277" t="s">
        <v>603</v>
      </c>
      <c r="B703" s="93">
        <f>Contratista</f>
        <v>0</v>
      </c>
      <c r="C703" s="90"/>
      <c r="D703" s="90"/>
      <c r="E703" s="90"/>
      <c r="F703" s="96"/>
      <c r="G703" s="279"/>
    </row>
    <row r="704" spans="1:7" ht="24" customHeight="1" x14ac:dyDescent="0.2">
      <c r="A704" s="277" t="s">
        <v>24</v>
      </c>
      <c r="B704" s="93" t="str">
        <f>Obra</f>
        <v>EXTRACCION DE MANGRULLO EXISTENTE, PROVISION DE NUEVO MANGRULLO Y REFUNCIONALIZACION DE JUEGOS DE NIÑOS EN PARQUE DE MAYO</v>
      </c>
      <c r="C704" s="90"/>
      <c r="D704" s="90"/>
      <c r="E704" s="90"/>
      <c r="F704" s="96" t="s">
        <v>38</v>
      </c>
      <c r="G704" s="280">
        <f>Fecha_Base</f>
        <v>44865</v>
      </c>
    </row>
    <row r="705" spans="1:123" ht="24" customHeight="1" x14ac:dyDescent="0.2">
      <c r="A705" s="281" t="s">
        <v>601</v>
      </c>
      <c r="B705" s="91" t="str">
        <f>Ubicación</f>
        <v>CAPITAL</v>
      </c>
      <c r="C705" s="91"/>
      <c r="D705" s="97"/>
      <c r="E705" s="98"/>
      <c r="G705" s="282"/>
    </row>
    <row r="706" spans="1:123" ht="24" customHeight="1" x14ac:dyDescent="0.2">
      <c r="A706" s="281" t="s">
        <v>39</v>
      </c>
      <c r="B706" s="100" t="str">
        <f>IFERROR(VALUE(LEFT(B707,FIND(".",B707)-1)),"")</f>
        <v/>
      </c>
      <c r="C706" s="92" t="str">
        <f>IFERROR(VLOOKUP(B706,Tabla_CyP,2,FALSE),"")</f>
        <v/>
      </c>
      <c r="E706" s="98"/>
      <c r="G706" s="282"/>
    </row>
    <row r="707" spans="1:123" ht="24" customHeight="1" x14ac:dyDescent="0.2">
      <c r="A707" s="281" t="s">
        <v>25</v>
      </c>
      <c r="B707" s="101">
        <f>IFERROR(VLOOKUP(COUNTIF($A$1:A707,"ANALISIS DE PRECIOS"),Tabla_NumeroItem,2,FALSE),"")</f>
        <v>6</v>
      </c>
      <c r="C707" s="92" t="str">
        <f>IFERROR(VLOOKUP(B707,Tabla_CyP,2,FALSE),"")</f>
        <v>PROVISION Y COLOCACION DE CAMPANAS DE RECICLADO</v>
      </c>
      <c r="D707" s="97"/>
      <c r="E707" s="98"/>
      <c r="F707" s="96" t="s">
        <v>26</v>
      </c>
      <c r="G707" s="283" t="str">
        <f>IFERROR(VLOOKUP(B707,Tabla_CyP,4,FALSE),"")</f>
        <v>UN</v>
      </c>
    </row>
    <row r="708" spans="1:123" ht="24" customHeight="1" x14ac:dyDescent="0.2">
      <c r="A708" s="281"/>
      <c r="B708" s="91"/>
      <c r="D708" s="97"/>
      <c r="E708" s="98"/>
      <c r="G708" s="282"/>
    </row>
    <row r="709" spans="1:123" ht="24" customHeight="1" x14ac:dyDescent="0.2">
      <c r="A709" s="334" t="s">
        <v>507</v>
      </c>
      <c r="B709" s="335"/>
      <c r="C709" s="336" t="s">
        <v>0</v>
      </c>
      <c r="D709" s="336" t="s">
        <v>27</v>
      </c>
      <c r="E709" s="338" t="s">
        <v>28</v>
      </c>
      <c r="F709" s="340" t="s">
        <v>29</v>
      </c>
      <c r="G709" s="340" t="s">
        <v>30</v>
      </c>
    </row>
    <row r="710" spans="1:123" s="97" customFormat="1" ht="24" customHeight="1" x14ac:dyDescent="0.2">
      <c r="A710" s="102" t="s">
        <v>508</v>
      </c>
      <c r="B710" s="102" t="s">
        <v>509</v>
      </c>
      <c r="C710" s="337"/>
      <c r="D710" s="337"/>
      <c r="E710" s="339"/>
      <c r="F710" s="341"/>
      <c r="G710" s="341"/>
      <c r="H710" s="230"/>
      <c r="I710" s="230"/>
      <c r="J710" s="230"/>
      <c r="K710" s="230"/>
      <c r="L710" s="230"/>
      <c r="M710" s="230"/>
      <c r="N710" s="230"/>
      <c r="O710" s="230"/>
      <c r="P710" s="230"/>
      <c r="Q710" s="230"/>
      <c r="R710" s="230"/>
      <c r="S710" s="230"/>
      <c r="T710" s="230"/>
      <c r="U710" s="230"/>
      <c r="V710" s="230"/>
      <c r="W710" s="230"/>
      <c r="X710" s="230"/>
      <c r="Y710" s="230"/>
      <c r="Z710" s="230"/>
      <c r="AA710" s="230"/>
      <c r="AB710" s="230"/>
      <c r="AC710" s="230"/>
      <c r="AD710" s="230"/>
      <c r="AE710" s="230"/>
      <c r="AF710" s="230"/>
      <c r="AG710" s="230"/>
      <c r="AH710" s="230"/>
      <c r="AI710" s="230"/>
      <c r="AJ710" s="230"/>
      <c r="AK710" s="230"/>
      <c r="AL710" s="230"/>
      <c r="AM710" s="230"/>
      <c r="AN710" s="230"/>
      <c r="AO710" s="230"/>
      <c r="AP710" s="230"/>
      <c r="AQ710" s="230"/>
      <c r="AR710" s="230"/>
      <c r="AS710" s="230"/>
      <c r="AT710" s="230"/>
      <c r="AU710" s="230"/>
      <c r="AV710" s="230"/>
      <c r="AW710" s="230"/>
      <c r="AX710" s="230"/>
      <c r="AY710" s="230"/>
      <c r="AZ710" s="230"/>
      <c r="BA710" s="230"/>
      <c r="BB710" s="230"/>
      <c r="BC710" s="230"/>
      <c r="BD710" s="230"/>
      <c r="BE710" s="230"/>
      <c r="BF710" s="230"/>
      <c r="BG710" s="230"/>
      <c r="BH710" s="230"/>
      <c r="BI710" s="230"/>
      <c r="BJ710" s="230"/>
      <c r="BK710" s="230"/>
      <c r="BL710" s="230"/>
      <c r="BM710" s="230"/>
      <c r="BN710" s="230"/>
      <c r="BO710" s="230"/>
      <c r="BP710" s="230"/>
      <c r="BQ710" s="230"/>
      <c r="BR710" s="230"/>
      <c r="BS710" s="230"/>
      <c r="BT710" s="230"/>
      <c r="BU710" s="230"/>
      <c r="BV710" s="230"/>
      <c r="BW710" s="230"/>
      <c r="BX710" s="230"/>
      <c r="BY710" s="230"/>
      <c r="BZ710" s="230"/>
      <c r="CA710" s="230"/>
      <c r="CB710" s="230"/>
      <c r="CC710" s="230"/>
      <c r="CD710" s="230"/>
      <c r="CE710" s="230"/>
      <c r="CF710" s="230"/>
      <c r="CG710" s="230"/>
      <c r="CH710" s="230"/>
      <c r="CI710" s="230"/>
      <c r="CJ710" s="230"/>
      <c r="CK710" s="230"/>
      <c r="CL710" s="230"/>
      <c r="CM710" s="230"/>
      <c r="CN710" s="230"/>
      <c r="CO710" s="230"/>
      <c r="CP710" s="230"/>
      <c r="CQ710" s="230"/>
      <c r="CR710" s="230"/>
      <c r="CS710" s="230"/>
      <c r="CT710" s="230"/>
      <c r="CU710" s="230"/>
      <c r="CV710" s="230"/>
      <c r="CW710" s="230"/>
      <c r="CX710" s="230"/>
      <c r="CY710" s="230"/>
      <c r="CZ710" s="230"/>
      <c r="DA710" s="230"/>
      <c r="DB710" s="230"/>
      <c r="DC710" s="230"/>
      <c r="DD710" s="230"/>
      <c r="DE710" s="230"/>
      <c r="DF710" s="230"/>
      <c r="DG710" s="230"/>
      <c r="DH710" s="230"/>
      <c r="DI710" s="230"/>
      <c r="DJ710" s="230"/>
      <c r="DK710" s="230"/>
      <c r="DL710" s="230"/>
      <c r="DM710" s="230"/>
      <c r="DN710" s="230"/>
      <c r="DO710" s="230"/>
      <c r="DP710" s="230"/>
      <c r="DQ710" s="230"/>
      <c r="DR710" s="230"/>
      <c r="DS710" s="230"/>
    </row>
    <row r="711" spans="1:123" ht="24" customHeight="1" x14ac:dyDescent="0.2">
      <c r="A711" s="284"/>
      <c r="B711" s="103"/>
      <c r="C711" s="143" t="s">
        <v>604</v>
      </c>
      <c r="D711" s="104"/>
      <c r="E711" s="105"/>
      <c r="F711" s="106"/>
      <c r="G711" s="285"/>
    </row>
    <row r="712" spans="1:123" s="229" customFormat="1" ht="24" customHeight="1" x14ac:dyDescent="0.2">
      <c r="A712" s="224" t="str">
        <f t="shared" ref="A712:A725" si="211">IFERROR(VLOOKUP(C712,Tabla_Insumos,4,FALSE),"")</f>
        <v/>
      </c>
      <c r="B712" s="222" t="str">
        <f>IFERROR(VLOOKUP(C712,Tabla_Insumos,5,FALSE),"")</f>
        <v/>
      </c>
      <c r="C712" s="223"/>
      <c r="D712" s="224" t="str">
        <f t="shared" ref="D712:D725" si="212">IFERROR(VLOOKUP(C712,Tabla_Insumos,2,FALSE),"")</f>
        <v/>
      </c>
      <c r="E712" s="225"/>
      <c r="F712" s="226">
        <f t="shared" ref="F712:F725" si="213">IFERROR(VLOOKUP(C712,Tabla_Insumos,3,FALSE),0)</f>
        <v>0</v>
      </c>
      <c r="G712" s="286">
        <f>ROUND(E712*F712,2)</f>
        <v>0</v>
      </c>
    </row>
    <row r="713" spans="1:123" s="229" customFormat="1" ht="24" customHeight="1" x14ac:dyDescent="0.2">
      <c r="A713" s="224" t="str">
        <f t="shared" si="211"/>
        <v/>
      </c>
      <c r="B713" s="222" t="str">
        <f t="shared" ref="B713:B725" si="214">IFERROR(VLOOKUP(C713,Tabla_Insumos,5,FALSE),"")</f>
        <v/>
      </c>
      <c r="C713" s="223"/>
      <c r="D713" s="224" t="str">
        <f t="shared" si="212"/>
        <v/>
      </c>
      <c r="E713" s="225"/>
      <c r="F713" s="226">
        <f t="shared" si="213"/>
        <v>0</v>
      </c>
      <c r="G713" s="286">
        <f t="shared" ref="G713:G725" si="215">ROUND(E713*F713,2)</f>
        <v>0</v>
      </c>
    </row>
    <row r="714" spans="1:123" s="229" customFormat="1" ht="24" customHeight="1" x14ac:dyDescent="0.2">
      <c r="A714" s="224" t="str">
        <f t="shared" si="211"/>
        <v/>
      </c>
      <c r="B714" s="222" t="str">
        <f t="shared" si="214"/>
        <v/>
      </c>
      <c r="C714" s="223"/>
      <c r="D714" s="224" t="str">
        <f t="shared" si="212"/>
        <v/>
      </c>
      <c r="E714" s="225"/>
      <c r="F714" s="226">
        <f t="shared" si="213"/>
        <v>0</v>
      </c>
      <c r="G714" s="286">
        <f t="shared" si="215"/>
        <v>0</v>
      </c>
    </row>
    <row r="715" spans="1:123" s="229" customFormat="1" ht="24" customHeight="1" x14ac:dyDescent="0.2">
      <c r="A715" s="224" t="str">
        <f t="shared" si="211"/>
        <v/>
      </c>
      <c r="B715" s="222" t="str">
        <f t="shared" si="214"/>
        <v/>
      </c>
      <c r="C715" s="223"/>
      <c r="D715" s="224" t="str">
        <f t="shared" si="212"/>
        <v/>
      </c>
      <c r="E715" s="225"/>
      <c r="F715" s="226">
        <f t="shared" si="213"/>
        <v>0</v>
      </c>
      <c r="G715" s="286">
        <f t="shared" si="215"/>
        <v>0</v>
      </c>
    </row>
    <row r="716" spans="1:123" s="229" customFormat="1" ht="24" customHeight="1" x14ac:dyDescent="0.2">
      <c r="A716" s="224" t="str">
        <f t="shared" si="211"/>
        <v/>
      </c>
      <c r="B716" s="222" t="str">
        <f t="shared" si="214"/>
        <v/>
      </c>
      <c r="C716" s="223"/>
      <c r="D716" s="224" t="str">
        <f t="shared" si="212"/>
        <v/>
      </c>
      <c r="E716" s="225"/>
      <c r="F716" s="226">
        <f t="shared" si="213"/>
        <v>0</v>
      </c>
      <c r="G716" s="286">
        <f t="shared" si="215"/>
        <v>0</v>
      </c>
    </row>
    <row r="717" spans="1:123" s="229" customFormat="1" ht="24" customHeight="1" x14ac:dyDescent="0.2">
      <c r="A717" s="224" t="str">
        <f t="shared" si="211"/>
        <v/>
      </c>
      <c r="B717" s="222" t="str">
        <f t="shared" si="214"/>
        <v/>
      </c>
      <c r="C717" s="223"/>
      <c r="D717" s="224" t="str">
        <f t="shared" si="212"/>
        <v/>
      </c>
      <c r="E717" s="225"/>
      <c r="F717" s="226">
        <f t="shared" si="213"/>
        <v>0</v>
      </c>
      <c r="G717" s="286">
        <f t="shared" si="215"/>
        <v>0</v>
      </c>
    </row>
    <row r="718" spans="1:123" s="229" customFormat="1" ht="24" customHeight="1" x14ac:dyDescent="0.2">
      <c r="A718" s="224" t="str">
        <f t="shared" si="211"/>
        <v/>
      </c>
      <c r="B718" s="222" t="str">
        <f t="shared" si="214"/>
        <v/>
      </c>
      <c r="C718" s="223"/>
      <c r="D718" s="224" t="str">
        <f t="shared" si="212"/>
        <v/>
      </c>
      <c r="E718" s="225"/>
      <c r="F718" s="226">
        <f t="shared" si="213"/>
        <v>0</v>
      </c>
      <c r="G718" s="286">
        <f t="shared" si="215"/>
        <v>0</v>
      </c>
    </row>
    <row r="719" spans="1:123" s="229" customFormat="1" ht="24" customHeight="1" x14ac:dyDescent="0.2">
      <c r="A719" s="224" t="str">
        <f t="shared" si="211"/>
        <v/>
      </c>
      <c r="B719" s="222" t="str">
        <f t="shared" si="214"/>
        <v/>
      </c>
      <c r="C719" s="223"/>
      <c r="D719" s="224" t="str">
        <f t="shared" si="212"/>
        <v/>
      </c>
      <c r="E719" s="225"/>
      <c r="F719" s="226">
        <f t="shared" si="213"/>
        <v>0</v>
      </c>
      <c r="G719" s="286">
        <f t="shared" si="215"/>
        <v>0</v>
      </c>
    </row>
    <row r="720" spans="1:123" s="229" customFormat="1" ht="24" customHeight="1" x14ac:dyDescent="0.2">
      <c r="A720" s="224" t="str">
        <f t="shared" si="211"/>
        <v/>
      </c>
      <c r="B720" s="222" t="str">
        <f t="shared" si="214"/>
        <v/>
      </c>
      <c r="C720" s="223"/>
      <c r="D720" s="224" t="str">
        <f t="shared" si="212"/>
        <v/>
      </c>
      <c r="E720" s="225"/>
      <c r="F720" s="226">
        <f t="shared" si="213"/>
        <v>0</v>
      </c>
      <c r="G720" s="286">
        <f t="shared" si="215"/>
        <v>0</v>
      </c>
    </row>
    <row r="721" spans="1:7" s="229" customFormat="1" ht="24" customHeight="1" x14ac:dyDescent="0.2">
      <c r="A721" s="224" t="str">
        <f t="shared" si="211"/>
        <v/>
      </c>
      <c r="B721" s="222" t="str">
        <f t="shared" si="214"/>
        <v/>
      </c>
      <c r="C721" s="223"/>
      <c r="D721" s="224" t="str">
        <f t="shared" si="212"/>
        <v/>
      </c>
      <c r="E721" s="225"/>
      <c r="F721" s="226">
        <f t="shared" si="213"/>
        <v>0</v>
      </c>
      <c r="G721" s="286">
        <f t="shared" si="215"/>
        <v>0</v>
      </c>
    </row>
    <row r="722" spans="1:7" s="229" customFormat="1" ht="24" customHeight="1" x14ac:dyDescent="0.2">
      <c r="A722" s="224" t="str">
        <f t="shared" si="211"/>
        <v/>
      </c>
      <c r="B722" s="222" t="str">
        <f t="shared" si="214"/>
        <v/>
      </c>
      <c r="C722" s="223"/>
      <c r="D722" s="224" t="str">
        <f t="shared" si="212"/>
        <v/>
      </c>
      <c r="E722" s="225"/>
      <c r="F722" s="226">
        <f t="shared" si="213"/>
        <v>0</v>
      </c>
      <c r="G722" s="286">
        <f t="shared" si="215"/>
        <v>0</v>
      </c>
    </row>
    <row r="723" spans="1:7" s="229" customFormat="1" ht="24" customHeight="1" x14ac:dyDescent="0.2">
      <c r="A723" s="224" t="str">
        <f t="shared" si="211"/>
        <v/>
      </c>
      <c r="B723" s="222" t="str">
        <f t="shared" si="214"/>
        <v/>
      </c>
      <c r="C723" s="223"/>
      <c r="D723" s="224" t="str">
        <f t="shared" si="212"/>
        <v/>
      </c>
      <c r="E723" s="225"/>
      <c r="F723" s="226">
        <f t="shared" si="213"/>
        <v>0</v>
      </c>
      <c r="G723" s="286">
        <f t="shared" si="215"/>
        <v>0</v>
      </c>
    </row>
    <row r="724" spans="1:7" s="229" customFormat="1" ht="24" customHeight="1" x14ac:dyDescent="0.2">
      <c r="A724" s="224" t="str">
        <f t="shared" si="211"/>
        <v/>
      </c>
      <c r="B724" s="222" t="str">
        <f t="shared" si="214"/>
        <v/>
      </c>
      <c r="C724" s="223"/>
      <c r="D724" s="224" t="str">
        <f t="shared" si="212"/>
        <v/>
      </c>
      <c r="E724" s="225"/>
      <c r="F724" s="226">
        <f t="shared" si="213"/>
        <v>0</v>
      </c>
      <c r="G724" s="286">
        <f t="shared" si="215"/>
        <v>0</v>
      </c>
    </row>
    <row r="725" spans="1:7" s="229" customFormat="1" ht="24" customHeight="1" x14ac:dyDescent="0.2">
      <c r="A725" s="224" t="str">
        <f t="shared" si="211"/>
        <v/>
      </c>
      <c r="B725" s="222" t="str">
        <f t="shared" si="214"/>
        <v/>
      </c>
      <c r="C725" s="223"/>
      <c r="D725" s="224" t="str">
        <f t="shared" si="212"/>
        <v/>
      </c>
      <c r="E725" s="225"/>
      <c r="F725" s="227">
        <f t="shared" si="213"/>
        <v>0</v>
      </c>
      <c r="G725" s="286">
        <f t="shared" si="215"/>
        <v>0</v>
      </c>
    </row>
    <row r="726" spans="1:7" ht="24" customHeight="1" x14ac:dyDescent="0.2">
      <c r="A726" s="287"/>
      <c r="D726" s="97"/>
      <c r="E726" s="98"/>
      <c r="F726" s="273" t="s">
        <v>31</v>
      </c>
      <c r="G726" s="288">
        <f>SUBTOTAL(9,G712:G725)</f>
        <v>0</v>
      </c>
    </row>
    <row r="727" spans="1:7" ht="24" customHeight="1" x14ac:dyDescent="0.2">
      <c r="A727" s="287"/>
      <c r="C727" s="107" t="s">
        <v>605</v>
      </c>
      <c r="D727" s="97"/>
      <c r="E727" s="98"/>
      <c r="G727" s="289"/>
    </row>
    <row r="728" spans="1:7" s="229" customFormat="1" ht="24" customHeight="1" x14ac:dyDescent="0.2">
      <c r="A728" s="224" t="str">
        <f t="shared" ref="A728:A735" si="216">IFERROR(VLOOKUP(C728,Tabla_Insumos,4,FALSE),"")</f>
        <v/>
      </c>
      <c r="B728" s="222">
        <f t="shared" ref="B728:B735" si="217">IFERROR(VLOOKUP(A728,Tabla_Indices,5,FALSE),"")</f>
        <v>0</v>
      </c>
      <c r="C728" s="223"/>
      <c r="D728" s="224" t="str">
        <f t="shared" ref="D728:D735" si="218">IFERROR(VLOOKUP(C728,Tabla_Insumos,2,FALSE),"")</f>
        <v/>
      </c>
      <c r="E728" s="225"/>
      <c r="F728" s="228">
        <f t="shared" ref="F728:F735" si="219">IFERROR(VLOOKUP(C728,Tabla_Insumos,3,FALSE),0)</f>
        <v>0</v>
      </c>
      <c r="G728" s="286">
        <f>ROUND(E728*F728,2)</f>
        <v>0</v>
      </c>
    </row>
    <row r="729" spans="1:7" s="229" customFormat="1" ht="24" customHeight="1" x14ac:dyDescent="0.2">
      <c r="A729" s="224" t="str">
        <f t="shared" si="216"/>
        <v/>
      </c>
      <c r="B729" s="222">
        <f t="shared" si="217"/>
        <v>0</v>
      </c>
      <c r="C729" s="223"/>
      <c r="D729" s="224" t="str">
        <f t="shared" si="218"/>
        <v/>
      </c>
      <c r="E729" s="225"/>
      <c r="F729" s="228">
        <f t="shared" si="219"/>
        <v>0</v>
      </c>
      <c r="G729" s="286">
        <f>ROUND(E729*F729,2)</f>
        <v>0</v>
      </c>
    </row>
    <row r="730" spans="1:7" s="229" customFormat="1" ht="24" customHeight="1" x14ac:dyDescent="0.2">
      <c r="A730" s="224" t="str">
        <f t="shared" si="216"/>
        <v/>
      </c>
      <c r="B730" s="222">
        <f t="shared" si="217"/>
        <v>0</v>
      </c>
      <c r="C730" s="223"/>
      <c r="D730" s="224" t="str">
        <f t="shared" si="218"/>
        <v/>
      </c>
      <c r="E730" s="225"/>
      <c r="F730" s="228">
        <f t="shared" si="219"/>
        <v>0</v>
      </c>
      <c r="G730" s="286">
        <f t="shared" ref="G730:G735" si="220">ROUND(E730*F730,2)</f>
        <v>0</v>
      </c>
    </row>
    <row r="731" spans="1:7" s="229" customFormat="1" ht="24" customHeight="1" x14ac:dyDescent="0.2">
      <c r="A731" s="224" t="str">
        <f t="shared" si="216"/>
        <v/>
      </c>
      <c r="B731" s="222">
        <f t="shared" si="217"/>
        <v>0</v>
      </c>
      <c r="C731" s="223"/>
      <c r="D731" s="224" t="str">
        <f t="shared" si="218"/>
        <v/>
      </c>
      <c r="E731" s="225"/>
      <c r="F731" s="228">
        <f t="shared" si="219"/>
        <v>0</v>
      </c>
      <c r="G731" s="286">
        <f t="shared" si="220"/>
        <v>0</v>
      </c>
    </row>
    <row r="732" spans="1:7" s="229" customFormat="1" ht="24" customHeight="1" x14ac:dyDescent="0.2">
      <c r="A732" s="224" t="str">
        <f t="shared" si="216"/>
        <v/>
      </c>
      <c r="B732" s="222">
        <f t="shared" si="217"/>
        <v>0</v>
      </c>
      <c r="C732" s="223"/>
      <c r="D732" s="224" t="str">
        <f t="shared" si="218"/>
        <v/>
      </c>
      <c r="E732" s="225"/>
      <c r="F732" s="226">
        <f t="shared" si="219"/>
        <v>0</v>
      </c>
      <c r="G732" s="286">
        <f t="shared" si="220"/>
        <v>0</v>
      </c>
    </row>
    <row r="733" spans="1:7" s="229" customFormat="1" ht="24" customHeight="1" x14ac:dyDescent="0.2">
      <c r="A733" s="224" t="str">
        <f t="shared" si="216"/>
        <v/>
      </c>
      <c r="B733" s="222">
        <f t="shared" si="217"/>
        <v>0</v>
      </c>
      <c r="C733" s="223"/>
      <c r="D733" s="224" t="str">
        <f t="shared" si="218"/>
        <v/>
      </c>
      <c r="E733" s="225"/>
      <c r="F733" s="226">
        <f t="shared" si="219"/>
        <v>0</v>
      </c>
      <c r="G733" s="286">
        <f t="shared" si="220"/>
        <v>0</v>
      </c>
    </row>
    <row r="734" spans="1:7" s="229" customFormat="1" ht="24" customHeight="1" x14ac:dyDescent="0.2">
      <c r="A734" s="224" t="str">
        <f t="shared" si="216"/>
        <v/>
      </c>
      <c r="B734" s="222">
        <f t="shared" si="217"/>
        <v>0</v>
      </c>
      <c r="C734" s="223"/>
      <c r="D734" s="224" t="str">
        <f t="shared" si="218"/>
        <v/>
      </c>
      <c r="E734" s="225"/>
      <c r="F734" s="226">
        <f t="shared" si="219"/>
        <v>0</v>
      </c>
      <c r="G734" s="286">
        <f t="shared" si="220"/>
        <v>0</v>
      </c>
    </row>
    <row r="735" spans="1:7" s="229" customFormat="1" ht="24" customHeight="1" x14ac:dyDescent="0.2">
      <c r="A735" s="224" t="str">
        <f t="shared" si="216"/>
        <v/>
      </c>
      <c r="B735" s="222">
        <f t="shared" si="217"/>
        <v>0</v>
      </c>
      <c r="C735" s="223"/>
      <c r="D735" s="224" t="str">
        <f t="shared" si="218"/>
        <v/>
      </c>
      <c r="E735" s="225"/>
      <c r="F735" s="226">
        <f t="shared" si="219"/>
        <v>0</v>
      </c>
      <c r="G735" s="286">
        <f t="shared" si="220"/>
        <v>0</v>
      </c>
    </row>
    <row r="736" spans="1:7" ht="24" customHeight="1" x14ac:dyDescent="0.2">
      <c r="A736" s="287"/>
      <c r="D736" s="97"/>
      <c r="E736" s="98"/>
      <c r="F736" s="273" t="s">
        <v>32</v>
      </c>
      <c r="G736" s="288">
        <f>SUBTOTAL(9,G728:G735)</f>
        <v>0</v>
      </c>
    </row>
    <row r="737" spans="1:7" ht="24" customHeight="1" x14ac:dyDescent="0.2">
      <c r="A737" s="287"/>
      <c r="C737" s="107" t="s">
        <v>606</v>
      </c>
      <c r="D737" s="97"/>
      <c r="E737" s="98"/>
      <c r="G737" s="289"/>
    </row>
    <row r="738" spans="1:7" s="229" customFormat="1" ht="24" customHeight="1" x14ac:dyDescent="0.2">
      <c r="A738" s="224" t="str">
        <f t="shared" ref="A738:A746" si="221">IFERROR(VLOOKUP(C738,Tabla_Insumos,4,FALSE),"")</f>
        <v/>
      </c>
      <c r="B738" s="222" t="str">
        <f t="shared" ref="B738:B746" si="222">IFERROR(VLOOKUP(C738,Tabla_Insumos,5,FALSE),"")</f>
        <v/>
      </c>
      <c r="C738" s="223"/>
      <c r="D738" s="224" t="str">
        <f t="shared" ref="D738:D746" si="223">IFERROR(VLOOKUP(C738,Tabla_Insumos,2,FALSE),"")</f>
        <v/>
      </c>
      <c r="E738" s="225"/>
      <c r="F738" s="226">
        <f t="shared" ref="F738:F746" si="224">IFERROR(VLOOKUP(C738,Tabla_Insumos,3,FALSE),0)</f>
        <v>0</v>
      </c>
      <c r="G738" s="286">
        <f t="shared" ref="G738:G746" si="225">ROUND(E738*F738,2)</f>
        <v>0</v>
      </c>
    </row>
    <row r="739" spans="1:7" s="229" customFormat="1" ht="24" customHeight="1" x14ac:dyDescent="0.2">
      <c r="A739" s="224" t="str">
        <f t="shared" si="221"/>
        <v/>
      </c>
      <c r="B739" s="222" t="str">
        <f t="shared" si="222"/>
        <v/>
      </c>
      <c r="C739" s="223"/>
      <c r="D739" s="224" t="str">
        <f t="shared" si="223"/>
        <v/>
      </c>
      <c r="E739" s="225"/>
      <c r="F739" s="226">
        <f t="shared" si="224"/>
        <v>0</v>
      </c>
      <c r="G739" s="286">
        <f t="shared" si="225"/>
        <v>0</v>
      </c>
    </row>
    <row r="740" spans="1:7" s="229" customFormat="1" ht="24" customHeight="1" x14ac:dyDescent="0.2">
      <c r="A740" s="224" t="str">
        <f t="shared" si="221"/>
        <v/>
      </c>
      <c r="B740" s="222" t="str">
        <f t="shared" si="222"/>
        <v/>
      </c>
      <c r="C740" s="223"/>
      <c r="D740" s="224" t="str">
        <f t="shared" si="223"/>
        <v/>
      </c>
      <c r="E740" s="225"/>
      <c r="F740" s="226">
        <f t="shared" si="224"/>
        <v>0</v>
      </c>
      <c r="G740" s="286">
        <f t="shared" si="225"/>
        <v>0</v>
      </c>
    </row>
    <row r="741" spans="1:7" s="229" customFormat="1" ht="24" customHeight="1" x14ac:dyDescent="0.2">
      <c r="A741" s="224" t="str">
        <f t="shared" si="221"/>
        <v/>
      </c>
      <c r="B741" s="222" t="str">
        <f t="shared" si="222"/>
        <v/>
      </c>
      <c r="C741" s="223"/>
      <c r="D741" s="224" t="str">
        <f t="shared" si="223"/>
        <v/>
      </c>
      <c r="E741" s="225"/>
      <c r="F741" s="226">
        <f t="shared" si="224"/>
        <v>0</v>
      </c>
      <c r="G741" s="286">
        <f t="shared" si="225"/>
        <v>0</v>
      </c>
    </row>
    <row r="742" spans="1:7" s="229" customFormat="1" ht="24" customHeight="1" x14ac:dyDescent="0.2">
      <c r="A742" s="224" t="str">
        <f t="shared" si="221"/>
        <v/>
      </c>
      <c r="B742" s="222" t="str">
        <f t="shared" si="222"/>
        <v/>
      </c>
      <c r="C742" s="223"/>
      <c r="D742" s="224" t="str">
        <f t="shared" si="223"/>
        <v/>
      </c>
      <c r="E742" s="225"/>
      <c r="F742" s="226">
        <f t="shared" si="224"/>
        <v>0</v>
      </c>
      <c r="G742" s="286">
        <f t="shared" si="225"/>
        <v>0</v>
      </c>
    </row>
    <row r="743" spans="1:7" s="229" customFormat="1" ht="24" customHeight="1" x14ac:dyDescent="0.2">
      <c r="A743" s="224" t="str">
        <f t="shared" si="221"/>
        <v/>
      </c>
      <c r="B743" s="222" t="str">
        <f t="shared" si="222"/>
        <v/>
      </c>
      <c r="C743" s="223"/>
      <c r="D743" s="224" t="str">
        <f t="shared" si="223"/>
        <v/>
      </c>
      <c r="E743" s="225"/>
      <c r="F743" s="226">
        <f t="shared" si="224"/>
        <v>0</v>
      </c>
      <c r="G743" s="286">
        <f t="shared" si="225"/>
        <v>0</v>
      </c>
    </row>
    <row r="744" spans="1:7" s="229" customFormat="1" ht="24" customHeight="1" x14ac:dyDescent="0.2">
      <c r="A744" s="224" t="str">
        <f t="shared" si="221"/>
        <v/>
      </c>
      <c r="B744" s="222" t="str">
        <f t="shared" si="222"/>
        <v/>
      </c>
      <c r="C744" s="223"/>
      <c r="D744" s="224" t="str">
        <f t="shared" si="223"/>
        <v/>
      </c>
      <c r="E744" s="225"/>
      <c r="F744" s="226">
        <f t="shared" si="224"/>
        <v>0</v>
      </c>
      <c r="G744" s="286">
        <f t="shared" si="225"/>
        <v>0</v>
      </c>
    </row>
    <row r="745" spans="1:7" s="229" customFormat="1" ht="24" customHeight="1" x14ac:dyDescent="0.2">
      <c r="A745" s="224" t="str">
        <f t="shared" si="221"/>
        <v/>
      </c>
      <c r="B745" s="222" t="str">
        <f t="shared" si="222"/>
        <v/>
      </c>
      <c r="C745" s="223"/>
      <c r="D745" s="224" t="str">
        <f t="shared" si="223"/>
        <v/>
      </c>
      <c r="E745" s="225"/>
      <c r="F745" s="226">
        <f t="shared" si="224"/>
        <v>0</v>
      </c>
      <c r="G745" s="286">
        <f t="shared" si="225"/>
        <v>0</v>
      </c>
    </row>
    <row r="746" spans="1:7" s="229" customFormat="1" ht="24" customHeight="1" x14ac:dyDescent="0.2">
      <c r="A746" s="224" t="str">
        <f t="shared" si="221"/>
        <v/>
      </c>
      <c r="B746" s="222" t="str">
        <f t="shared" si="222"/>
        <v/>
      </c>
      <c r="C746" s="223"/>
      <c r="D746" s="224" t="str">
        <f t="shared" si="223"/>
        <v/>
      </c>
      <c r="E746" s="225"/>
      <c r="F746" s="226">
        <f t="shared" si="224"/>
        <v>0</v>
      </c>
      <c r="G746" s="286">
        <f t="shared" si="225"/>
        <v>0</v>
      </c>
    </row>
    <row r="747" spans="1:7" ht="24" customHeight="1" x14ac:dyDescent="0.2">
      <c r="A747" s="290"/>
      <c r="B747" s="97"/>
      <c r="D747" s="97"/>
      <c r="E747" s="98"/>
      <c r="F747" s="273" t="s">
        <v>33</v>
      </c>
      <c r="G747" s="288">
        <f>SUBTOTAL(9,G738:G746)</f>
        <v>0</v>
      </c>
    </row>
    <row r="748" spans="1:7" ht="24" customHeight="1" x14ac:dyDescent="0.2">
      <c r="A748" s="291"/>
      <c r="B748" s="97"/>
      <c r="D748" s="97"/>
      <c r="E748" s="98"/>
      <c r="G748" s="289"/>
    </row>
    <row r="749" spans="1:7" ht="24" customHeight="1" x14ac:dyDescent="0.2">
      <c r="A749" s="292">
        <f>B707</f>
        <v>6</v>
      </c>
      <c r="B749" s="293" t="str">
        <f>C707</f>
        <v>PROVISION Y COLOCACION DE CAMPANAS DE RECICLADO</v>
      </c>
      <c r="C749" s="104"/>
      <c r="D749" s="104" t="s">
        <v>34</v>
      </c>
      <c r="E749" s="105"/>
      <c r="F749" s="295" t="s">
        <v>35</v>
      </c>
      <c r="G749" s="294">
        <f>SUBTOTAL(9,G712:G748)</f>
        <v>0</v>
      </c>
    </row>
    <row r="751" spans="1:7" ht="24" customHeight="1" x14ac:dyDescent="0.2">
      <c r="A751" s="274" t="s">
        <v>37</v>
      </c>
      <c r="B751" s="275"/>
      <c r="C751" s="275"/>
      <c r="D751" s="275"/>
      <c r="E751" s="275"/>
      <c r="F751" s="275"/>
      <c r="G751" s="276"/>
    </row>
    <row r="752" spans="1:7" ht="24" customHeight="1" x14ac:dyDescent="0.2">
      <c r="A752" s="277" t="s">
        <v>602</v>
      </c>
      <c r="B752" s="93" t="str">
        <f>Comitente</f>
        <v>DIRECCION PROVINCIAL DE ESPACIOS VERDES</v>
      </c>
      <c r="C752" s="89"/>
      <c r="D752" s="94"/>
      <c r="E752" s="94"/>
      <c r="F752" s="95"/>
      <c r="G752" s="278"/>
    </row>
    <row r="753" spans="1:123" ht="24" customHeight="1" x14ac:dyDescent="0.2">
      <c r="A753" s="277" t="s">
        <v>603</v>
      </c>
      <c r="B753" s="93">
        <f>Contratista</f>
        <v>0</v>
      </c>
      <c r="C753" s="90"/>
      <c r="D753" s="90"/>
      <c r="E753" s="90"/>
      <c r="F753" s="96"/>
      <c r="G753" s="279"/>
    </row>
    <row r="754" spans="1:123" ht="24" customHeight="1" x14ac:dyDescent="0.2">
      <c r="A754" s="277" t="s">
        <v>24</v>
      </c>
      <c r="B754" s="93" t="str">
        <f>Obra</f>
        <v>EXTRACCION DE MANGRULLO EXISTENTE, PROVISION DE NUEVO MANGRULLO Y REFUNCIONALIZACION DE JUEGOS DE NIÑOS EN PARQUE DE MAYO</v>
      </c>
      <c r="C754" s="90"/>
      <c r="D754" s="90"/>
      <c r="E754" s="90"/>
      <c r="F754" s="96" t="s">
        <v>38</v>
      </c>
      <c r="G754" s="280">
        <f>Fecha_Base</f>
        <v>44865</v>
      </c>
    </row>
    <row r="755" spans="1:123" ht="24" customHeight="1" x14ac:dyDescent="0.2">
      <c r="A755" s="281" t="s">
        <v>601</v>
      </c>
      <c r="B755" s="91" t="str">
        <f>Ubicación</f>
        <v>CAPITAL</v>
      </c>
      <c r="C755" s="91"/>
      <c r="D755" s="97"/>
      <c r="E755" s="98"/>
      <c r="G755" s="282"/>
    </row>
    <row r="756" spans="1:123" ht="24" customHeight="1" x14ac:dyDescent="0.2">
      <c r="A756" s="281" t="s">
        <v>39</v>
      </c>
      <c r="B756" s="100" t="str">
        <f>IFERROR(VALUE(LEFT(B757,FIND(".",B757)-1)),"")</f>
        <v/>
      </c>
      <c r="C756" s="92" t="str">
        <f>IFERROR(VLOOKUP(B756,Tabla_CyP,2,FALSE),"")</f>
        <v/>
      </c>
      <c r="E756" s="98"/>
      <c r="G756" s="282"/>
    </row>
    <row r="757" spans="1:123" ht="24" customHeight="1" x14ac:dyDescent="0.2">
      <c r="A757" s="281" t="s">
        <v>25</v>
      </c>
      <c r="B757" s="101">
        <f>IFERROR(VLOOKUP(COUNTIF($A$1:A757,"ANALISIS DE PRECIOS"),Tabla_NumeroItem,2,FALSE),"")</f>
        <v>7</v>
      </c>
      <c r="C757" s="92" t="str">
        <f>IFERROR(VLOOKUP(B757,Tabla_CyP,2,FALSE),"")</f>
        <v>PROVISION Y COLOCACION DE PLANTINES</v>
      </c>
      <c r="D757" s="97"/>
      <c r="E757" s="98"/>
      <c r="F757" s="96" t="s">
        <v>26</v>
      </c>
      <c r="G757" s="283" t="str">
        <f>IFERROR(VLOOKUP(B757,Tabla_CyP,4,FALSE),"")</f>
        <v>UN</v>
      </c>
    </row>
    <row r="758" spans="1:123" ht="24" customHeight="1" x14ac:dyDescent="0.2">
      <c r="A758" s="281"/>
      <c r="B758" s="91"/>
      <c r="D758" s="97"/>
      <c r="E758" s="98"/>
      <c r="G758" s="282"/>
    </row>
    <row r="759" spans="1:123" ht="24" customHeight="1" x14ac:dyDescent="0.2">
      <c r="A759" s="334" t="s">
        <v>507</v>
      </c>
      <c r="B759" s="335"/>
      <c r="C759" s="336" t="s">
        <v>0</v>
      </c>
      <c r="D759" s="336" t="s">
        <v>27</v>
      </c>
      <c r="E759" s="338" t="s">
        <v>28</v>
      </c>
      <c r="F759" s="340" t="s">
        <v>29</v>
      </c>
      <c r="G759" s="340" t="s">
        <v>30</v>
      </c>
    </row>
    <row r="760" spans="1:123" s="97" customFormat="1" ht="24" customHeight="1" x14ac:dyDescent="0.2">
      <c r="A760" s="102" t="s">
        <v>508</v>
      </c>
      <c r="B760" s="102" t="s">
        <v>509</v>
      </c>
      <c r="C760" s="337"/>
      <c r="D760" s="337"/>
      <c r="E760" s="339"/>
      <c r="F760" s="341"/>
      <c r="G760" s="341"/>
      <c r="H760" s="230"/>
      <c r="I760" s="230"/>
      <c r="J760" s="230"/>
      <c r="K760" s="230"/>
      <c r="L760" s="230"/>
      <c r="M760" s="230"/>
      <c r="N760" s="230"/>
      <c r="O760" s="230"/>
      <c r="P760" s="230"/>
      <c r="Q760" s="230"/>
      <c r="R760" s="230"/>
      <c r="S760" s="230"/>
      <c r="T760" s="230"/>
      <c r="U760" s="230"/>
      <c r="V760" s="230"/>
      <c r="W760" s="230"/>
      <c r="X760" s="230"/>
      <c r="Y760" s="230"/>
      <c r="Z760" s="230"/>
      <c r="AA760" s="230"/>
      <c r="AB760" s="230"/>
      <c r="AC760" s="230"/>
      <c r="AD760" s="230"/>
      <c r="AE760" s="230"/>
      <c r="AF760" s="230"/>
      <c r="AG760" s="230"/>
      <c r="AH760" s="230"/>
      <c r="AI760" s="230"/>
      <c r="AJ760" s="230"/>
      <c r="AK760" s="230"/>
      <c r="AL760" s="230"/>
      <c r="AM760" s="230"/>
      <c r="AN760" s="230"/>
      <c r="AO760" s="230"/>
      <c r="AP760" s="230"/>
      <c r="AQ760" s="230"/>
      <c r="AR760" s="230"/>
      <c r="AS760" s="230"/>
      <c r="AT760" s="230"/>
      <c r="AU760" s="230"/>
      <c r="AV760" s="230"/>
      <c r="AW760" s="230"/>
      <c r="AX760" s="230"/>
      <c r="AY760" s="230"/>
      <c r="AZ760" s="230"/>
      <c r="BA760" s="230"/>
      <c r="BB760" s="230"/>
      <c r="BC760" s="230"/>
      <c r="BD760" s="230"/>
      <c r="BE760" s="230"/>
      <c r="BF760" s="230"/>
      <c r="BG760" s="230"/>
      <c r="BH760" s="230"/>
      <c r="BI760" s="230"/>
      <c r="BJ760" s="230"/>
      <c r="BK760" s="230"/>
      <c r="BL760" s="230"/>
      <c r="BM760" s="230"/>
      <c r="BN760" s="230"/>
      <c r="BO760" s="230"/>
      <c r="BP760" s="230"/>
      <c r="BQ760" s="230"/>
      <c r="BR760" s="230"/>
      <c r="BS760" s="230"/>
      <c r="BT760" s="230"/>
      <c r="BU760" s="230"/>
      <c r="BV760" s="230"/>
      <c r="BW760" s="230"/>
      <c r="BX760" s="230"/>
      <c r="BY760" s="230"/>
      <c r="BZ760" s="230"/>
      <c r="CA760" s="230"/>
      <c r="CB760" s="230"/>
      <c r="CC760" s="230"/>
      <c r="CD760" s="230"/>
      <c r="CE760" s="230"/>
      <c r="CF760" s="230"/>
      <c r="CG760" s="230"/>
      <c r="CH760" s="230"/>
      <c r="CI760" s="230"/>
      <c r="CJ760" s="230"/>
      <c r="CK760" s="230"/>
      <c r="CL760" s="230"/>
      <c r="CM760" s="230"/>
      <c r="CN760" s="230"/>
      <c r="CO760" s="230"/>
      <c r="CP760" s="230"/>
      <c r="CQ760" s="230"/>
      <c r="CR760" s="230"/>
      <c r="CS760" s="230"/>
      <c r="CT760" s="230"/>
      <c r="CU760" s="230"/>
      <c r="CV760" s="230"/>
      <c r="CW760" s="230"/>
      <c r="CX760" s="230"/>
      <c r="CY760" s="230"/>
      <c r="CZ760" s="230"/>
      <c r="DA760" s="230"/>
      <c r="DB760" s="230"/>
      <c r="DC760" s="230"/>
      <c r="DD760" s="230"/>
      <c r="DE760" s="230"/>
      <c r="DF760" s="230"/>
      <c r="DG760" s="230"/>
      <c r="DH760" s="230"/>
      <c r="DI760" s="230"/>
      <c r="DJ760" s="230"/>
      <c r="DK760" s="230"/>
      <c r="DL760" s="230"/>
      <c r="DM760" s="230"/>
      <c r="DN760" s="230"/>
      <c r="DO760" s="230"/>
      <c r="DP760" s="230"/>
      <c r="DQ760" s="230"/>
      <c r="DR760" s="230"/>
      <c r="DS760" s="230"/>
    </row>
    <row r="761" spans="1:123" ht="24" customHeight="1" x14ac:dyDescent="0.2">
      <c r="A761" s="284"/>
      <c r="B761" s="103"/>
      <c r="C761" s="143" t="s">
        <v>604</v>
      </c>
      <c r="D761" s="104"/>
      <c r="E761" s="105"/>
      <c r="F761" s="106"/>
      <c r="G761" s="285"/>
    </row>
    <row r="762" spans="1:123" s="229" customFormat="1" ht="24" customHeight="1" x14ac:dyDescent="0.2">
      <c r="A762" s="224" t="str">
        <f t="shared" ref="A762:A775" si="226">IFERROR(VLOOKUP(C762,Tabla_Insumos,4,FALSE),"")</f>
        <v/>
      </c>
      <c r="B762" s="222" t="str">
        <f>IFERROR(VLOOKUP(C762,Tabla_Insumos,5,FALSE),"")</f>
        <v/>
      </c>
      <c r="C762" s="223"/>
      <c r="D762" s="224" t="str">
        <f t="shared" ref="D762:D775" si="227">IFERROR(VLOOKUP(C762,Tabla_Insumos,2,FALSE),"")</f>
        <v/>
      </c>
      <c r="E762" s="225"/>
      <c r="F762" s="226">
        <f t="shared" ref="F762:F775" si="228">IFERROR(VLOOKUP(C762,Tabla_Insumos,3,FALSE),0)</f>
        <v>0</v>
      </c>
      <c r="G762" s="286">
        <f>ROUND(E762*F762,2)</f>
        <v>0</v>
      </c>
    </row>
    <row r="763" spans="1:123" s="229" customFormat="1" ht="24" customHeight="1" x14ac:dyDescent="0.2">
      <c r="A763" s="224" t="str">
        <f t="shared" si="226"/>
        <v/>
      </c>
      <c r="B763" s="222" t="str">
        <f t="shared" ref="B763:B775" si="229">IFERROR(VLOOKUP(C763,Tabla_Insumos,5,FALSE),"")</f>
        <v/>
      </c>
      <c r="C763" s="223"/>
      <c r="D763" s="224" t="str">
        <f t="shared" si="227"/>
        <v/>
      </c>
      <c r="E763" s="225"/>
      <c r="F763" s="226">
        <f t="shared" si="228"/>
        <v>0</v>
      </c>
      <c r="G763" s="286">
        <f t="shared" ref="G763:G775" si="230">ROUND(E763*F763,2)</f>
        <v>0</v>
      </c>
    </row>
    <row r="764" spans="1:123" s="229" customFormat="1" ht="24" customHeight="1" x14ac:dyDescent="0.2">
      <c r="A764" s="224" t="str">
        <f t="shared" si="226"/>
        <v/>
      </c>
      <c r="B764" s="222" t="str">
        <f t="shared" si="229"/>
        <v/>
      </c>
      <c r="C764" s="223"/>
      <c r="D764" s="224" t="str">
        <f t="shared" si="227"/>
        <v/>
      </c>
      <c r="E764" s="225"/>
      <c r="F764" s="226">
        <f t="shared" si="228"/>
        <v>0</v>
      </c>
      <c r="G764" s="286">
        <f t="shared" si="230"/>
        <v>0</v>
      </c>
    </row>
    <row r="765" spans="1:123" s="229" customFormat="1" ht="24" customHeight="1" x14ac:dyDescent="0.2">
      <c r="A765" s="224" t="str">
        <f t="shared" si="226"/>
        <v/>
      </c>
      <c r="B765" s="222" t="str">
        <f t="shared" si="229"/>
        <v/>
      </c>
      <c r="C765" s="223"/>
      <c r="D765" s="224" t="str">
        <f t="shared" si="227"/>
        <v/>
      </c>
      <c r="E765" s="225"/>
      <c r="F765" s="226">
        <f t="shared" si="228"/>
        <v>0</v>
      </c>
      <c r="G765" s="286">
        <f t="shared" si="230"/>
        <v>0</v>
      </c>
    </row>
    <row r="766" spans="1:123" s="229" customFormat="1" ht="24" customHeight="1" x14ac:dyDescent="0.2">
      <c r="A766" s="224" t="str">
        <f t="shared" si="226"/>
        <v/>
      </c>
      <c r="B766" s="222" t="str">
        <f t="shared" si="229"/>
        <v/>
      </c>
      <c r="C766" s="223"/>
      <c r="D766" s="224" t="str">
        <f t="shared" si="227"/>
        <v/>
      </c>
      <c r="E766" s="225"/>
      <c r="F766" s="226">
        <f t="shared" si="228"/>
        <v>0</v>
      </c>
      <c r="G766" s="286">
        <f t="shared" si="230"/>
        <v>0</v>
      </c>
    </row>
    <row r="767" spans="1:123" s="229" customFormat="1" ht="24" customHeight="1" x14ac:dyDescent="0.2">
      <c r="A767" s="224" t="str">
        <f t="shared" si="226"/>
        <v/>
      </c>
      <c r="B767" s="222" t="str">
        <f t="shared" si="229"/>
        <v/>
      </c>
      <c r="C767" s="223"/>
      <c r="D767" s="224" t="str">
        <f t="shared" si="227"/>
        <v/>
      </c>
      <c r="E767" s="225"/>
      <c r="F767" s="226">
        <f t="shared" si="228"/>
        <v>0</v>
      </c>
      <c r="G767" s="286">
        <f t="shared" si="230"/>
        <v>0</v>
      </c>
    </row>
    <row r="768" spans="1:123" s="229" customFormat="1" ht="24" customHeight="1" x14ac:dyDescent="0.2">
      <c r="A768" s="224" t="str">
        <f t="shared" si="226"/>
        <v/>
      </c>
      <c r="B768" s="222" t="str">
        <f t="shared" si="229"/>
        <v/>
      </c>
      <c r="C768" s="223"/>
      <c r="D768" s="224" t="str">
        <f t="shared" si="227"/>
        <v/>
      </c>
      <c r="E768" s="225"/>
      <c r="F768" s="226">
        <f t="shared" si="228"/>
        <v>0</v>
      </c>
      <c r="G768" s="286">
        <f t="shared" si="230"/>
        <v>0</v>
      </c>
    </row>
    <row r="769" spans="1:7" s="229" customFormat="1" ht="24" customHeight="1" x14ac:dyDescent="0.2">
      <c r="A769" s="224" t="str">
        <f t="shared" si="226"/>
        <v/>
      </c>
      <c r="B769" s="222" t="str">
        <f t="shared" si="229"/>
        <v/>
      </c>
      <c r="C769" s="223"/>
      <c r="D769" s="224" t="str">
        <f t="shared" si="227"/>
        <v/>
      </c>
      <c r="E769" s="225"/>
      <c r="F769" s="226">
        <f t="shared" si="228"/>
        <v>0</v>
      </c>
      <c r="G769" s="286">
        <f t="shared" si="230"/>
        <v>0</v>
      </c>
    </row>
    <row r="770" spans="1:7" s="229" customFormat="1" ht="24" customHeight="1" x14ac:dyDescent="0.2">
      <c r="A770" s="224" t="str">
        <f t="shared" si="226"/>
        <v/>
      </c>
      <c r="B770" s="222" t="str">
        <f t="shared" si="229"/>
        <v/>
      </c>
      <c r="C770" s="223"/>
      <c r="D770" s="224" t="str">
        <f t="shared" si="227"/>
        <v/>
      </c>
      <c r="E770" s="225"/>
      <c r="F770" s="226">
        <f t="shared" si="228"/>
        <v>0</v>
      </c>
      <c r="G770" s="286">
        <f t="shared" si="230"/>
        <v>0</v>
      </c>
    </row>
    <row r="771" spans="1:7" s="229" customFormat="1" ht="24" customHeight="1" x14ac:dyDescent="0.2">
      <c r="A771" s="224" t="str">
        <f t="shared" si="226"/>
        <v/>
      </c>
      <c r="B771" s="222" t="str">
        <f t="shared" si="229"/>
        <v/>
      </c>
      <c r="C771" s="223"/>
      <c r="D771" s="224" t="str">
        <f t="shared" si="227"/>
        <v/>
      </c>
      <c r="E771" s="225"/>
      <c r="F771" s="226">
        <f t="shared" si="228"/>
        <v>0</v>
      </c>
      <c r="G771" s="286">
        <f t="shared" si="230"/>
        <v>0</v>
      </c>
    </row>
    <row r="772" spans="1:7" s="229" customFormat="1" ht="24" customHeight="1" x14ac:dyDescent="0.2">
      <c r="A772" s="224" t="str">
        <f t="shared" si="226"/>
        <v/>
      </c>
      <c r="B772" s="222" t="str">
        <f t="shared" si="229"/>
        <v/>
      </c>
      <c r="C772" s="223"/>
      <c r="D772" s="224" t="str">
        <f t="shared" si="227"/>
        <v/>
      </c>
      <c r="E772" s="225"/>
      <c r="F772" s="226">
        <f t="shared" si="228"/>
        <v>0</v>
      </c>
      <c r="G772" s="286">
        <f t="shared" si="230"/>
        <v>0</v>
      </c>
    </row>
    <row r="773" spans="1:7" s="229" customFormat="1" ht="24" customHeight="1" x14ac:dyDescent="0.2">
      <c r="A773" s="224" t="str">
        <f t="shared" si="226"/>
        <v/>
      </c>
      <c r="B773" s="222" t="str">
        <f t="shared" si="229"/>
        <v/>
      </c>
      <c r="C773" s="223"/>
      <c r="D773" s="224" t="str">
        <f t="shared" si="227"/>
        <v/>
      </c>
      <c r="E773" s="225"/>
      <c r="F773" s="226">
        <f t="shared" si="228"/>
        <v>0</v>
      </c>
      <c r="G773" s="286">
        <f t="shared" si="230"/>
        <v>0</v>
      </c>
    </row>
    <row r="774" spans="1:7" s="229" customFormat="1" ht="24" customHeight="1" x14ac:dyDescent="0.2">
      <c r="A774" s="224" t="str">
        <f t="shared" si="226"/>
        <v/>
      </c>
      <c r="B774" s="222" t="str">
        <f t="shared" si="229"/>
        <v/>
      </c>
      <c r="C774" s="223"/>
      <c r="D774" s="224" t="str">
        <f t="shared" si="227"/>
        <v/>
      </c>
      <c r="E774" s="225"/>
      <c r="F774" s="226">
        <f t="shared" si="228"/>
        <v>0</v>
      </c>
      <c r="G774" s="286">
        <f t="shared" si="230"/>
        <v>0</v>
      </c>
    </row>
    <row r="775" spans="1:7" s="229" customFormat="1" ht="24" customHeight="1" x14ac:dyDescent="0.2">
      <c r="A775" s="224" t="str">
        <f t="shared" si="226"/>
        <v/>
      </c>
      <c r="B775" s="222" t="str">
        <f t="shared" si="229"/>
        <v/>
      </c>
      <c r="C775" s="223"/>
      <c r="D775" s="224" t="str">
        <f t="shared" si="227"/>
        <v/>
      </c>
      <c r="E775" s="225"/>
      <c r="F775" s="227">
        <f t="shared" si="228"/>
        <v>0</v>
      </c>
      <c r="G775" s="286">
        <f t="shared" si="230"/>
        <v>0</v>
      </c>
    </row>
    <row r="776" spans="1:7" ht="24" customHeight="1" x14ac:dyDescent="0.2">
      <c r="A776" s="287"/>
      <c r="D776" s="97"/>
      <c r="E776" s="98"/>
      <c r="F776" s="273" t="s">
        <v>31</v>
      </c>
      <c r="G776" s="288">
        <f>SUBTOTAL(9,G762:G775)</f>
        <v>0</v>
      </c>
    </row>
    <row r="777" spans="1:7" ht="24" customHeight="1" x14ac:dyDescent="0.2">
      <c r="A777" s="287"/>
      <c r="C777" s="107" t="s">
        <v>605</v>
      </c>
      <c r="D777" s="97"/>
      <c r="E777" s="98"/>
      <c r="G777" s="289"/>
    </row>
    <row r="778" spans="1:7" s="229" customFormat="1" ht="24" customHeight="1" x14ac:dyDescent="0.2">
      <c r="A778" s="224" t="str">
        <f t="shared" ref="A778:A785" si="231">IFERROR(VLOOKUP(C778,Tabla_Insumos,4,FALSE),"")</f>
        <v/>
      </c>
      <c r="B778" s="222">
        <f t="shared" ref="B778:B785" si="232">IFERROR(VLOOKUP(A778,Tabla_Indices,5,FALSE),"")</f>
        <v>0</v>
      </c>
      <c r="C778" s="223"/>
      <c r="D778" s="224" t="str">
        <f t="shared" ref="D778:D785" si="233">IFERROR(VLOOKUP(C778,Tabla_Insumos,2,FALSE),"")</f>
        <v/>
      </c>
      <c r="E778" s="225"/>
      <c r="F778" s="228">
        <f t="shared" ref="F778:F785" si="234">IFERROR(VLOOKUP(C778,Tabla_Insumos,3,FALSE),0)</f>
        <v>0</v>
      </c>
      <c r="G778" s="286">
        <f>ROUND(E778*F778,2)</f>
        <v>0</v>
      </c>
    </row>
    <row r="779" spans="1:7" s="229" customFormat="1" ht="24" customHeight="1" x14ac:dyDescent="0.2">
      <c r="A779" s="224" t="str">
        <f t="shared" si="231"/>
        <v/>
      </c>
      <c r="B779" s="222">
        <f t="shared" si="232"/>
        <v>0</v>
      </c>
      <c r="C779" s="223"/>
      <c r="D779" s="224" t="str">
        <f t="shared" si="233"/>
        <v/>
      </c>
      <c r="E779" s="225"/>
      <c r="F779" s="228">
        <f t="shared" si="234"/>
        <v>0</v>
      </c>
      <c r="G779" s="286">
        <f>ROUND(E779*F779,2)</f>
        <v>0</v>
      </c>
    </row>
    <row r="780" spans="1:7" s="229" customFormat="1" ht="24" customHeight="1" x14ac:dyDescent="0.2">
      <c r="A780" s="224" t="str">
        <f t="shared" si="231"/>
        <v/>
      </c>
      <c r="B780" s="222">
        <f t="shared" si="232"/>
        <v>0</v>
      </c>
      <c r="C780" s="223"/>
      <c r="D780" s="224" t="str">
        <f t="shared" si="233"/>
        <v/>
      </c>
      <c r="E780" s="225"/>
      <c r="F780" s="228">
        <f t="shared" si="234"/>
        <v>0</v>
      </c>
      <c r="G780" s="286">
        <f t="shared" ref="G780:G785" si="235">ROUND(E780*F780,2)</f>
        <v>0</v>
      </c>
    </row>
    <row r="781" spans="1:7" s="229" customFormat="1" ht="24" customHeight="1" x14ac:dyDescent="0.2">
      <c r="A781" s="224" t="str">
        <f t="shared" si="231"/>
        <v/>
      </c>
      <c r="B781" s="222">
        <f t="shared" si="232"/>
        <v>0</v>
      </c>
      <c r="C781" s="223"/>
      <c r="D781" s="224" t="str">
        <f t="shared" si="233"/>
        <v/>
      </c>
      <c r="E781" s="225"/>
      <c r="F781" s="228">
        <f t="shared" si="234"/>
        <v>0</v>
      </c>
      <c r="G781" s="286">
        <f t="shared" si="235"/>
        <v>0</v>
      </c>
    </row>
    <row r="782" spans="1:7" s="229" customFormat="1" ht="24" customHeight="1" x14ac:dyDescent="0.2">
      <c r="A782" s="224" t="str">
        <f t="shared" si="231"/>
        <v/>
      </c>
      <c r="B782" s="222">
        <f t="shared" si="232"/>
        <v>0</v>
      </c>
      <c r="C782" s="223"/>
      <c r="D782" s="224" t="str">
        <f t="shared" si="233"/>
        <v/>
      </c>
      <c r="E782" s="225"/>
      <c r="F782" s="226">
        <f t="shared" si="234"/>
        <v>0</v>
      </c>
      <c r="G782" s="286">
        <f t="shared" si="235"/>
        <v>0</v>
      </c>
    </row>
    <row r="783" spans="1:7" s="229" customFormat="1" ht="24" customHeight="1" x14ac:dyDescent="0.2">
      <c r="A783" s="224" t="str">
        <f t="shared" si="231"/>
        <v/>
      </c>
      <c r="B783" s="222">
        <f t="shared" si="232"/>
        <v>0</v>
      </c>
      <c r="C783" s="223"/>
      <c r="D783" s="224" t="str">
        <f t="shared" si="233"/>
        <v/>
      </c>
      <c r="E783" s="225"/>
      <c r="F783" s="226">
        <f t="shared" si="234"/>
        <v>0</v>
      </c>
      <c r="G783" s="286">
        <f t="shared" si="235"/>
        <v>0</v>
      </c>
    </row>
    <row r="784" spans="1:7" s="229" customFormat="1" ht="24" customHeight="1" x14ac:dyDescent="0.2">
      <c r="A784" s="224" t="str">
        <f t="shared" si="231"/>
        <v/>
      </c>
      <c r="B784" s="222">
        <f t="shared" si="232"/>
        <v>0</v>
      </c>
      <c r="C784" s="223"/>
      <c r="D784" s="224" t="str">
        <f t="shared" si="233"/>
        <v/>
      </c>
      <c r="E784" s="225"/>
      <c r="F784" s="226">
        <f t="shared" si="234"/>
        <v>0</v>
      </c>
      <c r="G784" s="286">
        <f t="shared" si="235"/>
        <v>0</v>
      </c>
    </row>
    <row r="785" spans="1:7" s="229" customFormat="1" ht="24" customHeight="1" x14ac:dyDescent="0.2">
      <c r="A785" s="224" t="str">
        <f t="shared" si="231"/>
        <v/>
      </c>
      <c r="B785" s="222">
        <f t="shared" si="232"/>
        <v>0</v>
      </c>
      <c r="C785" s="223"/>
      <c r="D785" s="224" t="str">
        <f t="shared" si="233"/>
        <v/>
      </c>
      <c r="E785" s="225"/>
      <c r="F785" s="226">
        <f t="shared" si="234"/>
        <v>0</v>
      </c>
      <c r="G785" s="286">
        <f t="shared" si="235"/>
        <v>0</v>
      </c>
    </row>
    <row r="786" spans="1:7" ht="24" customHeight="1" x14ac:dyDescent="0.2">
      <c r="A786" s="287"/>
      <c r="D786" s="97"/>
      <c r="E786" s="98"/>
      <c r="F786" s="273" t="s">
        <v>32</v>
      </c>
      <c r="G786" s="288">
        <f>SUBTOTAL(9,G778:G785)</f>
        <v>0</v>
      </c>
    </row>
    <row r="787" spans="1:7" ht="24" customHeight="1" x14ac:dyDescent="0.2">
      <c r="A787" s="287"/>
      <c r="C787" s="107" t="s">
        <v>606</v>
      </c>
      <c r="D787" s="97"/>
      <c r="E787" s="98"/>
      <c r="G787" s="289"/>
    </row>
    <row r="788" spans="1:7" s="229" customFormat="1" ht="24" customHeight="1" x14ac:dyDescent="0.2">
      <c r="A788" s="224" t="str">
        <f t="shared" ref="A788:A796" si="236">IFERROR(VLOOKUP(C788,Tabla_Insumos,4,FALSE),"")</f>
        <v/>
      </c>
      <c r="B788" s="222" t="str">
        <f t="shared" ref="B788:B796" si="237">IFERROR(VLOOKUP(C788,Tabla_Insumos,5,FALSE),"")</f>
        <v/>
      </c>
      <c r="C788" s="223"/>
      <c r="D788" s="224" t="str">
        <f t="shared" ref="D788:D796" si="238">IFERROR(VLOOKUP(C788,Tabla_Insumos,2,FALSE),"")</f>
        <v/>
      </c>
      <c r="E788" s="225"/>
      <c r="F788" s="226">
        <f t="shared" ref="F788:F796" si="239">IFERROR(VLOOKUP(C788,Tabla_Insumos,3,FALSE),0)</f>
        <v>0</v>
      </c>
      <c r="G788" s="286">
        <f t="shared" ref="G788:G796" si="240">ROUND(E788*F788,2)</f>
        <v>0</v>
      </c>
    </row>
    <row r="789" spans="1:7" s="229" customFormat="1" ht="24" customHeight="1" x14ac:dyDescent="0.2">
      <c r="A789" s="224" t="str">
        <f t="shared" si="236"/>
        <v/>
      </c>
      <c r="B789" s="222" t="str">
        <f t="shared" si="237"/>
        <v/>
      </c>
      <c r="C789" s="223"/>
      <c r="D789" s="224" t="str">
        <f t="shared" si="238"/>
        <v/>
      </c>
      <c r="E789" s="225"/>
      <c r="F789" s="226">
        <f t="shared" si="239"/>
        <v>0</v>
      </c>
      <c r="G789" s="286">
        <f t="shared" si="240"/>
        <v>0</v>
      </c>
    </row>
    <row r="790" spans="1:7" s="229" customFormat="1" ht="24" customHeight="1" x14ac:dyDescent="0.2">
      <c r="A790" s="224" t="str">
        <f t="shared" si="236"/>
        <v/>
      </c>
      <c r="B790" s="222" t="str">
        <f t="shared" si="237"/>
        <v/>
      </c>
      <c r="C790" s="223"/>
      <c r="D790" s="224" t="str">
        <f t="shared" si="238"/>
        <v/>
      </c>
      <c r="E790" s="225"/>
      <c r="F790" s="226">
        <f t="shared" si="239"/>
        <v>0</v>
      </c>
      <c r="G790" s="286">
        <f t="shared" si="240"/>
        <v>0</v>
      </c>
    </row>
    <row r="791" spans="1:7" s="229" customFormat="1" ht="24" customHeight="1" x14ac:dyDescent="0.2">
      <c r="A791" s="224" t="str">
        <f t="shared" si="236"/>
        <v/>
      </c>
      <c r="B791" s="222" t="str">
        <f t="shared" si="237"/>
        <v/>
      </c>
      <c r="C791" s="223"/>
      <c r="D791" s="224" t="str">
        <f t="shared" si="238"/>
        <v/>
      </c>
      <c r="E791" s="225"/>
      <c r="F791" s="226">
        <f t="shared" si="239"/>
        <v>0</v>
      </c>
      <c r="G791" s="286">
        <f t="shared" si="240"/>
        <v>0</v>
      </c>
    </row>
    <row r="792" spans="1:7" s="229" customFormat="1" ht="24" customHeight="1" x14ac:dyDescent="0.2">
      <c r="A792" s="224" t="str">
        <f t="shared" si="236"/>
        <v/>
      </c>
      <c r="B792" s="222" t="str">
        <f t="shared" si="237"/>
        <v/>
      </c>
      <c r="C792" s="223"/>
      <c r="D792" s="224" t="str">
        <f t="shared" si="238"/>
        <v/>
      </c>
      <c r="E792" s="225"/>
      <c r="F792" s="226">
        <f t="shared" si="239"/>
        <v>0</v>
      </c>
      <c r="G792" s="286">
        <f t="shared" si="240"/>
        <v>0</v>
      </c>
    </row>
    <row r="793" spans="1:7" s="229" customFormat="1" ht="24" customHeight="1" x14ac:dyDescent="0.2">
      <c r="A793" s="224" t="str">
        <f t="shared" si="236"/>
        <v/>
      </c>
      <c r="B793" s="222" t="str">
        <f t="shared" si="237"/>
        <v/>
      </c>
      <c r="C793" s="223"/>
      <c r="D793" s="224" t="str">
        <f t="shared" si="238"/>
        <v/>
      </c>
      <c r="E793" s="225"/>
      <c r="F793" s="226">
        <f t="shared" si="239"/>
        <v>0</v>
      </c>
      <c r="G793" s="286">
        <f t="shared" si="240"/>
        <v>0</v>
      </c>
    </row>
    <row r="794" spans="1:7" s="229" customFormat="1" ht="24" customHeight="1" x14ac:dyDescent="0.2">
      <c r="A794" s="224" t="str">
        <f t="shared" si="236"/>
        <v/>
      </c>
      <c r="B794" s="222" t="str">
        <f t="shared" si="237"/>
        <v/>
      </c>
      <c r="C794" s="223"/>
      <c r="D794" s="224" t="str">
        <f t="shared" si="238"/>
        <v/>
      </c>
      <c r="E794" s="225"/>
      <c r="F794" s="226">
        <f t="shared" si="239"/>
        <v>0</v>
      </c>
      <c r="G794" s="286">
        <f t="shared" si="240"/>
        <v>0</v>
      </c>
    </row>
    <row r="795" spans="1:7" s="229" customFormat="1" ht="24" customHeight="1" x14ac:dyDescent="0.2">
      <c r="A795" s="224" t="str">
        <f t="shared" si="236"/>
        <v/>
      </c>
      <c r="B795" s="222" t="str">
        <f t="shared" si="237"/>
        <v/>
      </c>
      <c r="C795" s="223"/>
      <c r="D795" s="224" t="str">
        <f t="shared" si="238"/>
        <v/>
      </c>
      <c r="E795" s="225"/>
      <c r="F795" s="226">
        <f t="shared" si="239"/>
        <v>0</v>
      </c>
      <c r="G795" s="286">
        <f t="shared" si="240"/>
        <v>0</v>
      </c>
    </row>
    <row r="796" spans="1:7" s="229" customFormat="1" ht="24" customHeight="1" x14ac:dyDescent="0.2">
      <c r="A796" s="224" t="str">
        <f t="shared" si="236"/>
        <v/>
      </c>
      <c r="B796" s="222" t="str">
        <f t="shared" si="237"/>
        <v/>
      </c>
      <c r="C796" s="223"/>
      <c r="D796" s="224" t="str">
        <f t="shared" si="238"/>
        <v/>
      </c>
      <c r="E796" s="225"/>
      <c r="F796" s="226">
        <f t="shared" si="239"/>
        <v>0</v>
      </c>
      <c r="G796" s="286">
        <f t="shared" si="240"/>
        <v>0</v>
      </c>
    </row>
    <row r="797" spans="1:7" ht="24" customHeight="1" x14ac:dyDescent="0.2">
      <c r="A797" s="290"/>
      <c r="B797" s="97"/>
      <c r="D797" s="97"/>
      <c r="E797" s="98"/>
      <c r="F797" s="273" t="s">
        <v>33</v>
      </c>
      <c r="G797" s="288">
        <f>SUBTOTAL(9,G788:G796)</f>
        <v>0</v>
      </c>
    </row>
    <row r="798" spans="1:7" ht="24" customHeight="1" x14ac:dyDescent="0.2">
      <c r="A798" s="291"/>
      <c r="B798" s="97"/>
      <c r="D798" s="97"/>
      <c r="E798" s="98"/>
      <c r="G798" s="289"/>
    </row>
    <row r="799" spans="1:7" ht="24" customHeight="1" x14ac:dyDescent="0.2">
      <c r="A799" s="292">
        <f>B757</f>
        <v>7</v>
      </c>
      <c r="B799" s="293" t="str">
        <f>C757</f>
        <v>PROVISION Y COLOCACION DE PLANTINES</v>
      </c>
      <c r="C799" s="104"/>
      <c r="D799" s="104" t="s">
        <v>34</v>
      </c>
      <c r="E799" s="105"/>
      <c r="F799" s="295" t="s">
        <v>35</v>
      </c>
      <c r="G799" s="294">
        <f>SUBTOTAL(9,G762:G798)</f>
        <v>0</v>
      </c>
    </row>
    <row r="801" spans="1:123" ht="24" customHeight="1" x14ac:dyDescent="0.2">
      <c r="A801" s="274" t="s">
        <v>37</v>
      </c>
      <c r="B801" s="275"/>
      <c r="C801" s="275"/>
      <c r="D801" s="275"/>
      <c r="E801" s="275"/>
      <c r="F801" s="275"/>
      <c r="G801" s="276"/>
    </row>
    <row r="802" spans="1:123" ht="24" customHeight="1" x14ac:dyDescent="0.2">
      <c r="A802" s="277" t="s">
        <v>602</v>
      </c>
      <c r="B802" s="93" t="str">
        <f>Comitente</f>
        <v>DIRECCION PROVINCIAL DE ESPACIOS VERDES</v>
      </c>
      <c r="C802" s="89"/>
      <c r="D802" s="94"/>
      <c r="E802" s="94"/>
      <c r="F802" s="95"/>
      <c r="G802" s="278"/>
    </row>
    <row r="803" spans="1:123" ht="24" customHeight="1" x14ac:dyDescent="0.2">
      <c r="A803" s="277" t="s">
        <v>603</v>
      </c>
      <c r="B803" s="93">
        <f>Contratista</f>
        <v>0</v>
      </c>
      <c r="C803" s="90"/>
      <c r="D803" s="90"/>
      <c r="E803" s="90"/>
      <c r="F803" s="96"/>
      <c r="G803" s="279"/>
    </row>
    <row r="804" spans="1:123" ht="24" customHeight="1" x14ac:dyDescent="0.2">
      <c r="A804" s="277" t="s">
        <v>24</v>
      </c>
      <c r="B804" s="93" t="str">
        <f>Obra</f>
        <v>EXTRACCION DE MANGRULLO EXISTENTE, PROVISION DE NUEVO MANGRULLO Y REFUNCIONALIZACION DE JUEGOS DE NIÑOS EN PARQUE DE MAYO</v>
      </c>
      <c r="C804" s="90"/>
      <c r="D804" s="90"/>
      <c r="E804" s="90"/>
      <c r="F804" s="96" t="s">
        <v>38</v>
      </c>
      <c r="G804" s="280">
        <f>Fecha_Base</f>
        <v>44865</v>
      </c>
    </row>
    <row r="805" spans="1:123" ht="24" customHeight="1" x14ac:dyDescent="0.2">
      <c r="A805" s="281" t="s">
        <v>601</v>
      </c>
      <c r="B805" s="91" t="str">
        <f>Ubicación</f>
        <v>CAPITAL</v>
      </c>
      <c r="C805" s="91"/>
      <c r="D805" s="97"/>
      <c r="E805" s="98"/>
      <c r="G805" s="282"/>
    </row>
    <row r="806" spans="1:123" ht="24" customHeight="1" x14ac:dyDescent="0.2">
      <c r="A806" s="281" t="s">
        <v>39</v>
      </c>
      <c r="B806" s="100" t="str">
        <f>IFERROR(VALUE(LEFT(B807,FIND(".",B807)-1)),"")</f>
        <v/>
      </c>
      <c r="C806" s="92" t="str">
        <f>IFERROR(VLOOKUP(B806,Tabla_CyP,2,FALSE),"")</f>
        <v/>
      </c>
      <c r="E806" s="98"/>
      <c r="G806" s="282"/>
    </row>
    <row r="807" spans="1:123" ht="24" customHeight="1" x14ac:dyDescent="0.2">
      <c r="A807" s="281" t="s">
        <v>25</v>
      </c>
      <c r="B807" s="101">
        <f>IFERROR(VLOOKUP(COUNTIF($A$1:A807,"ANALISIS DE PRECIOS"),Tabla_NumeroItem,2,FALSE),"")</f>
        <v>8</v>
      </c>
      <c r="C807" s="92" t="str">
        <f>IFERROR(VLOOKUP(B807,Tabla_CyP,2,FALSE),"")</f>
        <v>LIMPIEZA DE OBRA PERIODICA Y FINAL</v>
      </c>
      <c r="D807" s="97"/>
      <c r="E807" s="98"/>
      <c r="F807" s="96" t="s">
        <v>26</v>
      </c>
      <c r="G807" s="283" t="str">
        <f>IFERROR(VLOOKUP(B807,Tabla_CyP,4,FALSE),"")</f>
        <v>GL</v>
      </c>
    </row>
    <row r="808" spans="1:123" ht="24" customHeight="1" x14ac:dyDescent="0.2">
      <c r="A808" s="281"/>
      <c r="B808" s="91"/>
      <c r="D808" s="97"/>
      <c r="E808" s="98"/>
      <c r="G808" s="282"/>
    </row>
    <row r="809" spans="1:123" ht="24" customHeight="1" x14ac:dyDescent="0.2">
      <c r="A809" s="334" t="s">
        <v>507</v>
      </c>
      <c r="B809" s="335"/>
      <c r="C809" s="336" t="s">
        <v>0</v>
      </c>
      <c r="D809" s="336" t="s">
        <v>27</v>
      </c>
      <c r="E809" s="338" t="s">
        <v>28</v>
      </c>
      <c r="F809" s="340" t="s">
        <v>29</v>
      </c>
      <c r="G809" s="340" t="s">
        <v>30</v>
      </c>
    </row>
    <row r="810" spans="1:123" s="97" customFormat="1" ht="24" customHeight="1" x14ac:dyDescent="0.2">
      <c r="A810" s="102" t="s">
        <v>508</v>
      </c>
      <c r="B810" s="102" t="s">
        <v>509</v>
      </c>
      <c r="C810" s="337"/>
      <c r="D810" s="337"/>
      <c r="E810" s="339"/>
      <c r="F810" s="341"/>
      <c r="G810" s="341"/>
      <c r="H810" s="230"/>
      <c r="I810" s="230"/>
      <c r="J810" s="230"/>
      <c r="K810" s="230"/>
      <c r="L810" s="230"/>
      <c r="M810" s="230"/>
      <c r="N810" s="230"/>
      <c r="O810" s="230"/>
      <c r="P810" s="230"/>
      <c r="Q810" s="230"/>
      <c r="R810" s="230"/>
      <c r="S810" s="230"/>
      <c r="T810" s="230"/>
      <c r="U810" s="230"/>
      <c r="V810" s="230"/>
      <c r="W810" s="230"/>
      <c r="X810" s="230"/>
      <c r="Y810" s="230"/>
      <c r="Z810" s="230"/>
      <c r="AA810" s="230"/>
      <c r="AB810" s="230"/>
      <c r="AC810" s="230"/>
      <c r="AD810" s="230"/>
      <c r="AE810" s="230"/>
      <c r="AF810" s="230"/>
      <c r="AG810" s="230"/>
      <c r="AH810" s="230"/>
      <c r="AI810" s="230"/>
      <c r="AJ810" s="230"/>
      <c r="AK810" s="230"/>
      <c r="AL810" s="230"/>
      <c r="AM810" s="230"/>
      <c r="AN810" s="230"/>
      <c r="AO810" s="230"/>
      <c r="AP810" s="230"/>
      <c r="AQ810" s="230"/>
      <c r="AR810" s="230"/>
      <c r="AS810" s="230"/>
      <c r="AT810" s="230"/>
      <c r="AU810" s="230"/>
      <c r="AV810" s="230"/>
      <c r="AW810" s="230"/>
      <c r="AX810" s="230"/>
      <c r="AY810" s="230"/>
      <c r="AZ810" s="230"/>
      <c r="BA810" s="230"/>
      <c r="BB810" s="230"/>
      <c r="BC810" s="230"/>
      <c r="BD810" s="230"/>
      <c r="BE810" s="230"/>
      <c r="BF810" s="230"/>
      <c r="BG810" s="230"/>
      <c r="BH810" s="230"/>
      <c r="BI810" s="230"/>
      <c r="BJ810" s="230"/>
      <c r="BK810" s="230"/>
      <c r="BL810" s="230"/>
      <c r="BM810" s="230"/>
      <c r="BN810" s="230"/>
      <c r="BO810" s="230"/>
      <c r="BP810" s="230"/>
      <c r="BQ810" s="230"/>
      <c r="BR810" s="230"/>
      <c r="BS810" s="230"/>
      <c r="BT810" s="230"/>
      <c r="BU810" s="230"/>
      <c r="BV810" s="230"/>
      <c r="BW810" s="230"/>
      <c r="BX810" s="230"/>
      <c r="BY810" s="230"/>
      <c r="BZ810" s="230"/>
      <c r="CA810" s="230"/>
      <c r="CB810" s="230"/>
      <c r="CC810" s="230"/>
      <c r="CD810" s="230"/>
      <c r="CE810" s="230"/>
      <c r="CF810" s="230"/>
      <c r="CG810" s="230"/>
      <c r="CH810" s="230"/>
      <c r="CI810" s="230"/>
      <c r="CJ810" s="230"/>
      <c r="CK810" s="230"/>
      <c r="CL810" s="230"/>
      <c r="CM810" s="230"/>
      <c r="CN810" s="230"/>
      <c r="CO810" s="230"/>
      <c r="CP810" s="230"/>
      <c r="CQ810" s="230"/>
      <c r="CR810" s="230"/>
      <c r="CS810" s="230"/>
      <c r="CT810" s="230"/>
      <c r="CU810" s="230"/>
      <c r="CV810" s="230"/>
      <c r="CW810" s="230"/>
      <c r="CX810" s="230"/>
      <c r="CY810" s="230"/>
      <c r="CZ810" s="230"/>
      <c r="DA810" s="230"/>
      <c r="DB810" s="230"/>
      <c r="DC810" s="230"/>
      <c r="DD810" s="230"/>
      <c r="DE810" s="230"/>
      <c r="DF810" s="230"/>
      <c r="DG810" s="230"/>
      <c r="DH810" s="230"/>
      <c r="DI810" s="230"/>
      <c r="DJ810" s="230"/>
      <c r="DK810" s="230"/>
      <c r="DL810" s="230"/>
      <c r="DM810" s="230"/>
      <c r="DN810" s="230"/>
      <c r="DO810" s="230"/>
      <c r="DP810" s="230"/>
      <c r="DQ810" s="230"/>
      <c r="DR810" s="230"/>
      <c r="DS810" s="230"/>
    </row>
    <row r="811" spans="1:123" ht="24" customHeight="1" x14ac:dyDescent="0.2">
      <c r="A811" s="284"/>
      <c r="B811" s="103"/>
      <c r="C811" s="143" t="s">
        <v>604</v>
      </c>
      <c r="D811" s="104"/>
      <c r="E811" s="105"/>
      <c r="F811" s="106"/>
      <c r="G811" s="285"/>
    </row>
    <row r="812" spans="1:123" s="229" customFormat="1" ht="24" customHeight="1" x14ac:dyDescent="0.2">
      <c r="A812" s="224" t="str">
        <f t="shared" ref="A812:A825" si="241">IFERROR(VLOOKUP(C812,Tabla_Insumos,4,FALSE),"")</f>
        <v/>
      </c>
      <c r="B812" s="222" t="str">
        <f>IFERROR(VLOOKUP(C812,Tabla_Insumos,5,FALSE),"")</f>
        <v/>
      </c>
      <c r="C812" s="223"/>
      <c r="D812" s="224" t="str">
        <f t="shared" ref="D812:D825" si="242">IFERROR(VLOOKUP(C812,Tabla_Insumos,2,FALSE),"")</f>
        <v/>
      </c>
      <c r="E812" s="225"/>
      <c r="F812" s="226">
        <f t="shared" ref="F812:F825" si="243">IFERROR(VLOOKUP(C812,Tabla_Insumos,3,FALSE),0)</f>
        <v>0</v>
      </c>
      <c r="G812" s="286">
        <f>ROUND(E812*F812,2)</f>
        <v>0</v>
      </c>
    </row>
    <row r="813" spans="1:123" s="229" customFormat="1" ht="24" customHeight="1" x14ac:dyDescent="0.2">
      <c r="A813" s="224" t="str">
        <f t="shared" si="241"/>
        <v/>
      </c>
      <c r="B813" s="222" t="str">
        <f t="shared" ref="B813:B825" si="244">IFERROR(VLOOKUP(C813,Tabla_Insumos,5,FALSE),"")</f>
        <v/>
      </c>
      <c r="C813" s="223"/>
      <c r="D813" s="224" t="str">
        <f t="shared" si="242"/>
        <v/>
      </c>
      <c r="E813" s="225"/>
      <c r="F813" s="226">
        <f t="shared" si="243"/>
        <v>0</v>
      </c>
      <c r="G813" s="286">
        <f t="shared" ref="G813:G825" si="245">ROUND(E813*F813,2)</f>
        <v>0</v>
      </c>
    </row>
    <row r="814" spans="1:123" s="229" customFormat="1" ht="24" customHeight="1" x14ac:dyDescent="0.2">
      <c r="A814" s="224" t="str">
        <f t="shared" si="241"/>
        <v/>
      </c>
      <c r="B814" s="222" t="str">
        <f t="shared" si="244"/>
        <v/>
      </c>
      <c r="C814" s="223"/>
      <c r="D814" s="224" t="str">
        <f t="shared" si="242"/>
        <v/>
      </c>
      <c r="E814" s="225"/>
      <c r="F814" s="226">
        <f t="shared" si="243"/>
        <v>0</v>
      </c>
      <c r="G814" s="286">
        <f t="shared" si="245"/>
        <v>0</v>
      </c>
    </row>
    <row r="815" spans="1:123" s="229" customFormat="1" ht="24" customHeight="1" x14ac:dyDescent="0.2">
      <c r="A815" s="224" t="str">
        <f t="shared" si="241"/>
        <v/>
      </c>
      <c r="B815" s="222" t="str">
        <f t="shared" si="244"/>
        <v/>
      </c>
      <c r="C815" s="223"/>
      <c r="D815" s="224" t="str">
        <f t="shared" si="242"/>
        <v/>
      </c>
      <c r="E815" s="225"/>
      <c r="F815" s="226">
        <f t="shared" si="243"/>
        <v>0</v>
      </c>
      <c r="G815" s="286">
        <f t="shared" si="245"/>
        <v>0</v>
      </c>
    </row>
    <row r="816" spans="1:123" s="229" customFormat="1" ht="24" customHeight="1" x14ac:dyDescent="0.2">
      <c r="A816" s="224" t="str">
        <f t="shared" si="241"/>
        <v/>
      </c>
      <c r="B816" s="222" t="str">
        <f t="shared" si="244"/>
        <v/>
      </c>
      <c r="C816" s="223"/>
      <c r="D816" s="224" t="str">
        <f t="shared" si="242"/>
        <v/>
      </c>
      <c r="E816" s="225"/>
      <c r="F816" s="226">
        <f t="shared" si="243"/>
        <v>0</v>
      </c>
      <c r="G816" s="286">
        <f t="shared" si="245"/>
        <v>0</v>
      </c>
    </row>
    <row r="817" spans="1:7" s="229" customFormat="1" ht="24" customHeight="1" x14ac:dyDescent="0.2">
      <c r="A817" s="224" t="str">
        <f t="shared" si="241"/>
        <v/>
      </c>
      <c r="B817" s="222" t="str">
        <f t="shared" si="244"/>
        <v/>
      </c>
      <c r="C817" s="223"/>
      <c r="D817" s="224" t="str">
        <f t="shared" si="242"/>
        <v/>
      </c>
      <c r="E817" s="225"/>
      <c r="F817" s="226">
        <f t="shared" si="243"/>
        <v>0</v>
      </c>
      <c r="G817" s="286">
        <f t="shared" si="245"/>
        <v>0</v>
      </c>
    </row>
    <row r="818" spans="1:7" s="229" customFormat="1" ht="24" customHeight="1" x14ac:dyDescent="0.2">
      <c r="A818" s="224" t="str">
        <f t="shared" si="241"/>
        <v/>
      </c>
      <c r="B818" s="222" t="str">
        <f t="shared" si="244"/>
        <v/>
      </c>
      <c r="C818" s="223"/>
      <c r="D818" s="224" t="str">
        <f t="shared" si="242"/>
        <v/>
      </c>
      <c r="E818" s="225"/>
      <c r="F818" s="226">
        <f t="shared" si="243"/>
        <v>0</v>
      </c>
      <c r="G818" s="286">
        <f t="shared" si="245"/>
        <v>0</v>
      </c>
    </row>
    <row r="819" spans="1:7" s="229" customFormat="1" ht="24" customHeight="1" x14ac:dyDescent="0.2">
      <c r="A819" s="224" t="str">
        <f t="shared" si="241"/>
        <v/>
      </c>
      <c r="B819" s="222" t="str">
        <f t="shared" si="244"/>
        <v/>
      </c>
      <c r="C819" s="223"/>
      <c r="D819" s="224" t="str">
        <f t="shared" si="242"/>
        <v/>
      </c>
      <c r="E819" s="225"/>
      <c r="F819" s="226">
        <f t="shared" si="243"/>
        <v>0</v>
      </c>
      <c r="G819" s="286">
        <f t="shared" si="245"/>
        <v>0</v>
      </c>
    </row>
    <row r="820" spans="1:7" s="229" customFormat="1" ht="24" customHeight="1" x14ac:dyDescent="0.2">
      <c r="A820" s="224" t="str">
        <f t="shared" si="241"/>
        <v/>
      </c>
      <c r="B820" s="222" t="str">
        <f t="shared" si="244"/>
        <v/>
      </c>
      <c r="C820" s="223"/>
      <c r="D820" s="224" t="str">
        <f t="shared" si="242"/>
        <v/>
      </c>
      <c r="E820" s="225"/>
      <c r="F820" s="226">
        <f t="shared" si="243"/>
        <v>0</v>
      </c>
      <c r="G820" s="286">
        <f t="shared" si="245"/>
        <v>0</v>
      </c>
    </row>
    <row r="821" spans="1:7" s="229" customFormat="1" ht="24" customHeight="1" x14ac:dyDescent="0.2">
      <c r="A821" s="224" t="str">
        <f t="shared" si="241"/>
        <v/>
      </c>
      <c r="B821" s="222" t="str">
        <f t="shared" si="244"/>
        <v/>
      </c>
      <c r="C821" s="223"/>
      <c r="D821" s="224" t="str">
        <f t="shared" si="242"/>
        <v/>
      </c>
      <c r="E821" s="225"/>
      <c r="F821" s="226">
        <f t="shared" si="243"/>
        <v>0</v>
      </c>
      <c r="G821" s="286">
        <f t="shared" si="245"/>
        <v>0</v>
      </c>
    </row>
    <row r="822" spans="1:7" s="229" customFormat="1" ht="24" customHeight="1" x14ac:dyDescent="0.2">
      <c r="A822" s="224" t="str">
        <f t="shared" si="241"/>
        <v/>
      </c>
      <c r="B822" s="222" t="str">
        <f t="shared" si="244"/>
        <v/>
      </c>
      <c r="C822" s="223"/>
      <c r="D822" s="224" t="str">
        <f t="shared" si="242"/>
        <v/>
      </c>
      <c r="E822" s="225"/>
      <c r="F822" s="226">
        <f t="shared" si="243"/>
        <v>0</v>
      </c>
      <c r="G822" s="286">
        <f t="shared" si="245"/>
        <v>0</v>
      </c>
    </row>
    <row r="823" spans="1:7" s="229" customFormat="1" ht="24" customHeight="1" x14ac:dyDescent="0.2">
      <c r="A823" s="224" t="str">
        <f t="shared" si="241"/>
        <v/>
      </c>
      <c r="B823" s="222" t="str">
        <f t="shared" si="244"/>
        <v/>
      </c>
      <c r="C823" s="223"/>
      <c r="D823" s="224" t="str">
        <f t="shared" si="242"/>
        <v/>
      </c>
      <c r="E823" s="225"/>
      <c r="F823" s="226">
        <f t="shared" si="243"/>
        <v>0</v>
      </c>
      <c r="G823" s="286">
        <f t="shared" si="245"/>
        <v>0</v>
      </c>
    </row>
    <row r="824" spans="1:7" s="229" customFormat="1" ht="24" customHeight="1" x14ac:dyDescent="0.2">
      <c r="A824" s="224" t="str">
        <f t="shared" si="241"/>
        <v/>
      </c>
      <c r="B824" s="222" t="str">
        <f t="shared" si="244"/>
        <v/>
      </c>
      <c r="C824" s="223"/>
      <c r="D824" s="224" t="str">
        <f t="shared" si="242"/>
        <v/>
      </c>
      <c r="E824" s="225"/>
      <c r="F824" s="226">
        <f t="shared" si="243"/>
        <v>0</v>
      </c>
      <c r="G824" s="286">
        <f t="shared" si="245"/>
        <v>0</v>
      </c>
    </row>
    <row r="825" spans="1:7" s="229" customFormat="1" ht="24" customHeight="1" x14ac:dyDescent="0.2">
      <c r="A825" s="224" t="str">
        <f t="shared" si="241"/>
        <v/>
      </c>
      <c r="B825" s="222" t="str">
        <f t="shared" si="244"/>
        <v/>
      </c>
      <c r="C825" s="223"/>
      <c r="D825" s="224" t="str">
        <f t="shared" si="242"/>
        <v/>
      </c>
      <c r="E825" s="225"/>
      <c r="F825" s="227">
        <f t="shared" si="243"/>
        <v>0</v>
      </c>
      <c r="G825" s="286">
        <f t="shared" si="245"/>
        <v>0</v>
      </c>
    </row>
    <row r="826" spans="1:7" ht="24" customHeight="1" x14ac:dyDescent="0.2">
      <c r="A826" s="287"/>
      <c r="D826" s="97"/>
      <c r="E826" s="98"/>
      <c r="F826" s="273" t="s">
        <v>31</v>
      </c>
      <c r="G826" s="288">
        <f>SUBTOTAL(9,G812:G825)</f>
        <v>0</v>
      </c>
    </row>
    <row r="827" spans="1:7" ht="24" customHeight="1" x14ac:dyDescent="0.2">
      <c r="A827" s="287"/>
      <c r="C827" s="107" t="s">
        <v>605</v>
      </c>
      <c r="D827" s="97"/>
      <c r="E827" s="98"/>
      <c r="G827" s="289"/>
    </row>
    <row r="828" spans="1:7" s="229" customFormat="1" ht="24" customHeight="1" x14ac:dyDescent="0.2">
      <c r="A828" s="224" t="str">
        <f t="shared" ref="A828:A835" si="246">IFERROR(VLOOKUP(C828,Tabla_Insumos,4,FALSE),"")</f>
        <v/>
      </c>
      <c r="B828" s="222">
        <f t="shared" ref="B828:B835" si="247">IFERROR(VLOOKUP(A828,Tabla_Indices,5,FALSE),"")</f>
        <v>0</v>
      </c>
      <c r="C828" s="223"/>
      <c r="D828" s="224" t="str">
        <f t="shared" ref="D828:D835" si="248">IFERROR(VLOOKUP(C828,Tabla_Insumos,2,FALSE),"")</f>
        <v/>
      </c>
      <c r="E828" s="225"/>
      <c r="F828" s="228">
        <f t="shared" ref="F828:F835" si="249">IFERROR(VLOOKUP(C828,Tabla_Insumos,3,FALSE),0)</f>
        <v>0</v>
      </c>
      <c r="G828" s="286">
        <f>ROUND(E828*F828,2)</f>
        <v>0</v>
      </c>
    </row>
    <row r="829" spans="1:7" s="229" customFormat="1" ht="24" customHeight="1" x14ac:dyDescent="0.2">
      <c r="A829" s="224" t="str">
        <f t="shared" si="246"/>
        <v/>
      </c>
      <c r="B829" s="222">
        <f t="shared" si="247"/>
        <v>0</v>
      </c>
      <c r="C829" s="223"/>
      <c r="D829" s="224" t="str">
        <f t="shared" si="248"/>
        <v/>
      </c>
      <c r="E829" s="225"/>
      <c r="F829" s="228">
        <f t="shared" si="249"/>
        <v>0</v>
      </c>
      <c r="G829" s="286">
        <f>ROUND(E829*F829,2)</f>
        <v>0</v>
      </c>
    </row>
    <row r="830" spans="1:7" s="229" customFormat="1" ht="24" customHeight="1" x14ac:dyDescent="0.2">
      <c r="A830" s="224" t="str">
        <f t="shared" si="246"/>
        <v/>
      </c>
      <c r="B830" s="222">
        <f t="shared" si="247"/>
        <v>0</v>
      </c>
      <c r="C830" s="223"/>
      <c r="D830" s="224" t="str">
        <f t="shared" si="248"/>
        <v/>
      </c>
      <c r="E830" s="225"/>
      <c r="F830" s="228">
        <f t="shared" si="249"/>
        <v>0</v>
      </c>
      <c r="G830" s="286">
        <f t="shared" ref="G830:G835" si="250">ROUND(E830*F830,2)</f>
        <v>0</v>
      </c>
    </row>
    <row r="831" spans="1:7" s="229" customFormat="1" ht="24" customHeight="1" x14ac:dyDescent="0.2">
      <c r="A831" s="224" t="str">
        <f t="shared" si="246"/>
        <v/>
      </c>
      <c r="B831" s="222">
        <f t="shared" si="247"/>
        <v>0</v>
      </c>
      <c r="C831" s="223"/>
      <c r="D831" s="224" t="str">
        <f t="shared" si="248"/>
        <v/>
      </c>
      <c r="E831" s="225"/>
      <c r="F831" s="228">
        <f t="shared" si="249"/>
        <v>0</v>
      </c>
      <c r="G831" s="286">
        <f t="shared" si="250"/>
        <v>0</v>
      </c>
    </row>
    <row r="832" spans="1:7" s="229" customFormat="1" ht="24" customHeight="1" x14ac:dyDescent="0.2">
      <c r="A832" s="224" t="str">
        <f t="shared" si="246"/>
        <v/>
      </c>
      <c r="B832" s="222">
        <f t="shared" si="247"/>
        <v>0</v>
      </c>
      <c r="C832" s="223"/>
      <c r="D832" s="224" t="str">
        <f t="shared" si="248"/>
        <v/>
      </c>
      <c r="E832" s="225"/>
      <c r="F832" s="226">
        <f t="shared" si="249"/>
        <v>0</v>
      </c>
      <c r="G832" s="286">
        <f t="shared" si="250"/>
        <v>0</v>
      </c>
    </row>
    <row r="833" spans="1:7" s="229" customFormat="1" ht="24" customHeight="1" x14ac:dyDescent="0.2">
      <c r="A833" s="224" t="str">
        <f t="shared" si="246"/>
        <v/>
      </c>
      <c r="B833" s="222">
        <f t="shared" si="247"/>
        <v>0</v>
      </c>
      <c r="C833" s="223"/>
      <c r="D833" s="224" t="str">
        <f t="shared" si="248"/>
        <v/>
      </c>
      <c r="E833" s="225"/>
      <c r="F833" s="226">
        <f t="shared" si="249"/>
        <v>0</v>
      </c>
      <c r="G833" s="286">
        <f t="shared" si="250"/>
        <v>0</v>
      </c>
    </row>
    <row r="834" spans="1:7" s="229" customFormat="1" ht="24" customHeight="1" x14ac:dyDescent="0.2">
      <c r="A834" s="224" t="str">
        <f t="shared" si="246"/>
        <v/>
      </c>
      <c r="B834" s="222">
        <f t="shared" si="247"/>
        <v>0</v>
      </c>
      <c r="C834" s="223"/>
      <c r="D834" s="224" t="str">
        <f t="shared" si="248"/>
        <v/>
      </c>
      <c r="E834" s="225"/>
      <c r="F834" s="226">
        <f t="shared" si="249"/>
        <v>0</v>
      </c>
      <c r="G834" s="286">
        <f t="shared" si="250"/>
        <v>0</v>
      </c>
    </row>
    <row r="835" spans="1:7" s="229" customFormat="1" ht="24" customHeight="1" x14ac:dyDescent="0.2">
      <c r="A835" s="224" t="str">
        <f t="shared" si="246"/>
        <v/>
      </c>
      <c r="B835" s="222">
        <f t="shared" si="247"/>
        <v>0</v>
      </c>
      <c r="C835" s="223"/>
      <c r="D835" s="224" t="str">
        <f t="shared" si="248"/>
        <v/>
      </c>
      <c r="E835" s="225"/>
      <c r="F835" s="226">
        <f t="shared" si="249"/>
        <v>0</v>
      </c>
      <c r="G835" s="286">
        <f t="shared" si="250"/>
        <v>0</v>
      </c>
    </row>
    <row r="836" spans="1:7" ht="24" customHeight="1" x14ac:dyDescent="0.2">
      <c r="A836" s="287"/>
      <c r="D836" s="97"/>
      <c r="E836" s="98"/>
      <c r="F836" s="273" t="s">
        <v>32</v>
      </c>
      <c r="G836" s="288">
        <f>SUBTOTAL(9,G828:G835)</f>
        <v>0</v>
      </c>
    </row>
    <row r="837" spans="1:7" ht="24" customHeight="1" x14ac:dyDescent="0.2">
      <c r="A837" s="287"/>
      <c r="C837" s="107" t="s">
        <v>606</v>
      </c>
      <c r="D837" s="97"/>
      <c r="E837" s="98"/>
      <c r="G837" s="289"/>
    </row>
    <row r="838" spans="1:7" s="229" customFormat="1" ht="24" customHeight="1" x14ac:dyDescent="0.2">
      <c r="A838" s="224" t="str">
        <f t="shared" ref="A838:A846" si="251">IFERROR(VLOOKUP(C838,Tabla_Insumos,4,FALSE),"")</f>
        <v/>
      </c>
      <c r="B838" s="222" t="str">
        <f t="shared" ref="B838:B846" si="252">IFERROR(VLOOKUP(C838,Tabla_Insumos,5,FALSE),"")</f>
        <v/>
      </c>
      <c r="C838" s="223"/>
      <c r="D838" s="224" t="str">
        <f t="shared" ref="D838:D846" si="253">IFERROR(VLOOKUP(C838,Tabla_Insumos,2,FALSE),"")</f>
        <v/>
      </c>
      <c r="E838" s="225"/>
      <c r="F838" s="226">
        <f t="shared" ref="F838:F846" si="254">IFERROR(VLOOKUP(C838,Tabla_Insumos,3,FALSE),0)</f>
        <v>0</v>
      </c>
      <c r="G838" s="286">
        <f t="shared" ref="G838:G846" si="255">ROUND(E838*F838,2)</f>
        <v>0</v>
      </c>
    </row>
    <row r="839" spans="1:7" s="229" customFormat="1" ht="24" customHeight="1" x14ac:dyDescent="0.2">
      <c r="A839" s="224" t="str">
        <f t="shared" si="251"/>
        <v/>
      </c>
      <c r="B839" s="222" t="str">
        <f t="shared" si="252"/>
        <v/>
      </c>
      <c r="C839" s="223"/>
      <c r="D839" s="224" t="str">
        <f t="shared" si="253"/>
        <v/>
      </c>
      <c r="E839" s="225"/>
      <c r="F839" s="226">
        <f t="shared" si="254"/>
        <v>0</v>
      </c>
      <c r="G839" s="286">
        <f t="shared" si="255"/>
        <v>0</v>
      </c>
    </row>
    <row r="840" spans="1:7" s="229" customFormat="1" ht="24" customHeight="1" x14ac:dyDescent="0.2">
      <c r="A840" s="224" t="str">
        <f t="shared" si="251"/>
        <v/>
      </c>
      <c r="B840" s="222" t="str">
        <f t="shared" si="252"/>
        <v/>
      </c>
      <c r="C840" s="223"/>
      <c r="D840" s="224" t="str">
        <f t="shared" si="253"/>
        <v/>
      </c>
      <c r="E840" s="225"/>
      <c r="F840" s="226">
        <f t="shared" si="254"/>
        <v>0</v>
      </c>
      <c r="G840" s="286">
        <f t="shared" si="255"/>
        <v>0</v>
      </c>
    </row>
    <row r="841" spans="1:7" s="229" customFormat="1" ht="24" customHeight="1" x14ac:dyDescent="0.2">
      <c r="A841" s="224" t="str">
        <f t="shared" si="251"/>
        <v/>
      </c>
      <c r="B841" s="222" t="str">
        <f t="shared" si="252"/>
        <v/>
      </c>
      <c r="C841" s="223"/>
      <c r="D841" s="224" t="str">
        <f t="shared" si="253"/>
        <v/>
      </c>
      <c r="E841" s="225"/>
      <c r="F841" s="226">
        <f t="shared" si="254"/>
        <v>0</v>
      </c>
      <c r="G841" s="286">
        <f t="shared" si="255"/>
        <v>0</v>
      </c>
    </row>
    <row r="842" spans="1:7" s="229" customFormat="1" ht="24" customHeight="1" x14ac:dyDescent="0.2">
      <c r="A842" s="224" t="str">
        <f t="shared" si="251"/>
        <v/>
      </c>
      <c r="B842" s="222" t="str">
        <f t="shared" si="252"/>
        <v/>
      </c>
      <c r="C842" s="223"/>
      <c r="D842" s="224" t="str">
        <f t="shared" si="253"/>
        <v/>
      </c>
      <c r="E842" s="225"/>
      <c r="F842" s="226">
        <f t="shared" si="254"/>
        <v>0</v>
      </c>
      <c r="G842" s="286">
        <f t="shared" si="255"/>
        <v>0</v>
      </c>
    </row>
    <row r="843" spans="1:7" s="229" customFormat="1" ht="24" customHeight="1" x14ac:dyDescent="0.2">
      <c r="A843" s="224" t="str">
        <f t="shared" si="251"/>
        <v/>
      </c>
      <c r="B843" s="222" t="str">
        <f t="shared" si="252"/>
        <v/>
      </c>
      <c r="C843" s="223"/>
      <c r="D843" s="224" t="str">
        <f t="shared" si="253"/>
        <v/>
      </c>
      <c r="E843" s="225"/>
      <c r="F843" s="226">
        <f t="shared" si="254"/>
        <v>0</v>
      </c>
      <c r="G843" s="286">
        <f t="shared" si="255"/>
        <v>0</v>
      </c>
    </row>
    <row r="844" spans="1:7" s="229" customFormat="1" ht="24" customHeight="1" x14ac:dyDescent="0.2">
      <c r="A844" s="224" t="str">
        <f t="shared" si="251"/>
        <v/>
      </c>
      <c r="B844" s="222" t="str">
        <f t="shared" si="252"/>
        <v/>
      </c>
      <c r="C844" s="223"/>
      <c r="D844" s="224" t="str">
        <f t="shared" si="253"/>
        <v/>
      </c>
      <c r="E844" s="225"/>
      <c r="F844" s="226">
        <f t="shared" si="254"/>
        <v>0</v>
      </c>
      <c r="G844" s="286">
        <f t="shared" si="255"/>
        <v>0</v>
      </c>
    </row>
    <row r="845" spans="1:7" s="229" customFormat="1" ht="24" customHeight="1" x14ac:dyDescent="0.2">
      <c r="A845" s="224" t="str">
        <f t="shared" si="251"/>
        <v/>
      </c>
      <c r="B845" s="222" t="str">
        <f t="shared" si="252"/>
        <v/>
      </c>
      <c r="C845" s="223"/>
      <c r="D845" s="224" t="str">
        <f t="shared" si="253"/>
        <v/>
      </c>
      <c r="E845" s="225"/>
      <c r="F845" s="226">
        <f t="shared" si="254"/>
        <v>0</v>
      </c>
      <c r="G845" s="286">
        <f t="shared" si="255"/>
        <v>0</v>
      </c>
    </row>
    <row r="846" spans="1:7" s="229" customFormat="1" ht="24" customHeight="1" x14ac:dyDescent="0.2">
      <c r="A846" s="224" t="str">
        <f t="shared" si="251"/>
        <v/>
      </c>
      <c r="B846" s="222" t="str">
        <f t="shared" si="252"/>
        <v/>
      </c>
      <c r="C846" s="223"/>
      <c r="D846" s="224" t="str">
        <f t="shared" si="253"/>
        <v/>
      </c>
      <c r="E846" s="225"/>
      <c r="F846" s="226">
        <f t="shared" si="254"/>
        <v>0</v>
      </c>
      <c r="G846" s="286">
        <f t="shared" si="255"/>
        <v>0</v>
      </c>
    </row>
    <row r="847" spans="1:7" ht="24" customHeight="1" x14ac:dyDescent="0.2">
      <c r="A847" s="290"/>
      <c r="B847" s="97"/>
      <c r="D847" s="97"/>
      <c r="E847" s="98"/>
      <c r="F847" s="273" t="s">
        <v>33</v>
      </c>
      <c r="G847" s="288">
        <f>SUBTOTAL(9,G838:G846)</f>
        <v>0</v>
      </c>
    </row>
    <row r="848" spans="1:7" ht="24" customHeight="1" x14ac:dyDescent="0.2">
      <c r="A848" s="291"/>
      <c r="B848" s="97"/>
      <c r="D848" s="97"/>
      <c r="E848" s="98"/>
      <c r="G848" s="289"/>
    </row>
    <row r="849" spans="1:123" ht="24" customHeight="1" x14ac:dyDescent="0.2">
      <c r="A849" s="292">
        <f>B807</f>
        <v>8</v>
      </c>
      <c r="B849" s="293" t="str">
        <f>C807</f>
        <v>LIMPIEZA DE OBRA PERIODICA Y FINAL</v>
      </c>
      <c r="C849" s="104"/>
      <c r="D849" s="104" t="s">
        <v>34</v>
      </c>
      <c r="E849" s="105"/>
      <c r="F849" s="295" t="s">
        <v>35</v>
      </c>
      <c r="G849" s="294">
        <f>SUBTOTAL(9,G812:G848)</f>
        <v>0</v>
      </c>
    </row>
    <row r="851" spans="1:123" ht="24" customHeight="1" x14ac:dyDescent="0.2">
      <c r="A851" s="274" t="s">
        <v>37</v>
      </c>
      <c r="B851" s="275"/>
      <c r="C851" s="275"/>
      <c r="D851" s="275"/>
      <c r="E851" s="275"/>
      <c r="F851" s="275"/>
      <c r="G851" s="276"/>
    </row>
    <row r="852" spans="1:123" ht="24" customHeight="1" x14ac:dyDescent="0.2">
      <c r="A852" s="277" t="s">
        <v>602</v>
      </c>
      <c r="B852" s="93" t="str">
        <f>Comitente</f>
        <v>DIRECCION PROVINCIAL DE ESPACIOS VERDES</v>
      </c>
      <c r="C852" s="89"/>
      <c r="D852" s="94"/>
      <c r="E852" s="94"/>
      <c r="F852" s="95"/>
      <c r="G852" s="278"/>
    </row>
    <row r="853" spans="1:123" ht="24" customHeight="1" x14ac:dyDescent="0.2">
      <c r="A853" s="277" t="s">
        <v>603</v>
      </c>
      <c r="B853" s="93">
        <f>Contratista</f>
        <v>0</v>
      </c>
      <c r="C853" s="90"/>
      <c r="D853" s="90"/>
      <c r="E853" s="90"/>
      <c r="F853" s="96"/>
      <c r="G853" s="279"/>
    </row>
    <row r="854" spans="1:123" ht="24" customHeight="1" x14ac:dyDescent="0.2">
      <c r="A854" s="277" t="s">
        <v>24</v>
      </c>
      <c r="B854" s="93" t="str">
        <f>Obra</f>
        <v>EXTRACCION DE MANGRULLO EXISTENTE, PROVISION DE NUEVO MANGRULLO Y REFUNCIONALIZACION DE JUEGOS DE NIÑOS EN PARQUE DE MAYO</v>
      </c>
      <c r="C854" s="90"/>
      <c r="D854" s="90"/>
      <c r="E854" s="90"/>
      <c r="F854" s="96" t="s">
        <v>38</v>
      </c>
      <c r="G854" s="280">
        <f>Fecha_Base</f>
        <v>44865</v>
      </c>
    </row>
    <row r="855" spans="1:123" ht="24" customHeight="1" x14ac:dyDescent="0.2">
      <c r="A855" s="281" t="s">
        <v>601</v>
      </c>
      <c r="B855" s="91" t="str">
        <f>Ubicación</f>
        <v>CAPITAL</v>
      </c>
      <c r="C855" s="91"/>
      <c r="D855" s="97"/>
      <c r="E855" s="98"/>
      <c r="G855" s="282"/>
    </row>
    <row r="856" spans="1:123" ht="24" customHeight="1" x14ac:dyDescent="0.2">
      <c r="A856" s="281" t="s">
        <v>39</v>
      </c>
      <c r="B856" s="100" t="str">
        <f>IFERROR(VALUE(LEFT(B857,FIND(".",B857)-1)),"")</f>
        <v/>
      </c>
      <c r="C856" s="92" t="str">
        <f>IFERROR(VLOOKUP(B856,Tabla_CyP,2,FALSE),"")</f>
        <v/>
      </c>
      <c r="E856" s="98"/>
      <c r="G856" s="282"/>
    </row>
    <row r="857" spans="1:123" ht="24" customHeight="1" x14ac:dyDescent="0.2">
      <c r="A857" s="281" t="s">
        <v>25</v>
      </c>
      <c r="B857" s="101" t="str">
        <f>IFERROR(VLOOKUP(COUNTIF($A$1:A857,"ANALISIS DE PRECIOS"),Tabla_NumeroItem,2,FALSE),"")</f>
        <v/>
      </c>
      <c r="C857" s="92" t="str">
        <f>IFERROR(VLOOKUP(B857,Tabla_CyP,2,FALSE),"")</f>
        <v/>
      </c>
      <c r="D857" s="97"/>
      <c r="E857" s="98"/>
      <c r="F857" s="96" t="s">
        <v>26</v>
      </c>
      <c r="G857" s="283" t="str">
        <f>IFERROR(VLOOKUP(B857,Tabla_CyP,4,FALSE),"")</f>
        <v/>
      </c>
    </row>
    <row r="858" spans="1:123" ht="24" customHeight="1" x14ac:dyDescent="0.2">
      <c r="A858" s="281"/>
      <c r="B858" s="91"/>
      <c r="D858" s="97"/>
      <c r="E858" s="98"/>
      <c r="G858" s="282"/>
    </row>
    <row r="859" spans="1:123" ht="24" customHeight="1" x14ac:dyDescent="0.2">
      <c r="A859" s="334" t="s">
        <v>507</v>
      </c>
      <c r="B859" s="335"/>
      <c r="C859" s="336" t="s">
        <v>0</v>
      </c>
      <c r="D859" s="336" t="s">
        <v>27</v>
      </c>
      <c r="E859" s="338" t="s">
        <v>28</v>
      </c>
      <c r="F859" s="340" t="s">
        <v>29</v>
      </c>
      <c r="G859" s="340" t="s">
        <v>30</v>
      </c>
    </row>
    <row r="860" spans="1:123" s="97" customFormat="1" ht="24" customHeight="1" x14ac:dyDescent="0.2">
      <c r="A860" s="102" t="s">
        <v>508</v>
      </c>
      <c r="B860" s="102" t="s">
        <v>509</v>
      </c>
      <c r="C860" s="337"/>
      <c r="D860" s="337"/>
      <c r="E860" s="339"/>
      <c r="F860" s="341"/>
      <c r="G860" s="341"/>
      <c r="H860" s="230"/>
      <c r="I860" s="230"/>
      <c r="J860" s="230"/>
      <c r="K860" s="230"/>
      <c r="L860" s="230"/>
      <c r="M860" s="230"/>
      <c r="N860" s="230"/>
      <c r="O860" s="230"/>
      <c r="P860" s="230"/>
      <c r="Q860" s="230"/>
      <c r="R860" s="230"/>
      <c r="S860" s="230"/>
      <c r="T860" s="230"/>
      <c r="U860" s="230"/>
      <c r="V860" s="230"/>
      <c r="W860" s="230"/>
      <c r="X860" s="230"/>
      <c r="Y860" s="230"/>
      <c r="Z860" s="230"/>
      <c r="AA860" s="230"/>
      <c r="AB860" s="230"/>
      <c r="AC860" s="230"/>
      <c r="AD860" s="230"/>
      <c r="AE860" s="230"/>
      <c r="AF860" s="230"/>
      <c r="AG860" s="230"/>
      <c r="AH860" s="230"/>
      <c r="AI860" s="230"/>
      <c r="AJ860" s="230"/>
      <c r="AK860" s="230"/>
      <c r="AL860" s="230"/>
      <c r="AM860" s="230"/>
      <c r="AN860" s="230"/>
      <c r="AO860" s="230"/>
      <c r="AP860" s="230"/>
      <c r="AQ860" s="230"/>
      <c r="AR860" s="230"/>
      <c r="AS860" s="230"/>
      <c r="AT860" s="230"/>
      <c r="AU860" s="230"/>
      <c r="AV860" s="230"/>
      <c r="AW860" s="230"/>
      <c r="AX860" s="230"/>
      <c r="AY860" s="230"/>
      <c r="AZ860" s="230"/>
      <c r="BA860" s="230"/>
      <c r="BB860" s="230"/>
      <c r="BC860" s="230"/>
      <c r="BD860" s="230"/>
      <c r="BE860" s="230"/>
      <c r="BF860" s="230"/>
      <c r="BG860" s="230"/>
      <c r="BH860" s="230"/>
      <c r="BI860" s="230"/>
      <c r="BJ860" s="230"/>
      <c r="BK860" s="230"/>
      <c r="BL860" s="230"/>
      <c r="BM860" s="230"/>
      <c r="BN860" s="230"/>
      <c r="BO860" s="230"/>
      <c r="BP860" s="230"/>
      <c r="BQ860" s="230"/>
      <c r="BR860" s="230"/>
      <c r="BS860" s="230"/>
      <c r="BT860" s="230"/>
      <c r="BU860" s="230"/>
      <c r="BV860" s="230"/>
      <c r="BW860" s="230"/>
      <c r="BX860" s="230"/>
      <c r="BY860" s="230"/>
      <c r="BZ860" s="230"/>
      <c r="CA860" s="230"/>
      <c r="CB860" s="230"/>
      <c r="CC860" s="230"/>
      <c r="CD860" s="230"/>
      <c r="CE860" s="230"/>
      <c r="CF860" s="230"/>
      <c r="CG860" s="230"/>
      <c r="CH860" s="230"/>
      <c r="CI860" s="230"/>
      <c r="CJ860" s="230"/>
      <c r="CK860" s="230"/>
      <c r="CL860" s="230"/>
      <c r="CM860" s="230"/>
      <c r="CN860" s="230"/>
      <c r="CO860" s="230"/>
      <c r="CP860" s="230"/>
      <c r="CQ860" s="230"/>
      <c r="CR860" s="230"/>
      <c r="CS860" s="230"/>
      <c r="CT860" s="230"/>
      <c r="CU860" s="230"/>
      <c r="CV860" s="230"/>
      <c r="CW860" s="230"/>
      <c r="CX860" s="230"/>
      <c r="CY860" s="230"/>
      <c r="CZ860" s="230"/>
      <c r="DA860" s="230"/>
      <c r="DB860" s="230"/>
      <c r="DC860" s="230"/>
      <c r="DD860" s="230"/>
      <c r="DE860" s="230"/>
      <c r="DF860" s="230"/>
      <c r="DG860" s="230"/>
      <c r="DH860" s="230"/>
      <c r="DI860" s="230"/>
      <c r="DJ860" s="230"/>
      <c r="DK860" s="230"/>
      <c r="DL860" s="230"/>
      <c r="DM860" s="230"/>
      <c r="DN860" s="230"/>
      <c r="DO860" s="230"/>
      <c r="DP860" s="230"/>
      <c r="DQ860" s="230"/>
      <c r="DR860" s="230"/>
      <c r="DS860" s="230"/>
    </row>
    <row r="861" spans="1:123" ht="24" customHeight="1" x14ac:dyDescent="0.2">
      <c r="A861" s="284"/>
      <c r="B861" s="103"/>
      <c r="C861" s="143" t="s">
        <v>604</v>
      </c>
      <c r="D861" s="104"/>
      <c r="E861" s="105"/>
      <c r="F861" s="106"/>
      <c r="G861" s="285"/>
    </row>
    <row r="862" spans="1:123" s="229" customFormat="1" ht="24" customHeight="1" x14ac:dyDescent="0.2">
      <c r="A862" s="224" t="str">
        <f t="shared" ref="A862:A875" si="256">IFERROR(VLOOKUP(C862,Tabla_Insumos,4,FALSE),"")</f>
        <v/>
      </c>
      <c r="B862" s="222" t="str">
        <f>IFERROR(VLOOKUP(C862,Tabla_Insumos,5,FALSE),"")</f>
        <v/>
      </c>
      <c r="C862" s="223"/>
      <c r="D862" s="224" t="str">
        <f t="shared" ref="D862:D875" si="257">IFERROR(VLOOKUP(C862,Tabla_Insumos,2,FALSE),"")</f>
        <v/>
      </c>
      <c r="E862" s="225"/>
      <c r="F862" s="226">
        <f t="shared" ref="F862:F875" si="258">IFERROR(VLOOKUP(C862,Tabla_Insumos,3,FALSE),0)</f>
        <v>0</v>
      </c>
      <c r="G862" s="286">
        <f>ROUND(E862*F862,2)</f>
        <v>0</v>
      </c>
    </row>
    <row r="863" spans="1:123" s="229" customFormat="1" ht="24" customHeight="1" x14ac:dyDescent="0.2">
      <c r="A863" s="224" t="str">
        <f t="shared" si="256"/>
        <v/>
      </c>
      <c r="B863" s="222" t="str">
        <f t="shared" ref="B863:B875" si="259">IFERROR(VLOOKUP(C863,Tabla_Insumos,5,FALSE),"")</f>
        <v/>
      </c>
      <c r="C863" s="223"/>
      <c r="D863" s="224" t="str">
        <f t="shared" si="257"/>
        <v/>
      </c>
      <c r="E863" s="225"/>
      <c r="F863" s="226">
        <f t="shared" si="258"/>
        <v>0</v>
      </c>
      <c r="G863" s="286">
        <f t="shared" ref="G863:G875" si="260">ROUND(E863*F863,2)</f>
        <v>0</v>
      </c>
    </row>
    <row r="864" spans="1:123" s="229" customFormat="1" ht="24" customHeight="1" x14ac:dyDescent="0.2">
      <c r="A864" s="224" t="str">
        <f t="shared" si="256"/>
        <v/>
      </c>
      <c r="B864" s="222" t="str">
        <f t="shared" si="259"/>
        <v/>
      </c>
      <c r="C864" s="223"/>
      <c r="D864" s="224" t="str">
        <f t="shared" si="257"/>
        <v/>
      </c>
      <c r="E864" s="225"/>
      <c r="F864" s="226">
        <f t="shared" si="258"/>
        <v>0</v>
      </c>
      <c r="G864" s="286">
        <f t="shared" si="260"/>
        <v>0</v>
      </c>
    </row>
    <row r="865" spans="1:7" s="229" customFormat="1" ht="24" customHeight="1" x14ac:dyDescent="0.2">
      <c r="A865" s="224" t="str">
        <f t="shared" si="256"/>
        <v/>
      </c>
      <c r="B865" s="222" t="str">
        <f t="shared" si="259"/>
        <v/>
      </c>
      <c r="C865" s="223"/>
      <c r="D865" s="224" t="str">
        <f t="shared" si="257"/>
        <v/>
      </c>
      <c r="E865" s="225"/>
      <c r="F865" s="226">
        <f t="shared" si="258"/>
        <v>0</v>
      </c>
      <c r="G865" s="286">
        <f t="shared" si="260"/>
        <v>0</v>
      </c>
    </row>
    <row r="866" spans="1:7" s="229" customFormat="1" ht="24" customHeight="1" x14ac:dyDescent="0.2">
      <c r="A866" s="224" t="str">
        <f t="shared" si="256"/>
        <v/>
      </c>
      <c r="B866" s="222" t="str">
        <f t="shared" si="259"/>
        <v/>
      </c>
      <c r="C866" s="223"/>
      <c r="D866" s="224" t="str">
        <f t="shared" si="257"/>
        <v/>
      </c>
      <c r="E866" s="225"/>
      <c r="F866" s="226">
        <f t="shared" si="258"/>
        <v>0</v>
      </c>
      <c r="G866" s="286">
        <f t="shared" si="260"/>
        <v>0</v>
      </c>
    </row>
    <row r="867" spans="1:7" s="229" customFormat="1" ht="24" customHeight="1" x14ac:dyDescent="0.2">
      <c r="A867" s="224" t="str">
        <f t="shared" si="256"/>
        <v/>
      </c>
      <c r="B867" s="222" t="str">
        <f t="shared" si="259"/>
        <v/>
      </c>
      <c r="C867" s="223"/>
      <c r="D867" s="224" t="str">
        <f t="shared" si="257"/>
        <v/>
      </c>
      <c r="E867" s="225"/>
      <c r="F867" s="226">
        <f t="shared" si="258"/>
        <v>0</v>
      </c>
      <c r="G867" s="286">
        <f t="shared" si="260"/>
        <v>0</v>
      </c>
    </row>
    <row r="868" spans="1:7" s="229" customFormat="1" ht="24" customHeight="1" x14ac:dyDescent="0.2">
      <c r="A868" s="224" t="str">
        <f t="shared" si="256"/>
        <v/>
      </c>
      <c r="B868" s="222" t="str">
        <f t="shared" si="259"/>
        <v/>
      </c>
      <c r="C868" s="223"/>
      <c r="D868" s="224" t="str">
        <f t="shared" si="257"/>
        <v/>
      </c>
      <c r="E868" s="225"/>
      <c r="F868" s="226">
        <f t="shared" si="258"/>
        <v>0</v>
      </c>
      <c r="G868" s="286">
        <f t="shared" si="260"/>
        <v>0</v>
      </c>
    </row>
    <row r="869" spans="1:7" s="229" customFormat="1" ht="24" customHeight="1" x14ac:dyDescent="0.2">
      <c r="A869" s="224" t="str">
        <f t="shared" si="256"/>
        <v/>
      </c>
      <c r="B869" s="222" t="str">
        <f t="shared" si="259"/>
        <v/>
      </c>
      <c r="C869" s="223"/>
      <c r="D869" s="224" t="str">
        <f t="shared" si="257"/>
        <v/>
      </c>
      <c r="E869" s="225"/>
      <c r="F869" s="226">
        <f t="shared" si="258"/>
        <v>0</v>
      </c>
      <c r="G869" s="286">
        <f t="shared" si="260"/>
        <v>0</v>
      </c>
    </row>
    <row r="870" spans="1:7" s="229" customFormat="1" ht="24" customHeight="1" x14ac:dyDescent="0.2">
      <c r="A870" s="224" t="str">
        <f t="shared" si="256"/>
        <v/>
      </c>
      <c r="B870" s="222" t="str">
        <f t="shared" si="259"/>
        <v/>
      </c>
      <c r="C870" s="223"/>
      <c r="D870" s="224" t="str">
        <f t="shared" si="257"/>
        <v/>
      </c>
      <c r="E870" s="225"/>
      <c r="F870" s="226">
        <f t="shared" si="258"/>
        <v>0</v>
      </c>
      <c r="G870" s="286">
        <f t="shared" si="260"/>
        <v>0</v>
      </c>
    </row>
    <row r="871" spans="1:7" s="229" customFormat="1" ht="24" customHeight="1" x14ac:dyDescent="0.2">
      <c r="A871" s="224" t="str">
        <f t="shared" si="256"/>
        <v/>
      </c>
      <c r="B871" s="222" t="str">
        <f t="shared" si="259"/>
        <v/>
      </c>
      <c r="C871" s="223"/>
      <c r="D871" s="224" t="str">
        <f t="shared" si="257"/>
        <v/>
      </c>
      <c r="E871" s="225"/>
      <c r="F871" s="226">
        <f t="shared" si="258"/>
        <v>0</v>
      </c>
      <c r="G871" s="286">
        <f t="shared" si="260"/>
        <v>0</v>
      </c>
    </row>
    <row r="872" spans="1:7" s="229" customFormat="1" ht="24" customHeight="1" x14ac:dyDescent="0.2">
      <c r="A872" s="224" t="str">
        <f t="shared" si="256"/>
        <v/>
      </c>
      <c r="B872" s="222" t="str">
        <f t="shared" si="259"/>
        <v/>
      </c>
      <c r="C872" s="223"/>
      <c r="D872" s="224" t="str">
        <f t="shared" si="257"/>
        <v/>
      </c>
      <c r="E872" s="225"/>
      <c r="F872" s="226">
        <f t="shared" si="258"/>
        <v>0</v>
      </c>
      <c r="G872" s="286">
        <f t="shared" si="260"/>
        <v>0</v>
      </c>
    </row>
    <row r="873" spans="1:7" s="229" customFormat="1" ht="24" customHeight="1" x14ac:dyDescent="0.2">
      <c r="A873" s="224" t="str">
        <f t="shared" si="256"/>
        <v/>
      </c>
      <c r="B873" s="222" t="str">
        <f t="shared" si="259"/>
        <v/>
      </c>
      <c r="C873" s="223"/>
      <c r="D873" s="224" t="str">
        <f t="shared" si="257"/>
        <v/>
      </c>
      <c r="E873" s="225"/>
      <c r="F873" s="226">
        <f t="shared" si="258"/>
        <v>0</v>
      </c>
      <c r="G873" s="286">
        <f t="shared" si="260"/>
        <v>0</v>
      </c>
    </row>
    <row r="874" spans="1:7" s="229" customFormat="1" ht="24" customHeight="1" x14ac:dyDescent="0.2">
      <c r="A874" s="224" t="str">
        <f t="shared" si="256"/>
        <v/>
      </c>
      <c r="B874" s="222" t="str">
        <f t="shared" si="259"/>
        <v/>
      </c>
      <c r="C874" s="223"/>
      <c r="D874" s="224" t="str">
        <f t="shared" si="257"/>
        <v/>
      </c>
      <c r="E874" s="225"/>
      <c r="F874" s="226">
        <f t="shared" si="258"/>
        <v>0</v>
      </c>
      <c r="G874" s="286">
        <f t="shared" si="260"/>
        <v>0</v>
      </c>
    </row>
    <row r="875" spans="1:7" s="229" customFormat="1" ht="24" customHeight="1" x14ac:dyDescent="0.2">
      <c r="A875" s="224" t="str">
        <f t="shared" si="256"/>
        <v/>
      </c>
      <c r="B875" s="222" t="str">
        <f t="shared" si="259"/>
        <v/>
      </c>
      <c r="C875" s="223"/>
      <c r="D875" s="224" t="str">
        <f t="shared" si="257"/>
        <v/>
      </c>
      <c r="E875" s="225"/>
      <c r="F875" s="227">
        <f t="shared" si="258"/>
        <v>0</v>
      </c>
      <c r="G875" s="286">
        <f t="shared" si="260"/>
        <v>0</v>
      </c>
    </row>
    <row r="876" spans="1:7" ht="24" customHeight="1" x14ac:dyDescent="0.2">
      <c r="A876" s="287"/>
      <c r="D876" s="97"/>
      <c r="E876" s="98"/>
      <c r="F876" s="273" t="s">
        <v>31</v>
      </c>
      <c r="G876" s="288">
        <f>SUBTOTAL(9,G862:G875)</f>
        <v>0</v>
      </c>
    </row>
    <row r="877" spans="1:7" ht="24" customHeight="1" x14ac:dyDescent="0.2">
      <c r="A877" s="287"/>
      <c r="C877" s="107" t="s">
        <v>605</v>
      </c>
      <c r="D877" s="97"/>
      <c r="E877" s="98"/>
      <c r="G877" s="289"/>
    </row>
    <row r="878" spans="1:7" s="229" customFormat="1" ht="24" customHeight="1" x14ac:dyDescent="0.2">
      <c r="A878" s="224" t="str">
        <f t="shared" ref="A878:A885" si="261">IFERROR(VLOOKUP(C878,Tabla_Insumos,4,FALSE),"")</f>
        <v/>
      </c>
      <c r="B878" s="222">
        <f t="shared" ref="B878:B885" si="262">IFERROR(VLOOKUP(A878,Tabla_Indices,5,FALSE),"")</f>
        <v>0</v>
      </c>
      <c r="C878" s="223"/>
      <c r="D878" s="224" t="str">
        <f t="shared" ref="D878:D885" si="263">IFERROR(VLOOKUP(C878,Tabla_Insumos,2,FALSE),"")</f>
        <v/>
      </c>
      <c r="E878" s="225"/>
      <c r="F878" s="228">
        <f t="shared" ref="F878:F885" si="264">IFERROR(VLOOKUP(C878,Tabla_Insumos,3,FALSE),0)</f>
        <v>0</v>
      </c>
      <c r="G878" s="286">
        <f>ROUND(E878*F878,2)</f>
        <v>0</v>
      </c>
    </row>
    <row r="879" spans="1:7" s="229" customFormat="1" ht="24" customHeight="1" x14ac:dyDescent="0.2">
      <c r="A879" s="224" t="str">
        <f t="shared" si="261"/>
        <v/>
      </c>
      <c r="B879" s="222">
        <f t="shared" si="262"/>
        <v>0</v>
      </c>
      <c r="C879" s="223"/>
      <c r="D879" s="224" t="str">
        <f t="shared" si="263"/>
        <v/>
      </c>
      <c r="E879" s="225"/>
      <c r="F879" s="228">
        <f t="shared" si="264"/>
        <v>0</v>
      </c>
      <c r="G879" s="286">
        <f>ROUND(E879*F879,2)</f>
        <v>0</v>
      </c>
    </row>
    <row r="880" spans="1:7" s="229" customFormat="1" ht="24" customHeight="1" x14ac:dyDescent="0.2">
      <c r="A880" s="224" t="str">
        <f t="shared" si="261"/>
        <v/>
      </c>
      <c r="B880" s="222">
        <f t="shared" si="262"/>
        <v>0</v>
      </c>
      <c r="C880" s="223"/>
      <c r="D880" s="224" t="str">
        <f t="shared" si="263"/>
        <v/>
      </c>
      <c r="E880" s="225"/>
      <c r="F880" s="228">
        <f t="shared" si="264"/>
        <v>0</v>
      </c>
      <c r="G880" s="286">
        <f t="shared" ref="G880:G885" si="265">ROUND(E880*F880,2)</f>
        <v>0</v>
      </c>
    </row>
    <row r="881" spans="1:7" s="229" customFormat="1" ht="24" customHeight="1" x14ac:dyDescent="0.2">
      <c r="A881" s="224" t="str">
        <f t="shared" si="261"/>
        <v/>
      </c>
      <c r="B881" s="222">
        <f t="shared" si="262"/>
        <v>0</v>
      </c>
      <c r="C881" s="223"/>
      <c r="D881" s="224" t="str">
        <f t="shared" si="263"/>
        <v/>
      </c>
      <c r="E881" s="225"/>
      <c r="F881" s="228">
        <f t="shared" si="264"/>
        <v>0</v>
      </c>
      <c r="G881" s="286">
        <f t="shared" si="265"/>
        <v>0</v>
      </c>
    </row>
    <row r="882" spans="1:7" s="229" customFormat="1" ht="24" customHeight="1" x14ac:dyDescent="0.2">
      <c r="A882" s="224" t="str">
        <f t="shared" si="261"/>
        <v/>
      </c>
      <c r="B882" s="222">
        <f t="shared" si="262"/>
        <v>0</v>
      </c>
      <c r="C882" s="223"/>
      <c r="D882" s="224" t="str">
        <f t="shared" si="263"/>
        <v/>
      </c>
      <c r="E882" s="225"/>
      <c r="F882" s="226">
        <f t="shared" si="264"/>
        <v>0</v>
      </c>
      <c r="G882" s="286">
        <f t="shared" si="265"/>
        <v>0</v>
      </c>
    </row>
    <row r="883" spans="1:7" s="229" customFormat="1" ht="24" customHeight="1" x14ac:dyDescent="0.2">
      <c r="A883" s="224" t="str">
        <f t="shared" si="261"/>
        <v/>
      </c>
      <c r="B883" s="222">
        <f t="shared" si="262"/>
        <v>0</v>
      </c>
      <c r="C883" s="223"/>
      <c r="D883" s="224" t="str">
        <f t="shared" si="263"/>
        <v/>
      </c>
      <c r="E883" s="225"/>
      <c r="F883" s="226">
        <f t="shared" si="264"/>
        <v>0</v>
      </c>
      <c r="G883" s="286">
        <f t="shared" si="265"/>
        <v>0</v>
      </c>
    </row>
    <row r="884" spans="1:7" s="229" customFormat="1" ht="24" customHeight="1" x14ac:dyDescent="0.2">
      <c r="A884" s="224" t="str">
        <f t="shared" si="261"/>
        <v/>
      </c>
      <c r="B884" s="222">
        <f t="shared" si="262"/>
        <v>0</v>
      </c>
      <c r="C884" s="223"/>
      <c r="D884" s="224" t="str">
        <f t="shared" si="263"/>
        <v/>
      </c>
      <c r="E884" s="225"/>
      <c r="F884" s="226">
        <f t="shared" si="264"/>
        <v>0</v>
      </c>
      <c r="G884" s="286">
        <f t="shared" si="265"/>
        <v>0</v>
      </c>
    </row>
    <row r="885" spans="1:7" s="229" customFormat="1" ht="24" customHeight="1" x14ac:dyDescent="0.2">
      <c r="A885" s="224" t="str">
        <f t="shared" si="261"/>
        <v/>
      </c>
      <c r="B885" s="222">
        <f t="shared" si="262"/>
        <v>0</v>
      </c>
      <c r="C885" s="223"/>
      <c r="D885" s="224" t="str">
        <f t="shared" si="263"/>
        <v/>
      </c>
      <c r="E885" s="225"/>
      <c r="F885" s="226">
        <f t="shared" si="264"/>
        <v>0</v>
      </c>
      <c r="G885" s="286">
        <f t="shared" si="265"/>
        <v>0</v>
      </c>
    </row>
    <row r="886" spans="1:7" ht="24" customHeight="1" x14ac:dyDescent="0.2">
      <c r="A886" s="287"/>
      <c r="D886" s="97"/>
      <c r="E886" s="98"/>
      <c r="F886" s="273" t="s">
        <v>32</v>
      </c>
      <c r="G886" s="288">
        <f>SUBTOTAL(9,G878:G885)</f>
        <v>0</v>
      </c>
    </row>
    <row r="887" spans="1:7" ht="24" customHeight="1" x14ac:dyDescent="0.2">
      <c r="A887" s="287"/>
      <c r="C887" s="107" t="s">
        <v>606</v>
      </c>
      <c r="D887" s="97"/>
      <c r="E887" s="98"/>
      <c r="G887" s="289"/>
    </row>
    <row r="888" spans="1:7" s="229" customFormat="1" ht="24" customHeight="1" x14ac:dyDescent="0.2">
      <c r="A888" s="224" t="str">
        <f t="shared" ref="A888:A896" si="266">IFERROR(VLOOKUP(C888,Tabla_Insumos,4,FALSE),"")</f>
        <v/>
      </c>
      <c r="B888" s="222" t="str">
        <f t="shared" ref="B888:B896" si="267">IFERROR(VLOOKUP(C888,Tabla_Insumos,5,FALSE),"")</f>
        <v/>
      </c>
      <c r="C888" s="223"/>
      <c r="D888" s="224" t="str">
        <f t="shared" ref="D888:D896" si="268">IFERROR(VLOOKUP(C888,Tabla_Insumos,2,FALSE),"")</f>
        <v/>
      </c>
      <c r="E888" s="225"/>
      <c r="F888" s="226">
        <f t="shared" ref="F888:F896" si="269">IFERROR(VLOOKUP(C888,Tabla_Insumos,3,FALSE),0)</f>
        <v>0</v>
      </c>
      <c r="G888" s="286">
        <f t="shared" ref="G888:G896" si="270">ROUND(E888*F888,2)</f>
        <v>0</v>
      </c>
    </row>
    <row r="889" spans="1:7" s="229" customFormat="1" ht="24" customHeight="1" x14ac:dyDescent="0.2">
      <c r="A889" s="224" t="str">
        <f t="shared" si="266"/>
        <v/>
      </c>
      <c r="B889" s="222" t="str">
        <f t="shared" si="267"/>
        <v/>
      </c>
      <c r="C889" s="223"/>
      <c r="D889" s="224" t="str">
        <f t="shared" si="268"/>
        <v/>
      </c>
      <c r="E889" s="225"/>
      <c r="F889" s="226">
        <f t="shared" si="269"/>
        <v>0</v>
      </c>
      <c r="G889" s="286">
        <f t="shared" si="270"/>
        <v>0</v>
      </c>
    </row>
    <row r="890" spans="1:7" s="229" customFormat="1" ht="24" customHeight="1" x14ac:dyDescent="0.2">
      <c r="A890" s="224" t="str">
        <f t="shared" si="266"/>
        <v/>
      </c>
      <c r="B890" s="222" t="str">
        <f t="shared" si="267"/>
        <v/>
      </c>
      <c r="C890" s="223"/>
      <c r="D890" s="224" t="str">
        <f t="shared" si="268"/>
        <v/>
      </c>
      <c r="E890" s="225"/>
      <c r="F890" s="226">
        <f t="shared" si="269"/>
        <v>0</v>
      </c>
      <c r="G890" s="286">
        <f t="shared" si="270"/>
        <v>0</v>
      </c>
    </row>
    <row r="891" spans="1:7" s="229" customFormat="1" ht="24" customHeight="1" x14ac:dyDescent="0.2">
      <c r="A891" s="224" t="str">
        <f t="shared" si="266"/>
        <v/>
      </c>
      <c r="B891" s="222" t="str">
        <f t="shared" si="267"/>
        <v/>
      </c>
      <c r="C891" s="223"/>
      <c r="D891" s="224" t="str">
        <f t="shared" si="268"/>
        <v/>
      </c>
      <c r="E891" s="225"/>
      <c r="F891" s="226">
        <f t="shared" si="269"/>
        <v>0</v>
      </c>
      <c r="G891" s="286">
        <f t="shared" si="270"/>
        <v>0</v>
      </c>
    </row>
    <row r="892" spans="1:7" s="229" customFormat="1" ht="24" customHeight="1" x14ac:dyDescent="0.2">
      <c r="A892" s="224" t="str">
        <f t="shared" si="266"/>
        <v/>
      </c>
      <c r="B892" s="222" t="str">
        <f t="shared" si="267"/>
        <v/>
      </c>
      <c r="C892" s="223"/>
      <c r="D892" s="224" t="str">
        <f t="shared" si="268"/>
        <v/>
      </c>
      <c r="E892" s="225"/>
      <c r="F892" s="226">
        <f t="shared" si="269"/>
        <v>0</v>
      </c>
      <c r="G892" s="286">
        <f t="shared" si="270"/>
        <v>0</v>
      </c>
    </row>
    <row r="893" spans="1:7" s="229" customFormat="1" ht="24" customHeight="1" x14ac:dyDescent="0.2">
      <c r="A893" s="224" t="str">
        <f t="shared" si="266"/>
        <v/>
      </c>
      <c r="B893" s="222" t="str">
        <f t="shared" si="267"/>
        <v/>
      </c>
      <c r="C893" s="223"/>
      <c r="D893" s="224" t="str">
        <f t="shared" si="268"/>
        <v/>
      </c>
      <c r="E893" s="225"/>
      <c r="F893" s="226">
        <f t="shared" si="269"/>
        <v>0</v>
      </c>
      <c r="G893" s="286">
        <f t="shared" si="270"/>
        <v>0</v>
      </c>
    </row>
    <row r="894" spans="1:7" s="229" customFormat="1" ht="24" customHeight="1" x14ac:dyDescent="0.2">
      <c r="A894" s="224" t="str">
        <f t="shared" si="266"/>
        <v/>
      </c>
      <c r="B894" s="222" t="str">
        <f t="shared" si="267"/>
        <v/>
      </c>
      <c r="C894" s="223"/>
      <c r="D894" s="224" t="str">
        <f t="shared" si="268"/>
        <v/>
      </c>
      <c r="E894" s="225"/>
      <c r="F894" s="226">
        <f t="shared" si="269"/>
        <v>0</v>
      </c>
      <c r="G894" s="286">
        <f t="shared" si="270"/>
        <v>0</v>
      </c>
    </row>
    <row r="895" spans="1:7" s="229" customFormat="1" ht="24" customHeight="1" x14ac:dyDescent="0.2">
      <c r="A895" s="224" t="str">
        <f t="shared" si="266"/>
        <v/>
      </c>
      <c r="B895" s="222" t="str">
        <f t="shared" si="267"/>
        <v/>
      </c>
      <c r="C895" s="223"/>
      <c r="D895" s="224" t="str">
        <f t="shared" si="268"/>
        <v/>
      </c>
      <c r="E895" s="225"/>
      <c r="F895" s="226">
        <f t="shared" si="269"/>
        <v>0</v>
      </c>
      <c r="G895" s="286">
        <f t="shared" si="270"/>
        <v>0</v>
      </c>
    </row>
    <row r="896" spans="1:7" s="229" customFormat="1" ht="24" customHeight="1" x14ac:dyDescent="0.2">
      <c r="A896" s="224" t="str">
        <f t="shared" si="266"/>
        <v/>
      </c>
      <c r="B896" s="222" t="str">
        <f t="shared" si="267"/>
        <v/>
      </c>
      <c r="C896" s="223"/>
      <c r="D896" s="224" t="str">
        <f t="shared" si="268"/>
        <v/>
      </c>
      <c r="E896" s="225"/>
      <c r="F896" s="226">
        <f t="shared" si="269"/>
        <v>0</v>
      </c>
      <c r="G896" s="286">
        <f t="shared" si="270"/>
        <v>0</v>
      </c>
    </row>
    <row r="897" spans="1:123" ht="24" customHeight="1" x14ac:dyDescent="0.2">
      <c r="A897" s="290"/>
      <c r="B897" s="97"/>
      <c r="D897" s="97"/>
      <c r="E897" s="98"/>
      <c r="F897" s="273" t="s">
        <v>33</v>
      </c>
      <c r="G897" s="288">
        <f>SUBTOTAL(9,G888:G896)</f>
        <v>0</v>
      </c>
    </row>
    <row r="898" spans="1:123" ht="24" customHeight="1" x14ac:dyDescent="0.2">
      <c r="A898" s="291"/>
      <c r="B898" s="97"/>
      <c r="D898" s="97"/>
      <c r="E898" s="98"/>
      <c r="G898" s="289"/>
    </row>
    <row r="899" spans="1:123" ht="24" customHeight="1" x14ac:dyDescent="0.2">
      <c r="A899" s="292" t="str">
        <f>B857</f>
        <v/>
      </c>
      <c r="B899" s="293" t="str">
        <f>C857</f>
        <v/>
      </c>
      <c r="C899" s="104"/>
      <c r="D899" s="104" t="s">
        <v>34</v>
      </c>
      <c r="E899" s="105"/>
      <c r="F899" s="295" t="s">
        <v>35</v>
      </c>
      <c r="G899" s="294">
        <f>SUBTOTAL(9,G862:G898)</f>
        <v>0</v>
      </c>
    </row>
    <row r="901" spans="1:123" ht="24" customHeight="1" x14ac:dyDescent="0.2">
      <c r="A901" s="274" t="s">
        <v>37</v>
      </c>
      <c r="B901" s="275"/>
      <c r="C901" s="275"/>
      <c r="D901" s="275"/>
      <c r="E901" s="275"/>
      <c r="F901" s="275"/>
      <c r="G901" s="276"/>
    </row>
    <row r="902" spans="1:123" ht="24" customHeight="1" x14ac:dyDescent="0.2">
      <c r="A902" s="277" t="s">
        <v>602</v>
      </c>
      <c r="B902" s="93" t="str">
        <f>Comitente</f>
        <v>DIRECCION PROVINCIAL DE ESPACIOS VERDES</v>
      </c>
      <c r="C902" s="89"/>
      <c r="D902" s="94"/>
      <c r="E902" s="94"/>
      <c r="F902" s="95"/>
      <c r="G902" s="278"/>
    </row>
    <row r="903" spans="1:123" ht="24" customHeight="1" x14ac:dyDescent="0.2">
      <c r="A903" s="277" t="s">
        <v>603</v>
      </c>
      <c r="B903" s="93">
        <f>Contratista</f>
        <v>0</v>
      </c>
      <c r="C903" s="90"/>
      <c r="D903" s="90"/>
      <c r="E903" s="90"/>
      <c r="F903" s="96"/>
      <c r="G903" s="279"/>
    </row>
    <row r="904" spans="1:123" ht="24" customHeight="1" x14ac:dyDescent="0.2">
      <c r="A904" s="277" t="s">
        <v>24</v>
      </c>
      <c r="B904" s="93" t="str">
        <f>Obra</f>
        <v>EXTRACCION DE MANGRULLO EXISTENTE, PROVISION DE NUEVO MANGRULLO Y REFUNCIONALIZACION DE JUEGOS DE NIÑOS EN PARQUE DE MAYO</v>
      </c>
      <c r="C904" s="90"/>
      <c r="D904" s="90"/>
      <c r="E904" s="90"/>
      <c r="F904" s="96" t="s">
        <v>38</v>
      </c>
      <c r="G904" s="280">
        <f>Fecha_Base</f>
        <v>44865</v>
      </c>
    </row>
    <row r="905" spans="1:123" ht="24" customHeight="1" x14ac:dyDescent="0.2">
      <c r="A905" s="281" t="s">
        <v>601</v>
      </c>
      <c r="B905" s="91" t="str">
        <f>Ubicación</f>
        <v>CAPITAL</v>
      </c>
      <c r="C905" s="91"/>
      <c r="D905" s="97"/>
      <c r="E905" s="98"/>
      <c r="G905" s="282"/>
    </row>
    <row r="906" spans="1:123" ht="24" customHeight="1" x14ac:dyDescent="0.2">
      <c r="A906" s="281" t="s">
        <v>39</v>
      </c>
      <c r="B906" s="100" t="str">
        <f>IFERROR(VALUE(LEFT(B907,FIND(".",B907)-1)),"")</f>
        <v/>
      </c>
      <c r="C906" s="92" t="str">
        <f>IFERROR(VLOOKUP(B906,Tabla_CyP,2,FALSE),"")</f>
        <v/>
      </c>
      <c r="E906" s="98"/>
      <c r="G906" s="282"/>
    </row>
    <row r="907" spans="1:123" ht="24" customHeight="1" x14ac:dyDescent="0.2">
      <c r="A907" s="281" t="s">
        <v>25</v>
      </c>
      <c r="B907" s="101" t="str">
        <f>IFERROR(VLOOKUP(COUNTIF($A$1:A907,"ANALISIS DE PRECIOS"),Tabla_NumeroItem,2,FALSE),"")</f>
        <v/>
      </c>
      <c r="C907" s="92" t="str">
        <f>IFERROR(VLOOKUP(B907,Tabla_CyP,2,FALSE),"")</f>
        <v/>
      </c>
      <c r="D907" s="97"/>
      <c r="E907" s="98"/>
      <c r="F907" s="96" t="s">
        <v>26</v>
      </c>
      <c r="G907" s="283" t="str">
        <f>IFERROR(VLOOKUP(B907,Tabla_CyP,4,FALSE),"")</f>
        <v/>
      </c>
    </row>
    <row r="908" spans="1:123" ht="24" customHeight="1" x14ac:dyDescent="0.2">
      <c r="A908" s="281"/>
      <c r="B908" s="91"/>
      <c r="D908" s="97"/>
      <c r="E908" s="98"/>
      <c r="G908" s="282"/>
    </row>
    <row r="909" spans="1:123" ht="24" customHeight="1" x14ac:dyDescent="0.2">
      <c r="A909" s="334" t="s">
        <v>507</v>
      </c>
      <c r="B909" s="335"/>
      <c r="C909" s="336" t="s">
        <v>0</v>
      </c>
      <c r="D909" s="336" t="s">
        <v>27</v>
      </c>
      <c r="E909" s="338" t="s">
        <v>28</v>
      </c>
      <c r="F909" s="340" t="s">
        <v>29</v>
      </c>
      <c r="G909" s="340" t="s">
        <v>30</v>
      </c>
    </row>
    <row r="910" spans="1:123" s="97" customFormat="1" ht="24" customHeight="1" x14ac:dyDescent="0.2">
      <c r="A910" s="102" t="s">
        <v>508</v>
      </c>
      <c r="B910" s="102" t="s">
        <v>509</v>
      </c>
      <c r="C910" s="337"/>
      <c r="D910" s="337"/>
      <c r="E910" s="339"/>
      <c r="F910" s="341"/>
      <c r="G910" s="341"/>
      <c r="H910" s="230"/>
      <c r="I910" s="230"/>
      <c r="J910" s="230"/>
      <c r="K910" s="230"/>
      <c r="L910" s="230"/>
      <c r="M910" s="230"/>
      <c r="N910" s="230"/>
      <c r="O910" s="230"/>
      <c r="P910" s="230"/>
      <c r="Q910" s="230"/>
      <c r="R910" s="230"/>
      <c r="S910" s="230"/>
      <c r="T910" s="230"/>
      <c r="U910" s="230"/>
      <c r="V910" s="230"/>
      <c r="W910" s="230"/>
      <c r="X910" s="230"/>
      <c r="Y910" s="230"/>
      <c r="Z910" s="230"/>
      <c r="AA910" s="230"/>
      <c r="AB910" s="230"/>
      <c r="AC910" s="230"/>
      <c r="AD910" s="230"/>
      <c r="AE910" s="230"/>
      <c r="AF910" s="230"/>
      <c r="AG910" s="230"/>
      <c r="AH910" s="230"/>
      <c r="AI910" s="230"/>
      <c r="AJ910" s="230"/>
      <c r="AK910" s="230"/>
      <c r="AL910" s="230"/>
      <c r="AM910" s="230"/>
      <c r="AN910" s="230"/>
      <c r="AO910" s="230"/>
      <c r="AP910" s="230"/>
      <c r="AQ910" s="230"/>
      <c r="AR910" s="230"/>
      <c r="AS910" s="230"/>
      <c r="AT910" s="230"/>
      <c r="AU910" s="230"/>
      <c r="AV910" s="230"/>
      <c r="AW910" s="230"/>
      <c r="AX910" s="230"/>
      <c r="AY910" s="230"/>
      <c r="AZ910" s="230"/>
      <c r="BA910" s="230"/>
      <c r="BB910" s="230"/>
      <c r="BC910" s="230"/>
      <c r="BD910" s="230"/>
      <c r="BE910" s="230"/>
      <c r="BF910" s="230"/>
      <c r="BG910" s="230"/>
      <c r="BH910" s="230"/>
      <c r="BI910" s="230"/>
      <c r="BJ910" s="230"/>
      <c r="BK910" s="230"/>
      <c r="BL910" s="230"/>
      <c r="BM910" s="230"/>
      <c r="BN910" s="230"/>
      <c r="BO910" s="230"/>
      <c r="BP910" s="230"/>
      <c r="BQ910" s="230"/>
      <c r="BR910" s="230"/>
      <c r="BS910" s="230"/>
      <c r="BT910" s="230"/>
      <c r="BU910" s="230"/>
      <c r="BV910" s="230"/>
      <c r="BW910" s="230"/>
      <c r="BX910" s="230"/>
      <c r="BY910" s="230"/>
      <c r="BZ910" s="230"/>
      <c r="CA910" s="230"/>
      <c r="CB910" s="230"/>
      <c r="CC910" s="230"/>
      <c r="CD910" s="230"/>
      <c r="CE910" s="230"/>
      <c r="CF910" s="230"/>
      <c r="CG910" s="230"/>
      <c r="CH910" s="230"/>
      <c r="CI910" s="230"/>
      <c r="CJ910" s="230"/>
      <c r="CK910" s="230"/>
      <c r="CL910" s="230"/>
      <c r="CM910" s="230"/>
      <c r="CN910" s="230"/>
      <c r="CO910" s="230"/>
      <c r="CP910" s="230"/>
      <c r="CQ910" s="230"/>
      <c r="CR910" s="230"/>
      <c r="CS910" s="230"/>
      <c r="CT910" s="230"/>
      <c r="CU910" s="230"/>
      <c r="CV910" s="230"/>
      <c r="CW910" s="230"/>
      <c r="CX910" s="230"/>
      <c r="CY910" s="230"/>
      <c r="CZ910" s="230"/>
      <c r="DA910" s="230"/>
      <c r="DB910" s="230"/>
      <c r="DC910" s="230"/>
      <c r="DD910" s="230"/>
      <c r="DE910" s="230"/>
      <c r="DF910" s="230"/>
      <c r="DG910" s="230"/>
      <c r="DH910" s="230"/>
      <c r="DI910" s="230"/>
      <c r="DJ910" s="230"/>
      <c r="DK910" s="230"/>
      <c r="DL910" s="230"/>
      <c r="DM910" s="230"/>
      <c r="DN910" s="230"/>
      <c r="DO910" s="230"/>
      <c r="DP910" s="230"/>
      <c r="DQ910" s="230"/>
      <c r="DR910" s="230"/>
      <c r="DS910" s="230"/>
    </row>
    <row r="911" spans="1:123" ht="24" customHeight="1" x14ac:dyDescent="0.2">
      <c r="A911" s="284"/>
      <c r="B911" s="103"/>
      <c r="C911" s="143" t="s">
        <v>604</v>
      </c>
      <c r="D911" s="104"/>
      <c r="E911" s="105"/>
      <c r="F911" s="106"/>
      <c r="G911" s="285"/>
    </row>
    <row r="912" spans="1:123" s="229" customFormat="1" ht="24" customHeight="1" x14ac:dyDescent="0.2">
      <c r="A912" s="224" t="str">
        <f t="shared" ref="A912:A925" si="271">IFERROR(VLOOKUP(C912,Tabla_Insumos,4,FALSE),"")</f>
        <v/>
      </c>
      <c r="B912" s="222" t="str">
        <f>IFERROR(VLOOKUP(C912,Tabla_Insumos,5,FALSE),"")</f>
        <v/>
      </c>
      <c r="C912" s="223"/>
      <c r="D912" s="224" t="str">
        <f t="shared" ref="D912:D925" si="272">IFERROR(VLOOKUP(C912,Tabla_Insumos,2,FALSE),"")</f>
        <v/>
      </c>
      <c r="E912" s="225"/>
      <c r="F912" s="226">
        <f t="shared" ref="F912:F925" si="273">IFERROR(VLOOKUP(C912,Tabla_Insumos,3,FALSE),0)</f>
        <v>0</v>
      </c>
      <c r="G912" s="286">
        <f>ROUND(E912*F912,2)</f>
        <v>0</v>
      </c>
    </row>
    <row r="913" spans="1:7" s="229" customFormat="1" ht="24" customHeight="1" x14ac:dyDescent="0.2">
      <c r="A913" s="224" t="str">
        <f t="shared" si="271"/>
        <v/>
      </c>
      <c r="B913" s="222" t="str">
        <f t="shared" ref="B913:B925" si="274">IFERROR(VLOOKUP(C913,Tabla_Insumos,5,FALSE),"")</f>
        <v/>
      </c>
      <c r="C913" s="223"/>
      <c r="D913" s="224" t="str">
        <f t="shared" si="272"/>
        <v/>
      </c>
      <c r="E913" s="225"/>
      <c r="F913" s="226">
        <f t="shared" si="273"/>
        <v>0</v>
      </c>
      <c r="G913" s="286">
        <f t="shared" ref="G913:G925" si="275">ROUND(E913*F913,2)</f>
        <v>0</v>
      </c>
    </row>
    <row r="914" spans="1:7" s="229" customFormat="1" ht="24" customHeight="1" x14ac:dyDescent="0.2">
      <c r="A914" s="224" t="str">
        <f t="shared" si="271"/>
        <v/>
      </c>
      <c r="B914" s="222" t="str">
        <f t="shared" si="274"/>
        <v/>
      </c>
      <c r="C914" s="223"/>
      <c r="D914" s="224" t="str">
        <f t="shared" si="272"/>
        <v/>
      </c>
      <c r="E914" s="225"/>
      <c r="F914" s="226">
        <f t="shared" si="273"/>
        <v>0</v>
      </c>
      <c r="G914" s="286">
        <f t="shared" si="275"/>
        <v>0</v>
      </c>
    </row>
    <row r="915" spans="1:7" s="229" customFormat="1" ht="24" customHeight="1" x14ac:dyDescent="0.2">
      <c r="A915" s="224" t="str">
        <f t="shared" si="271"/>
        <v/>
      </c>
      <c r="B915" s="222" t="str">
        <f t="shared" si="274"/>
        <v/>
      </c>
      <c r="C915" s="223"/>
      <c r="D915" s="224" t="str">
        <f t="shared" si="272"/>
        <v/>
      </c>
      <c r="E915" s="225"/>
      <c r="F915" s="226">
        <f t="shared" si="273"/>
        <v>0</v>
      </c>
      <c r="G915" s="286">
        <f t="shared" si="275"/>
        <v>0</v>
      </c>
    </row>
    <row r="916" spans="1:7" s="229" customFormat="1" ht="24" customHeight="1" x14ac:dyDescent="0.2">
      <c r="A916" s="224" t="str">
        <f t="shared" si="271"/>
        <v/>
      </c>
      <c r="B916" s="222" t="str">
        <f t="shared" si="274"/>
        <v/>
      </c>
      <c r="C916" s="223"/>
      <c r="D916" s="224" t="str">
        <f t="shared" si="272"/>
        <v/>
      </c>
      <c r="E916" s="225"/>
      <c r="F916" s="226">
        <f t="shared" si="273"/>
        <v>0</v>
      </c>
      <c r="G916" s="286">
        <f t="shared" si="275"/>
        <v>0</v>
      </c>
    </row>
    <row r="917" spans="1:7" s="229" customFormat="1" ht="24" customHeight="1" x14ac:dyDescent="0.2">
      <c r="A917" s="224" t="str">
        <f t="shared" si="271"/>
        <v/>
      </c>
      <c r="B917" s="222" t="str">
        <f t="shared" si="274"/>
        <v/>
      </c>
      <c r="C917" s="223"/>
      <c r="D917" s="224" t="str">
        <f t="shared" si="272"/>
        <v/>
      </c>
      <c r="E917" s="225"/>
      <c r="F917" s="226">
        <f t="shared" si="273"/>
        <v>0</v>
      </c>
      <c r="G917" s="286">
        <f t="shared" si="275"/>
        <v>0</v>
      </c>
    </row>
    <row r="918" spans="1:7" s="229" customFormat="1" ht="24" customHeight="1" x14ac:dyDescent="0.2">
      <c r="A918" s="224" t="str">
        <f t="shared" si="271"/>
        <v/>
      </c>
      <c r="B918" s="222" t="str">
        <f t="shared" si="274"/>
        <v/>
      </c>
      <c r="C918" s="223"/>
      <c r="D918" s="224" t="str">
        <f t="shared" si="272"/>
        <v/>
      </c>
      <c r="E918" s="225"/>
      <c r="F918" s="226">
        <f t="shared" si="273"/>
        <v>0</v>
      </c>
      <c r="G918" s="286">
        <f t="shared" si="275"/>
        <v>0</v>
      </c>
    </row>
    <row r="919" spans="1:7" s="229" customFormat="1" ht="24" customHeight="1" x14ac:dyDescent="0.2">
      <c r="A919" s="224" t="str">
        <f t="shared" si="271"/>
        <v/>
      </c>
      <c r="B919" s="222" t="str">
        <f t="shared" si="274"/>
        <v/>
      </c>
      <c r="C919" s="223"/>
      <c r="D919" s="224" t="str">
        <f t="shared" si="272"/>
        <v/>
      </c>
      <c r="E919" s="225"/>
      <c r="F919" s="226">
        <f t="shared" si="273"/>
        <v>0</v>
      </c>
      <c r="G919" s="286">
        <f t="shared" si="275"/>
        <v>0</v>
      </c>
    </row>
    <row r="920" spans="1:7" s="229" customFormat="1" ht="24" customHeight="1" x14ac:dyDescent="0.2">
      <c r="A920" s="224" t="str">
        <f t="shared" si="271"/>
        <v/>
      </c>
      <c r="B920" s="222" t="str">
        <f t="shared" si="274"/>
        <v/>
      </c>
      <c r="C920" s="223"/>
      <c r="D920" s="224" t="str">
        <f t="shared" si="272"/>
        <v/>
      </c>
      <c r="E920" s="225"/>
      <c r="F920" s="226">
        <f t="shared" si="273"/>
        <v>0</v>
      </c>
      <c r="G920" s="286">
        <f t="shared" si="275"/>
        <v>0</v>
      </c>
    </row>
    <row r="921" spans="1:7" s="229" customFormat="1" ht="24" customHeight="1" x14ac:dyDescent="0.2">
      <c r="A921" s="224" t="str">
        <f t="shared" si="271"/>
        <v/>
      </c>
      <c r="B921" s="222" t="str">
        <f t="shared" si="274"/>
        <v/>
      </c>
      <c r="C921" s="223"/>
      <c r="D921" s="224" t="str">
        <f t="shared" si="272"/>
        <v/>
      </c>
      <c r="E921" s="225"/>
      <c r="F921" s="226">
        <f t="shared" si="273"/>
        <v>0</v>
      </c>
      <c r="G921" s="286">
        <f t="shared" si="275"/>
        <v>0</v>
      </c>
    </row>
    <row r="922" spans="1:7" s="229" customFormat="1" ht="24" customHeight="1" x14ac:dyDescent="0.2">
      <c r="A922" s="224" t="str">
        <f t="shared" si="271"/>
        <v/>
      </c>
      <c r="B922" s="222" t="str">
        <f t="shared" si="274"/>
        <v/>
      </c>
      <c r="C922" s="223"/>
      <c r="D922" s="224" t="str">
        <f t="shared" si="272"/>
        <v/>
      </c>
      <c r="E922" s="225"/>
      <c r="F922" s="226">
        <f t="shared" si="273"/>
        <v>0</v>
      </c>
      <c r="G922" s="286">
        <f t="shared" si="275"/>
        <v>0</v>
      </c>
    </row>
    <row r="923" spans="1:7" s="229" customFormat="1" ht="24" customHeight="1" x14ac:dyDescent="0.2">
      <c r="A923" s="224" t="str">
        <f t="shared" si="271"/>
        <v/>
      </c>
      <c r="B923" s="222" t="str">
        <f t="shared" si="274"/>
        <v/>
      </c>
      <c r="C923" s="223"/>
      <c r="D923" s="224" t="str">
        <f t="shared" si="272"/>
        <v/>
      </c>
      <c r="E923" s="225"/>
      <c r="F923" s="226">
        <f t="shared" si="273"/>
        <v>0</v>
      </c>
      <c r="G923" s="286">
        <f t="shared" si="275"/>
        <v>0</v>
      </c>
    </row>
    <row r="924" spans="1:7" s="229" customFormat="1" ht="24" customHeight="1" x14ac:dyDescent="0.2">
      <c r="A924" s="224" t="str">
        <f t="shared" si="271"/>
        <v/>
      </c>
      <c r="B924" s="222" t="str">
        <f t="shared" si="274"/>
        <v/>
      </c>
      <c r="C924" s="223"/>
      <c r="D924" s="224" t="str">
        <f t="shared" si="272"/>
        <v/>
      </c>
      <c r="E924" s="225"/>
      <c r="F924" s="226">
        <f t="shared" si="273"/>
        <v>0</v>
      </c>
      <c r="G924" s="286">
        <f t="shared" si="275"/>
        <v>0</v>
      </c>
    </row>
    <row r="925" spans="1:7" s="229" customFormat="1" ht="24" customHeight="1" x14ac:dyDescent="0.2">
      <c r="A925" s="224" t="str">
        <f t="shared" si="271"/>
        <v/>
      </c>
      <c r="B925" s="222" t="str">
        <f t="shared" si="274"/>
        <v/>
      </c>
      <c r="C925" s="223"/>
      <c r="D925" s="224" t="str">
        <f t="shared" si="272"/>
        <v/>
      </c>
      <c r="E925" s="225"/>
      <c r="F925" s="227">
        <f t="shared" si="273"/>
        <v>0</v>
      </c>
      <c r="G925" s="286">
        <f t="shared" si="275"/>
        <v>0</v>
      </c>
    </row>
    <row r="926" spans="1:7" ht="24" customHeight="1" x14ac:dyDescent="0.2">
      <c r="A926" s="287"/>
      <c r="D926" s="97"/>
      <c r="E926" s="98"/>
      <c r="F926" s="273" t="s">
        <v>31</v>
      </c>
      <c r="G926" s="288">
        <f>SUBTOTAL(9,G912:G925)</f>
        <v>0</v>
      </c>
    </row>
    <row r="927" spans="1:7" ht="24" customHeight="1" x14ac:dyDescent="0.2">
      <c r="A927" s="287"/>
      <c r="C927" s="107" t="s">
        <v>605</v>
      </c>
      <c r="D927" s="97"/>
      <c r="E927" s="98"/>
      <c r="G927" s="289"/>
    </row>
    <row r="928" spans="1:7" s="229" customFormat="1" ht="24" customHeight="1" x14ac:dyDescent="0.2">
      <c r="A928" s="224" t="str">
        <f t="shared" ref="A928:A935" si="276">IFERROR(VLOOKUP(C928,Tabla_Insumos,4,FALSE),"")</f>
        <v/>
      </c>
      <c r="B928" s="222">
        <f t="shared" ref="B928:B935" si="277">IFERROR(VLOOKUP(A928,Tabla_Indices,5,FALSE),"")</f>
        <v>0</v>
      </c>
      <c r="C928" s="223"/>
      <c r="D928" s="224" t="str">
        <f t="shared" ref="D928:D935" si="278">IFERROR(VLOOKUP(C928,Tabla_Insumos,2,FALSE),"")</f>
        <v/>
      </c>
      <c r="E928" s="225"/>
      <c r="F928" s="228">
        <f t="shared" ref="F928:F935" si="279">IFERROR(VLOOKUP(C928,Tabla_Insumos,3,FALSE),0)</f>
        <v>0</v>
      </c>
      <c r="G928" s="286">
        <f>ROUND(E928*F928,2)</f>
        <v>0</v>
      </c>
    </row>
    <row r="929" spans="1:7" s="229" customFormat="1" ht="24" customHeight="1" x14ac:dyDescent="0.2">
      <c r="A929" s="224" t="str">
        <f t="shared" si="276"/>
        <v/>
      </c>
      <c r="B929" s="222">
        <f t="shared" si="277"/>
        <v>0</v>
      </c>
      <c r="C929" s="223"/>
      <c r="D929" s="224" t="str">
        <f t="shared" si="278"/>
        <v/>
      </c>
      <c r="E929" s="225"/>
      <c r="F929" s="228">
        <f t="shared" si="279"/>
        <v>0</v>
      </c>
      <c r="G929" s="286">
        <f>ROUND(E929*F929,2)</f>
        <v>0</v>
      </c>
    </row>
    <row r="930" spans="1:7" s="229" customFormat="1" ht="24" customHeight="1" x14ac:dyDescent="0.2">
      <c r="A930" s="224" t="str">
        <f t="shared" si="276"/>
        <v/>
      </c>
      <c r="B930" s="222">
        <f t="shared" si="277"/>
        <v>0</v>
      </c>
      <c r="C930" s="223"/>
      <c r="D930" s="224" t="str">
        <f t="shared" si="278"/>
        <v/>
      </c>
      <c r="E930" s="225"/>
      <c r="F930" s="228">
        <f t="shared" si="279"/>
        <v>0</v>
      </c>
      <c r="G930" s="286">
        <f t="shared" ref="G930:G935" si="280">ROUND(E930*F930,2)</f>
        <v>0</v>
      </c>
    </row>
    <row r="931" spans="1:7" s="229" customFormat="1" ht="24" customHeight="1" x14ac:dyDescent="0.2">
      <c r="A931" s="224" t="str">
        <f t="shared" si="276"/>
        <v/>
      </c>
      <c r="B931" s="222">
        <f t="shared" si="277"/>
        <v>0</v>
      </c>
      <c r="C931" s="223"/>
      <c r="D931" s="224" t="str">
        <f t="shared" si="278"/>
        <v/>
      </c>
      <c r="E931" s="225"/>
      <c r="F931" s="228">
        <f t="shared" si="279"/>
        <v>0</v>
      </c>
      <c r="G931" s="286">
        <f t="shared" si="280"/>
        <v>0</v>
      </c>
    </row>
    <row r="932" spans="1:7" s="229" customFormat="1" ht="24" customHeight="1" x14ac:dyDescent="0.2">
      <c r="A932" s="224" t="str">
        <f t="shared" si="276"/>
        <v/>
      </c>
      <c r="B932" s="222">
        <f t="shared" si="277"/>
        <v>0</v>
      </c>
      <c r="C932" s="223"/>
      <c r="D932" s="224" t="str">
        <f t="shared" si="278"/>
        <v/>
      </c>
      <c r="E932" s="225"/>
      <c r="F932" s="226">
        <f t="shared" si="279"/>
        <v>0</v>
      </c>
      <c r="G932" s="286">
        <f t="shared" si="280"/>
        <v>0</v>
      </c>
    </row>
    <row r="933" spans="1:7" s="229" customFormat="1" ht="24" customHeight="1" x14ac:dyDescent="0.2">
      <c r="A933" s="224" t="str">
        <f t="shared" si="276"/>
        <v/>
      </c>
      <c r="B933" s="222">
        <f t="shared" si="277"/>
        <v>0</v>
      </c>
      <c r="C933" s="223"/>
      <c r="D933" s="224" t="str">
        <f t="shared" si="278"/>
        <v/>
      </c>
      <c r="E933" s="225"/>
      <c r="F933" s="226">
        <f t="shared" si="279"/>
        <v>0</v>
      </c>
      <c r="G933" s="286">
        <f t="shared" si="280"/>
        <v>0</v>
      </c>
    </row>
    <row r="934" spans="1:7" s="229" customFormat="1" ht="24" customHeight="1" x14ac:dyDescent="0.2">
      <c r="A934" s="224" t="str">
        <f t="shared" si="276"/>
        <v/>
      </c>
      <c r="B934" s="222">
        <f t="shared" si="277"/>
        <v>0</v>
      </c>
      <c r="C934" s="223"/>
      <c r="D934" s="224" t="str">
        <f t="shared" si="278"/>
        <v/>
      </c>
      <c r="E934" s="225"/>
      <c r="F934" s="226">
        <f t="shared" si="279"/>
        <v>0</v>
      </c>
      <c r="G934" s="286">
        <f t="shared" si="280"/>
        <v>0</v>
      </c>
    </row>
    <row r="935" spans="1:7" s="229" customFormat="1" ht="24" customHeight="1" x14ac:dyDescent="0.2">
      <c r="A935" s="224" t="str">
        <f t="shared" si="276"/>
        <v/>
      </c>
      <c r="B935" s="222">
        <f t="shared" si="277"/>
        <v>0</v>
      </c>
      <c r="C935" s="223"/>
      <c r="D935" s="224" t="str">
        <f t="shared" si="278"/>
        <v/>
      </c>
      <c r="E935" s="225"/>
      <c r="F935" s="226">
        <f t="shared" si="279"/>
        <v>0</v>
      </c>
      <c r="G935" s="286">
        <f t="shared" si="280"/>
        <v>0</v>
      </c>
    </row>
    <row r="936" spans="1:7" ht="24" customHeight="1" x14ac:dyDescent="0.2">
      <c r="A936" s="287"/>
      <c r="D936" s="97"/>
      <c r="E936" s="98"/>
      <c r="F936" s="273" t="s">
        <v>32</v>
      </c>
      <c r="G936" s="288">
        <f>SUBTOTAL(9,G928:G935)</f>
        <v>0</v>
      </c>
    </row>
    <row r="937" spans="1:7" ht="24" customHeight="1" x14ac:dyDescent="0.2">
      <c r="A937" s="287"/>
      <c r="C937" s="107" t="s">
        <v>606</v>
      </c>
      <c r="D937" s="97"/>
      <c r="E937" s="98"/>
      <c r="G937" s="289"/>
    </row>
    <row r="938" spans="1:7" s="229" customFormat="1" ht="24" customHeight="1" x14ac:dyDescent="0.2">
      <c r="A938" s="224" t="str">
        <f t="shared" ref="A938:A946" si="281">IFERROR(VLOOKUP(C938,Tabla_Insumos,4,FALSE),"")</f>
        <v/>
      </c>
      <c r="B938" s="222" t="str">
        <f t="shared" ref="B938:B946" si="282">IFERROR(VLOOKUP(C938,Tabla_Insumos,5,FALSE),"")</f>
        <v/>
      </c>
      <c r="C938" s="223"/>
      <c r="D938" s="224" t="str">
        <f t="shared" ref="D938:D946" si="283">IFERROR(VLOOKUP(C938,Tabla_Insumos,2,FALSE),"")</f>
        <v/>
      </c>
      <c r="E938" s="225"/>
      <c r="F938" s="226">
        <f t="shared" ref="F938:F946" si="284">IFERROR(VLOOKUP(C938,Tabla_Insumos,3,FALSE),0)</f>
        <v>0</v>
      </c>
      <c r="G938" s="286">
        <f t="shared" ref="G938:G946" si="285">ROUND(E938*F938,2)</f>
        <v>0</v>
      </c>
    </row>
    <row r="939" spans="1:7" s="229" customFormat="1" ht="24" customHeight="1" x14ac:dyDescent="0.2">
      <c r="A939" s="224" t="str">
        <f t="shared" si="281"/>
        <v/>
      </c>
      <c r="B939" s="222" t="str">
        <f t="shared" si="282"/>
        <v/>
      </c>
      <c r="C939" s="223"/>
      <c r="D939" s="224" t="str">
        <f t="shared" si="283"/>
        <v/>
      </c>
      <c r="E939" s="225"/>
      <c r="F939" s="226">
        <f t="shared" si="284"/>
        <v>0</v>
      </c>
      <c r="G939" s="286">
        <f t="shared" si="285"/>
        <v>0</v>
      </c>
    </row>
    <row r="940" spans="1:7" s="229" customFormat="1" ht="24" customHeight="1" x14ac:dyDescent="0.2">
      <c r="A940" s="224" t="str">
        <f t="shared" si="281"/>
        <v/>
      </c>
      <c r="B940" s="222" t="str">
        <f t="shared" si="282"/>
        <v/>
      </c>
      <c r="C940" s="223"/>
      <c r="D940" s="224" t="str">
        <f t="shared" si="283"/>
        <v/>
      </c>
      <c r="E940" s="225"/>
      <c r="F940" s="226">
        <f t="shared" si="284"/>
        <v>0</v>
      </c>
      <c r="G940" s="286">
        <f t="shared" si="285"/>
        <v>0</v>
      </c>
    </row>
    <row r="941" spans="1:7" s="229" customFormat="1" ht="24" customHeight="1" x14ac:dyDescent="0.2">
      <c r="A941" s="224" t="str">
        <f t="shared" si="281"/>
        <v/>
      </c>
      <c r="B941" s="222" t="str">
        <f t="shared" si="282"/>
        <v/>
      </c>
      <c r="C941" s="223"/>
      <c r="D941" s="224" t="str">
        <f t="shared" si="283"/>
        <v/>
      </c>
      <c r="E941" s="225"/>
      <c r="F941" s="226">
        <f t="shared" si="284"/>
        <v>0</v>
      </c>
      <c r="G941" s="286">
        <f t="shared" si="285"/>
        <v>0</v>
      </c>
    </row>
    <row r="942" spans="1:7" s="229" customFormat="1" ht="24" customHeight="1" x14ac:dyDescent="0.2">
      <c r="A942" s="224" t="str">
        <f t="shared" si="281"/>
        <v/>
      </c>
      <c r="B942" s="222" t="str">
        <f t="shared" si="282"/>
        <v/>
      </c>
      <c r="C942" s="223"/>
      <c r="D942" s="224" t="str">
        <f t="shared" si="283"/>
        <v/>
      </c>
      <c r="E942" s="225"/>
      <c r="F942" s="226">
        <f t="shared" si="284"/>
        <v>0</v>
      </c>
      <c r="G942" s="286">
        <f t="shared" si="285"/>
        <v>0</v>
      </c>
    </row>
    <row r="943" spans="1:7" s="229" customFormat="1" ht="24" customHeight="1" x14ac:dyDescent="0.2">
      <c r="A943" s="224" t="str">
        <f t="shared" si="281"/>
        <v/>
      </c>
      <c r="B943" s="222" t="str">
        <f t="shared" si="282"/>
        <v/>
      </c>
      <c r="C943" s="223"/>
      <c r="D943" s="224" t="str">
        <f t="shared" si="283"/>
        <v/>
      </c>
      <c r="E943" s="225"/>
      <c r="F943" s="226">
        <f t="shared" si="284"/>
        <v>0</v>
      </c>
      <c r="G943" s="286">
        <f t="shared" si="285"/>
        <v>0</v>
      </c>
    </row>
    <row r="944" spans="1:7" s="229" customFormat="1" ht="24" customHeight="1" x14ac:dyDescent="0.2">
      <c r="A944" s="224" t="str">
        <f t="shared" si="281"/>
        <v/>
      </c>
      <c r="B944" s="222" t="str">
        <f t="shared" si="282"/>
        <v/>
      </c>
      <c r="C944" s="223"/>
      <c r="D944" s="224" t="str">
        <f t="shared" si="283"/>
        <v/>
      </c>
      <c r="E944" s="225"/>
      <c r="F944" s="226">
        <f t="shared" si="284"/>
        <v>0</v>
      </c>
      <c r="G944" s="286">
        <f t="shared" si="285"/>
        <v>0</v>
      </c>
    </row>
    <row r="945" spans="1:123" s="229" customFormat="1" ht="24" customHeight="1" x14ac:dyDescent="0.2">
      <c r="A945" s="224" t="str">
        <f t="shared" si="281"/>
        <v/>
      </c>
      <c r="B945" s="222" t="str">
        <f t="shared" si="282"/>
        <v/>
      </c>
      <c r="C945" s="223"/>
      <c r="D945" s="224" t="str">
        <f t="shared" si="283"/>
        <v/>
      </c>
      <c r="E945" s="225"/>
      <c r="F945" s="226">
        <f t="shared" si="284"/>
        <v>0</v>
      </c>
      <c r="G945" s="286">
        <f t="shared" si="285"/>
        <v>0</v>
      </c>
    </row>
    <row r="946" spans="1:123" s="229" customFormat="1" ht="24" customHeight="1" x14ac:dyDescent="0.2">
      <c r="A946" s="224" t="str">
        <f t="shared" si="281"/>
        <v/>
      </c>
      <c r="B946" s="222" t="str">
        <f t="shared" si="282"/>
        <v/>
      </c>
      <c r="C946" s="223"/>
      <c r="D946" s="224" t="str">
        <f t="shared" si="283"/>
        <v/>
      </c>
      <c r="E946" s="225"/>
      <c r="F946" s="226">
        <f t="shared" si="284"/>
        <v>0</v>
      </c>
      <c r="G946" s="286">
        <f t="shared" si="285"/>
        <v>0</v>
      </c>
    </row>
    <row r="947" spans="1:123" ht="24" customHeight="1" x14ac:dyDescent="0.2">
      <c r="A947" s="290"/>
      <c r="B947" s="97"/>
      <c r="D947" s="97"/>
      <c r="E947" s="98"/>
      <c r="F947" s="273" t="s">
        <v>33</v>
      </c>
      <c r="G947" s="288">
        <f>SUBTOTAL(9,G938:G946)</f>
        <v>0</v>
      </c>
    </row>
    <row r="948" spans="1:123" ht="24" customHeight="1" x14ac:dyDescent="0.2">
      <c r="A948" s="291"/>
      <c r="B948" s="97"/>
      <c r="D948" s="97"/>
      <c r="E948" s="98"/>
      <c r="G948" s="289"/>
    </row>
    <row r="949" spans="1:123" ht="24" customHeight="1" x14ac:dyDescent="0.2">
      <c r="A949" s="292" t="str">
        <f>B907</f>
        <v/>
      </c>
      <c r="B949" s="293" t="str">
        <f>C907</f>
        <v/>
      </c>
      <c r="C949" s="104"/>
      <c r="D949" s="104" t="s">
        <v>34</v>
      </c>
      <c r="E949" s="105"/>
      <c r="F949" s="295" t="s">
        <v>35</v>
      </c>
      <c r="G949" s="294">
        <f>SUBTOTAL(9,G912:G948)</f>
        <v>0</v>
      </c>
    </row>
    <row r="951" spans="1:123" ht="24" customHeight="1" x14ac:dyDescent="0.2">
      <c r="A951" s="274" t="s">
        <v>37</v>
      </c>
      <c r="B951" s="275"/>
      <c r="C951" s="275"/>
      <c r="D951" s="275"/>
      <c r="E951" s="275"/>
      <c r="F951" s="275"/>
      <c r="G951" s="276"/>
    </row>
    <row r="952" spans="1:123" ht="24" customHeight="1" x14ac:dyDescent="0.2">
      <c r="A952" s="277" t="s">
        <v>602</v>
      </c>
      <c r="B952" s="93" t="str">
        <f>Comitente</f>
        <v>DIRECCION PROVINCIAL DE ESPACIOS VERDES</v>
      </c>
      <c r="C952" s="89"/>
      <c r="D952" s="94"/>
      <c r="E952" s="94"/>
      <c r="F952" s="95"/>
      <c r="G952" s="278"/>
    </row>
    <row r="953" spans="1:123" ht="24" customHeight="1" x14ac:dyDescent="0.2">
      <c r="A953" s="277" t="s">
        <v>603</v>
      </c>
      <c r="B953" s="93">
        <f>Contratista</f>
        <v>0</v>
      </c>
      <c r="C953" s="90"/>
      <c r="D953" s="90"/>
      <c r="E953" s="90"/>
      <c r="F953" s="96"/>
      <c r="G953" s="279"/>
    </row>
    <row r="954" spans="1:123" ht="24" customHeight="1" x14ac:dyDescent="0.2">
      <c r="A954" s="277" t="s">
        <v>24</v>
      </c>
      <c r="B954" s="93" t="str">
        <f>Obra</f>
        <v>EXTRACCION DE MANGRULLO EXISTENTE, PROVISION DE NUEVO MANGRULLO Y REFUNCIONALIZACION DE JUEGOS DE NIÑOS EN PARQUE DE MAYO</v>
      </c>
      <c r="C954" s="90"/>
      <c r="D954" s="90"/>
      <c r="E954" s="90"/>
      <c r="F954" s="96" t="s">
        <v>38</v>
      </c>
      <c r="G954" s="280">
        <f>Fecha_Base</f>
        <v>44865</v>
      </c>
    </row>
    <row r="955" spans="1:123" ht="24" customHeight="1" x14ac:dyDescent="0.2">
      <c r="A955" s="281" t="s">
        <v>601</v>
      </c>
      <c r="B955" s="91" t="str">
        <f>Ubicación</f>
        <v>CAPITAL</v>
      </c>
      <c r="C955" s="91"/>
      <c r="D955" s="97"/>
      <c r="E955" s="98"/>
      <c r="G955" s="282"/>
    </row>
    <row r="956" spans="1:123" ht="24" customHeight="1" x14ac:dyDescent="0.2">
      <c r="A956" s="281" t="s">
        <v>39</v>
      </c>
      <c r="B956" s="100" t="str">
        <f>IFERROR(VALUE(LEFT(B957,FIND(".",B957)-1)),"")</f>
        <v/>
      </c>
      <c r="C956" s="92" t="str">
        <f>IFERROR(VLOOKUP(B956,Tabla_CyP,2,FALSE),"")</f>
        <v/>
      </c>
      <c r="E956" s="98"/>
      <c r="G956" s="282"/>
    </row>
    <row r="957" spans="1:123" ht="24" customHeight="1" x14ac:dyDescent="0.2">
      <c r="A957" s="281" t="s">
        <v>25</v>
      </c>
      <c r="B957" s="101" t="str">
        <f>IFERROR(VLOOKUP(COUNTIF($A$1:A957,"ANALISIS DE PRECIOS"),Tabla_NumeroItem,2,FALSE),"")</f>
        <v/>
      </c>
      <c r="C957" s="92" t="str">
        <f>IFERROR(VLOOKUP(B957,Tabla_CyP,2,FALSE),"")</f>
        <v/>
      </c>
      <c r="D957" s="97"/>
      <c r="E957" s="98"/>
      <c r="F957" s="96" t="s">
        <v>26</v>
      </c>
      <c r="G957" s="283" t="str">
        <f>IFERROR(VLOOKUP(B957,Tabla_CyP,4,FALSE),"")</f>
        <v/>
      </c>
    </row>
    <row r="958" spans="1:123" ht="24" customHeight="1" x14ac:dyDescent="0.2">
      <c r="A958" s="281"/>
      <c r="B958" s="91"/>
      <c r="D958" s="97"/>
      <c r="E958" s="98"/>
      <c r="G958" s="282"/>
    </row>
    <row r="959" spans="1:123" ht="24" customHeight="1" x14ac:dyDescent="0.2">
      <c r="A959" s="334" t="s">
        <v>507</v>
      </c>
      <c r="B959" s="335"/>
      <c r="C959" s="336" t="s">
        <v>0</v>
      </c>
      <c r="D959" s="336" t="s">
        <v>27</v>
      </c>
      <c r="E959" s="338" t="s">
        <v>28</v>
      </c>
      <c r="F959" s="340" t="s">
        <v>29</v>
      </c>
      <c r="G959" s="340" t="s">
        <v>30</v>
      </c>
    </row>
    <row r="960" spans="1:123" s="97" customFormat="1" ht="24" customHeight="1" x14ac:dyDescent="0.2">
      <c r="A960" s="102" t="s">
        <v>508</v>
      </c>
      <c r="B960" s="102" t="s">
        <v>509</v>
      </c>
      <c r="C960" s="337"/>
      <c r="D960" s="337"/>
      <c r="E960" s="339"/>
      <c r="F960" s="341"/>
      <c r="G960" s="341"/>
      <c r="H960" s="230"/>
      <c r="I960" s="230"/>
      <c r="J960" s="230"/>
      <c r="K960" s="230"/>
      <c r="L960" s="230"/>
      <c r="M960" s="230"/>
      <c r="N960" s="230"/>
      <c r="O960" s="230"/>
      <c r="P960" s="230"/>
      <c r="Q960" s="230"/>
      <c r="R960" s="230"/>
      <c r="S960" s="230"/>
      <c r="T960" s="230"/>
      <c r="U960" s="230"/>
      <c r="V960" s="230"/>
      <c r="W960" s="230"/>
      <c r="X960" s="230"/>
      <c r="Y960" s="230"/>
      <c r="Z960" s="230"/>
      <c r="AA960" s="230"/>
      <c r="AB960" s="230"/>
      <c r="AC960" s="230"/>
      <c r="AD960" s="230"/>
      <c r="AE960" s="230"/>
      <c r="AF960" s="230"/>
      <c r="AG960" s="230"/>
      <c r="AH960" s="230"/>
      <c r="AI960" s="230"/>
      <c r="AJ960" s="230"/>
      <c r="AK960" s="230"/>
      <c r="AL960" s="230"/>
      <c r="AM960" s="230"/>
      <c r="AN960" s="230"/>
      <c r="AO960" s="230"/>
      <c r="AP960" s="230"/>
      <c r="AQ960" s="230"/>
      <c r="AR960" s="230"/>
      <c r="AS960" s="230"/>
      <c r="AT960" s="230"/>
      <c r="AU960" s="230"/>
      <c r="AV960" s="230"/>
      <c r="AW960" s="230"/>
      <c r="AX960" s="230"/>
      <c r="AY960" s="230"/>
      <c r="AZ960" s="230"/>
      <c r="BA960" s="230"/>
      <c r="BB960" s="230"/>
      <c r="BC960" s="230"/>
      <c r="BD960" s="230"/>
      <c r="BE960" s="230"/>
      <c r="BF960" s="230"/>
      <c r="BG960" s="230"/>
      <c r="BH960" s="230"/>
      <c r="BI960" s="230"/>
      <c r="BJ960" s="230"/>
      <c r="BK960" s="230"/>
      <c r="BL960" s="230"/>
      <c r="BM960" s="230"/>
      <c r="BN960" s="230"/>
      <c r="BO960" s="230"/>
      <c r="BP960" s="230"/>
      <c r="BQ960" s="230"/>
      <c r="BR960" s="230"/>
      <c r="BS960" s="230"/>
      <c r="BT960" s="230"/>
      <c r="BU960" s="230"/>
      <c r="BV960" s="230"/>
      <c r="BW960" s="230"/>
      <c r="BX960" s="230"/>
      <c r="BY960" s="230"/>
      <c r="BZ960" s="230"/>
      <c r="CA960" s="230"/>
      <c r="CB960" s="230"/>
      <c r="CC960" s="230"/>
      <c r="CD960" s="230"/>
      <c r="CE960" s="230"/>
      <c r="CF960" s="230"/>
      <c r="CG960" s="230"/>
      <c r="CH960" s="230"/>
      <c r="CI960" s="230"/>
      <c r="CJ960" s="230"/>
      <c r="CK960" s="230"/>
      <c r="CL960" s="230"/>
      <c r="CM960" s="230"/>
      <c r="CN960" s="230"/>
      <c r="CO960" s="230"/>
      <c r="CP960" s="230"/>
      <c r="CQ960" s="230"/>
      <c r="CR960" s="230"/>
      <c r="CS960" s="230"/>
      <c r="CT960" s="230"/>
      <c r="CU960" s="230"/>
      <c r="CV960" s="230"/>
      <c r="CW960" s="230"/>
      <c r="CX960" s="230"/>
      <c r="CY960" s="230"/>
      <c r="CZ960" s="230"/>
      <c r="DA960" s="230"/>
      <c r="DB960" s="230"/>
      <c r="DC960" s="230"/>
      <c r="DD960" s="230"/>
      <c r="DE960" s="230"/>
      <c r="DF960" s="230"/>
      <c r="DG960" s="230"/>
      <c r="DH960" s="230"/>
      <c r="DI960" s="230"/>
      <c r="DJ960" s="230"/>
      <c r="DK960" s="230"/>
      <c r="DL960" s="230"/>
      <c r="DM960" s="230"/>
      <c r="DN960" s="230"/>
      <c r="DO960" s="230"/>
      <c r="DP960" s="230"/>
      <c r="DQ960" s="230"/>
      <c r="DR960" s="230"/>
      <c r="DS960" s="230"/>
    </row>
    <row r="961" spans="1:7" ht="24" customHeight="1" x14ac:dyDescent="0.2">
      <c r="A961" s="284"/>
      <c r="B961" s="103"/>
      <c r="C961" s="143" t="s">
        <v>604</v>
      </c>
      <c r="D961" s="104"/>
      <c r="E961" s="105"/>
      <c r="F961" s="106"/>
      <c r="G961" s="285"/>
    </row>
    <row r="962" spans="1:7" s="229" customFormat="1" ht="24" customHeight="1" x14ac:dyDescent="0.2">
      <c r="A962" s="224" t="str">
        <f t="shared" ref="A962:A975" si="286">IFERROR(VLOOKUP(C962,Tabla_Insumos,4,FALSE),"")</f>
        <v/>
      </c>
      <c r="B962" s="222" t="str">
        <f>IFERROR(VLOOKUP(C962,Tabla_Insumos,5,FALSE),"")</f>
        <v/>
      </c>
      <c r="C962" s="223"/>
      <c r="D962" s="224" t="str">
        <f t="shared" ref="D962:D975" si="287">IFERROR(VLOOKUP(C962,Tabla_Insumos,2,FALSE),"")</f>
        <v/>
      </c>
      <c r="E962" s="225"/>
      <c r="F962" s="226">
        <f t="shared" ref="F962:F975" si="288">IFERROR(VLOOKUP(C962,Tabla_Insumos,3,FALSE),0)</f>
        <v>0</v>
      </c>
      <c r="G962" s="286">
        <f>ROUND(E962*F962,2)</f>
        <v>0</v>
      </c>
    </row>
    <row r="963" spans="1:7" s="229" customFormat="1" ht="24" customHeight="1" x14ac:dyDescent="0.2">
      <c r="A963" s="224" t="str">
        <f t="shared" si="286"/>
        <v/>
      </c>
      <c r="B963" s="222" t="str">
        <f t="shared" ref="B963:B975" si="289">IFERROR(VLOOKUP(C963,Tabla_Insumos,5,FALSE),"")</f>
        <v/>
      </c>
      <c r="C963" s="223"/>
      <c r="D963" s="224" t="str">
        <f t="shared" si="287"/>
        <v/>
      </c>
      <c r="E963" s="225"/>
      <c r="F963" s="226">
        <f t="shared" si="288"/>
        <v>0</v>
      </c>
      <c r="G963" s="286">
        <f t="shared" ref="G963:G975" si="290">ROUND(E963*F963,2)</f>
        <v>0</v>
      </c>
    </row>
    <row r="964" spans="1:7" s="229" customFormat="1" ht="24" customHeight="1" x14ac:dyDescent="0.2">
      <c r="A964" s="224" t="str">
        <f t="shared" si="286"/>
        <v/>
      </c>
      <c r="B964" s="222" t="str">
        <f t="shared" si="289"/>
        <v/>
      </c>
      <c r="C964" s="223"/>
      <c r="D964" s="224" t="str">
        <f t="shared" si="287"/>
        <v/>
      </c>
      <c r="E964" s="225"/>
      <c r="F964" s="226">
        <f t="shared" si="288"/>
        <v>0</v>
      </c>
      <c r="G964" s="286">
        <f t="shared" si="290"/>
        <v>0</v>
      </c>
    </row>
    <row r="965" spans="1:7" s="229" customFormat="1" ht="24" customHeight="1" x14ac:dyDescent="0.2">
      <c r="A965" s="224" t="str">
        <f t="shared" si="286"/>
        <v/>
      </c>
      <c r="B965" s="222" t="str">
        <f t="shared" si="289"/>
        <v/>
      </c>
      <c r="C965" s="223"/>
      <c r="D965" s="224" t="str">
        <f t="shared" si="287"/>
        <v/>
      </c>
      <c r="E965" s="225"/>
      <c r="F965" s="226">
        <f t="shared" si="288"/>
        <v>0</v>
      </c>
      <c r="G965" s="286">
        <f t="shared" si="290"/>
        <v>0</v>
      </c>
    </row>
    <row r="966" spans="1:7" s="229" customFormat="1" ht="24" customHeight="1" x14ac:dyDescent="0.2">
      <c r="A966" s="224" t="str">
        <f t="shared" si="286"/>
        <v/>
      </c>
      <c r="B966" s="222" t="str">
        <f t="shared" si="289"/>
        <v/>
      </c>
      <c r="C966" s="223"/>
      <c r="D966" s="224" t="str">
        <f t="shared" si="287"/>
        <v/>
      </c>
      <c r="E966" s="225"/>
      <c r="F966" s="226">
        <f t="shared" si="288"/>
        <v>0</v>
      </c>
      <c r="G966" s="286">
        <f t="shared" si="290"/>
        <v>0</v>
      </c>
    </row>
    <row r="967" spans="1:7" s="229" customFormat="1" ht="24" customHeight="1" x14ac:dyDescent="0.2">
      <c r="A967" s="224" t="str">
        <f t="shared" si="286"/>
        <v/>
      </c>
      <c r="B967" s="222" t="str">
        <f t="shared" si="289"/>
        <v/>
      </c>
      <c r="C967" s="223"/>
      <c r="D967" s="224" t="str">
        <f t="shared" si="287"/>
        <v/>
      </c>
      <c r="E967" s="225"/>
      <c r="F967" s="226">
        <f t="shared" si="288"/>
        <v>0</v>
      </c>
      <c r="G967" s="286">
        <f t="shared" si="290"/>
        <v>0</v>
      </c>
    </row>
    <row r="968" spans="1:7" s="229" customFormat="1" ht="24" customHeight="1" x14ac:dyDescent="0.2">
      <c r="A968" s="224" t="str">
        <f t="shared" si="286"/>
        <v/>
      </c>
      <c r="B968" s="222" t="str">
        <f t="shared" si="289"/>
        <v/>
      </c>
      <c r="C968" s="223"/>
      <c r="D968" s="224" t="str">
        <f t="shared" si="287"/>
        <v/>
      </c>
      <c r="E968" s="225"/>
      <c r="F968" s="226">
        <f t="shared" si="288"/>
        <v>0</v>
      </c>
      <c r="G968" s="286">
        <f t="shared" si="290"/>
        <v>0</v>
      </c>
    </row>
    <row r="969" spans="1:7" s="229" customFormat="1" ht="24" customHeight="1" x14ac:dyDescent="0.2">
      <c r="A969" s="224" t="str">
        <f t="shared" si="286"/>
        <v/>
      </c>
      <c r="B969" s="222" t="str">
        <f t="shared" si="289"/>
        <v/>
      </c>
      <c r="C969" s="223"/>
      <c r="D969" s="224" t="str">
        <f t="shared" si="287"/>
        <v/>
      </c>
      <c r="E969" s="225"/>
      <c r="F969" s="226">
        <f t="shared" si="288"/>
        <v>0</v>
      </c>
      <c r="G969" s="286">
        <f t="shared" si="290"/>
        <v>0</v>
      </c>
    </row>
    <row r="970" spans="1:7" s="229" customFormat="1" ht="24" customHeight="1" x14ac:dyDescent="0.2">
      <c r="A970" s="224" t="str">
        <f t="shared" si="286"/>
        <v/>
      </c>
      <c r="B970" s="222" t="str">
        <f t="shared" si="289"/>
        <v/>
      </c>
      <c r="C970" s="223"/>
      <c r="D970" s="224" t="str">
        <f t="shared" si="287"/>
        <v/>
      </c>
      <c r="E970" s="225"/>
      <c r="F970" s="226">
        <f t="shared" si="288"/>
        <v>0</v>
      </c>
      <c r="G970" s="286">
        <f t="shared" si="290"/>
        <v>0</v>
      </c>
    </row>
    <row r="971" spans="1:7" s="229" customFormat="1" ht="24" customHeight="1" x14ac:dyDescent="0.2">
      <c r="A971" s="224" t="str">
        <f t="shared" si="286"/>
        <v/>
      </c>
      <c r="B971" s="222" t="str">
        <f t="shared" si="289"/>
        <v/>
      </c>
      <c r="C971" s="223"/>
      <c r="D971" s="224" t="str">
        <f t="shared" si="287"/>
        <v/>
      </c>
      <c r="E971" s="225"/>
      <c r="F971" s="226">
        <f t="shared" si="288"/>
        <v>0</v>
      </c>
      <c r="G971" s="286">
        <f t="shared" si="290"/>
        <v>0</v>
      </c>
    </row>
    <row r="972" spans="1:7" s="229" customFormat="1" ht="24" customHeight="1" x14ac:dyDescent="0.2">
      <c r="A972" s="224" t="str">
        <f t="shared" si="286"/>
        <v/>
      </c>
      <c r="B972" s="222" t="str">
        <f t="shared" si="289"/>
        <v/>
      </c>
      <c r="C972" s="223"/>
      <c r="D972" s="224" t="str">
        <f t="shared" si="287"/>
        <v/>
      </c>
      <c r="E972" s="225"/>
      <c r="F972" s="226">
        <f t="shared" si="288"/>
        <v>0</v>
      </c>
      <c r="G972" s="286">
        <f t="shared" si="290"/>
        <v>0</v>
      </c>
    </row>
    <row r="973" spans="1:7" s="229" customFormat="1" ht="24" customHeight="1" x14ac:dyDescent="0.2">
      <c r="A973" s="224" t="str">
        <f t="shared" si="286"/>
        <v/>
      </c>
      <c r="B973" s="222" t="str">
        <f t="shared" si="289"/>
        <v/>
      </c>
      <c r="C973" s="223"/>
      <c r="D973" s="224" t="str">
        <f t="shared" si="287"/>
        <v/>
      </c>
      <c r="E973" s="225"/>
      <c r="F973" s="226">
        <f t="shared" si="288"/>
        <v>0</v>
      </c>
      <c r="G973" s="286">
        <f t="shared" si="290"/>
        <v>0</v>
      </c>
    </row>
    <row r="974" spans="1:7" s="229" customFormat="1" ht="24" customHeight="1" x14ac:dyDescent="0.2">
      <c r="A974" s="224" t="str">
        <f t="shared" si="286"/>
        <v/>
      </c>
      <c r="B974" s="222" t="str">
        <f t="shared" si="289"/>
        <v/>
      </c>
      <c r="C974" s="223"/>
      <c r="D974" s="224" t="str">
        <f t="shared" si="287"/>
        <v/>
      </c>
      <c r="E974" s="225"/>
      <c r="F974" s="226">
        <f t="shared" si="288"/>
        <v>0</v>
      </c>
      <c r="G974" s="286">
        <f t="shared" si="290"/>
        <v>0</v>
      </c>
    </row>
    <row r="975" spans="1:7" s="229" customFormat="1" ht="24" customHeight="1" x14ac:dyDescent="0.2">
      <c r="A975" s="224" t="str">
        <f t="shared" si="286"/>
        <v/>
      </c>
      <c r="B975" s="222" t="str">
        <f t="shared" si="289"/>
        <v/>
      </c>
      <c r="C975" s="223"/>
      <c r="D975" s="224" t="str">
        <f t="shared" si="287"/>
        <v/>
      </c>
      <c r="E975" s="225"/>
      <c r="F975" s="227">
        <f t="shared" si="288"/>
        <v>0</v>
      </c>
      <c r="G975" s="286">
        <f t="shared" si="290"/>
        <v>0</v>
      </c>
    </row>
    <row r="976" spans="1:7" ht="24" customHeight="1" x14ac:dyDescent="0.2">
      <c r="A976" s="287"/>
      <c r="D976" s="97"/>
      <c r="E976" s="98"/>
      <c r="F976" s="273" t="s">
        <v>31</v>
      </c>
      <c r="G976" s="288">
        <f>SUBTOTAL(9,G962:G975)</f>
        <v>0</v>
      </c>
    </row>
    <row r="977" spans="1:7" ht="24" customHeight="1" x14ac:dyDescent="0.2">
      <c r="A977" s="287"/>
      <c r="C977" s="107" t="s">
        <v>605</v>
      </c>
      <c r="D977" s="97"/>
      <c r="E977" s="98"/>
      <c r="G977" s="289"/>
    </row>
    <row r="978" spans="1:7" s="229" customFormat="1" ht="24" customHeight="1" x14ac:dyDescent="0.2">
      <c r="A978" s="224" t="str">
        <f t="shared" ref="A978:A985" si="291">IFERROR(VLOOKUP(C978,Tabla_Insumos,4,FALSE),"")</f>
        <v/>
      </c>
      <c r="B978" s="222">
        <f t="shared" ref="B978:B985" si="292">IFERROR(VLOOKUP(A978,Tabla_Indices,5,FALSE),"")</f>
        <v>0</v>
      </c>
      <c r="C978" s="223"/>
      <c r="D978" s="224" t="str">
        <f t="shared" ref="D978:D985" si="293">IFERROR(VLOOKUP(C978,Tabla_Insumos,2,FALSE),"")</f>
        <v/>
      </c>
      <c r="E978" s="225"/>
      <c r="F978" s="228">
        <f t="shared" ref="F978:F985" si="294">IFERROR(VLOOKUP(C978,Tabla_Insumos,3,FALSE),0)</f>
        <v>0</v>
      </c>
      <c r="G978" s="286">
        <f>ROUND(E978*F978,2)</f>
        <v>0</v>
      </c>
    </row>
    <row r="979" spans="1:7" s="229" customFormat="1" ht="24" customHeight="1" x14ac:dyDescent="0.2">
      <c r="A979" s="224" t="str">
        <f t="shared" si="291"/>
        <v/>
      </c>
      <c r="B979" s="222">
        <f t="shared" si="292"/>
        <v>0</v>
      </c>
      <c r="C979" s="223"/>
      <c r="D979" s="224" t="str">
        <f t="shared" si="293"/>
        <v/>
      </c>
      <c r="E979" s="225"/>
      <c r="F979" s="228">
        <f t="shared" si="294"/>
        <v>0</v>
      </c>
      <c r="G979" s="286">
        <f>ROUND(E979*F979,2)</f>
        <v>0</v>
      </c>
    </row>
    <row r="980" spans="1:7" s="229" customFormat="1" ht="24" customHeight="1" x14ac:dyDescent="0.2">
      <c r="A980" s="224" t="str">
        <f t="shared" si="291"/>
        <v/>
      </c>
      <c r="B980" s="222">
        <f t="shared" si="292"/>
        <v>0</v>
      </c>
      <c r="C980" s="223"/>
      <c r="D980" s="224" t="str">
        <f t="shared" si="293"/>
        <v/>
      </c>
      <c r="E980" s="225"/>
      <c r="F980" s="228">
        <f t="shared" si="294"/>
        <v>0</v>
      </c>
      <c r="G980" s="286">
        <f t="shared" ref="G980:G985" si="295">ROUND(E980*F980,2)</f>
        <v>0</v>
      </c>
    </row>
    <row r="981" spans="1:7" s="229" customFormat="1" ht="24" customHeight="1" x14ac:dyDescent="0.2">
      <c r="A981" s="224" t="str">
        <f t="shared" si="291"/>
        <v/>
      </c>
      <c r="B981" s="222">
        <f t="shared" si="292"/>
        <v>0</v>
      </c>
      <c r="C981" s="223"/>
      <c r="D981" s="224" t="str">
        <f t="shared" si="293"/>
        <v/>
      </c>
      <c r="E981" s="225"/>
      <c r="F981" s="228">
        <f t="shared" si="294"/>
        <v>0</v>
      </c>
      <c r="G981" s="286">
        <f t="shared" si="295"/>
        <v>0</v>
      </c>
    </row>
    <row r="982" spans="1:7" s="229" customFormat="1" ht="24" customHeight="1" x14ac:dyDescent="0.2">
      <c r="A982" s="224" t="str">
        <f t="shared" si="291"/>
        <v/>
      </c>
      <c r="B982" s="222">
        <f t="shared" si="292"/>
        <v>0</v>
      </c>
      <c r="C982" s="223"/>
      <c r="D982" s="224" t="str">
        <f t="shared" si="293"/>
        <v/>
      </c>
      <c r="E982" s="225"/>
      <c r="F982" s="226">
        <f t="shared" si="294"/>
        <v>0</v>
      </c>
      <c r="G982" s="286">
        <f t="shared" si="295"/>
        <v>0</v>
      </c>
    </row>
    <row r="983" spans="1:7" s="229" customFormat="1" ht="24" customHeight="1" x14ac:dyDescent="0.2">
      <c r="A983" s="224" t="str">
        <f t="shared" si="291"/>
        <v/>
      </c>
      <c r="B983" s="222">
        <f t="shared" si="292"/>
        <v>0</v>
      </c>
      <c r="C983" s="223"/>
      <c r="D983" s="224" t="str">
        <f t="shared" si="293"/>
        <v/>
      </c>
      <c r="E983" s="225"/>
      <c r="F983" s="226">
        <f t="shared" si="294"/>
        <v>0</v>
      </c>
      <c r="G983" s="286">
        <f t="shared" si="295"/>
        <v>0</v>
      </c>
    </row>
    <row r="984" spans="1:7" s="229" customFormat="1" ht="24" customHeight="1" x14ac:dyDescent="0.2">
      <c r="A984" s="224" t="str">
        <f t="shared" si="291"/>
        <v/>
      </c>
      <c r="B984" s="222">
        <f t="shared" si="292"/>
        <v>0</v>
      </c>
      <c r="C984" s="223"/>
      <c r="D984" s="224" t="str">
        <f t="shared" si="293"/>
        <v/>
      </c>
      <c r="E984" s="225"/>
      <c r="F984" s="226">
        <f t="shared" si="294"/>
        <v>0</v>
      </c>
      <c r="G984" s="286">
        <f t="shared" si="295"/>
        <v>0</v>
      </c>
    </row>
    <row r="985" spans="1:7" s="229" customFormat="1" ht="24" customHeight="1" x14ac:dyDescent="0.2">
      <c r="A985" s="224" t="str">
        <f t="shared" si="291"/>
        <v/>
      </c>
      <c r="B985" s="222">
        <f t="shared" si="292"/>
        <v>0</v>
      </c>
      <c r="C985" s="223"/>
      <c r="D985" s="224" t="str">
        <f t="shared" si="293"/>
        <v/>
      </c>
      <c r="E985" s="225"/>
      <c r="F985" s="226">
        <f t="shared" si="294"/>
        <v>0</v>
      </c>
      <c r="G985" s="286">
        <f t="shared" si="295"/>
        <v>0</v>
      </c>
    </row>
    <row r="986" spans="1:7" ht="24" customHeight="1" x14ac:dyDescent="0.2">
      <c r="A986" s="287"/>
      <c r="D986" s="97"/>
      <c r="E986" s="98"/>
      <c r="F986" s="273" t="s">
        <v>32</v>
      </c>
      <c r="G986" s="288">
        <f>SUBTOTAL(9,G978:G985)</f>
        <v>0</v>
      </c>
    </row>
    <row r="987" spans="1:7" ht="24" customHeight="1" x14ac:dyDescent="0.2">
      <c r="A987" s="287"/>
      <c r="C987" s="107" t="s">
        <v>606</v>
      </c>
      <c r="D987" s="97"/>
      <c r="E987" s="98"/>
      <c r="G987" s="289"/>
    </row>
    <row r="988" spans="1:7" s="229" customFormat="1" ht="24" customHeight="1" x14ac:dyDescent="0.2">
      <c r="A988" s="224" t="str">
        <f t="shared" ref="A988:A996" si="296">IFERROR(VLOOKUP(C988,Tabla_Insumos,4,FALSE),"")</f>
        <v/>
      </c>
      <c r="B988" s="222" t="str">
        <f t="shared" ref="B988:B996" si="297">IFERROR(VLOOKUP(C988,Tabla_Insumos,5,FALSE),"")</f>
        <v/>
      </c>
      <c r="C988" s="223"/>
      <c r="D988" s="224" t="str">
        <f t="shared" ref="D988:D996" si="298">IFERROR(VLOOKUP(C988,Tabla_Insumos,2,FALSE),"")</f>
        <v/>
      </c>
      <c r="E988" s="225"/>
      <c r="F988" s="226">
        <f t="shared" ref="F988:F996" si="299">IFERROR(VLOOKUP(C988,Tabla_Insumos,3,FALSE),0)</f>
        <v>0</v>
      </c>
      <c r="G988" s="286">
        <f t="shared" ref="G988:G996" si="300">ROUND(E988*F988,2)</f>
        <v>0</v>
      </c>
    </row>
    <row r="989" spans="1:7" s="229" customFormat="1" ht="24" customHeight="1" x14ac:dyDescent="0.2">
      <c r="A989" s="224" t="str">
        <f t="shared" si="296"/>
        <v/>
      </c>
      <c r="B989" s="222" t="str">
        <f t="shared" si="297"/>
        <v/>
      </c>
      <c r="C989" s="223"/>
      <c r="D989" s="224" t="str">
        <f t="shared" si="298"/>
        <v/>
      </c>
      <c r="E989" s="225"/>
      <c r="F989" s="226">
        <f t="shared" si="299"/>
        <v>0</v>
      </c>
      <c r="G989" s="286">
        <f t="shared" si="300"/>
        <v>0</v>
      </c>
    </row>
    <row r="990" spans="1:7" s="229" customFormat="1" ht="24" customHeight="1" x14ac:dyDescent="0.2">
      <c r="A990" s="224" t="str">
        <f t="shared" si="296"/>
        <v/>
      </c>
      <c r="B990" s="222" t="str">
        <f t="shared" si="297"/>
        <v/>
      </c>
      <c r="C990" s="223"/>
      <c r="D990" s="224" t="str">
        <f t="shared" si="298"/>
        <v/>
      </c>
      <c r="E990" s="225"/>
      <c r="F990" s="226">
        <f t="shared" si="299"/>
        <v>0</v>
      </c>
      <c r="G990" s="286">
        <f t="shared" si="300"/>
        <v>0</v>
      </c>
    </row>
    <row r="991" spans="1:7" s="229" customFormat="1" ht="24" customHeight="1" x14ac:dyDescent="0.2">
      <c r="A991" s="224" t="str">
        <f t="shared" si="296"/>
        <v/>
      </c>
      <c r="B991" s="222" t="str">
        <f t="shared" si="297"/>
        <v/>
      </c>
      <c r="C991" s="223"/>
      <c r="D991" s="224" t="str">
        <f t="shared" si="298"/>
        <v/>
      </c>
      <c r="E991" s="225"/>
      <c r="F991" s="226">
        <f t="shared" si="299"/>
        <v>0</v>
      </c>
      <c r="G991" s="286">
        <f t="shared" si="300"/>
        <v>0</v>
      </c>
    </row>
    <row r="992" spans="1:7" s="229" customFormat="1" ht="24" customHeight="1" x14ac:dyDescent="0.2">
      <c r="A992" s="224" t="str">
        <f t="shared" si="296"/>
        <v/>
      </c>
      <c r="B992" s="222" t="str">
        <f t="shared" si="297"/>
        <v/>
      </c>
      <c r="C992" s="223"/>
      <c r="D992" s="224" t="str">
        <f t="shared" si="298"/>
        <v/>
      </c>
      <c r="E992" s="225"/>
      <c r="F992" s="226">
        <f t="shared" si="299"/>
        <v>0</v>
      </c>
      <c r="G992" s="286">
        <f t="shared" si="300"/>
        <v>0</v>
      </c>
    </row>
    <row r="993" spans="1:7" s="229" customFormat="1" ht="24" customHeight="1" x14ac:dyDescent="0.2">
      <c r="A993" s="224" t="str">
        <f t="shared" si="296"/>
        <v/>
      </c>
      <c r="B993" s="222" t="str">
        <f t="shared" si="297"/>
        <v/>
      </c>
      <c r="C993" s="223"/>
      <c r="D993" s="224" t="str">
        <f t="shared" si="298"/>
        <v/>
      </c>
      <c r="E993" s="225"/>
      <c r="F993" s="226">
        <f t="shared" si="299"/>
        <v>0</v>
      </c>
      <c r="G993" s="286">
        <f t="shared" si="300"/>
        <v>0</v>
      </c>
    </row>
    <row r="994" spans="1:7" s="229" customFormat="1" ht="24" customHeight="1" x14ac:dyDescent="0.2">
      <c r="A994" s="224" t="str">
        <f t="shared" si="296"/>
        <v/>
      </c>
      <c r="B994" s="222" t="str">
        <f t="shared" si="297"/>
        <v/>
      </c>
      <c r="C994" s="223"/>
      <c r="D994" s="224" t="str">
        <f t="shared" si="298"/>
        <v/>
      </c>
      <c r="E994" s="225"/>
      <c r="F994" s="226">
        <f t="shared" si="299"/>
        <v>0</v>
      </c>
      <c r="G994" s="286">
        <f t="shared" si="300"/>
        <v>0</v>
      </c>
    </row>
    <row r="995" spans="1:7" s="229" customFormat="1" ht="24" customHeight="1" x14ac:dyDescent="0.2">
      <c r="A995" s="224" t="str">
        <f t="shared" si="296"/>
        <v/>
      </c>
      <c r="B995" s="222" t="str">
        <f t="shared" si="297"/>
        <v/>
      </c>
      <c r="C995" s="223"/>
      <c r="D995" s="224" t="str">
        <f t="shared" si="298"/>
        <v/>
      </c>
      <c r="E995" s="225"/>
      <c r="F995" s="226">
        <f t="shared" si="299"/>
        <v>0</v>
      </c>
      <c r="G995" s="286">
        <f t="shared" si="300"/>
        <v>0</v>
      </c>
    </row>
    <row r="996" spans="1:7" s="229" customFormat="1" ht="24" customHeight="1" x14ac:dyDescent="0.2">
      <c r="A996" s="224" t="str">
        <f t="shared" si="296"/>
        <v/>
      </c>
      <c r="B996" s="222" t="str">
        <f t="shared" si="297"/>
        <v/>
      </c>
      <c r="C996" s="223"/>
      <c r="D996" s="224" t="str">
        <f t="shared" si="298"/>
        <v/>
      </c>
      <c r="E996" s="225"/>
      <c r="F996" s="226">
        <f t="shared" si="299"/>
        <v>0</v>
      </c>
      <c r="G996" s="286">
        <f t="shared" si="300"/>
        <v>0</v>
      </c>
    </row>
    <row r="997" spans="1:7" ht="24" customHeight="1" x14ac:dyDescent="0.2">
      <c r="A997" s="290"/>
      <c r="B997" s="97"/>
      <c r="D997" s="97"/>
      <c r="E997" s="98"/>
      <c r="F997" s="273" t="s">
        <v>33</v>
      </c>
      <c r="G997" s="288">
        <f>SUBTOTAL(9,G988:G996)</f>
        <v>0</v>
      </c>
    </row>
    <row r="998" spans="1:7" ht="24" customHeight="1" x14ac:dyDescent="0.2">
      <c r="A998" s="291"/>
      <c r="B998" s="97"/>
      <c r="D998" s="97"/>
      <c r="E998" s="98"/>
      <c r="G998" s="289"/>
    </row>
    <row r="999" spans="1:7" ht="24" customHeight="1" x14ac:dyDescent="0.2">
      <c r="A999" s="292" t="str">
        <f>B957</f>
        <v/>
      </c>
      <c r="B999" s="293" t="str">
        <f>C957</f>
        <v/>
      </c>
      <c r="C999" s="104"/>
      <c r="D999" s="104" t="s">
        <v>34</v>
      </c>
      <c r="E999" s="105"/>
      <c r="F999" s="295" t="s">
        <v>35</v>
      </c>
      <c r="G999" s="294">
        <f>SUBTOTAL(9,G962:G998)</f>
        <v>0</v>
      </c>
    </row>
    <row r="1001" spans="1:7" ht="24" customHeight="1" x14ac:dyDescent="0.2">
      <c r="A1001" s="274" t="s">
        <v>37</v>
      </c>
      <c r="B1001" s="275"/>
      <c r="C1001" s="275"/>
      <c r="D1001" s="275"/>
      <c r="E1001" s="275"/>
      <c r="F1001" s="275"/>
      <c r="G1001" s="276"/>
    </row>
    <row r="1002" spans="1:7" ht="24" customHeight="1" x14ac:dyDescent="0.2">
      <c r="A1002" s="277" t="s">
        <v>602</v>
      </c>
      <c r="B1002" s="93" t="str">
        <f>Comitente</f>
        <v>DIRECCION PROVINCIAL DE ESPACIOS VERDES</v>
      </c>
      <c r="C1002" s="89"/>
      <c r="D1002" s="94"/>
      <c r="E1002" s="94"/>
      <c r="F1002" s="95"/>
      <c r="G1002" s="278"/>
    </row>
    <row r="1003" spans="1:7" ht="24" customHeight="1" x14ac:dyDescent="0.2">
      <c r="A1003" s="277" t="s">
        <v>603</v>
      </c>
      <c r="B1003" s="93">
        <f>Contratista</f>
        <v>0</v>
      </c>
      <c r="C1003" s="90"/>
      <c r="D1003" s="90"/>
      <c r="E1003" s="90"/>
      <c r="F1003" s="96"/>
      <c r="G1003" s="279"/>
    </row>
    <row r="1004" spans="1:7" ht="24" customHeight="1" x14ac:dyDescent="0.2">
      <c r="A1004" s="277" t="s">
        <v>24</v>
      </c>
      <c r="B1004" s="93" t="str">
        <f>Obra</f>
        <v>EXTRACCION DE MANGRULLO EXISTENTE, PROVISION DE NUEVO MANGRULLO Y REFUNCIONALIZACION DE JUEGOS DE NIÑOS EN PARQUE DE MAYO</v>
      </c>
      <c r="C1004" s="90"/>
      <c r="D1004" s="90"/>
      <c r="E1004" s="90"/>
      <c r="F1004" s="96" t="s">
        <v>38</v>
      </c>
      <c r="G1004" s="280">
        <f>Fecha_Base</f>
        <v>44865</v>
      </c>
    </row>
    <row r="1005" spans="1:7" ht="24" customHeight="1" x14ac:dyDescent="0.2">
      <c r="A1005" s="281" t="s">
        <v>601</v>
      </c>
      <c r="B1005" s="91" t="str">
        <f>Ubicación</f>
        <v>CAPITAL</v>
      </c>
      <c r="C1005" s="91"/>
      <c r="D1005" s="97"/>
      <c r="E1005" s="98"/>
      <c r="G1005" s="282"/>
    </row>
    <row r="1006" spans="1:7" ht="24" customHeight="1" x14ac:dyDescent="0.2">
      <c r="A1006" s="281" t="s">
        <v>39</v>
      </c>
      <c r="B1006" s="100" t="str">
        <f>IFERROR(VALUE(LEFT(B1007,FIND(".",B1007)-1)),"")</f>
        <v/>
      </c>
      <c r="C1006" s="92" t="str">
        <f>IFERROR(VLOOKUP(B1006,Tabla_CyP,2,FALSE),"")</f>
        <v/>
      </c>
      <c r="E1006" s="98"/>
      <c r="G1006" s="282"/>
    </row>
    <row r="1007" spans="1:7" ht="24" customHeight="1" x14ac:dyDescent="0.2">
      <c r="A1007" s="281" t="s">
        <v>25</v>
      </c>
      <c r="B1007" s="101" t="str">
        <f>IFERROR(VLOOKUP(COUNTIF($A$1:A1007,"ANALISIS DE PRECIOS"),Tabla_NumeroItem,2,FALSE),"")</f>
        <v/>
      </c>
      <c r="C1007" s="92" t="str">
        <f>IFERROR(VLOOKUP(B1007,Tabla_CyP,2,FALSE),"")</f>
        <v/>
      </c>
      <c r="D1007" s="97"/>
      <c r="E1007" s="98"/>
      <c r="F1007" s="96" t="s">
        <v>26</v>
      </c>
      <c r="G1007" s="283" t="str">
        <f>IFERROR(VLOOKUP(B1007,Tabla_CyP,4,FALSE),"")</f>
        <v/>
      </c>
    </row>
    <row r="1008" spans="1:7" ht="24" customHeight="1" x14ac:dyDescent="0.2">
      <c r="A1008" s="281"/>
      <c r="B1008" s="91"/>
      <c r="D1008" s="97"/>
      <c r="E1008" s="98"/>
      <c r="G1008" s="282"/>
    </row>
    <row r="1009" spans="1:123" ht="24" customHeight="1" x14ac:dyDescent="0.2">
      <c r="A1009" s="334" t="s">
        <v>507</v>
      </c>
      <c r="B1009" s="335"/>
      <c r="C1009" s="336" t="s">
        <v>0</v>
      </c>
      <c r="D1009" s="336" t="s">
        <v>27</v>
      </c>
      <c r="E1009" s="338" t="s">
        <v>28</v>
      </c>
      <c r="F1009" s="340" t="s">
        <v>29</v>
      </c>
      <c r="G1009" s="340" t="s">
        <v>30</v>
      </c>
    </row>
    <row r="1010" spans="1:123" s="97" customFormat="1" ht="24" customHeight="1" x14ac:dyDescent="0.2">
      <c r="A1010" s="102" t="s">
        <v>508</v>
      </c>
      <c r="B1010" s="102" t="s">
        <v>509</v>
      </c>
      <c r="C1010" s="337"/>
      <c r="D1010" s="337"/>
      <c r="E1010" s="339"/>
      <c r="F1010" s="341"/>
      <c r="G1010" s="341"/>
      <c r="H1010" s="230"/>
      <c r="I1010" s="230"/>
      <c r="J1010" s="230"/>
      <c r="K1010" s="230"/>
      <c r="L1010" s="230"/>
      <c r="M1010" s="230"/>
      <c r="N1010" s="230"/>
      <c r="O1010" s="230"/>
      <c r="P1010" s="230"/>
      <c r="Q1010" s="230"/>
      <c r="R1010" s="230"/>
      <c r="S1010" s="230"/>
      <c r="T1010" s="230"/>
      <c r="U1010" s="230"/>
      <c r="V1010" s="230"/>
      <c r="W1010" s="230"/>
      <c r="X1010" s="230"/>
      <c r="Y1010" s="230"/>
      <c r="Z1010" s="230"/>
      <c r="AA1010" s="230"/>
      <c r="AB1010" s="230"/>
      <c r="AC1010" s="230"/>
      <c r="AD1010" s="230"/>
      <c r="AE1010" s="230"/>
      <c r="AF1010" s="230"/>
      <c r="AG1010" s="230"/>
      <c r="AH1010" s="230"/>
      <c r="AI1010" s="230"/>
      <c r="AJ1010" s="230"/>
      <c r="AK1010" s="230"/>
      <c r="AL1010" s="230"/>
      <c r="AM1010" s="230"/>
      <c r="AN1010" s="230"/>
      <c r="AO1010" s="230"/>
      <c r="AP1010" s="230"/>
      <c r="AQ1010" s="230"/>
      <c r="AR1010" s="230"/>
      <c r="AS1010" s="230"/>
      <c r="AT1010" s="230"/>
      <c r="AU1010" s="230"/>
      <c r="AV1010" s="230"/>
      <c r="AW1010" s="230"/>
      <c r="AX1010" s="230"/>
      <c r="AY1010" s="230"/>
      <c r="AZ1010" s="230"/>
      <c r="BA1010" s="230"/>
      <c r="BB1010" s="230"/>
      <c r="BC1010" s="230"/>
      <c r="BD1010" s="230"/>
      <c r="BE1010" s="230"/>
      <c r="BF1010" s="230"/>
      <c r="BG1010" s="230"/>
      <c r="BH1010" s="230"/>
      <c r="BI1010" s="230"/>
      <c r="BJ1010" s="230"/>
      <c r="BK1010" s="230"/>
      <c r="BL1010" s="230"/>
      <c r="BM1010" s="230"/>
      <c r="BN1010" s="230"/>
      <c r="BO1010" s="230"/>
      <c r="BP1010" s="230"/>
      <c r="BQ1010" s="230"/>
      <c r="BR1010" s="230"/>
      <c r="BS1010" s="230"/>
      <c r="BT1010" s="230"/>
      <c r="BU1010" s="230"/>
      <c r="BV1010" s="230"/>
      <c r="BW1010" s="230"/>
      <c r="BX1010" s="230"/>
      <c r="BY1010" s="230"/>
      <c r="BZ1010" s="230"/>
      <c r="CA1010" s="230"/>
      <c r="CB1010" s="230"/>
      <c r="CC1010" s="230"/>
      <c r="CD1010" s="230"/>
      <c r="CE1010" s="230"/>
      <c r="CF1010" s="230"/>
      <c r="CG1010" s="230"/>
      <c r="CH1010" s="230"/>
      <c r="CI1010" s="230"/>
      <c r="CJ1010" s="230"/>
      <c r="CK1010" s="230"/>
      <c r="CL1010" s="230"/>
      <c r="CM1010" s="230"/>
      <c r="CN1010" s="230"/>
      <c r="CO1010" s="230"/>
      <c r="CP1010" s="230"/>
      <c r="CQ1010" s="230"/>
      <c r="CR1010" s="230"/>
      <c r="CS1010" s="230"/>
      <c r="CT1010" s="230"/>
      <c r="CU1010" s="230"/>
      <c r="CV1010" s="230"/>
      <c r="CW1010" s="230"/>
      <c r="CX1010" s="230"/>
      <c r="CY1010" s="230"/>
      <c r="CZ1010" s="230"/>
      <c r="DA1010" s="230"/>
      <c r="DB1010" s="230"/>
      <c r="DC1010" s="230"/>
      <c r="DD1010" s="230"/>
      <c r="DE1010" s="230"/>
      <c r="DF1010" s="230"/>
      <c r="DG1010" s="230"/>
      <c r="DH1010" s="230"/>
      <c r="DI1010" s="230"/>
      <c r="DJ1010" s="230"/>
      <c r="DK1010" s="230"/>
      <c r="DL1010" s="230"/>
      <c r="DM1010" s="230"/>
      <c r="DN1010" s="230"/>
      <c r="DO1010" s="230"/>
      <c r="DP1010" s="230"/>
      <c r="DQ1010" s="230"/>
      <c r="DR1010" s="230"/>
      <c r="DS1010" s="230"/>
    </row>
    <row r="1011" spans="1:123" ht="24" customHeight="1" x14ac:dyDescent="0.2">
      <c r="A1011" s="284"/>
      <c r="B1011" s="103"/>
      <c r="C1011" s="143" t="s">
        <v>604</v>
      </c>
      <c r="D1011" s="104"/>
      <c r="E1011" s="105"/>
      <c r="F1011" s="106"/>
      <c r="G1011" s="285"/>
    </row>
    <row r="1012" spans="1:123" s="229" customFormat="1" ht="24" customHeight="1" x14ac:dyDescent="0.2">
      <c r="A1012" s="224" t="str">
        <f t="shared" ref="A1012:A1025" si="301">IFERROR(VLOOKUP(C1012,Tabla_Insumos,4,FALSE),"")</f>
        <v/>
      </c>
      <c r="B1012" s="222" t="str">
        <f>IFERROR(VLOOKUP(C1012,Tabla_Insumos,5,FALSE),"")</f>
        <v/>
      </c>
      <c r="C1012" s="223"/>
      <c r="D1012" s="224" t="str">
        <f t="shared" ref="D1012:D1025" si="302">IFERROR(VLOOKUP(C1012,Tabla_Insumos,2,FALSE),"")</f>
        <v/>
      </c>
      <c r="E1012" s="225"/>
      <c r="F1012" s="226">
        <f t="shared" ref="F1012:F1025" si="303">IFERROR(VLOOKUP(C1012,Tabla_Insumos,3,FALSE),0)</f>
        <v>0</v>
      </c>
      <c r="G1012" s="286">
        <f>ROUND(E1012*F1012,2)</f>
        <v>0</v>
      </c>
    </row>
    <row r="1013" spans="1:123" s="229" customFormat="1" ht="24" customHeight="1" x14ac:dyDescent="0.2">
      <c r="A1013" s="224" t="str">
        <f t="shared" si="301"/>
        <v/>
      </c>
      <c r="B1013" s="222" t="str">
        <f t="shared" ref="B1013:B1025" si="304">IFERROR(VLOOKUP(C1013,Tabla_Insumos,5,FALSE),"")</f>
        <v/>
      </c>
      <c r="C1013" s="223"/>
      <c r="D1013" s="224" t="str">
        <f t="shared" si="302"/>
        <v/>
      </c>
      <c r="E1013" s="225"/>
      <c r="F1013" s="226">
        <f t="shared" si="303"/>
        <v>0</v>
      </c>
      <c r="G1013" s="286">
        <f t="shared" ref="G1013:G1025" si="305">ROUND(E1013*F1013,2)</f>
        <v>0</v>
      </c>
    </row>
    <row r="1014" spans="1:123" s="229" customFormat="1" ht="24" customHeight="1" x14ac:dyDescent="0.2">
      <c r="A1014" s="224" t="str">
        <f t="shared" si="301"/>
        <v/>
      </c>
      <c r="B1014" s="222" t="str">
        <f t="shared" si="304"/>
        <v/>
      </c>
      <c r="C1014" s="223"/>
      <c r="D1014" s="224" t="str">
        <f t="shared" si="302"/>
        <v/>
      </c>
      <c r="E1014" s="225"/>
      <c r="F1014" s="226">
        <f t="shared" si="303"/>
        <v>0</v>
      </c>
      <c r="G1014" s="286">
        <f t="shared" si="305"/>
        <v>0</v>
      </c>
    </row>
    <row r="1015" spans="1:123" s="229" customFormat="1" ht="24" customHeight="1" x14ac:dyDescent="0.2">
      <c r="A1015" s="224" t="str">
        <f t="shared" si="301"/>
        <v/>
      </c>
      <c r="B1015" s="222" t="str">
        <f t="shared" si="304"/>
        <v/>
      </c>
      <c r="C1015" s="223"/>
      <c r="D1015" s="224" t="str">
        <f t="shared" si="302"/>
        <v/>
      </c>
      <c r="E1015" s="225"/>
      <c r="F1015" s="226">
        <f t="shared" si="303"/>
        <v>0</v>
      </c>
      <c r="G1015" s="286">
        <f t="shared" si="305"/>
        <v>0</v>
      </c>
    </row>
    <row r="1016" spans="1:123" s="229" customFormat="1" ht="24" customHeight="1" x14ac:dyDescent="0.2">
      <c r="A1016" s="224" t="str">
        <f t="shared" si="301"/>
        <v/>
      </c>
      <c r="B1016" s="222" t="str">
        <f t="shared" si="304"/>
        <v/>
      </c>
      <c r="C1016" s="223"/>
      <c r="D1016" s="224" t="str">
        <f t="shared" si="302"/>
        <v/>
      </c>
      <c r="E1016" s="225"/>
      <c r="F1016" s="226">
        <f t="shared" si="303"/>
        <v>0</v>
      </c>
      <c r="G1016" s="286">
        <f t="shared" si="305"/>
        <v>0</v>
      </c>
    </row>
    <row r="1017" spans="1:123" s="229" customFormat="1" ht="24" customHeight="1" x14ac:dyDescent="0.2">
      <c r="A1017" s="224" t="str">
        <f t="shared" si="301"/>
        <v/>
      </c>
      <c r="B1017" s="222" t="str">
        <f t="shared" si="304"/>
        <v/>
      </c>
      <c r="C1017" s="223"/>
      <c r="D1017" s="224" t="str">
        <f t="shared" si="302"/>
        <v/>
      </c>
      <c r="E1017" s="225"/>
      <c r="F1017" s="226">
        <f t="shared" si="303"/>
        <v>0</v>
      </c>
      <c r="G1017" s="286">
        <f t="shared" si="305"/>
        <v>0</v>
      </c>
    </row>
    <row r="1018" spans="1:123" s="229" customFormat="1" ht="24" customHeight="1" x14ac:dyDescent="0.2">
      <c r="A1018" s="224" t="str">
        <f t="shared" si="301"/>
        <v/>
      </c>
      <c r="B1018" s="222" t="str">
        <f t="shared" si="304"/>
        <v/>
      </c>
      <c r="C1018" s="223"/>
      <c r="D1018" s="224" t="str">
        <f t="shared" si="302"/>
        <v/>
      </c>
      <c r="E1018" s="225"/>
      <c r="F1018" s="226">
        <f t="shared" si="303"/>
        <v>0</v>
      </c>
      <c r="G1018" s="286">
        <f t="shared" si="305"/>
        <v>0</v>
      </c>
    </row>
    <row r="1019" spans="1:123" s="229" customFormat="1" ht="24" customHeight="1" x14ac:dyDescent="0.2">
      <c r="A1019" s="224" t="str">
        <f t="shared" si="301"/>
        <v/>
      </c>
      <c r="B1019" s="222" t="str">
        <f t="shared" si="304"/>
        <v/>
      </c>
      <c r="C1019" s="223"/>
      <c r="D1019" s="224" t="str">
        <f t="shared" si="302"/>
        <v/>
      </c>
      <c r="E1019" s="225"/>
      <c r="F1019" s="226">
        <f t="shared" si="303"/>
        <v>0</v>
      </c>
      <c r="G1019" s="286">
        <f t="shared" si="305"/>
        <v>0</v>
      </c>
    </row>
    <row r="1020" spans="1:123" s="229" customFormat="1" ht="24" customHeight="1" x14ac:dyDescent="0.2">
      <c r="A1020" s="224" t="str">
        <f t="shared" si="301"/>
        <v/>
      </c>
      <c r="B1020" s="222" t="str">
        <f t="shared" si="304"/>
        <v/>
      </c>
      <c r="C1020" s="223"/>
      <c r="D1020" s="224" t="str">
        <f t="shared" si="302"/>
        <v/>
      </c>
      <c r="E1020" s="225"/>
      <c r="F1020" s="226">
        <f t="shared" si="303"/>
        <v>0</v>
      </c>
      <c r="G1020" s="286">
        <f t="shared" si="305"/>
        <v>0</v>
      </c>
    </row>
    <row r="1021" spans="1:123" s="229" customFormat="1" ht="24" customHeight="1" x14ac:dyDescent="0.2">
      <c r="A1021" s="224" t="str">
        <f t="shared" si="301"/>
        <v/>
      </c>
      <c r="B1021" s="222" t="str">
        <f t="shared" si="304"/>
        <v/>
      </c>
      <c r="C1021" s="223"/>
      <c r="D1021" s="224" t="str">
        <f t="shared" si="302"/>
        <v/>
      </c>
      <c r="E1021" s="225"/>
      <c r="F1021" s="226">
        <f t="shared" si="303"/>
        <v>0</v>
      </c>
      <c r="G1021" s="286">
        <f t="shared" si="305"/>
        <v>0</v>
      </c>
    </row>
    <row r="1022" spans="1:123" s="229" customFormat="1" ht="24" customHeight="1" x14ac:dyDescent="0.2">
      <c r="A1022" s="224" t="str">
        <f t="shared" si="301"/>
        <v/>
      </c>
      <c r="B1022" s="222" t="str">
        <f t="shared" si="304"/>
        <v/>
      </c>
      <c r="C1022" s="223"/>
      <c r="D1022" s="224" t="str">
        <f t="shared" si="302"/>
        <v/>
      </c>
      <c r="E1022" s="225"/>
      <c r="F1022" s="226">
        <f t="shared" si="303"/>
        <v>0</v>
      </c>
      <c r="G1022" s="286">
        <f t="shared" si="305"/>
        <v>0</v>
      </c>
    </row>
    <row r="1023" spans="1:123" s="229" customFormat="1" ht="24" customHeight="1" x14ac:dyDescent="0.2">
      <c r="A1023" s="224" t="str">
        <f t="shared" si="301"/>
        <v/>
      </c>
      <c r="B1023" s="222" t="str">
        <f t="shared" si="304"/>
        <v/>
      </c>
      <c r="C1023" s="223"/>
      <c r="D1023" s="224" t="str">
        <f t="shared" si="302"/>
        <v/>
      </c>
      <c r="E1023" s="225"/>
      <c r="F1023" s="226">
        <f t="shared" si="303"/>
        <v>0</v>
      </c>
      <c r="G1023" s="286">
        <f t="shared" si="305"/>
        <v>0</v>
      </c>
    </row>
    <row r="1024" spans="1:123" s="229" customFormat="1" ht="24" customHeight="1" x14ac:dyDescent="0.2">
      <c r="A1024" s="224" t="str">
        <f t="shared" si="301"/>
        <v/>
      </c>
      <c r="B1024" s="222" t="str">
        <f t="shared" si="304"/>
        <v/>
      </c>
      <c r="C1024" s="223"/>
      <c r="D1024" s="224" t="str">
        <f t="shared" si="302"/>
        <v/>
      </c>
      <c r="E1024" s="225"/>
      <c r="F1024" s="226">
        <f t="shared" si="303"/>
        <v>0</v>
      </c>
      <c r="G1024" s="286">
        <f t="shared" si="305"/>
        <v>0</v>
      </c>
    </row>
    <row r="1025" spans="1:7" s="229" customFormat="1" ht="24" customHeight="1" x14ac:dyDescent="0.2">
      <c r="A1025" s="224" t="str">
        <f t="shared" si="301"/>
        <v/>
      </c>
      <c r="B1025" s="222" t="str">
        <f t="shared" si="304"/>
        <v/>
      </c>
      <c r="C1025" s="223"/>
      <c r="D1025" s="224" t="str">
        <f t="shared" si="302"/>
        <v/>
      </c>
      <c r="E1025" s="225"/>
      <c r="F1025" s="227">
        <f t="shared" si="303"/>
        <v>0</v>
      </c>
      <c r="G1025" s="286">
        <f t="shared" si="305"/>
        <v>0</v>
      </c>
    </row>
    <row r="1026" spans="1:7" ht="24" customHeight="1" x14ac:dyDescent="0.2">
      <c r="A1026" s="287"/>
      <c r="D1026" s="97"/>
      <c r="E1026" s="98"/>
      <c r="F1026" s="273" t="s">
        <v>31</v>
      </c>
      <c r="G1026" s="288">
        <f>SUBTOTAL(9,G1012:G1025)</f>
        <v>0</v>
      </c>
    </row>
    <row r="1027" spans="1:7" ht="24" customHeight="1" x14ac:dyDescent="0.2">
      <c r="A1027" s="287"/>
      <c r="C1027" s="107" t="s">
        <v>605</v>
      </c>
      <c r="D1027" s="97"/>
      <c r="E1027" s="98"/>
      <c r="G1027" s="289"/>
    </row>
    <row r="1028" spans="1:7" s="229" customFormat="1" ht="24" customHeight="1" x14ac:dyDescent="0.2">
      <c r="A1028" s="224" t="str">
        <f t="shared" ref="A1028:A1035" si="306">IFERROR(VLOOKUP(C1028,Tabla_Insumos,4,FALSE),"")</f>
        <v/>
      </c>
      <c r="B1028" s="222">
        <f t="shared" ref="B1028:B1035" si="307">IFERROR(VLOOKUP(A1028,Tabla_Indices,5,FALSE),"")</f>
        <v>0</v>
      </c>
      <c r="C1028" s="223"/>
      <c r="D1028" s="224" t="str">
        <f t="shared" ref="D1028:D1035" si="308">IFERROR(VLOOKUP(C1028,Tabla_Insumos,2,FALSE),"")</f>
        <v/>
      </c>
      <c r="E1028" s="225"/>
      <c r="F1028" s="228">
        <f t="shared" ref="F1028:F1035" si="309">IFERROR(VLOOKUP(C1028,Tabla_Insumos,3,FALSE),0)</f>
        <v>0</v>
      </c>
      <c r="G1028" s="286">
        <f>ROUND(E1028*F1028,2)</f>
        <v>0</v>
      </c>
    </row>
    <row r="1029" spans="1:7" s="229" customFormat="1" ht="24" customHeight="1" x14ac:dyDescent="0.2">
      <c r="A1029" s="224" t="str">
        <f t="shared" si="306"/>
        <v/>
      </c>
      <c r="B1029" s="222">
        <f t="shared" si="307"/>
        <v>0</v>
      </c>
      <c r="C1029" s="223"/>
      <c r="D1029" s="224" t="str">
        <f t="shared" si="308"/>
        <v/>
      </c>
      <c r="E1029" s="225"/>
      <c r="F1029" s="228">
        <f t="shared" si="309"/>
        <v>0</v>
      </c>
      <c r="G1029" s="286">
        <f>ROUND(E1029*F1029,2)</f>
        <v>0</v>
      </c>
    </row>
    <row r="1030" spans="1:7" s="229" customFormat="1" ht="24" customHeight="1" x14ac:dyDescent="0.2">
      <c r="A1030" s="224" t="str">
        <f t="shared" si="306"/>
        <v/>
      </c>
      <c r="B1030" s="222">
        <f t="shared" si="307"/>
        <v>0</v>
      </c>
      <c r="C1030" s="223"/>
      <c r="D1030" s="224" t="str">
        <f t="shared" si="308"/>
        <v/>
      </c>
      <c r="E1030" s="225"/>
      <c r="F1030" s="228">
        <f t="shared" si="309"/>
        <v>0</v>
      </c>
      <c r="G1030" s="286">
        <f t="shared" ref="G1030:G1035" si="310">ROUND(E1030*F1030,2)</f>
        <v>0</v>
      </c>
    </row>
    <row r="1031" spans="1:7" s="229" customFormat="1" ht="24" customHeight="1" x14ac:dyDescent="0.2">
      <c r="A1031" s="224" t="str">
        <f t="shared" si="306"/>
        <v/>
      </c>
      <c r="B1031" s="222">
        <f t="shared" si="307"/>
        <v>0</v>
      </c>
      <c r="C1031" s="223"/>
      <c r="D1031" s="224" t="str">
        <f t="shared" si="308"/>
        <v/>
      </c>
      <c r="E1031" s="225"/>
      <c r="F1031" s="228">
        <f t="shared" si="309"/>
        <v>0</v>
      </c>
      <c r="G1031" s="286">
        <f t="shared" si="310"/>
        <v>0</v>
      </c>
    </row>
    <row r="1032" spans="1:7" s="229" customFormat="1" ht="24" customHeight="1" x14ac:dyDescent="0.2">
      <c r="A1032" s="224" t="str">
        <f t="shared" si="306"/>
        <v/>
      </c>
      <c r="B1032" s="222">
        <f t="shared" si="307"/>
        <v>0</v>
      </c>
      <c r="C1032" s="223"/>
      <c r="D1032" s="224" t="str">
        <f t="shared" si="308"/>
        <v/>
      </c>
      <c r="E1032" s="225"/>
      <c r="F1032" s="226">
        <f t="shared" si="309"/>
        <v>0</v>
      </c>
      <c r="G1032" s="286">
        <f t="shared" si="310"/>
        <v>0</v>
      </c>
    </row>
    <row r="1033" spans="1:7" s="229" customFormat="1" ht="24" customHeight="1" x14ac:dyDescent="0.2">
      <c r="A1033" s="224" t="str">
        <f t="shared" si="306"/>
        <v/>
      </c>
      <c r="B1033" s="222">
        <f t="shared" si="307"/>
        <v>0</v>
      </c>
      <c r="C1033" s="223"/>
      <c r="D1033" s="224" t="str">
        <f t="shared" si="308"/>
        <v/>
      </c>
      <c r="E1033" s="225"/>
      <c r="F1033" s="226">
        <f t="shared" si="309"/>
        <v>0</v>
      </c>
      <c r="G1033" s="286">
        <f t="shared" si="310"/>
        <v>0</v>
      </c>
    </row>
    <row r="1034" spans="1:7" s="229" customFormat="1" ht="24" customHeight="1" x14ac:dyDescent="0.2">
      <c r="A1034" s="224" t="str">
        <f t="shared" si="306"/>
        <v/>
      </c>
      <c r="B1034" s="222">
        <f t="shared" si="307"/>
        <v>0</v>
      </c>
      <c r="C1034" s="223"/>
      <c r="D1034" s="224" t="str">
        <f t="shared" si="308"/>
        <v/>
      </c>
      <c r="E1034" s="225"/>
      <c r="F1034" s="226">
        <f t="shared" si="309"/>
        <v>0</v>
      </c>
      <c r="G1034" s="286">
        <f t="shared" si="310"/>
        <v>0</v>
      </c>
    </row>
    <row r="1035" spans="1:7" s="229" customFormat="1" ht="24" customHeight="1" x14ac:dyDescent="0.2">
      <c r="A1035" s="224" t="str">
        <f t="shared" si="306"/>
        <v/>
      </c>
      <c r="B1035" s="222">
        <f t="shared" si="307"/>
        <v>0</v>
      </c>
      <c r="C1035" s="223"/>
      <c r="D1035" s="224" t="str">
        <f t="shared" si="308"/>
        <v/>
      </c>
      <c r="E1035" s="225"/>
      <c r="F1035" s="226">
        <f t="shared" si="309"/>
        <v>0</v>
      </c>
      <c r="G1035" s="286">
        <f t="shared" si="310"/>
        <v>0</v>
      </c>
    </row>
    <row r="1036" spans="1:7" ht="24" customHeight="1" x14ac:dyDescent="0.2">
      <c r="A1036" s="287"/>
      <c r="D1036" s="97"/>
      <c r="E1036" s="98"/>
      <c r="F1036" s="273" t="s">
        <v>32</v>
      </c>
      <c r="G1036" s="288">
        <f>SUBTOTAL(9,G1028:G1035)</f>
        <v>0</v>
      </c>
    </row>
    <row r="1037" spans="1:7" ht="24" customHeight="1" x14ac:dyDescent="0.2">
      <c r="A1037" s="287"/>
      <c r="C1037" s="107" t="s">
        <v>606</v>
      </c>
      <c r="D1037" s="97"/>
      <c r="E1037" s="98"/>
      <c r="G1037" s="289"/>
    </row>
    <row r="1038" spans="1:7" s="229" customFormat="1" ht="24" customHeight="1" x14ac:dyDescent="0.2">
      <c r="A1038" s="224" t="str">
        <f t="shared" ref="A1038:A1046" si="311">IFERROR(VLOOKUP(C1038,Tabla_Insumos,4,FALSE),"")</f>
        <v/>
      </c>
      <c r="B1038" s="222" t="str">
        <f t="shared" ref="B1038:B1046" si="312">IFERROR(VLOOKUP(C1038,Tabla_Insumos,5,FALSE),"")</f>
        <v/>
      </c>
      <c r="C1038" s="223"/>
      <c r="D1038" s="224" t="str">
        <f t="shared" ref="D1038:D1046" si="313">IFERROR(VLOOKUP(C1038,Tabla_Insumos,2,FALSE),"")</f>
        <v/>
      </c>
      <c r="E1038" s="225"/>
      <c r="F1038" s="226">
        <f t="shared" ref="F1038:F1046" si="314">IFERROR(VLOOKUP(C1038,Tabla_Insumos,3,FALSE),0)</f>
        <v>0</v>
      </c>
      <c r="G1038" s="286">
        <f t="shared" ref="G1038:G1046" si="315">ROUND(E1038*F1038,2)</f>
        <v>0</v>
      </c>
    </row>
    <row r="1039" spans="1:7" s="229" customFormat="1" ht="24" customHeight="1" x14ac:dyDescent="0.2">
      <c r="A1039" s="224" t="str">
        <f t="shared" si="311"/>
        <v/>
      </c>
      <c r="B1039" s="222" t="str">
        <f t="shared" si="312"/>
        <v/>
      </c>
      <c r="C1039" s="223"/>
      <c r="D1039" s="224" t="str">
        <f t="shared" si="313"/>
        <v/>
      </c>
      <c r="E1039" s="225"/>
      <c r="F1039" s="226">
        <f t="shared" si="314"/>
        <v>0</v>
      </c>
      <c r="G1039" s="286">
        <f t="shared" si="315"/>
        <v>0</v>
      </c>
    </row>
    <row r="1040" spans="1:7" s="229" customFormat="1" ht="24" customHeight="1" x14ac:dyDescent="0.2">
      <c r="A1040" s="224" t="str">
        <f t="shared" si="311"/>
        <v/>
      </c>
      <c r="B1040" s="222" t="str">
        <f t="shared" si="312"/>
        <v/>
      </c>
      <c r="C1040" s="223"/>
      <c r="D1040" s="224" t="str">
        <f t="shared" si="313"/>
        <v/>
      </c>
      <c r="E1040" s="225"/>
      <c r="F1040" s="226">
        <f t="shared" si="314"/>
        <v>0</v>
      </c>
      <c r="G1040" s="286">
        <f t="shared" si="315"/>
        <v>0</v>
      </c>
    </row>
    <row r="1041" spans="1:7" s="229" customFormat="1" ht="24" customHeight="1" x14ac:dyDescent="0.2">
      <c r="A1041" s="224" t="str">
        <f t="shared" si="311"/>
        <v/>
      </c>
      <c r="B1041" s="222" t="str">
        <f t="shared" si="312"/>
        <v/>
      </c>
      <c r="C1041" s="223"/>
      <c r="D1041" s="224" t="str">
        <f t="shared" si="313"/>
        <v/>
      </c>
      <c r="E1041" s="225"/>
      <c r="F1041" s="226">
        <f t="shared" si="314"/>
        <v>0</v>
      </c>
      <c r="G1041" s="286">
        <f t="shared" si="315"/>
        <v>0</v>
      </c>
    </row>
    <row r="1042" spans="1:7" s="229" customFormat="1" ht="24" customHeight="1" x14ac:dyDescent="0.2">
      <c r="A1042" s="224" t="str">
        <f t="shared" si="311"/>
        <v/>
      </c>
      <c r="B1042" s="222" t="str">
        <f t="shared" si="312"/>
        <v/>
      </c>
      <c r="C1042" s="223"/>
      <c r="D1042" s="224" t="str">
        <f t="shared" si="313"/>
        <v/>
      </c>
      <c r="E1042" s="225"/>
      <c r="F1042" s="226">
        <f t="shared" si="314"/>
        <v>0</v>
      </c>
      <c r="G1042" s="286">
        <f t="shared" si="315"/>
        <v>0</v>
      </c>
    </row>
    <row r="1043" spans="1:7" s="229" customFormat="1" ht="24" customHeight="1" x14ac:dyDescent="0.2">
      <c r="A1043" s="224" t="str">
        <f t="shared" si="311"/>
        <v/>
      </c>
      <c r="B1043" s="222" t="str">
        <f t="shared" si="312"/>
        <v/>
      </c>
      <c r="C1043" s="223"/>
      <c r="D1043" s="224" t="str">
        <f t="shared" si="313"/>
        <v/>
      </c>
      <c r="E1043" s="225"/>
      <c r="F1043" s="226">
        <f t="shared" si="314"/>
        <v>0</v>
      </c>
      <c r="G1043" s="286">
        <f t="shared" si="315"/>
        <v>0</v>
      </c>
    </row>
    <row r="1044" spans="1:7" s="229" customFormat="1" ht="24" customHeight="1" x14ac:dyDescent="0.2">
      <c r="A1044" s="224" t="str">
        <f t="shared" si="311"/>
        <v/>
      </c>
      <c r="B1044" s="222" t="str">
        <f t="shared" si="312"/>
        <v/>
      </c>
      <c r="C1044" s="223"/>
      <c r="D1044" s="224" t="str">
        <f t="shared" si="313"/>
        <v/>
      </c>
      <c r="E1044" s="225"/>
      <c r="F1044" s="226">
        <f t="shared" si="314"/>
        <v>0</v>
      </c>
      <c r="G1044" s="286">
        <f t="shared" si="315"/>
        <v>0</v>
      </c>
    </row>
    <row r="1045" spans="1:7" s="229" customFormat="1" ht="24" customHeight="1" x14ac:dyDescent="0.2">
      <c r="A1045" s="224" t="str">
        <f t="shared" si="311"/>
        <v/>
      </c>
      <c r="B1045" s="222" t="str">
        <f t="shared" si="312"/>
        <v/>
      </c>
      <c r="C1045" s="223"/>
      <c r="D1045" s="224" t="str">
        <f t="shared" si="313"/>
        <v/>
      </c>
      <c r="E1045" s="225"/>
      <c r="F1045" s="226">
        <f t="shared" si="314"/>
        <v>0</v>
      </c>
      <c r="G1045" s="286">
        <f t="shared" si="315"/>
        <v>0</v>
      </c>
    </row>
    <row r="1046" spans="1:7" s="229" customFormat="1" ht="24" customHeight="1" x14ac:dyDescent="0.2">
      <c r="A1046" s="224" t="str">
        <f t="shared" si="311"/>
        <v/>
      </c>
      <c r="B1046" s="222" t="str">
        <f t="shared" si="312"/>
        <v/>
      </c>
      <c r="C1046" s="223"/>
      <c r="D1046" s="224" t="str">
        <f t="shared" si="313"/>
        <v/>
      </c>
      <c r="E1046" s="225"/>
      <c r="F1046" s="226">
        <f t="shared" si="314"/>
        <v>0</v>
      </c>
      <c r="G1046" s="286">
        <f t="shared" si="315"/>
        <v>0</v>
      </c>
    </row>
    <row r="1047" spans="1:7" ht="24" customHeight="1" x14ac:dyDescent="0.2">
      <c r="A1047" s="290"/>
      <c r="B1047" s="97"/>
      <c r="D1047" s="97"/>
      <c r="E1047" s="98"/>
      <c r="F1047" s="273" t="s">
        <v>33</v>
      </c>
      <c r="G1047" s="288">
        <f>SUBTOTAL(9,G1038:G1046)</f>
        <v>0</v>
      </c>
    </row>
    <row r="1048" spans="1:7" ht="24" customHeight="1" x14ac:dyDescent="0.2">
      <c r="A1048" s="291"/>
      <c r="B1048" s="97"/>
      <c r="D1048" s="97"/>
      <c r="E1048" s="98"/>
      <c r="G1048" s="289"/>
    </row>
    <row r="1049" spans="1:7" ht="24" customHeight="1" x14ac:dyDescent="0.2">
      <c r="A1049" s="292" t="str">
        <f>B1007</f>
        <v/>
      </c>
      <c r="B1049" s="293" t="str">
        <f>C1007</f>
        <v/>
      </c>
      <c r="C1049" s="104"/>
      <c r="D1049" s="104" t="s">
        <v>34</v>
      </c>
      <c r="E1049" s="105"/>
      <c r="F1049" s="295" t="s">
        <v>35</v>
      </c>
      <c r="G1049" s="294">
        <f>SUBTOTAL(9,G1012:G1048)</f>
        <v>0</v>
      </c>
    </row>
    <row r="1051" spans="1:7" ht="24" customHeight="1" x14ac:dyDescent="0.2">
      <c r="A1051" s="274" t="s">
        <v>37</v>
      </c>
      <c r="B1051" s="275"/>
      <c r="C1051" s="275"/>
      <c r="D1051" s="275"/>
      <c r="E1051" s="275"/>
      <c r="F1051" s="275"/>
      <c r="G1051" s="276"/>
    </row>
    <row r="1052" spans="1:7" ht="24" customHeight="1" x14ac:dyDescent="0.2">
      <c r="A1052" s="277" t="s">
        <v>602</v>
      </c>
      <c r="B1052" s="93" t="str">
        <f>Comitente</f>
        <v>DIRECCION PROVINCIAL DE ESPACIOS VERDES</v>
      </c>
      <c r="C1052" s="89"/>
      <c r="D1052" s="94"/>
      <c r="E1052" s="94"/>
      <c r="F1052" s="95"/>
      <c r="G1052" s="278"/>
    </row>
    <row r="1053" spans="1:7" ht="24" customHeight="1" x14ac:dyDescent="0.2">
      <c r="A1053" s="277" t="s">
        <v>603</v>
      </c>
      <c r="B1053" s="93">
        <f>Contratista</f>
        <v>0</v>
      </c>
      <c r="C1053" s="90"/>
      <c r="D1053" s="90"/>
      <c r="E1053" s="90"/>
      <c r="F1053" s="96"/>
      <c r="G1053" s="279"/>
    </row>
    <row r="1054" spans="1:7" ht="24" customHeight="1" x14ac:dyDescent="0.2">
      <c r="A1054" s="277" t="s">
        <v>24</v>
      </c>
      <c r="B1054" s="93" t="str">
        <f>Obra</f>
        <v>EXTRACCION DE MANGRULLO EXISTENTE, PROVISION DE NUEVO MANGRULLO Y REFUNCIONALIZACION DE JUEGOS DE NIÑOS EN PARQUE DE MAYO</v>
      </c>
      <c r="C1054" s="90"/>
      <c r="D1054" s="90"/>
      <c r="E1054" s="90"/>
      <c r="F1054" s="96" t="s">
        <v>38</v>
      </c>
      <c r="G1054" s="280">
        <f>Fecha_Base</f>
        <v>44865</v>
      </c>
    </row>
    <row r="1055" spans="1:7" ht="24" customHeight="1" x14ac:dyDescent="0.2">
      <c r="A1055" s="281" t="s">
        <v>601</v>
      </c>
      <c r="B1055" s="91" t="str">
        <f>Ubicación</f>
        <v>CAPITAL</v>
      </c>
      <c r="C1055" s="91"/>
      <c r="D1055" s="97"/>
      <c r="E1055" s="98"/>
      <c r="G1055" s="282"/>
    </row>
    <row r="1056" spans="1:7" ht="24" customHeight="1" x14ac:dyDescent="0.2">
      <c r="A1056" s="281" t="s">
        <v>39</v>
      </c>
      <c r="B1056" s="100" t="str">
        <f>IFERROR(VALUE(LEFT(B1057,FIND(".",B1057)-1)),"")</f>
        <v/>
      </c>
      <c r="C1056" s="92" t="str">
        <f>IFERROR(VLOOKUP(B1056,Tabla_CyP,2,FALSE),"")</f>
        <v/>
      </c>
      <c r="E1056" s="98"/>
      <c r="G1056" s="282"/>
    </row>
    <row r="1057" spans="1:123" ht="24" customHeight="1" x14ac:dyDescent="0.2">
      <c r="A1057" s="281" t="s">
        <v>25</v>
      </c>
      <c r="B1057" s="101" t="str">
        <f>IFERROR(VLOOKUP(COUNTIF($A$1:A1057,"ANALISIS DE PRECIOS"),Tabla_NumeroItem,2,FALSE),"")</f>
        <v/>
      </c>
      <c r="C1057" s="92" t="str">
        <f>IFERROR(VLOOKUP(B1057,Tabla_CyP,2,FALSE),"")</f>
        <v/>
      </c>
      <c r="D1057" s="97"/>
      <c r="E1057" s="98"/>
      <c r="F1057" s="96" t="s">
        <v>26</v>
      </c>
      <c r="G1057" s="283" t="str">
        <f>IFERROR(VLOOKUP(B1057,Tabla_CyP,4,FALSE),"")</f>
        <v/>
      </c>
    </row>
    <row r="1058" spans="1:123" ht="24" customHeight="1" x14ac:dyDescent="0.2">
      <c r="A1058" s="281"/>
      <c r="B1058" s="91"/>
      <c r="D1058" s="97"/>
      <c r="E1058" s="98"/>
      <c r="G1058" s="282"/>
    </row>
    <row r="1059" spans="1:123" ht="24" customHeight="1" x14ac:dyDescent="0.2">
      <c r="A1059" s="334" t="s">
        <v>507</v>
      </c>
      <c r="B1059" s="335"/>
      <c r="C1059" s="336" t="s">
        <v>0</v>
      </c>
      <c r="D1059" s="336" t="s">
        <v>27</v>
      </c>
      <c r="E1059" s="338" t="s">
        <v>28</v>
      </c>
      <c r="F1059" s="340" t="s">
        <v>29</v>
      </c>
      <c r="G1059" s="340" t="s">
        <v>30</v>
      </c>
    </row>
    <row r="1060" spans="1:123" s="97" customFormat="1" ht="24" customHeight="1" x14ac:dyDescent="0.2">
      <c r="A1060" s="102" t="s">
        <v>508</v>
      </c>
      <c r="B1060" s="102" t="s">
        <v>509</v>
      </c>
      <c r="C1060" s="337"/>
      <c r="D1060" s="337"/>
      <c r="E1060" s="339"/>
      <c r="F1060" s="341"/>
      <c r="G1060" s="341"/>
      <c r="H1060" s="230"/>
      <c r="I1060" s="230"/>
      <c r="J1060" s="230"/>
      <c r="K1060" s="230"/>
      <c r="L1060" s="230"/>
      <c r="M1060" s="230"/>
      <c r="N1060" s="230"/>
      <c r="O1060" s="230"/>
      <c r="P1060" s="230"/>
      <c r="Q1060" s="230"/>
      <c r="R1060" s="230"/>
      <c r="S1060" s="230"/>
      <c r="T1060" s="230"/>
      <c r="U1060" s="230"/>
      <c r="V1060" s="230"/>
      <c r="W1060" s="230"/>
      <c r="X1060" s="230"/>
      <c r="Y1060" s="230"/>
      <c r="Z1060" s="230"/>
      <c r="AA1060" s="230"/>
      <c r="AB1060" s="230"/>
      <c r="AC1060" s="230"/>
      <c r="AD1060" s="230"/>
      <c r="AE1060" s="230"/>
      <c r="AF1060" s="230"/>
      <c r="AG1060" s="230"/>
      <c r="AH1060" s="230"/>
      <c r="AI1060" s="230"/>
      <c r="AJ1060" s="230"/>
      <c r="AK1060" s="230"/>
      <c r="AL1060" s="230"/>
      <c r="AM1060" s="230"/>
      <c r="AN1060" s="230"/>
      <c r="AO1060" s="230"/>
      <c r="AP1060" s="230"/>
      <c r="AQ1060" s="230"/>
      <c r="AR1060" s="230"/>
      <c r="AS1060" s="230"/>
      <c r="AT1060" s="230"/>
      <c r="AU1060" s="230"/>
      <c r="AV1060" s="230"/>
      <c r="AW1060" s="230"/>
      <c r="AX1060" s="230"/>
      <c r="AY1060" s="230"/>
      <c r="AZ1060" s="230"/>
      <c r="BA1060" s="230"/>
      <c r="BB1060" s="230"/>
      <c r="BC1060" s="230"/>
      <c r="BD1060" s="230"/>
      <c r="BE1060" s="230"/>
      <c r="BF1060" s="230"/>
      <c r="BG1060" s="230"/>
      <c r="BH1060" s="230"/>
      <c r="BI1060" s="230"/>
      <c r="BJ1060" s="230"/>
      <c r="BK1060" s="230"/>
      <c r="BL1060" s="230"/>
      <c r="BM1060" s="230"/>
      <c r="BN1060" s="230"/>
      <c r="BO1060" s="230"/>
      <c r="BP1060" s="230"/>
      <c r="BQ1060" s="230"/>
      <c r="BR1060" s="230"/>
      <c r="BS1060" s="230"/>
      <c r="BT1060" s="230"/>
      <c r="BU1060" s="230"/>
      <c r="BV1060" s="230"/>
      <c r="BW1060" s="230"/>
      <c r="BX1060" s="230"/>
      <c r="BY1060" s="230"/>
      <c r="BZ1060" s="230"/>
      <c r="CA1060" s="230"/>
      <c r="CB1060" s="230"/>
      <c r="CC1060" s="230"/>
      <c r="CD1060" s="230"/>
      <c r="CE1060" s="230"/>
      <c r="CF1060" s="230"/>
      <c r="CG1060" s="230"/>
      <c r="CH1060" s="230"/>
      <c r="CI1060" s="230"/>
      <c r="CJ1060" s="230"/>
      <c r="CK1060" s="230"/>
      <c r="CL1060" s="230"/>
      <c r="CM1060" s="230"/>
      <c r="CN1060" s="230"/>
      <c r="CO1060" s="230"/>
      <c r="CP1060" s="230"/>
      <c r="CQ1060" s="230"/>
      <c r="CR1060" s="230"/>
      <c r="CS1060" s="230"/>
      <c r="CT1060" s="230"/>
      <c r="CU1060" s="230"/>
      <c r="CV1060" s="230"/>
      <c r="CW1060" s="230"/>
      <c r="CX1060" s="230"/>
      <c r="CY1060" s="230"/>
      <c r="CZ1060" s="230"/>
      <c r="DA1060" s="230"/>
      <c r="DB1060" s="230"/>
      <c r="DC1060" s="230"/>
      <c r="DD1060" s="230"/>
      <c r="DE1060" s="230"/>
      <c r="DF1060" s="230"/>
      <c r="DG1060" s="230"/>
      <c r="DH1060" s="230"/>
      <c r="DI1060" s="230"/>
      <c r="DJ1060" s="230"/>
      <c r="DK1060" s="230"/>
      <c r="DL1060" s="230"/>
      <c r="DM1060" s="230"/>
      <c r="DN1060" s="230"/>
      <c r="DO1060" s="230"/>
      <c r="DP1060" s="230"/>
      <c r="DQ1060" s="230"/>
      <c r="DR1060" s="230"/>
      <c r="DS1060" s="230"/>
    </row>
    <row r="1061" spans="1:123" ht="24" customHeight="1" x14ac:dyDescent="0.2">
      <c r="A1061" s="284"/>
      <c r="B1061" s="103"/>
      <c r="C1061" s="143" t="s">
        <v>604</v>
      </c>
      <c r="D1061" s="104"/>
      <c r="E1061" s="105"/>
      <c r="F1061" s="106"/>
      <c r="G1061" s="285"/>
    </row>
    <row r="1062" spans="1:123" s="229" customFormat="1" ht="24" customHeight="1" x14ac:dyDescent="0.2">
      <c r="A1062" s="224" t="str">
        <f t="shared" ref="A1062:A1075" si="316">IFERROR(VLOOKUP(C1062,Tabla_Insumos,4,FALSE),"")</f>
        <v/>
      </c>
      <c r="B1062" s="222" t="str">
        <f>IFERROR(VLOOKUP(C1062,Tabla_Insumos,5,FALSE),"")</f>
        <v/>
      </c>
      <c r="C1062" s="223"/>
      <c r="D1062" s="224" t="str">
        <f t="shared" ref="D1062:D1075" si="317">IFERROR(VLOOKUP(C1062,Tabla_Insumos,2,FALSE),"")</f>
        <v/>
      </c>
      <c r="E1062" s="225"/>
      <c r="F1062" s="226">
        <f t="shared" ref="F1062:F1075" si="318">IFERROR(VLOOKUP(C1062,Tabla_Insumos,3,FALSE),0)</f>
        <v>0</v>
      </c>
      <c r="G1062" s="286">
        <f>ROUND(E1062*F1062,2)</f>
        <v>0</v>
      </c>
    </row>
    <row r="1063" spans="1:123" s="229" customFormat="1" ht="24" customHeight="1" x14ac:dyDescent="0.2">
      <c r="A1063" s="224" t="str">
        <f t="shared" si="316"/>
        <v/>
      </c>
      <c r="B1063" s="222" t="str">
        <f t="shared" ref="B1063:B1075" si="319">IFERROR(VLOOKUP(C1063,Tabla_Insumos,5,FALSE),"")</f>
        <v/>
      </c>
      <c r="C1063" s="223"/>
      <c r="D1063" s="224" t="str">
        <f t="shared" si="317"/>
        <v/>
      </c>
      <c r="E1063" s="225"/>
      <c r="F1063" s="226">
        <f t="shared" si="318"/>
        <v>0</v>
      </c>
      <c r="G1063" s="286">
        <f t="shared" ref="G1063:G1075" si="320">ROUND(E1063*F1063,2)</f>
        <v>0</v>
      </c>
    </row>
    <row r="1064" spans="1:123" s="229" customFormat="1" ht="24" customHeight="1" x14ac:dyDescent="0.2">
      <c r="A1064" s="224" t="str">
        <f t="shared" si="316"/>
        <v/>
      </c>
      <c r="B1064" s="222" t="str">
        <f t="shared" si="319"/>
        <v/>
      </c>
      <c r="C1064" s="223"/>
      <c r="D1064" s="224" t="str">
        <f t="shared" si="317"/>
        <v/>
      </c>
      <c r="E1064" s="225"/>
      <c r="F1064" s="226">
        <f t="shared" si="318"/>
        <v>0</v>
      </c>
      <c r="G1064" s="286">
        <f t="shared" si="320"/>
        <v>0</v>
      </c>
    </row>
    <row r="1065" spans="1:123" s="229" customFormat="1" ht="24" customHeight="1" x14ac:dyDescent="0.2">
      <c r="A1065" s="224" t="str">
        <f t="shared" si="316"/>
        <v/>
      </c>
      <c r="B1065" s="222" t="str">
        <f t="shared" si="319"/>
        <v/>
      </c>
      <c r="C1065" s="223"/>
      <c r="D1065" s="224" t="str">
        <f t="shared" si="317"/>
        <v/>
      </c>
      <c r="E1065" s="225"/>
      <c r="F1065" s="226">
        <f t="shared" si="318"/>
        <v>0</v>
      </c>
      <c r="G1065" s="286">
        <f t="shared" si="320"/>
        <v>0</v>
      </c>
    </row>
    <row r="1066" spans="1:123" s="229" customFormat="1" ht="24" customHeight="1" x14ac:dyDescent="0.2">
      <c r="A1066" s="224" t="str">
        <f t="shared" si="316"/>
        <v/>
      </c>
      <c r="B1066" s="222" t="str">
        <f t="shared" si="319"/>
        <v/>
      </c>
      <c r="C1066" s="223"/>
      <c r="D1066" s="224" t="str">
        <f t="shared" si="317"/>
        <v/>
      </c>
      <c r="E1066" s="225"/>
      <c r="F1066" s="226">
        <f t="shared" si="318"/>
        <v>0</v>
      </c>
      <c r="G1066" s="286">
        <f t="shared" si="320"/>
        <v>0</v>
      </c>
    </row>
    <row r="1067" spans="1:123" s="229" customFormat="1" ht="24" customHeight="1" x14ac:dyDescent="0.2">
      <c r="A1067" s="224" t="str">
        <f t="shared" si="316"/>
        <v/>
      </c>
      <c r="B1067" s="222" t="str">
        <f t="shared" si="319"/>
        <v/>
      </c>
      <c r="C1067" s="223"/>
      <c r="D1067" s="224" t="str">
        <f t="shared" si="317"/>
        <v/>
      </c>
      <c r="E1067" s="225"/>
      <c r="F1067" s="226">
        <f t="shared" si="318"/>
        <v>0</v>
      </c>
      <c r="G1067" s="286">
        <f t="shared" si="320"/>
        <v>0</v>
      </c>
    </row>
    <row r="1068" spans="1:123" s="229" customFormat="1" ht="24" customHeight="1" x14ac:dyDescent="0.2">
      <c r="A1068" s="224" t="str">
        <f t="shared" si="316"/>
        <v/>
      </c>
      <c r="B1068" s="222" t="str">
        <f t="shared" si="319"/>
        <v/>
      </c>
      <c r="C1068" s="223"/>
      <c r="D1068" s="224" t="str">
        <f t="shared" si="317"/>
        <v/>
      </c>
      <c r="E1068" s="225"/>
      <c r="F1068" s="226">
        <f t="shared" si="318"/>
        <v>0</v>
      </c>
      <c r="G1068" s="286">
        <f t="shared" si="320"/>
        <v>0</v>
      </c>
    </row>
    <row r="1069" spans="1:123" s="229" customFormat="1" ht="24" customHeight="1" x14ac:dyDescent="0.2">
      <c r="A1069" s="224" t="str">
        <f t="shared" si="316"/>
        <v/>
      </c>
      <c r="B1069" s="222" t="str">
        <f t="shared" si="319"/>
        <v/>
      </c>
      <c r="C1069" s="223"/>
      <c r="D1069" s="224" t="str">
        <f t="shared" si="317"/>
        <v/>
      </c>
      <c r="E1069" s="225"/>
      <c r="F1069" s="226">
        <f t="shared" si="318"/>
        <v>0</v>
      </c>
      <c r="G1069" s="286">
        <f t="shared" si="320"/>
        <v>0</v>
      </c>
    </row>
    <row r="1070" spans="1:123" s="229" customFormat="1" ht="24" customHeight="1" x14ac:dyDescent="0.2">
      <c r="A1070" s="224" t="str">
        <f t="shared" si="316"/>
        <v/>
      </c>
      <c r="B1070" s="222" t="str">
        <f t="shared" si="319"/>
        <v/>
      </c>
      <c r="C1070" s="223"/>
      <c r="D1070" s="224" t="str">
        <f t="shared" si="317"/>
        <v/>
      </c>
      <c r="E1070" s="225"/>
      <c r="F1070" s="226">
        <f t="shared" si="318"/>
        <v>0</v>
      </c>
      <c r="G1070" s="286">
        <f t="shared" si="320"/>
        <v>0</v>
      </c>
    </row>
    <row r="1071" spans="1:123" s="229" customFormat="1" ht="24" customHeight="1" x14ac:dyDescent="0.2">
      <c r="A1071" s="224" t="str">
        <f t="shared" si="316"/>
        <v/>
      </c>
      <c r="B1071" s="222" t="str">
        <f t="shared" si="319"/>
        <v/>
      </c>
      <c r="C1071" s="223"/>
      <c r="D1071" s="224" t="str">
        <f t="shared" si="317"/>
        <v/>
      </c>
      <c r="E1071" s="225"/>
      <c r="F1071" s="226">
        <f t="shared" si="318"/>
        <v>0</v>
      </c>
      <c r="G1071" s="286">
        <f t="shared" si="320"/>
        <v>0</v>
      </c>
    </row>
    <row r="1072" spans="1:123" s="229" customFormat="1" ht="24" customHeight="1" x14ac:dyDescent="0.2">
      <c r="A1072" s="224" t="str">
        <f t="shared" si="316"/>
        <v/>
      </c>
      <c r="B1072" s="222" t="str">
        <f t="shared" si="319"/>
        <v/>
      </c>
      <c r="C1072" s="223"/>
      <c r="D1072" s="224" t="str">
        <f t="shared" si="317"/>
        <v/>
      </c>
      <c r="E1072" s="225"/>
      <c r="F1072" s="226">
        <f t="shared" si="318"/>
        <v>0</v>
      </c>
      <c r="G1072" s="286">
        <f t="shared" si="320"/>
        <v>0</v>
      </c>
    </row>
    <row r="1073" spans="1:7" s="229" customFormat="1" ht="24" customHeight="1" x14ac:dyDescent="0.2">
      <c r="A1073" s="224" t="str">
        <f t="shared" si="316"/>
        <v/>
      </c>
      <c r="B1073" s="222" t="str">
        <f t="shared" si="319"/>
        <v/>
      </c>
      <c r="C1073" s="223"/>
      <c r="D1073" s="224" t="str">
        <f t="shared" si="317"/>
        <v/>
      </c>
      <c r="E1073" s="225"/>
      <c r="F1073" s="226">
        <f t="shared" si="318"/>
        <v>0</v>
      </c>
      <c r="G1073" s="286">
        <f t="shared" si="320"/>
        <v>0</v>
      </c>
    </row>
    <row r="1074" spans="1:7" s="229" customFormat="1" ht="24" customHeight="1" x14ac:dyDescent="0.2">
      <c r="A1074" s="224" t="str">
        <f t="shared" si="316"/>
        <v/>
      </c>
      <c r="B1074" s="222" t="str">
        <f t="shared" si="319"/>
        <v/>
      </c>
      <c r="C1074" s="223"/>
      <c r="D1074" s="224" t="str">
        <f t="shared" si="317"/>
        <v/>
      </c>
      <c r="E1074" s="225"/>
      <c r="F1074" s="226">
        <f t="shared" si="318"/>
        <v>0</v>
      </c>
      <c r="G1074" s="286">
        <f t="shared" si="320"/>
        <v>0</v>
      </c>
    </row>
    <row r="1075" spans="1:7" s="229" customFormat="1" ht="24" customHeight="1" x14ac:dyDescent="0.2">
      <c r="A1075" s="224" t="str">
        <f t="shared" si="316"/>
        <v/>
      </c>
      <c r="B1075" s="222" t="str">
        <f t="shared" si="319"/>
        <v/>
      </c>
      <c r="C1075" s="223"/>
      <c r="D1075" s="224" t="str">
        <f t="shared" si="317"/>
        <v/>
      </c>
      <c r="E1075" s="225"/>
      <c r="F1075" s="227">
        <f t="shared" si="318"/>
        <v>0</v>
      </c>
      <c r="G1075" s="286">
        <f t="shared" si="320"/>
        <v>0</v>
      </c>
    </row>
    <row r="1076" spans="1:7" ht="24" customHeight="1" x14ac:dyDescent="0.2">
      <c r="A1076" s="287"/>
      <c r="D1076" s="97"/>
      <c r="E1076" s="98"/>
      <c r="F1076" s="273" t="s">
        <v>31</v>
      </c>
      <c r="G1076" s="288">
        <f>SUBTOTAL(9,G1062:G1075)</f>
        <v>0</v>
      </c>
    </row>
    <row r="1077" spans="1:7" ht="24" customHeight="1" x14ac:dyDescent="0.2">
      <c r="A1077" s="287"/>
      <c r="C1077" s="107" t="s">
        <v>605</v>
      </c>
      <c r="D1077" s="97"/>
      <c r="E1077" s="98"/>
      <c r="G1077" s="289"/>
    </row>
    <row r="1078" spans="1:7" s="229" customFormat="1" ht="24" customHeight="1" x14ac:dyDescent="0.2">
      <c r="A1078" s="224" t="str">
        <f t="shared" ref="A1078:A1085" si="321">IFERROR(VLOOKUP(C1078,Tabla_Insumos,4,FALSE),"")</f>
        <v/>
      </c>
      <c r="B1078" s="222">
        <f t="shared" ref="B1078:B1085" si="322">IFERROR(VLOOKUP(A1078,Tabla_Indices,5,FALSE),"")</f>
        <v>0</v>
      </c>
      <c r="C1078" s="223"/>
      <c r="D1078" s="224" t="str">
        <f t="shared" ref="D1078:D1085" si="323">IFERROR(VLOOKUP(C1078,Tabla_Insumos,2,FALSE),"")</f>
        <v/>
      </c>
      <c r="E1078" s="225"/>
      <c r="F1078" s="228">
        <f t="shared" ref="F1078:F1085" si="324">IFERROR(VLOOKUP(C1078,Tabla_Insumos,3,FALSE),0)</f>
        <v>0</v>
      </c>
      <c r="G1078" s="286">
        <f>ROUND(E1078*F1078,2)</f>
        <v>0</v>
      </c>
    </row>
    <row r="1079" spans="1:7" s="229" customFormat="1" ht="24" customHeight="1" x14ac:dyDescent="0.2">
      <c r="A1079" s="224" t="str">
        <f t="shared" si="321"/>
        <v/>
      </c>
      <c r="B1079" s="222">
        <f t="shared" si="322"/>
        <v>0</v>
      </c>
      <c r="C1079" s="223"/>
      <c r="D1079" s="224" t="str">
        <f t="shared" si="323"/>
        <v/>
      </c>
      <c r="E1079" s="225"/>
      <c r="F1079" s="228">
        <f t="shared" si="324"/>
        <v>0</v>
      </c>
      <c r="G1079" s="286">
        <f>ROUND(E1079*F1079,2)</f>
        <v>0</v>
      </c>
    </row>
    <row r="1080" spans="1:7" s="229" customFormat="1" ht="24" customHeight="1" x14ac:dyDescent="0.2">
      <c r="A1080" s="224" t="str">
        <f t="shared" si="321"/>
        <v/>
      </c>
      <c r="B1080" s="222">
        <f t="shared" si="322"/>
        <v>0</v>
      </c>
      <c r="C1080" s="223"/>
      <c r="D1080" s="224" t="str">
        <f t="shared" si="323"/>
        <v/>
      </c>
      <c r="E1080" s="225"/>
      <c r="F1080" s="228">
        <f t="shared" si="324"/>
        <v>0</v>
      </c>
      <c r="G1080" s="286">
        <f t="shared" ref="G1080:G1085" si="325">ROUND(E1080*F1080,2)</f>
        <v>0</v>
      </c>
    </row>
    <row r="1081" spans="1:7" s="229" customFormat="1" ht="24" customHeight="1" x14ac:dyDescent="0.2">
      <c r="A1081" s="224" t="str">
        <f t="shared" si="321"/>
        <v/>
      </c>
      <c r="B1081" s="222">
        <f t="shared" si="322"/>
        <v>0</v>
      </c>
      <c r="C1081" s="223"/>
      <c r="D1081" s="224" t="str">
        <f t="shared" si="323"/>
        <v/>
      </c>
      <c r="E1081" s="225"/>
      <c r="F1081" s="228">
        <f t="shared" si="324"/>
        <v>0</v>
      </c>
      <c r="G1081" s="286">
        <f t="shared" si="325"/>
        <v>0</v>
      </c>
    </row>
    <row r="1082" spans="1:7" s="229" customFormat="1" ht="24" customHeight="1" x14ac:dyDescent="0.2">
      <c r="A1082" s="224" t="str">
        <f t="shared" si="321"/>
        <v/>
      </c>
      <c r="B1082" s="222">
        <f t="shared" si="322"/>
        <v>0</v>
      </c>
      <c r="C1082" s="223"/>
      <c r="D1082" s="224" t="str">
        <f t="shared" si="323"/>
        <v/>
      </c>
      <c r="E1082" s="225"/>
      <c r="F1082" s="226">
        <f t="shared" si="324"/>
        <v>0</v>
      </c>
      <c r="G1082" s="286">
        <f t="shared" si="325"/>
        <v>0</v>
      </c>
    </row>
    <row r="1083" spans="1:7" s="229" customFormat="1" ht="24" customHeight="1" x14ac:dyDescent="0.2">
      <c r="A1083" s="224" t="str">
        <f t="shared" si="321"/>
        <v/>
      </c>
      <c r="B1083" s="222">
        <f t="shared" si="322"/>
        <v>0</v>
      </c>
      <c r="C1083" s="223"/>
      <c r="D1083" s="224" t="str">
        <f t="shared" si="323"/>
        <v/>
      </c>
      <c r="E1083" s="225"/>
      <c r="F1083" s="226">
        <f t="shared" si="324"/>
        <v>0</v>
      </c>
      <c r="G1083" s="286">
        <f t="shared" si="325"/>
        <v>0</v>
      </c>
    </row>
    <row r="1084" spans="1:7" s="229" customFormat="1" ht="24" customHeight="1" x14ac:dyDescent="0.2">
      <c r="A1084" s="224" t="str">
        <f t="shared" si="321"/>
        <v/>
      </c>
      <c r="B1084" s="222">
        <f t="shared" si="322"/>
        <v>0</v>
      </c>
      <c r="C1084" s="223"/>
      <c r="D1084" s="224" t="str">
        <f t="shared" si="323"/>
        <v/>
      </c>
      <c r="E1084" s="225"/>
      <c r="F1084" s="226">
        <f t="shared" si="324"/>
        <v>0</v>
      </c>
      <c r="G1084" s="286">
        <f t="shared" si="325"/>
        <v>0</v>
      </c>
    </row>
    <row r="1085" spans="1:7" s="229" customFormat="1" ht="24" customHeight="1" x14ac:dyDescent="0.2">
      <c r="A1085" s="224" t="str">
        <f t="shared" si="321"/>
        <v/>
      </c>
      <c r="B1085" s="222">
        <f t="shared" si="322"/>
        <v>0</v>
      </c>
      <c r="C1085" s="223"/>
      <c r="D1085" s="224" t="str">
        <f t="shared" si="323"/>
        <v/>
      </c>
      <c r="E1085" s="225"/>
      <c r="F1085" s="226">
        <f t="shared" si="324"/>
        <v>0</v>
      </c>
      <c r="G1085" s="286">
        <f t="shared" si="325"/>
        <v>0</v>
      </c>
    </row>
    <row r="1086" spans="1:7" ht="24" customHeight="1" x14ac:dyDescent="0.2">
      <c r="A1086" s="287"/>
      <c r="D1086" s="97"/>
      <c r="E1086" s="98"/>
      <c r="F1086" s="273" t="s">
        <v>32</v>
      </c>
      <c r="G1086" s="288">
        <f>SUBTOTAL(9,G1078:G1085)</f>
        <v>0</v>
      </c>
    </row>
    <row r="1087" spans="1:7" ht="24" customHeight="1" x14ac:dyDescent="0.2">
      <c r="A1087" s="287"/>
      <c r="C1087" s="107" t="s">
        <v>606</v>
      </c>
      <c r="D1087" s="97"/>
      <c r="E1087" s="98"/>
      <c r="G1087" s="289"/>
    </row>
    <row r="1088" spans="1:7" s="229" customFormat="1" ht="24" customHeight="1" x14ac:dyDescent="0.2">
      <c r="A1088" s="224" t="str">
        <f t="shared" ref="A1088:A1096" si="326">IFERROR(VLOOKUP(C1088,Tabla_Insumos,4,FALSE),"")</f>
        <v/>
      </c>
      <c r="B1088" s="222" t="str">
        <f t="shared" ref="B1088:B1096" si="327">IFERROR(VLOOKUP(C1088,Tabla_Insumos,5,FALSE),"")</f>
        <v/>
      </c>
      <c r="C1088" s="223"/>
      <c r="D1088" s="224" t="str">
        <f t="shared" ref="D1088:D1096" si="328">IFERROR(VLOOKUP(C1088,Tabla_Insumos,2,FALSE),"")</f>
        <v/>
      </c>
      <c r="E1088" s="225"/>
      <c r="F1088" s="226">
        <f t="shared" ref="F1088:F1096" si="329">IFERROR(VLOOKUP(C1088,Tabla_Insumos,3,FALSE),0)</f>
        <v>0</v>
      </c>
      <c r="G1088" s="286">
        <f t="shared" ref="G1088:G1096" si="330">ROUND(E1088*F1088,2)</f>
        <v>0</v>
      </c>
    </row>
    <row r="1089" spans="1:7" s="229" customFormat="1" ht="24" customHeight="1" x14ac:dyDescent="0.2">
      <c r="A1089" s="224" t="str">
        <f t="shared" si="326"/>
        <v/>
      </c>
      <c r="B1089" s="222" t="str">
        <f t="shared" si="327"/>
        <v/>
      </c>
      <c r="C1089" s="223"/>
      <c r="D1089" s="224" t="str">
        <f t="shared" si="328"/>
        <v/>
      </c>
      <c r="E1089" s="225"/>
      <c r="F1089" s="226">
        <f t="shared" si="329"/>
        <v>0</v>
      </c>
      <c r="G1089" s="286">
        <f t="shared" si="330"/>
        <v>0</v>
      </c>
    </row>
    <row r="1090" spans="1:7" s="229" customFormat="1" ht="24" customHeight="1" x14ac:dyDescent="0.2">
      <c r="A1090" s="224" t="str">
        <f t="shared" si="326"/>
        <v/>
      </c>
      <c r="B1090" s="222" t="str">
        <f t="shared" si="327"/>
        <v/>
      </c>
      <c r="C1090" s="223"/>
      <c r="D1090" s="224" t="str">
        <f t="shared" si="328"/>
        <v/>
      </c>
      <c r="E1090" s="225"/>
      <c r="F1090" s="226">
        <f t="shared" si="329"/>
        <v>0</v>
      </c>
      <c r="G1090" s="286">
        <f t="shared" si="330"/>
        <v>0</v>
      </c>
    </row>
    <row r="1091" spans="1:7" s="229" customFormat="1" ht="24" customHeight="1" x14ac:dyDescent="0.2">
      <c r="A1091" s="224" t="str">
        <f t="shared" si="326"/>
        <v/>
      </c>
      <c r="B1091" s="222" t="str">
        <f t="shared" si="327"/>
        <v/>
      </c>
      <c r="C1091" s="223"/>
      <c r="D1091" s="224" t="str">
        <f t="shared" si="328"/>
        <v/>
      </c>
      <c r="E1091" s="225"/>
      <c r="F1091" s="226">
        <f t="shared" si="329"/>
        <v>0</v>
      </c>
      <c r="G1091" s="286">
        <f t="shared" si="330"/>
        <v>0</v>
      </c>
    </row>
    <row r="1092" spans="1:7" s="229" customFormat="1" ht="24" customHeight="1" x14ac:dyDescent="0.2">
      <c r="A1092" s="224" t="str">
        <f t="shared" si="326"/>
        <v/>
      </c>
      <c r="B1092" s="222" t="str">
        <f t="shared" si="327"/>
        <v/>
      </c>
      <c r="C1092" s="223"/>
      <c r="D1092" s="224" t="str">
        <f t="shared" si="328"/>
        <v/>
      </c>
      <c r="E1092" s="225"/>
      <c r="F1092" s="226">
        <f t="shared" si="329"/>
        <v>0</v>
      </c>
      <c r="G1092" s="286">
        <f t="shared" si="330"/>
        <v>0</v>
      </c>
    </row>
    <row r="1093" spans="1:7" s="229" customFormat="1" ht="24" customHeight="1" x14ac:dyDescent="0.2">
      <c r="A1093" s="224" t="str">
        <f t="shared" si="326"/>
        <v/>
      </c>
      <c r="B1093" s="222" t="str">
        <f t="shared" si="327"/>
        <v/>
      </c>
      <c r="C1093" s="223"/>
      <c r="D1093" s="224" t="str">
        <f t="shared" si="328"/>
        <v/>
      </c>
      <c r="E1093" s="225"/>
      <c r="F1093" s="226">
        <f t="shared" si="329"/>
        <v>0</v>
      </c>
      <c r="G1093" s="286">
        <f t="shared" si="330"/>
        <v>0</v>
      </c>
    </row>
    <row r="1094" spans="1:7" s="229" customFormat="1" ht="24" customHeight="1" x14ac:dyDescent="0.2">
      <c r="A1094" s="224" t="str">
        <f t="shared" si="326"/>
        <v/>
      </c>
      <c r="B1094" s="222" t="str">
        <f t="shared" si="327"/>
        <v/>
      </c>
      <c r="C1094" s="223"/>
      <c r="D1094" s="224" t="str">
        <f t="shared" si="328"/>
        <v/>
      </c>
      <c r="E1094" s="225"/>
      <c r="F1094" s="226">
        <f t="shared" si="329"/>
        <v>0</v>
      </c>
      <c r="G1094" s="286">
        <f t="shared" si="330"/>
        <v>0</v>
      </c>
    </row>
    <row r="1095" spans="1:7" s="229" customFormat="1" ht="24" customHeight="1" x14ac:dyDescent="0.2">
      <c r="A1095" s="224" t="str">
        <f t="shared" si="326"/>
        <v/>
      </c>
      <c r="B1095" s="222" t="str">
        <f t="shared" si="327"/>
        <v/>
      </c>
      <c r="C1095" s="223"/>
      <c r="D1095" s="224" t="str">
        <f t="shared" si="328"/>
        <v/>
      </c>
      <c r="E1095" s="225"/>
      <c r="F1095" s="226">
        <f t="shared" si="329"/>
        <v>0</v>
      </c>
      <c r="G1095" s="286">
        <f t="shared" si="330"/>
        <v>0</v>
      </c>
    </row>
    <row r="1096" spans="1:7" s="229" customFormat="1" ht="24" customHeight="1" x14ac:dyDescent="0.2">
      <c r="A1096" s="224" t="str">
        <f t="shared" si="326"/>
        <v/>
      </c>
      <c r="B1096" s="222" t="str">
        <f t="shared" si="327"/>
        <v/>
      </c>
      <c r="C1096" s="223"/>
      <c r="D1096" s="224" t="str">
        <f t="shared" si="328"/>
        <v/>
      </c>
      <c r="E1096" s="225"/>
      <c r="F1096" s="226">
        <f t="shared" si="329"/>
        <v>0</v>
      </c>
      <c r="G1096" s="286">
        <f t="shared" si="330"/>
        <v>0</v>
      </c>
    </row>
    <row r="1097" spans="1:7" ht="24" customHeight="1" x14ac:dyDescent="0.2">
      <c r="A1097" s="290"/>
      <c r="B1097" s="97"/>
      <c r="D1097" s="97"/>
      <c r="E1097" s="98"/>
      <c r="F1097" s="273" t="s">
        <v>33</v>
      </c>
      <c r="G1097" s="288">
        <f>SUBTOTAL(9,G1088:G1096)</f>
        <v>0</v>
      </c>
    </row>
    <row r="1098" spans="1:7" ht="24" customHeight="1" x14ac:dyDescent="0.2">
      <c r="A1098" s="291"/>
      <c r="B1098" s="97"/>
      <c r="D1098" s="97"/>
      <c r="E1098" s="98"/>
      <c r="G1098" s="289"/>
    </row>
    <row r="1099" spans="1:7" ht="24" customHeight="1" x14ac:dyDescent="0.2">
      <c r="A1099" s="292" t="str">
        <f>B1057</f>
        <v/>
      </c>
      <c r="B1099" s="293" t="str">
        <f>C1057</f>
        <v/>
      </c>
      <c r="C1099" s="104"/>
      <c r="D1099" s="104" t="s">
        <v>34</v>
      </c>
      <c r="E1099" s="105"/>
      <c r="F1099" s="295" t="s">
        <v>35</v>
      </c>
      <c r="G1099" s="294">
        <f>SUBTOTAL(9,G1062:G1098)</f>
        <v>0</v>
      </c>
    </row>
    <row r="1101" spans="1:7" ht="24" customHeight="1" x14ac:dyDescent="0.2">
      <c r="A1101" s="274" t="s">
        <v>37</v>
      </c>
      <c r="B1101" s="275"/>
      <c r="C1101" s="275"/>
      <c r="D1101" s="275"/>
      <c r="E1101" s="275"/>
      <c r="F1101" s="275"/>
      <c r="G1101" s="276"/>
    </row>
    <row r="1102" spans="1:7" ht="24" customHeight="1" x14ac:dyDescent="0.2">
      <c r="A1102" s="277" t="s">
        <v>602</v>
      </c>
      <c r="B1102" s="93" t="str">
        <f>Comitente</f>
        <v>DIRECCION PROVINCIAL DE ESPACIOS VERDES</v>
      </c>
      <c r="C1102" s="89"/>
      <c r="D1102" s="94"/>
      <c r="E1102" s="94"/>
      <c r="F1102" s="95"/>
      <c r="G1102" s="278"/>
    </row>
    <row r="1103" spans="1:7" ht="24" customHeight="1" x14ac:dyDescent="0.2">
      <c r="A1103" s="277" t="s">
        <v>603</v>
      </c>
      <c r="B1103" s="93">
        <f>Contratista</f>
        <v>0</v>
      </c>
      <c r="C1103" s="90"/>
      <c r="D1103" s="90"/>
      <c r="E1103" s="90"/>
      <c r="F1103" s="96"/>
      <c r="G1103" s="279"/>
    </row>
    <row r="1104" spans="1:7" ht="24" customHeight="1" x14ac:dyDescent="0.2">
      <c r="A1104" s="277" t="s">
        <v>24</v>
      </c>
      <c r="B1104" s="93" t="str">
        <f>Obra</f>
        <v>EXTRACCION DE MANGRULLO EXISTENTE, PROVISION DE NUEVO MANGRULLO Y REFUNCIONALIZACION DE JUEGOS DE NIÑOS EN PARQUE DE MAYO</v>
      </c>
      <c r="C1104" s="90"/>
      <c r="D1104" s="90"/>
      <c r="E1104" s="90"/>
      <c r="F1104" s="96" t="s">
        <v>38</v>
      </c>
      <c r="G1104" s="280">
        <f>Fecha_Base</f>
        <v>44865</v>
      </c>
    </row>
    <row r="1105" spans="1:123" ht="24" customHeight="1" x14ac:dyDescent="0.2">
      <c r="A1105" s="281" t="s">
        <v>601</v>
      </c>
      <c r="B1105" s="91" t="str">
        <f>Ubicación</f>
        <v>CAPITAL</v>
      </c>
      <c r="C1105" s="91"/>
      <c r="D1105" s="97"/>
      <c r="E1105" s="98"/>
      <c r="G1105" s="282"/>
    </row>
    <row r="1106" spans="1:123" ht="24" customHeight="1" x14ac:dyDescent="0.2">
      <c r="A1106" s="281" t="s">
        <v>39</v>
      </c>
      <c r="B1106" s="100" t="str">
        <f>IFERROR(VALUE(LEFT(B1107,FIND(".",B1107)-1)),"")</f>
        <v/>
      </c>
      <c r="C1106" s="92" t="str">
        <f>IFERROR(VLOOKUP(B1106,Tabla_CyP,2,FALSE),"")</f>
        <v/>
      </c>
      <c r="E1106" s="98"/>
      <c r="G1106" s="282"/>
    </row>
    <row r="1107" spans="1:123" ht="24" customHeight="1" x14ac:dyDescent="0.2">
      <c r="A1107" s="281" t="s">
        <v>25</v>
      </c>
      <c r="B1107" s="101" t="str">
        <f>IFERROR(VLOOKUP(COUNTIF($A$1:A1107,"ANALISIS DE PRECIOS"),Tabla_NumeroItem,2,FALSE),"")</f>
        <v/>
      </c>
      <c r="C1107" s="92" t="str">
        <f>IFERROR(VLOOKUP(B1107,Tabla_CyP,2,FALSE),"")</f>
        <v/>
      </c>
      <c r="D1107" s="97"/>
      <c r="E1107" s="98"/>
      <c r="F1107" s="96" t="s">
        <v>26</v>
      </c>
      <c r="G1107" s="283" t="str">
        <f>IFERROR(VLOOKUP(B1107,Tabla_CyP,4,FALSE),"")</f>
        <v/>
      </c>
    </row>
    <row r="1108" spans="1:123" ht="24" customHeight="1" x14ac:dyDescent="0.2">
      <c r="A1108" s="281"/>
      <c r="B1108" s="91"/>
      <c r="D1108" s="97"/>
      <c r="E1108" s="98"/>
      <c r="G1108" s="282"/>
    </row>
    <row r="1109" spans="1:123" ht="24" customHeight="1" x14ac:dyDescent="0.2">
      <c r="A1109" s="334" t="s">
        <v>507</v>
      </c>
      <c r="B1109" s="335"/>
      <c r="C1109" s="336" t="s">
        <v>0</v>
      </c>
      <c r="D1109" s="336" t="s">
        <v>27</v>
      </c>
      <c r="E1109" s="338" t="s">
        <v>28</v>
      </c>
      <c r="F1109" s="340" t="s">
        <v>29</v>
      </c>
      <c r="G1109" s="340" t="s">
        <v>30</v>
      </c>
    </row>
    <row r="1110" spans="1:123" s="97" customFormat="1" ht="24" customHeight="1" x14ac:dyDescent="0.2">
      <c r="A1110" s="102" t="s">
        <v>508</v>
      </c>
      <c r="B1110" s="102" t="s">
        <v>509</v>
      </c>
      <c r="C1110" s="337"/>
      <c r="D1110" s="337"/>
      <c r="E1110" s="339"/>
      <c r="F1110" s="341"/>
      <c r="G1110" s="341"/>
      <c r="H1110" s="230"/>
      <c r="I1110" s="230"/>
      <c r="J1110" s="230"/>
      <c r="K1110" s="230"/>
      <c r="L1110" s="230"/>
      <c r="M1110" s="230"/>
      <c r="N1110" s="230"/>
      <c r="O1110" s="230"/>
      <c r="P1110" s="230"/>
      <c r="Q1110" s="230"/>
      <c r="R1110" s="230"/>
      <c r="S1110" s="230"/>
      <c r="T1110" s="230"/>
      <c r="U1110" s="230"/>
      <c r="V1110" s="230"/>
      <c r="W1110" s="230"/>
      <c r="X1110" s="230"/>
      <c r="Y1110" s="230"/>
      <c r="Z1110" s="230"/>
      <c r="AA1110" s="230"/>
      <c r="AB1110" s="230"/>
      <c r="AC1110" s="230"/>
      <c r="AD1110" s="230"/>
      <c r="AE1110" s="230"/>
      <c r="AF1110" s="230"/>
      <c r="AG1110" s="230"/>
      <c r="AH1110" s="230"/>
      <c r="AI1110" s="230"/>
      <c r="AJ1110" s="230"/>
      <c r="AK1110" s="230"/>
      <c r="AL1110" s="230"/>
      <c r="AM1110" s="230"/>
      <c r="AN1110" s="230"/>
      <c r="AO1110" s="230"/>
      <c r="AP1110" s="230"/>
      <c r="AQ1110" s="230"/>
      <c r="AR1110" s="230"/>
      <c r="AS1110" s="230"/>
      <c r="AT1110" s="230"/>
      <c r="AU1110" s="230"/>
      <c r="AV1110" s="230"/>
      <c r="AW1110" s="230"/>
      <c r="AX1110" s="230"/>
      <c r="AY1110" s="230"/>
      <c r="AZ1110" s="230"/>
      <c r="BA1110" s="230"/>
      <c r="BB1110" s="230"/>
      <c r="BC1110" s="230"/>
      <c r="BD1110" s="230"/>
      <c r="BE1110" s="230"/>
      <c r="BF1110" s="230"/>
      <c r="BG1110" s="230"/>
      <c r="BH1110" s="230"/>
      <c r="BI1110" s="230"/>
      <c r="BJ1110" s="230"/>
      <c r="BK1110" s="230"/>
      <c r="BL1110" s="230"/>
      <c r="BM1110" s="230"/>
      <c r="BN1110" s="230"/>
      <c r="BO1110" s="230"/>
      <c r="BP1110" s="230"/>
      <c r="BQ1110" s="230"/>
      <c r="BR1110" s="230"/>
      <c r="BS1110" s="230"/>
      <c r="BT1110" s="230"/>
      <c r="BU1110" s="230"/>
      <c r="BV1110" s="230"/>
      <c r="BW1110" s="230"/>
      <c r="BX1110" s="230"/>
      <c r="BY1110" s="230"/>
      <c r="BZ1110" s="230"/>
      <c r="CA1110" s="230"/>
      <c r="CB1110" s="230"/>
      <c r="CC1110" s="230"/>
      <c r="CD1110" s="230"/>
      <c r="CE1110" s="230"/>
      <c r="CF1110" s="230"/>
      <c r="CG1110" s="230"/>
      <c r="CH1110" s="230"/>
      <c r="CI1110" s="230"/>
      <c r="CJ1110" s="230"/>
      <c r="CK1110" s="230"/>
      <c r="CL1110" s="230"/>
      <c r="CM1110" s="230"/>
      <c r="CN1110" s="230"/>
      <c r="CO1110" s="230"/>
      <c r="CP1110" s="230"/>
      <c r="CQ1110" s="230"/>
      <c r="CR1110" s="230"/>
      <c r="CS1110" s="230"/>
      <c r="CT1110" s="230"/>
      <c r="CU1110" s="230"/>
      <c r="CV1110" s="230"/>
      <c r="CW1110" s="230"/>
      <c r="CX1110" s="230"/>
      <c r="CY1110" s="230"/>
      <c r="CZ1110" s="230"/>
      <c r="DA1110" s="230"/>
      <c r="DB1110" s="230"/>
      <c r="DC1110" s="230"/>
      <c r="DD1110" s="230"/>
      <c r="DE1110" s="230"/>
      <c r="DF1110" s="230"/>
      <c r="DG1110" s="230"/>
      <c r="DH1110" s="230"/>
      <c r="DI1110" s="230"/>
      <c r="DJ1110" s="230"/>
      <c r="DK1110" s="230"/>
      <c r="DL1110" s="230"/>
      <c r="DM1110" s="230"/>
      <c r="DN1110" s="230"/>
      <c r="DO1110" s="230"/>
      <c r="DP1110" s="230"/>
      <c r="DQ1110" s="230"/>
      <c r="DR1110" s="230"/>
      <c r="DS1110" s="230"/>
    </row>
    <row r="1111" spans="1:123" ht="24" customHeight="1" x14ac:dyDescent="0.2">
      <c r="A1111" s="284"/>
      <c r="B1111" s="103"/>
      <c r="C1111" s="143" t="s">
        <v>604</v>
      </c>
      <c r="D1111" s="104"/>
      <c r="E1111" s="105"/>
      <c r="F1111" s="106"/>
      <c r="G1111" s="285"/>
    </row>
    <row r="1112" spans="1:123" s="229" customFormat="1" ht="24" customHeight="1" x14ac:dyDescent="0.2">
      <c r="A1112" s="224" t="str">
        <f t="shared" ref="A1112:A1125" si="331">IFERROR(VLOOKUP(C1112,Tabla_Insumos,4,FALSE),"")</f>
        <v/>
      </c>
      <c r="B1112" s="222" t="str">
        <f>IFERROR(VLOOKUP(C1112,Tabla_Insumos,5,FALSE),"")</f>
        <v/>
      </c>
      <c r="C1112" s="223"/>
      <c r="D1112" s="224" t="str">
        <f t="shared" ref="D1112:D1125" si="332">IFERROR(VLOOKUP(C1112,Tabla_Insumos,2,FALSE),"")</f>
        <v/>
      </c>
      <c r="E1112" s="225"/>
      <c r="F1112" s="226">
        <f t="shared" ref="F1112:F1125" si="333">IFERROR(VLOOKUP(C1112,Tabla_Insumos,3,FALSE),0)</f>
        <v>0</v>
      </c>
      <c r="G1112" s="286">
        <f>ROUND(E1112*F1112,2)</f>
        <v>0</v>
      </c>
    </row>
    <row r="1113" spans="1:123" s="229" customFormat="1" ht="24" customHeight="1" x14ac:dyDescent="0.2">
      <c r="A1113" s="224" t="str">
        <f t="shared" si="331"/>
        <v/>
      </c>
      <c r="B1113" s="222" t="str">
        <f t="shared" ref="B1113:B1125" si="334">IFERROR(VLOOKUP(C1113,Tabla_Insumos,5,FALSE),"")</f>
        <v/>
      </c>
      <c r="C1113" s="223"/>
      <c r="D1113" s="224" t="str">
        <f t="shared" si="332"/>
        <v/>
      </c>
      <c r="E1113" s="225"/>
      <c r="F1113" s="226">
        <f t="shared" si="333"/>
        <v>0</v>
      </c>
      <c r="G1113" s="286">
        <f t="shared" ref="G1113:G1125" si="335">ROUND(E1113*F1113,2)</f>
        <v>0</v>
      </c>
    </row>
    <row r="1114" spans="1:123" s="229" customFormat="1" ht="24" customHeight="1" x14ac:dyDescent="0.2">
      <c r="A1114" s="224" t="str">
        <f t="shared" si="331"/>
        <v/>
      </c>
      <c r="B1114" s="222" t="str">
        <f t="shared" si="334"/>
        <v/>
      </c>
      <c r="C1114" s="223"/>
      <c r="D1114" s="224" t="str">
        <f t="shared" si="332"/>
        <v/>
      </c>
      <c r="E1114" s="225"/>
      <c r="F1114" s="226">
        <f t="shared" si="333"/>
        <v>0</v>
      </c>
      <c r="G1114" s="286">
        <f t="shared" si="335"/>
        <v>0</v>
      </c>
    </row>
    <row r="1115" spans="1:123" s="229" customFormat="1" ht="24" customHeight="1" x14ac:dyDescent="0.2">
      <c r="A1115" s="224" t="str">
        <f t="shared" si="331"/>
        <v/>
      </c>
      <c r="B1115" s="222" t="str">
        <f t="shared" si="334"/>
        <v/>
      </c>
      <c r="C1115" s="223"/>
      <c r="D1115" s="224" t="str">
        <f t="shared" si="332"/>
        <v/>
      </c>
      <c r="E1115" s="225"/>
      <c r="F1115" s="226">
        <f t="shared" si="333"/>
        <v>0</v>
      </c>
      <c r="G1115" s="286">
        <f t="shared" si="335"/>
        <v>0</v>
      </c>
    </row>
    <row r="1116" spans="1:123" s="229" customFormat="1" ht="24" customHeight="1" x14ac:dyDescent="0.2">
      <c r="A1116" s="224" t="str">
        <f t="shared" si="331"/>
        <v/>
      </c>
      <c r="B1116" s="222" t="str">
        <f t="shared" si="334"/>
        <v/>
      </c>
      <c r="C1116" s="223"/>
      <c r="D1116" s="224" t="str">
        <f t="shared" si="332"/>
        <v/>
      </c>
      <c r="E1116" s="225"/>
      <c r="F1116" s="226">
        <f t="shared" si="333"/>
        <v>0</v>
      </c>
      <c r="G1116" s="286">
        <f t="shared" si="335"/>
        <v>0</v>
      </c>
    </row>
    <row r="1117" spans="1:123" s="229" customFormat="1" ht="24" customHeight="1" x14ac:dyDescent="0.2">
      <c r="A1117" s="224" t="str">
        <f t="shared" si="331"/>
        <v/>
      </c>
      <c r="B1117" s="222" t="str">
        <f t="shared" si="334"/>
        <v/>
      </c>
      <c r="C1117" s="223"/>
      <c r="D1117" s="224" t="str">
        <f t="shared" si="332"/>
        <v/>
      </c>
      <c r="E1117" s="225"/>
      <c r="F1117" s="226">
        <f t="shared" si="333"/>
        <v>0</v>
      </c>
      <c r="G1117" s="286">
        <f t="shared" si="335"/>
        <v>0</v>
      </c>
    </row>
    <row r="1118" spans="1:123" s="229" customFormat="1" ht="24" customHeight="1" x14ac:dyDescent="0.2">
      <c r="A1118" s="224" t="str">
        <f t="shared" si="331"/>
        <v/>
      </c>
      <c r="B1118" s="222" t="str">
        <f t="shared" si="334"/>
        <v/>
      </c>
      <c r="C1118" s="223"/>
      <c r="D1118" s="224" t="str">
        <f t="shared" si="332"/>
        <v/>
      </c>
      <c r="E1118" s="225"/>
      <c r="F1118" s="226">
        <f t="shared" si="333"/>
        <v>0</v>
      </c>
      <c r="G1118" s="286">
        <f t="shared" si="335"/>
        <v>0</v>
      </c>
    </row>
    <row r="1119" spans="1:123" s="229" customFormat="1" ht="24" customHeight="1" x14ac:dyDescent="0.2">
      <c r="A1119" s="224" t="str">
        <f t="shared" si="331"/>
        <v/>
      </c>
      <c r="B1119" s="222" t="str">
        <f t="shared" si="334"/>
        <v/>
      </c>
      <c r="C1119" s="223"/>
      <c r="D1119" s="224" t="str">
        <f t="shared" si="332"/>
        <v/>
      </c>
      <c r="E1119" s="225"/>
      <c r="F1119" s="226">
        <f t="shared" si="333"/>
        <v>0</v>
      </c>
      <c r="G1119" s="286">
        <f t="shared" si="335"/>
        <v>0</v>
      </c>
    </row>
    <row r="1120" spans="1:123" s="229" customFormat="1" ht="24" customHeight="1" x14ac:dyDescent="0.2">
      <c r="A1120" s="224" t="str">
        <f t="shared" si="331"/>
        <v/>
      </c>
      <c r="B1120" s="222" t="str">
        <f t="shared" si="334"/>
        <v/>
      </c>
      <c r="C1120" s="223"/>
      <c r="D1120" s="224" t="str">
        <f t="shared" si="332"/>
        <v/>
      </c>
      <c r="E1120" s="225"/>
      <c r="F1120" s="226">
        <f t="shared" si="333"/>
        <v>0</v>
      </c>
      <c r="G1120" s="286">
        <f t="shared" si="335"/>
        <v>0</v>
      </c>
    </row>
    <row r="1121" spans="1:7" s="229" customFormat="1" ht="24" customHeight="1" x14ac:dyDescent="0.2">
      <c r="A1121" s="224" t="str">
        <f t="shared" si="331"/>
        <v/>
      </c>
      <c r="B1121" s="222" t="str">
        <f t="shared" si="334"/>
        <v/>
      </c>
      <c r="C1121" s="223"/>
      <c r="D1121" s="224" t="str">
        <f t="shared" si="332"/>
        <v/>
      </c>
      <c r="E1121" s="225"/>
      <c r="F1121" s="226">
        <f t="shared" si="333"/>
        <v>0</v>
      </c>
      <c r="G1121" s="286">
        <f t="shared" si="335"/>
        <v>0</v>
      </c>
    </row>
    <row r="1122" spans="1:7" s="229" customFormat="1" ht="24" customHeight="1" x14ac:dyDescent="0.2">
      <c r="A1122" s="224" t="str">
        <f t="shared" si="331"/>
        <v/>
      </c>
      <c r="B1122" s="222" t="str">
        <f t="shared" si="334"/>
        <v/>
      </c>
      <c r="C1122" s="223"/>
      <c r="D1122" s="224" t="str">
        <f t="shared" si="332"/>
        <v/>
      </c>
      <c r="E1122" s="225"/>
      <c r="F1122" s="226">
        <f t="shared" si="333"/>
        <v>0</v>
      </c>
      <c r="G1122" s="286">
        <f t="shared" si="335"/>
        <v>0</v>
      </c>
    </row>
    <row r="1123" spans="1:7" s="229" customFormat="1" ht="24" customHeight="1" x14ac:dyDescent="0.2">
      <c r="A1123" s="224" t="str">
        <f t="shared" si="331"/>
        <v/>
      </c>
      <c r="B1123" s="222" t="str">
        <f t="shared" si="334"/>
        <v/>
      </c>
      <c r="C1123" s="223"/>
      <c r="D1123" s="224" t="str">
        <f t="shared" si="332"/>
        <v/>
      </c>
      <c r="E1123" s="225"/>
      <c r="F1123" s="226">
        <f t="shared" si="333"/>
        <v>0</v>
      </c>
      <c r="G1123" s="286">
        <f t="shared" si="335"/>
        <v>0</v>
      </c>
    </row>
    <row r="1124" spans="1:7" s="229" customFormat="1" ht="24" customHeight="1" x14ac:dyDescent="0.2">
      <c r="A1124" s="224" t="str">
        <f t="shared" si="331"/>
        <v/>
      </c>
      <c r="B1124" s="222" t="str">
        <f t="shared" si="334"/>
        <v/>
      </c>
      <c r="C1124" s="223"/>
      <c r="D1124" s="224" t="str">
        <f t="shared" si="332"/>
        <v/>
      </c>
      <c r="E1124" s="225"/>
      <c r="F1124" s="226">
        <f t="shared" si="333"/>
        <v>0</v>
      </c>
      <c r="G1124" s="286">
        <f t="shared" si="335"/>
        <v>0</v>
      </c>
    </row>
    <row r="1125" spans="1:7" s="229" customFormat="1" ht="24" customHeight="1" x14ac:dyDescent="0.2">
      <c r="A1125" s="224" t="str">
        <f t="shared" si="331"/>
        <v/>
      </c>
      <c r="B1125" s="222" t="str">
        <f t="shared" si="334"/>
        <v/>
      </c>
      <c r="C1125" s="223"/>
      <c r="D1125" s="224" t="str">
        <f t="shared" si="332"/>
        <v/>
      </c>
      <c r="E1125" s="225"/>
      <c r="F1125" s="227">
        <f t="shared" si="333"/>
        <v>0</v>
      </c>
      <c r="G1125" s="286">
        <f t="shared" si="335"/>
        <v>0</v>
      </c>
    </row>
    <row r="1126" spans="1:7" ht="24" customHeight="1" x14ac:dyDescent="0.2">
      <c r="A1126" s="287"/>
      <c r="D1126" s="97"/>
      <c r="E1126" s="98"/>
      <c r="F1126" s="273" t="s">
        <v>31</v>
      </c>
      <c r="G1126" s="288">
        <f>SUBTOTAL(9,G1112:G1125)</f>
        <v>0</v>
      </c>
    </row>
    <row r="1127" spans="1:7" ht="24" customHeight="1" x14ac:dyDescent="0.2">
      <c r="A1127" s="287"/>
      <c r="C1127" s="107" t="s">
        <v>605</v>
      </c>
      <c r="D1127" s="97"/>
      <c r="E1127" s="98"/>
      <c r="G1127" s="289"/>
    </row>
    <row r="1128" spans="1:7" s="229" customFormat="1" ht="24" customHeight="1" x14ac:dyDescent="0.2">
      <c r="A1128" s="224" t="str">
        <f t="shared" ref="A1128:A1135" si="336">IFERROR(VLOOKUP(C1128,Tabla_Insumos,4,FALSE),"")</f>
        <v/>
      </c>
      <c r="B1128" s="222">
        <f t="shared" ref="B1128:B1135" si="337">IFERROR(VLOOKUP(A1128,Tabla_Indices,5,FALSE),"")</f>
        <v>0</v>
      </c>
      <c r="C1128" s="223"/>
      <c r="D1128" s="224" t="str">
        <f t="shared" ref="D1128:D1135" si="338">IFERROR(VLOOKUP(C1128,Tabla_Insumos,2,FALSE),"")</f>
        <v/>
      </c>
      <c r="E1128" s="225"/>
      <c r="F1128" s="228">
        <f t="shared" ref="F1128:F1135" si="339">IFERROR(VLOOKUP(C1128,Tabla_Insumos,3,FALSE),0)</f>
        <v>0</v>
      </c>
      <c r="G1128" s="286">
        <f>ROUND(E1128*F1128,2)</f>
        <v>0</v>
      </c>
    </row>
    <row r="1129" spans="1:7" s="229" customFormat="1" ht="24" customHeight="1" x14ac:dyDescent="0.2">
      <c r="A1129" s="224" t="str">
        <f t="shared" si="336"/>
        <v/>
      </c>
      <c r="B1129" s="222">
        <f t="shared" si="337"/>
        <v>0</v>
      </c>
      <c r="C1129" s="223"/>
      <c r="D1129" s="224" t="str">
        <f t="shared" si="338"/>
        <v/>
      </c>
      <c r="E1129" s="225"/>
      <c r="F1129" s="228">
        <f t="shared" si="339"/>
        <v>0</v>
      </c>
      <c r="G1129" s="286">
        <f>ROUND(E1129*F1129,2)</f>
        <v>0</v>
      </c>
    </row>
    <row r="1130" spans="1:7" s="229" customFormat="1" ht="24" customHeight="1" x14ac:dyDescent="0.2">
      <c r="A1130" s="224" t="str">
        <f t="shared" si="336"/>
        <v/>
      </c>
      <c r="B1130" s="222">
        <f t="shared" si="337"/>
        <v>0</v>
      </c>
      <c r="C1130" s="223"/>
      <c r="D1130" s="224" t="str">
        <f t="shared" si="338"/>
        <v/>
      </c>
      <c r="E1130" s="225"/>
      <c r="F1130" s="228">
        <f t="shared" si="339"/>
        <v>0</v>
      </c>
      <c r="G1130" s="286">
        <f t="shared" ref="G1130:G1135" si="340">ROUND(E1130*F1130,2)</f>
        <v>0</v>
      </c>
    </row>
    <row r="1131" spans="1:7" s="229" customFormat="1" ht="24" customHeight="1" x14ac:dyDescent="0.2">
      <c r="A1131" s="224" t="str">
        <f t="shared" si="336"/>
        <v/>
      </c>
      <c r="B1131" s="222">
        <f t="shared" si="337"/>
        <v>0</v>
      </c>
      <c r="C1131" s="223"/>
      <c r="D1131" s="224" t="str">
        <f t="shared" si="338"/>
        <v/>
      </c>
      <c r="E1131" s="225"/>
      <c r="F1131" s="228">
        <f t="shared" si="339"/>
        <v>0</v>
      </c>
      <c r="G1131" s="286">
        <f t="shared" si="340"/>
        <v>0</v>
      </c>
    </row>
    <row r="1132" spans="1:7" s="229" customFormat="1" ht="24" customHeight="1" x14ac:dyDescent="0.2">
      <c r="A1132" s="224" t="str">
        <f t="shared" si="336"/>
        <v/>
      </c>
      <c r="B1132" s="222">
        <f t="shared" si="337"/>
        <v>0</v>
      </c>
      <c r="C1132" s="223"/>
      <c r="D1132" s="224" t="str">
        <f t="shared" si="338"/>
        <v/>
      </c>
      <c r="E1132" s="225"/>
      <c r="F1132" s="226">
        <f t="shared" si="339"/>
        <v>0</v>
      </c>
      <c r="G1132" s="286">
        <f t="shared" si="340"/>
        <v>0</v>
      </c>
    </row>
    <row r="1133" spans="1:7" s="229" customFormat="1" ht="24" customHeight="1" x14ac:dyDescent="0.2">
      <c r="A1133" s="224" t="str">
        <f t="shared" si="336"/>
        <v/>
      </c>
      <c r="B1133" s="222">
        <f t="shared" si="337"/>
        <v>0</v>
      </c>
      <c r="C1133" s="223"/>
      <c r="D1133" s="224" t="str">
        <f t="shared" si="338"/>
        <v/>
      </c>
      <c r="E1133" s="225"/>
      <c r="F1133" s="226">
        <f t="shared" si="339"/>
        <v>0</v>
      </c>
      <c r="G1133" s="286">
        <f t="shared" si="340"/>
        <v>0</v>
      </c>
    </row>
    <row r="1134" spans="1:7" s="229" customFormat="1" ht="24" customHeight="1" x14ac:dyDescent="0.2">
      <c r="A1134" s="224" t="str">
        <f t="shared" si="336"/>
        <v/>
      </c>
      <c r="B1134" s="222">
        <f t="shared" si="337"/>
        <v>0</v>
      </c>
      <c r="C1134" s="223"/>
      <c r="D1134" s="224" t="str">
        <f t="shared" si="338"/>
        <v/>
      </c>
      <c r="E1134" s="225"/>
      <c r="F1134" s="226">
        <f t="shared" si="339"/>
        <v>0</v>
      </c>
      <c r="G1134" s="286">
        <f t="shared" si="340"/>
        <v>0</v>
      </c>
    </row>
    <row r="1135" spans="1:7" s="229" customFormat="1" ht="24" customHeight="1" x14ac:dyDescent="0.2">
      <c r="A1135" s="224" t="str">
        <f t="shared" si="336"/>
        <v/>
      </c>
      <c r="B1135" s="222">
        <f t="shared" si="337"/>
        <v>0</v>
      </c>
      <c r="C1135" s="223"/>
      <c r="D1135" s="224" t="str">
        <f t="shared" si="338"/>
        <v/>
      </c>
      <c r="E1135" s="225"/>
      <c r="F1135" s="226">
        <f t="shared" si="339"/>
        <v>0</v>
      </c>
      <c r="G1135" s="286">
        <f t="shared" si="340"/>
        <v>0</v>
      </c>
    </row>
    <row r="1136" spans="1:7" ht="24" customHeight="1" x14ac:dyDescent="0.2">
      <c r="A1136" s="287"/>
      <c r="D1136" s="97"/>
      <c r="E1136" s="98"/>
      <c r="F1136" s="273" t="s">
        <v>32</v>
      </c>
      <c r="G1136" s="288">
        <f>SUBTOTAL(9,G1128:G1135)</f>
        <v>0</v>
      </c>
    </row>
    <row r="1137" spans="1:7" ht="24" customHeight="1" x14ac:dyDescent="0.2">
      <c r="A1137" s="287"/>
      <c r="C1137" s="107" t="s">
        <v>606</v>
      </c>
      <c r="D1137" s="97"/>
      <c r="E1137" s="98"/>
      <c r="G1137" s="289"/>
    </row>
    <row r="1138" spans="1:7" s="229" customFormat="1" ht="24" customHeight="1" x14ac:dyDescent="0.2">
      <c r="A1138" s="224" t="str">
        <f t="shared" ref="A1138:A1146" si="341">IFERROR(VLOOKUP(C1138,Tabla_Insumos,4,FALSE),"")</f>
        <v/>
      </c>
      <c r="B1138" s="222" t="str">
        <f t="shared" ref="B1138:B1146" si="342">IFERROR(VLOOKUP(C1138,Tabla_Insumos,5,FALSE),"")</f>
        <v/>
      </c>
      <c r="C1138" s="223"/>
      <c r="D1138" s="224" t="str">
        <f t="shared" ref="D1138:D1146" si="343">IFERROR(VLOOKUP(C1138,Tabla_Insumos,2,FALSE),"")</f>
        <v/>
      </c>
      <c r="E1138" s="225"/>
      <c r="F1138" s="226">
        <f t="shared" ref="F1138:F1146" si="344">IFERROR(VLOOKUP(C1138,Tabla_Insumos,3,FALSE),0)</f>
        <v>0</v>
      </c>
      <c r="G1138" s="286">
        <f t="shared" ref="G1138:G1146" si="345">ROUND(E1138*F1138,2)</f>
        <v>0</v>
      </c>
    </row>
    <row r="1139" spans="1:7" s="229" customFormat="1" ht="24" customHeight="1" x14ac:dyDescent="0.2">
      <c r="A1139" s="224" t="str">
        <f t="shared" si="341"/>
        <v/>
      </c>
      <c r="B1139" s="222" t="str">
        <f t="shared" si="342"/>
        <v/>
      </c>
      <c r="C1139" s="223"/>
      <c r="D1139" s="224" t="str">
        <f t="shared" si="343"/>
        <v/>
      </c>
      <c r="E1139" s="225"/>
      <c r="F1139" s="226">
        <f t="shared" si="344"/>
        <v>0</v>
      </c>
      <c r="G1139" s="286">
        <f t="shared" si="345"/>
        <v>0</v>
      </c>
    </row>
    <row r="1140" spans="1:7" s="229" customFormat="1" ht="24" customHeight="1" x14ac:dyDescent="0.2">
      <c r="A1140" s="224" t="str">
        <f t="shared" si="341"/>
        <v/>
      </c>
      <c r="B1140" s="222" t="str">
        <f t="shared" si="342"/>
        <v/>
      </c>
      <c r="C1140" s="223"/>
      <c r="D1140" s="224" t="str">
        <f t="shared" si="343"/>
        <v/>
      </c>
      <c r="E1140" s="225"/>
      <c r="F1140" s="226">
        <f t="shared" si="344"/>
        <v>0</v>
      </c>
      <c r="G1140" s="286">
        <f t="shared" si="345"/>
        <v>0</v>
      </c>
    </row>
    <row r="1141" spans="1:7" s="229" customFormat="1" ht="24" customHeight="1" x14ac:dyDescent="0.2">
      <c r="A1141" s="224" t="str">
        <f t="shared" si="341"/>
        <v/>
      </c>
      <c r="B1141" s="222" t="str">
        <f t="shared" si="342"/>
        <v/>
      </c>
      <c r="C1141" s="223"/>
      <c r="D1141" s="224" t="str">
        <f t="shared" si="343"/>
        <v/>
      </c>
      <c r="E1141" s="225"/>
      <c r="F1141" s="226">
        <f t="shared" si="344"/>
        <v>0</v>
      </c>
      <c r="G1141" s="286">
        <f t="shared" si="345"/>
        <v>0</v>
      </c>
    </row>
    <row r="1142" spans="1:7" s="229" customFormat="1" ht="24" customHeight="1" x14ac:dyDescent="0.2">
      <c r="A1142" s="224" t="str">
        <f t="shared" si="341"/>
        <v/>
      </c>
      <c r="B1142" s="222" t="str">
        <f t="shared" si="342"/>
        <v/>
      </c>
      <c r="C1142" s="223"/>
      <c r="D1142" s="224" t="str">
        <f t="shared" si="343"/>
        <v/>
      </c>
      <c r="E1142" s="225"/>
      <c r="F1142" s="226">
        <f t="shared" si="344"/>
        <v>0</v>
      </c>
      <c r="G1142" s="286">
        <f t="shared" si="345"/>
        <v>0</v>
      </c>
    </row>
    <row r="1143" spans="1:7" s="229" customFormat="1" ht="24" customHeight="1" x14ac:dyDescent="0.2">
      <c r="A1143" s="224" t="str">
        <f t="shared" si="341"/>
        <v/>
      </c>
      <c r="B1143" s="222" t="str">
        <f t="shared" si="342"/>
        <v/>
      </c>
      <c r="C1143" s="223"/>
      <c r="D1143" s="224" t="str">
        <f t="shared" si="343"/>
        <v/>
      </c>
      <c r="E1143" s="225"/>
      <c r="F1143" s="226">
        <f t="shared" si="344"/>
        <v>0</v>
      </c>
      <c r="G1143" s="286">
        <f t="shared" si="345"/>
        <v>0</v>
      </c>
    </row>
    <row r="1144" spans="1:7" s="229" customFormat="1" ht="24" customHeight="1" x14ac:dyDescent="0.2">
      <c r="A1144" s="224" t="str">
        <f t="shared" si="341"/>
        <v/>
      </c>
      <c r="B1144" s="222" t="str">
        <f t="shared" si="342"/>
        <v/>
      </c>
      <c r="C1144" s="223"/>
      <c r="D1144" s="224" t="str">
        <f t="shared" si="343"/>
        <v/>
      </c>
      <c r="E1144" s="225"/>
      <c r="F1144" s="226">
        <f t="shared" si="344"/>
        <v>0</v>
      </c>
      <c r="G1144" s="286">
        <f t="shared" si="345"/>
        <v>0</v>
      </c>
    </row>
    <row r="1145" spans="1:7" s="229" customFormat="1" ht="24" customHeight="1" x14ac:dyDescent="0.2">
      <c r="A1145" s="224" t="str">
        <f t="shared" si="341"/>
        <v/>
      </c>
      <c r="B1145" s="222" t="str">
        <f t="shared" si="342"/>
        <v/>
      </c>
      <c r="C1145" s="223"/>
      <c r="D1145" s="224" t="str">
        <f t="shared" si="343"/>
        <v/>
      </c>
      <c r="E1145" s="225"/>
      <c r="F1145" s="226">
        <f t="shared" si="344"/>
        <v>0</v>
      </c>
      <c r="G1145" s="286">
        <f t="shared" si="345"/>
        <v>0</v>
      </c>
    </row>
    <row r="1146" spans="1:7" s="229" customFormat="1" ht="24" customHeight="1" x14ac:dyDescent="0.2">
      <c r="A1146" s="224" t="str">
        <f t="shared" si="341"/>
        <v/>
      </c>
      <c r="B1146" s="222" t="str">
        <f t="shared" si="342"/>
        <v/>
      </c>
      <c r="C1146" s="223"/>
      <c r="D1146" s="224" t="str">
        <f t="shared" si="343"/>
        <v/>
      </c>
      <c r="E1146" s="225"/>
      <c r="F1146" s="226">
        <f t="shared" si="344"/>
        <v>0</v>
      </c>
      <c r="G1146" s="286">
        <f t="shared" si="345"/>
        <v>0</v>
      </c>
    </row>
    <row r="1147" spans="1:7" ht="24" customHeight="1" x14ac:dyDescent="0.2">
      <c r="A1147" s="290"/>
      <c r="B1147" s="97"/>
      <c r="D1147" s="97"/>
      <c r="E1147" s="98"/>
      <c r="F1147" s="273" t="s">
        <v>33</v>
      </c>
      <c r="G1147" s="288">
        <f>SUBTOTAL(9,G1138:G1146)</f>
        <v>0</v>
      </c>
    </row>
    <row r="1148" spans="1:7" ht="24" customHeight="1" x14ac:dyDescent="0.2">
      <c r="A1148" s="291"/>
      <c r="B1148" s="97"/>
      <c r="D1148" s="97"/>
      <c r="E1148" s="98"/>
      <c r="G1148" s="289"/>
    </row>
    <row r="1149" spans="1:7" ht="24" customHeight="1" x14ac:dyDescent="0.2">
      <c r="A1149" s="292" t="str">
        <f>B1107</f>
        <v/>
      </c>
      <c r="B1149" s="293" t="str">
        <f>C1107</f>
        <v/>
      </c>
      <c r="C1149" s="104"/>
      <c r="D1149" s="104" t="s">
        <v>34</v>
      </c>
      <c r="E1149" s="105"/>
      <c r="F1149" s="295" t="s">
        <v>35</v>
      </c>
      <c r="G1149" s="294">
        <f>SUBTOTAL(9,G1112:G1148)</f>
        <v>0</v>
      </c>
    </row>
    <row r="1151" spans="1:7" ht="24" customHeight="1" x14ac:dyDescent="0.2">
      <c r="A1151" s="274" t="s">
        <v>37</v>
      </c>
      <c r="B1151" s="275"/>
      <c r="C1151" s="275"/>
      <c r="D1151" s="275"/>
      <c r="E1151" s="275"/>
      <c r="F1151" s="275"/>
      <c r="G1151" s="276"/>
    </row>
    <row r="1152" spans="1:7" ht="24" customHeight="1" x14ac:dyDescent="0.2">
      <c r="A1152" s="277" t="s">
        <v>602</v>
      </c>
      <c r="B1152" s="93" t="str">
        <f>Comitente</f>
        <v>DIRECCION PROVINCIAL DE ESPACIOS VERDES</v>
      </c>
      <c r="C1152" s="89"/>
      <c r="D1152" s="94"/>
      <c r="E1152" s="94"/>
      <c r="F1152" s="95"/>
      <c r="G1152" s="278"/>
    </row>
    <row r="1153" spans="1:123" ht="24" customHeight="1" x14ac:dyDescent="0.2">
      <c r="A1153" s="277" t="s">
        <v>603</v>
      </c>
      <c r="B1153" s="93">
        <f>Contratista</f>
        <v>0</v>
      </c>
      <c r="C1153" s="90"/>
      <c r="D1153" s="90"/>
      <c r="E1153" s="90"/>
      <c r="F1153" s="96"/>
      <c r="G1153" s="279"/>
    </row>
    <row r="1154" spans="1:123" ht="24" customHeight="1" x14ac:dyDescent="0.2">
      <c r="A1154" s="277" t="s">
        <v>24</v>
      </c>
      <c r="B1154" s="93" t="str">
        <f>Obra</f>
        <v>EXTRACCION DE MANGRULLO EXISTENTE, PROVISION DE NUEVO MANGRULLO Y REFUNCIONALIZACION DE JUEGOS DE NIÑOS EN PARQUE DE MAYO</v>
      </c>
      <c r="C1154" s="90"/>
      <c r="D1154" s="90"/>
      <c r="E1154" s="90"/>
      <c r="F1154" s="96" t="s">
        <v>38</v>
      </c>
      <c r="G1154" s="280">
        <f>Fecha_Base</f>
        <v>44865</v>
      </c>
    </row>
    <row r="1155" spans="1:123" ht="24" customHeight="1" x14ac:dyDescent="0.2">
      <c r="A1155" s="281" t="s">
        <v>601</v>
      </c>
      <c r="B1155" s="91" t="str">
        <f>Ubicación</f>
        <v>CAPITAL</v>
      </c>
      <c r="C1155" s="91"/>
      <c r="D1155" s="97"/>
      <c r="E1155" s="98"/>
      <c r="G1155" s="282"/>
    </row>
    <row r="1156" spans="1:123" ht="24" customHeight="1" x14ac:dyDescent="0.2">
      <c r="A1156" s="281" t="s">
        <v>39</v>
      </c>
      <c r="B1156" s="100" t="str">
        <f>IFERROR(VALUE(LEFT(B1157,FIND(".",B1157)-1)),"")</f>
        <v/>
      </c>
      <c r="C1156" s="92" t="str">
        <f>IFERROR(VLOOKUP(B1156,Tabla_CyP,2,FALSE),"")</f>
        <v/>
      </c>
      <c r="E1156" s="98"/>
      <c r="G1156" s="282"/>
    </row>
    <row r="1157" spans="1:123" ht="24" customHeight="1" x14ac:dyDescent="0.2">
      <c r="A1157" s="281" t="s">
        <v>25</v>
      </c>
      <c r="B1157" s="101" t="str">
        <f>IFERROR(VLOOKUP(COUNTIF($A$1:A1157,"ANALISIS DE PRECIOS"),Tabla_NumeroItem,2,FALSE),"")</f>
        <v/>
      </c>
      <c r="C1157" s="92" t="str">
        <f>IFERROR(VLOOKUP(B1157,Tabla_CyP,2,FALSE),"")</f>
        <v/>
      </c>
      <c r="D1157" s="97"/>
      <c r="E1157" s="98"/>
      <c r="F1157" s="96" t="s">
        <v>26</v>
      </c>
      <c r="G1157" s="283" t="str">
        <f>IFERROR(VLOOKUP(B1157,Tabla_CyP,4,FALSE),"")</f>
        <v/>
      </c>
    </row>
    <row r="1158" spans="1:123" ht="24" customHeight="1" x14ac:dyDescent="0.2">
      <c r="A1158" s="281"/>
      <c r="B1158" s="91"/>
      <c r="D1158" s="97"/>
      <c r="E1158" s="98"/>
      <c r="G1158" s="282"/>
    </row>
    <row r="1159" spans="1:123" ht="24" customHeight="1" x14ac:dyDescent="0.2">
      <c r="A1159" s="334" t="s">
        <v>507</v>
      </c>
      <c r="B1159" s="335"/>
      <c r="C1159" s="336" t="s">
        <v>0</v>
      </c>
      <c r="D1159" s="336" t="s">
        <v>27</v>
      </c>
      <c r="E1159" s="338" t="s">
        <v>28</v>
      </c>
      <c r="F1159" s="340" t="s">
        <v>29</v>
      </c>
      <c r="G1159" s="340" t="s">
        <v>30</v>
      </c>
    </row>
    <row r="1160" spans="1:123" s="97" customFormat="1" ht="24" customHeight="1" x14ac:dyDescent="0.2">
      <c r="A1160" s="102" t="s">
        <v>508</v>
      </c>
      <c r="B1160" s="102" t="s">
        <v>509</v>
      </c>
      <c r="C1160" s="337"/>
      <c r="D1160" s="337"/>
      <c r="E1160" s="339"/>
      <c r="F1160" s="341"/>
      <c r="G1160" s="341"/>
      <c r="H1160" s="230"/>
      <c r="I1160" s="230"/>
      <c r="J1160" s="230"/>
      <c r="K1160" s="230"/>
      <c r="L1160" s="230"/>
      <c r="M1160" s="230"/>
      <c r="N1160" s="230"/>
      <c r="O1160" s="230"/>
      <c r="P1160" s="230"/>
      <c r="Q1160" s="230"/>
      <c r="R1160" s="230"/>
      <c r="S1160" s="230"/>
      <c r="T1160" s="230"/>
      <c r="U1160" s="230"/>
      <c r="V1160" s="230"/>
      <c r="W1160" s="230"/>
      <c r="X1160" s="230"/>
      <c r="Y1160" s="230"/>
      <c r="Z1160" s="230"/>
      <c r="AA1160" s="230"/>
      <c r="AB1160" s="230"/>
      <c r="AC1160" s="230"/>
      <c r="AD1160" s="230"/>
      <c r="AE1160" s="230"/>
      <c r="AF1160" s="230"/>
      <c r="AG1160" s="230"/>
      <c r="AH1160" s="230"/>
      <c r="AI1160" s="230"/>
      <c r="AJ1160" s="230"/>
      <c r="AK1160" s="230"/>
      <c r="AL1160" s="230"/>
      <c r="AM1160" s="230"/>
      <c r="AN1160" s="230"/>
      <c r="AO1160" s="230"/>
      <c r="AP1160" s="230"/>
      <c r="AQ1160" s="230"/>
      <c r="AR1160" s="230"/>
      <c r="AS1160" s="230"/>
      <c r="AT1160" s="230"/>
      <c r="AU1160" s="230"/>
      <c r="AV1160" s="230"/>
      <c r="AW1160" s="230"/>
      <c r="AX1160" s="230"/>
      <c r="AY1160" s="230"/>
      <c r="AZ1160" s="230"/>
      <c r="BA1160" s="230"/>
      <c r="BB1160" s="230"/>
      <c r="BC1160" s="230"/>
      <c r="BD1160" s="230"/>
      <c r="BE1160" s="230"/>
      <c r="BF1160" s="230"/>
      <c r="BG1160" s="230"/>
      <c r="BH1160" s="230"/>
      <c r="BI1160" s="230"/>
      <c r="BJ1160" s="230"/>
      <c r="BK1160" s="230"/>
      <c r="BL1160" s="230"/>
      <c r="BM1160" s="230"/>
      <c r="BN1160" s="230"/>
      <c r="BO1160" s="230"/>
      <c r="BP1160" s="230"/>
      <c r="BQ1160" s="230"/>
      <c r="BR1160" s="230"/>
      <c r="BS1160" s="230"/>
      <c r="BT1160" s="230"/>
      <c r="BU1160" s="230"/>
      <c r="BV1160" s="230"/>
      <c r="BW1160" s="230"/>
      <c r="BX1160" s="230"/>
      <c r="BY1160" s="230"/>
      <c r="BZ1160" s="230"/>
      <c r="CA1160" s="230"/>
      <c r="CB1160" s="230"/>
      <c r="CC1160" s="230"/>
      <c r="CD1160" s="230"/>
      <c r="CE1160" s="230"/>
      <c r="CF1160" s="230"/>
      <c r="CG1160" s="230"/>
      <c r="CH1160" s="230"/>
      <c r="CI1160" s="230"/>
      <c r="CJ1160" s="230"/>
      <c r="CK1160" s="230"/>
      <c r="CL1160" s="230"/>
      <c r="CM1160" s="230"/>
      <c r="CN1160" s="230"/>
      <c r="CO1160" s="230"/>
      <c r="CP1160" s="230"/>
      <c r="CQ1160" s="230"/>
      <c r="CR1160" s="230"/>
      <c r="CS1160" s="230"/>
      <c r="CT1160" s="230"/>
      <c r="CU1160" s="230"/>
      <c r="CV1160" s="230"/>
      <c r="CW1160" s="230"/>
      <c r="CX1160" s="230"/>
      <c r="CY1160" s="230"/>
      <c r="CZ1160" s="230"/>
      <c r="DA1160" s="230"/>
      <c r="DB1160" s="230"/>
      <c r="DC1160" s="230"/>
      <c r="DD1160" s="230"/>
      <c r="DE1160" s="230"/>
      <c r="DF1160" s="230"/>
      <c r="DG1160" s="230"/>
      <c r="DH1160" s="230"/>
      <c r="DI1160" s="230"/>
      <c r="DJ1160" s="230"/>
      <c r="DK1160" s="230"/>
      <c r="DL1160" s="230"/>
      <c r="DM1160" s="230"/>
      <c r="DN1160" s="230"/>
      <c r="DO1160" s="230"/>
      <c r="DP1160" s="230"/>
      <c r="DQ1160" s="230"/>
      <c r="DR1160" s="230"/>
      <c r="DS1160" s="230"/>
    </row>
    <row r="1161" spans="1:123" ht="24" customHeight="1" x14ac:dyDescent="0.2">
      <c r="A1161" s="284"/>
      <c r="B1161" s="103"/>
      <c r="C1161" s="143" t="s">
        <v>604</v>
      </c>
      <c r="D1161" s="104"/>
      <c r="E1161" s="105"/>
      <c r="F1161" s="106"/>
      <c r="G1161" s="285"/>
    </row>
    <row r="1162" spans="1:123" s="229" customFormat="1" ht="24" customHeight="1" x14ac:dyDescent="0.2">
      <c r="A1162" s="224" t="str">
        <f t="shared" ref="A1162:A1175" si="346">IFERROR(VLOOKUP(C1162,Tabla_Insumos,4,FALSE),"")</f>
        <v/>
      </c>
      <c r="B1162" s="222" t="str">
        <f>IFERROR(VLOOKUP(C1162,Tabla_Insumos,5,FALSE),"")</f>
        <v/>
      </c>
      <c r="C1162" s="223"/>
      <c r="D1162" s="224" t="str">
        <f t="shared" ref="D1162:D1175" si="347">IFERROR(VLOOKUP(C1162,Tabla_Insumos,2,FALSE),"")</f>
        <v/>
      </c>
      <c r="E1162" s="225"/>
      <c r="F1162" s="226">
        <f t="shared" ref="F1162:F1175" si="348">IFERROR(VLOOKUP(C1162,Tabla_Insumos,3,FALSE),0)</f>
        <v>0</v>
      </c>
      <c r="G1162" s="286">
        <f>ROUND(E1162*F1162,2)</f>
        <v>0</v>
      </c>
    </row>
    <row r="1163" spans="1:123" s="229" customFormat="1" ht="24" customHeight="1" x14ac:dyDescent="0.2">
      <c r="A1163" s="224" t="str">
        <f t="shared" si="346"/>
        <v/>
      </c>
      <c r="B1163" s="222" t="str">
        <f t="shared" ref="B1163:B1175" si="349">IFERROR(VLOOKUP(C1163,Tabla_Insumos,5,FALSE),"")</f>
        <v/>
      </c>
      <c r="C1163" s="223"/>
      <c r="D1163" s="224" t="str">
        <f t="shared" si="347"/>
        <v/>
      </c>
      <c r="E1163" s="225"/>
      <c r="F1163" s="226">
        <f t="shared" si="348"/>
        <v>0</v>
      </c>
      <c r="G1163" s="286">
        <f t="shared" ref="G1163:G1175" si="350">ROUND(E1163*F1163,2)</f>
        <v>0</v>
      </c>
    </row>
    <row r="1164" spans="1:123" s="229" customFormat="1" ht="24" customHeight="1" x14ac:dyDescent="0.2">
      <c r="A1164" s="224" t="str">
        <f t="shared" si="346"/>
        <v/>
      </c>
      <c r="B1164" s="222" t="str">
        <f t="shared" si="349"/>
        <v/>
      </c>
      <c r="C1164" s="223"/>
      <c r="D1164" s="224" t="str">
        <f t="shared" si="347"/>
        <v/>
      </c>
      <c r="E1164" s="225"/>
      <c r="F1164" s="226">
        <f t="shared" si="348"/>
        <v>0</v>
      </c>
      <c r="G1164" s="286">
        <f t="shared" si="350"/>
        <v>0</v>
      </c>
    </row>
    <row r="1165" spans="1:123" s="229" customFormat="1" ht="24" customHeight="1" x14ac:dyDescent="0.2">
      <c r="A1165" s="224" t="str">
        <f t="shared" si="346"/>
        <v/>
      </c>
      <c r="B1165" s="222" t="str">
        <f t="shared" si="349"/>
        <v/>
      </c>
      <c r="C1165" s="223"/>
      <c r="D1165" s="224" t="str">
        <f t="shared" si="347"/>
        <v/>
      </c>
      <c r="E1165" s="225"/>
      <c r="F1165" s="226">
        <f t="shared" si="348"/>
        <v>0</v>
      </c>
      <c r="G1165" s="286">
        <f t="shared" si="350"/>
        <v>0</v>
      </c>
    </row>
    <row r="1166" spans="1:123" s="229" customFormat="1" ht="24" customHeight="1" x14ac:dyDescent="0.2">
      <c r="A1166" s="224" t="str">
        <f t="shared" si="346"/>
        <v/>
      </c>
      <c r="B1166" s="222" t="str">
        <f t="shared" si="349"/>
        <v/>
      </c>
      <c r="C1166" s="223"/>
      <c r="D1166" s="224" t="str">
        <f t="shared" si="347"/>
        <v/>
      </c>
      <c r="E1166" s="225"/>
      <c r="F1166" s="226">
        <f t="shared" si="348"/>
        <v>0</v>
      </c>
      <c r="G1166" s="286">
        <f t="shared" si="350"/>
        <v>0</v>
      </c>
    </row>
    <row r="1167" spans="1:123" s="229" customFormat="1" ht="24" customHeight="1" x14ac:dyDescent="0.2">
      <c r="A1167" s="224" t="str">
        <f t="shared" si="346"/>
        <v/>
      </c>
      <c r="B1167" s="222" t="str">
        <f t="shared" si="349"/>
        <v/>
      </c>
      <c r="C1167" s="223"/>
      <c r="D1167" s="224" t="str">
        <f t="shared" si="347"/>
        <v/>
      </c>
      <c r="E1167" s="225"/>
      <c r="F1167" s="226">
        <f t="shared" si="348"/>
        <v>0</v>
      </c>
      <c r="G1167" s="286">
        <f t="shared" si="350"/>
        <v>0</v>
      </c>
    </row>
    <row r="1168" spans="1:123" s="229" customFormat="1" ht="24" customHeight="1" x14ac:dyDescent="0.2">
      <c r="A1168" s="224" t="str">
        <f t="shared" si="346"/>
        <v/>
      </c>
      <c r="B1168" s="222" t="str">
        <f t="shared" si="349"/>
        <v/>
      </c>
      <c r="C1168" s="223"/>
      <c r="D1168" s="224" t="str">
        <f t="shared" si="347"/>
        <v/>
      </c>
      <c r="E1168" s="225"/>
      <c r="F1168" s="226">
        <f t="shared" si="348"/>
        <v>0</v>
      </c>
      <c r="G1168" s="286">
        <f t="shared" si="350"/>
        <v>0</v>
      </c>
    </row>
    <row r="1169" spans="1:7" s="229" customFormat="1" ht="24" customHeight="1" x14ac:dyDescent="0.2">
      <c r="A1169" s="224" t="str">
        <f t="shared" si="346"/>
        <v/>
      </c>
      <c r="B1169" s="222" t="str">
        <f t="shared" si="349"/>
        <v/>
      </c>
      <c r="C1169" s="223"/>
      <c r="D1169" s="224" t="str">
        <f t="shared" si="347"/>
        <v/>
      </c>
      <c r="E1169" s="225"/>
      <c r="F1169" s="226">
        <f t="shared" si="348"/>
        <v>0</v>
      </c>
      <c r="G1169" s="286">
        <f t="shared" si="350"/>
        <v>0</v>
      </c>
    </row>
    <row r="1170" spans="1:7" s="229" customFormat="1" ht="24" customHeight="1" x14ac:dyDescent="0.2">
      <c r="A1170" s="224" t="str">
        <f t="shared" si="346"/>
        <v/>
      </c>
      <c r="B1170" s="222" t="str">
        <f t="shared" si="349"/>
        <v/>
      </c>
      <c r="C1170" s="223"/>
      <c r="D1170" s="224" t="str">
        <f t="shared" si="347"/>
        <v/>
      </c>
      <c r="E1170" s="225"/>
      <c r="F1170" s="226">
        <f t="shared" si="348"/>
        <v>0</v>
      </c>
      <c r="G1170" s="286">
        <f t="shared" si="350"/>
        <v>0</v>
      </c>
    </row>
    <row r="1171" spans="1:7" s="229" customFormat="1" ht="24" customHeight="1" x14ac:dyDescent="0.2">
      <c r="A1171" s="224" t="str">
        <f t="shared" si="346"/>
        <v/>
      </c>
      <c r="B1171" s="222" t="str">
        <f t="shared" si="349"/>
        <v/>
      </c>
      <c r="C1171" s="223"/>
      <c r="D1171" s="224" t="str">
        <f t="shared" si="347"/>
        <v/>
      </c>
      <c r="E1171" s="225"/>
      <c r="F1171" s="226">
        <f t="shared" si="348"/>
        <v>0</v>
      </c>
      <c r="G1171" s="286">
        <f t="shared" si="350"/>
        <v>0</v>
      </c>
    </row>
    <row r="1172" spans="1:7" s="229" customFormat="1" ht="24" customHeight="1" x14ac:dyDescent="0.2">
      <c r="A1172" s="224" t="str">
        <f t="shared" si="346"/>
        <v/>
      </c>
      <c r="B1172" s="222" t="str">
        <f t="shared" si="349"/>
        <v/>
      </c>
      <c r="C1172" s="223"/>
      <c r="D1172" s="224" t="str">
        <f t="shared" si="347"/>
        <v/>
      </c>
      <c r="E1172" s="225"/>
      <c r="F1172" s="226">
        <f t="shared" si="348"/>
        <v>0</v>
      </c>
      <c r="G1172" s="286">
        <f t="shared" si="350"/>
        <v>0</v>
      </c>
    </row>
    <row r="1173" spans="1:7" s="229" customFormat="1" ht="24" customHeight="1" x14ac:dyDescent="0.2">
      <c r="A1173" s="224" t="str">
        <f t="shared" si="346"/>
        <v/>
      </c>
      <c r="B1173" s="222" t="str">
        <f t="shared" si="349"/>
        <v/>
      </c>
      <c r="C1173" s="223"/>
      <c r="D1173" s="224" t="str">
        <f t="shared" si="347"/>
        <v/>
      </c>
      <c r="E1173" s="225"/>
      <c r="F1173" s="226">
        <f t="shared" si="348"/>
        <v>0</v>
      </c>
      <c r="G1173" s="286">
        <f t="shared" si="350"/>
        <v>0</v>
      </c>
    </row>
    <row r="1174" spans="1:7" s="229" customFormat="1" ht="24" customHeight="1" x14ac:dyDescent="0.2">
      <c r="A1174" s="224" t="str">
        <f t="shared" si="346"/>
        <v/>
      </c>
      <c r="B1174" s="222" t="str">
        <f t="shared" si="349"/>
        <v/>
      </c>
      <c r="C1174" s="223"/>
      <c r="D1174" s="224" t="str">
        <f t="shared" si="347"/>
        <v/>
      </c>
      <c r="E1174" s="225"/>
      <c r="F1174" s="226">
        <f t="shared" si="348"/>
        <v>0</v>
      </c>
      <c r="G1174" s="286">
        <f t="shared" si="350"/>
        <v>0</v>
      </c>
    </row>
    <row r="1175" spans="1:7" s="229" customFormat="1" ht="24" customHeight="1" x14ac:dyDescent="0.2">
      <c r="A1175" s="224" t="str">
        <f t="shared" si="346"/>
        <v/>
      </c>
      <c r="B1175" s="222" t="str">
        <f t="shared" si="349"/>
        <v/>
      </c>
      <c r="C1175" s="223"/>
      <c r="D1175" s="224" t="str">
        <f t="shared" si="347"/>
        <v/>
      </c>
      <c r="E1175" s="225"/>
      <c r="F1175" s="227">
        <f t="shared" si="348"/>
        <v>0</v>
      </c>
      <c r="G1175" s="286">
        <f t="shared" si="350"/>
        <v>0</v>
      </c>
    </row>
    <row r="1176" spans="1:7" ht="24" customHeight="1" x14ac:dyDescent="0.2">
      <c r="A1176" s="287"/>
      <c r="D1176" s="97"/>
      <c r="E1176" s="98"/>
      <c r="F1176" s="273" t="s">
        <v>31</v>
      </c>
      <c r="G1176" s="288">
        <f>SUBTOTAL(9,G1162:G1175)</f>
        <v>0</v>
      </c>
    </row>
    <row r="1177" spans="1:7" ht="24" customHeight="1" x14ac:dyDescent="0.2">
      <c r="A1177" s="287"/>
      <c r="C1177" s="107" t="s">
        <v>605</v>
      </c>
      <c r="D1177" s="97"/>
      <c r="E1177" s="98"/>
      <c r="G1177" s="289"/>
    </row>
    <row r="1178" spans="1:7" s="229" customFormat="1" ht="24" customHeight="1" x14ac:dyDescent="0.2">
      <c r="A1178" s="224" t="str">
        <f t="shared" ref="A1178:A1185" si="351">IFERROR(VLOOKUP(C1178,Tabla_Insumos,4,FALSE),"")</f>
        <v/>
      </c>
      <c r="B1178" s="222">
        <f t="shared" ref="B1178:B1185" si="352">IFERROR(VLOOKUP(A1178,Tabla_Indices,5,FALSE),"")</f>
        <v>0</v>
      </c>
      <c r="C1178" s="223"/>
      <c r="D1178" s="224" t="str">
        <f t="shared" ref="D1178:D1185" si="353">IFERROR(VLOOKUP(C1178,Tabla_Insumos,2,FALSE),"")</f>
        <v/>
      </c>
      <c r="E1178" s="225"/>
      <c r="F1178" s="228">
        <f t="shared" ref="F1178:F1185" si="354">IFERROR(VLOOKUP(C1178,Tabla_Insumos,3,FALSE),0)</f>
        <v>0</v>
      </c>
      <c r="G1178" s="286">
        <f>ROUND(E1178*F1178,2)</f>
        <v>0</v>
      </c>
    </row>
    <row r="1179" spans="1:7" s="229" customFormat="1" ht="24" customHeight="1" x14ac:dyDescent="0.2">
      <c r="A1179" s="224" t="str">
        <f t="shared" si="351"/>
        <v/>
      </c>
      <c r="B1179" s="222">
        <f t="shared" si="352"/>
        <v>0</v>
      </c>
      <c r="C1179" s="223"/>
      <c r="D1179" s="224" t="str">
        <f t="shared" si="353"/>
        <v/>
      </c>
      <c r="E1179" s="225"/>
      <c r="F1179" s="228">
        <f t="shared" si="354"/>
        <v>0</v>
      </c>
      <c r="G1179" s="286">
        <f>ROUND(E1179*F1179,2)</f>
        <v>0</v>
      </c>
    </row>
    <row r="1180" spans="1:7" s="229" customFormat="1" ht="24" customHeight="1" x14ac:dyDescent="0.2">
      <c r="A1180" s="224" t="str">
        <f t="shared" si="351"/>
        <v/>
      </c>
      <c r="B1180" s="222">
        <f t="shared" si="352"/>
        <v>0</v>
      </c>
      <c r="C1180" s="223"/>
      <c r="D1180" s="224" t="str">
        <f t="shared" si="353"/>
        <v/>
      </c>
      <c r="E1180" s="225"/>
      <c r="F1180" s="228">
        <f t="shared" si="354"/>
        <v>0</v>
      </c>
      <c r="G1180" s="286">
        <f t="shared" ref="G1180:G1185" si="355">ROUND(E1180*F1180,2)</f>
        <v>0</v>
      </c>
    </row>
    <row r="1181" spans="1:7" s="229" customFormat="1" ht="24" customHeight="1" x14ac:dyDescent="0.2">
      <c r="A1181" s="224" t="str">
        <f t="shared" si="351"/>
        <v/>
      </c>
      <c r="B1181" s="222">
        <f t="shared" si="352"/>
        <v>0</v>
      </c>
      <c r="C1181" s="223"/>
      <c r="D1181" s="224" t="str">
        <f t="shared" si="353"/>
        <v/>
      </c>
      <c r="E1181" s="225"/>
      <c r="F1181" s="228">
        <f t="shared" si="354"/>
        <v>0</v>
      </c>
      <c r="G1181" s="286">
        <f t="shared" si="355"/>
        <v>0</v>
      </c>
    </row>
    <row r="1182" spans="1:7" s="229" customFormat="1" ht="24" customHeight="1" x14ac:dyDescent="0.2">
      <c r="A1182" s="224" t="str">
        <f t="shared" si="351"/>
        <v/>
      </c>
      <c r="B1182" s="222">
        <f t="shared" si="352"/>
        <v>0</v>
      </c>
      <c r="C1182" s="223"/>
      <c r="D1182" s="224" t="str">
        <f t="shared" si="353"/>
        <v/>
      </c>
      <c r="E1182" s="225"/>
      <c r="F1182" s="226">
        <f t="shared" si="354"/>
        <v>0</v>
      </c>
      <c r="G1182" s="286">
        <f t="shared" si="355"/>
        <v>0</v>
      </c>
    </row>
    <row r="1183" spans="1:7" s="229" customFormat="1" ht="24" customHeight="1" x14ac:dyDescent="0.2">
      <c r="A1183" s="224" t="str">
        <f t="shared" si="351"/>
        <v/>
      </c>
      <c r="B1183" s="222">
        <f t="shared" si="352"/>
        <v>0</v>
      </c>
      <c r="C1183" s="223"/>
      <c r="D1183" s="224" t="str">
        <f t="shared" si="353"/>
        <v/>
      </c>
      <c r="E1183" s="225"/>
      <c r="F1183" s="226">
        <f t="shared" si="354"/>
        <v>0</v>
      </c>
      <c r="G1183" s="286">
        <f t="shared" si="355"/>
        <v>0</v>
      </c>
    </row>
    <row r="1184" spans="1:7" s="229" customFormat="1" ht="24" customHeight="1" x14ac:dyDescent="0.2">
      <c r="A1184" s="224" t="str">
        <f t="shared" si="351"/>
        <v/>
      </c>
      <c r="B1184" s="222">
        <f t="shared" si="352"/>
        <v>0</v>
      </c>
      <c r="C1184" s="223"/>
      <c r="D1184" s="224" t="str">
        <f t="shared" si="353"/>
        <v/>
      </c>
      <c r="E1184" s="225"/>
      <c r="F1184" s="226">
        <f t="shared" si="354"/>
        <v>0</v>
      </c>
      <c r="G1184" s="286">
        <f t="shared" si="355"/>
        <v>0</v>
      </c>
    </row>
    <row r="1185" spans="1:7" s="229" customFormat="1" ht="24" customHeight="1" x14ac:dyDescent="0.2">
      <c r="A1185" s="224" t="str">
        <f t="shared" si="351"/>
        <v/>
      </c>
      <c r="B1185" s="222">
        <f t="shared" si="352"/>
        <v>0</v>
      </c>
      <c r="C1185" s="223"/>
      <c r="D1185" s="224" t="str">
        <f t="shared" si="353"/>
        <v/>
      </c>
      <c r="E1185" s="225"/>
      <c r="F1185" s="226">
        <f t="shared" si="354"/>
        <v>0</v>
      </c>
      <c r="G1185" s="286">
        <f t="shared" si="355"/>
        <v>0</v>
      </c>
    </row>
    <row r="1186" spans="1:7" ht="24" customHeight="1" x14ac:dyDescent="0.2">
      <c r="A1186" s="287"/>
      <c r="D1186" s="97"/>
      <c r="E1186" s="98"/>
      <c r="F1186" s="273" t="s">
        <v>32</v>
      </c>
      <c r="G1186" s="288">
        <f>SUBTOTAL(9,G1178:G1185)</f>
        <v>0</v>
      </c>
    </row>
    <row r="1187" spans="1:7" ht="24" customHeight="1" x14ac:dyDescent="0.2">
      <c r="A1187" s="287"/>
      <c r="C1187" s="107" t="s">
        <v>606</v>
      </c>
      <c r="D1187" s="97"/>
      <c r="E1187" s="98"/>
      <c r="G1187" s="289"/>
    </row>
    <row r="1188" spans="1:7" s="229" customFormat="1" ht="24" customHeight="1" x14ac:dyDescent="0.2">
      <c r="A1188" s="224" t="str">
        <f t="shared" ref="A1188:A1196" si="356">IFERROR(VLOOKUP(C1188,Tabla_Insumos,4,FALSE),"")</f>
        <v/>
      </c>
      <c r="B1188" s="222" t="str">
        <f t="shared" ref="B1188:B1196" si="357">IFERROR(VLOOKUP(C1188,Tabla_Insumos,5,FALSE),"")</f>
        <v/>
      </c>
      <c r="C1188" s="223"/>
      <c r="D1188" s="224" t="str">
        <f t="shared" ref="D1188:D1196" si="358">IFERROR(VLOOKUP(C1188,Tabla_Insumos,2,FALSE),"")</f>
        <v/>
      </c>
      <c r="E1188" s="225"/>
      <c r="F1188" s="226">
        <f t="shared" ref="F1188:F1196" si="359">IFERROR(VLOOKUP(C1188,Tabla_Insumos,3,FALSE),0)</f>
        <v>0</v>
      </c>
      <c r="G1188" s="286">
        <f t="shared" ref="G1188:G1196" si="360">ROUND(E1188*F1188,2)</f>
        <v>0</v>
      </c>
    </row>
    <row r="1189" spans="1:7" s="229" customFormat="1" ht="24" customHeight="1" x14ac:dyDescent="0.2">
      <c r="A1189" s="224" t="str">
        <f t="shared" si="356"/>
        <v/>
      </c>
      <c r="B1189" s="222" t="str">
        <f t="shared" si="357"/>
        <v/>
      </c>
      <c r="C1189" s="223"/>
      <c r="D1189" s="224" t="str">
        <f t="shared" si="358"/>
        <v/>
      </c>
      <c r="E1189" s="225"/>
      <c r="F1189" s="226">
        <f t="shared" si="359"/>
        <v>0</v>
      </c>
      <c r="G1189" s="286">
        <f t="shared" si="360"/>
        <v>0</v>
      </c>
    </row>
    <row r="1190" spans="1:7" s="229" customFormat="1" ht="24" customHeight="1" x14ac:dyDescent="0.2">
      <c r="A1190" s="224" t="str">
        <f t="shared" si="356"/>
        <v/>
      </c>
      <c r="B1190" s="222" t="str">
        <f t="shared" si="357"/>
        <v/>
      </c>
      <c r="C1190" s="223"/>
      <c r="D1190" s="224" t="str">
        <f t="shared" si="358"/>
        <v/>
      </c>
      <c r="E1190" s="225"/>
      <c r="F1190" s="226">
        <f t="shared" si="359"/>
        <v>0</v>
      </c>
      <c r="G1190" s="286">
        <f t="shared" si="360"/>
        <v>0</v>
      </c>
    </row>
    <row r="1191" spans="1:7" s="229" customFormat="1" ht="24" customHeight="1" x14ac:dyDescent="0.2">
      <c r="A1191" s="224" t="str">
        <f t="shared" si="356"/>
        <v/>
      </c>
      <c r="B1191" s="222" t="str">
        <f t="shared" si="357"/>
        <v/>
      </c>
      <c r="C1191" s="223"/>
      <c r="D1191" s="224" t="str">
        <f t="shared" si="358"/>
        <v/>
      </c>
      <c r="E1191" s="225"/>
      <c r="F1191" s="226">
        <f t="shared" si="359"/>
        <v>0</v>
      </c>
      <c r="G1191" s="286">
        <f t="shared" si="360"/>
        <v>0</v>
      </c>
    </row>
    <row r="1192" spans="1:7" s="229" customFormat="1" ht="24" customHeight="1" x14ac:dyDescent="0.2">
      <c r="A1192" s="224" t="str">
        <f t="shared" si="356"/>
        <v/>
      </c>
      <c r="B1192" s="222" t="str">
        <f t="shared" si="357"/>
        <v/>
      </c>
      <c r="C1192" s="223"/>
      <c r="D1192" s="224" t="str">
        <f t="shared" si="358"/>
        <v/>
      </c>
      <c r="E1192" s="225"/>
      <c r="F1192" s="226">
        <f t="shared" si="359"/>
        <v>0</v>
      </c>
      <c r="G1192" s="286">
        <f t="shared" si="360"/>
        <v>0</v>
      </c>
    </row>
    <row r="1193" spans="1:7" s="229" customFormat="1" ht="24" customHeight="1" x14ac:dyDescent="0.2">
      <c r="A1193" s="224" t="str">
        <f t="shared" si="356"/>
        <v/>
      </c>
      <c r="B1193" s="222" t="str">
        <f t="shared" si="357"/>
        <v/>
      </c>
      <c r="C1193" s="223"/>
      <c r="D1193" s="224" t="str">
        <f t="shared" si="358"/>
        <v/>
      </c>
      <c r="E1193" s="225"/>
      <c r="F1193" s="226">
        <f t="shared" si="359"/>
        <v>0</v>
      </c>
      <c r="G1193" s="286">
        <f t="shared" si="360"/>
        <v>0</v>
      </c>
    </row>
    <row r="1194" spans="1:7" s="229" customFormat="1" ht="24" customHeight="1" x14ac:dyDescent="0.2">
      <c r="A1194" s="224" t="str">
        <f t="shared" si="356"/>
        <v/>
      </c>
      <c r="B1194" s="222" t="str">
        <f t="shared" si="357"/>
        <v/>
      </c>
      <c r="C1194" s="223"/>
      <c r="D1194" s="224" t="str">
        <f t="shared" si="358"/>
        <v/>
      </c>
      <c r="E1194" s="225"/>
      <c r="F1194" s="226">
        <f t="shared" si="359"/>
        <v>0</v>
      </c>
      <c r="G1194" s="286">
        <f t="shared" si="360"/>
        <v>0</v>
      </c>
    </row>
    <row r="1195" spans="1:7" s="229" customFormat="1" ht="24" customHeight="1" x14ac:dyDescent="0.2">
      <c r="A1195" s="224" t="str">
        <f t="shared" si="356"/>
        <v/>
      </c>
      <c r="B1195" s="222" t="str">
        <f t="shared" si="357"/>
        <v/>
      </c>
      <c r="C1195" s="223"/>
      <c r="D1195" s="224" t="str">
        <f t="shared" si="358"/>
        <v/>
      </c>
      <c r="E1195" s="225"/>
      <c r="F1195" s="226">
        <f t="shared" si="359"/>
        <v>0</v>
      </c>
      <c r="G1195" s="286">
        <f t="shared" si="360"/>
        <v>0</v>
      </c>
    </row>
    <row r="1196" spans="1:7" s="229" customFormat="1" ht="24" customHeight="1" x14ac:dyDescent="0.2">
      <c r="A1196" s="224" t="str">
        <f t="shared" si="356"/>
        <v/>
      </c>
      <c r="B1196" s="222" t="str">
        <f t="shared" si="357"/>
        <v/>
      </c>
      <c r="C1196" s="223"/>
      <c r="D1196" s="224" t="str">
        <f t="shared" si="358"/>
        <v/>
      </c>
      <c r="E1196" s="225"/>
      <c r="F1196" s="226">
        <f t="shared" si="359"/>
        <v>0</v>
      </c>
      <c r="G1196" s="286">
        <f t="shared" si="360"/>
        <v>0</v>
      </c>
    </row>
    <row r="1197" spans="1:7" ht="24" customHeight="1" x14ac:dyDescent="0.2">
      <c r="A1197" s="290"/>
      <c r="B1197" s="97"/>
      <c r="D1197" s="97"/>
      <c r="E1197" s="98"/>
      <c r="F1197" s="273" t="s">
        <v>33</v>
      </c>
      <c r="G1197" s="288">
        <f>SUBTOTAL(9,G1188:G1196)</f>
        <v>0</v>
      </c>
    </row>
    <row r="1198" spans="1:7" ht="24" customHeight="1" x14ac:dyDescent="0.2">
      <c r="A1198" s="291"/>
      <c r="B1198" s="97"/>
      <c r="D1198" s="97"/>
      <c r="E1198" s="98"/>
      <c r="G1198" s="289"/>
    </row>
    <row r="1199" spans="1:7" ht="24" customHeight="1" x14ac:dyDescent="0.2">
      <c r="A1199" s="292" t="str">
        <f>B1157</f>
        <v/>
      </c>
      <c r="B1199" s="293" t="str">
        <f>C1157</f>
        <v/>
      </c>
      <c r="C1199" s="104"/>
      <c r="D1199" s="104" t="s">
        <v>34</v>
      </c>
      <c r="E1199" s="105"/>
      <c r="F1199" s="295" t="s">
        <v>35</v>
      </c>
      <c r="G1199" s="294">
        <f>SUBTOTAL(9,G1162:G1198)</f>
        <v>0</v>
      </c>
    </row>
    <row r="1201" spans="1:123" ht="24" customHeight="1" x14ac:dyDescent="0.2">
      <c r="A1201" s="274" t="s">
        <v>37</v>
      </c>
      <c r="B1201" s="275"/>
      <c r="C1201" s="275"/>
      <c r="D1201" s="275"/>
      <c r="E1201" s="275"/>
      <c r="F1201" s="275"/>
      <c r="G1201" s="276"/>
    </row>
    <row r="1202" spans="1:123" ht="24" customHeight="1" x14ac:dyDescent="0.2">
      <c r="A1202" s="277" t="s">
        <v>602</v>
      </c>
      <c r="B1202" s="93" t="str">
        <f>Comitente</f>
        <v>DIRECCION PROVINCIAL DE ESPACIOS VERDES</v>
      </c>
      <c r="C1202" s="89"/>
      <c r="D1202" s="94"/>
      <c r="E1202" s="94"/>
      <c r="F1202" s="95"/>
      <c r="G1202" s="278"/>
    </row>
    <row r="1203" spans="1:123" ht="24" customHeight="1" x14ac:dyDescent="0.2">
      <c r="A1203" s="277" t="s">
        <v>603</v>
      </c>
      <c r="B1203" s="93">
        <f>Contratista</f>
        <v>0</v>
      </c>
      <c r="C1203" s="90"/>
      <c r="D1203" s="90"/>
      <c r="E1203" s="90"/>
      <c r="F1203" s="96"/>
      <c r="G1203" s="279"/>
    </row>
    <row r="1204" spans="1:123" ht="24" customHeight="1" x14ac:dyDescent="0.2">
      <c r="A1204" s="277" t="s">
        <v>24</v>
      </c>
      <c r="B1204" s="93" t="str">
        <f>Obra</f>
        <v>EXTRACCION DE MANGRULLO EXISTENTE, PROVISION DE NUEVO MANGRULLO Y REFUNCIONALIZACION DE JUEGOS DE NIÑOS EN PARQUE DE MAYO</v>
      </c>
      <c r="C1204" s="90"/>
      <c r="D1204" s="90"/>
      <c r="E1204" s="90"/>
      <c r="F1204" s="96" t="s">
        <v>38</v>
      </c>
      <c r="G1204" s="280">
        <f>Fecha_Base</f>
        <v>44865</v>
      </c>
    </row>
    <row r="1205" spans="1:123" ht="24" customHeight="1" x14ac:dyDescent="0.2">
      <c r="A1205" s="281" t="s">
        <v>601</v>
      </c>
      <c r="B1205" s="91" t="str">
        <f>Ubicación</f>
        <v>CAPITAL</v>
      </c>
      <c r="C1205" s="91"/>
      <c r="D1205" s="97"/>
      <c r="E1205" s="98"/>
      <c r="G1205" s="282"/>
    </row>
    <row r="1206" spans="1:123" ht="24" customHeight="1" x14ac:dyDescent="0.2">
      <c r="A1206" s="281" t="s">
        <v>39</v>
      </c>
      <c r="B1206" s="100" t="str">
        <f>IFERROR(VALUE(LEFT(B1207,FIND(".",B1207)-1)),"")</f>
        <v/>
      </c>
      <c r="C1206" s="92" t="str">
        <f>IFERROR(VLOOKUP(B1206,Tabla_CyP,2,FALSE),"")</f>
        <v/>
      </c>
      <c r="E1206" s="98"/>
      <c r="G1206" s="282"/>
    </row>
    <row r="1207" spans="1:123" ht="24" customHeight="1" x14ac:dyDescent="0.2">
      <c r="A1207" s="281" t="s">
        <v>25</v>
      </c>
      <c r="B1207" s="101" t="str">
        <f>IFERROR(VLOOKUP(COUNTIF($A$1:A1207,"ANALISIS DE PRECIOS"),Tabla_NumeroItem,2,FALSE),"")</f>
        <v/>
      </c>
      <c r="C1207" s="92" t="str">
        <f>IFERROR(VLOOKUP(B1207,Tabla_CyP,2,FALSE),"")</f>
        <v/>
      </c>
      <c r="D1207" s="97"/>
      <c r="E1207" s="98"/>
      <c r="F1207" s="96" t="s">
        <v>26</v>
      </c>
      <c r="G1207" s="283" t="str">
        <f>IFERROR(VLOOKUP(B1207,Tabla_CyP,4,FALSE),"")</f>
        <v/>
      </c>
    </row>
    <row r="1208" spans="1:123" ht="24" customHeight="1" x14ac:dyDescent="0.2">
      <c r="A1208" s="281"/>
      <c r="B1208" s="91"/>
      <c r="D1208" s="97"/>
      <c r="E1208" s="98"/>
      <c r="G1208" s="282"/>
    </row>
    <row r="1209" spans="1:123" ht="24" customHeight="1" x14ac:dyDescent="0.2">
      <c r="A1209" s="334" t="s">
        <v>507</v>
      </c>
      <c r="B1209" s="335"/>
      <c r="C1209" s="336" t="s">
        <v>0</v>
      </c>
      <c r="D1209" s="336" t="s">
        <v>27</v>
      </c>
      <c r="E1209" s="338" t="s">
        <v>28</v>
      </c>
      <c r="F1209" s="340" t="s">
        <v>29</v>
      </c>
      <c r="G1209" s="340" t="s">
        <v>30</v>
      </c>
    </row>
    <row r="1210" spans="1:123" s="97" customFormat="1" ht="24" customHeight="1" x14ac:dyDescent="0.2">
      <c r="A1210" s="102" t="s">
        <v>508</v>
      </c>
      <c r="B1210" s="102" t="s">
        <v>509</v>
      </c>
      <c r="C1210" s="337"/>
      <c r="D1210" s="337"/>
      <c r="E1210" s="339"/>
      <c r="F1210" s="341"/>
      <c r="G1210" s="341"/>
      <c r="H1210" s="230"/>
      <c r="I1210" s="230"/>
      <c r="J1210" s="230"/>
      <c r="K1210" s="230"/>
      <c r="L1210" s="230"/>
      <c r="M1210" s="230"/>
      <c r="N1210" s="230"/>
      <c r="O1210" s="230"/>
      <c r="P1210" s="230"/>
      <c r="Q1210" s="230"/>
      <c r="R1210" s="230"/>
      <c r="S1210" s="230"/>
      <c r="T1210" s="230"/>
      <c r="U1210" s="230"/>
      <c r="V1210" s="230"/>
      <c r="W1210" s="230"/>
      <c r="X1210" s="230"/>
      <c r="Y1210" s="230"/>
      <c r="Z1210" s="230"/>
      <c r="AA1210" s="230"/>
      <c r="AB1210" s="230"/>
      <c r="AC1210" s="230"/>
      <c r="AD1210" s="230"/>
      <c r="AE1210" s="230"/>
      <c r="AF1210" s="230"/>
      <c r="AG1210" s="230"/>
      <c r="AH1210" s="230"/>
      <c r="AI1210" s="230"/>
      <c r="AJ1210" s="230"/>
      <c r="AK1210" s="230"/>
      <c r="AL1210" s="230"/>
      <c r="AM1210" s="230"/>
      <c r="AN1210" s="230"/>
      <c r="AO1210" s="230"/>
      <c r="AP1210" s="230"/>
      <c r="AQ1210" s="230"/>
      <c r="AR1210" s="230"/>
      <c r="AS1210" s="230"/>
      <c r="AT1210" s="230"/>
      <c r="AU1210" s="230"/>
      <c r="AV1210" s="230"/>
      <c r="AW1210" s="230"/>
      <c r="AX1210" s="230"/>
      <c r="AY1210" s="230"/>
      <c r="AZ1210" s="230"/>
      <c r="BA1210" s="230"/>
      <c r="BB1210" s="230"/>
      <c r="BC1210" s="230"/>
      <c r="BD1210" s="230"/>
      <c r="BE1210" s="230"/>
      <c r="BF1210" s="230"/>
      <c r="BG1210" s="230"/>
      <c r="BH1210" s="230"/>
      <c r="BI1210" s="230"/>
      <c r="BJ1210" s="230"/>
      <c r="BK1210" s="230"/>
      <c r="BL1210" s="230"/>
      <c r="BM1210" s="230"/>
      <c r="BN1210" s="230"/>
      <c r="BO1210" s="230"/>
      <c r="BP1210" s="230"/>
      <c r="BQ1210" s="230"/>
      <c r="BR1210" s="230"/>
      <c r="BS1210" s="230"/>
      <c r="BT1210" s="230"/>
      <c r="BU1210" s="230"/>
      <c r="BV1210" s="230"/>
      <c r="BW1210" s="230"/>
      <c r="BX1210" s="230"/>
      <c r="BY1210" s="230"/>
      <c r="BZ1210" s="230"/>
      <c r="CA1210" s="230"/>
      <c r="CB1210" s="230"/>
      <c r="CC1210" s="230"/>
      <c r="CD1210" s="230"/>
      <c r="CE1210" s="230"/>
      <c r="CF1210" s="230"/>
      <c r="CG1210" s="230"/>
      <c r="CH1210" s="230"/>
      <c r="CI1210" s="230"/>
      <c r="CJ1210" s="230"/>
      <c r="CK1210" s="230"/>
      <c r="CL1210" s="230"/>
      <c r="CM1210" s="230"/>
      <c r="CN1210" s="230"/>
      <c r="CO1210" s="230"/>
      <c r="CP1210" s="230"/>
      <c r="CQ1210" s="230"/>
      <c r="CR1210" s="230"/>
      <c r="CS1210" s="230"/>
      <c r="CT1210" s="230"/>
      <c r="CU1210" s="230"/>
      <c r="CV1210" s="230"/>
      <c r="CW1210" s="230"/>
      <c r="CX1210" s="230"/>
      <c r="CY1210" s="230"/>
      <c r="CZ1210" s="230"/>
      <c r="DA1210" s="230"/>
      <c r="DB1210" s="230"/>
      <c r="DC1210" s="230"/>
      <c r="DD1210" s="230"/>
      <c r="DE1210" s="230"/>
      <c r="DF1210" s="230"/>
      <c r="DG1210" s="230"/>
      <c r="DH1210" s="230"/>
      <c r="DI1210" s="230"/>
      <c r="DJ1210" s="230"/>
      <c r="DK1210" s="230"/>
      <c r="DL1210" s="230"/>
      <c r="DM1210" s="230"/>
      <c r="DN1210" s="230"/>
      <c r="DO1210" s="230"/>
      <c r="DP1210" s="230"/>
      <c r="DQ1210" s="230"/>
      <c r="DR1210" s="230"/>
      <c r="DS1210" s="230"/>
    </row>
    <row r="1211" spans="1:123" ht="24" customHeight="1" x14ac:dyDescent="0.2">
      <c r="A1211" s="284"/>
      <c r="B1211" s="103"/>
      <c r="C1211" s="143" t="s">
        <v>604</v>
      </c>
      <c r="D1211" s="104"/>
      <c r="E1211" s="105"/>
      <c r="F1211" s="106"/>
      <c r="G1211" s="285"/>
    </row>
    <row r="1212" spans="1:123" s="229" customFormat="1" ht="24" customHeight="1" x14ac:dyDescent="0.2">
      <c r="A1212" s="224" t="str">
        <f t="shared" ref="A1212:A1225" si="361">IFERROR(VLOOKUP(C1212,Tabla_Insumos,4,FALSE),"")</f>
        <v/>
      </c>
      <c r="B1212" s="222" t="str">
        <f>IFERROR(VLOOKUP(C1212,Tabla_Insumos,5,FALSE),"")</f>
        <v/>
      </c>
      <c r="C1212" s="223"/>
      <c r="D1212" s="224" t="str">
        <f t="shared" ref="D1212:D1225" si="362">IFERROR(VLOOKUP(C1212,Tabla_Insumos,2,FALSE),"")</f>
        <v/>
      </c>
      <c r="E1212" s="225"/>
      <c r="F1212" s="226">
        <f t="shared" ref="F1212:F1225" si="363">IFERROR(VLOOKUP(C1212,Tabla_Insumos,3,FALSE),0)</f>
        <v>0</v>
      </c>
      <c r="G1212" s="286">
        <f>ROUND(E1212*F1212,2)</f>
        <v>0</v>
      </c>
    </row>
    <row r="1213" spans="1:123" s="229" customFormat="1" ht="24" customHeight="1" x14ac:dyDescent="0.2">
      <c r="A1213" s="224" t="str">
        <f t="shared" si="361"/>
        <v/>
      </c>
      <c r="B1213" s="222" t="str">
        <f t="shared" ref="B1213:B1225" si="364">IFERROR(VLOOKUP(C1213,Tabla_Insumos,5,FALSE),"")</f>
        <v/>
      </c>
      <c r="C1213" s="223"/>
      <c r="D1213" s="224" t="str">
        <f t="shared" si="362"/>
        <v/>
      </c>
      <c r="E1213" s="225"/>
      <c r="F1213" s="226">
        <f t="shared" si="363"/>
        <v>0</v>
      </c>
      <c r="G1213" s="286">
        <f t="shared" ref="G1213:G1225" si="365">ROUND(E1213*F1213,2)</f>
        <v>0</v>
      </c>
    </row>
    <row r="1214" spans="1:123" s="229" customFormat="1" ht="24" customHeight="1" x14ac:dyDescent="0.2">
      <c r="A1214" s="224" t="str">
        <f t="shared" si="361"/>
        <v/>
      </c>
      <c r="B1214" s="222" t="str">
        <f t="shared" si="364"/>
        <v/>
      </c>
      <c r="C1214" s="223"/>
      <c r="D1214" s="224" t="str">
        <f t="shared" si="362"/>
        <v/>
      </c>
      <c r="E1214" s="225"/>
      <c r="F1214" s="226">
        <f t="shared" si="363"/>
        <v>0</v>
      </c>
      <c r="G1214" s="286">
        <f t="shared" si="365"/>
        <v>0</v>
      </c>
    </row>
    <row r="1215" spans="1:123" s="229" customFormat="1" ht="24" customHeight="1" x14ac:dyDescent="0.2">
      <c r="A1215" s="224" t="str">
        <f t="shared" si="361"/>
        <v/>
      </c>
      <c r="B1215" s="222" t="str">
        <f t="shared" si="364"/>
        <v/>
      </c>
      <c r="C1215" s="223"/>
      <c r="D1215" s="224" t="str">
        <f t="shared" si="362"/>
        <v/>
      </c>
      <c r="E1215" s="225"/>
      <c r="F1215" s="226">
        <f t="shared" si="363"/>
        <v>0</v>
      </c>
      <c r="G1215" s="286">
        <f t="shared" si="365"/>
        <v>0</v>
      </c>
    </row>
    <row r="1216" spans="1:123" s="229" customFormat="1" ht="24" customHeight="1" x14ac:dyDescent="0.2">
      <c r="A1216" s="224" t="str">
        <f t="shared" si="361"/>
        <v/>
      </c>
      <c r="B1216" s="222" t="str">
        <f t="shared" si="364"/>
        <v/>
      </c>
      <c r="C1216" s="223"/>
      <c r="D1216" s="224" t="str">
        <f t="shared" si="362"/>
        <v/>
      </c>
      <c r="E1216" s="225"/>
      <c r="F1216" s="226">
        <f t="shared" si="363"/>
        <v>0</v>
      </c>
      <c r="G1216" s="286">
        <f t="shared" si="365"/>
        <v>0</v>
      </c>
    </row>
    <row r="1217" spans="1:7" s="229" customFormat="1" ht="24" customHeight="1" x14ac:dyDescent="0.2">
      <c r="A1217" s="224" t="str">
        <f t="shared" si="361"/>
        <v/>
      </c>
      <c r="B1217" s="222" t="str">
        <f t="shared" si="364"/>
        <v/>
      </c>
      <c r="C1217" s="223"/>
      <c r="D1217" s="224" t="str">
        <f t="shared" si="362"/>
        <v/>
      </c>
      <c r="E1217" s="225"/>
      <c r="F1217" s="226">
        <f t="shared" si="363"/>
        <v>0</v>
      </c>
      <c r="G1217" s="286">
        <f t="shared" si="365"/>
        <v>0</v>
      </c>
    </row>
    <row r="1218" spans="1:7" s="229" customFormat="1" ht="24" customHeight="1" x14ac:dyDescent="0.2">
      <c r="A1218" s="224" t="str">
        <f t="shared" si="361"/>
        <v/>
      </c>
      <c r="B1218" s="222" t="str">
        <f t="shared" si="364"/>
        <v/>
      </c>
      <c r="C1218" s="223"/>
      <c r="D1218" s="224" t="str">
        <f t="shared" si="362"/>
        <v/>
      </c>
      <c r="E1218" s="225"/>
      <c r="F1218" s="226">
        <f t="shared" si="363"/>
        <v>0</v>
      </c>
      <c r="G1218" s="286">
        <f t="shared" si="365"/>
        <v>0</v>
      </c>
    </row>
    <row r="1219" spans="1:7" s="229" customFormat="1" ht="24" customHeight="1" x14ac:dyDescent="0.2">
      <c r="A1219" s="224" t="str">
        <f t="shared" si="361"/>
        <v/>
      </c>
      <c r="B1219" s="222" t="str">
        <f t="shared" si="364"/>
        <v/>
      </c>
      <c r="C1219" s="223"/>
      <c r="D1219" s="224" t="str">
        <f t="shared" si="362"/>
        <v/>
      </c>
      <c r="E1219" s="225"/>
      <c r="F1219" s="226">
        <f t="shared" si="363"/>
        <v>0</v>
      </c>
      <c r="G1219" s="286">
        <f t="shared" si="365"/>
        <v>0</v>
      </c>
    </row>
    <row r="1220" spans="1:7" s="229" customFormat="1" ht="24" customHeight="1" x14ac:dyDescent="0.2">
      <c r="A1220" s="224" t="str">
        <f t="shared" si="361"/>
        <v/>
      </c>
      <c r="B1220" s="222" t="str">
        <f t="shared" si="364"/>
        <v/>
      </c>
      <c r="C1220" s="223"/>
      <c r="D1220" s="224" t="str">
        <f t="shared" si="362"/>
        <v/>
      </c>
      <c r="E1220" s="225"/>
      <c r="F1220" s="226">
        <f t="shared" si="363"/>
        <v>0</v>
      </c>
      <c r="G1220" s="286">
        <f t="shared" si="365"/>
        <v>0</v>
      </c>
    </row>
    <row r="1221" spans="1:7" s="229" customFormat="1" ht="24" customHeight="1" x14ac:dyDescent="0.2">
      <c r="A1221" s="224" t="str">
        <f t="shared" si="361"/>
        <v/>
      </c>
      <c r="B1221" s="222" t="str">
        <f t="shared" si="364"/>
        <v/>
      </c>
      <c r="C1221" s="223"/>
      <c r="D1221" s="224" t="str">
        <f t="shared" si="362"/>
        <v/>
      </c>
      <c r="E1221" s="225"/>
      <c r="F1221" s="226">
        <f t="shared" si="363"/>
        <v>0</v>
      </c>
      <c r="G1221" s="286">
        <f t="shared" si="365"/>
        <v>0</v>
      </c>
    </row>
    <row r="1222" spans="1:7" s="229" customFormat="1" ht="24" customHeight="1" x14ac:dyDescent="0.2">
      <c r="A1222" s="224" t="str">
        <f t="shared" si="361"/>
        <v/>
      </c>
      <c r="B1222" s="222" t="str">
        <f t="shared" si="364"/>
        <v/>
      </c>
      <c r="C1222" s="223"/>
      <c r="D1222" s="224" t="str">
        <f t="shared" si="362"/>
        <v/>
      </c>
      <c r="E1222" s="225"/>
      <c r="F1222" s="226">
        <f t="shared" si="363"/>
        <v>0</v>
      </c>
      <c r="G1222" s="286">
        <f t="shared" si="365"/>
        <v>0</v>
      </c>
    </row>
    <row r="1223" spans="1:7" s="229" customFormat="1" ht="24" customHeight="1" x14ac:dyDescent="0.2">
      <c r="A1223" s="224" t="str">
        <f t="shared" si="361"/>
        <v/>
      </c>
      <c r="B1223" s="222" t="str">
        <f t="shared" si="364"/>
        <v/>
      </c>
      <c r="C1223" s="223"/>
      <c r="D1223" s="224" t="str">
        <f t="shared" si="362"/>
        <v/>
      </c>
      <c r="E1223" s="225"/>
      <c r="F1223" s="226">
        <f t="shared" si="363"/>
        <v>0</v>
      </c>
      <c r="G1223" s="286">
        <f t="shared" si="365"/>
        <v>0</v>
      </c>
    </row>
    <row r="1224" spans="1:7" s="229" customFormat="1" ht="24" customHeight="1" x14ac:dyDescent="0.2">
      <c r="A1224" s="224" t="str">
        <f t="shared" si="361"/>
        <v/>
      </c>
      <c r="B1224" s="222" t="str">
        <f t="shared" si="364"/>
        <v/>
      </c>
      <c r="C1224" s="223"/>
      <c r="D1224" s="224" t="str">
        <f t="shared" si="362"/>
        <v/>
      </c>
      <c r="E1224" s="225"/>
      <c r="F1224" s="226">
        <f t="shared" si="363"/>
        <v>0</v>
      </c>
      <c r="G1224" s="286">
        <f t="shared" si="365"/>
        <v>0</v>
      </c>
    </row>
    <row r="1225" spans="1:7" s="229" customFormat="1" ht="24" customHeight="1" x14ac:dyDescent="0.2">
      <c r="A1225" s="224" t="str">
        <f t="shared" si="361"/>
        <v/>
      </c>
      <c r="B1225" s="222" t="str">
        <f t="shared" si="364"/>
        <v/>
      </c>
      <c r="C1225" s="223"/>
      <c r="D1225" s="224" t="str">
        <f t="shared" si="362"/>
        <v/>
      </c>
      <c r="E1225" s="225"/>
      <c r="F1225" s="227">
        <f t="shared" si="363"/>
        <v>0</v>
      </c>
      <c r="G1225" s="286">
        <f t="shared" si="365"/>
        <v>0</v>
      </c>
    </row>
    <row r="1226" spans="1:7" ht="24" customHeight="1" x14ac:dyDescent="0.2">
      <c r="A1226" s="287"/>
      <c r="D1226" s="97"/>
      <c r="E1226" s="98"/>
      <c r="F1226" s="273" t="s">
        <v>31</v>
      </c>
      <c r="G1226" s="288">
        <f>SUBTOTAL(9,G1212:G1225)</f>
        <v>0</v>
      </c>
    </row>
    <row r="1227" spans="1:7" ht="24" customHeight="1" x14ac:dyDescent="0.2">
      <c r="A1227" s="287"/>
      <c r="C1227" s="107" t="s">
        <v>605</v>
      </c>
      <c r="D1227" s="97"/>
      <c r="E1227" s="98"/>
      <c r="G1227" s="289"/>
    </row>
    <row r="1228" spans="1:7" s="229" customFormat="1" ht="24" customHeight="1" x14ac:dyDescent="0.2">
      <c r="A1228" s="224" t="str">
        <f t="shared" ref="A1228:A1235" si="366">IFERROR(VLOOKUP(C1228,Tabla_Insumos,4,FALSE),"")</f>
        <v/>
      </c>
      <c r="B1228" s="222">
        <f t="shared" ref="B1228:B1235" si="367">IFERROR(VLOOKUP(A1228,Tabla_Indices,5,FALSE),"")</f>
        <v>0</v>
      </c>
      <c r="C1228" s="223"/>
      <c r="D1228" s="224" t="str">
        <f t="shared" ref="D1228:D1235" si="368">IFERROR(VLOOKUP(C1228,Tabla_Insumos,2,FALSE),"")</f>
        <v/>
      </c>
      <c r="E1228" s="225"/>
      <c r="F1228" s="228">
        <f t="shared" ref="F1228:F1235" si="369">IFERROR(VLOOKUP(C1228,Tabla_Insumos,3,FALSE),0)</f>
        <v>0</v>
      </c>
      <c r="G1228" s="286">
        <f>ROUND(E1228*F1228,2)</f>
        <v>0</v>
      </c>
    </row>
    <row r="1229" spans="1:7" s="229" customFormat="1" ht="24" customHeight="1" x14ac:dyDescent="0.2">
      <c r="A1229" s="224" t="str">
        <f t="shared" si="366"/>
        <v/>
      </c>
      <c r="B1229" s="222">
        <f t="shared" si="367"/>
        <v>0</v>
      </c>
      <c r="C1229" s="223"/>
      <c r="D1229" s="224" t="str">
        <f t="shared" si="368"/>
        <v/>
      </c>
      <c r="E1229" s="225"/>
      <c r="F1229" s="228">
        <f t="shared" si="369"/>
        <v>0</v>
      </c>
      <c r="G1229" s="286">
        <f>ROUND(E1229*F1229,2)</f>
        <v>0</v>
      </c>
    </row>
    <row r="1230" spans="1:7" s="229" customFormat="1" ht="24" customHeight="1" x14ac:dyDescent="0.2">
      <c r="A1230" s="224" t="str">
        <f t="shared" si="366"/>
        <v/>
      </c>
      <c r="B1230" s="222">
        <f t="shared" si="367"/>
        <v>0</v>
      </c>
      <c r="C1230" s="223"/>
      <c r="D1230" s="224" t="str">
        <f t="shared" si="368"/>
        <v/>
      </c>
      <c r="E1230" s="225"/>
      <c r="F1230" s="228">
        <f t="shared" si="369"/>
        <v>0</v>
      </c>
      <c r="G1230" s="286">
        <f t="shared" ref="G1230:G1235" si="370">ROUND(E1230*F1230,2)</f>
        <v>0</v>
      </c>
    </row>
    <row r="1231" spans="1:7" s="229" customFormat="1" ht="24" customHeight="1" x14ac:dyDescent="0.2">
      <c r="A1231" s="224" t="str">
        <f t="shared" si="366"/>
        <v/>
      </c>
      <c r="B1231" s="222">
        <f t="shared" si="367"/>
        <v>0</v>
      </c>
      <c r="C1231" s="223"/>
      <c r="D1231" s="224" t="str">
        <f t="shared" si="368"/>
        <v/>
      </c>
      <c r="E1231" s="225"/>
      <c r="F1231" s="228">
        <f t="shared" si="369"/>
        <v>0</v>
      </c>
      <c r="G1231" s="286">
        <f t="shared" si="370"/>
        <v>0</v>
      </c>
    </row>
    <row r="1232" spans="1:7" s="229" customFormat="1" ht="24" customHeight="1" x14ac:dyDescent="0.2">
      <c r="A1232" s="224" t="str">
        <f t="shared" si="366"/>
        <v/>
      </c>
      <c r="B1232" s="222">
        <f t="shared" si="367"/>
        <v>0</v>
      </c>
      <c r="C1232" s="223"/>
      <c r="D1232" s="224" t="str">
        <f t="shared" si="368"/>
        <v/>
      </c>
      <c r="E1232" s="225"/>
      <c r="F1232" s="226">
        <f t="shared" si="369"/>
        <v>0</v>
      </c>
      <c r="G1232" s="286">
        <f t="shared" si="370"/>
        <v>0</v>
      </c>
    </row>
    <row r="1233" spans="1:7" s="229" customFormat="1" ht="24" customHeight="1" x14ac:dyDescent="0.2">
      <c r="A1233" s="224" t="str">
        <f t="shared" si="366"/>
        <v/>
      </c>
      <c r="B1233" s="222">
        <f t="shared" si="367"/>
        <v>0</v>
      </c>
      <c r="C1233" s="223"/>
      <c r="D1233" s="224" t="str">
        <f t="shared" si="368"/>
        <v/>
      </c>
      <c r="E1233" s="225"/>
      <c r="F1233" s="226">
        <f t="shared" si="369"/>
        <v>0</v>
      </c>
      <c r="G1233" s="286">
        <f t="shared" si="370"/>
        <v>0</v>
      </c>
    </row>
    <row r="1234" spans="1:7" s="229" customFormat="1" ht="24" customHeight="1" x14ac:dyDescent="0.2">
      <c r="A1234" s="224" t="str">
        <f t="shared" si="366"/>
        <v/>
      </c>
      <c r="B1234" s="222">
        <f t="shared" si="367"/>
        <v>0</v>
      </c>
      <c r="C1234" s="223"/>
      <c r="D1234" s="224" t="str">
        <f t="shared" si="368"/>
        <v/>
      </c>
      <c r="E1234" s="225"/>
      <c r="F1234" s="226">
        <f t="shared" si="369"/>
        <v>0</v>
      </c>
      <c r="G1234" s="286">
        <f t="shared" si="370"/>
        <v>0</v>
      </c>
    </row>
    <row r="1235" spans="1:7" s="229" customFormat="1" ht="24" customHeight="1" x14ac:dyDescent="0.2">
      <c r="A1235" s="224" t="str">
        <f t="shared" si="366"/>
        <v/>
      </c>
      <c r="B1235" s="222">
        <f t="shared" si="367"/>
        <v>0</v>
      </c>
      <c r="C1235" s="223"/>
      <c r="D1235" s="224" t="str">
        <f t="shared" si="368"/>
        <v/>
      </c>
      <c r="E1235" s="225"/>
      <c r="F1235" s="226">
        <f t="shared" si="369"/>
        <v>0</v>
      </c>
      <c r="G1235" s="286">
        <f t="shared" si="370"/>
        <v>0</v>
      </c>
    </row>
    <row r="1236" spans="1:7" ht="24" customHeight="1" x14ac:dyDescent="0.2">
      <c r="A1236" s="287"/>
      <c r="D1236" s="97"/>
      <c r="E1236" s="98"/>
      <c r="F1236" s="273" t="s">
        <v>32</v>
      </c>
      <c r="G1236" s="288">
        <f>SUBTOTAL(9,G1228:G1235)</f>
        <v>0</v>
      </c>
    </row>
    <row r="1237" spans="1:7" ht="24" customHeight="1" x14ac:dyDescent="0.2">
      <c r="A1237" s="287"/>
      <c r="C1237" s="107" t="s">
        <v>606</v>
      </c>
      <c r="D1237" s="97"/>
      <c r="E1237" s="98"/>
      <c r="G1237" s="289"/>
    </row>
    <row r="1238" spans="1:7" s="229" customFormat="1" ht="24" customHeight="1" x14ac:dyDescent="0.2">
      <c r="A1238" s="224" t="str">
        <f t="shared" ref="A1238:A1246" si="371">IFERROR(VLOOKUP(C1238,Tabla_Insumos,4,FALSE),"")</f>
        <v/>
      </c>
      <c r="B1238" s="222" t="str">
        <f t="shared" ref="B1238:B1246" si="372">IFERROR(VLOOKUP(C1238,Tabla_Insumos,5,FALSE),"")</f>
        <v/>
      </c>
      <c r="C1238" s="223"/>
      <c r="D1238" s="224" t="str">
        <f t="shared" ref="D1238:D1246" si="373">IFERROR(VLOOKUP(C1238,Tabla_Insumos,2,FALSE),"")</f>
        <v/>
      </c>
      <c r="E1238" s="225"/>
      <c r="F1238" s="226">
        <f t="shared" ref="F1238:F1246" si="374">IFERROR(VLOOKUP(C1238,Tabla_Insumos,3,FALSE),0)</f>
        <v>0</v>
      </c>
      <c r="G1238" s="286">
        <f t="shared" ref="G1238:G1246" si="375">ROUND(E1238*F1238,2)</f>
        <v>0</v>
      </c>
    </row>
    <row r="1239" spans="1:7" s="229" customFormat="1" ht="24" customHeight="1" x14ac:dyDescent="0.2">
      <c r="A1239" s="224" t="str">
        <f t="shared" si="371"/>
        <v/>
      </c>
      <c r="B1239" s="222" t="str">
        <f t="shared" si="372"/>
        <v/>
      </c>
      <c r="C1239" s="223"/>
      <c r="D1239" s="224" t="str">
        <f t="shared" si="373"/>
        <v/>
      </c>
      <c r="E1239" s="225"/>
      <c r="F1239" s="226">
        <f t="shared" si="374"/>
        <v>0</v>
      </c>
      <c r="G1239" s="286">
        <f t="shared" si="375"/>
        <v>0</v>
      </c>
    </row>
    <row r="1240" spans="1:7" s="229" customFormat="1" ht="24" customHeight="1" x14ac:dyDescent="0.2">
      <c r="A1240" s="224" t="str">
        <f t="shared" si="371"/>
        <v/>
      </c>
      <c r="B1240" s="222" t="str">
        <f t="shared" si="372"/>
        <v/>
      </c>
      <c r="C1240" s="223"/>
      <c r="D1240" s="224" t="str">
        <f t="shared" si="373"/>
        <v/>
      </c>
      <c r="E1240" s="225"/>
      <c r="F1240" s="226">
        <f t="shared" si="374"/>
        <v>0</v>
      </c>
      <c r="G1240" s="286">
        <f t="shared" si="375"/>
        <v>0</v>
      </c>
    </row>
    <row r="1241" spans="1:7" s="229" customFormat="1" ht="24" customHeight="1" x14ac:dyDescent="0.2">
      <c r="A1241" s="224" t="str">
        <f t="shared" si="371"/>
        <v/>
      </c>
      <c r="B1241" s="222" t="str">
        <f t="shared" si="372"/>
        <v/>
      </c>
      <c r="C1241" s="223"/>
      <c r="D1241" s="224" t="str">
        <f t="shared" si="373"/>
        <v/>
      </c>
      <c r="E1241" s="225"/>
      <c r="F1241" s="226">
        <f t="shared" si="374"/>
        <v>0</v>
      </c>
      <c r="G1241" s="286">
        <f t="shared" si="375"/>
        <v>0</v>
      </c>
    </row>
    <row r="1242" spans="1:7" s="229" customFormat="1" ht="24" customHeight="1" x14ac:dyDescent="0.2">
      <c r="A1242" s="224" t="str">
        <f t="shared" si="371"/>
        <v/>
      </c>
      <c r="B1242" s="222" t="str">
        <f t="shared" si="372"/>
        <v/>
      </c>
      <c r="C1242" s="223"/>
      <c r="D1242" s="224" t="str">
        <f t="shared" si="373"/>
        <v/>
      </c>
      <c r="E1242" s="225"/>
      <c r="F1242" s="226">
        <f t="shared" si="374"/>
        <v>0</v>
      </c>
      <c r="G1242" s="286">
        <f t="shared" si="375"/>
        <v>0</v>
      </c>
    </row>
    <row r="1243" spans="1:7" s="229" customFormat="1" ht="24" customHeight="1" x14ac:dyDescent="0.2">
      <c r="A1243" s="224" t="str">
        <f t="shared" si="371"/>
        <v/>
      </c>
      <c r="B1243" s="222" t="str">
        <f t="shared" si="372"/>
        <v/>
      </c>
      <c r="C1243" s="223"/>
      <c r="D1243" s="224" t="str">
        <f t="shared" si="373"/>
        <v/>
      </c>
      <c r="E1243" s="225"/>
      <c r="F1243" s="226">
        <f t="shared" si="374"/>
        <v>0</v>
      </c>
      <c r="G1243" s="286">
        <f t="shared" si="375"/>
        <v>0</v>
      </c>
    </row>
    <row r="1244" spans="1:7" s="229" customFormat="1" ht="24" customHeight="1" x14ac:dyDescent="0.2">
      <c r="A1244" s="224" t="str">
        <f t="shared" si="371"/>
        <v/>
      </c>
      <c r="B1244" s="222" t="str">
        <f t="shared" si="372"/>
        <v/>
      </c>
      <c r="C1244" s="223"/>
      <c r="D1244" s="224" t="str">
        <f t="shared" si="373"/>
        <v/>
      </c>
      <c r="E1244" s="225"/>
      <c r="F1244" s="226">
        <f t="shared" si="374"/>
        <v>0</v>
      </c>
      <c r="G1244" s="286">
        <f t="shared" si="375"/>
        <v>0</v>
      </c>
    </row>
    <row r="1245" spans="1:7" s="229" customFormat="1" ht="24" customHeight="1" x14ac:dyDescent="0.2">
      <c r="A1245" s="224" t="str">
        <f t="shared" si="371"/>
        <v/>
      </c>
      <c r="B1245" s="222" t="str">
        <f t="shared" si="372"/>
        <v/>
      </c>
      <c r="C1245" s="223"/>
      <c r="D1245" s="224" t="str">
        <f t="shared" si="373"/>
        <v/>
      </c>
      <c r="E1245" s="225"/>
      <c r="F1245" s="226">
        <f t="shared" si="374"/>
        <v>0</v>
      </c>
      <c r="G1245" s="286">
        <f t="shared" si="375"/>
        <v>0</v>
      </c>
    </row>
    <row r="1246" spans="1:7" s="229" customFormat="1" ht="24" customHeight="1" x14ac:dyDescent="0.2">
      <c r="A1246" s="224" t="str">
        <f t="shared" si="371"/>
        <v/>
      </c>
      <c r="B1246" s="222" t="str">
        <f t="shared" si="372"/>
        <v/>
      </c>
      <c r="C1246" s="223"/>
      <c r="D1246" s="224" t="str">
        <f t="shared" si="373"/>
        <v/>
      </c>
      <c r="E1246" s="225"/>
      <c r="F1246" s="226">
        <f t="shared" si="374"/>
        <v>0</v>
      </c>
      <c r="G1246" s="286">
        <f t="shared" si="375"/>
        <v>0</v>
      </c>
    </row>
    <row r="1247" spans="1:7" ht="24" customHeight="1" x14ac:dyDescent="0.2">
      <c r="A1247" s="290"/>
      <c r="B1247" s="97"/>
      <c r="D1247" s="97"/>
      <c r="E1247" s="98"/>
      <c r="F1247" s="273" t="s">
        <v>33</v>
      </c>
      <c r="G1247" s="288">
        <f>SUBTOTAL(9,G1238:G1246)</f>
        <v>0</v>
      </c>
    </row>
    <row r="1248" spans="1:7" ht="24" customHeight="1" x14ac:dyDescent="0.2">
      <c r="A1248" s="291"/>
      <c r="B1248" s="97"/>
      <c r="D1248" s="97"/>
      <c r="E1248" s="98"/>
      <c r="G1248" s="289"/>
    </row>
    <row r="1249" spans="1:123" ht="24" customHeight="1" x14ac:dyDescent="0.2">
      <c r="A1249" s="292" t="str">
        <f>B1207</f>
        <v/>
      </c>
      <c r="B1249" s="293" t="str">
        <f>C1207</f>
        <v/>
      </c>
      <c r="C1249" s="104"/>
      <c r="D1249" s="104" t="s">
        <v>34</v>
      </c>
      <c r="E1249" s="105"/>
      <c r="F1249" s="295" t="s">
        <v>35</v>
      </c>
      <c r="G1249" s="294">
        <f>SUBTOTAL(9,G1212:G1248)</f>
        <v>0</v>
      </c>
    </row>
    <row r="1251" spans="1:123" ht="24" customHeight="1" x14ac:dyDescent="0.2">
      <c r="A1251" s="274" t="s">
        <v>37</v>
      </c>
      <c r="B1251" s="275"/>
      <c r="C1251" s="275"/>
      <c r="D1251" s="275"/>
      <c r="E1251" s="275"/>
      <c r="F1251" s="275"/>
      <c r="G1251" s="276"/>
    </row>
    <row r="1252" spans="1:123" ht="24" customHeight="1" x14ac:dyDescent="0.2">
      <c r="A1252" s="277" t="s">
        <v>602</v>
      </c>
      <c r="B1252" s="93" t="str">
        <f>Comitente</f>
        <v>DIRECCION PROVINCIAL DE ESPACIOS VERDES</v>
      </c>
      <c r="C1252" s="89"/>
      <c r="D1252" s="94"/>
      <c r="E1252" s="94"/>
      <c r="F1252" s="95"/>
      <c r="G1252" s="278"/>
    </row>
    <row r="1253" spans="1:123" ht="24" customHeight="1" x14ac:dyDescent="0.2">
      <c r="A1253" s="277" t="s">
        <v>603</v>
      </c>
      <c r="B1253" s="93">
        <f>Contratista</f>
        <v>0</v>
      </c>
      <c r="C1253" s="90"/>
      <c r="D1253" s="90"/>
      <c r="E1253" s="90"/>
      <c r="F1253" s="96"/>
      <c r="G1253" s="279"/>
    </row>
    <row r="1254" spans="1:123" ht="24" customHeight="1" x14ac:dyDescent="0.2">
      <c r="A1254" s="277" t="s">
        <v>24</v>
      </c>
      <c r="B1254" s="93" t="str">
        <f>Obra</f>
        <v>EXTRACCION DE MANGRULLO EXISTENTE, PROVISION DE NUEVO MANGRULLO Y REFUNCIONALIZACION DE JUEGOS DE NIÑOS EN PARQUE DE MAYO</v>
      </c>
      <c r="C1254" s="90"/>
      <c r="D1254" s="90"/>
      <c r="E1254" s="90"/>
      <c r="F1254" s="96" t="s">
        <v>38</v>
      </c>
      <c r="G1254" s="280">
        <f>Fecha_Base</f>
        <v>44865</v>
      </c>
    </row>
    <row r="1255" spans="1:123" ht="24" customHeight="1" x14ac:dyDescent="0.2">
      <c r="A1255" s="281" t="s">
        <v>601</v>
      </c>
      <c r="B1255" s="91" t="str">
        <f>Ubicación</f>
        <v>CAPITAL</v>
      </c>
      <c r="C1255" s="91"/>
      <c r="D1255" s="97"/>
      <c r="E1255" s="98"/>
      <c r="G1255" s="282"/>
    </row>
    <row r="1256" spans="1:123" ht="24" customHeight="1" x14ac:dyDescent="0.2">
      <c r="A1256" s="281" t="s">
        <v>39</v>
      </c>
      <c r="B1256" s="100" t="str">
        <f>IFERROR(VALUE(LEFT(B1257,FIND(".",B1257)-1)),"")</f>
        <v/>
      </c>
      <c r="C1256" s="92" t="str">
        <f>IFERROR(VLOOKUP(B1256,Tabla_CyP,2,FALSE),"")</f>
        <v/>
      </c>
      <c r="E1256" s="98"/>
      <c r="G1256" s="282"/>
    </row>
    <row r="1257" spans="1:123" ht="24" customHeight="1" x14ac:dyDescent="0.2">
      <c r="A1257" s="281" t="s">
        <v>25</v>
      </c>
      <c r="B1257" s="101" t="str">
        <f>IFERROR(VLOOKUP(COUNTIF($A$1:A1257,"ANALISIS DE PRECIOS"),Tabla_NumeroItem,2,FALSE),"")</f>
        <v/>
      </c>
      <c r="C1257" s="92" t="str">
        <f>IFERROR(VLOOKUP(B1257,Tabla_CyP,2,FALSE),"")</f>
        <v/>
      </c>
      <c r="D1257" s="97"/>
      <c r="E1257" s="98"/>
      <c r="F1257" s="96" t="s">
        <v>26</v>
      </c>
      <c r="G1257" s="283" t="str">
        <f>IFERROR(VLOOKUP(B1257,Tabla_CyP,4,FALSE),"")</f>
        <v/>
      </c>
    </row>
    <row r="1258" spans="1:123" ht="24" customHeight="1" x14ac:dyDescent="0.2">
      <c r="A1258" s="281"/>
      <c r="B1258" s="91"/>
      <c r="D1258" s="97"/>
      <c r="E1258" s="98"/>
      <c r="G1258" s="282"/>
    </row>
    <row r="1259" spans="1:123" ht="24" customHeight="1" x14ac:dyDescent="0.2">
      <c r="A1259" s="334" t="s">
        <v>507</v>
      </c>
      <c r="B1259" s="335"/>
      <c r="C1259" s="336" t="s">
        <v>0</v>
      </c>
      <c r="D1259" s="336" t="s">
        <v>27</v>
      </c>
      <c r="E1259" s="338" t="s">
        <v>28</v>
      </c>
      <c r="F1259" s="340" t="s">
        <v>29</v>
      </c>
      <c r="G1259" s="340" t="s">
        <v>30</v>
      </c>
    </row>
    <row r="1260" spans="1:123" s="97" customFormat="1" ht="24" customHeight="1" x14ac:dyDescent="0.2">
      <c r="A1260" s="102" t="s">
        <v>508</v>
      </c>
      <c r="B1260" s="102" t="s">
        <v>509</v>
      </c>
      <c r="C1260" s="337"/>
      <c r="D1260" s="337"/>
      <c r="E1260" s="339"/>
      <c r="F1260" s="341"/>
      <c r="G1260" s="341"/>
      <c r="H1260" s="230"/>
      <c r="I1260" s="230"/>
      <c r="J1260" s="230"/>
      <c r="K1260" s="230"/>
      <c r="L1260" s="230"/>
      <c r="M1260" s="230"/>
      <c r="N1260" s="230"/>
      <c r="O1260" s="230"/>
      <c r="P1260" s="230"/>
      <c r="Q1260" s="230"/>
      <c r="R1260" s="230"/>
      <c r="S1260" s="230"/>
      <c r="T1260" s="230"/>
      <c r="U1260" s="230"/>
      <c r="V1260" s="230"/>
      <c r="W1260" s="230"/>
      <c r="X1260" s="230"/>
      <c r="Y1260" s="230"/>
      <c r="Z1260" s="230"/>
      <c r="AA1260" s="230"/>
      <c r="AB1260" s="230"/>
      <c r="AC1260" s="230"/>
      <c r="AD1260" s="230"/>
      <c r="AE1260" s="230"/>
      <c r="AF1260" s="230"/>
      <c r="AG1260" s="230"/>
      <c r="AH1260" s="230"/>
      <c r="AI1260" s="230"/>
      <c r="AJ1260" s="230"/>
      <c r="AK1260" s="230"/>
      <c r="AL1260" s="230"/>
      <c r="AM1260" s="230"/>
      <c r="AN1260" s="230"/>
      <c r="AO1260" s="230"/>
      <c r="AP1260" s="230"/>
      <c r="AQ1260" s="230"/>
      <c r="AR1260" s="230"/>
      <c r="AS1260" s="230"/>
      <c r="AT1260" s="230"/>
      <c r="AU1260" s="230"/>
      <c r="AV1260" s="230"/>
      <c r="AW1260" s="230"/>
      <c r="AX1260" s="230"/>
      <c r="AY1260" s="230"/>
      <c r="AZ1260" s="230"/>
      <c r="BA1260" s="230"/>
      <c r="BB1260" s="230"/>
      <c r="BC1260" s="230"/>
      <c r="BD1260" s="230"/>
      <c r="BE1260" s="230"/>
      <c r="BF1260" s="230"/>
      <c r="BG1260" s="230"/>
      <c r="BH1260" s="230"/>
      <c r="BI1260" s="230"/>
      <c r="BJ1260" s="230"/>
      <c r="BK1260" s="230"/>
      <c r="BL1260" s="230"/>
      <c r="BM1260" s="230"/>
      <c r="BN1260" s="230"/>
      <c r="BO1260" s="230"/>
      <c r="BP1260" s="230"/>
      <c r="BQ1260" s="230"/>
      <c r="BR1260" s="230"/>
      <c r="BS1260" s="230"/>
      <c r="BT1260" s="230"/>
      <c r="BU1260" s="230"/>
      <c r="BV1260" s="230"/>
      <c r="BW1260" s="230"/>
      <c r="BX1260" s="230"/>
      <c r="BY1260" s="230"/>
      <c r="BZ1260" s="230"/>
      <c r="CA1260" s="230"/>
      <c r="CB1260" s="230"/>
      <c r="CC1260" s="230"/>
      <c r="CD1260" s="230"/>
      <c r="CE1260" s="230"/>
      <c r="CF1260" s="230"/>
      <c r="CG1260" s="230"/>
      <c r="CH1260" s="230"/>
      <c r="CI1260" s="230"/>
      <c r="CJ1260" s="230"/>
      <c r="CK1260" s="230"/>
      <c r="CL1260" s="230"/>
      <c r="CM1260" s="230"/>
      <c r="CN1260" s="230"/>
      <c r="CO1260" s="230"/>
      <c r="CP1260" s="230"/>
      <c r="CQ1260" s="230"/>
      <c r="CR1260" s="230"/>
      <c r="CS1260" s="230"/>
      <c r="CT1260" s="230"/>
      <c r="CU1260" s="230"/>
      <c r="CV1260" s="230"/>
      <c r="CW1260" s="230"/>
      <c r="CX1260" s="230"/>
      <c r="CY1260" s="230"/>
      <c r="CZ1260" s="230"/>
      <c r="DA1260" s="230"/>
      <c r="DB1260" s="230"/>
      <c r="DC1260" s="230"/>
      <c r="DD1260" s="230"/>
      <c r="DE1260" s="230"/>
      <c r="DF1260" s="230"/>
      <c r="DG1260" s="230"/>
      <c r="DH1260" s="230"/>
      <c r="DI1260" s="230"/>
      <c r="DJ1260" s="230"/>
      <c r="DK1260" s="230"/>
      <c r="DL1260" s="230"/>
      <c r="DM1260" s="230"/>
      <c r="DN1260" s="230"/>
      <c r="DO1260" s="230"/>
      <c r="DP1260" s="230"/>
      <c r="DQ1260" s="230"/>
      <c r="DR1260" s="230"/>
      <c r="DS1260" s="230"/>
    </row>
    <row r="1261" spans="1:123" ht="24" customHeight="1" x14ac:dyDescent="0.2">
      <c r="A1261" s="284"/>
      <c r="B1261" s="103"/>
      <c r="C1261" s="143" t="s">
        <v>604</v>
      </c>
      <c r="D1261" s="104"/>
      <c r="E1261" s="105"/>
      <c r="F1261" s="106"/>
      <c r="G1261" s="285"/>
    </row>
    <row r="1262" spans="1:123" s="229" customFormat="1" ht="24" customHeight="1" x14ac:dyDescent="0.2">
      <c r="A1262" s="224" t="str">
        <f t="shared" ref="A1262:A1275" si="376">IFERROR(VLOOKUP(C1262,Tabla_Insumos,4,FALSE),"")</f>
        <v/>
      </c>
      <c r="B1262" s="222" t="str">
        <f>IFERROR(VLOOKUP(C1262,Tabla_Insumos,5,FALSE),"")</f>
        <v/>
      </c>
      <c r="C1262" s="223"/>
      <c r="D1262" s="224" t="str">
        <f t="shared" ref="D1262:D1275" si="377">IFERROR(VLOOKUP(C1262,Tabla_Insumos,2,FALSE),"")</f>
        <v/>
      </c>
      <c r="E1262" s="225"/>
      <c r="F1262" s="226">
        <f t="shared" ref="F1262:F1275" si="378">IFERROR(VLOOKUP(C1262,Tabla_Insumos,3,FALSE),0)</f>
        <v>0</v>
      </c>
      <c r="G1262" s="286">
        <f>ROUND(E1262*F1262,2)</f>
        <v>0</v>
      </c>
    </row>
    <row r="1263" spans="1:123" s="229" customFormat="1" ht="24" customHeight="1" x14ac:dyDescent="0.2">
      <c r="A1263" s="224" t="str">
        <f t="shared" si="376"/>
        <v/>
      </c>
      <c r="B1263" s="222" t="str">
        <f t="shared" ref="B1263:B1275" si="379">IFERROR(VLOOKUP(C1263,Tabla_Insumos,5,FALSE),"")</f>
        <v/>
      </c>
      <c r="C1263" s="223"/>
      <c r="D1263" s="224" t="str">
        <f t="shared" si="377"/>
        <v/>
      </c>
      <c r="E1263" s="225"/>
      <c r="F1263" s="226">
        <f t="shared" si="378"/>
        <v>0</v>
      </c>
      <c r="G1263" s="286">
        <f t="shared" ref="G1263:G1275" si="380">ROUND(E1263*F1263,2)</f>
        <v>0</v>
      </c>
    </row>
    <row r="1264" spans="1:123" s="229" customFormat="1" ht="24" customHeight="1" x14ac:dyDescent="0.2">
      <c r="A1264" s="224" t="str">
        <f t="shared" si="376"/>
        <v/>
      </c>
      <c r="B1264" s="222" t="str">
        <f t="shared" si="379"/>
        <v/>
      </c>
      <c r="C1264" s="223"/>
      <c r="D1264" s="224" t="str">
        <f t="shared" si="377"/>
        <v/>
      </c>
      <c r="E1264" s="225"/>
      <c r="F1264" s="226">
        <f t="shared" si="378"/>
        <v>0</v>
      </c>
      <c r="G1264" s="286">
        <f t="shared" si="380"/>
        <v>0</v>
      </c>
    </row>
    <row r="1265" spans="1:7" s="229" customFormat="1" ht="24" customHeight="1" x14ac:dyDescent="0.2">
      <c r="A1265" s="224" t="str">
        <f t="shared" si="376"/>
        <v/>
      </c>
      <c r="B1265" s="222" t="str">
        <f t="shared" si="379"/>
        <v/>
      </c>
      <c r="C1265" s="223"/>
      <c r="D1265" s="224" t="str">
        <f t="shared" si="377"/>
        <v/>
      </c>
      <c r="E1265" s="225"/>
      <c r="F1265" s="226">
        <f t="shared" si="378"/>
        <v>0</v>
      </c>
      <c r="G1265" s="286">
        <f t="shared" si="380"/>
        <v>0</v>
      </c>
    </row>
    <row r="1266" spans="1:7" s="229" customFormat="1" ht="24" customHeight="1" x14ac:dyDescent="0.2">
      <c r="A1266" s="224" t="str">
        <f t="shared" si="376"/>
        <v/>
      </c>
      <c r="B1266" s="222" t="str">
        <f t="shared" si="379"/>
        <v/>
      </c>
      <c r="C1266" s="223"/>
      <c r="D1266" s="224" t="str">
        <f t="shared" si="377"/>
        <v/>
      </c>
      <c r="E1266" s="225"/>
      <c r="F1266" s="226">
        <f t="shared" si="378"/>
        <v>0</v>
      </c>
      <c r="G1266" s="286">
        <f t="shared" si="380"/>
        <v>0</v>
      </c>
    </row>
    <row r="1267" spans="1:7" s="229" customFormat="1" ht="24" customHeight="1" x14ac:dyDescent="0.2">
      <c r="A1267" s="224" t="str">
        <f t="shared" si="376"/>
        <v/>
      </c>
      <c r="B1267" s="222" t="str">
        <f t="shared" si="379"/>
        <v/>
      </c>
      <c r="C1267" s="223"/>
      <c r="D1267" s="224" t="str">
        <f t="shared" si="377"/>
        <v/>
      </c>
      <c r="E1267" s="225"/>
      <c r="F1267" s="226">
        <f t="shared" si="378"/>
        <v>0</v>
      </c>
      <c r="G1267" s="286">
        <f t="shared" si="380"/>
        <v>0</v>
      </c>
    </row>
    <row r="1268" spans="1:7" s="229" customFormat="1" ht="24" customHeight="1" x14ac:dyDescent="0.2">
      <c r="A1268" s="224" t="str">
        <f t="shared" si="376"/>
        <v/>
      </c>
      <c r="B1268" s="222" t="str">
        <f t="shared" si="379"/>
        <v/>
      </c>
      <c r="C1268" s="223"/>
      <c r="D1268" s="224" t="str">
        <f t="shared" si="377"/>
        <v/>
      </c>
      <c r="E1268" s="225"/>
      <c r="F1268" s="226">
        <f t="shared" si="378"/>
        <v>0</v>
      </c>
      <c r="G1268" s="286">
        <f t="shared" si="380"/>
        <v>0</v>
      </c>
    </row>
    <row r="1269" spans="1:7" s="229" customFormat="1" ht="24" customHeight="1" x14ac:dyDescent="0.2">
      <c r="A1269" s="224" t="str">
        <f t="shared" si="376"/>
        <v/>
      </c>
      <c r="B1269" s="222" t="str">
        <f t="shared" si="379"/>
        <v/>
      </c>
      <c r="C1269" s="223"/>
      <c r="D1269" s="224" t="str">
        <f t="shared" si="377"/>
        <v/>
      </c>
      <c r="E1269" s="225"/>
      <c r="F1269" s="226">
        <f t="shared" si="378"/>
        <v>0</v>
      </c>
      <c r="G1269" s="286">
        <f t="shared" si="380"/>
        <v>0</v>
      </c>
    </row>
    <row r="1270" spans="1:7" s="229" customFormat="1" ht="24" customHeight="1" x14ac:dyDescent="0.2">
      <c r="A1270" s="224" t="str">
        <f t="shared" si="376"/>
        <v/>
      </c>
      <c r="B1270" s="222" t="str">
        <f t="shared" si="379"/>
        <v/>
      </c>
      <c r="C1270" s="223"/>
      <c r="D1270" s="224" t="str">
        <f t="shared" si="377"/>
        <v/>
      </c>
      <c r="E1270" s="225"/>
      <c r="F1270" s="226">
        <f t="shared" si="378"/>
        <v>0</v>
      </c>
      <c r="G1270" s="286">
        <f t="shared" si="380"/>
        <v>0</v>
      </c>
    </row>
    <row r="1271" spans="1:7" s="229" customFormat="1" ht="24" customHeight="1" x14ac:dyDescent="0.2">
      <c r="A1271" s="224" t="str">
        <f t="shared" si="376"/>
        <v/>
      </c>
      <c r="B1271" s="222" t="str">
        <f t="shared" si="379"/>
        <v/>
      </c>
      <c r="C1271" s="223"/>
      <c r="D1271" s="224" t="str">
        <f t="shared" si="377"/>
        <v/>
      </c>
      <c r="E1271" s="225"/>
      <c r="F1271" s="226">
        <f t="shared" si="378"/>
        <v>0</v>
      </c>
      <c r="G1271" s="286">
        <f t="shared" si="380"/>
        <v>0</v>
      </c>
    </row>
    <row r="1272" spans="1:7" s="229" customFormat="1" ht="24" customHeight="1" x14ac:dyDescent="0.2">
      <c r="A1272" s="224" t="str">
        <f t="shared" si="376"/>
        <v/>
      </c>
      <c r="B1272" s="222" t="str">
        <f t="shared" si="379"/>
        <v/>
      </c>
      <c r="C1272" s="223"/>
      <c r="D1272" s="224" t="str">
        <f t="shared" si="377"/>
        <v/>
      </c>
      <c r="E1272" s="225"/>
      <c r="F1272" s="226">
        <f t="shared" si="378"/>
        <v>0</v>
      </c>
      <c r="G1272" s="286">
        <f t="shared" si="380"/>
        <v>0</v>
      </c>
    </row>
    <row r="1273" spans="1:7" s="229" customFormat="1" ht="24" customHeight="1" x14ac:dyDescent="0.2">
      <c r="A1273" s="224" t="str">
        <f t="shared" si="376"/>
        <v/>
      </c>
      <c r="B1273" s="222" t="str">
        <f t="shared" si="379"/>
        <v/>
      </c>
      <c r="C1273" s="223"/>
      <c r="D1273" s="224" t="str">
        <f t="shared" si="377"/>
        <v/>
      </c>
      <c r="E1273" s="225"/>
      <c r="F1273" s="226">
        <f t="shared" si="378"/>
        <v>0</v>
      </c>
      <c r="G1273" s="286">
        <f t="shared" si="380"/>
        <v>0</v>
      </c>
    </row>
    <row r="1274" spans="1:7" s="229" customFormat="1" ht="24" customHeight="1" x14ac:dyDescent="0.2">
      <c r="A1274" s="224" t="str">
        <f t="shared" si="376"/>
        <v/>
      </c>
      <c r="B1274" s="222" t="str">
        <f t="shared" si="379"/>
        <v/>
      </c>
      <c r="C1274" s="223"/>
      <c r="D1274" s="224" t="str">
        <f t="shared" si="377"/>
        <v/>
      </c>
      <c r="E1274" s="225"/>
      <c r="F1274" s="226">
        <f t="shared" si="378"/>
        <v>0</v>
      </c>
      <c r="G1274" s="286">
        <f t="shared" si="380"/>
        <v>0</v>
      </c>
    </row>
    <row r="1275" spans="1:7" s="229" customFormat="1" ht="24" customHeight="1" x14ac:dyDescent="0.2">
      <c r="A1275" s="224" t="str">
        <f t="shared" si="376"/>
        <v/>
      </c>
      <c r="B1275" s="222" t="str">
        <f t="shared" si="379"/>
        <v/>
      </c>
      <c r="C1275" s="223"/>
      <c r="D1275" s="224" t="str">
        <f t="shared" si="377"/>
        <v/>
      </c>
      <c r="E1275" s="225"/>
      <c r="F1275" s="227">
        <f t="shared" si="378"/>
        <v>0</v>
      </c>
      <c r="G1275" s="286">
        <f t="shared" si="380"/>
        <v>0</v>
      </c>
    </row>
    <row r="1276" spans="1:7" ht="24" customHeight="1" x14ac:dyDescent="0.2">
      <c r="A1276" s="287"/>
      <c r="D1276" s="97"/>
      <c r="E1276" s="98"/>
      <c r="F1276" s="273" t="s">
        <v>31</v>
      </c>
      <c r="G1276" s="288">
        <f>SUBTOTAL(9,G1262:G1275)</f>
        <v>0</v>
      </c>
    </row>
    <row r="1277" spans="1:7" ht="24" customHeight="1" x14ac:dyDescent="0.2">
      <c r="A1277" s="287"/>
      <c r="C1277" s="107" t="s">
        <v>605</v>
      </c>
      <c r="D1277" s="97"/>
      <c r="E1277" s="98"/>
      <c r="G1277" s="289"/>
    </row>
    <row r="1278" spans="1:7" s="229" customFormat="1" ht="24" customHeight="1" x14ac:dyDescent="0.2">
      <c r="A1278" s="224" t="str">
        <f t="shared" ref="A1278:A1285" si="381">IFERROR(VLOOKUP(C1278,Tabla_Insumos,4,FALSE),"")</f>
        <v/>
      </c>
      <c r="B1278" s="222">
        <f t="shared" ref="B1278:B1285" si="382">IFERROR(VLOOKUP(A1278,Tabla_Indices,5,FALSE),"")</f>
        <v>0</v>
      </c>
      <c r="C1278" s="223"/>
      <c r="D1278" s="224" t="str">
        <f t="shared" ref="D1278:D1285" si="383">IFERROR(VLOOKUP(C1278,Tabla_Insumos,2,FALSE),"")</f>
        <v/>
      </c>
      <c r="E1278" s="225"/>
      <c r="F1278" s="228">
        <f t="shared" ref="F1278:F1285" si="384">IFERROR(VLOOKUP(C1278,Tabla_Insumos,3,FALSE),0)</f>
        <v>0</v>
      </c>
      <c r="G1278" s="286">
        <f>ROUND(E1278*F1278,2)</f>
        <v>0</v>
      </c>
    </row>
    <row r="1279" spans="1:7" s="229" customFormat="1" ht="24" customHeight="1" x14ac:dyDescent="0.2">
      <c r="A1279" s="224" t="str">
        <f t="shared" si="381"/>
        <v/>
      </c>
      <c r="B1279" s="222">
        <f t="shared" si="382"/>
        <v>0</v>
      </c>
      <c r="C1279" s="223"/>
      <c r="D1279" s="224" t="str">
        <f t="shared" si="383"/>
        <v/>
      </c>
      <c r="E1279" s="225"/>
      <c r="F1279" s="228">
        <f t="shared" si="384"/>
        <v>0</v>
      </c>
      <c r="G1279" s="286">
        <f>ROUND(E1279*F1279,2)</f>
        <v>0</v>
      </c>
    </row>
    <row r="1280" spans="1:7" s="229" customFormat="1" ht="24" customHeight="1" x14ac:dyDescent="0.2">
      <c r="A1280" s="224" t="str">
        <f t="shared" si="381"/>
        <v/>
      </c>
      <c r="B1280" s="222">
        <f t="shared" si="382"/>
        <v>0</v>
      </c>
      <c r="C1280" s="223"/>
      <c r="D1280" s="224" t="str">
        <f t="shared" si="383"/>
        <v/>
      </c>
      <c r="E1280" s="225"/>
      <c r="F1280" s="228">
        <f t="shared" si="384"/>
        <v>0</v>
      </c>
      <c r="G1280" s="286">
        <f t="shared" ref="G1280:G1285" si="385">ROUND(E1280*F1280,2)</f>
        <v>0</v>
      </c>
    </row>
    <row r="1281" spans="1:7" s="229" customFormat="1" ht="24" customHeight="1" x14ac:dyDescent="0.2">
      <c r="A1281" s="224" t="str">
        <f t="shared" si="381"/>
        <v/>
      </c>
      <c r="B1281" s="222">
        <f t="shared" si="382"/>
        <v>0</v>
      </c>
      <c r="C1281" s="223"/>
      <c r="D1281" s="224" t="str">
        <f t="shared" si="383"/>
        <v/>
      </c>
      <c r="E1281" s="225"/>
      <c r="F1281" s="228">
        <f t="shared" si="384"/>
        <v>0</v>
      </c>
      <c r="G1281" s="286">
        <f t="shared" si="385"/>
        <v>0</v>
      </c>
    </row>
    <row r="1282" spans="1:7" s="229" customFormat="1" ht="24" customHeight="1" x14ac:dyDescent="0.2">
      <c r="A1282" s="224" t="str">
        <f t="shared" si="381"/>
        <v/>
      </c>
      <c r="B1282" s="222">
        <f t="shared" si="382"/>
        <v>0</v>
      </c>
      <c r="C1282" s="223"/>
      <c r="D1282" s="224" t="str">
        <f t="shared" si="383"/>
        <v/>
      </c>
      <c r="E1282" s="225"/>
      <c r="F1282" s="226">
        <f t="shared" si="384"/>
        <v>0</v>
      </c>
      <c r="G1282" s="286">
        <f t="shared" si="385"/>
        <v>0</v>
      </c>
    </row>
    <row r="1283" spans="1:7" s="229" customFormat="1" ht="24" customHeight="1" x14ac:dyDescent="0.2">
      <c r="A1283" s="224" t="str">
        <f t="shared" si="381"/>
        <v/>
      </c>
      <c r="B1283" s="222">
        <f t="shared" si="382"/>
        <v>0</v>
      </c>
      <c r="C1283" s="223"/>
      <c r="D1283" s="224" t="str">
        <f t="shared" si="383"/>
        <v/>
      </c>
      <c r="E1283" s="225"/>
      <c r="F1283" s="226">
        <f t="shared" si="384"/>
        <v>0</v>
      </c>
      <c r="G1283" s="286">
        <f t="shared" si="385"/>
        <v>0</v>
      </c>
    </row>
    <row r="1284" spans="1:7" s="229" customFormat="1" ht="24" customHeight="1" x14ac:dyDescent="0.2">
      <c r="A1284" s="224" t="str">
        <f t="shared" si="381"/>
        <v/>
      </c>
      <c r="B1284" s="222">
        <f t="shared" si="382"/>
        <v>0</v>
      </c>
      <c r="C1284" s="223"/>
      <c r="D1284" s="224" t="str">
        <f t="shared" si="383"/>
        <v/>
      </c>
      <c r="E1284" s="225"/>
      <c r="F1284" s="226">
        <f t="shared" si="384"/>
        <v>0</v>
      </c>
      <c r="G1284" s="286">
        <f t="shared" si="385"/>
        <v>0</v>
      </c>
    </row>
    <row r="1285" spans="1:7" s="229" customFormat="1" ht="24" customHeight="1" x14ac:dyDescent="0.2">
      <c r="A1285" s="224" t="str">
        <f t="shared" si="381"/>
        <v/>
      </c>
      <c r="B1285" s="222">
        <f t="shared" si="382"/>
        <v>0</v>
      </c>
      <c r="C1285" s="223"/>
      <c r="D1285" s="224" t="str">
        <f t="shared" si="383"/>
        <v/>
      </c>
      <c r="E1285" s="225"/>
      <c r="F1285" s="226">
        <f t="shared" si="384"/>
        <v>0</v>
      </c>
      <c r="G1285" s="286">
        <f t="shared" si="385"/>
        <v>0</v>
      </c>
    </row>
    <row r="1286" spans="1:7" ht="24" customHeight="1" x14ac:dyDescent="0.2">
      <c r="A1286" s="287"/>
      <c r="D1286" s="97"/>
      <c r="E1286" s="98"/>
      <c r="F1286" s="273" t="s">
        <v>32</v>
      </c>
      <c r="G1286" s="288">
        <f>SUBTOTAL(9,G1278:G1285)</f>
        <v>0</v>
      </c>
    </row>
    <row r="1287" spans="1:7" ht="24" customHeight="1" x14ac:dyDescent="0.2">
      <c r="A1287" s="287"/>
      <c r="C1287" s="107" t="s">
        <v>606</v>
      </c>
      <c r="D1287" s="97"/>
      <c r="E1287" s="98"/>
      <c r="G1287" s="289"/>
    </row>
    <row r="1288" spans="1:7" s="229" customFormat="1" ht="24" customHeight="1" x14ac:dyDescent="0.2">
      <c r="A1288" s="224" t="str">
        <f t="shared" ref="A1288:A1296" si="386">IFERROR(VLOOKUP(C1288,Tabla_Insumos,4,FALSE),"")</f>
        <v/>
      </c>
      <c r="B1288" s="222" t="str">
        <f t="shared" ref="B1288:B1296" si="387">IFERROR(VLOOKUP(C1288,Tabla_Insumos,5,FALSE),"")</f>
        <v/>
      </c>
      <c r="C1288" s="223"/>
      <c r="D1288" s="224" t="str">
        <f t="shared" ref="D1288:D1296" si="388">IFERROR(VLOOKUP(C1288,Tabla_Insumos,2,FALSE),"")</f>
        <v/>
      </c>
      <c r="E1288" s="225"/>
      <c r="F1288" s="226">
        <f t="shared" ref="F1288:F1296" si="389">IFERROR(VLOOKUP(C1288,Tabla_Insumos,3,FALSE),0)</f>
        <v>0</v>
      </c>
      <c r="G1288" s="286">
        <f t="shared" ref="G1288:G1296" si="390">ROUND(E1288*F1288,2)</f>
        <v>0</v>
      </c>
    </row>
    <row r="1289" spans="1:7" s="229" customFormat="1" ht="24" customHeight="1" x14ac:dyDescent="0.2">
      <c r="A1289" s="224" t="str">
        <f t="shared" si="386"/>
        <v/>
      </c>
      <c r="B1289" s="222" t="str">
        <f t="shared" si="387"/>
        <v/>
      </c>
      <c r="C1289" s="223"/>
      <c r="D1289" s="224" t="str">
        <f t="shared" si="388"/>
        <v/>
      </c>
      <c r="E1289" s="225"/>
      <c r="F1289" s="226">
        <f t="shared" si="389"/>
        <v>0</v>
      </c>
      <c r="G1289" s="286">
        <f t="shared" si="390"/>
        <v>0</v>
      </c>
    </row>
    <row r="1290" spans="1:7" s="229" customFormat="1" ht="24" customHeight="1" x14ac:dyDescent="0.2">
      <c r="A1290" s="224" t="str">
        <f t="shared" si="386"/>
        <v/>
      </c>
      <c r="B1290" s="222" t="str">
        <f t="shared" si="387"/>
        <v/>
      </c>
      <c r="C1290" s="223"/>
      <c r="D1290" s="224" t="str">
        <f t="shared" si="388"/>
        <v/>
      </c>
      <c r="E1290" s="225"/>
      <c r="F1290" s="226">
        <f t="shared" si="389"/>
        <v>0</v>
      </c>
      <c r="G1290" s="286">
        <f t="shared" si="390"/>
        <v>0</v>
      </c>
    </row>
    <row r="1291" spans="1:7" s="229" customFormat="1" ht="24" customHeight="1" x14ac:dyDescent="0.2">
      <c r="A1291" s="224" t="str">
        <f t="shared" si="386"/>
        <v/>
      </c>
      <c r="B1291" s="222" t="str">
        <f t="shared" si="387"/>
        <v/>
      </c>
      <c r="C1291" s="223"/>
      <c r="D1291" s="224" t="str">
        <f t="shared" si="388"/>
        <v/>
      </c>
      <c r="E1291" s="225"/>
      <c r="F1291" s="226">
        <f t="shared" si="389"/>
        <v>0</v>
      </c>
      <c r="G1291" s="286">
        <f t="shared" si="390"/>
        <v>0</v>
      </c>
    </row>
    <row r="1292" spans="1:7" s="229" customFormat="1" ht="24" customHeight="1" x14ac:dyDescent="0.2">
      <c r="A1292" s="224" t="str">
        <f t="shared" si="386"/>
        <v/>
      </c>
      <c r="B1292" s="222" t="str">
        <f t="shared" si="387"/>
        <v/>
      </c>
      <c r="C1292" s="223"/>
      <c r="D1292" s="224" t="str">
        <f t="shared" si="388"/>
        <v/>
      </c>
      <c r="E1292" s="225"/>
      <c r="F1292" s="226">
        <f t="shared" si="389"/>
        <v>0</v>
      </c>
      <c r="G1292" s="286">
        <f t="shared" si="390"/>
        <v>0</v>
      </c>
    </row>
    <row r="1293" spans="1:7" s="229" customFormat="1" ht="24" customHeight="1" x14ac:dyDescent="0.2">
      <c r="A1293" s="224" t="str">
        <f t="shared" si="386"/>
        <v/>
      </c>
      <c r="B1293" s="222" t="str">
        <f t="shared" si="387"/>
        <v/>
      </c>
      <c r="C1293" s="223"/>
      <c r="D1293" s="224" t="str">
        <f t="shared" si="388"/>
        <v/>
      </c>
      <c r="E1293" s="225"/>
      <c r="F1293" s="226">
        <f t="shared" si="389"/>
        <v>0</v>
      </c>
      <c r="G1293" s="286">
        <f t="shared" si="390"/>
        <v>0</v>
      </c>
    </row>
    <row r="1294" spans="1:7" s="229" customFormat="1" ht="24" customHeight="1" x14ac:dyDescent="0.2">
      <c r="A1294" s="224" t="str">
        <f t="shared" si="386"/>
        <v/>
      </c>
      <c r="B1294" s="222" t="str">
        <f t="shared" si="387"/>
        <v/>
      </c>
      <c r="C1294" s="223"/>
      <c r="D1294" s="224" t="str">
        <f t="shared" si="388"/>
        <v/>
      </c>
      <c r="E1294" s="225"/>
      <c r="F1294" s="226">
        <f t="shared" si="389"/>
        <v>0</v>
      </c>
      <c r="G1294" s="286">
        <f t="shared" si="390"/>
        <v>0</v>
      </c>
    </row>
    <row r="1295" spans="1:7" s="229" customFormat="1" ht="24" customHeight="1" x14ac:dyDescent="0.2">
      <c r="A1295" s="224" t="str">
        <f t="shared" si="386"/>
        <v/>
      </c>
      <c r="B1295" s="222" t="str">
        <f t="shared" si="387"/>
        <v/>
      </c>
      <c r="C1295" s="223"/>
      <c r="D1295" s="224" t="str">
        <f t="shared" si="388"/>
        <v/>
      </c>
      <c r="E1295" s="225"/>
      <c r="F1295" s="226">
        <f t="shared" si="389"/>
        <v>0</v>
      </c>
      <c r="G1295" s="286">
        <f t="shared" si="390"/>
        <v>0</v>
      </c>
    </row>
    <row r="1296" spans="1:7" s="229" customFormat="1" ht="24" customHeight="1" x14ac:dyDescent="0.2">
      <c r="A1296" s="224" t="str">
        <f t="shared" si="386"/>
        <v/>
      </c>
      <c r="B1296" s="222" t="str">
        <f t="shared" si="387"/>
        <v/>
      </c>
      <c r="C1296" s="223"/>
      <c r="D1296" s="224" t="str">
        <f t="shared" si="388"/>
        <v/>
      </c>
      <c r="E1296" s="225"/>
      <c r="F1296" s="226">
        <f t="shared" si="389"/>
        <v>0</v>
      </c>
      <c r="G1296" s="286">
        <f t="shared" si="390"/>
        <v>0</v>
      </c>
    </row>
    <row r="1297" spans="1:123" ht="24" customHeight="1" x14ac:dyDescent="0.2">
      <c r="A1297" s="290"/>
      <c r="B1297" s="97"/>
      <c r="D1297" s="97"/>
      <c r="E1297" s="98"/>
      <c r="F1297" s="273" t="s">
        <v>33</v>
      </c>
      <c r="G1297" s="288">
        <f>SUBTOTAL(9,G1288:G1296)</f>
        <v>0</v>
      </c>
    </row>
    <row r="1298" spans="1:123" ht="24" customHeight="1" x14ac:dyDescent="0.2">
      <c r="A1298" s="291"/>
      <c r="B1298" s="97"/>
      <c r="D1298" s="97"/>
      <c r="E1298" s="98"/>
      <c r="G1298" s="289"/>
    </row>
    <row r="1299" spans="1:123" ht="24" customHeight="1" x14ac:dyDescent="0.2">
      <c r="A1299" s="292" t="str">
        <f>B1257</f>
        <v/>
      </c>
      <c r="B1299" s="293" t="str">
        <f>C1257</f>
        <v/>
      </c>
      <c r="C1299" s="104"/>
      <c r="D1299" s="104" t="s">
        <v>34</v>
      </c>
      <c r="E1299" s="105"/>
      <c r="F1299" s="295" t="s">
        <v>35</v>
      </c>
      <c r="G1299" s="294">
        <f>SUBTOTAL(9,G1262:G1298)</f>
        <v>0</v>
      </c>
    </row>
    <row r="1301" spans="1:123" ht="24" customHeight="1" x14ac:dyDescent="0.2">
      <c r="A1301" s="274" t="s">
        <v>37</v>
      </c>
      <c r="B1301" s="275"/>
      <c r="C1301" s="275"/>
      <c r="D1301" s="275"/>
      <c r="E1301" s="275"/>
      <c r="F1301" s="275"/>
      <c r="G1301" s="276"/>
    </row>
    <row r="1302" spans="1:123" ht="24" customHeight="1" x14ac:dyDescent="0.2">
      <c r="A1302" s="277" t="s">
        <v>602</v>
      </c>
      <c r="B1302" s="93" t="str">
        <f>Comitente</f>
        <v>DIRECCION PROVINCIAL DE ESPACIOS VERDES</v>
      </c>
      <c r="C1302" s="89"/>
      <c r="D1302" s="94"/>
      <c r="E1302" s="94"/>
      <c r="F1302" s="95"/>
      <c r="G1302" s="278"/>
    </row>
    <row r="1303" spans="1:123" ht="24" customHeight="1" x14ac:dyDescent="0.2">
      <c r="A1303" s="277" t="s">
        <v>603</v>
      </c>
      <c r="B1303" s="93">
        <f>Contratista</f>
        <v>0</v>
      </c>
      <c r="C1303" s="90"/>
      <c r="D1303" s="90"/>
      <c r="E1303" s="90"/>
      <c r="F1303" s="96"/>
      <c r="G1303" s="279"/>
    </row>
    <row r="1304" spans="1:123" ht="24" customHeight="1" x14ac:dyDescent="0.2">
      <c r="A1304" s="277" t="s">
        <v>24</v>
      </c>
      <c r="B1304" s="93" t="str">
        <f>Obra</f>
        <v>EXTRACCION DE MANGRULLO EXISTENTE, PROVISION DE NUEVO MANGRULLO Y REFUNCIONALIZACION DE JUEGOS DE NIÑOS EN PARQUE DE MAYO</v>
      </c>
      <c r="C1304" s="90"/>
      <c r="D1304" s="90"/>
      <c r="E1304" s="90"/>
      <c r="F1304" s="96" t="s">
        <v>38</v>
      </c>
      <c r="G1304" s="280">
        <f>Fecha_Base</f>
        <v>44865</v>
      </c>
    </row>
    <row r="1305" spans="1:123" ht="24" customHeight="1" x14ac:dyDescent="0.2">
      <c r="A1305" s="281" t="s">
        <v>601</v>
      </c>
      <c r="B1305" s="91" t="str">
        <f>Ubicación</f>
        <v>CAPITAL</v>
      </c>
      <c r="C1305" s="91"/>
      <c r="D1305" s="97"/>
      <c r="E1305" s="98"/>
      <c r="G1305" s="282"/>
    </row>
    <row r="1306" spans="1:123" ht="24" customHeight="1" x14ac:dyDescent="0.2">
      <c r="A1306" s="281" t="s">
        <v>39</v>
      </c>
      <c r="B1306" s="100" t="str">
        <f>IFERROR(VALUE(LEFT(B1307,FIND(".",B1307)-1)),"")</f>
        <v/>
      </c>
      <c r="C1306" s="92" t="str">
        <f>IFERROR(VLOOKUP(B1306,Tabla_CyP,2,FALSE),"")</f>
        <v/>
      </c>
      <c r="E1306" s="98"/>
      <c r="G1306" s="282"/>
    </row>
    <row r="1307" spans="1:123" ht="24" customHeight="1" x14ac:dyDescent="0.2">
      <c r="A1307" s="281" t="s">
        <v>25</v>
      </c>
      <c r="B1307" s="101" t="str">
        <f>IFERROR(VLOOKUP(COUNTIF($A$1:A1307,"ANALISIS DE PRECIOS"),Tabla_NumeroItem,2,FALSE),"")</f>
        <v/>
      </c>
      <c r="C1307" s="92" t="str">
        <f>IFERROR(VLOOKUP(B1307,Tabla_CyP,2,FALSE),"")</f>
        <v/>
      </c>
      <c r="D1307" s="97"/>
      <c r="E1307" s="98"/>
      <c r="F1307" s="96" t="s">
        <v>26</v>
      </c>
      <c r="G1307" s="283" t="str">
        <f>IFERROR(VLOOKUP(B1307,Tabla_CyP,4,FALSE),"")</f>
        <v/>
      </c>
    </row>
    <row r="1308" spans="1:123" ht="24" customHeight="1" x14ac:dyDescent="0.2">
      <c r="A1308" s="281"/>
      <c r="B1308" s="91"/>
      <c r="D1308" s="97"/>
      <c r="E1308" s="98"/>
      <c r="G1308" s="282"/>
    </row>
    <row r="1309" spans="1:123" ht="24" customHeight="1" x14ac:dyDescent="0.2">
      <c r="A1309" s="334" t="s">
        <v>507</v>
      </c>
      <c r="B1309" s="335"/>
      <c r="C1309" s="336" t="s">
        <v>0</v>
      </c>
      <c r="D1309" s="336" t="s">
        <v>27</v>
      </c>
      <c r="E1309" s="338" t="s">
        <v>28</v>
      </c>
      <c r="F1309" s="340" t="s">
        <v>29</v>
      </c>
      <c r="G1309" s="340" t="s">
        <v>30</v>
      </c>
    </row>
    <row r="1310" spans="1:123" s="97" customFormat="1" ht="24" customHeight="1" x14ac:dyDescent="0.2">
      <c r="A1310" s="102" t="s">
        <v>508</v>
      </c>
      <c r="B1310" s="102" t="s">
        <v>509</v>
      </c>
      <c r="C1310" s="337"/>
      <c r="D1310" s="337"/>
      <c r="E1310" s="339"/>
      <c r="F1310" s="341"/>
      <c r="G1310" s="341"/>
      <c r="H1310" s="230"/>
      <c r="I1310" s="230"/>
      <c r="J1310" s="230"/>
      <c r="K1310" s="230"/>
      <c r="L1310" s="230"/>
      <c r="M1310" s="230"/>
      <c r="N1310" s="230"/>
      <c r="O1310" s="230"/>
      <c r="P1310" s="230"/>
      <c r="Q1310" s="230"/>
      <c r="R1310" s="230"/>
      <c r="S1310" s="230"/>
      <c r="T1310" s="230"/>
      <c r="U1310" s="230"/>
      <c r="V1310" s="230"/>
      <c r="W1310" s="230"/>
      <c r="X1310" s="230"/>
      <c r="Y1310" s="230"/>
      <c r="Z1310" s="230"/>
      <c r="AA1310" s="230"/>
      <c r="AB1310" s="230"/>
      <c r="AC1310" s="230"/>
      <c r="AD1310" s="230"/>
      <c r="AE1310" s="230"/>
      <c r="AF1310" s="230"/>
      <c r="AG1310" s="230"/>
      <c r="AH1310" s="230"/>
      <c r="AI1310" s="230"/>
      <c r="AJ1310" s="230"/>
      <c r="AK1310" s="230"/>
      <c r="AL1310" s="230"/>
      <c r="AM1310" s="230"/>
      <c r="AN1310" s="230"/>
      <c r="AO1310" s="230"/>
      <c r="AP1310" s="230"/>
      <c r="AQ1310" s="230"/>
      <c r="AR1310" s="230"/>
      <c r="AS1310" s="230"/>
      <c r="AT1310" s="230"/>
      <c r="AU1310" s="230"/>
      <c r="AV1310" s="230"/>
      <c r="AW1310" s="230"/>
      <c r="AX1310" s="230"/>
      <c r="AY1310" s="230"/>
      <c r="AZ1310" s="230"/>
      <c r="BA1310" s="230"/>
      <c r="BB1310" s="230"/>
      <c r="BC1310" s="230"/>
      <c r="BD1310" s="230"/>
      <c r="BE1310" s="230"/>
      <c r="BF1310" s="230"/>
      <c r="BG1310" s="230"/>
      <c r="BH1310" s="230"/>
      <c r="BI1310" s="230"/>
      <c r="BJ1310" s="230"/>
      <c r="BK1310" s="230"/>
      <c r="BL1310" s="230"/>
      <c r="BM1310" s="230"/>
      <c r="BN1310" s="230"/>
      <c r="BO1310" s="230"/>
      <c r="BP1310" s="230"/>
      <c r="BQ1310" s="230"/>
      <c r="BR1310" s="230"/>
      <c r="BS1310" s="230"/>
      <c r="BT1310" s="230"/>
      <c r="BU1310" s="230"/>
      <c r="BV1310" s="230"/>
      <c r="BW1310" s="230"/>
      <c r="BX1310" s="230"/>
      <c r="BY1310" s="230"/>
      <c r="BZ1310" s="230"/>
      <c r="CA1310" s="230"/>
      <c r="CB1310" s="230"/>
      <c r="CC1310" s="230"/>
      <c r="CD1310" s="230"/>
      <c r="CE1310" s="230"/>
      <c r="CF1310" s="230"/>
      <c r="CG1310" s="230"/>
      <c r="CH1310" s="230"/>
      <c r="CI1310" s="230"/>
      <c r="CJ1310" s="230"/>
      <c r="CK1310" s="230"/>
      <c r="CL1310" s="230"/>
      <c r="CM1310" s="230"/>
      <c r="CN1310" s="230"/>
      <c r="CO1310" s="230"/>
      <c r="CP1310" s="230"/>
      <c r="CQ1310" s="230"/>
      <c r="CR1310" s="230"/>
      <c r="CS1310" s="230"/>
      <c r="CT1310" s="230"/>
      <c r="CU1310" s="230"/>
      <c r="CV1310" s="230"/>
      <c r="CW1310" s="230"/>
      <c r="CX1310" s="230"/>
      <c r="CY1310" s="230"/>
      <c r="CZ1310" s="230"/>
      <c r="DA1310" s="230"/>
      <c r="DB1310" s="230"/>
      <c r="DC1310" s="230"/>
      <c r="DD1310" s="230"/>
      <c r="DE1310" s="230"/>
      <c r="DF1310" s="230"/>
      <c r="DG1310" s="230"/>
      <c r="DH1310" s="230"/>
      <c r="DI1310" s="230"/>
      <c r="DJ1310" s="230"/>
      <c r="DK1310" s="230"/>
      <c r="DL1310" s="230"/>
      <c r="DM1310" s="230"/>
      <c r="DN1310" s="230"/>
      <c r="DO1310" s="230"/>
      <c r="DP1310" s="230"/>
      <c r="DQ1310" s="230"/>
      <c r="DR1310" s="230"/>
      <c r="DS1310" s="230"/>
    </row>
    <row r="1311" spans="1:123" ht="24" customHeight="1" x14ac:dyDescent="0.2">
      <c r="A1311" s="284"/>
      <c r="B1311" s="103"/>
      <c r="C1311" s="143" t="s">
        <v>604</v>
      </c>
      <c r="D1311" s="104"/>
      <c r="E1311" s="105"/>
      <c r="F1311" s="106"/>
      <c r="G1311" s="285"/>
    </row>
    <row r="1312" spans="1:123" s="229" customFormat="1" ht="24" customHeight="1" x14ac:dyDescent="0.2">
      <c r="A1312" s="224" t="str">
        <f t="shared" ref="A1312:A1325" si="391">IFERROR(VLOOKUP(C1312,Tabla_Insumos,4,FALSE),"")</f>
        <v/>
      </c>
      <c r="B1312" s="222" t="str">
        <f>IFERROR(VLOOKUP(C1312,Tabla_Insumos,5,FALSE),"")</f>
        <v/>
      </c>
      <c r="C1312" s="223"/>
      <c r="D1312" s="224" t="str">
        <f t="shared" ref="D1312:D1325" si="392">IFERROR(VLOOKUP(C1312,Tabla_Insumos,2,FALSE),"")</f>
        <v/>
      </c>
      <c r="E1312" s="225"/>
      <c r="F1312" s="226">
        <f t="shared" ref="F1312:F1325" si="393">IFERROR(VLOOKUP(C1312,Tabla_Insumos,3,FALSE),0)</f>
        <v>0</v>
      </c>
      <c r="G1312" s="286">
        <f>ROUND(E1312*F1312,2)</f>
        <v>0</v>
      </c>
    </row>
    <row r="1313" spans="1:7" s="229" customFormat="1" ht="24" customHeight="1" x14ac:dyDescent="0.2">
      <c r="A1313" s="224" t="str">
        <f t="shared" si="391"/>
        <v/>
      </c>
      <c r="B1313" s="222" t="str">
        <f t="shared" ref="B1313:B1325" si="394">IFERROR(VLOOKUP(C1313,Tabla_Insumos,5,FALSE),"")</f>
        <v/>
      </c>
      <c r="C1313" s="223"/>
      <c r="D1313" s="224" t="str">
        <f t="shared" si="392"/>
        <v/>
      </c>
      <c r="E1313" s="225"/>
      <c r="F1313" s="226">
        <f t="shared" si="393"/>
        <v>0</v>
      </c>
      <c r="G1313" s="286">
        <f t="shared" ref="G1313:G1325" si="395">ROUND(E1313*F1313,2)</f>
        <v>0</v>
      </c>
    </row>
    <row r="1314" spans="1:7" s="229" customFormat="1" ht="24" customHeight="1" x14ac:dyDescent="0.2">
      <c r="A1314" s="224" t="str">
        <f t="shared" si="391"/>
        <v/>
      </c>
      <c r="B1314" s="222" t="str">
        <f t="shared" si="394"/>
        <v/>
      </c>
      <c r="C1314" s="223"/>
      <c r="D1314" s="224" t="str">
        <f t="shared" si="392"/>
        <v/>
      </c>
      <c r="E1314" s="225"/>
      <c r="F1314" s="226">
        <f t="shared" si="393"/>
        <v>0</v>
      </c>
      <c r="G1314" s="286">
        <f t="shared" si="395"/>
        <v>0</v>
      </c>
    </row>
    <row r="1315" spans="1:7" s="229" customFormat="1" ht="24" customHeight="1" x14ac:dyDescent="0.2">
      <c r="A1315" s="224" t="str">
        <f t="shared" si="391"/>
        <v/>
      </c>
      <c r="B1315" s="222" t="str">
        <f t="shared" si="394"/>
        <v/>
      </c>
      <c r="C1315" s="223"/>
      <c r="D1315" s="224" t="str">
        <f t="shared" si="392"/>
        <v/>
      </c>
      <c r="E1315" s="225"/>
      <c r="F1315" s="226">
        <f t="shared" si="393"/>
        <v>0</v>
      </c>
      <c r="G1315" s="286">
        <f t="shared" si="395"/>
        <v>0</v>
      </c>
    </row>
    <row r="1316" spans="1:7" s="229" customFormat="1" ht="24" customHeight="1" x14ac:dyDescent="0.2">
      <c r="A1316" s="224" t="str">
        <f t="shared" si="391"/>
        <v/>
      </c>
      <c r="B1316" s="222" t="str">
        <f t="shared" si="394"/>
        <v/>
      </c>
      <c r="C1316" s="223"/>
      <c r="D1316" s="224" t="str">
        <f t="shared" si="392"/>
        <v/>
      </c>
      <c r="E1316" s="225"/>
      <c r="F1316" s="226">
        <f t="shared" si="393"/>
        <v>0</v>
      </c>
      <c r="G1316" s="286">
        <f t="shared" si="395"/>
        <v>0</v>
      </c>
    </row>
    <row r="1317" spans="1:7" s="229" customFormat="1" ht="24" customHeight="1" x14ac:dyDescent="0.2">
      <c r="A1317" s="224" t="str">
        <f t="shared" si="391"/>
        <v/>
      </c>
      <c r="B1317" s="222" t="str">
        <f t="shared" si="394"/>
        <v/>
      </c>
      <c r="C1317" s="223"/>
      <c r="D1317" s="224" t="str">
        <f t="shared" si="392"/>
        <v/>
      </c>
      <c r="E1317" s="225"/>
      <c r="F1317" s="226">
        <f t="shared" si="393"/>
        <v>0</v>
      </c>
      <c r="G1317" s="286">
        <f t="shared" si="395"/>
        <v>0</v>
      </c>
    </row>
    <row r="1318" spans="1:7" s="229" customFormat="1" ht="24" customHeight="1" x14ac:dyDescent="0.2">
      <c r="A1318" s="224" t="str">
        <f t="shared" si="391"/>
        <v/>
      </c>
      <c r="B1318" s="222" t="str">
        <f t="shared" si="394"/>
        <v/>
      </c>
      <c r="C1318" s="223"/>
      <c r="D1318" s="224" t="str">
        <f t="shared" si="392"/>
        <v/>
      </c>
      <c r="E1318" s="225"/>
      <c r="F1318" s="226">
        <f t="shared" si="393"/>
        <v>0</v>
      </c>
      <c r="G1318" s="286">
        <f t="shared" si="395"/>
        <v>0</v>
      </c>
    </row>
    <row r="1319" spans="1:7" s="229" customFormat="1" ht="24" customHeight="1" x14ac:dyDescent="0.2">
      <c r="A1319" s="224" t="str">
        <f t="shared" si="391"/>
        <v/>
      </c>
      <c r="B1319" s="222" t="str">
        <f t="shared" si="394"/>
        <v/>
      </c>
      <c r="C1319" s="223"/>
      <c r="D1319" s="224" t="str">
        <f t="shared" si="392"/>
        <v/>
      </c>
      <c r="E1319" s="225"/>
      <c r="F1319" s="226">
        <f t="shared" si="393"/>
        <v>0</v>
      </c>
      <c r="G1319" s="286">
        <f t="shared" si="395"/>
        <v>0</v>
      </c>
    </row>
    <row r="1320" spans="1:7" s="229" customFormat="1" ht="24" customHeight="1" x14ac:dyDescent="0.2">
      <c r="A1320" s="224" t="str">
        <f t="shared" si="391"/>
        <v/>
      </c>
      <c r="B1320" s="222" t="str">
        <f t="shared" si="394"/>
        <v/>
      </c>
      <c r="C1320" s="223"/>
      <c r="D1320" s="224" t="str">
        <f t="shared" si="392"/>
        <v/>
      </c>
      <c r="E1320" s="225"/>
      <c r="F1320" s="226">
        <f t="shared" si="393"/>
        <v>0</v>
      </c>
      <c r="G1320" s="286">
        <f t="shared" si="395"/>
        <v>0</v>
      </c>
    </row>
    <row r="1321" spans="1:7" s="229" customFormat="1" ht="24" customHeight="1" x14ac:dyDescent="0.2">
      <c r="A1321" s="224" t="str">
        <f t="shared" si="391"/>
        <v/>
      </c>
      <c r="B1321" s="222" t="str">
        <f t="shared" si="394"/>
        <v/>
      </c>
      <c r="C1321" s="223"/>
      <c r="D1321" s="224" t="str">
        <f t="shared" si="392"/>
        <v/>
      </c>
      <c r="E1321" s="225"/>
      <c r="F1321" s="226">
        <f t="shared" si="393"/>
        <v>0</v>
      </c>
      <c r="G1321" s="286">
        <f t="shared" si="395"/>
        <v>0</v>
      </c>
    </row>
    <row r="1322" spans="1:7" s="229" customFormat="1" ht="24" customHeight="1" x14ac:dyDescent="0.2">
      <c r="A1322" s="224" t="str">
        <f t="shared" si="391"/>
        <v/>
      </c>
      <c r="B1322" s="222" t="str">
        <f t="shared" si="394"/>
        <v/>
      </c>
      <c r="C1322" s="223"/>
      <c r="D1322" s="224" t="str">
        <f t="shared" si="392"/>
        <v/>
      </c>
      <c r="E1322" s="225"/>
      <c r="F1322" s="226">
        <f t="shared" si="393"/>
        <v>0</v>
      </c>
      <c r="G1322" s="286">
        <f t="shared" si="395"/>
        <v>0</v>
      </c>
    </row>
    <row r="1323" spans="1:7" s="229" customFormat="1" ht="24" customHeight="1" x14ac:dyDescent="0.2">
      <c r="A1323" s="224" t="str">
        <f t="shared" si="391"/>
        <v/>
      </c>
      <c r="B1323" s="222" t="str">
        <f t="shared" si="394"/>
        <v/>
      </c>
      <c r="C1323" s="223"/>
      <c r="D1323" s="224" t="str">
        <f t="shared" si="392"/>
        <v/>
      </c>
      <c r="E1323" s="225"/>
      <c r="F1323" s="226">
        <f t="shared" si="393"/>
        <v>0</v>
      </c>
      <c r="G1323" s="286">
        <f t="shared" si="395"/>
        <v>0</v>
      </c>
    </row>
    <row r="1324" spans="1:7" s="229" customFormat="1" ht="24" customHeight="1" x14ac:dyDescent="0.2">
      <c r="A1324" s="224" t="str">
        <f t="shared" si="391"/>
        <v/>
      </c>
      <c r="B1324" s="222" t="str">
        <f t="shared" si="394"/>
        <v/>
      </c>
      <c r="C1324" s="223"/>
      <c r="D1324" s="224" t="str">
        <f t="shared" si="392"/>
        <v/>
      </c>
      <c r="E1324" s="225"/>
      <c r="F1324" s="226">
        <f t="shared" si="393"/>
        <v>0</v>
      </c>
      <c r="G1324" s="286">
        <f t="shared" si="395"/>
        <v>0</v>
      </c>
    </row>
    <row r="1325" spans="1:7" s="229" customFormat="1" ht="24" customHeight="1" x14ac:dyDescent="0.2">
      <c r="A1325" s="224" t="str">
        <f t="shared" si="391"/>
        <v/>
      </c>
      <c r="B1325" s="222" t="str">
        <f t="shared" si="394"/>
        <v/>
      </c>
      <c r="C1325" s="223"/>
      <c r="D1325" s="224" t="str">
        <f t="shared" si="392"/>
        <v/>
      </c>
      <c r="E1325" s="225"/>
      <c r="F1325" s="227">
        <f t="shared" si="393"/>
        <v>0</v>
      </c>
      <c r="G1325" s="286">
        <f t="shared" si="395"/>
        <v>0</v>
      </c>
    </row>
    <row r="1326" spans="1:7" ht="24" customHeight="1" x14ac:dyDescent="0.2">
      <c r="A1326" s="287"/>
      <c r="D1326" s="97"/>
      <c r="E1326" s="98"/>
      <c r="F1326" s="273" t="s">
        <v>31</v>
      </c>
      <c r="G1326" s="288">
        <f>SUBTOTAL(9,G1312:G1325)</f>
        <v>0</v>
      </c>
    </row>
    <row r="1327" spans="1:7" ht="24" customHeight="1" x14ac:dyDescent="0.2">
      <c r="A1327" s="287"/>
      <c r="C1327" s="107" t="s">
        <v>605</v>
      </c>
      <c r="D1327" s="97"/>
      <c r="E1327" s="98"/>
      <c r="G1327" s="289"/>
    </row>
    <row r="1328" spans="1:7" s="229" customFormat="1" ht="24" customHeight="1" x14ac:dyDescent="0.2">
      <c r="A1328" s="224" t="str">
        <f t="shared" ref="A1328:A1335" si="396">IFERROR(VLOOKUP(C1328,Tabla_Insumos,4,FALSE),"")</f>
        <v/>
      </c>
      <c r="B1328" s="222">
        <f t="shared" ref="B1328:B1335" si="397">IFERROR(VLOOKUP(A1328,Tabla_Indices,5,FALSE),"")</f>
        <v>0</v>
      </c>
      <c r="C1328" s="223"/>
      <c r="D1328" s="224" t="str">
        <f t="shared" ref="D1328:D1335" si="398">IFERROR(VLOOKUP(C1328,Tabla_Insumos,2,FALSE),"")</f>
        <v/>
      </c>
      <c r="E1328" s="225"/>
      <c r="F1328" s="228">
        <f t="shared" ref="F1328:F1335" si="399">IFERROR(VLOOKUP(C1328,Tabla_Insumos,3,FALSE),0)</f>
        <v>0</v>
      </c>
      <c r="G1328" s="286">
        <f>ROUND(E1328*F1328,2)</f>
        <v>0</v>
      </c>
    </row>
    <row r="1329" spans="1:7" s="229" customFormat="1" ht="24" customHeight="1" x14ac:dyDescent="0.2">
      <c r="A1329" s="224" t="str">
        <f t="shared" si="396"/>
        <v/>
      </c>
      <c r="B1329" s="222">
        <f t="shared" si="397"/>
        <v>0</v>
      </c>
      <c r="C1329" s="223"/>
      <c r="D1329" s="224" t="str">
        <f t="shared" si="398"/>
        <v/>
      </c>
      <c r="E1329" s="225"/>
      <c r="F1329" s="228">
        <f t="shared" si="399"/>
        <v>0</v>
      </c>
      <c r="G1329" s="286">
        <f>ROUND(E1329*F1329,2)</f>
        <v>0</v>
      </c>
    </row>
    <row r="1330" spans="1:7" s="229" customFormat="1" ht="24" customHeight="1" x14ac:dyDescent="0.2">
      <c r="A1330" s="224" t="str">
        <f t="shared" si="396"/>
        <v/>
      </c>
      <c r="B1330" s="222">
        <f t="shared" si="397"/>
        <v>0</v>
      </c>
      <c r="C1330" s="223"/>
      <c r="D1330" s="224" t="str">
        <f t="shared" si="398"/>
        <v/>
      </c>
      <c r="E1330" s="225"/>
      <c r="F1330" s="228">
        <f t="shared" si="399"/>
        <v>0</v>
      </c>
      <c r="G1330" s="286">
        <f t="shared" ref="G1330:G1335" si="400">ROUND(E1330*F1330,2)</f>
        <v>0</v>
      </c>
    </row>
    <row r="1331" spans="1:7" s="229" customFormat="1" ht="24" customHeight="1" x14ac:dyDescent="0.2">
      <c r="A1331" s="224" t="str">
        <f t="shared" si="396"/>
        <v/>
      </c>
      <c r="B1331" s="222">
        <f t="shared" si="397"/>
        <v>0</v>
      </c>
      <c r="C1331" s="223"/>
      <c r="D1331" s="224" t="str">
        <f t="shared" si="398"/>
        <v/>
      </c>
      <c r="E1331" s="225"/>
      <c r="F1331" s="228">
        <f t="shared" si="399"/>
        <v>0</v>
      </c>
      <c r="G1331" s="286">
        <f t="shared" si="400"/>
        <v>0</v>
      </c>
    </row>
    <row r="1332" spans="1:7" s="229" customFormat="1" ht="24" customHeight="1" x14ac:dyDescent="0.2">
      <c r="A1332" s="224" t="str">
        <f t="shared" si="396"/>
        <v/>
      </c>
      <c r="B1332" s="222">
        <f t="shared" si="397"/>
        <v>0</v>
      </c>
      <c r="C1332" s="223"/>
      <c r="D1332" s="224" t="str">
        <f t="shared" si="398"/>
        <v/>
      </c>
      <c r="E1332" s="225"/>
      <c r="F1332" s="226">
        <f t="shared" si="399"/>
        <v>0</v>
      </c>
      <c r="G1332" s="286">
        <f t="shared" si="400"/>
        <v>0</v>
      </c>
    </row>
    <row r="1333" spans="1:7" s="229" customFormat="1" ht="24" customHeight="1" x14ac:dyDescent="0.2">
      <c r="A1333" s="224" t="str">
        <f t="shared" si="396"/>
        <v/>
      </c>
      <c r="B1333" s="222">
        <f t="shared" si="397"/>
        <v>0</v>
      </c>
      <c r="C1333" s="223"/>
      <c r="D1333" s="224" t="str">
        <f t="shared" si="398"/>
        <v/>
      </c>
      <c r="E1333" s="225"/>
      <c r="F1333" s="226">
        <f t="shared" si="399"/>
        <v>0</v>
      </c>
      <c r="G1333" s="286">
        <f t="shared" si="400"/>
        <v>0</v>
      </c>
    </row>
    <row r="1334" spans="1:7" s="229" customFormat="1" ht="24" customHeight="1" x14ac:dyDescent="0.2">
      <c r="A1334" s="224" t="str">
        <f t="shared" si="396"/>
        <v/>
      </c>
      <c r="B1334" s="222">
        <f t="shared" si="397"/>
        <v>0</v>
      </c>
      <c r="C1334" s="223"/>
      <c r="D1334" s="224" t="str">
        <f t="shared" si="398"/>
        <v/>
      </c>
      <c r="E1334" s="225"/>
      <c r="F1334" s="226">
        <f t="shared" si="399"/>
        <v>0</v>
      </c>
      <c r="G1334" s="286">
        <f t="shared" si="400"/>
        <v>0</v>
      </c>
    </row>
    <row r="1335" spans="1:7" s="229" customFormat="1" ht="24" customHeight="1" x14ac:dyDescent="0.2">
      <c r="A1335" s="224" t="str">
        <f t="shared" si="396"/>
        <v/>
      </c>
      <c r="B1335" s="222">
        <f t="shared" si="397"/>
        <v>0</v>
      </c>
      <c r="C1335" s="223"/>
      <c r="D1335" s="224" t="str">
        <f t="shared" si="398"/>
        <v/>
      </c>
      <c r="E1335" s="225"/>
      <c r="F1335" s="226">
        <f t="shared" si="399"/>
        <v>0</v>
      </c>
      <c r="G1335" s="286">
        <f t="shared" si="400"/>
        <v>0</v>
      </c>
    </row>
    <row r="1336" spans="1:7" ht="24" customHeight="1" x14ac:dyDescent="0.2">
      <c r="A1336" s="287"/>
      <c r="D1336" s="97"/>
      <c r="E1336" s="98"/>
      <c r="F1336" s="273" t="s">
        <v>32</v>
      </c>
      <c r="G1336" s="288">
        <f>SUBTOTAL(9,G1328:G1335)</f>
        <v>0</v>
      </c>
    </row>
    <row r="1337" spans="1:7" ht="24" customHeight="1" x14ac:dyDescent="0.2">
      <c r="A1337" s="287"/>
      <c r="C1337" s="107" t="s">
        <v>606</v>
      </c>
      <c r="D1337" s="97"/>
      <c r="E1337" s="98"/>
      <c r="G1337" s="289"/>
    </row>
    <row r="1338" spans="1:7" s="229" customFormat="1" ht="24" customHeight="1" x14ac:dyDescent="0.2">
      <c r="A1338" s="224" t="str">
        <f t="shared" ref="A1338:A1346" si="401">IFERROR(VLOOKUP(C1338,Tabla_Insumos,4,FALSE),"")</f>
        <v/>
      </c>
      <c r="B1338" s="222" t="str">
        <f t="shared" ref="B1338:B1346" si="402">IFERROR(VLOOKUP(C1338,Tabla_Insumos,5,FALSE),"")</f>
        <v/>
      </c>
      <c r="C1338" s="223"/>
      <c r="D1338" s="224" t="str">
        <f t="shared" ref="D1338:D1346" si="403">IFERROR(VLOOKUP(C1338,Tabla_Insumos,2,FALSE),"")</f>
        <v/>
      </c>
      <c r="E1338" s="225"/>
      <c r="F1338" s="226">
        <f t="shared" ref="F1338:F1346" si="404">IFERROR(VLOOKUP(C1338,Tabla_Insumos,3,FALSE),0)</f>
        <v>0</v>
      </c>
      <c r="G1338" s="286">
        <f t="shared" ref="G1338:G1346" si="405">ROUND(E1338*F1338,2)</f>
        <v>0</v>
      </c>
    </row>
    <row r="1339" spans="1:7" s="229" customFormat="1" ht="24" customHeight="1" x14ac:dyDescent="0.2">
      <c r="A1339" s="224" t="str">
        <f t="shared" si="401"/>
        <v/>
      </c>
      <c r="B1339" s="222" t="str">
        <f t="shared" si="402"/>
        <v/>
      </c>
      <c r="C1339" s="223"/>
      <c r="D1339" s="224" t="str">
        <f t="shared" si="403"/>
        <v/>
      </c>
      <c r="E1339" s="225"/>
      <c r="F1339" s="226">
        <f t="shared" si="404"/>
        <v>0</v>
      </c>
      <c r="G1339" s="286">
        <f t="shared" si="405"/>
        <v>0</v>
      </c>
    </row>
    <row r="1340" spans="1:7" s="229" customFormat="1" ht="24" customHeight="1" x14ac:dyDescent="0.2">
      <c r="A1340" s="224" t="str">
        <f t="shared" si="401"/>
        <v/>
      </c>
      <c r="B1340" s="222" t="str">
        <f t="shared" si="402"/>
        <v/>
      </c>
      <c r="C1340" s="223"/>
      <c r="D1340" s="224" t="str">
        <f t="shared" si="403"/>
        <v/>
      </c>
      <c r="E1340" s="225"/>
      <c r="F1340" s="226">
        <f t="shared" si="404"/>
        <v>0</v>
      </c>
      <c r="G1340" s="286">
        <f t="shared" si="405"/>
        <v>0</v>
      </c>
    </row>
    <row r="1341" spans="1:7" s="229" customFormat="1" ht="24" customHeight="1" x14ac:dyDescent="0.2">
      <c r="A1341" s="224" t="str">
        <f t="shared" si="401"/>
        <v/>
      </c>
      <c r="B1341" s="222" t="str">
        <f t="shared" si="402"/>
        <v/>
      </c>
      <c r="C1341" s="223"/>
      <c r="D1341" s="224" t="str">
        <f t="shared" si="403"/>
        <v/>
      </c>
      <c r="E1341" s="225"/>
      <c r="F1341" s="226">
        <f t="shared" si="404"/>
        <v>0</v>
      </c>
      <c r="G1341" s="286">
        <f t="shared" si="405"/>
        <v>0</v>
      </c>
    </row>
    <row r="1342" spans="1:7" s="229" customFormat="1" ht="24" customHeight="1" x14ac:dyDescent="0.2">
      <c r="A1342" s="224" t="str">
        <f t="shared" si="401"/>
        <v/>
      </c>
      <c r="B1342" s="222" t="str">
        <f t="shared" si="402"/>
        <v/>
      </c>
      <c r="C1342" s="223"/>
      <c r="D1342" s="224" t="str">
        <f t="shared" si="403"/>
        <v/>
      </c>
      <c r="E1342" s="225"/>
      <c r="F1342" s="226">
        <f t="shared" si="404"/>
        <v>0</v>
      </c>
      <c r="G1342" s="286">
        <f t="shared" si="405"/>
        <v>0</v>
      </c>
    </row>
    <row r="1343" spans="1:7" s="229" customFormat="1" ht="24" customHeight="1" x14ac:dyDescent="0.2">
      <c r="A1343" s="224" t="str">
        <f t="shared" si="401"/>
        <v/>
      </c>
      <c r="B1343" s="222" t="str">
        <f t="shared" si="402"/>
        <v/>
      </c>
      <c r="C1343" s="223"/>
      <c r="D1343" s="224" t="str">
        <f t="shared" si="403"/>
        <v/>
      </c>
      <c r="E1343" s="225"/>
      <c r="F1343" s="226">
        <f t="shared" si="404"/>
        <v>0</v>
      </c>
      <c r="G1343" s="286">
        <f t="shared" si="405"/>
        <v>0</v>
      </c>
    </row>
    <row r="1344" spans="1:7" s="229" customFormat="1" ht="24" customHeight="1" x14ac:dyDescent="0.2">
      <c r="A1344" s="224" t="str">
        <f t="shared" si="401"/>
        <v/>
      </c>
      <c r="B1344" s="222" t="str">
        <f t="shared" si="402"/>
        <v/>
      </c>
      <c r="C1344" s="223"/>
      <c r="D1344" s="224" t="str">
        <f t="shared" si="403"/>
        <v/>
      </c>
      <c r="E1344" s="225"/>
      <c r="F1344" s="226">
        <f t="shared" si="404"/>
        <v>0</v>
      </c>
      <c r="G1344" s="286">
        <f t="shared" si="405"/>
        <v>0</v>
      </c>
    </row>
    <row r="1345" spans="1:123" s="229" customFormat="1" ht="24" customHeight="1" x14ac:dyDescent="0.2">
      <c r="A1345" s="224" t="str">
        <f t="shared" si="401"/>
        <v/>
      </c>
      <c r="B1345" s="222" t="str">
        <f t="shared" si="402"/>
        <v/>
      </c>
      <c r="C1345" s="223"/>
      <c r="D1345" s="224" t="str">
        <f t="shared" si="403"/>
        <v/>
      </c>
      <c r="E1345" s="225"/>
      <c r="F1345" s="226">
        <f t="shared" si="404"/>
        <v>0</v>
      </c>
      <c r="G1345" s="286">
        <f t="shared" si="405"/>
        <v>0</v>
      </c>
    </row>
    <row r="1346" spans="1:123" s="229" customFormat="1" ht="24" customHeight="1" x14ac:dyDescent="0.2">
      <c r="A1346" s="224" t="str">
        <f t="shared" si="401"/>
        <v/>
      </c>
      <c r="B1346" s="222" t="str">
        <f t="shared" si="402"/>
        <v/>
      </c>
      <c r="C1346" s="223"/>
      <c r="D1346" s="224" t="str">
        <f t="shared" si="403"/>
        <v/>
      </c>
      <c r="E1346" s="225"/>
      <c r="F1346" s="226">
        <f t="shared" si="404"/>
        <v>0</v>
      </c>
      <c r="G1346" s="286">
        <f t="shared" si="405"/>
        <v>0</v>
      </c>
    </row>
    <row r="1347" spans="1:123" ht="24" customHeight="1" x14ac:dyDescent="0.2">
      <c r="A1347" s="290"/>
      <c r="B1347" s="97"/>
      <c r="D1347" s="97"/>
      <c r="E1347" s="98"/>
      <c r="F1347" s="273" t="s">
        <v>33</v>
      </c>
      <c r="G1347" s="288">
        <f>SUBTOTAL(9,G1338:G1346)</f>
        <v>0</v>
      </c>
    </row>
    <row r="1348" spans="1:123" ht="24" customHeight="1" x14ac:dyDescent="0.2">
      <c r="A1348" s="291"/>
      <c r="B1348" s="97"/>
      <c r="D1348" s="97"/>
      <c r="E1348" s="98"/>
      <c r="G1348" s="289"/>
    </row>
    <row r="1349" spans="1:123" ht="24" customHeight="1" x14ac:dyDescent="0.2">
      <c r="A1349" s="292" t="str">
        <f>B1307</f>
        <v/>
      </c>
      <c r="B1349" s="293" t="str">
        <f>C1307</f>
        <v/>
      </c>
      <c r="C1349" s="104"/>
      <c r="D1349" s="104" t="s">
        <v>34</v>
      </c>
      <c r="E1349" s="105"/>
      <c r="F1349" s="295" t="s">
        <v>35</v>
      </c>
      <c r="G1349" s="294">
        <f>SUBTOTAL(9,G1312:G1348)</f>
        <v>0</v>
      </c>
    </row>
    <row r="1351" spans="1:123" ht="24" customHeight="1" x14ac:dyDescent="0.2">
      <c r="A1351" s="274" t="s">
        <v>37</v>
      </c>
      <c r="B1351" s="275"/>
      <c r="C1351" s="275"/>
      <c r="D1351" s="275"/>
      <c r="E1351" s="275"/>
      <c r="F1351" s="275"/>
      <c r="G1351" s="276"/>
    </row>
    <row r="1352" spans="1:123" ht="24" customHeight="1" x14ac:dyDescent="0.2">
      <c r="A1352" s="277" t="s">
        <v>602</v>
      </c>
      <c r="B1352" s="93" t="str">
        <f>Comitente</f>
        <v>DIRECCION PROVINCIAL DE ESPACIOS VERDES</v>
      </c>
      <c r="C1352" s="89"/>
      <c r="D1352" s="94"/>
      <c r="E1352" s="94"/>
      <c r="F1352" s="95"/>
      <c r="G1352" s="278"/>
    </row>
    <row r="1353" spans="1:123" ht="24" customHeight="1" x14ac:dyDescent="0.2">
      <c r="A1353" s="277" t="s">
        <v>603</v>
      </c>
      <c r="B1353" s="93">
        <f>Contratista</f>
        <v>0</v>
      </c>
      <c r="C1353" s="90"/>
      <c r="D1353" s="90"/>
      <c r="E1353" s="90"/>
      <c r="F1353" s="96"/>
      <c r="G1353" s="279"/>
    </row>
    <row r="1354" spans="1:123" ht="24" customHeight="1" x14ac:dyDescent="0.2">
      <c r="A1354" s="277" t="s">
        <v>24</v>
      </c>
      <c r="B1354" s="93" t="str">
        <f>Obra</f>
        <v>EXTRACCION DE MANGRULLO EXISTENTE, PROVISION DE NUEVO MANGRULLO Y REFUNCIONALIZACION DE JUEGOS DE NIÑOS EN PARQUE DE MAYO</v>
      </c>
      <c r="C1354" s="90"/>
      <c r="D1354" s="90"/>
      <c r="E1354" s="90"/>
      <c r="F1354" s="96" t="s">
        <v>38</v>
      </c>
      <c r="G1354" s="280">
        <f>Fecha_Base</f>
        <v>44865</v>
      </c>
    </row>
    <row r="1355" spans="1:123" ht="24" customHeight="1" x14ac:dyDescent="0.2">
      <c r="A1355" s="281" t="s">
        <v>601</v>
      </c>
      <c r="B1355" s="91" t="str">
        <f>Ubicación</f>
        <v>CAPITAL</v>
      </c>
      <c r="C1355" s="91"/>
      <c r="D1355" s="97"/>
      <c r="E1355" s="98"/>
      <c r="G1355" s="282"/>
    </row>
    <row r="1356" spans="1:123" ht="24" customHeight="1" x14ac:dyDescent="0.2">
      <c r="A1356" s="281" t="s">
        <v>39</v>
      </c>
      <c r="B1356" s="100" t="str">
        <f>IFERROR(VALUE(LEFT(B1357,FIND(".",B1357)-1)),"")</f>
        <v/>
      </c>
      <c r="C1356" s="92" t="str">
        <f>IFERROR(VLOOKUP(B1356,Tabla_CyP,2,FALSE),"")</f>
        <v/>
      </c>
      <c r="E1356" s="98"/>
      <c r="G1356" s="282"/>
    </row>
    <row r="1357" spans="1:123" ht="24" customHeight="1" x14ac:dyDescent="0.2">
      <c r="A1357" s="281" t="s">
        <v>25</v>
      </c>
      <c r="B1357" s="101" t="str">
        <f>IFERROR(VLOOKUP(COUNTIF($A$1:A1357,"ANALISIS DE PRECIOS"),Tabla_NumeroItem,2,FALSE),"")</f>
        <v/>
      </c>
      <c r="C1357" s="92" t="str">
        <f>IFERROR(VLOOKUP(B1357,Tabla_CyP,2,FALSE),"")</f>
        <v/>
      </c>
      <c r="D1357" s="97"/>
      <c r="E1357" s="98"/>
      <c r="F1357" s="96" t="s">
        <v>26</v>
      </c>
      <c r="G1357" s="283" t="str">
        <f>IFERROR(VLOOKUP(B1357,Tabla_CyP,4,FALSE),"")</f>
        <v/>
      </c>
    </row>
    <row r="1358" spans="1:123" ht="24" customHeight="1" x14ac:dyDescent="0.2">
      <c r="A1358" s="281"/>
      <c r="B1358" s="91"/>
      <c r="D1358" s="97"/>
      <c r="E1358" s="98"/>
      <c r="G1358" s="282"/>
    </row>
    <row r="1359" spans="1:123" ht="24" customHeight="1" x14ac:dyDescent="0.2">
      <c r="A1359" s="334" t="s">
        <v>507</v>
      </c>
      <c r="B1359" s="335"/>
      <c r="C1359" s="336" t="s">
        <v>0</v>
      </c>
      <c r="D1359" s="336" t="s">
        <v>27</v>
      </c>
      <c r="E1359" s="338" t="s">
        <v>28</v>
      </c>
      <c r="F1359" s="340" t="s">
        <v>29</v>
      </c>
      <c r="G1359" s="340" t="s">
        <v>30</v>
      </c>
    </row>
    <row r="1360" spans="1:123" s="97" customFormat="1" ht="24" customHeight="1" x14ac:dyDescent="0.2">
      <c r="A1360" s="102" t="s">
        <v>508</v>
      </c>
      <c r="B1360" s="102" t="s">
        <v>509</v>
      </c>
      <c r="C1360" s="337"/>
      <c r="D1360" s="337"/>
      <c r="E1360" s="339"/>
      <c r="F1360" s="341"/>
      <c r="G1360" s="341"/>
      <c r="H1360" s="230"/>
      <c r="I1360" s="230"/>
      <c r="J1360" s="230"/>
      <c r="K1360" s="230"/>
      <c r="L1360" s="230"/>
      <c r="M1360" s="230"/>
      <c r="N1360" s="230"/>
      <c r="O1360" s="230"/>
      <c r="P1360" s="230"/>
      <c r="Q1360" s="230"/>
      <c r="R1360" s="230"/>
      <c r="S1360" s="230"/>
      <c r="T1360" s="230"/>
      <c r="U1360" s="230"/>
      <c r="V1360" s="230"/>
      <c r="W1360" s="230"/>
      <c r="X1360" s="230"/>
      <c r="Y1360" s="230"/>
      <c r="Z1360" s="230"/>
      <c r="AA1360" s="230"/>
      <c r="AB1360" s="230"/>
      <c r="AC1360" s="230"/>
      <c r="AD1360" s="230"/>
      <c r="AE1360" s="230"/>
      <c r="AF1360" s="230"/>
      <c r="AG1360" s="230"/>
      <c r="AH1360" s="230"/>
      <c r="AI1360" s="230"/>
      <c r="AJ1360" s="230"/>
      <c r="AK1360" s="230"/>
      <c r="AL1360" s="230"/>
      <c r="AM1360" s="230"/>
      <c r="AN1360" s="230"/>
      <c r="AO1360" s="230"/>
      <c r="AP1360" s="230"/>
      <c r="AQ1360" s="230"/>
      <c r="AR1360" s="230"/>
      <c r="AS1360" s="230"/>
      <c r="AT1360" s="230"/>
      <c r="AU1360" s="230"/>
      <c r="AV1360" s="230"/>
      <c r="AW1360" s="230"/>
      <c r="AX1360" s="230"/>
      <c r="AY1360" s="230"/>
      <c r="AZ1360" s="230"/>
      <c r="BA1360" s="230"/>
      <c r="BB1360" s="230"/>
      <c r="BC1360" s="230"/>
      <c r="BD1360" s="230"/>
      <c r="BE1360" s="230"/>
      <c r="BF1360" s="230"/>
      <c r="BG1360" s="230"/>
      <c r="BH1360" s="230"/>
      <c r="BI1360" s="230"/>
      <c r="BJ1360" s="230"/>
      <c r="BK1360" s="230"/>
      <c r="BL1360" s="230"/>
      <c r="BM1360" s="230"/>
      <c r="BN1360" s="230"/>
      <c r="BO1360" s="230"/>
      <c r="BP1360" s="230"/>
      <c r="BQ1360" s="230"/>
      <c r="BR1360" s="230"/>
      <c r="BS1360" s="230"/>
      <c r="BT1360" s="230"/>
      <c r="BU1360" s="230"/>
      <c r="BV1360" s="230"/>
      <c r="BW1360" s="230"/>
      <c r="BX1360" s="230"/>
      <c r="BY1360" s="230"/>
      <c r="BZ1360" s="230"/>
      <c r="CA1360" s="230"/>
      <c r="CB1360" s="230"/>
      <c r="CC1360" s="230"/>
      <c r="CD1360" s="230"/>
      <c r="CE1360" s="230"/>
      <c r="CF1360" s="230"/>
      <c r="CG1360" s="230"/>
      <c r="CH1360" s="230"/>
      <c r="CI1360" s="230"/>
      <c r="CJ1360" s="230"/>
      <c r="CK1360" s="230"/>
      <c r="CL1360" s="230"/>
      <c r="CM1360" s="230"/>
      <c r="CN1360" s="230"/>
      <c r="CO1360" s="230"/>
      <c r="CP1360" s="230"/>
      <c r="CQ1360" s="230"/>
      <c r="CR1360" s="230"/>
      <c r="CS1360" s="230"/>
      <c r="CT1360" s="230"/>
      <c r="CU1360" s="230"/>
      <c r="CV1360" s="230"/>
      <c r="CW1360" s="230"/>
      <c r="CX1360" s="230"/>
      <c r="CY1360" s="230"/>
      <c r="CZ1360" s="230"/>
      <c r="DA1360" s="230"/>
      <c r="DB1360" s="230"/>
      <c r="DC1360" s="230"/>
      <c r="DD1360" s="230"/>
      <c r="DE1360" s="230"/>
      <c r="DF1360" s="230"/>
      <c r="DG1360" s="230"/>
      <c r="DH1360" s="230"/>
      <c r="DI1360" s="230"/>
      <c r="DJ1360" s="230"/>
      <c r="DK1360" s="230"/>
      <c r="DL1360" s="230"/>
      <c r="DM1360" s="230"/>
      <c r="DN1360" s="230"/>
      <c r="DO1360" s="230"/>
      <c r="DP1360" s="230"/>
      <c r="DQ1360" s="230"/>
      <c r="DR1360" s="230"/>
      <c r="DS1360" s="230"/>
    </row>
    <row r="1361" spans="1:7" ht="24" customHeight="1" x14ac:dyDescent="0.2">
      <c r="A1361" s="284"/>
      <c r="B1361" s="103"/>
      <c r="C1361" s="143" t="s">
        <v>604</v>
      </c>
      <c r="D1361" s="104"/>
      <c r="E1361" s="105"/>
      <c r="F1361" s="106"/>
      <c r="G1361" s="285"/>
    </row>
    <row r="1362" spans="1:7" s="229" customFormat="1" ht="24" customHeight="1" x14ac:dyDescent="0.2">
      <c r="A1362" s="224" t="str">
        <f t="shared" ref="A1362:A1375" si="406">IFERROR(VLOOKUP(C1362,Tabla_Insumos,4,FALSE),"")</f>
        <v/>
      </c>
      <c r="B1362" s="222" t="str">
        <f>IFERROR(VLOOKUP(C1362,Tabla_Insumos,5,FALSE),"")</f>
        <v/>
      </c>
      <c r="C1362" s="223"/>
      <c r="D1362" s="224" t="str">
        <f t="shared" ref="D1362:D1375" si="407">IFERROR(VLOOKUP(C1362,Tabla_Insumos,2,FALSE),"")</f>
        <v/>
      </c>
      <c r="E1362" s="225"/>
      <c r="F1362" s="226">
        <f t="shared" ref="F1362:F1375" si="408">IFERROR(VLOOKUP(C1362,Tabla_Insumos,3,FALSE),0)</f>
        <v>0</v>
      </c>
      <c r="G1362" s="286">
        <f>ROUND(E1362*F1362,2)</f>
        <v>0</v>
      </c>
    </row>
    <row r="1363" spans="1:7" s="229" customFormat="1" ht="24" customHeight="1" x14ac:dyDescent="0.2">
      <c r="A1363" s="224" t="str">
        <f t="shared" si="406"/>
        <v/>
      </c>
      <c r="B1363" s="222" t="str">
        <f t="shared" ref="B1363:B1375" si="409">IFERROR(VLOOKUP(C1363,Tabla_Insumos,5,FALSE),"")</f>
        <v/>
      </c>
      <c r="C1363" s="223"/>
      <c r="D1363" s="224" t="str">
        <f t="shared" si="407"/>
        <v/>
      </c>
      <c r="E1363" s="225"/>
      <c r="F1363" s="226">
        <f t="shared" si="408"/>
        <v>0</v>
      </c>
      <c r="G1363" s="286">
        <f t="shared" ref="G1363:G1375" si="410">ROUND(E1363*F1363,2)</f>
        <v>0</v>
      </c>
    </row>
    <row r="1364" spans="1:7" s="229" customFormat="1" ht="24" customHeight="1" x14ac:dyDescent="0.2">
      <c r="A1364" s="224" t="str">
        <f t="shared" si="406"/>
        <v/>
      </c>
      <c r="B1364" s="222" t="str">
        <f t="shared" si="409"/>
        <v/>
      </c>
      <c r="C1364" s="223"/>
      <c r="D1364" s="224" t="str">
        <f t="shared" si="407"/>
        <v/>
      </c>
      <c r="E1364" s="225"/>
      <c r="F1364" s="226">
        <f t="shared" si="408"/>
        <v>0</v>
      </c>
      <c r="G1364" s="286">
        <f t="shared" si="410"/>
        <v>0</v>
      </c>
    </row>
    <row r="1365" spans="1:7" s="229" customFormat="1" ht="24" customHeight="1" x14ac:dyDescent="0.2">
      <c r="A1365" s="224" t="str">
        <f t="shared" si="406"/>
        <v/>
      </c>
      <c r="B1365" s="222" t="str">
        <f t="shared" si="409"/>
        <v/>
      </c>
      <c r="C1365" s="223"/>
      <c r="D1365" s="224" t="str">
        <f t="shared" si="407"/>
        <v/>
      </c>
      <c r="E1365" s="225"/>
      <c r="F1365" s="226">
        <f t="shared" si="408"/>
        <v>0</v>
      </c>
      <c r="G1365" s="286">
        <f t="shared" si="410"/>
        <v>0</v>
      </c>
    </row>
    <row r="1366" spans="1:7" s="229" customFormat="1" ht="24" customHeight="1" x14ac:dyDescent="0.2">
      <c r="A1366" s="224" t="str">
        <f t="shared" si="406"/>
        <v/>
      </c>
      <c r="B1366" s="222" t="str">
        <f t="shared" si="409"/>
        <v/>
      </c>
      <c r="C1366" s="223"/>
      <c r="D1366" s="224" t="str">
        <f t="shared" si="407"/>
        <v/>
      </c>
      <c r="E1366" s="225"/>
      <c r="F1366" s="226">
        <f t="shared" si="408"/>
        <v>0</v>
      </c>
      <c r="G1366" s="286">
        <f t="shared" si="410"/>
        <v>0</v>
      </c>
    </row>
    <row r="1367" spans="1:7" s="229" customFormat="1" ht="24" customHeight="1" x14ac:dyDescent="0.2">
      <c r="A1367" s="224" t="str">
        <f t="shared" si="406"/>
        <v/>
      </c>
      <c r="B1367" s="222" t="str">
        <f t="shared" si="409"/>
        <v/>
      </c>
      <c r="C1367" s="223"/>
      <c r="D1367" s="224" t="str">
        <f t="shared" si="407"/>
        <v/>
      </c>
      <c r="E1367" s="225"/>
      <c r="F1367" s="226">
        <f t="shared" si="408"/>
        <v>0</v>
      </c>
      <c r="G1367" s="286">
        <f t="shared" si="410"/>
        <v>0</v>
      </c>
    </row>
    <row r="1368" spans="1:7" s="229" customFormat="1" ht="24" customHeight="1" x14ac:dyDescent="0.2">
      <c r="A1368" s="224" t="str">
        <f t="shared" si="406"/>
        <v/>
      </c>
      <c r="B1368" s="222" t="str">
        <f t="shared" si="409"/>
        <v/>
      </c>
      <c r="C1368" s="223"/>
      <c r="D1368" s="224" t="str">
        <f t="shared" si="407"/>
        <v/>
      </c>
      <c r="E1368" s="225"/>
      <c r="F1368" s="226">
        <f t="shared" si="408"/>
        <v>0</v>
      </c>
      <c r="G1368" s="286">
        <f t="shared" si="410"/>
        <v>0</v>
      </c>
    </row>
    <row r="1369" spans="1:7" s="229" customFormat="1" ht="24" customHeight="1" x14ac:dyDescent="0.2">
      <c r="A1369" s="224" t="str">
        <f t="shared" si="406"/>
        <v/>
      </c>
      <c r="B1369" s="222" t="str">
        <f t="shared" si="409"/>
        <v/>
      </c>
      <c r="C1369" s="223"/>
      <c r="D1369" s="224" t="str">
        <f t="shared" si="407"/>
        <v/>
      </c>
      <c r="E1369" s="225"/>
      <c r="F1369" s="226">
        <f t="shared" si="408"/>
        <v>0</v>
      </c>
      <c r="G1369" s="286">
        <f t="shared" si="410"/>
        <v>0</v>
      </c>
    </row>
    <row r="1370" spans="1:7" s="229" customFormat="1" ht="24" customHeight="1" x14ac:dyDescent="0.2">
      <c r="A1370" s="224" t="str">
        <f t="shared" si="406"/>
        <v/>
      </c>
      <c r="B1370" s="222" t="str">
        <f t="shared" si="409"/>
        <v/>
      </c>
      <c r="C1370" s="223"/>
      <c r="D1370" s="224" t="str">
        <f t="shared" si="407"/>
        <v/>
      </c>
      <c r="E1370" s="225"/>
      <c r="F1370" s="226">
        <f t="shared" si="408"/>
        <v>0</v>
      </c>
      <c r="G1370" s="286">
        <f t="shared" si="410"/>
        <v>0</v>
      </c>
    </row>
    <row r="1371" spans="1:7" s="229" customFormat="1" ht="24" customHeight="1" x14ac:dyDescent="0.2">
      <c r="A1371" s="224" t="str">
        <f t="shared" si="406"/>
        <v/>
      </c>
      <c r="B1371" s="222" t="str">
        <f t="shared" si="409"/>
        <v/>
      </c>
      <c r="C1371" s="223"/>
      <c r="D1371" s="224" t="str">
        <f t="shared" si="407"/>
        <v/>
      </c>
      <c r="E1371" s="225"/>
      <c r="F1371" s="226">
        <f t="shared" si="408"/>
        <v>0</v>
      </c>
      <c r="G1371" s="286">
        <f t="shared" si="410"/>
        <v>0</v>
      </c>
    </row>
    <row r="1372" spans="1:7" s="229" customFormat="1" ht="24" customHeight="1" x14ac:dyDescent="0.2">
      <c r="A1372" s="224" t="str">
        <f t="shared" si="406"/>
        <v/>
      </c>
      <c r="B1372" s="222" t="str">
        <f t="shared" si="409"/>
        <v/>
      </c>
      <c r="C1372" s="223"/>
      <c r="D1372" s="224" t="str">
        <f t="shared" si="407"/>
        <v/>
      </c>
      <c r="E1372" s="225"/>
      <c r="F1372" s="226">
        <f t="shared" si="408"/>
        <v>0</v>
      </c>
      <c r="G1372" s="286">
        <f t="shared" si="410"/>
        <v>0</v>
      </c>
    </row>
    <row r="1373" spans="1:7" s="229" customFormat="1" ht="24" customHeight="1" x14ac:dyDescent="0.2">
      <c r="A1373" s="224" t="str">
        <f t="shared" si="406"/>
        <v/>
      </c>
      <c r="B1373" s="222" t="str">
        <f t="shared" si="409"/>
        <v/>
      </c>
      <c r="C1373" s="223"/>
      <c r="D1373" s="224" t="str">
        <f t="shared" si="407"/>
        <v/>
      </c>
      <c r="E1373" s="225"/>
      <c r="F1373" s="226">
        <f t="shared" si="408"/>
        <v>0</v>
      </c>
      <c r="G1373" s="286">
        <f t="shared" si="410"/>
        <v>0</v>
      </c>
    </row>
    <row r="1374" spans="1:7" s="229" customFormat="1" ht="24" customHeight="1" x14ac:dyDescent="0.2">
      <c r="A1374" s="224" t="str">
        <f t="shared" si="406"/>
        <v/>
      </c>
      <c r="B1374" s="222" t="str">
        <f t="shared" si="409"/>
        <v/>
      </c>
      <c r="C1374" s="223"/>
      <c r="D1374" s="224" t="str">
        <f t="shared" si="407"/>
        <v/>
      </c>
      <c r="E1374" s="225"/>
      <c r="F1374" s="226">
        <f t="shared" si="408"/>
        <v>0</v>
      </c>
      <c r="G1374" s="286">
        <f t="shared" si="410"/>
        <v>0</v>
      </c>
    </row>
    <row r="1375" spans="1:7" s="229" customFormat="1" ht="24" customHeight="1" x14ac:dyDescent="0.2">
      <c r="A1375" s="224" t="str">
        <f t="shared" si="406"/>
        <v/>
      </c>
      <c r="B1375" s="222" t="str">
        <f t="shared" si="409"/>
        <v/>
      </c>
      <c r="C1375" s="223"/>
      <c r="D1375" s="224" t="str">
        <f t="shared" si="407"/>
        <v/>
      </c>
      <c r="E1375" s="225"/>
      <c r="F1375" s="227">
        <f t="shared" si="408"/>
        <v>0</v>
      </c>
      <c r="G1375" s="286">
        <f t="shared" si="410"/>
        <v>0</v>
      </c>
    </row>
    <row r="1376" spans="1:7" ht="24" customHeight="1" x14ac:dyDescent="0.2">
      <c r="A1376" s="287"/>
      <c r="D1376" s="97"/>
      <c r="E1376" s="98"/>
      <c r="F1376" s="273" t="s">
        <v>31</v>
      </c>
      <c r="G1376" s="288">
        <f>SUBTOTAL(9,G1362:G1375)</f>
        <v>0</v>
      </c>
    </row>
    <row r="1377" spans="1:7" ht="24" customHeight="1" x14ac:dyDescent="0.2">
      <c r="A1377" s="287"/>
      <c r="C1377" s="107" t="s">
        <v>605</v>
      </c>
      <c r="D1377" s="97"/>
      <c r="E1377" s="98"/>
      <c r="G1377" s="289"/>
    </row>
    <row r="1378" spans="1:7" s="229" customFormat="1" ht="24" customHeight="1" x14ac:dyDescent="0.2">
      <c r="A1378" s="224" t="str">
        <f t="shared" ref="A1378:A1385" si="411">IFERROR(VLOOKUP(C1378,Tabla_Insumos,4,FALSE),"")</f>
        <v/>
      </c>
      <c r="B1378" s="222">
        <f t="shared" ref="B1378:B1385" si="412">IFERROR(VLOOKUP(A1378,Tabla_Indices,5,FALSE),"")</f>
        <v>0</v>
      </c>
      <c r="C1378" s="223"/>
      <c r="D1378" s="224" t="str">
        <f t="shared" ref="D1378:D1385" si="413">IFERROR(VLOOKUP(C1378,Tabla_Insumos,2,FALSE),"")</f>
        <v/>
      </c>
      <c r="E1378" s="225"/>
      <c r="F1378" s="228">
        <f t="shared" ref="F1378:F1385" si="414">IFERROR(VLOOKUP(C1378,Tabla_Insumos,3,FALSE),0)</f>
        <v>0</v>
      </c>
      <c r="G1378" s="286">
        <f>ROUND(E1378*F1378,2)</f>
        <v>0</v>
      </c>
    </row>
    <row r="1379" spans="1:7" s="229" customFormat="1" ht="24" customHeight="1" x14ac:dyDescent="0.2">
      <c r="A1379" s="224" t="str">
        <f t="shared" si="411"/>
        <v/>
      </c>
      <c r="B1379" s="222">
        <f t="shared" si="412"/>
        <v>0</v>
      </c>
      <c r="C1379" s="223"/>
      <c r="D1379" s="224" t="str">
        <f t="shared" si="413"/>
        <v/>
      </c>
      <c r="E1379" s="225"/>
      <c r="F1379" s="228">
        <f t="shared" si="414"/>
        <v>0</v>
      </c>
      <c r="G1379" s="286">
        <f>ROUND(E1379*F1379,2)</f>
        <v>0</v>
      </c>
    </row>
    <row r="1380" spans="1:7" s="229" customFormat="1" ht="24" customHeight="1" x14ac:dyDescent="0.2">
      <c r="A1380" s="224" t="str">
        <f t="shared" si="411"/>
        <v/>
      </c>
      <c r="B1380" s="222">
        <f t="shared" si="412"/>
        <v>0</v>
      </c>
      <c r="C1380" s="223"/>
      <c r="D1380" s="224" t="str">
        <f t="shared" si="413"/>
        <v/>
      </c>
      <c r="E1380" s="225"/>
      <c r="F1380" s="228">
        <f t="shared" si="414"/>
        <v>0</v>
      </c>
      <c r="G1380" s="286">
        <f t="shared" ref="G1380:G1385" si="415">ROUND(E1380*F1380,2)</f>
        <v>0</v>
      </c>
    </row>
    <row r="1381" spans="1:7" s="229" customFormat="1" ht="24" customHeight="1" x14ac:dyDescent="0.2">
      <c r="A1381" s="224" t="str">
        <f t="shared" si="411"/>
        <v/>
      </c>
      <c r="B1381" s="222">
        <f t="shared" si="412"/>
        <v>0</v>
      </c>
      <c r="C1381" s="223"/>
      <c r="D1381" s="224" t="str">
        <f t="shared" si="413"/>
        <v/>
      </c>
      <c r="E1381" s="225"/>
      <c r="F1381" s="228">
        <f t="shared" si="414"/>
        <v>0</v>
      </c>
      <c r="G1381" s="286">
        <f t="shared" si="415"/>
        <v>0</v>
      </c>
    </row>
    <row r="1382" spans="1:7" s="229" customFormat="1" ht="24" customHeight="1" x14ac:dyDescent="0.2">
      <c r="A1382" s="224" t="str">
        <f t="shared" si="411"/>
        <v/>
      </c>
      <c r="B1382" s="222">
        <f t="shared" si="412"/>
        <v>0</v>
      </c>
      <c r="C1382" s="223"/>
      <c r="D1382" s="224" t="str">
        <f t="shared" si="413"/>
        <v/>
      </c>
      <c r="E1382" s="225"/>
      <c r="F1382" s="226">
        <f t="shared" si="414"/>
        <v>0</v>
      </c>
      <c r="G1382" s="286">
        <f t="shared" si="415"/>
        <v>0</v>
      </c>
    </row>
    <row r="1383" spans="1:7" s="229" customFormat="1" ht="24" customHeight="1" x14ac:dyDescent="0.2">
      <c r="A1383" s="224" t="str">
        <f t="shared" si="411"/>
        <v/>
      </c>
      <c r="B1383" s="222">
        <f t="shared" si="412"/>
        <v>0</v>
      </c>
      <c r="C1383" s="223"/>
      <c r="D1383" s="224" t="str">
        <f t="shared" si="413"/>
        <v/>
      </c>
      <c r="E1383" s="225"/>
      <c r="F1383" s="226">
        <f t="shared" si="414"/>
        <v>0</v>
      </c>
      <c r="G1383" s="286">
        <f t="shared" si="415"/>
        <v>0</v>
      </c>
    </row>
    <row r="1384" spans="1:7" s="229" customFormat="1" ht="24" customHeight="1" x14ac:dyDescent="0.2">
      <c r="A1384" s="224" t="str">
        <f t="shared" si="411"/>
        <v/>
      </c>
      <c r="B1384" s="222">
        <f t="shared" si="412"/>
        <v>0</v>
      </c>
      <c r="C1384" s="223"/>
      <c r="D1384" s="224" t="str">
        <f t="shared" si="413"/>
        <v/>
      </c>
      <c r="E1384" s="225"/>
      <c r="F1384" s="226">
        <f t="shared" si="414"/>
        <v>0</v>
      </c>
      <c r="G1384" s="286">
        <f t="shared" si="415"/>
        <v>0</v>
      </c>
    </row>
    <row r="1385" spans="1:7" s="229" customFormat="1" ht="24" customHeight="1" x14ac:dyDescent="0.2">
      <c r="A1385" s="224" t="str">
        <f t="shared" si="411"/>
        <v/>
      </c>
      <c r="B1385" s="222">
        <f t="shared" si="412"/>
        <v>0</v>
      </c>
      <c r="C1385" s="223"/>
      <c r="D1385" s="224" t="str">
        <f t="shared" si="413"/>
        <v/>
      </c>
      <c r="E1385" s="225"/>
      <c r="F1385" s="226">
        <f t="shared" si="414"/>
        <v>0</v>
      </c>
      <c r="G1385" s="286">
        <f t="shared" si="415"/>
        <v>0</v>
      </c>
    </row>
    <row r="1386" spans="1:7" ht="24" customHeight="1" x14ac:dyDescent="0.2">
      <c r="A1386" s="287"/>
      <c r="D1386" s="97"/>
      <c r="E1386" s="98"/>
      <c r="F1386" s="273" t="s">
        <v>32</v>
      </c>
      <c r="G1386" s="288">
        <f>SUBTOTAL(9,G1378:G1385)</f>
        <v>0</v>
      </c>
    </row>
    <row r="1387" spans="1:7" ht="24" customHeight="1" x14ac:dyDescent="0.2">
      <c r="A1387" s="287"/>
      <c r="C1387" s="107" t="s">
        <v>606</v>
      </c>
      <c r="D1387" s="97"/>
      <c r="E1387" s="98"/>
      <c r="G1387" s="289"/>
    </row>
    <row r="1388" spans="1:7" s="229" customFormat="1" ht="24" customHeight="1" x14ac:dyDescent="0.2">
      <c r="A1388" s="224" t="str">
        <f t="shared" ref="A1388:A1396" si="416">IFERROR(VLOOKUP(C1388,Tabla_Insumos,4,FALSE),"")</f>
        <v/>
      </c>
      <c r="B1388" s="222" t="str">
        <f t="shared" ref="B1388:B1396" si="417">IFERROR(VLOOKUP(C1388,Tabla_Insumos,5,FALSE),"")</f>
        <v/>
      </c>
      <c r="C1388" s="223"/>
      <c r="D1388" s="224" t="str">
        <f t="shared" ref="D1388:D1396" si="418">IFERROR(VLOOKUP(C1388,Tabla_Insumos,2,FALSE),"")</f>
        <v/>
      </c>
      <c r="E1388" s="225"/>
      <c r="F1388" s="226">
        <f t="shared" ref="F1388:F1396" si="419">IFERROR(VLOOKUP(C1388,Tabla_Insumos,3,FALSE),0)</f>
        <v>0</v>
      </c>
      <c r="G1388" s="286">
        <f t="shared" ref="G1388:G1396" si="420">ROUND(E1388*F1388,2)</f>
        <v>0</v>
      </c>
    </row>
    <row r="1389" spans="1:7" s="229" customFormat="1" ht="24" customHeight="1" x14ac:dyDescent="0.2">
      <c r="A1389" s="224" t="str">
        <f t="shared" si="416"/>
        <v/>
      </c>
      <c r="B1389" s="222" t="str">
        <f t="shared" si="417"/>
        <v/>
      </c>
      <c r="C1389" s="223"/>
      <c r="D1389" s="224" t="str">
        <f t="shared" si="418"/>
        <v/>
      </c>
      <c r="E1389" s="225"/>
      <c r="F1389" s="226">
        <f t="shared" si="419"/>
        <v>0</v>
      </c>
      <c r="G1389" s="286">
        <f t="shared" si="420"/>
        <v>0</v>
      </c>
    </row>
    <row r="1390" spans="1:7" s="229" customFormat="1" ht="24" customHeight="1" x14ac:dyDescent="0.2">
      <c r="A1390" s="224" t="str">
        <f t="shared" si="416"/>
        <v/>
      </c>
      <c r="B1390" s="222" t="str">
        <f t="shared" si="417"/>
        <v/>
      </c>
      <c r="C1390" s="223"/>
      <c r="D1390" s="224" t="str">
        <f t="shared" si="418"/>
        <v/>
      </c>
      <c r="E1390" s="225"/>
      <c r="F1390" s="226">
        <f t="shared" si="419"/>
        <v>0</v>
      </c>
      <c r="G1390" s="286">
        <f t="shared" si="420"/>
        <v>0</v>
      </c>
    </row>
    <row r="1391" spans="1:7" s="229" customFormat="1" ht="24" customHeight="1" x14ac:dyDescent="0.2">
      <c r="A1391" s="224" t="str">
        <f t="shared" si="416"/>
        <v/>
      </c>
      <c r="B1391" s="222" t="str">
        <f t="shared" si="417"/>
        <v/>
      </c>
      <c r="C1391" s="223"/>
      <c r="D1391" s="224" t="str">
        <f t="shared" si="418"/>
        <v/>
      </c>
      <c r="E1391" s="225"/>
      <c r="F1391" s="226">
        <f t="shared" si="419"/>
        <v>0</v>
      </c>
      <c r="G1391" s="286">
        <f t="shared" si="420"/>
        <v>0</v>
      </c>
    </row>
    <row r="1392" spans="1:7" s="229" customFormat="1" ht="24" customHeight="1" x14ac:dyDescent="0.2">
      <c r="A1392" s="224" t="str">
        <f t="shared" si="416"/>
        <v/>
      </c>
      <c r="B1392" s="222" t="str">
        <f t="shared" si="417"/>
        <v/>
      </c>
      <c r="C1392" s="223"/>
      <c r="D1392" s="224" t="str">
        <f t="shared" si="418"/>
        <v/>
      </c>
      <c r="E1392" s="225"/>
      <c r="F1392" s="226">
        <f t="shared" si="419"/>
        <v>0</v>
      </c>
      <c r="G1392" s="286">
        <f t="shared" si="420"/>
        <v>0</v>
      </c>
    </row>
    <row r="1393" spans="1:7" s="229" customFormat="1" ht="24" customHeight="1" x14ac:dyDescent="0.2">
      <c r="A1393" s="224" t="str">
        <f t="shared" si="416"/>
        <v/>
      </c>
      <c r="B1393" s="222" t="str">
        <f t="shared" si="417"/>
        <v/>
      </c>
      <c r="C1393" s="223"/>
      <c r="D1393" s="224" t="str">
        <f t="shared" si="418"/>
        <v/>
      </c>
      <c r="E1393" s="225"/>
      <c r="F1393" s="226">
        <f t="shared" si="419"/>
        <v>0</v>
      </c>
      <c r="G1393" s="286">
        <f t="shared" si="420"/>
        <v>0</v>
      </c>
    </row>
    <row r="1394" spans="1:7" s="229" customFormat="1" ht="24" customHeight="1" x14ac:dyDescent="0.2">
      <c r="A1394" s="224" t="str">
        <f t="shared" si="416"/>
        <v/>
      </c>
      <c r="B1394" s="222" t="str">
        <f t="shared" si="417"/>
        <v/>
      </c>
      <c r="C1394" s="223"/>
      <c r="D1394" s="224" t="str">
        <f t="shared" si="418"/>
        <v/>
      </c>
      <c r="E1394" s="225"/>
      <c r="F1394" s="226">
        <f t="shared" si="419"/>
        <v>0</v>
      </c>
      <c r="G1394" s="286">
        <f t="shared" si="420"/>
        <v>0</v>
      </c>
    </row>
    <row r="1395" spans="1:7" s="229" customFormat="1" ht="24" customHeight="1" x14ac:dyDescent="0.2">
      <c r="A1395" s="224" t="str">
        <f t="shared" si="416"/>
        <v/>
      </c>
      <c r="B1395" s="222" t="str">
        <f t="shared" si="417"/>
        <v/>
      </c>
      <c r="C1395" s="223"/>
      <c r="D1395" s="224" t="str">
        <f t="shared" si="418"/>
        <v/>
      </c>
      <c r="E1395" s="225"/>
      <c r="F1395" s="226">
        <f t="shared" si="419"/>
        <v>0</v>
      </c>
      <c r="G1395" s="286">
        <f t="shared" si="420"/>
        <v>0</v>
      </c>
    </row>
    <row r="1396" spans="1:7" s="229" customFormat="1" ht="24" customHeight="1" x14ac:dyDescent="0.2">
      <c r="A1396" s="224" t="str">
        <f t="shared" si="416"/>
        <v/>
      </c>
      <c r="B1396" s="222" t="str">
        <f t="shared" si="417"/>
        <v/>
      </c>
      <c r="C1396" s="223"/>
      <c r="D1396" s="224" t="str">
        <f t="shared" si="418"/>
        <v/>
      </c>
      <c r="E1396" s="225"/>
      <c r="F1396" s="226">
        <f t="shared" si="419"/>
        <v>0</v>
      </c>
      <c r="G1396" s="286">
        <f t="shared" si="420"/>
        <v>0</v>
      </c>
    </row>
    <row r="1397" spans="1:7" ht="24" customHeight="1" x14ac:dyDescent="0.2">
      <c r="A1397" s="290"/>
      <c r="B1397" s="97"/>
      <c r="D1397" s="97"/>
      <c r="E1397" s="98"/>
      <c r="F1397" s="273" t="s">
        <v>33</v>
      </c>
      <c r="G1397" s="288">
        <f>SUBTOTAL(9,G1388:G1396)</f>
        <v>0</v>
      </c>
    </row>
    <row r="1398" spans="1:7" ht="24" customHeight="1" x14ac:dyDescent="0.2">
      <c r="A1398" s="291"/>
      <c r="B1398" s="97"/>
      <c r="D1398" s="97"/>
      <c r="E1398" s="98"/>
      <c r="G1398" s="289"/>
    </row>
    <row r="1399" spans="1:7" ht="24" customHeight="1" x14ac:dyDescent="0.2">
      <c r="A1399" s="292" t="str">
        <f>B1357</f>
        <v/>
      </c>
      <c r="B1399" s="293" t="str">
        <f>C1357</f>
        <v/>
      </c>
      <c r="C1399" s="104"/>
      <c r="D1399" s="104" t="s">
        <v>34</v>
      </c>
      <c r="E1399" s="105"/>
      <c r="F1399" s="295" t="s">
        <v>35</v>
      </c>
      <c r="G1399" s="294">
        <f>SUBTOTAL(9,G1362:G1398)</f>
        <v>0</v>
      </c>
    </row>
    <row r="1401" spans="1:7" ht="24" customHeight="1" x14ac:dyDescent="0.2">
      <c r="A1401" s="274" t="s">
        <v>37</v>
      </c>
      <c r="B1401" s="275"/>
      <c r="C1401" s="275"/>
      <c r="D1401" s="275"/>
      <c r="E1401" s="275"/>
      <c r="F1401" s="275"/>
      <c r="G1401" s="276"/>
    </row>
    <row r="1402" spans="1:7" ht="24" customHeight="1" x14ac:dyDescent="0.2">
      <c r="A1402" s="277" t="s">
        <v>602</v>
      </c>
      <c r="B1402" s="93" t="str">
        <f>Comitente</f>
        <v>DIRECCION PROVINCIAL DE ESPACIOS VERDES</v>
      </c>
      <c r="C1402" s="89"/>
      <c r="D1402" s="94"/>
      <c r="E1402" s="94"/>
      <c r="F1402" s="95"/>
      <c r="G1402" s="278"/>
    </row>
    <row r="1403" spans="1:7" ht="24" customHeight="1" x14ac:dyDescent="0.2">
      <c r="A1403" s="277" t="s">
        <v>603</v>
      </c>
      <c r="B1403" s="93">
        <f>Contratista</f>
        <v>0</v>
      </c>
      <c r="C1403" s="90"/>
      <c r="D1403" s="90"/>
      <c r="E1403" s="90"/>
      <c r="F1403" s="96"/>
      <c r="G1403" s="279"/>
    </row>
    <row r="1404" spans="1:7" ht="24" customHeight="1" x14ac:dyDescent="0.2">
      <c r="A1404" s="277" t="s">
        <v>24</v>
      </c>
      <c r="B1404" s="93" t="str">
        <f>Obra</f>
        <v>EXTRACCION DE MANGRULLO EXISTENTE, PROVISION DE NUEVO MANGRULLO Y REFUNCIONALIZACION DE JUEGOS DE NIÑOS EN PARQUE DE MAYO</v>
      </c>
      <c r="C1404" s="90"/>
      <c r="D1404" s="90"/>
      <c r="E1404" s="90"/>
      <c r="F1404" s="96" t="s">
        <v>38</v>
      </c>
      <c r="G1404" s="280">
        <f>Fecha_Base</f>
        <v>44865</v>
      </c>
    </row>
    <row r="1405" spans="1:7" ht="24" customHeight="1" x14ac:dyDescent="0.2">
      <c r="A1405" s="281" t="s">
        <v>601</v>
      </c>
      <c r="B1405" s="91" t="str">
        <f>Ubicación</f>
        <v>CAPITAL</v>
      </c>
      <c r="C1405" s="91"/>
      <c r="D1405" s="97"/>
      <c r="E1405" s="98"/>
      <c r="G1405" s="282"/>
    </row>
    <row r="1406" spans="1:7" ht="24" customHeight="1" x14ac:dyDescent="0.2">
      <c r="A1406" s="281" t="s">
        <v>39</v>
      </c>
      <c r="B1406" s="100" t="str">
        <f>IFERROR(VALUE(LEFT(B1407,FIND(".",B1407)-1)),"")</f>
        <v/>
      </c>
      <c r="C1406" s="92" t="str">
        <f>IFERROR(VLOOKUP(B1406,Tabla_CyP,2,FALSE),"")</f>
        <v/>
      </c>
      <c r="E1406" s="98"/>
      <c r="G1406" s="282"/>
    </row>
    <row r="1407" spans="1:7" ht="24" customHeight="1" x14ac:dyDescent="0.2">
      <c r="A1407" s="281" t="s">
        <v>25</v>
      </c>
      <c r="B1407" s="101" t="str">
        <f>IFERROR(VLOOKUP(COUNTIF($A$1:A1407,"ANALISIS DE PRECIOS"),Tabla_NumeroItem,2,FALSE),"")</f>
        <v/>
      </c>
      <c r="C1407" s="92" t="str">
        <f>IFERROR(VLOOKUP(B1407,Tabla_CyP,2,FALSE),"")</f>
        <v/>
      </c>
      <c r="D1407" s="97"/>
      <c r="E1407" s="98"/>
      <c r="F1407" s="96" t="s">
        <v>26</v>
      </c>
      <c r="G1407" s="283" t="str">
        <f>IFERROR(VLOOKUP(B1407,Tabla_CyP,4,FALSE),"")</f>
        <v/>
      </c>
    </row>
    <row r="1408" spans="1:7" ht="24" customHeight="1" x14ac:dyDescent="0.2">
      <c r="A1408" s="281"/>
      <c r="B1408" s="91"/>
      <c r="D1408" s="97"/>
      <c r="E1408" s="98"/>
      <c r="G1408" s="282"/>
    </row>
    <row r="1409" spans="1:123" ht="24" customHeight="1" x14ac:dyDescent="0.2">
      <c r="A1409" s="334" t="s">
        <v>507</v>
      </c>
      <c r="B1409" s="335"/>
      <c r="C1409" s="336" t="s">
        <v>0</v>
      </c>
      <c r="D1409" s="336" t="s">
        <v>27</v>
      </c>
      <c r="E1409" s="338" t="s">
        <v>28</v>
      </c>
      <c r="F1409" s="340" t="s">
        <v>29</v>
      </c>
      <c r="G1409" s="340" t="s">
        <v>30</v>
      </c>
    </row>
    <row r="1410" spans="1:123" s="97" customFormat="1" ht="24" customHeight="1" x14ac:dyDescent="0.2">
      <c r="A1410" s="102" t="s">
        <v>508</v>
      </c>
      <c r="B1410" s="102" t="s">
        <v>509</v>
      </c>
      <c r="C1410" s="337"/>
      <c r="D1410" s="337"/>
      <c r="E1410" s="339"/>
      <c r="F1410" s="341"/>
      <c r="G1410" s="341"/>
      <c r="H1410" s="230"/>
      <c r="I1410" s="230"/>
      <c r="J1410" s="230"/>
      <c r="K1410" s="230"/>
      <c r="L1410" s="230"/>
      <c r="M1410" s="230"/>
      <c r="N1410" s="230"/>
      <c r="O1410" s="230"/>
      <c r="P1410" s="230"/>
      <c r="Q1410" s="230"/>
      <c r="R1410" s="230"/>
      <c r="S1410" s="230"/>
      <c r="T1410" s="230"/>
      <c r="U1410" s="230"/>
      <c r="V1410" s="230"/>
      <c r="W1410" s="230"/>
      <c r="X1410" s="230"/>
      <c r="Y1410" s="230"/>
      <c r="Z1410" s="230"/>
      <c r="AA1410" s="230"/>
      <c r="AB1410" s="230"/>
      <c r="AC1410" s="230"/>
      <c r="AD1410" s="230"/>
      <c r="AE1410" s="230"/>
      <c r="AF1410" s="230"/>
      <c r="AG1410" s="230"/>
      <c r="AH1410" s="230"/>
      <c r="AI1410" s="230"/>
      <c r="AJ1410" s="230"/>
      <c r="AK1410" s="230"/>
      <c r="AL1410" s="230"/>
      <c r="AM1410" s="230"/>
      <c r="AN1410" s="230"/>
      <c r="AO1410" s="230"/>
      <c r="AP1410" s="230"/>
      <c r="AQ1410" s="230"/>
      <c r="AR1410" s="230"/>
      <c r="AS1410" s="230"/>
      <c r="AT1410" s="230"/>
      <c r="AU1410" s="230"/>
      <c r="AV1410" s="230"/>
      <c r="AW1410" s="230"/>
      <c r="AX1410" s="230"/>
      <c r="AY1410" s="230"/>
      <c r="AZ1410" s="230"/>
      <c r="BA1410" s="230"/>
      <c r="BB1410" s="230"/>
      <c r="BC1410" s="230"/>
      <c r="BD1410" s="230"/>
      <c r="BE1410" s="230"/>
      <c r="BF1410" s="230"/>
      <c r="BG1410" s="230"/>
      <c r="BH1410" s="230"/>
      <c r="BI1410" s="230"/>
      <c r="BJ1410" s="230"/>
      <c r="BK1410" s="230"/>
      <c r="BL1410" s="230"/>
      <c r="BM1410" s="230"/>
      <c r="BN1410" s="230"/>
      <c r="BO1410" s="230"/>
      <c r="BP1410" s="230"/>
      <c r="BQ1410" s="230"/>
      <c r="BR1410" s="230"/>
      <c r="BS1410" s="230"/>
      <c r="BT1410" s="230"/>
      <c r="BU1410" s="230"/>
      <c r="BV1410" s="230"/>
      <c r="BW1410" s="230"/>
      <c r="BX1410" s="230"/>
      <c r="BY1410" s="230"/>
      <c r="BZ1410" s="230"/>
      <c r="CA1410" s="230"/>
      <c r="CB1410" s="230"/>
      <c r="CC1410" s="230"/>
      <c r="CD1410" s="230"/>
      <c r="CE1410" s="230"/>
      <c r="CF1410" s="230"/>
      <c r="CG1410" s="230"/>
      <c r="CH1410" s="230"/>
      <c r="CI1410" s="230"/>
      <c r="CJ1410" s="230"/>
      <c r="CK1410" s="230"/>
      <c r="CL1410" s="230"/>
      <c r="CM1410" s="230"/>
      <c r="CN1410" s="230"/>
      <c r="CO1410" s="230"/>
      <c r="CP1410" s="230"/>
      <c r="CQ1410" s="230"/>
      <c r="CR1410" s="230"/>
      <c r="CS1410" s="230"/>
      <c r="CT1410" s="230"/>
      <c r="CU1410" s="230"/>
      <c r="CV1410" s="230"/>
      <c r="CW1410" s="230"/>
      <c r="CX1410" s="230"/>
      <c r="CY1410" s="230"/>
      <c r="CZ1410" s="230"/>
      <c r="DA1410" s="230"/>
      <c r="DB1410" s="230"/>
      <c r="DC1410" s="230"/>
      <c r="DD1410" s="230"/>
      <c r="DE1410" s="230"/>
      <c r="DF1410" s="230"/>
      <c r="DG1410" s="230"/>
      <c r="DH1410" s="230"/>
      <c r="DI1410" s="230"/>
      <c r="DJ1410" s="230"/>
      <c r="DK1410" s="230"/>
      <c r="DL1410" s="230"/>
      <c r="DM1410" s="230"/>
      <c r="DN1410" s="230"/>
      <c r="DO1410" s="230"/>
      <c r="DP1410" s="230"/>
      <c r="DQ1410" s="230"/>
      <c r="DR1410" s="230"/>
      <c r="DS1410" s="230"/>
    </row>
    <row r="1411" spans="1:123" ht="24" customHeight="1" x14ac:dyDescent="0.2">
      <c r="A1411" s="284"/>
      <c r="B1411" s="103"/>
      <c r="C1411" s="143" t="s">
        <v>604</v>
      </c>
      <c r="D1411" s="104"/>
      <c r="E1411" s="105"/>
      <c r="F1411" s="106"/>
      <c r="G1411" s="285"/>
    </row>
    <row r="1412" spans="1:123" s="229" customFormat="1" ht="24" customHeight="1" x14ac:dyDescent="0.2">
      <c r="A1412" s="224" t="str">
        <f t="shared" ref="A1412:A1425" si="421">IFERROR(VLOOKUP(C1412,Tabla_Insumos,4,FALSE),"")</f>
        <v/>
      </c>
      <c r="B1412" s="222" t="str">
        <f>IFERROR(VLOOKUP(C1412,Tabla_Insumos,5,FALSE),"")</f>
        <v/>
      </c>
      <c r="C1412" s="223"/>
      <c r="D1412" s="224" t="str">
        <f t="shared" ref="D1412:D1425" si="422">IFERROR(VLOOKUP(C1412,Tabla_Insumos,2,FALSE),"")</f>
        <v/>
      </c>
      <c r="E1412" s="225"/>
      <c r="F1412" s="226">
        <f t="shared" ref="F1412:F1425" si="423">IFERROR(VLOOKUP(C1412,Tabla_Insumos,3,FALSE),0)</f>
        <v>0</v>
      </c>
      <c r="G1412" s="286">
        <f>ROUND(E1412*F1412,2)</f>
        <v>0</v>
      </c>
    </row>
    <row r="1413" spans="1:123" s="229" customFormat="1" ht="24" customHeight="1" x14ac:dyDescent="0.2">
      <c r="A1413" s="224" t="str">
        <f t="shared" si="421"/>
        <v/>
      </c>
      <c r="B1413" s="222" t="str">
        <f t="shared" ref="B1413:B1425" si="424">IFERROR(VLOOKUP(C1413,Tabla_Insumos,5,FALSE),"")</f>
        <v/>
      </c>
      <c r="C1413" s="223"/>
      <c r="D1413" s="224" t="str">
        <f t="shared" si="422"/>
        <v/>
      </c>
      <c r="E1413" s="225"/>
      <c r="F1413" s="226">
        <f t="shared" si="423"/>
        <v>0</v>
      </c>
      <c r="G1413" s="286">
        <f t="shared" ref="G1413:G1425" si="425">ROUND(E1413*F1413,2)</f>
        <v>0</v>
      </c>
    </row>
    <row r="1414" spans="1:123" s="229" customFormat="1" ht="24" customHeight="1" x14ac:dyDescent="0.2">
      <c r="A1414" s="224" t="str">
        <f t="shared" si="421"/>
        <v/>
      </c>
      <c r="B1414" s="222" t="str">
        <f t="shared" si="424"/>
        <v/>
      </c>
      <c r="C1414" s="223"/>
      <c r="D1414" s="224" t="str">
        <f t="shared" si="422"/>
        <v/>
      </c>
      <c r="E1414" s="225"/>
      <c r="F1414" s="226">
        <f t="shared" si="423"/>
        <v>0</v>
      </c>
      <c r="G1414" s="286">
        <f t="shared" si="425"/>
        <v>0</v>
      </c>
    </row>
    <row r="1415" spans="1:123" s="229" customFormat="1" ht="24" customHeight="1" x14ac:dyDescent="0.2">
      <c r="A1415" s="224" t="str">
        <f t="shared" si="421"/>
        <v/>
      </c>
      <c r="B1415" s="222" t="str">
        <f t="shared" si="424"/>
        <v/>
      </c>
      <c r="C1415" s="223"/>
      <c r="D1415" s="224" t="str">
        <f t="shared" si="422"/>
        <v/>
      </c>
      <c r="E1415" s="225"/>
      <c r="F1415" s="226">
        <f t="shared" si="423"/>
        <v>0</v>
      </c>
      <c r="G1415" s="286">
        <f t="shared" si="425"/>
        <v>0</v>
      </c>
    </row>
    <row r="1416" spans="1:123" s="229" customFormat="1" ht="24" customHeight="1" x14ac:dyDescent="0.2">
      <c r="A1416" s="224" t="str">
        <f t="shared" si="421"/>
        <v/>
      </c>
      <c r="B1416" s="222" t="str">
        <f t="shared" si="424"/>
        <v/>
      </c>
      <c r="C1416" s="223"/>
      <c r="D1416" s="224" t="str">
        <f t="shared" si="422"/>
        <v/>
      </c>
      <c r="E1416" s="225"/>
      <c r="F1416" s="226">
        <f t="shared" si="423"/>
        <v>0</v>
      </c>
      <c r="G1416" s="286">
        <f t="shared" si="425"/>
        <v>0</v>
      </c>
    </row>
    <row r="1417" spans="1:123" s="229" customFormat="1" ht="24" customHeight="1" x14ac:dyDescent="0.2">
      <c r="A1417" s="224" t="str">
        <f t="shared" si="421"/>
        <v/>
      </c>
      <c r="B1417" s="222" t="str">
        <f t="shared" si="424"/>
        <v/>
      </c>
      <c r="C1417" s="223"/>
      <c r="D1417" s="224" t="str">
        <f t="shared" si="422"/>
        <v/>
      </c>
      <c r="E1417" s="225"/>
      <c r="F1417" s="226">
        <f t="shared" si="423"/>
        <v>0</v>
      </c>
      <c r="G1417" s="286">
        <f t="shared" si="425"/>
        <v>0</v>
      </c>
    </row>
    <row r="1418" spans="1:123" s="229" customFormat="1" ht="24" customHeight="1" x14ac:dyDescent="0.2">
      <c r="A1418" s="224" t="str">
        <f t="shared" si="421"/>
        <v/>
      </c>
      <c r="B1418" s="222" t="str">
        <f t="shared" si="424"/>
        <v/>
      </c>
      <c r="C1418" s="223"/>
      <c r="D1418" s="224" t="str">
        <f t="shared" si="422"/>
        <v/>
      </c>
      <c r="E1418" s="225"/>
      <c r="F1418" s="226">
        <f t="shared" si="423"/>
        <v>0</v>
      </c>
      <c r="G1418" s="286">
        <f t="shared" si="425"/>
        <v>0</v>
      </c>
    </row>
    <row r="1419" spans="1:123" s="229" customFormat="1" ht="24" customHeight="1" x14ac:dyDescent="0.2">
      <c r="A1419" s="224" t="str">
        <f t="shared" si="421"/>
        <v/>
      </c>
      <c r="B1419" s="222" t="str">
        <f t="shared" si="424"/>
        <v/>
      </c>
      <c r="C1419" s="223"/>
      <c r="D1419" s="224" t="str">
        <f t="shared" si="422"/>
        <v/>
      </c>
      <c r="E1419" s="225"/>
      <c r="F1419" s="226">
        <f t="shared" si="423"/>
        <v>0</v>
      </c>
      <c r="G1419" s="286">
        <f t="shared" si="425"/>
        <v>0</v>
      </c>
    </row>
    <row r="1420" spans="1:123" s="229" customFormat="1" ht="24" customHeight="1" x14ac:dyDescent="0.2">
      <c r="A1420" s="224" t="str">
        <f t="shared" si="421"/>
        <v/>
      </c>
      <c r="B1420" s="222" t="str">
        <f t="shared" si="424"/>
        <v/>
      </c>
      <c r="C1420" s="223"/>
      <c r="D1420" s="224" t="str">
        <f t="shared" si="422"/>
        <v/>
      </c>
      <c r="E1420" s="225"/>
      <c r="F1420" s="226">
        <f t="shared" si="423"/>
        <v>0</v>
      </c>
      <c r="G1420" s="286">
        <f t="shared" si="425"/>
        <v>0</v>
      </c>
    </row>
    <row r="1421" spans="1:123" s="229" customFormat="1" ht="24" customHeight="1" x14ac:dyDescent="0.2">
      <c r="A1421" s="224" t="str">
        <f t="shared" si="421"/>
        <v/>
      </c>
      <c r="B1421" s="222" t="str">
        <f t="shared" si="424"/>
        <v/>
      </c>
      <c r="C1421" s="223"/>
      <c r="D1421" s="224" t="str">
        <f t="shared" si="422"/>
        <v/>
      </c>
      <c r="E1421" s="225"/>
      <c r="F1421" s="226">
        <f t="shared" si="423"/>
        <v>0</v>
      </c>
      <c r="G1421" s="286">
        <f t="shared" si="425"/>
        <v>0</v>
      </c>
    </row>
    <row r="1422" spans="1:123" s="229" customFormat="1" ht="24" customHeight="1" x14ac:dyDescent="0.2">
      <c r="A1422" s="224" t="str">
        <f t="shared" si="421"/>
        <v/>
      </c>
      <c r="B1422" s="222" t="str">
        <f t="shared" si="424"/>
        <v/>
      </c>
      <c r="C1422" s="223"/>
      <c r="D1422" s="224" t="str">
        <f t="shared" si="422"/>
        <v/>
      </c>
      <c r="E1422" s="225"/>
      <c r="F1422" s="226">
        <f t="shared" si="423"/>
        <v>0</v>
      </c>
      <c r="G1422" s="286">
        <f t="shared" si="425"/>
        <v>0</v>
      </c>
    </row>
    <row r="1423" spans="1:123" s="229" customFormat="1" ht="24" customHeight="1" x14ac:dyDescent="0.2">
      <c r="A1423" s="224" t="str">
        <f t="shared" si="421"/>
        <v/>
      </c>
      <c r="B1423" s="222" t="str">
        <f t="shared" si="424"/>
        <v/>
      </c>
      <c r="C1423" s="223"/>
      <c r="D1423" s="224" t="str">
        <f t="shared" si="422"/>
        <v/>
      </c>
      <c r="E1423" s="225"/>
      <c r="F1423" s="226">
        <f t="shared" si="423"/>
        <v>0</v>
      </c>
      <c r="G1423" s="286">
        <f t="shared" si="425"/>
        <v>0</v>
      </c>
    </row>
    <row r="1424" spans="1:123" s="229" customFormat="1" ht="24" customHeight="1" x14ac:dyDescent="0.2">
      <c r="A1424" s="224" t="str">
        <f t="shared" si="421"/>
        <v/>
      </c>
      <c r="B1424" s="222" t="str">
        <f t="shared" si="424"/>
        <v/>
      </c>
      <c r="C1424" s="223"/>
      <c r="D1424" s="224" t="str">
        <f t="shared" si="422"/>
        <v/>
      </c>
      <c r="E1424" s="225"/>
      <c r="F1424" s="226">
        <f t="shared" si="423"/>
        <v>0</v>
      </c>
      <c r="G1424" s="286">
        <f t="shared" si="425"/>
        <v>0</v>
      </c>
    </row>
    <row r="1425" spans="1:7" s="229" customFormat="1" ht="24" customHeight="1" x14ac:dyDescent="0.2">
      <c r="A1425" s="224" t="str">
        <f t="shared" si="421"/>
        <v/>
      </c>
      <c r="B1425" s="222" t="str">
        <f t="shared" si="424"/>
        <v/>
      </c>
      <c r="C1425" s="223"/>
      <c r="D1425" s="224" t="str">
        <f t="shared" si="422"/>
        <v/>
      </c>
      <c r="E1425" s="225"/>
      <c r="F1425" s="227">
        <f t="shared" si="423"/>
        <v>0</v>
      </c>
      <c r="G1425" s="286">
        <f t="shared" si="425"/>
        <v>0</v>
      </c>
    </row>
    <row r="1426" spans="1:7" ht="24" customHeight="1" x14ac:dyDescent="0.2">
      <c r="A1426" s="287"/>
      <c r="D1426" s="97"/>
      <c r="E1426" s="98"/>
      <c r="F1426" s="273" t="s">
        <v>31</v>
      </c>
      <c r="G1426" s="288">
        <f>SUBTOTAL(9,G1412:G1425)</f>
        <v>0</v>
      </c>
    </row>
    <row r="1427" spans="1:7" ht="24" customHeight="1" x14ac:dyDescent="0.2">
      <c r="A1427" s="287"/>
      <c r="C1427" s="107" t="s">
        <v>605</v>
      </c>
      <c r="D1427" s="97"/>
      <c r="E1427" s="98"/>
      <c r="G1427" s="289"/>
    </row>
    <row r="1428" spans="1:7" s="229" customFormat="1" ht="24" customHeight="1" x14ac:dyDescent="0.2">
      <c r="A1428" s="224" t="str">
        <f t="shared" ref="A1428:A1435" si="426">IFERROR(VLOOKUP(C1428,Tabla_Insumos,4,FALSE),"")</f>
        <v/>
      </c>
      <c r="B1428" s="222">
        <f t="shared" ref="B1428:B1435" si="427">IFERROR(VLOOKUP(A1428,Tabla_Indices,5,FALSE),"")</f>
        <v>0</v>
      </c>
      <c r="C1428" s="223"/>
      <c r="D1428" s="224" t="str">
        <f t="shared" ref="D1428:D1435" si="428">IFERROR(VLOOKUP(C1428,Tabla_Insumos,2,FALSE),"")</f>
        <v/>
      </c>
      <c r="E1428" s="225"/>
      <c r="F1428" s="228">
        <f t="shared" ref="F1428:F1435" si="429">IFERROR(VLOOKUP(C1428,Tabla_Insumos,3,FALSE),0)</f>
        <v>0</v>
      </c>
      <c r="G1428" s="286">
        <f>ROUND(E1428*F1428,2)</f>
        <v>0</v>
      </c>
    </row>
    <row r="1429" spans="1:7" s="229" customFormat="1" ht="24" customHeight="1" x14ac:dyDescent="0.2">
      <c r="A1429" s="224" t="str">
        <f t="shared" si="426"/>
        <v/>
      </c>
      <c r="B1429" s="222">
        <f t="shared" si="427"/>
        <v>0</v>
      </c>
      <c r="C1429" s="223"/>
      <c r="D1429" s="224" t="str">
        <f t="shared" si="428"/>
        <v/>
      </c>
      <c r="E1429" s="225"/>
      <c r="F1429" s="228">
        <f t="shared" si="429"/>
        <v>0</v>
      </c>
      <c r="G1429" s="286">
        <f>ROUND(E1429*F1429,2)</f>
        <v>0</v>
      </c>
    </row>
    <row r="1430" spans="1:7" s="229" customFormat="1" ht="24" customHeight="1" x14ac:dyDescent="0.2">
      <c r="A1430" s="224" t="str">
        <f t="shared" si="426"/>
        <v/>
      </c>
      <c r="B1430" s="222">
        <f t="shared" si="427"/>
        <v>0</v>
      </c>
      <c r="C1430" s="223"/>
      <c r="D1430" s="224" t="str">
        <f t="shared" si="428"/>
        <v/>
      </c>
      <c r="E1430" s="225"/>
      <c r="F1430" s="228">
        <f t="shared" si="429"/>
        <v>0</v>
      </c>
      <c r="G1430" s="286">
        <f t="shared" ref="G1430:G1435" si="430">ROUND(E1430*F1430,2)</f>
        <v>0</v>
      </c>
    </row>
    <row r="1431" spans="1:7" s="229" customFormat="1" ht="24" customHeight="1" x14ac:dyDescent="0.2">
      <c r="A1431" s="224" t="str">
        <f t="shared" si="426"/>
        <v/>
      </c>
      <c r="B1431" s="222">
        <f t="shared" si="427"/>
        <v>0</v>
      </c>
      <c r="C1431" s="223"/>
      <c r="D1431" s="224" t="str">
        <f t="shared" si="428"/>
        <v/>
      </c>
      <c r="E1431" s="225"/>
      <c r="F1431" s="228">
        <f t="shared" si="429"/>
        <v>0</v>
      </c>
      <c r="G1431" s="286">
        <f t="shared" si="430"/>
        <v>0</v>
      </c>
    </row>
    <row r="1432" spans="1:7" s="229" customFormat="1" ht="24" customHeight="1" x14ac:dyDescent="0.2">
      <c r="A1432" s="224" t="str">
        <f t="shared" si="426"/>
        <v/>
      </c>
      <c r="B1432" s="222">
        <f t="shared" si="427"/>
        <v>0</v>
      </c>
      <c r="C1432" s="223"/>
      <c r="D1432" s="224" t="str">
        <f t="shared" si="428"/>
        <v/>
      </c>
      <c r="E1432" s="225"/>
      <c r="F1432" s="226">
        <f t="shared" si="429"/>
        <v>0</v>
      </c>
      <c r="G1432" s="286">
        <f t="shared" si="430"/>
        <v>0</v>
      </c>
    </row>
    <row r="1433" spans="1:7" s="229" customFormat="1" ht="24" customHeight="1" x14ac:dyDescent="0.2">
      <c r="A1433" s="224" t="str">
        <f t="shared" si="426"/>
        <v/>
      </c>
      <c r="B1433" s="222">
        <f t="shared" si="427"/>
        <v>0</v>
      </c>
      <c r="C1433" s="223"/>
      <c r="D1433" s="224" t="str">
        <f t="shared" si="428"/>
        <v/>
      </c>
      <c r="E1433" s="225"/>
      <c r="F1433" s="226">
        <f t="shared" si="429"/>
        <v>0</v>
      </c>
      <c r="G1433" s="286">
        <f t="shared" si="430"/>
        <v>0</v>
      </c>
    </row>
    <row r="1434" spans="1:7" s="229" customFormat="1" ht="24" customHeight="1" x14ac:dyDescent="0.2">
      <c r="A1434" s="224" t="str">
        <f t="shared" si="426"/>
        <v/>
      </c>
      <c r="B1434" s="222">
        <f t="shared" si="427"/>
        <v>0</v>
      </c>
      <c r="C1434" s="223"/>
      <c r="D1434" s="224" t="str">
        <f t="shared" si="428"/>
        <v/>
      </c>
      <c r="E1434" s="225"/>
      <c r="F1434" s="226">
        <f t="shared" si="429"/>
        <v>0</v>
      </c>
      <c r="G1434" s="286">
        <f t="shared" si="430"/>
        <v>0</v>
      </c>
    </row>
    <row r="1435" spans="1:7" s="229" customFormat="1" ht="24" customHeight="1" x14ac:dyDescent="0.2">
      <c r="A1435" s="224" t="str">
        <f t="shared" si="426"/>
        <v/>
      </c>
      <c r="B1435" s="222">
        <f t="shared" si="427"/>
        <v>0</v>
      </c>
      <c r="C1435" s="223"/>
      <c r="D1435" s="224" t="str">
        <f t="shared" si="428"/>
        <v/>
      </c>
      <c r="E1435" s="225"/>
      <c r="F1435" s="226">
        <f t="shared" si="429"/>
        <v>0</v>
      </c>
      <c r="G1435" s="286">
        <f t="shared" si="430"/>
        <v>0</v>
      </c>
    </row>
    <row r="1436" spans="1:7" ht="24" customHeight="1" x14ac:dyDescent="0.2">
      <c r="A1436" s="287"/>
      <c r="D1436" s="97"/>
      <c r="E1436" s="98"/>
      <c r="F1436" s="273" t="s">
        <v>32</v>
      </c>
      <c r="G1436" s="288">
        <f>SUBTOTAL(9,G1428:G1435)</f>
        <v>0</v>
      </c>
    </row>
    <row r="1437" spans="1:7" ht="24" customHeight="1" x14ac:dyDescent="0.2">
      <c r="A1437" s="287"/>
      <c r="C1437" s="107" t="s">
        <v>606</v>
      </c>
      <c r="D1437" s="97"/>
      <c r="E1437" s="98"/>
      <c r="G1437" s="289"/>
    </row>
    <row r="1438" spans="1:7" s="229" customFormat="1" ht="24" customHeight="1" x14ac:dyDescent="0.2">
      <c r="A1438" s="224" t="str">
        <f t="shared" ref="A1438:A1446" si="431">IFERROR(VLOOKUP(C1438,Tabla_Insumos,4,FALSE),"")</f>
        <v/>
      </c>
      <c r="B1438" s="222" t="str">
        <f t="shared" ref="B1438:B1446" si="432">IFERROR(VLOOKUP(C1438,Tabla_Insumos,5,FALSE),"")</f>
        <v/>
      </c>
      <c r="C1438" s="223"/>
      <c r="D1438" s="224" t="str">
        <f t="shared" ref="D1438:D1446" si="433">IFERROR(VLOOKUP(C1438,Tabla_Insumos,2,FALSE),"")</f>
        <v/>
      </c>
      <c r="E1438" s="225"/>
      <c r="F1438" s="226">
        <f t="shared" ref="F1438:F1446" si="434">IFERROR(VLOOKUP(C1438,Tabla_Insumos,3,FALSE),0)</f>
        <v>0</v>
      </c>
      <c r="G1438" s="286">
        <f t="shared" ref="G1438:G1446" si="435">ROUND(E1438*F1438,2)</f>
        <v>0</v>
      </c>
    </row>
    <row r="1439" spans="1:7" s="229" customFormat="1" ht="24" customHeight="1" x14ac:dyDescent="0.2">
      <c r="A1439" s="224" t="str">
        <f t="shared" si="431"/>
        <v/>
      </c>
      <c r="B1439" s="222" t="str">
        <f t="shared" si="432"/>
        <v/>
      </c>
      <c r="C1439" s="223"/>
      <c r="D1439" s="224" t="str">
        <f t="shared" si="433"/>
        <v/>
      </c>
      <c r="E1439" s="225"/>
      <c r="F1439" s="226">
        <f t="shared" si="434"/>
        <v>0</v>
      </c>
      <c r="G1439" s="286">
        <f t="shared" si="435"/>
        <v>0</v>
      </c>
    </row>
    <row r="1440" spans="1:7" s="229" customFormat="1" ht="24" customHeight="1" x14ac:dyDescent="0.2">
      <c r="A1440" s="224" t="str">
        <f t="shared" si="431"/>
        <v/>
      </c>
      <c r="B1440" s="222" t="str">
        <f t="shared" si="432"/>
        <v/>
      </c>
      <c r="C1440" s="223"/>
      <c r="D1440" s="224" t="str">
        <f t="shared" si="433"/>
        <v/>
      </c>
      <c r="E1440" s="225"/>
      <c r="F1440" s="226">
        <f t="shared" si="434"/>
        <v>0</v>
      </c>
      <c r="G1440" s="286">
        <f t="shared" si="435"/>
        <v>0</v>
      </c>
    </row>
    <row r="1441" spans="1:7" s="229" customFormat="1" ht="24" customHeight="1" x14ac:dyDescent="0.2">
      <c r="A1441" s="224" t="str">
        <f t="shared" si="431"/>
        <v/>
      </c>
      <c r="B1441" s="222" t="str">
        <f t="shared" si="432"/>
        <v/>
      </c>
      <c r="C1441" s="223"/>
      <c r="D1441" s="224" t="str">
        <f t="shared" si="433"/>
        <v/>
      </c>
      <c r="E1441" s="225"/>
      <c r="F1441" s="226">
        <f t="shared" si="434"/>
        <v>0</v>
      </c>
      <c r="G1441" s="286">
        <f t="shared" si="435"/>
        <v>0</v>
      </c>
    </row>
    <row r="1442" spans="1:7" s="229" customFormat="1" ht="24" customHeight="1" x14ac:dyDescent="0.2">
      <c r="A1442" s="224" t="str">
        <f t="shared" si="431"/>
        <v/>
      </c>
      <c r="B1442" s="222" t="str">
        <f t="shared" si="432"/>
        <v/>
      </c>
      <c r="C1442" s="223"/>
      <c r="D1442" s="224" t="str">
        <f t="shared" si="433"/>
        <v/>
      </c>
      <c r="E1442" s="225"/>
      <c r="F1442" s="226">
        <f t="shared" si="434"/>
        <v>0</v>
      </c>
      <c r="G1442" s="286">
        <f t="shared" si="435"/>
        <v>0</v>
      </c>
    </row>
    <row r="1443" spans="1:7" s="229" customFormat="1" ht="24" customHeight="1" x14ac:dyDescent="0.2">
      <c r="A1443" s="224" t="str">
        <f t="shared" si="431"/>
        <v/>
      </c>
      <c r="B1443" s="222" t="str">
        <f t="shared" si="432"/>
        <v/>
      </c>
      <c r="C1443" s="223"/>
      <c r="D1443" s="224" t="str">
        <f t="shared" si="433"/>
        <v/>
      </c>
      <c r="E1443" s="225"/>
      <c r="F1443" s="226">
        <f t="shared" si="434"/>
        <v>0</v>
      </c>
      <c r="G1443" s="286">
        <f t="shared" si="435"/>
        <v>0</v>
      </c>
    </row>
    <row r="1444" spans="1:7" s="229" customFormat="1" ht="24" customHeight="1" x14ac:dyDescent="0.2">
      <c r="A1444" s="224" t="str">
        <f t="shared" si="431"/>
        <v/>
      </c>
      <c r="B1444" s="222" t="str">
        <f t="shared" si="432"/>
        <v/>
      </c>
      <c r="C1444" s="223"/>
      <c r="D1444" s="224" t="str">
        <f t="shared" si="433"/>
        <v/>
      </c>
      <c r="E1444" s="225"/>
      <c r="F1444" s="226">
        <f t="shared" si="434"/>
        <v>0</v>
      </c>
      <c r="G1444" s="286">
        <f t="shared" si="435"/>
        <v>0</v>
      </c>
    </row>
    <row r="1445" spans="1:7" s="229" customFormat="1" ht="24" customHeight="1" x14ac:dyDescent="0.2">
      <c r="A1445" s="224" t="str">
        <f t="shared" si="431"/>
        <v/>
      </c>
      <c r="B1445" s="222" t="str">
        <f t="shared" si="432"/>
        <v/>
      </c>
      <c r="C1445" s="223"/>
      <c r="D1445" s="224" t="str">
        <f t="shared" si="433"/>
        <v/>
      </c>
      <c r="E1445" s="225"/>
      <c r="F1445" s="226">
        <f t="shared" si="434"/>
        <v>0</v>
      </c>
      <c r="G1445" s="286">
        <f t="shared" si="435"/>
        <v>0</v>
      </c>
    </row>
    <row r="1446" spans="1:7" s="229" customFormat="1" ht="24" customHeight="1" x14ac:dyDescent="0.2">
      <c r="A1446" s="224" t="str">
        <f t="shared" si="431"/>
        <v/>
      </c>
      <c r="B1446" s="222" t="str">
        <f t="shared" si="432"/>
        <v/>
      </c>
      <c r="C1446" s="223"/>
      <c r="D1446" s="224" t="str">
        <f t="shared" si="433"/>
        <v/>
      </c>
      <c r="E1446" s="225"/>
      <c r="F1446" s="226">
        <f t="shared" si="434"/>
        <v>0</v>
      </c>
      <c r="G1446" s="286">
        <f t="shared" si="435"/>
        <v>0</v>
      </c>
    </row>
    <row r="1447" spans="1:7" ht="24" customHeight="1" x14ac:dyDescent="0.2">
      <c r="A1447" s="290"/>
      <c r="B1447" s="97"/>
      <c r="D1447" s="97"/>
      <c r="E1447" s="98"/>
      <c r="F1447" s="273" t="s">
        <v>33</v>
      </c>
      <c r="G1447" s="288">
        <f>SUBTOTAL(9,G1438:G1446)</f>
        <v>0</v>
      </c>
    </row>
    <row r="1448" spans="1:7" ht="24" customHeight="1" x14ac:dyDescent="0.2">
      <c r="A1448" s="291"/>
      <c r="B1448" s="97"/>
      <c r="D1448" s="97"/>
      <c r="E1448" s="98"/>
      <c r="G1448" s="289"/>
    </row>
    <row r="1449" spans="1:7" ht="24" customHeight="1" x14ac:dyDescent="0.2">
      <c r="A1449" s="292" t="str">
        <f>B1407</f>
        <v/>
      </c>
      <c r="B1449" s="293" t="str">
        <f>C1407</f>
        <v/>
      </c>
      <c r="C1449" s="104"/>
      <c r="D1449" s="104" t="s">
        <v>34</v>
      </c>
      <c r="E1449" s="105"/>
      <c r="F1449" s="295" t="s">
        <v>35</v>
      </c>
      <c r="G1449" s="294">
        <f>SUBTOTAL(9,G1412:G1448)</f>
        <v>0</v>
      </c>
    </row>
    <row r="1451" spans="1:7" ht="24" customHeight="1" x14ac:dyDescent="0.2">
      <c r="A1451" s="274" t="s">
        <v>37</v>
      </c>
      <c r="B1451" s="275"/>
      <c r="C1451" s="275"/>
      <c r="D1451" s="275"/>
      <c r="E1451" s="275"/>
      <c r="F1451" s="275"/>
      <c r="G1451" s="276"/>
    </row>
    <row r="1452" spans="1:7" ht="24" customHeight="1" x14ac:dyDescent="0.2">
      <c r="A1452" s="277" t="s">
        <v>602</v>
      </c>
      <c r="B1452" s="93" t="str">
        <f>Comitente</f>
        <v>DIRECCION PROVINCIAL DE ESPACIOS VERDES</v>
      </c>
      <c r="C1452" s="89"/>
      <c r="D1452" s="94"/>
      <c r="E1452" s="94"/>
      <c r="F1452" s="95"/>
      <c r="G1452" s="278"/>
    </row>
    <row r="1453" spans="1:7" ht="24" customHeight="1" x14ac:dyDescent="0.2">
      <c r="A1453" s="277" t="s">
        <v>603</v>
      </c>
      <c r="B1453" s="93">
        <f>Contratista</f>
        <v>0</v>
      </c>
      <c r="C1453" s="90"/>
      <c r="D1453" s="90"/>
      <c r="E1453" s="90"/>
      <c r="F1453" s="96"/>
      <c r="G1453" s="279"/>
    </row>
    <row r="1454" spans="1:7" ht="24" customHeight="1" x14ac:dyDescent="0.2">
      <c r="A1454" s="277" t="s">
        <v>24</v>
      </c>
      <c r="B1454" s="93" t="str">
        <f>Obra</f>
        <v>EXTRACCION DE MANGRULLO EXISTENTE, PROVISION DE NUEVO MANGRULLO Y REFUNCIONALIZACION DE JUEGOS DE NIÑOS EN PARQUE DE MAYO</v>
      </c>
      <c r="C1454" s="90"/>
      <c r="D1454" s="90"/>
      <c r="E1454" s="90"/>
      <c r="F1454" s="96" t="s">
        <v>38</v>
      </c>
      <c r="G1454" s="280">
        <f>Fecha_Base</f>
        <v>44865</v>
      </c>
    </row>
    <row r="1455" spans="1:7" ht="24" customHeight="1" x14ac:dyDescent="0.2">
      <c r="A1455" s="281" t="s">
        <v>601</v>
      </c>
      <c r="B1455" s="91" t="str">
        <f>Ubicación</f>
        <v>CAPITAL</v>
      </c>
      <c r="C1455" s="91"/>
      <c r="D1455" s="97"/>
      <c r="E1455" s="98"/>
      <c r="G1455" s="282"/>
    </row>
    <row r="1456" spans="1:7" ht="24" customHeight="1" x14ac:dyDescent="0.2">
      <c r="A1456" s="281" t="s">
        <v>39</v>
      </c>
      <c r="B1456" s="100" t="str">
        <f>IFERROR(VALUE(LEFT(B1457,FIND(".",B1457)-1)),"")</f>
        <v/>
      </c>
      <c r="C1456" s="92" t="str">
        <f>IFERROR(VLOOKUP(B1456,Tabla_CyP,2,FALSE),"")</f>
        <v/>
      </c>
      <c r="E1456" s="98"/>
      <c r="G1456" s="282"/>
    </row>
    <row r="1457" spans="1:123" ht="24" customHeight="1" x14ac:dyDescent="0.2">
      <c r="A1457" s="281" t="s">
        <v>25</v>
      </c>
      <c r="B1457" s="101" t="str">
        <f>IFERROR(VLOOKUP(COUNTIF($A$1:A1457,"ANALISIS DE PRECIOS"),Tabla_NumeroItem,2,FALSE),"")</f>
        <v/>
      </c>
      <c r="C1457" s="92" t="str">
        <f>IFERROR(VLOOKUP(B1457,Tabla_CyP,2,FALSE),"")</f>
        <v/>
      </c>
      <c r="D1457" s="97"/>
      <c r="E1457" s="98"/>
      <c r="F1457" s="96" t="s">
        <v>26</v>
      </c>
      <c r="G1457" s="283" t="str">
        <f>IFERROR(VLOOKUP(B1457,Tabla_CyP,4,FALSE),"")</f>
        <v/>
      </c>
    </row>
    <row r="1458" spans="1:123" ht="24" customHeight="1" x14ac:dyDescent="0.2">
      <c r="A1458" s="281"/>
      <c r="B1458" s="91"/>
      <c r="D1458" s="97"/>
      <c r="E1458" s="98"/>
      <c r="G1458" s="282"/>
    </row>
    <row r="1459" spans="1:123" ht="24" customHeight="1" x14ac:dyDescent="0.2">
      <c r="A1459" s="334" t="s">
        <v>507</v>
      </c>
      <c r="B1459" s="335"/>
      <c r="C1459" s="336" t="s">
        <v>0</v>
      </c>
      <c r="D1459" s="336" t="s">
        <v>27</v>
      </c>
      <c r="E1459" s="338" t="s">
        <v>28</v>
      </c>
      <c r="F1459" s="340" t="s">
        <v>29</v>
      </c>
      <c r="G1459" s="340" t="s">
        <v>30</v>
      </c>
    </row>
    <row r="1460" spans="1:123" s="97" customFormat="1" ht="24" customHeight="1" x14ac:dyDescent="0.2">
      <c r="A1460" s="102" t="s">
        <v>508</v>
      </c>
      <c r="B1460" s="102" t="s">
        <v>509</v>
      </c>
      <c r="C1460" s="337"/>
      <c r="D1460" s="337"/>
      <c r="E1460" s="339"/>
      <c r="F1460" s="341"/>
      <c r="G1460" s="341"/>
      <c r="H1460" s="230"/>
      <c r="I1460" s="230"/>
      <c r="J1460" s="230"/>
      <c r="K1460" s="230"/>
      <c r="L1460" s="230"/>
      <c r="M1460" s="230"/>
      <c r="N1460" s="230"/>
      <c r="O1460" s="230"/>
      <c r="P1460" s="230"/>
      <c r="Q1460" s="230"/>
      <c r="R1460" s="230"/>
      <c r="S1460" s="230"/>
      <c r="T1460" s="230"/>
      <c r="U1460" s="230"/>
      <c r="V1460" s="230"/>
      <c r="W1460" s="230"/>
      <c r="X1460" s="230"/>
      <c r="Y1460" s="230"/>
      <c r="Z1460" s="230"/>
      <c r="AA1460" s="230"/>
      <c r="AB1460" s="230"/>
      <c r="AC1460" s="230"/>
      <c r="AD1460" s="230"/>
      <c r="AE1460" s="230"/>
      <c r="AF1460" s="230"/>
      <c r="AG1460" s="230"/>
      <c r="AH1460" s="230"/>
      <c r="AI1460" s="230"/>
      <c r="AJ1460" s="230"/>
      <c r="AK1460" s="230"/>
      <c r="AL1460" s="230"/>
      <c r="AM1460" s="230"/>
      <c r="AN1460" s="230"/>
      <c r="AO1460" s="230"/>
      <c r="AP1460" s="230"/>
      <c r="AQ1460" s="230"/>
      <c r="AR1460" s="230"/>
      <c r="AS1460" s="230"/>
      <c r="AT1460" s="230"/>
      <c r="AU1460" s="230"/>
      <c r="AV1460" s="230"/>
      <c r="AW1460" s="230"/>
      <c r="AX1460" s="230"/>
      <c r="AY1460" s="230"/>
      <c r="AZ1460" s="230"/>
      <c r="BA1460" s="230"/>
      <c r="BB1460" s="230"/>
      <c r="BC1460" s="230"/>
      <c r="BD1460" s="230"/>
      <c r="BE1460" s="230"/>
      <c r="BF1460" s="230"/>
      <c r="BG1460" s="230"/>
      <c r="BH1460" s="230"/>
      <c r="BI1460" s="230"/>
      <c r="BJ1460" s="230"/>
      <c r="BK1460" s="230"/>
      <c r="BL1460" s="230"/>
      <c r="BM1460" s="230"/>
      <c r="BN1460" s="230"/>
      <c r="BO1460" s="230"/>
      <c r="BP1460" s="230"/>
      <c r="BQ1460" s="230"/>
      <c r="BR1460" s="230"/>
      <c r="BS1460" s="230"/>
      <c r="BT1460" s="230"/>
      <c r="BU1460" s="230"/>
      <c r="BV1460" s="230"/>
      <c r="BW1460" s="230"/>
      <c r="BX1460" s="230"/>
      <c r="BY1460" s="230"/>
      <c r="BZ1460" s="230"/>
      <c r="CA1460" s="230"/>
      <c r="CB1460" s="230"/>
      <c r="CC1460" s="230"/>
      <c r="CD1460" s="230"/>
      <c r="CE1460" s="230"/>
      <c r="CF1460" s="230"/>
      <c r="CG1460" s="230"/>
      <c r="CH1460" s="230"/>
      <c r="CI1460" s="230"/>
      <c r="CJ1460" s="230"/>
      <c r="CK1460" s="230"/>
      <c r="CL1460" s="230"/>
      <c r="CM1460" s="230"/>
      <c r="CN1460" s="230"/>
      <c r="CO1460" s="230"/>
      <c r="CP1460" s="230"/>
      <c r="CQ1460" s="230"/>
      <c r="CR1460" s="230"/>
      <c r="CS1460" s="230"/>
      <c r="CT1460" s="230"/>
      <c r="CU1460" s="230"/>
      <c r="CV1460" s="230"/>
      <c r="CW1460" s="230"/>
      <c r="CX1460" s="230"/>
      <c r="CY1460" s="230"/>
      <c r="CZ1460" s="230"/>
      <c r="DA1460" s="230"/>
      <c r="DB1460" s="230"/>
      <c r="DC1460" s="230"/>
      <c r="DD1460" s="230"/>
      <c r="DE1460" s="230"/>
      <c r="DF1460" s="230"/>
      <c r="DG1460" s="230"/>
      <c r="DH1460" s="230"/>
      <c r="DI1460" s="230"/>
      <c r="DJ1460" s="230"/>
      <c r="DK1460" s="230"/>
      <c r="DL1460" s="230"/>
      <c r="DM1460" s="230"/>
      <c r="DN1460" s="230"/>
      <c r="DO1460" s="230"/>
      <c r="DP1460" s="230"/>
      <c r="DQ1460" s="230"/>
      <c r="DR1460" s="230"/>
      <c r="DS1460" s="230"/>
    </row>
    <row r="1461" spans="1:123" ht="24" customHeight="1" x14ac:dyDescent="0.2">
      <c r="A1461" s="284"/>
      <c r="B1461" s="103"/>
      <c r="C1461" s="143" t="s">
        <v>604</v>
      </c>
      <c r="D1461" s="104"/>
      <c r="E1461" s="105"/>
      <c r="F1461" s="106"/>
      <c r="G1461" s="285"/>
    </row>
    <row r="1462" spans="1:123" s="229" customFormat="1" ht="24" customHeight="1" x14ac:dyDescent="0.2">
      <c r="A1462" s="224" t="str">
        <f t="shared" ref="A1462:A1475" si="436">IFERROR(VLOOKUP(C1462,Tabla_Insumos,4,FALSE),"")</f>
        <v/>
      </c>
      <c r="B1462" s="222" t="str">
        <f>IFERROR(VLOOKUP(C1462,Tabla_Insumos,5,FALSE),"")</f>
        <v/>
      </c>
      <c r="C1462" s="223"/>
      <c r="D1462" s="224" t="str">
        <f t="shared" ref="D1462:D1475" si="437">IFERROR(VLOOKUP(C1462,Tabla_Insumos,2,FALSE),"")</f>
        <v/>
      </c>
      <c r="E1462" s="225"/>
      <c r="F1462" s="226">
        <f t="shared" ref="F1462:F1475" si="438">IFERROR(VLOOKUP(C1462,Tabla_Insumos,3,FALSE),0)</f>
        <v>0</v>
      </c>
      <c r="G1462" s="286">
        <f>ROUND(E1462*F1462,2)</f>
        <v>0</v>
      </c>
    </row>
    <row r="1463" spans="1:123" s="229" customFormat="1" ht="24" customHeight="1" x14ac:dyDescent="0.2">
      <c r="A1463" s="224" t="str">
        <f t="shared" si="436"/>
        <v/>
      </c>
      <c r="B1463" s="222" t="str">
        <f t="shared" ref="B1463:B1475" si="439">IFERROR(VLOOKUP(C1463,Tabla_Insumos,5,FALSE),"")</f>
        <v/>
      </c>
      <c r="C1463" s="223"/>
      <c r="D1463" s="224" t="str">
        <f t="shared" si="437"/>
        <v/>
      </c>
      <c r="E1463" s="225"/>
      <c r="F1463" s="226">
        <f t="shared" si="438"/>
        <v>0</v>
      </c>
      <c r="G1463" s="286">
        <f t="shared" ref="G1463:G1475" si="440">ROUND(E1463*F1463,2)</f>
        <v>0</v>
      </c>
    </row>
    <row r="1464" spans="1:123" s="229" customFormat="1" ht="24" customHeight="1" x14ac:dyDescent="0.2">
      <c r="A1464" s="224" t="str">
        <f t="shared" si="436"/>
        <v/>
      </c>
      <c r="B1464" s="222" t="str">
        <f t="shared" si="439"/>
        <v/>
      </c>
      <c r="C1464" s="223"/>
      <c r="D1464" s="224" t="str">
        <f t="shared" si="437"/>
        <v/>
      </c>
      <c r="E1464" s="225"/>
      <c r="F1464" s="226">
        <f t="shared" si="438"/>
        <v>0</v>
      </c>
      <c r="G1464" s="286">
        <f t="shared" si="440"/>
        <v>0</v>
      </c>
    </row>
    <row r="1465" spans="1:123" s="229" customFormat="1" ht="24" customHeight="1" x14ac:dyDescent="0.2">
      <c r="A1465" s="224" t="str">
        <f t="shared" si="436"/>
        <v/>
      </c>
      <c r="B1465" s="222" t="str">
        <f t="shared" si="439"/>
        <v/>
      </c>
      <c r="C1465" s="223"/>
      <c r="D1465" s="224" t="str">
        <f t="shared" si="437"/>
        <v/>
      </c>
      <c r="E1465" s="225"/>
      <c r="F1465" s="226">
        <f t="shared" si="438"/>
        <v>0</v>
      </c>
      <c r="G1465" s="286">
        <f t="shared" si="440"/>
        <v>0</v>
      </c>
    </row>
    <row r="1466" spans="1:123" s="229" customFormat="1" ht="24" customHeight="1" x14ac:dyDescent="0.2">
      <c r="A1466" s="224" t="str">
        <f t="shared" si="436"/>
        <v/>
      </c>
      <c r="B1466" s="222" t="str">
        <f t="shared" si="439"/>
        <v/>
      </c>
      <c r="C1466" s="223"/>
      <c r="D1466" s="224" t="str">
        <f t="shared" si="437"/>
        <v/>
      </c>
      <c r="E1466" s="225"/>
      <c r="F1466" s="226">
        <f t="shared" si="438"/>
        <v>0</v>
      </c>
      <c r="G1466" s="286">
        <f t="shared" si="440"/>
        <v>0</v>
      </c>
    </row>
    <row r="1467" spans="1:123" s="229" customFormat="1" ht="24" customHeight="1" x14ac:dyDescent="0.2">
      <c r="A1467" s="224" t="str">
        <f t="shared" si="436"/>
        <v/>
      </c>
      <c r="B1467" s="222" t="str">
        <f t="shared" si="439"/>
        <v/>
      </c>
      <c r="C1467" s="223"/>
      <c r="D1467" s="224" t="str">
        <f t="shared" si="437"/>
        <v/>
      </c>
      <c r="E1467" s="225"/>
      <c r="F1467" s="226">
        <f t="shared" si="438"/>
        <v>0</v>
      </c>
      <c r="G1467" s="286">
        <f t="shared" si="440"/>
        <v>0</v>
      </c>
    </row>
    <row r="1468" spans="1:123" s="229" customFormat="1" ht="24" customHeight="1" x14ac:dyDescent="0.2">
      <c r="A1468" s="224" t="str">
        <f t="shared" si="436"/>
        <v/>
      </c>
      <c r="B1468" s="222" t="str">
        <f t="shared" si="439"/>
        <v/>
      </c>
      <c r="C1468" s="223"/>
      <c r="D1468" s="224" t="str">
        <f t="shared" si="437"/>
        <v/>
      </c>
      <c r="E1468" s="225"/>
      <c r="F1468" s="226">
        <f t="shared" si="438"/>
        <v>0</v>
      </c>
      <c r="G1468" s="286">
        <f t="shared" si="440"/>
        <v>0</v>
      </c>
    </row>
    <row r="1469" spans="1:123" s="229" customFormat="1" ht="24" customHeight="1" x14ac:dyDescent="0.2">
      <c r="A1469" s="224" t="str">
        <f t="shared" si="436"/>
        <v/>
      </c>
      <c r="B1469" s="222" t="str">
        <f t="shared" si="439"/>
        <v/>
      </c>
      <c r="C1469" s="223"/>
      <c r="D1469" s="224" t="str">
        <f t="shared" si="437"/>
        <v/>
      </c>
      <c r="E1469" s="225"/>
      <c r="F1469" s="226">
        <f t="shared" si="438"/>
        <v>0</v>
      </c>
      <c r="G1469" s="286">
        <f t="shared" si="440"/>
        <v>0</v>
      </c>
    </row>
    <row r="1470" spans="1:123" s="229" customFormat="1" ht="24" customHeight="1" x14ac:dyDescent="0.2">
      <c r="A1470" s="224" t="str">
        <f t="shared" si="436"/>
        <v/>
      </c>
      <c r="B1470" s="222" t="str">
        <f t="shared" si="439"/>
        <v/>
      </c>
      <c r="C1470" s="223"/>
      <c r="D1470" s="224" t="str">
        <f t="shared" si="437"/>
        <v/>
      </c>
      <c r="E1470" s="225"/>
      <c r="F1470" s="226">
        <f t="shared" si="438"/>
        <v>0</v>
      </c>
      <c r="G1470" s="286">
        <f t="shared" si="440"/>
        <v>0</v>
      </c>
    </row>
    <row r="1471" spans="1:123" s="229" customFormat="1" ht="24" customHeight="1" x14ac:dyDescent="0.2">
      <c r="A1471" s="224" t="str">
        <f t="shared" si="436"/>
        <v/>
      </c>
      <c r="B1471" s="222" t="str">
        <f t="shared" si="439"/>
        <v/>
      </c>
      <c r="C1471" s="223"/>
      <c r="D1471" s="224" t="str">
        <f t="shared" si="437"/>
        <v/>
      </c>
      <c r="E1471" s="225"/>
      <c r="F1471" s="226">
        <f t="shared" si="438"/>
        <v>0</v>
      </c>
      <c r="G1471" s="286">
        <f t="shared" si="440"/>
        <v>0</v>
      </c>
    </row>
    <row r="1472" spans="1:123" s="229" customFormat="1" ht="24" customHeight="1" x14ac:dyDescent="0.2">
      <c r="A1472" s="224" t="str">
        <f t="shared" si="436"/>
        <v/>
      </c>
      <c r="B1472" s="222" t="str">
        <f t="shared" si="439"/>
        <v/>
      </c>
      <c r="C1472" s="223"/>
      <c r="D1472" s="224" t="str">
        <f t="shared" si="437"/>
        <v/>
      </c>
      <c r="E1472" s="225"/>
      <c r="F1472" s="226">
        <f t="shared" si="438"/>
        <v>0</v>
      </c>
      <c r="G1472" s="286">
        <f t="shared" si="440"/>
        <v>0</v>
      </c>
    </row>
    <row r="1473" spans="1:7" s="229" customFormat="1" ht="24" customHeight="1" x14ac:dyDescent="0.2">
      <c r="A1473" s="224" t="str">
        <f t="shared" si="436"/>
        <v/>
      </c>
      <c r="B1473" s="222" t="str">
        <f t="shared" si="439"/>
        <v/>
      </c>
      <c r="C1473" s="223"/>
      <c r="D1473" s="224" t="str">
        <f t="shared" si="437"/>
        <v/>
      </c>
      <c r="E1473" s="225"/>
      <c r="F1473" s="226">
        <f t="shared" si="438"/>
        <v>0</v>
      </c>
      <c r="G1473" s="286">
        <f t="shared" si="440"/>
        <v>0</v>
      </c>
    </row>
    <row r="1474" spans="1:7" s="229" customFormat="1" ht="24" customHeight="1" x14ac:dyDescent="0.2">
      <c r="A1474" s="224" t="str">
        <f t="shared" si="436"/>
        <v/>
      </c>
      <c r="B1474" s="222" t="str">
        <f t="shared" si="439"/>
        <v/>
      </c>
      <c r="C1474" s="223"/>
      <c r="D1474" s="224" t="str">
        <f t="shared" si="437"/>
        <v/>
      </c>
      <c r="E1474" s="225"/>
      <c r="F1474" s="226">
        <f t="shared" si="438"/>
        <v>0</v>
      </c>
      <c r="G1474" s="286">
        <f t="shared" si="440"/>
        <v>0</v>
      </c>
    </row>
    <row r="1475" spans="1:7" s="229" customFormat="1" ht="24" customHeight="1" x14ac:dyDescent="0.2">
      <c r="A1475" s="224" t="str">
        <f t="shared" si="436"/>
        <v/>
      </c>
      <c r="B1475" s="222" t="str">
        <f t="shared" si="439"/>
        <v/>
      </c>
      <c r="C1475" s="223"/>
      <c r="D1475" s="224" t="str">
        <f t="shared" si="437"/>
        <v/>
      </c>
      <c r="E1475" s="225"/>
      <c r="F1475" s="227">
        <f t="shared" si="438"/>
        <v>0</v>
      </c>
      <c r="G1475" s="286">
        <f t="shared" si="440"/>
        <v>0</v>
      </c>
    </row>
    <row r="1476" spans="1:7" ht="24" customHeight="1" x14ac:dyDescent="0.2">
      <c r="A1476" s="287"/>
      <c r="D1476" s="97"/>
      <c r="E1476" s="98"/>
      <c r="F1476" s="273" t="s">
        <v>31</v>
      </c>
      <c r="G1476" s="288">
        <f>SUBTOTAL(9,G1462:G1475)</f>
        <v>0</v>
      </c>
    </row>
    <row r="1477" spans="1:7" ht="24" customHeight="1" x14ac:dyDescent="0.2">
      <c r="A1477" s="287"/>
      <c r="C1477" s="107" t="s">
        <v>605</v>
      </c>
      <c r="D1477" s="97"/>
      <c r="E1477" s="98"/>
      <c r="G1477" s="289"/>
    </row>
    <row r="1478" spans="1:7" s="229" customFormat="1" ht="24" customHeight="1" x14ac:dyDescent="0.2">
      <c r="A1478" s="224" t="str">
        <f t="shared" ref="A1478:A1485" si="441">IFERROR(VLOOKUP(C1478,Tabla_Insumos,4,FALSE),"")</f>
        <v/>
      </c>
      <c r="B1478" s="222">
        <f t="shared" ref="B1478:B1485" si="442">IFERROR(VLOOKUP(A1478,Tabla_Indices,5,FALSE),"")</f>
        <v>0</v>
      </c>
      <c r="C1478" s="223"/>
      <c r="D1478" s="224" t="str">
        <f t="shared" ref="D1478:D1485" si="443">IFERROR(VLOOKUP(C1478,Tabla_Insumos,2,FALSE),"")</f>
        <v/>
      </c>
      <c r="E1478" s="225"/>
      <c r="F1478" s="228">
        <f t="shared" ref="F1478:F1485" si="444">IFERROR(VLOOKUP(C1478,Tabla_Insumos,3,FALSE),0)</f>
        <v>0</v>
      </c>
      <c r="G1478" s="286">
        <f>ROUND(E1478*F1478,2)</f>
        <v>0</v>
      </c>
    </row>
    <row r="1479" spans="1:7" s="229" customFormat="1" ht="24" customHeight="1" x14ac:dyDescent="0.2">
      <c r="A1479" s="224" t="str">
        <f t="shared" si="441"/>
        <v/>
      </c>
      <c r="B1479" s="222">
        <f t="shared" si="442"/>
        <v>0</v>
      </c>
      <c r="C1479" s="223"/>
      <c r="D1479" s="224" t="str">
        <f t="shared" si="443"/>
        <v/>
      </c>
      <c r="E1479" s="225"/>
      <c r="F1479" s="228">
        <f t="shared" si="444"/>
        <v>0</v>
      </c>
      <c r="G1479" s="286">
        <f>ROUND(E1479*F1479,2)</f>
        <v>0</v>
      </c>
    </row>
    <row r="1480" spans="1:7" s="229" customFormat="1" ht="24" customHeight="1" x14ac:dyDescent="0.2">
      <c r="A1480" s="224" t="str">
        <f t="shared" si="441"/>
        <v/>
      </c>
      <c r="B1480" s="222">
        <f t="shared" si="442"/>
        <v>0</v>
      </c>
      <c r="C1480" s="223"/>
      <c r="D1480" s="224" t="str">
        <f t="shared" si="443"/>
        <v/>
      </c>
      <c r="E1480" s="225"/>
      <c r="F1480" s="228">
        <f t="shared" si="444"/>
        <v>0</v>
      </c>
      <c r="G1480" s="286">
        <f t="shared" ref="G1480:G1485" si="445">ROUND(E1480*F1480,2)</f>
        <v>0</v>
      </c>
    </row>
    <row r="1481" spans="1:7" s="229" customFormat="1" ht="24" customHeight="1" x14ac:dyDescent="0.2">
      <c r="A1481" s="224" t="str">
        <f t="shared" si="441"/>
        <v/>
      </c>
      <c r="B1481" s="222">
        <f t="shared" si="442"/>
        <v>0</v>
      </c>
      <c r="C1481" s="223"/>
      <c r="D1481" s="224" t="str">
        <f t="shared" si="443"/>
        <v/>
      </c>
      <c r="E1481" s="225"/>
      <c r="F1481" s="228">
        <f t="shared" si="444"/>
        <v>0</v>
      </c>
      <c r="G1481" s="286">
        <f t="shared" si="445"/>
        <v>0</v>
      </c>
    </row>
    <row r="1482" spans="1:7" s="229" customFormat="1" ht="24" customHeight="1" x14ac:dyDescent="0.2">
      <c r="A1482" s="224" t="str">
        <f t="shared" si="441"/>
        <v/>
      </c>
      <c r="B1482" s="222">
        <f t="shared" si="442"/>
        <v>0</v>
      </c>
      <c r="C1482" s="223"/>
      <c r="D1482" s="224" t="str">
        <f t="shared" si="443"/>
        <v/>
      </c>
      <c r="E1482" s="225"/>
      <c r="F1482" s="226">
        <f t="shared" si="444"/>
        <v>0</v>
      </c>
      <c r="G1482" s="286">
        <f t="shared" si="445"/>
        <v>0</v>
      </c>
    </row>
    <row r="1483" spans="1:7" s="229" customFormat="1" ht="24" customHeight="1" x14ac:dyDescent="0.2">
      <c r="A1483" s="224" t="str">
        <f t="shared" si="441"/>
        <v/>
      </c>
      <c r="B1483" s="222">
        <f t="shared" si="442"/>
        <v>0</v>
      </c>
      <c r="C1483" s="223"/>
      <c r="D1483" s="224" t="str">
        <f t="shared" si="443"/>
        <v/>
      </c>
      <c r="E1483" s="225"/>
      <c r="F1483" s="226">
        <f t="shared" si="444"/>
        <v>0</v>
      </c>
      <c r="G1483" s="286">
        <f t="shared" si="445"/>
        <v>0</v>
      </c>
    </row>
    <row r="1484" spans="1:7" s="229" customFormat="1" ht="24" customHeight="1" x14ac:dyDescent="0.2">
      <c r="A1484" s="224" t="str">
        <f t="shared" si="441"/>
        <v/>
      </c>
      <c r="B1484" s="222">
        <f t="shared" si="442"/>
        <v>0</v>
      </c>
      <c r="C1484" s="223"/>
      <c r="D1484" s="224" t="str">
        <f t="shared" si="443"/>
        <v/>
      </c>
      <c r="E1484" s="225"/>
      <c r="F1484" s="226">
        <f t="shared" si="444"/>
        <v>0</v>
      </c>
      <c r="G1484" s="286">
        <f t="shared" si="445"/>
        <v>0</v>
      </c>
    </row>
    <row r="1485" spans="1:7" s="229" customFormat="1" ht="24" customHeight="1" x14ac:dyDescent="0.2">
      <c r="A1485" s="224" t="str">
        <f t="shared" si="441"/>
        <v/>
      </c>
      <c r="B1485" s="222">
        <f t="shared" si="442"/>
        <v>0</v>
      </c>
      <c r="C1485" s="223"/>
      <c r="D1485" s="224" t="str">
        <f t="shared" si="443"/>
        <v/>
      </c>
      <c r="E1485" s="225"/>
      <c r="F1485" s="226">
        <f t="shared" si="444"/>
        <v>0</v>
      </c>
      <c r="G1485" s="286">
        <f t="shared" si="445"/>
        <v>0</v>
      </c>
    </row>
    <row r="1486" spans="1:7" ht="24" customHeight="1" x14ac:dyDescent="0.2">
      <c r="A1486" s="287"/>
      <c r="D1486" s="97"/>
      <c r="E1486" s="98"/>
      <c r="F1486" s="273" t="s">
        <v>32</v>
      </c>
      <c r="G1486" s="288">
        <f>SUBTOTAL(9,G1478:G1485)</f>
        <v>0</v>
      </c>
    </row>
    <row r="1487" spans="1:7" ht="24" customHeight="1" x14ac:dyDescent="0.2">
      <c r="A1487" s="287"/>
      <c r="C1487" s="107" t="s">
        <v>606</v>
      </c>
      <c r="D1487" s="97"/>
      <c r="E1487" s="98"/>
      <c r="G1487" s="289"/>
    </row>
    <row r="1488" spans="1:7" s="229" customFormat="1" ht="24" customHeight="1" x14ac:dyDescent="0.2">
      <c r="A1488" s="224" t="str">
        <f t="shared" ref="A1488:A1496" si="446">IFERROR(VLOOKUP(C1488,Tabla_Insumos,4,FALSE),"")</f>
        <v/>
      </c>
      <c r="B1488" s="222" t="str">
        <f t="shared" ref="B1488:B1496" si="447">IFERROR(VLOOKUP(C1488,Tabla_Insumos,5,FALSE),"")</f>
        <v/>
      </c>
      <c r="C1488" s="223"/>
      <c r="D1488" s="224" t="str">
        <f t="shared" ref="D1488:D1496" si="448">IFERROR(VLOOKUP(C1488,Tabla_Insumos,2,FALSE),"")</f>
        <v/>
      </c>
      <c r="E1488" s="225"/>
      <c r="F1488" s="226">
        <f t="shared" ref="F1488:F1496" si="449">IFERROR(VLOOKUP(C1488,Tabla_Insumos,3,FALSE),0)</f>
        <v>0</v>
      </c>
      <c r="G1488" s="286">
        <f t="shared" ref="G1488:G1496" si="450">ROUND(E1488*F1488,2)</f>
        <v>0</v>
      </c>
    </row>
    <row r="1489" spans="1:7" s="229" customFormat="1" ht="24" customHeight="1" x14ac:dyDescent="0.2">
      <c r="A1489" s="224" t="str">
        <f t="shared" si="446"/>
        <v/>
      </c>
      <c r="B1489" s="222" t="str">
        <f t="shared" si="447"/>
        <v/>
      </c>
      <c r="C1489" s="223"/>
      <c r="D1489" s="224" t="str">
        <f t="shared" si="448"/>
        <v/>
      </c>
      <c r="E1489" s="225"/>
      <c r="F1489" s="226">
        <f t="shared" si="449"/>
        <v>0</v>
      </c>
      <c r="G1489" s="286">
        <f t="shared" si="450"/>
        <v>0</v>
      </c>
    </row>
    <row r="1490" spans="1:7" s="229" customFormat="1" ht="24" customHeight="1" x14ac:dyDescent="0.2">
      <c r="A1490" s="224" t="str">
        <f t="shared" si="446"/>
        <v/>
      </c>
      <c r="B1490" s="222" t="str">
        <f t="shared" si="447"/>
        <v/>
      </c>
      <c r="C1490" s="223"/>
      <c r="D1490" s="224" t="str">
        <f t="shared" si="448"/>
        <v/>
      </c>
      <c r="E1490" s="225"/>
      <c r="F1490" s="226">
        <f t="shared" si="449"/>
        <v>0</v>
      </c>
      <c r="G1490" s="286">
        <f t="shared" si="450"/>
        <v>0</v>
      </c>
    </row>
    <row r="1491" spans="1:7" s="229" customFormat="1" ht="24" customHeight="1" x14ac:dyDescent="0.2">
      <c r="A1491" s="224" t="str">
        <f t="shared" si="446"/>
        <v/>
      </c>
      <c r="B1491" s="222" t="str">
        <f t="shared" si="447"/>
        <v/>
      </c>
      <c r="C1491" s="223"/>
      <c r="D1491" s="224" t="str">
        <f t="shared" si="448"/>
        <v/>
      </c>
      <c r="E1491" s="225"/>
      <c r="F1491" s="226">
        <f t="shared" si="449"/>
        <v>0</v>
      </c>
      <c r="G1491" s="286">
        <f t="shared" si="450"/>
        <v>0</v>
      </c>
    </row>
    <row r="1492" spans="1:7" s="229" customFormat="1" ht="24" customHeight="1" x14ac:dyDescent="0.2">
      <c r="A1492" s="224" t="str">
        <f t="shared" si="446"/>
        <v/>
      </c>
      <c r="B1492" s="222" t="str">
        <f t="shared" si="447"/>
        <v/>
      </c>
      <c r="C1492" s="223"/>
      <c r="D1492" s="224" t="str">
        <f t="shared" si="448"/>
        <v/>
      </c>
      <c r="E1492" s="225"/>
      <c r="F1492" s="226">
        <f t="shared" si="449"/>
        <v>0</v>
      </c>
      <c r="G1492" s="286">
        <f t="shared" si="450"/>
        <v>0</v>
      </c>
    </row>
    <row r="1493" spans="1:7" s="229" customFormat="1" ht="24" customHeight="1" x14ac:dyDescent="0.2">
      <c r="A1493" s="224" t="str">
        <f t="shared" si="446"/>
        <v/>
      </c>
      <c r="B1493" s="222" t="str">
        <f t="shared" si="447"/>
        <v/>
      </c>
      <c r="C1493" s="223"/>
      <c r="D1493" s="224" t="str">
        <f t="shared" si="448"/>
        <v/>
      </c>
      <c r="E1493" s="225"/>
      <c r="F1493" s="226">
        <f t="shared" si="449"/>
        <v>0</v>
      </c>
      <c r="G1493" s="286">
        <f t="shared" si="450"/>
        <v>0</v>
      </c>
    </row>
    <row r="1494" spans="1:7" s="229" customFormat="1" ht="24" customHeight="1" x14ac:dyDescent="0.2">
      <c r="A1494" s="224" t="str">
        <f t="shared" si="446"/>
        <v/>
      </c>
      <c r="B1494" s="222" t="str">
        <f t="shared" si="447"/>
        <v/>
      </c>
      <c r="C1494" s="223"/>
      <c r="D1494" s="224" t="str">
        <f t="shared" si="448"/>
        <v/>
      </c>
      <c r="E1494" s="225"/>
      <c r="F1494" s="226">
        <f t="shared" si="449"/>
        <v>0</v>
      </c>
      <c r="G1494" s="286">
        <f t="shared" si="450"/>
        <v>0</v>
      </c>
    </row>
    <row r="1495" spans="1:7" s="229" customFormat="1" ht="24" customHeight="1" x14ac:dyDescent="0.2">
      <c r="A1495" s="224" t="str">
        <f t="shared" si="446"/>
        <v/>
      </c>
      <c r="B1495" s="222" t="str">
        <f t="shared" si="447"/>
        <v/>
      </c>
      <c r="C1495" s="223"/>
      <c r="D1495" s="224" t="str">
        <f t="shared" si="448"/>
        <v/>
      </c>
      <c r="E1495" s="225"/>
      <c r="F1495" s="226">
        <f t="shared" si="449"/>
        <v>0</v>
      </c>
      <c r="G1495" s="286">
        <f t="shared" si="450"/>
        <v>0</v>
      </c>
    </row>
    <row r="1496" spans="1:7" s="229" customFormat="1" ht="24" customHeight="1" x14ac:dyDescent="0.2">
      <c r="A1496" s="224" t="str">
        <f t="shared" si="446"/>
        <v/>
      </c>
      <c r="B1496" s="222" t="str">
        <f t="shared" si="447"/>
        <v/>
      </c>
      <c r="C1496" s="223"/>
      <c r="D1496" s="224" t="str">
        <f t="shared" si="448"/>
        <v/>
      </c>
      <c r="E1496" s="225"/>
      <c r="F1496" s="226">
        <f t="shared" si="449"/>
        <v>0</v>
      </c>
      <c r="G1496" s="286">
        <f t="shared" si="450"/>
        <v>0</v>
      </c>
    </row>
    <row r="1497" spans="1:7" ht="24" customHeight="1" x14ac:dyDescent="0.2">
      <c r="A1497" s="290"/>
      <c r="B1497" s="97"/>
      <c r="D1497" s="97"/>
      <c r="E1497" s="98"/>
      <c r="F1497" s="273" t="s">
        <v>33</v>
      </c>
      <c r="G1497" s="288">
        <f>SUBTOTAL(9,G1488:G1496)</f>
        <v>0</v>
      </c>
    </row>
    <row r="1498" spans="1:7" ht="24" customHeight="1" x14ac:dyDescent="0.2">
      <c r="A1498" s="291"/>
      <c r="B1498" s="97"/>
      <c r="D1498" s="97"/>
      <c r="E1498" s="98"/>
      <c r="G1498" s="289"/>
    </row>
    <row r="1499" spans="1:7" ht="24" customHeight="1" x14ac:dyDescent="0.2">
      <c r="A1499" s="292" t="str">
        <f>B1457</f>
        <v/>
      </c>
      <c r="B1499" s="293" t="str">
        <f>C1457</f>
        <v/>
      </c>
      <c r="C1499" s="104"/>
      <c r="D1499" s="104" t="s">
        <v>34</v>
      </c>
      <c r="E1499" s="105"/>
      <c r="F1499" s="295" t="s">
        <v>35</v>
      </c>
      <c r="G1499" s="294">
        <f>SUBTOTAL(9,G1462:G1498)</f>
        <v>0</v>
      </c>
    </row>
    <row r="1501" spans="1:7" ht="24" customHeight="1" x14ac:dyDescent="0.2">
      <c r="A1501" s="274" t="s">
        <v>37</v>
      </c>
      <c r="B1501" s="275"/>
      <c r="C1501" s="275"/>
      <c r="D1501" s="275"/>
      <c r="E1501" s="275"/>
      <c r="F1501" s="275"/>
      <c r="G1501" s="276"/>
    </row>
    <row r="1502" spans="1:7" ht="24" customHeight="1" x14ac:dyDescent="0.2">
      <c r="A1502" s="277" t="s">
        <v>602</v>
      </c>
      <c r="B1502" s="93" t="str">
        <f>Comitente</f>
        <v>DIRECCION PROVINCIAL DE ESPACIOS VERDES</v>
      </c>
      <c r="C1502" s="89"/>
      <c r="D1502" s="94"/>
      <c r="E1502" s="94"/>
      <c r="F1502" s="95"/>
      <c r="G1502" s="278"/>
    </row>
    <row r="1503" spans="1:7" ht="24" customHeight="1" x14ac:dyDescent="0.2">
      <c r="A1503" s="277" t="s">
        <v>603</v>
      </c>
      <c r="B1503" s="93">
        <f>Contratista</f>
        <v>0</v>
      </c>
      <c r="C1503" s="90"/>
      <c r="D1503" s="90"/>
      <c r="E1503" s="90"/>
      <c r="F1503" s="96"/>
      <c r="G1503" s="279"/>
    </row>
    <row r="1504" spans="1:7" ht="24" customHeight="1" x14ac:dyDescent="0.2">
      <c r="A1504" s="277" t="s">
        <v>24</v>
      </c>
      <c r="B1504" s="93" t="str">
        <f>Obra</f>
        <v>EXTRACCION DE MANGRULLO EXISTENTE, PROVISION DE NUEVO MANGRULLO Y REFUNCIONALIZACION DE JUEGOS DE NIÑOS EN PARQUE DE MAYO</v>
      </c>
      <c r="C1504" s="90"/>
      <c r="D1504" s="90"/>
      <c r="E1504" s="90"/>
      <c r="F1504" s="96" t="s">
        <v>38</v>
      </c>
      <c r="G1504" s="280">
        <f>Fecha_Base</f>
        <v>44865</v>
      </c>
    </row>
    <row r="1505" spans="1:123" ht="24" customHeight="1" x14ac:dyDescent="0.2">
      <c r="A1505" s="281" t="s">
        <v>601</v>
      </c>
      <c r="B1505" s="91" t="str">
        <f>Ubicación</f>
        <v>CAPITAL</v>
      </c>
      <c r="C1505" s="91"/>
      <c r="D1505" s="97"/>
      <c r="E1505" s="98"/>
      <c r="G1505" s="282"/>
    </row>
    <row r="1506" spans="1:123" ht="24" customHeight="1" x14ac:dyDescent="0.2">
      <c r="A1506" s="281" t="s">
        <v>39</v>
      </c>
      <c r="B1506" s="100" t="str">
        <f>IFERROR(VALUE(LEFT(B1507,FIND(".",B1507)-1)),"")</f>
        <v/>
      </c>
      <c r="C1506" s="92" t="str">
        <f>IFERROR(VLOOKUP(B1506,Tabla_CyP,2,FALSE),"")</f>
        <v/>
      </c>
      <c r="E1506" s="98"/>
      <c r="G1506" s="282"/>
    </row>
    <row r="1507" spans="1:123" ht="24" customHeight="1" x14ac:dyDescent="0.2">
      <c r="A1507" s="281" t="s">
        <v>25</v>
      </c>
      <c r="B1507" s="101" t="str">
        <f>IFERROR(VLOOKUP(COUNTIF($A$1:A1507,"ANALISIS DE PRECIOS"),Tabla_NumeroItem,2,FALSE),"")</f>
        <v/>
      </c>
      <c r="C1507" s="92" t="str">
        <f>IFERROR(VLOOKUP(B1507,Tabla_CyP,2,FALSE),"")</f>
        <v/>
      </c>
      <c r="D1507" s="97"/>
      <c r="E1507" s="98"/>
      <c r="F1507" s="96" t="s">
        <v>26</v>
      </c>
      <c r="G1507" s="283" t="str">
        <f>IFERROR(VLOOKUP(B1507,Tabla_CyP,4,FALSE),"")</f>
        <v/>
      </c>
    </row>
    <row r="1508" spans="1:123" ht="24" customHeight="1" x14ac:dyDescent="0.2">
      <c r="A1508" s="281"/>
      <c r="B1508" s="91"/>
      <c r="D1508" s="97"/>
      <c r="E1508" s="98"/>
      <c r="G1508" s="282"/>
    </row>
    <row r="1509" spans="1:123" ht="24" customHeight="1" x14ac:dyDescent="0.2">
      <c r="A1509" s="334" t="s">
        <v>507</v>
      </c>
      <c r="B1509" s="335"/>
      <c r="C1509" s="336" t="s">
        <v>0</v>
      </c>
      <c r="D1509" s="336" t="s">
        <v>27</v>
      </c>
      <c r="E1509" s="338" t="s">
        <v>28</v>
      </c>
      <c r="F1509" s="340" t="s">
        <v>29</v>
      </c>
      <c r="G1509" s="340" t="s">
        <v>30</v>
      </c>
    </row>
    <row r="1510" spans="1:123" s="97" customFormat="1" ht="24" customHeight="1" x14ac:dyDescent="0.2">
      <c r="A1510" s="102" t="s">
        <v>508</v>
      </c>
      <c r="B1510" s="102" t="s">
        <v>509</v>
      </c>
      <c r="C1510" s="337"/>
      <c r="D1510" s="337"/>
      <c r="E1510" s="339"/>
      <c r="F1510" s="341"/>
      <c r="G1510" s="341"/>
      <c r="H1510" s="230"/>
      <c r="I1510" s="230"/>
      <c r="J1510" s="230"/>
      <c r="K1510" s="230"/>
      <c r="L1510" s="230"/>
      <c r="M1510" s="230"/>
      <c r="N1510" s="230"/>
      <c r="O1510" s="230"/>
      <c r="P1510" s="230"/>
      <c r="Q1510" s="230"/>
      <c r="R1510" s="230"/>
      <c r="S1510" s="230"/>
      <c r="T1510" s="230"/>
      <c r="U1510" s="230"/>
      <c r="V1510" s="230"/>
      <c r="W1510" s="230"/>
      <c r="X1510" s="230"/>
      <c r="Y1510" s="230"/>
      <c r="Z1510" s="230"/>
      <c r="AA1510" s="230"/>
      <c r="AB1510" s="230"/>
      <c r="AC1510" s="230"/>
      <c r="AD1510" s="230"/>
      <c r="AE1510" s="230"/>
      <c r="AF1510" s="230"/>
      <c r="AG1510" s="230"/>
      <c r="AH1510" s="230"/>
      <c r="AI1510" s="230"/>
      <c r="AJ1510" s="230"/>
      <c r="AK1510" s="230"/>
      <c r="AL1510" s="230"/>
      <c r="AM1510" s="230"/>
      <c r="AN1510" s="230"/>
      <c r="AO1510" s="230"/>
      <c r="AP1510" s="230"/>
      <c r="AQ1510" s="230"/>
      <c r="AR1510" s="230"/>
      <c r="AS1510" s="230"/>
      <c r="AT1510" s="230"/>
      <c r="AU1510" s="230"/>
      <c r="AV1510" s="230"/>
      <c r="AW1510" s="230"/>
      <c r="AX1510" s="230"/>
      <c r="AY1510" s="230"/>
      <c r="AZ1510" s="230"/>
      <c r="BA1510" s="230"/>
      <c r="BB1510" s="230"/>
      <c r="BC1510" s="230"/>
      <c r="BD1510" s="230"/>
      <c r="BE1510" s="230"/>
      <c r="BF1510" s="230"/>
      <c r="BG1510" s="230"/>
      <c r="BH1510" s="230"/>
      <c r="BI1510" s="230"/>
      <c r="BJ1510" s="230"/>
      <c r="BK1510" s="230"/>
      <c r="BL1510" s="230"/>
      <c r="BM1510" s="230"/>
      <c r="BN1510" s="230"/>
      <c r="BO1510" s="230"/>
      <c r="BP1510" s="230"/>
      <c r="BQ1510" s="230"/>
      <c r="BR1510" s="230"/>
      <c r="BS1510" s="230"/>
      <c r="BT1510" s="230"/>
      <c r="BU1510" s="230"/>
      <c r="BV1510" s="230"/>
      <c r="BW1510" s="230"/>
      <c r="BX1510" s="230"/>
      <c r="BY1510" s="230"/>
      <c r="BZ1510" s="230"/>
      <c r="CA1510" s="230"/>
      <c r="CB1510" s="230"/>
      <c r="CC1510" s="230"/>
      <c r="CD1510" s="230"/>
      <c r="CE1510" s="230"/>
      <c r="CF1510" s="230"/>
      <c r="CG1510" s="230"/>
      <c r="CH1510" s="230"/>
      <c r="CI1510" s="230"/>
      <c r="CJ1510" s="230"/>
      <c r="CK1510" s="230"/>
      <c r="CL1510" s="230"/>
      <c r="CM1510" s="230"/>
      <c r="CN1510" s="230"/>
      <c r="CO1510" s="230"/>
      <c r="CP1510" s="230"/>
      <c r="CQ1510" s="230"/>
      <c r="CR1510" s="230"/>
      <c r="CS1510" s="230"/>
      <c r="CT1510" s="230"/>
      <c r="CU1510" s="230"/>
      <c r="CV1510" s="230"/>
      <c r="CW1510" s="230"/>
      <c r="CX1510" s="230"/>
      <c r="CY1510" s="230"/>
      <c r="CZ1510" s="230"/>
      <c r="DA1510" s="230"/>
      <c r="DB1510" s="230"/>
      <c r="DC1510" s="230"/>
      <c r="DD1510" s="230"/>
      <c r="DE1510" s="230"/>
      <c r="DF1510" s="230"/>
      <c r="DG1510" s="230"/>
      <c r="DH1510" s="230"/>
      <c r="DI1510" s="230"/>
      <c r="DJ1510" s="230"/>
      <c r="DK1510" s="230"/>
      <c r="DL1510" s="230"/>
      <c r="DM1510" s="230"/>
      <c r="DN1510" s="230"/>
      <c r="DO1510" s="230"/>
      <c r="DP1510" s="230"/>
      <c r="DQ1510" s="230"/>
      <c r="DR1510" s="230"/>
      <c r="DS1510" s="230"/>
    </row>
    <row r="1511" spans="1:123" ht="24" customHeight="1" x14ac:dyDescent="0.2">
      <c r="A1511" s="284"/>
      <c r="B1511" s="103"/>
      <c r="C1511" s="143" t="s">
        <v>604</v>
      </c>
      <c r="D1511" s="104"/>
      <c r="E1511" s="105"/>
      <c r="F1511" s="106"/>
      <c r="G1511" s="285"/>
    </row>
    <row r="1512" spans="1:123" s="229" customFormat="1" ht="24" customHeight="1" x14ac:dyDescent="0.2">
      <c r="A1512" s="224" t="str">
        <f t="shared" ref="A1512:A1525" si="451">IFERROR(VLOOKUP(C1512,Tabla_Insumos,4,FALSE),"")</f>
        <v/>
      </c>
      <c r="B1512" s="222" t="str">
        <f>IFERROR(VLOOKUP(C1512,Tabla_Insumos,5,FALSE),"")</f>
        <v/>
      </c>
      <c r="C1512" s="223"/>
      <c r="D1512" s="224" t="str">
        <f t="shared" ref="D1512:D1525" si="452">IFERROR(VLOOKUP(C1512,Tabla_Insumos,2,FALSE),"")</f>
        <v/>
      </c>
      <c r="E1512" s="225"/>
      <c r="F1512" s="226">
        <f t="shared" ref="F1512:F1525" si="453">IFERROR(VLOOKUP(C1512,Tabla_Insumos,3,FALSE),0)</f>
        <v>0</v>
      </c>
      <c r="G1512" s="286">
        <f>ROUND(E1512*F1512,2)</f>
        <v>0</v>
      </c>
    </row>
    <row r="1513" spans="1:123" s="229" customFormat="1" ht="24" customHeight="1" x14ac:dyDescent="0.2">
      <c r="A1513" s="224" t="str">
        <f t="shared" si="451"/>
        <v/>
      </c>
      <c r="B1513" s="222" t="str">
        <f t="shared" ref="B1513:B1525" si="454">IFERROR(VLOOKUP(C1513,Tabla_Insumos,5,FALSE),"")</f>
        <v/>
      </c>
      <c r="C1513" s="223"/>
      <c r="D1513" s="224" t="str">
        <f t="shared" si="452"/>
        <v/>
      </c>
      <c r="E1513" s="225"/>
      <c r="F1513" s="226">
        <f t="shared" si="453"/>
        <v>0</v>
      </c>
      <c r="G1513" s="286">
        <f t="shared" ref="G1513:G1525" si="455">ROUND(E1513*F1513,2)</f>
        <v>0</v>
      </c>
    </row>
    <row r="1514" spans="1:123" s="229" customFormat="1" ht="24" customHeight="1" x14ac:dyDescent="0.2">
      <c r="A1514" s="224" t="str">
        <f t="shared" si="451"/>
        <v/>
      </c>
      <c r="B1514" s="222" t="str">
        <f t="shared" si="454"/>
        <v/>
      </c>
      <c r="C1514" s="223"/>
      <c r="D1514" s="224" t="str">
        <f t="shared" si="452"/>
        <v/>
      </c>
      <c r="E1514" s="225"/>
      <c r="F1514" s="226">
        <f t="shared" si="453"/>
        <v>0</v>
      </c>
      <c r="G1514" s="286">
        <f t="shared" si="455"/>
        <v>0</v>
      </c>
    </row>
    <row r="1515" spans="1:123" s="229" customFormat="1" ht="24" customHeight="1" x14ac:dyDescent="0.2">
      <c r="A1515" s="224" t="str">
        <f t="shared" si="451"/>
        <v/>
      </c>
      <c r="B1515" s="222" t="str">
        <f t="shared" si="454"/>
        <v/>
      </c>
      <c r="C1515" s="223"/>
      <c r="D1515" s="224" t="str">
        <f t="shared" si="452"/>
        <v/>
      </c>
      <c r="E1515" s="225"/>
      <c r="F1515" s="226">
        <f t="shared" si="453"/>
        <v>0</v>
      </c>
      <c r="G1515" s="286">
        <f t="shared" si="455"/>
        <v>0</v>
      </c>
    </row>
    <row r="1516" spans="1:123" s="229" customFormat="1" ht="24" customHeight="1" x14ac:dyDescent="0.2">
      <c r="A1516" s="224" t="str">
        <f t="shared" si="451"/>
        <v/>
      </c>
      <c r="B1516" s="222" t="str">
        <f t="shared" si="454"/>
        <v/>
      </c>
      <c r="C1516" s="223"/>
      <c r="D1516" s="224" t="str">
        <f t="shared" si="452"/>
        <v/>
      </c>
      <c r="E1516" s="225"/>
      <c r="F1516" s="226">
        <f t="shared" si="453"/>
        <v>0</v>
      </c>
      <c r="G1516" s="286">
        <f t="shared" si="455"/>
        <v>0</v>
      </c>
    </row>
    <row r="1517" spans="1:123" s="229" customFormat="1" ht="24" customHeight="1" x14ac:dyDescent="0.2">
      <c r="A1517" s="224" t="str">
        <f t="shared" si="451"/>
        <v/>
      </c>
      <c r="B1517" s="222" t="str">
        <f t="shared" si="454"/>
        <v/>
      </c>
      <c r="C1517" s="223"/>
      <c r="D1517" s="224" t="str">
        <f t="shared" si="452"/>
        <v/>
      </c>
      <c r="E1517" s="225"/>
      <c r="F1517" s="226">
        <f t="shared" si="453"/>
        <v>0</v>
      </c>
      <c r="G1517" s="286">
        <f t="shared" si="455"/>
        <v>0</v>
      </c>
    </row>
    <row r="1518" spans="1:123" s="229" customFormat="1" ht="24" customHeight="1" x14ac:dyDescent="0.2">
      <c r="A1518" s="224" t="str">
        <f t="shared" si="451"/>
        <v/>
      </c>
      <c r="B1518" s="222" t="str">
        <f t="shared" si="454"/>
        <v/>
      </c>
      <c r="C1518" s="223"/>
      <c r="D1518" s="224" t="str">
        <f t="shared" si="452"/>
        <v/>
      </c>
      <c r="E1518" s="225"/>
      <c r="F1518" s="226">
        <f t="shared" si="453"/>
        <v>0</v>
      </c>
      <c r="G1518" s="286">
        <f t="shared" si="455"/>
        <v>0</v>
      </c>
    </row>
    <row r="1519" spans="1:123" s="229" customFormat="1" ht="24" customHeight="1" x14ac:dyDescent="0.2">
      <c r="A1519" s="224" t="str">
        <f t="shared" si="451"/>
        <v/>
      </c>
      <c r="B1519" s="222" t="str">
        <f t="shared" si="454"/>
        <v/>
      </c>
      <c r="C1519" s="223"/>
      <c r="D1519" s="224" t="str">
        <f t="shared" si="452"/>
        <v/>
      </c>
      <c r="E1519" s="225"/>
      <c r="F1519" s="226">
        <f t="shared" si="453"/>
        <v>0</v>
      </c>
      <c r="G1519" s="286">
        <f t="shared" si="455"/>
        <v>0</v>
      </c>
    </row>
    <row r="1520" spans="1:123" s="229" customFormat="1" ht="24" customHeight="1" x14ac:dyDescent="0.2">
      <c r="A1520" s="224" t="str">
        <f t="shared" si="451"/>
        <v/>
      </c>
      <c r="B1520" s="222" t="str">
        <f t="shared" si="454"/>
        <v/>
      </c>
      <c r="C1520" s="223"/>
      <c r="D1520" s="224" t="str">
        <f t="shared" si="452"/>
        <v/>
      </c>
      <c r="E1520" s="225"/>
      <c r="F1520" s="226">
        <f t="shared" si="453"/>
        <v>0</v>
      </c>
      <c r="G1520" s="286">
        <f t="shared" si="455"/>
        <v>0</v>
      </c>
    </row>
    <row r="1521" spans="1:7" s="229" customFormat="1" ht="24" customHeight="1" x14ac:dyDescent="0.2">
      <c r="A1521" s="224" t="str">
        <f t="shared" si="451"/>
        <v/>
      </c>
      <c r="B1521" s="222" t="str">
        <f t="shared" si="454"/>
        <v/>
      </c>
      <c r="C1521" s="223"/>
      <c r="D1521" s="224" t="str">
        <f t="shared" si="452"/>
        <v/>
      </c>
      <c r="E1521" s="225"/>
      <c r="F1521" s="226">
        <f t="shared" si="453"/>
        <v>0</v>
      </c>
      <c r="G1521" s="286">
        <f t="shared" si="455"/>
        <v>0</v>
      </c>
    </row>
    <row r="1522" spans="1:7" s="229" customFormat="1" ht="24" customHeight="1" x14ac:dyDescent="0.2">
      <c r="A1522" s="224" t="str">
        <f t="shared" si="451"/>
        <v/>
      </c>
      <c r="B1522" s="222" t="str">
        <f t="shared" si="454"/>
        <v/>
      </c>
      <c r="C1522" s="223"/>
      <c r="D1522" s="224" t="str">
        <f t="shared" si="452"/>
        <v/>
      </c>
      <c r="E1522" s="225"/>
      <c r="F1522" s="226">
        <f t="shared" si="453"/>
        <v>0</v>
      </c>
      <c r="G1522" s="286">
        <f t="shared" si="455"/>
        <v>0</v>
      </c>
    </row>
    <row r="1523" spans="1:7" s="229" customFormat="1" ht="24" customHeight="1" x14ac:dyDescent="0.2">
      <c r="A1523" s="224" t="str">
        <f t="shared" si="451"/>
        <v/>
      </c>
      <c r="B1523" s="222" t="str">
        <f t="shared" si="454"/>
        <v/>
      </c>
      <c r="C1523" s="223"/>
      <c r="D1523" s="224" t="str">
        <f t="shared" si="452"/>
        <v/>
      </c>
      <c r="E1523" s="225"/>
      <c r="F1523" s="226">
        <f t="shared" si="453"/>
        <v>0</v>
      </c>
      <c r="G1523" s="286">
        <f t="shared" si="455"/>
        <v>0</v>
      </c>
    </row>
    <row r="1524" spans="1:7" s="229" customFormat="1" ht="24" customHeight="1" x14ac:dyDescent="0.2">
      <c r="A1524" s="224" t="str">
        <f t="shared" si="451"/>
        <v/>
      </c>
      <c r="B1524" s="222" t="str">
        <f t="shared" si="454"/>
        <v/>
      </c>
      <c r="C1524" s="223"/>
      <c r="D1524" s="224" t="str">
        <f t="shared" si="452"/>
        <v/>
      </c>
      <c r="E1524" s="225"/>
      <c r="F1524" s="226">
        <f t="shared" si="453"/>
        <v>0</v>
      </c>
      <c r="G1524" s="286">
        <f t="shared" si="455"/>
        <v>0</v>
      </c>
    </row>
    <row r="1525" spans="1:7" s="229" customFormat="1" ht="24" customHeight="1" x14ac:dyDescent="0.2">
      <c r="A1525" s="224" t="str">
        <f t="shared" si="451"/>
        <v/>
      </c>
      <c r="B1525" s="222" t="str">
        <f t="shared" si="454"/>
        <v/>
      </c>
      <c r="C1525" s="223"/>
      <c r="D1525" s="224" t="str">
        <f t="shared" si="452"/>
        <v/>
      </c>
      <c r="E1525" s="225"/>
      <c r="F1525" s="227">
        <f t="shared" si="453"/>
        <v>0</v>
      </c>
      <c r="G1525" s="286">
        <f t="shared" si="455"/>
        <v>0</v>
      </c>
    </row>
    <row r="1526" spans="1:7" ht="24" customHeight="1" x14ac:dyDescent="0.2">
      <c r="A1526" s="287"/>
      <c r="D1526" s="97"/>
      <c r="E1526" s="98"/>
      <c r="F1526" s="273" t="s">
        <v>31</v>
      </c>
      <c r="G1526" s="288">
        <f>SUBTOTAL(9,G1512:G1525)</f>
        <v>0</v>
      </c>
    </row>
    <row r="1527" spans="1:7" ht="24" customHeight="1" x14ac:dyDescent="0.2">
      <c r="A1527" s="287"/>
      <c r="C1527" s="107" t="s">
        <v>605</v>
      </c>
      <c r="D1527" s="97"/>
      <c r="E1527" s="98"/>
      <c r="G1527" s="289"/>
    </row>
    <row r="1528" spans="1:7" s="229" customFormat="1" ht="24" customHeight="1" x14ac:dyDescent="0.2">
      <c r="A1528" s="224" t="str">
        <f t="shared" ref="A1528:A1535" si="456">IFERROR(VLOOKUP(C1528,Tabla_Insumos,4,FALSE),"")</f>
        <v/>
      </c>
      <c r="B1528" s="222">
        <f t="shared" ref="B1528:B1535" si="457">IFERROR(VLOOKUP(A1528,Tabla_Indices,5,FALSE),"")</f>
        <v>0</v>
      </c>
      <c r="C1528" s="223"/>
      <c r="D1528" s="224" t="str">
        <f t="shared" ref="D1528:D1535" si="458">IFERROR(VLOOKUP(C1528,Tabla_Insumos,2,FALSE),"")</f>
        <v/>
      </c>
      <c r="E1528" s="225"/>
      <c r="F1528" s="228">
        <f t="shared" ref="F1528:F1535" si="459">IFERROR(VLOOKUP(C1528,Tabla_Insumos,3,FALSE),0)</f>
        <v>0</v>
      </c>
      <c r="G1528" s="286">
        <f>ROUND(E1528*F1528,2)</f>
        <v>0</v>
      </c>
    </row>
    <row r="1529" spans="1:7" s="229" customFormat="1" ht="24" customHeight="1" x14ac:dyDescent="0.2">
      <c r="A1529" s="224" t="str">
        <f t="shared" si="456"/>
        <v/>
      </c>
      <c r="B1529" s="222">
        <f t="shared" si="457"/>
        <v>0</v>
      </c>
      <c r="C1529" s="223"/>
      <c r="D1529" s="224" t="str">
        <f t="shared" si="458"/>
        <v/>
      </c>
      <c r="E1529" s="225"/>
      <c r="F1529" s="228">
        <f t="shared" si="459"/>
        <v>0</v>
      </c>
      <c r="G1529" s="286">
        <f>ROUND(E1529*F1529,2)</f>
        <v>0</v>
      </c>
    </row>
    <row r="1530" spans="1:7" s="229" customFormat="1" ht="24" customHeight="1" x14ac:dyDescent="0.2">
      <c r="A1530" s="224" t="str">
        <f t="shared" si="456"/>
        <v/>
      </c>
      <c r="B1530" s="222">
        <f t="shared" si="457"/>
        <v>0</v>
      </c>
      <c r="C1530" s="223"/>
      <c r="D1530" s="224" t="str">
        <f t="shared" si="458"/>
        <v/>
      </c>
      <c r="E1530" s="225"/>
      <c r="F1530" s="228">
        <f t="shared" si="459"/>
        <v>0</v>
      </c>
      <c r="G1530" s="286">
        <f t="shared" ref="G1530:G1535" si="460">ROUND(E1530*F1530,2)</f>
        <v>0</v>
      </c>
    </row>
    <row r="1531" spans="1:7" s="229" customFormat="1" ht="24" customHeight="1" x14ac:dyDescent="0.2">
      <c r="A1531" s="224" t="str">
        <f t="shared" si="456"/>
        <v/>
      </c>
      <c r="B1531" s="222">
        <f t="shared" si="457"/>
        <v>0</v>
      </c>
      <c r="C1531" s="223"/>
      <c r="D1531" s="224" t="str">
        <f t="shared" si="458"/>
        <v/>
      </c>
      <c r="E1531" s="225"/>
      <c r="F1531" s="228">
        <f t="shared" si="459"/>
        <v>0</v>
      </c>
      <c r="G1531" s="286">
        <f t="shared" si="460"/>
        <v>0</v>
      </c>
    </row>
    <row r="1532" spans="1:7" s="229" customFormat="1" ht="24" customHeight="1" x14ac:dyDescent="0.2">
      <c r="A1532" s="224" t="str">
        <f t="shared" si="456"/>
        <v/>
      </c>
      <c r="B1532" s="222">
        <f t="shared" si="457"/>
        <v>0</v>
      </c>
      <c r="C1532" s="223"/>
      <c r="D1532" s="224" t="str">
        <f t="shared" si="458"/>
        <v/>
      </c>
      <c r="E1532" s="225"/>
      <c r="F1532" s="226">
        <f t="shared" si="459"/>
        <v>0</v>
      </c>
      <c r="G1532" s="286">
        <f t="shared" si="460"/>
        <v>0</v>
      </c>
    </row>
    <row r="1533" spans="1:7" s="229" customFormat="1" ht="24" customHeight="1" x14ac:dyDescent="0.2">
      <c r="A1533" s="224" t="str">
        <f t="shared" si="456"/>
        <v/>
      </c>
      <c r="B1533" s="222">
        <f t="shared" si="457"/>
        <v>0</v>
      </c>
      <c r="C1533" s="223"/>
      <c r="D1533" s="224" t="str">
        <f t="shared" si="458"/>
        <v/>
      </c>
      <c r="E1533" s="225"/>
      <c r="F1533" s="226">
        <f t="shared" si="459"/>
        <v>0</v>
      </c>
      <c r="G1533" s="286">
        <f t="shared" si="460"/>
        <v>0</v>
      </c>
    </row>
    <row r="1534" spans="1:7" s="229" customFormat="1" ht="24" customHeight="1" x14ac:dyDescent="0.2">
      <c r="A1534" s="224" t="str">
        <f t="shared" si="456"/>
        <v/>
      </c>
      <c r="B1534" s="222">
        <f t="shared" si="457"/>
        <v>0</v>
      </c>
      <c r="C1534" s="223"/>
      <c r="D1534" s="224" t="str">
        <f t="shared" si="458"/>
        <v/>
      </c>
      <c r="E1534" s="225"/>
      <c r="F1534" s="226">
        <f t="shared" si="459"/>
        <v>0</v>
      </c>
      <c r="G1534" s="286">
        <f t="shared" si="460"/>
        <v>0</v>
      </c>
    </row>
    <row r="1535" spans="1:7" s="229" customFormat="1" ht="24" customHeight="1" x14ac:dyDescent="0.2">
      <c r="A1535" s="224" t="str">
        <f t="shared" si="456"/>
        <v/>
      </c>
      <c r="B1535" s="222">
        <f t="shared" si="457"/>
        <v>0</v>
      </c>
      <c r="C1535" s="223"/>
      <c r="D1535" s="224" t="str">
        <f t="shared" si="458"/>
        <v/>
      </c>
      <c r="E1535" s="225"/>
      <c r="F1535" s="226">
        <f t="shared" si="459"/>
        <v>0</v>
      </c>
      <c r="G1535" s="286">
        <f t="shared" si="460"/>
        <v>0</v>
      </c>
    </row>
    <row r="1536" spans="1:7" ht="24" customHeight="1" x14ac:dyDescent="0.2">
      <c r="A1536" s="287"/>
      <c r="D1536" s="97"/>
      <c r="E1536" s="98"/>
      <c r="F1536" s="273" t="s">
        <v>32</v>
      </c>
      <c r="G1536" s="288">
        <f>SUBTOTAL(9,G1528:G1535)</f>
        <v>0</v>
      </c>
    </row>
    <row r="1537" spans="1:7" ht="24" customHeight="1" x14ac:dyDescent="0.2">
      <c r="A1537" s="287"/>
      <c r="C1537" s="107" t="s">
        <v>606</v>
      </c>
      <c r="D1537" s="97"/>
      <c r="E1537" s="98"/>
      <c r="G1537" s="289"/>
    </row>
    <row r="1538" spans="1:7" s="229" customFormat="1" ht="24" customHeight="1" x14ac:dyDescent="0.2">
      <c r="A1538" s="224" t="str">
        <f t="shared" ref="A1538:A1546" si="461">IFERROR(VLOOKUP(C1538,Tabla_Insumos,4,FALSE),"")</f>
        <v/>
      </c>
      <c r="B1538" s="222" t="str">
        <f t="shared" ref="B1538:B1546" si="462">IFERROR(VLOOKUP(C1538,Tabla_Insumos,5,FALSE),"")</f>
        <v/>
      </c>
      <c r="C1538" s="223"/>
      <c r="D1538" s="224" t="str">
        <f t="shared" ref="D1538:D1546" si="463">IFERROR(VLOOKUP(C1538,Tabla_Insumos,2,FALSE),"")</f>
        <v/>
      </c>
      <c r="E1538" s="225"/>
      <c r="F1538" s="226">
        <f t="shared" ref="F1538:F1546" si="464">IFERROR(VLOOKUP(C1538,Tabla_Insumos,3,FALSE),0)</f>
        <v>0</v>
      </c>
      <c r="G1538" s="286">
        <f t="shared" ref="G1538:G1546" si="465">ROUND(E1538*F1538,2)</f>
        <v>0</v>
      </c>
    </row>
    <row r="1539" spans="1:7" s="229" customFormat="1" ht="24" customHeight="1" x14ac:dyDescent="0.2">
      <c r="A1539" s="224" t="str">
        <f t="shared" si="461"/>
        <v/>
      </c>
      <c r="B1539" s="222" t="str">
        <f t="shared" si="462"/>
        <v/>
      </c>
      <c r="C1539" s="223"/>
      <c r="D1539" s="224" t="str">
        <f t="shared" si="463"/>
        <v/>
      </c>
      <c r="E1539" s="225"/>
      <c r="F1539" s="226">
        <f t="shared" si="464"/>
        <v>0</v>
      </c>
      <c r="G1539" s="286">
        <f t="shared" si="465"/>
        <v>0</v>
      </c>
    </row>
    <row r="1540" spans="1:7" s="229" customFormat="1" ht="24" customHeight="1" x14ac:dyDescent="0.2">
      <c r="A1540" s="224" t="str">
        <f t="shared" si="461"/>
        <v/>
      </c>
      <c r="B1540" s="222" t="str">
        <f t="shared" si="462"/>
        <v/>
      </c>
      <c r="C1540" s="223"/>
      <c r="D1540" s="224" t="str">
        <f t="shared" si="463"/>
        <v/>
      </c>
      <c r="E1540" s="225"/>
      <c r="F1540" s="226">
        <f t="shared" si="464"/>
        <v>0</v>
      </c>
      <c r="G1540" s="286">
        <f t="shared" si="465"/>
        <v>0</v>
      </c>
    </row>
    <row r="1541" spans="1:7" s="229" customFormat="1" ht="24" customHeight="1" x14ac:dyDescent="0.2">
      <c r="A1541" s="224" t="str">
        <f t="shared" si="461"/>
        <v/>
      </c>
      <c r="B1541" s="222" t="str">
        <f t="shared" si="462"/>
        <v/>
      </c>
      <c r="C1541" s="223"/>
      <c r="D1541" s="224" t="str">
        <f t="shared" si="463"/>
        <v/>
      </c>
      <c r="E1541" s="225"/>
      <c r="F1541" s="226">
        <f t="shared" si="464"/>
        <v>0</v>
      </c>
      <c r="G1541" s="286">
        <f t="shared" si="465"/>
        <v>0</v>
      </c>
    </row>
    <row r="1542" spans="1:7" s="229" customFormat="1" ht="24" customHeight="1" x14ac:dyDescent="0.2">
      <c r="A1542" s="224" t="str">
        <f t="shared" si="461"/>
        <v/>
      </c>
      <c r="B1542" s="222" t="str">
        <f t="shared" si="462"/>
        <v/>
      </c>
      <c r="C1542" s="223"/>
      <c r="D1542" s="224" t="str">
        <f t="shared" si="463"/>
        <v/>
      </c>
      <c r="E1542" s="225"/>
      <c r="F1542" s="226">
        <f t="shared" si="464"/>
        <v>0</v>
      </c>
      <c r="G1542" s="286">
        <f t="shared" si="465"/>
        <v>0</v>
      </c>
    </row>
    <row r="1543" spans="1:7" s="229" customFormat="1" ht="24" customHeight="1" x14ac:dyDescent="0.2">
      <c r="A1543" s="224" t="str">
        <f t="shared" si="461"/>
        <v/>
      </c>
      <c r="B1543" s="222" t="str">
        <f t="shared" si="462"/>
        <v/>
      </c>
      <c r="C1543" s="223"/>
      <c r="D1543" s="224" t="str">
        <f t="shared" si="463"/>
        <v/>
      </c>
      <c r="E1543" s="225"/>
      <c r="F1543" s="226">
        <f t="shared" si="464"/>
        <v>0</v>
      </c>
      <c r="G1543" s="286">
        <f t="shared" si="465"/>
        <v>0</v>
      </c>
    </row>
    <row r="1544" spans="1:7" s="229" customFormat="1" ht="24" customHeight="1" x14ac:dyDescent="0.2">
      <c r="A1544" s="224" t="str">
        <f t="shared" si="461"/>
        <v/>
      </c>
      <c r="B1544" s="222" t="str">
        <f t="shared" si="462"/>
        <v/>
      </c>
      <c r="C1544" s="223"/>
      <c r="D1544" s="224" t="str">
        <f t="shared" si="463"/>
        <v/>
      </c>
      <c r="E1544" s="225"/>
      <c r="F1544" s="226">
        <f t="shared" si="464"/>
        <v>0</v>
      </c>
      <c r="G1544" s="286">
        <f t="shared" si="465"/>
        <v>0</v>
      </c>
    </row>
    <row r="1545" spans="1:7" s="229" customFormat="1" ht="24" customHeight="1" x14ac:dyDescent="0.2">
      <c r="A1545" s="224" t="str">
        <f t="shared" si="461"/>
        <v/>
      </c>
      <c r="B1545" s="222" t="str">
        <f t="shared" si="462"/>
        <v/>
      </c>
      <c r="C1545" s="223"/>
      <c r="D1545" s="224" t="str">
        <f t="shared" si="463"/>
        <v/>
      </c>
      <c r="E1545" s="225"/>
      <c r="F1545" s="226">
        <f t="shared" si="464"/>
        <v>0</v>
      </c>
      <c r="G1545" s="286">
        <f t="shared" si="465"/>
        <v>0</v>
      </c>
    </row>
    <row r="1546" spans="1:7" s="229" customFormat="1" ht="24" customHeight="1" x14ac:dyDescent="0.2">
      <c r="A1546" s="224" t="str">
        <f t="shared" si="461"/>
        <v/>
      </c>
      <c r="B1546" s="222" t="str">
        <f t="shared" si="462"/>
        <v/>
      </c>
      <c r="C1546" s="223"/>
      <c r="D1546" s="224" t="str">
        <f t="shared" si="463"/>
        <v/>
      </c>
      <c r="E1546" s="225"/>
      <c r="F1546" s="226">
        <f t="shared" si="464"/>
        <v>0</v>
      </c>
      <c r="G1546" s="286">
        <f t="shared" si="465"/>
        <v>0</v>
      </c>
    </row>
    <row r="1547" spans="1:7" ht="24" customHeight="1" x14ac:dyDescent="0.2">
      <c r="A1547" s="290"/>
      <c r="B1547" s="97"/>
      <c r="D1547" s="97"/>
      <c r="E1547" s="98"/>
      <c r="F1547" s="273" t="s">
        <v>33</v>
      </c>
      <c r="G1547" s="288">
        <f>SUBTOTAL(9,G1538:G1546)</f>
        <v>0</v>
      </c>
    </row>
    <row r="1548" spans="1:7" ht="24" customHeight="1" x14ac:dyDescent="0.2">
      <c r="A1548" s="291"/>
      <c r="B1548" s="97"/>
      <c r="D1548" s="97"/>
      <c r="E1548" s="98"/>
      <c r="G1548" s="289"/>
    </row>
    <row r="1549" spans="1:7" ht="24" customHeight="1" x14ac:dyDescent="0.2">
      <c r="A1549" s="292" t="str">
        <f>B1507</f>
        <v/>
      </c>
      <c r="B1549" s="293" t="str">
        <f>C1507</f>
        <v/>
      </c>
      <c r="C1549" s="104"/>
      <c r="D1549" s="104" t="s">
        <v>34</v>
      </c>
      <c r="E1549" s="105"/>
      <c r="F1549" s="295" t="s">
        <v>35</v>
      </c>
      <c r="G1549" s="294">
        <f>SUBTOTAL(9,G1512:G1548)</f>
        <v>0</v>
      </c>
    </row>
    <row r="1551" spans="1:7" ht="24" customHeight="1" x14ac:dyDescent="0.2">
      <c r="A1551" s="274" t="s">
        <v>37</v>
      </c>
      <c r="B1551" s="275"/>
      <c r="C1551" s="275"/>
      <c r="D1551" s="275"/>
      <c r="E1551" s="275"/>
      <c r="F1551" s="275"/>
      <c r="G1551" s="276"/>
    </row>
    <row r="1552" spans="1:7" ht="24" customHeight="1" x14ac:dyDescent="0.2">
      <c r="A1552" s="277" t="s">
        <v>602</v>
      </c>
      <c r="B1552" s="93" t="str">
        <f>Comitente</f>
        <v>DIRECCION PROVINCIAL DE ESPACIOS VERDES</v>
      </c>
      <c r="C1552" s="89"/>
      <c r="D1552" s="94"/>
      <c r="E1552" s="94"/>
      <c r="F1552" s="95"/>
      <c r="G1552" s="278"/>
    </row>
    <row r="1553" spans="1:123" ht="24" customHeight="1" x14ac:dyDescent="0.2">
      <c r="A1553" s="277" t="s">
        <v>603</v>
      </c>
      <c r="B1553" s="93">
        <f>Contratista</f>
        <v>0</v>
      </c>
      <c r="C1553" s="90"/>
      <c r="D1553" s="90"/>
      <c r="E1553" s="90"/>
      <c r="F1553" s="96"/>
      <c r="G1553" s="279"/>
    </row>
    <row r="1554" spans="1:123" ht="24" customHeight="1" x14ac:dyDescent="0.2">
      <c r="A1554" s="277" t="s">
        <v>24</v>
      </c>
      <c r="B1554" s="93" t="str">
        <f>Obra</f>
        <v>EXTRACCION DE MANGRULLO EXISTENTE, PROVISION DE NUEVO MANGRULLO Y REFUNCIONALIZACION DE JUEGOS DE NIÑOS EN PARQUE DE MAYO</v>
      </c>
      <c r="C1554" s="90"/>
      <c r="D1554" s="90"/>
      <c r="E1554" s="90"/>
      <c r="F1554" s="96" t="s">
        <v>38</v>
      </c>
      <c r="G1554" s="280">
        <f>Fecha_Base</f>
        <v>44865</v>
      </c>
    </row>
    <row r="1555" spans="1:123" ht="24" customHeight="1" x14ac:dyDescent="0.2">
      <c r="A1555" s="281" t="s">
        <v>601</v>
      </c>
      <c r="B1555" s="91" t="str">
        <f>Ubicación</f>
        <v>CAPITAL</v>
      </c>
      <c r="C1555" s="91"/>
      <c r="D1555" s="97"/>
      <c r="E1555" s="98"/>
      <c r="G1555" s="282"/>
    </row>
    <row r="1556" spans="1:123" ht="24" customHeight="1" x14ac:dyDescent="0.2">
      <c r="A1556" s="281" t="s">
        <v>39</v>
      </c>
      <c r="B1556" s="100" t="str">
        <f>IFERROR(VALUE(LEFT(B1557,FIND(".",B1557)-1)),"")</f>
        <v/>
      </c>
      <c r="C1556" s="92" t="str">
        <f>IFERROR(VLOOKUP(B1556,Tabla_CyP,2,FALSE),"")</f>
        <v/>
      </c>
      <c r="E1556" s="98"/>
      <c r="G1556" s="282"/>
    </row>
    <row r="1557" spans="1:123" ht="24" customHeight="1" x14ac:dyDescent="0.2">
      <c r="A1557" s="281" t="s">
        <v>25</v>
      </c>
      <c r="B1557" s="101" t="str">
        <f>IFERROR(VLOOKUP(COUNTIF($A$1:A1557,"ANALISIS DE PRECIOS"),Tabla_NumeroItem,2,FALSE),"")</f>
        <v/>
      </c>
      <c r="C1557" s="92" t="str">
        <f>IFERROR(VLOOKUP(B1557,Tabla_CyP,2,FALSE),"")</f>
        <v/>
      </c>
      <c r="D1557" s="97"/>
      <c r="E1557" s="98"/>
      <c r="F1557" s="96" t="s">
        <v>26</v>
      </c>
      <c r="G1557" s="283" t="str">
        <f>IFERROR(VLOOKUP(B1557,Tabla_CyP,4,FALSE),"")</f>
        <v/>
      </c>
    </row>
    <row r="1558" spans="1:123" ht="24" customHeight="1" x14ac:dyDescent="0.2">
      <c r="A1558" s="281"/>
      <c r="B1558" s="91"/>
      <c r="D1558" s="97"/>
      <c r="E1558" s="98"/>
      <c r="G1558" s="282"/>
    </row>
    <row r="1559" spans="1:123" ht="24" customHeight="1" x14ac:dyDescent="0.2">
      <c r="A1559" s="334" t="s">
        <v>507</v>
      </c>
      <c r="B1559" s="335"/>
      <c r="C1559" s="336" t="s">
        <v>0</v>
      </c>
      <c r="D1559" s="336" t="s">
        <v>27</v>
      </c>
      <c r="E1559" s="338" t="s">
        <v>28</v>
      </c>
      <c r="F1559" s="340" t="s">
        <v>29</v>
      </c>
      <c r="G1559" s="340" t="s">
        <v>30</v>
      </c>
    </row>
    <row r="1560" spans="1:123" s="97" customFormat="1" ht="24" customHeight="1" x14ac:dyDescent="0.2">
      <c r="A1560" s="102" t="s">
        <v>508</v>
      </c>
      <c r="B1560" s="102" t="s">
        <v>509</v>
      </c>
      <c r="C1560" s="337"/>
      <c r="D1560" s="337"/>
      <c r="E1560" s="339"/>
      <c r="F1560" s="341"/>
      <c r="G1560" s="341"/>
      <c r="H1560" s="230"/>
      <c r="I1560" s="230"/>
      <c r="J1560" s="230"/>
      <c r="K1560" s="230"/>
      <c r="L1560" s="230"/>
      <c r="M1560" s="230"/>
      <c r="N1560" s="230"/>
      <c r="O1560" s="230"/>
      <c r="P1560" s="230"/>
      <c r="Q1560" s="230"/>
      <c r="R1560" s="230"/>
      <c r="S1560" s="230"/>
      <c r="T1560" s="230"/>
      <c r="U1560" s="230"/>
      <c r="V1560" s="230"/>
      <c r="W1560" s="230"/>
      <c r="X1560" s="230"/>
      <c r="Y1560" s="230"/>
      <c r="Z1560" s="230"/>
      <c r="AA1560" s="230"/>
      <c r="AB1560" s="230"/>
      <c r="AC1560" s="230"/>
      <c r="AD1560" s="230"/>
      <c r="AE1560" s="230"/>
      <c r="AF1560" s="230"/>
      <c r="AG1560" s="230"/>
      <c r="AH1560" s="230"/>
      <c r="AI1560" s="230"/>
      <c r="AJ1560" s="230"/>
      <c r="AK1560" s="230"/>
      <c r="AL1560" s="230"/>
      <c r="AM1560" s="230"/>
      <c r="AN1560" s="230"/>
      <c r="AO1560" s="230"/>
      <c r="AP1560" s="230"/>
      <c r="AQ1560" s="230"/>
      <c r="AR1560" s="230"/>
      <c r="AS1560" s="230"/>
      <c r="AT1560" s="230"/>
      <c r="AU1560" s="230"/>
      <c r="AV1560" s="230"/>
      <c r="AW1560" s="230"/>
      <c r="AX1560" s="230"/>
      <c r="AY1560" s="230"/>
      <c r="AZ1560" s="230"/>
      <c r="BA1560" s="230"/>
      <c r="BB1560" s="230"/>
      <c r="BC1560" s="230"/>
      <c r="BD1560" s="230"/>
      <c r="BE1560" s="230"/>
      <c r="BF1560" s="230"/>
      <c r="BG1560" s="230"/>
      <c r="BH1560" s="230"/>
      <c r="BI1560" s="230"/>
      <c r="BJ1560" s="230"/>
      <c r="BK1560" s="230"/>
      <c r="BL1560" s="230"/>
      <c r="BM1560" s="230"/>
      <c r="BN1560" s="230"/>
      <c r="BO1560" s="230"/>
      <c r="BP1560" s="230"/>
      <c r="BQ1560" s="230"/>
      <c r="BR1560" s="230"/>
      <c r="BS1560" s="230"/>
      <c r="BT1560" s="230"/>
      <c r="BU1560" s="230"/>
      <c r="BV1560" s="230"/>
      <c r="BW1560" s="230"/>
      <c r="BX1560" s="230"/>
      <c r="BY1560" s="230"/>
      <c r="BZ1560" s="230"/>
      <c r="CA1560" s="230"/>
      <c r="CB1560" s="230"/>
      <c r="CC1560" s="230"/>
      <c r="CD1560" s="230"/>
      <c r="CE1560" s="230"/>
      <c r="CF1560" s="230"/>
      <c r="CG1560" s="230"/>
      <c r="CH1560" s="230"/>
      <c r="CI1560" s="230"/>
      <c r="CJ1560" s="230"/>
      <c r="CK1560" s="230"/>
      <c r="CL1560" s="230"/>
      <c r="CM1560" s="230"/>
      <c r="CN1560" s="230"/>
      <c r="CO1560" s="230"/>
      <c r="CP1560" s="230"/>
      <c r="CQ1560" s="230"/>
      <c r="CR1560" s="230"/>
      <c r="CS1560" s="230"/>
      <c r="CT1560" s="230"/>
      <c r="CU1560" s="230"/>
      <c r="CV1560" s="230"/>
      <c r="CW1560" s="230"/>
      <c r="CX1560" s="230"/>
      <c r="CY1560" s="230"/>
      <c r="CZ1560" s="230"/>
      <c r="DA1560" s="230"/>
      <c r="DB1560" s="230"/>
      <c r="DC1560" s="230"/>
      <c r="DD1560" s="230"/>
      <c r="DE1560" s="230"/>
      <c r="DF1560" s="230"/>
      <c r="DG1560" s="230"/>
      <c r="DH1560" s="230"/>
      <c r="DI1560" s="230"/>
      <c r="DJ1560" s="230"/>
      <c r="DK1560" s="230"/>
      <c r="DL1560" s="230"/>
      <c r="DM1560" s="230"/>
      <c r="DN1560" s="230"/>
      <c r="DO1560" s="230"/>
      <c r="DP1560" s="230"/>
      <c r="DQ1560" s="230"/>
      <c r="DR1560" s="230"/>
      <c r="DS1560" s="230"/>
    </row>
    <row r="1561" spans="1:123" ht="24" customHeight="1" x14ac:dyDescent="0.2">
      <c r="A1561" s="284"/>
      <c r="B1561" s="103"/>
      <c r="C1561" s="143" t="s">
        <v>604</v>
      </c>
      <c r="D1561" s="104"/>
      <c r="E1561" s="105"/>
      <c r="F1561" s="106"/>
      <c r="G1561" s="285"/>
    </row>
    <row r="1562" spans="1:123" s="229" customFormat="1" ht="24" customHeight="1" x14ac:dyDescent="0.2">
      <c r="A1562" s="224" t="str">
        <f t="shared" ref="A1562:A1575" si="466">IFERROR(VLOOKUP(C1562,Tabla_Insumos,4,FALSE),"")</f>
        <v/>
      </c>
      <c r="B1562" s="222" t="str">
        <f>IFERROR(VLOOKUP(C1562,Tabla_Insumos,5,FALSE),"")</f>
        <v/>
      </c>
      <c r="C1562" s="223"/>
      <c r="D1562" s="224" t="str">
        <f t="shared" ref="D1562:D1575" si="467">IFERROR(VLOOKUP(C1562,Tabla_Insumos,2,FALSE),"")</f>
        <v/>
      </c>
      <c r="E1562" s="225"/>
      <c r="F1562" s="226">
        <f t="shared" ref="F1562:F1575" si="468">IFERROR(VLOOKUP(C1562,Tabla_Insumos,3,FALSE),0)</f>
        <v>0</v>
      </c>
      <c r="G1562" s="286">
        <f>ROUND(E1562*F1562,2)</f>
        <v>0</v>
      </c>
    </row>
    <row r="1563" spans="1:123" s="229" customFormat="1" ht="24" customHeight="1" x14ac:dyDescent="0.2">
      <c r="A1563" s="224" t="str">
        <f t="shared" si="466"/>
        <v/>
      </c>
      <c r="B1563" s="222" t="str">
        <f t="shared" ref="B1563:B1575" si="469">IFERROR(VLOOKUP(C1563,Tabla_Insumos,5,FALSE),"")</f>
        <v/>
      </c>
      <c r="C1563" s="223"/>
      <c r="D1563" s="224" t="str">
        <f t="shared" si="467"/>
        <v/>
      </c>
      <c r="E1563" s="225"/>
      <c r="F1563" s="226">
        <f t="shared" si="468"/>
        <v>0</v>
      </c>
      <c r="G1563" s="286">
        <f t="shared" ref="G1563:G1575" si="470">ROUND(E1563*F1563,2)</f>
        <v>0</v>
      </c>
    </row>
    <row r="1564" spans="1:123" s="229" customFormat="1" ht="24" customHeight="1" x14ac:dyDescent="0.2">
      <c r="A1564" s="224" t="str">
        <f t="shared" si="466"/>
        <v/>
      </c>
      <c r="B1564" s="222" t="str">
        <f t="shared" si="469"/>
        <v/>
      </c>
      <c r="C1564" s="223"/>
      <c r="D1564" s="224" t="str">
        <f t="shared" si="467"/>
        <v/>
      </c>
      <c r="E1564" s="225"/>
      <c r="F1564" s="226">
        <f t="shared" si="468"/>
        <v>0</v>
      </c>
      <c r="G1564" s="286">
        <f t="shared" si="470"/>
        <v>0</v>
      </c>
    </row>
    <row r="1565" spans="1:123" s="229" customFormat="1" ht="24" customHeight="1" x14ac:dyDescent="0.2">
      <c r="A1565" s="224" t="str">
        <f t="shared" si="466"/>
        <v/>
      </c>
      <c r="B1565" s="222" t="str">
        <f t="shared" si="469"/>
        <v/>
      </c>
      <c r="C1565" s="223"/>
      <c r="D1565" s="224" t="str">
        <f t="shared" si="467"/>
        <v/>
      </c>
      <c r="E1565" s="225"/>
      <c r="F1565" s="226">
        <f t="shared" si="468"/>
        <v>0</v>
      </c>
      <c r="G1565" s="286">
        <f t="shared" si="470"/>
        <v>0</v>
      </c>
    </row>
    <row r="1566" spans="1:123" s="229" customFormat="1" ht="24" customHeight="1" x14ac:dyDescent="0.2">
      <c r="A1566" s="224" t="str">
        <f t="shared" si="466"/>
        <v/>
      </c>
      <c r="B1566" s="222" t="str">
        <f t="shared" si="469"/>
        <v/>
      </c>
      <c r="C1566" s="223"/>
      <c r="D1566" s="224" t="str">
        <f t="shared" si="467"/>
        <v/>
      </c>
      <c r="E1566" s="225"/>
      <c r="F1566" s="226">
        <f t="shared" si="468"/>
        <v>0</v>
      </c>
      <c r="G1566" s="286">
        <f t="shared" si="470"/>
        <v>0</v>
      </c>
    </row>
    <row r="1567" spans="1:123" s="229" customFormat="1" ht="24" customHeight="1" x14ac:dyDescent="0.2">
      <c r="A1567" s="224" t="str">
        <f t="shared" si="466"/>
        <v/>
      </c>
      <c r="B1567" s="222" t="str">
        <f t="shared" si="469"/>
        <v/>
      </c>
      <c r="C1567" s="223"/>
      <c r="D1567" s="224" t="str">
        <f t="shared" si="467"/>
        <v/>
      </c>
      <c r="E1567" s="225"/>
      <c r="F1567" s="226">
        <f t="shared" si="468"/>
        <v>0</v>
      </c>
      <c r="G1567" s="286">
        <f t="shared" si="470"/>
        <v>0</v>
      </c>
    </row>
    <row r="1568" spans="1:123" s="229" customFormat="1" ht="24" customHeight="1" x14ac:dyDescent="0.2">
      <c r="A1568" s="224" t="str">
        <f t="shared" si="466"/>
        <v/>
      </c>
      <c r="B1568" s="222" t="str">
        <f t="shared" si="469"/>
        <v/>
      </c>
      <c r="C1568" s="223"/>
      <c r="D1568" s="224" t="str">
        <f t="shared" si="467"/>
        <v/>
      </c>
      <c r="E1568" s="225"/>
      <c r="F1568" s="226">
        <f t="shared" si="468"/>
        <v>0</v>
      </c>
      <c r="G1568" s="286">
        <f t="shared" si="470"/>
        <v>0</v>
      </c>
    </row>
    <row r="1569" spans="1:7" s="229" customFormat="1" ht="24" customHeight="1" x14ac:dyDescent="0.2">
      <c r="A1569" s="224" t="str">
        <f t="shared" si="466"/>
        <v/>
      </c>
      <c r="B1569" s="222" t="str">
        <f t="shared" si="469"/>
        <v/>
      </c>
      <c r="C1569" s="223"/>
      <c r="D1569" s="224" t="str">
        <f t="shared" si="467"/>
        <v/>
      </c>
      <c r="E1569" s="225"/>
      <c r="F1569" s="226">
        <f t="shared" si="468"/>
        <v>0</v>
      </c>
      <c r="G1569" s="286">
        <f t="shared" si="470"/>
        <v>0</v>
      </c>
    </row>
    <row r="1570" spans="1:7" s="229" customFormat="1" ht="24" customHeight="1" x14ac:dyDescent="0.2">
      <c r="A1570" s="224" t="str">
        <f t="shared" si="466"/>
        <v/>
      </c>
      <c r="B1570" s="222" t="str">
        <f t="shared" si="469"/>
        <v/>
      </c>
      <c r="C1570" s="223"/>
      <c r="D1570" s="224" t="str">
        <f t="shared" si="467"/>
        <v/>
      </c>
      <c r="E1570" s="225"/>
      <c r="F1570" s="226">
        <f t="shared" si="468"/>
        <v>0</v>
      </c>
      <c r="G1570" s="286">
        <f t="shared" si="470"/>
        <v>0</v>
      </c>
    </row>
    <row r="1571" spans="1:7" s="229" customFormat="1" ht="24" customHeight="1" x14ac:dyDescent="0.2">
      <c r="A1571" s="224" t="str">
        <f t="shared" si="466"/>
        <v/>
      </c>
      <c r="B1571" s="222" t="str">
        <f t="shared" si="469"/>
        <v/>
      </c>
      <c r="C1571" s="223"/>
      <c r="D1571" s="224" t="str">
        <f t="shared" si="467"/>
        <v/>
      </c>
      <c r="E1571" s="225"/>
      <c r="F1571" s="226">
        <f t="shared" si="468"/>
        <v>0</v>
      </c>
      <c r="G1571" s="286">
        <f t="shared" si="470"/>
        <v>0</v>
      </c>
    </row>
    <row r="1572" spans="1:7" s="229" customFormat="1" ht="24" customHeight="1" x14ac:dyDescent="0.2">
      <c r="A1572" s="224" t="str">
        <f t="shared" si="466"/>
        <v/>
      </c>
      <c r="B1572" s="222" t="str">
        <f t="shared" si="469"/>
        <v/>
      </c>
      <c r="C1572" s="223"/>
      <c r="D1572" s="224" t="str">
        <f t="shared" si="467"/>
        <v/>
      </c>
      <c r="E1572" s="225"/>
      <c r="F1572" s="226">
        <f t="shared" si="468"/>
        <v>0</v>
      </c>
      <c r="G1572" s="286">
        <f t="shared" si="470"/>
        <v>0</v>
      </c>
    </row>
    <row r="1573" spans="1:7" s="229" customFormat="1" ht="24" customHeight="1" x14ac:dyDescent="0.2">
      <c r="A1573" s="224" t="str">
        <f t="shared" si="466"/>
        <v/>
      </c>
      <c r="B1573" s="222" t="str">
        <f t="shared" si="469"/>
        <v/>
      </c>
      <c r="C1573" s="223"/>
      <c r="D1573" s="224" t="str">
        <f t="shared" si="467"/>
        <v/>
      </c>
      <c r="E1573" s="225"/>
      <c r="F1573" s="226">
        <f t="shared" si="468"/>
        <v>0</v>
      </c>
      <c r="G1573" s="286">
        <f t="shared" si="470"/>
        <v>0</v>
      </c>
    </row>
    <row r="1574" spans="1:7" s="229" customFormat="1" ht="24" customHeight="1" x14ac:dyDescent="0.2">
      <c r="A1574" s="224" t="str">
        <f t="shared" si="466"/>
        <v/>
      </c>
      <c r="B1574" s="222" t="str">
        <f t="shared" si="469"/>
        <v/>
      </c>
      <c r="C1574" s="223"/>
      <c r="D1574" s="224" t="str">
        <f t="shared" si="467"/>
        <v/>
      </c>
      <c r="E1574" s="225"/>
      <c r="F1574" s="226">
        <f t="shared" si="468"/>
        <v>0</v>
      </c>
      <c r="G1574" s="286">
        <f t="shared" si="470"/>
        <v>0</v>
      </c>
    </row>
    <row r="1575" spans="1:7" s="229" customFormat="1" ht="24" customHeight="1" x14ac:dyDescent="0.2">
      <c r="A1575" s="224" t="str">
        <f t="shared" si="466"/>
        <v/>
      </c>
      <c r="B1575" s="222" t="str">
        <f t="shared" si="469"/>
        <v/>
      </c>
      <c r="C1575" s="223"/>
      <c r="D1575" s="224" t="str">
        <f t="shared" si="467"/>
        <v/>
      </c>
      <c r="E1575" s="225"/>
      <c r="F1575" s="227">
        <f t="shared" si="468"/>
        <v>0</v>
      </c>
      <c r="G1575" s="286">
        <f t="shared" si="470"/>
        <v>0</v>
      </c>
    </row>
    <row r="1576" spans="1:7" ht="24" customHeight="1" x14ac:dyDescent="0.2">
      <c r="A1576" s="287"/>
      <c r="D1576" s="97"/>
      <c r="E1576" s="98"/>
      <c r="F1576" s="273" t="s">
        <v>31</v>
      </c>
      <c r="G1576" s="288">
        <f>SUBTOTAL(9,G1562:G1575)</f>
        <v>0</v>
      </c>
    </row>
    <row r="1577" spans="1:7" ht="24" customHeight="1" x14ac:dyDescent="0.2">
      <c r="A1577" s="287"/>
      <c r="C1577" s="107" t="s">
        <v>605</v>
      </c>
      <c r="D1577" s="97"/>
      <c r="E1577" s="98"/>
      <c r="G1577" s="289"/>
    </row>
    <row r="1578" spans="1:7" s="229" customFormat="1" ht="24" customHeight="1" x14ac:dyDescent="0.2">
      <c r="A1578" s="224" t="str">
        <f t="shared" ref="A1578:A1585" si="471">IFERROR(VLOOKUP(C1578,Tabla_Insumos,4,FALSE),"")</f>
        <v/>
      </c>
      <c r="B1578" s="222">
        <f t="shared" ref="B1578:B1585" si="472">IFERROR(VLOOKUP(A1578,Tabla_Indices,5,FALSE),"")</f>
        <v>0</v>
      </c>
      <c r="C1578" s="223"/>
      <c r="D1578" s="224" t="str">
        <f t="shared" ref="D1578:D1585" si="473">IFERROR(VLOOKUP(C1578,Tabla_Insumos,2,FALSE),"")</f>
        <v/>
      </c>
      <c r="E1578" s="225"/>
      <c r="F1578" s="228">
        <f t="shared" ref="F1578:F1585" si="474">IFERROR(VLOOKUP(C1578,Tabla_Insumos,3,FALSE),0)</f>
        <v>0</v>
      </c>
      <c r="G1578" s="286">
        <f>ROUND(E1578*F1578,2)</f>
        <v>0</v>
      </c>
    </row>
    <row r="1579" spans="1:7" s="229" customFormat="1" ht="24" customHeight="1" x14ac:dyDescent="0.2">
      <c r="A1579" s="224" t="str">
        <f t="shared" si="471"/>
        <v/>
      </c>
      <c r="B1579" s="222">
        <f t="shared" si="472"/>
        <v>0</v>
      </c>
      <c r="C1579" s="223"/>
      <c r="D1579" s="224" t="str">
        <f t="shared" si="473"/>
        <v/>
      </c>
      <c r="E1579" s="225"/>
      <c r="F1579" s="228">
        <f t="shared" si="474"/>
        <v>0</v>
      </c>
      <c r="G1579" s="286">
        <f>ROUND(E1579*F1579,2)</f>
        <v>0</v>
      </c>
    </row>
    <row r="1580" spans="1:7" s="229" customFormat="1" ht="24" customHeight="1" x14ac:dyDescent="0.2">
      <c r="A1580" s="224" t="str">
        <f t="shared" si="471"/>
        <v/>
      </c>
      <c r="B1580" s="222">
        <f t="shared" si="472"/>
        <v>0</v>
      </c>
      <c r="C1580" s="223"/>
      <c r="D1580" s="224" t="str">
        <f t="shared" si="473"/>
        <v/>
      </c>
      <c r="E1580" s="225"/>
      <c r="F1580" s="228">
        <f t="shared" si="474"/>
        <v>0</v>
      </c>
      <c r="G1580" s="286">
        <f t="shared" ref="G1580:G1585" si="475">ROUND(E1580*F1580,2)</f>
        <v>0</v>
      </c>
    </row>
    <row r="1581" spans="1:7" s="229" customFormat="1" ht="24" customHeight="1" x14ac:dyDescent="0.2">
      <c r="A1581" s="224" t="str">
        <f t="shared" si="471"/>
        <v/>
      </c>
      <c r="B1581" s="222">
        <f t="shared" si="472"/>
        <v>0</v>
      </c>
      <c r="C1581" s="223"/>
      <c r="D1581" s="224" t="str">
        <f t="shared" si="473"/>
        <v/>
      </c>
      <c r="E1581" s="225"/>
      <c r="F1581" s="228">
        <f t="shared" si="474"/>
        <v>0</v>
      </c>
      <c r="G1581" s="286">
        <f t="shared" si="475"/>
        <v>0</v>
      </c>
    </row>
    <row r="1582" spans="1:7" s="229" customFormat="1" ht="24" customHeight="1" x14ac:dyDescent="0.2">
      <c r="A1582" s="224" t="str">
        <f t="shared" si="471"/>
        <v/>
      </c>
      <c r="B1582" s="222">
        <f t="shared" si="472"/>
        <v>0</v>
      </c>
      <c r="C1582" s="223"/>
      <c r="D1582" s="224" t="str">
        <f t="shared" si="473"/>
        <v/>
      </c>
      <c r="E1582" s="225"/>
      <c r="F1582" s="226">
        <f t="shared" si="474"/>
        <v>0</v>
      </c>
      <c r="G1582" s="286">
        <f t="shared" si="475"/>
        <v>0</v>
      </c>
    </row>
    <row r="1583" spans="1:7" s="229" customFormat="1" ht="24" customHeight="1" x14ac:dyDescent="0.2">
      <c r="A1583" s="224" t="str">
        <f t="shared" si="471"/>
        <v/>
      </c>
      <c r="B1583" s="222">
        <f t="shared" si="472"/>
        <v>0</v>
      </c>
      <c r="C1583" s="223"/>
      <c r="D1583" s="224" t="str">
        <f t="shared" si="473"/>
        <v/>
      </c>
      <c r="E1583" s="225"/>
      <c r="F1583" s="226">
        <f t="shared" si="474"/>
        <v>0</v>
      </c>
      <c r="G1583" s="286">
        <f t="shared" si="475"/>
        <v>0</v>
      </c>
    </row>
    <row r="1584" spans="1:7" s="229" customFormat="1" ht="24" customHeight="1" x14ac:dyDescent="0.2">
      <c r="A1584" s="224" t="str">
        <f t="shared" si="471"/>
        <v/>
      </c>
      <c r="B1584" s="222">
        <f t="shared" si="472"/>
        <v>0</v>
      </c>
      <c r="C1584" s="223"/>
      <c r="D1584" s="224" t="str">
        <f t="shared" si="473"/>
        <v/>
      </c>
      <c r="E1584" s="225"/>
      <c r="F1584" s="226">
        <f t="shared" si="474"/>
        <v>0</v>
      </c>
      <c r="G1584" s="286">
        <f t="shared" si="475"/>
        <v>0</v>
      </c>
    </row>
    <row r="1585" spans="1:7" s="229" customFormat="1" ht="24" customHeight="1" x14ac:dyDescent="0.2">
      <c r="A1585" s="224" t="str">
        <f t="shared" si="471"/>
        <v/>
      </c>
      <c r="B1585" s="222">
        <f t="shared" si="472"/>
        <v>0</v>
      </c>
      <c r="C1585" s="223"/>
      <c r="D1585" s="224" t="str">
        <f t="shared" si="473"/>
        <v/>
      </c>
      <c r="E1585" s="225"/>
      <c r="F1585" s="226">
        <f t="shared" si="474"/>
        <v>0</v>
      </c>
      <c r="G1585" s="286">
        <f t="shared" si="475"/>
        <v>0</v>
      </c>
    </row>
    <row r="1586" spans="1:7" ht="24" customHeight="1" x14ac:dyDescent="0.2">
      <c r="A1586" s="287"/>
      <c r="D1586" s="97"/>
      <c r="E1586" s="98"/>
      <c r="F1586" s="273" t="s">
        <v>32</v>
      </c>
      <c r="G1586" s="288">
        <f>SUBTOTAL(9,G1578:G1585)</f>
        <v>0</v>
      </c>
    </row>
    <row r="1587" spans="1:7" ht="24" customHeight="1" x14ac:dyDescent="0.2">
      <c r="A1587" s="287"/>
      <c r="C1587" s="107" t="s">
        <v>606</v>
      </c>
      <c r="D1587" s="97"/>
      <c r="E1587" s="98"/>
      <c r="G1587" s="289"/>
    </row>
    <row r="1588" spans="1:7" s="229" customFormat="1" ht="24" customHeight="1" x14ac:dyDescent="0.2">
      <c r="A1588" s="224" t="str">
        <f t="shared" ref="A1588:A1596" si="476">IFERROR(VLOOKUP(C1588,Tabla_Insumos,4,FALSE),"")</f>
        <v/>
      </c>
      <c r="B1588" s="222" t="str">
        <f t="shared" ref="B1588:B1596" si="477">IFERROR(VLOOKUP(C1588,Tabla_Insumos,5,FALSE),"")</f>
        <v/>
      </c>
      <c r="C1588" s="223"/>
      <c r="D1588" s="224" t="str">
        <f t="shared" ref="D1588:D1596" si="478">IFERROR(VLOOKUP(C1588,Tabla_Insumos,2,FALSE),"")</f>
        <v/>
      </c>
      <c r="E1588" s="225"/>
      <c r="F1588" s="226">
        <f t="shared" ref="F1588:F1596" si="479">IFERROR(VLOOKUP(C1588,Tabla_Insumos,3,FALSE),0)</f>
        <v>0</v>
      </c>
      <c r="G1588" s="286">
        <f t="shared" ref="G1588:G1596" si="480">ROUND(E1588*F1588,2)</f>
        <v>0</v>
      </c>
    </row>
    <row r="1589" spans="1:7" s="229" customFormat="1" ht="24" customHeight="1" x14ac:dyDescent="0.2">
      <c r="A1589" s="224" t="str">
        <f t="shared" si="476"/>
        <v/>
      </c>
      <c r="B1589" s="222" t="str">
        <f t="shared" si="477"/>
        <v/>
      </c>
      <c r="C1589" s="223"/>
      <c r="D1589" s="224" t="str">
        <f t="shared" si="478"/>
        <v/>
      </c>
      <c r="E1589" s="225"/>
      <c r="F1589" s="226">
        <f t="shared" si="479"/>
        <v>0</v>
      </c>
      <c r="G1589" s="286">
        <f t="shared" si="480"/>
        <v>0</v>
      </c>
    </row>
    <row r="1590" spans="1:7" s="229" customFormat="1" ht="24" customHeight="1" x14ac:dyDescent="0.2">
      <c r="A1590" s="224" t="str">
        <f t="shared" si="476"/>
        <v/>
      </c>
      <c r="B1590" s="222" t="str">
        <f t="shared" si="477"/>
        <v/>
      </c>
      <c r="C1590" s="223"/>
      <c r="D1590" s="224" t="str">
        <f t="shared" si="478"/>
        <v/>
      </c>
      <c r="E1590" s="225"/>
      <c r="F1590" s="226">
        <f t="shared" si="479"/>
        <v>0</v>
      </c>
      <c r="G1590" s="286">
        <f t="shared" si="480"/>
        <v>0</v>
      </c>
    </row>
    <row r="1591" spans="1:7" s="229" customFormat="1" ht="24" customHeight="1" x14ac:dyDescent="0.2">
      <c r="A1591" s="224" t="str">
        <f t="shared" si="476"/>
        <v/>
      </c>
      <c r="B1591" s="222" t="str">
        <f t="shared" si="477"/>
        <v/>
      </c>
      <c r="C1591" s="223"/>
      <c r="D1591" s="224" t="str">
        <f t="shared" si="478"/>
        <v/>
      </c>
      <c r="E1591" s="225"/>
      <c r="F1591" s="226">
        <f t="shared" si="479"/>
        <v>0</v>
      </c>
      <c r="G1591" s="286">
        <f t="shared" si="480"/>
        <v>0</v>
      </c>
    </row>
    <row r="1592" spans="1:7" s="229" customFormat="1" ht="24" customHeight="1" x14ac:dyDescent="0.2">
      <c r="A1592" s="224" t="str">
        <f t="shared" si="476"/>
        <v/>
      </c>
      <c r="B1592" s="222" t="str">
        <f t="shared" si="477"/>
        <v/>
      </c>
      <c r="C1592" s="223"/>
      <c r="D1592" s="224" t="str">
        <f t="shared" si="478"/>
        <v/>
      </c>
      <c r="E1592" s="225"/>
      <c r="F1592" s="226">
        <f t="shared" si="479"/>
        <v>0</v>
      </c>
      <c r="G1592" s="286">
        <f t="shared" si="480"/>
        <v>0</v>
      </c>
    </row>
    <row r="1593" spans="1:7" s="229" customFormat="1" ht="24" customHeight="1" x14ac:dyDescent="0.2">
      <c r="A1593" s="224" t="str">
        <f t="shared" si="476"/>
        <v/>
      </c>
      <c r="B1593" s="222" t="str">
        <f t="shared" si="477"/>
        <v/>
      </c>
      <c r="C1593" s="223"/>
      <c r="D1593" s="224" t="str">
        <f t="shared" si="478"/>
        <v/>
      </c>
      <c r="E1593" s="225"/>
      <c r="F1593" s="226">
        <f t="shared" si="479"/>
        <v>0</v>
      </c>
      <c r="G1593" s="286">
        <f t="shared" si="480"/>
        <v>0</v>
      </c>
    </row>
    <row r="1594" spans="1:7" s="229" customFormat="1" ht="24" customHeight="1" x14ac:dyDescent="0.2">
      <c r="A1594" s="224" t="str">
        <f t="shared" si="476"/>
        <v/>
      </c>
      <c r="B1594" s="222" t="str">
        <f t="shared" si="477"/>
        <v/>
      </c>
      <c r="C1594" s="223"/>
      <c r="D1594" s="224" t="str">
        <f t="shared" si="478"/>
        <v/>
      </c>
      <c r="E1594" s="225"/>
      <c r="F1594" s="226">
        <f t="shared" si="479"/>
        <v>0</v>
      </c>
      <c r="G1594" s="286">
        <f t="shared" si="480"/>
        <v>0</v>
      </c>
    </row>
    <row r="1595" spans="1:7" s="229" customFormat="1" ht="24" customHeight="1" x14ac:dyDescent="0.2">
      <c r="A1595" s="224" t="str">
        <f t="shared" si="476"/>
        <v/>
      </c>
      <c r="B1595" s="222" t="str">
        <f t="shared" si="477"/>
        <v/>
      </c>
      <c r="C1595" s="223"/>
      <c r="D1595" s="224" t="str">
        <f t="shared" si="478"/>
        <v/>
      </c>
      <c r="E1595" s="225"/>
      <c r="F1595" s="226">
        <f t="shared" si="479"/>
        <v>0</v>
      </c>
      <c r="G1595" s="286">
        <f t="shared" si="480"/>
        <v>0</v>
      </c>
    </row>
    <row r="1596" spans="1:7" s="229" customFormat="1" ht="24" customHeight="1" x14ac:dyDescent="0.2">
      <c r="A1596" s="224" t="str">
        <f t="shared" si="476"/>
        <v/>
      </c>
      <c r="B1596" s="222" t="str">
        <f t="shared" si="477"/>
        <v/>
      </c>
      <c r="C1596" s="223"/>
      <c r="D1596" s="224" t="str">
        <f t="shared" si="478"/>
        <v/>
      </c>
      <c r="E1596" s="225"/>
      <c r="F1596" s="226">
        <f t="shared" si="479"/>
        <v>0</v>
      </c>
      <c r="G1596" s="286">
        <f t="shared" si="480"/>
        <v>0</v>
      </c>
    </row>
    <row r="1597" spans="1:7" ht="24" customHeight="1" x14ac:dyDescent="0.2">
      <c r="A1597" s="290"/>
      <c r="B1597" s="97"/>
      <c r="D1597" s="97"/>
      <c r="E1597" s="98"/>
      <c r="F1597" s="273" t="s">
        <v>33</v>
      </c>
      <c r="G1597" s="288">
        <f>SUBTOTAL(9,G1588:G1596)</f>
        <v>0</v>
      </c>
    </row>
    <row r="1598" spans="1:7" ht="24" customHeight="1" x14ac:dyDescent="0.2">
      <c r="A1598" s="291"/>
      <c r="B1598" s="97"/>
      <c r="D1598" s="97"/>
      <c r="E1598" s="98"/>
      <c r="G1598" s="289"/>
    </row>
    <row r="1599" spans="1:7" ht="24" customHeight="1" x14ac:dyDescent="0.2">
      <c r="A1599" s="292" t="str">
        <f>B1557</f>
        <v/>
      </c>
      <c r="B1599" s="293" t="str">
        <f>C1557</f>
        <v/>
      </c>
      <c r="C1599" s="104"/>
      <c r="D1599" s="104" t="s">
        <v>34</v>
      </c>
      <c r="E1599" s="105"/>
      <c r="F1599" s="295" t="s">
        <v>35</v>
      </c>
      <c r="G1599" s="294">
        <f>SUBTOTAL(9,G1562:G1598)</f>
        <v>0</v>
      </c>
    </row>
    <row r="1601" spans="1:123" ht="24" customHeight="1" x14ac:dyDescent="0.2">
      <c r="A1601" s="274" t="s">
        <v>37</v>
      </c>
      <c r="B1601" s="275"/>
      <c r="C1601" s="275"/>
      <c r="D1601" s="275"/>
      <c r="E1601" s="275"/>
      <c r="F1601" s="275"/>
      <c r="G1601" s="276"/>
    </row>
    <row r="1602" spans="1:123" ht="24" customHeight="1" x14ac:dyDescent="0.2">
      <c r="A1602" s="277" t="s">
        <v>602</v>
      </c>
      <c r="B1602" s="93" t="str">
        <f>Comitente</f>
        <v>DIRECCION PROVINCIAL DE ESPACIOS VERDES</v>
      </c>
      <c r="C1602" s="89"/>
      <c r="D1602" s="94"/>
      <c r="E1602" s="94"/>
      <c r="F1602" s="95"/>
      <c r="G1602" s="278"/>
    </row>
    <row r="1603" spans="1:123" ht="24" customHeight="1" x14ac:dyDescent="0.2">
      <c r="A1603" s="277" t="s">
        <v>603</v>
      </c>
      <c r="B1603" s="93">
        <f>Contratista</f>
        <v>0</v>
      </c>
      <c r="C1603" s="90"/>
      <c r="D1603" s="90"/>
      <c r="E1603" s="90"/>
      <c r="F1603" s="96"/>
      <c r="G1603" s="279"/>
    </row>
    <row r="1604" spans="1:123" ht="24" customHeight="1" x14ac:dyDescent="0.2">
      <c r="A1604" s="277" t="s">
        <v>24</v>
      </c>
      <c r="B1604" s="93" t="str">
        <f>Obra</f>
        <v>EXTRACCION DE MANGRULLO EXISTENTE, PROVISION DE NUEVO MANGRULLO Y REFUNCIONALIZACION DE JUEGOS DE NIÑOS EN PARQUE DE MAYO</v>
      </c>
      <c r="C1604" s="90"/>
      <c r="D1604" s="90"/>
      <c r="E1604" s="90"/>
      <c r="F1604" s="96" t="s">
        <v>38</v>
      </c>
      <c r="G1604" s="280">
        <f>Fecha_Base</f>
        <v>44865</v>
      </c>
    </row>
    <row r="1605" spans="1:123" ht="24" customHeight="1" x14ac:dyDescent="0.2">
      <c r="A1605" s="281" t="s">
        <v>601</v>
      </c>
      <c r="B1605" s="91" t="str">
        <f>Ubicación</f>
        <v>CAPITAL</v>
      </c>
      <c r="C1605" s="91"/>
      <c r="D1605" s="97"/>
      <c r="E1605" s="98"/>
      <c r="G1605" s="282"/>
    </row>
    <row r="1606" spans="1:123" ht="24" customHeight="1" x14ac:dyDescent="0.2">
      <c r="A1606" s="281" t="s">
        <v>39</v>
      </c>
      <c r="B1606" s="100" t="str">
        <f>IFERROR(VALUE(LEFT(B1607,FIND(".",B1607)-1)),"")</f>
        <v/>
      </c>
      <c r="C1606" s="92" t="str">
        <f>IFERROR(VLOOKUP(B1606,Tabla_CyP,2,FALSE),"")</f>
        <v/>
      </c>
      <c r="E1606" s="98"/>
      <c r="G1606" s="282"/>
    </row>
    <row r="1607" spans="1:123" ht="24" customHeight="1" x14ac:dyDescent="0.2">
      <c r="A1607" s="281" t="s">
        <v>25</v>
      </c>
      <c r="B1607" s="101" t="str">
        <f>IFERROR(VLOOKUP(COUNTIF($A$1:A1607,"ANALISIS DE PRECIOS"),Tabla_NumeroItem,2,FALSE),"")</f>
        <v/>
      </c>
      <c r="C1607" s="92" t="str">
        <f>IFERROR(VLOOKUP(B1607,Tabla_CyP,2,FALSE),"")</f>
        <v/>
      </c>
      <c r="D1607" s="97"/>
      <c r="E1607" s="98"/>
      <c r="F1607" s="96" t="s">
        <v>26</v>
      </c>
      <c r="G1607" s="283" t="str">
        <f>IFERROR(VLOOKUP(B1607,Tabla_CyP,4,FALSE),"")</f>
        <v/>
      </c>
    </row>
    <row r="1608" spans="1:123" ht="24" customHeight="1" x14ac:dyDescent="0.2">
      <c r="A1608" s="281"/>
      <c r="B1608" s="91"/>
      <c r="D1608" s="97"/>
      <c r="E1608" s="98"/>
      <c r="G1608" s="282"/>
    </row>
    <row r="1609" spans="1:123" ht="24" customHeight="1" x14ac:dyDescent="0.2">
      <c r="A1609" s="334" t="s">
        <v>507</v>
      </c>
      <c r="B1609" s="335"/>
      <c r="C1609" s="336" t="s">
        <v>0</v>
      </c>
      <c r="D1609" s="336" t="s">
        <v>27</v>
      </c>
      <c r="E1609" s="338" t="s">
        <v>28</v>
      </c>
      <c r="F1609" s="340" t="s">
        <v>29</v>
      </c>
      <c r="G1609" s="340" t="s">
        <v>30</v>
      </c>
    </row>
    <row r="1610" spans="1:123" s="97" customFormat="1" ht="24" customHeight="1" x14ac:dyDescent="0.2">
      <c r="A1610" s="102" t="s">
        <v>508</v>
      </c>
      <c r="B1610" s="102" t="s">
        <v>509</v>
      </c>
      <c r="C1610" s="337"/>
      <c r="D1610" s="337"/>
      <c r="E1610" s="339"/>
      <c r="F1610" s="341"/>
      <c r="G1610" s="341"/>
      <c r="H1610" s="230"/>
      <c r="I1610" s="230"/>
      <c r="J1610" s="230"/>
      <c r="K1610" s="230"/>
      <c r="L1610" s="230"/>
      <c r="M1610" s="230"/>
      <c r="N1610" s="230"/>
      <c r="O1610" s="230"/>
      <c r="P1610" s="230"/>
      <c r="Q1610" s="230"/>
      <c r="R1610" s="230"/>
      <c r="S1610" s="230"/>
      <c r="T1610" s="230"/>
      <c r="U1610" s="230"/>
      <c r="V1610" s="230"/>
      <c r="W1610" s="230"/>
      <c r="X1610" s="230"/>
      <c r="Y1610" s="230"/>
      <c r="Z1610" s="230"/>
      <c r="AA1610" s="230"/>
      <c r="AB1610" s="230"/>
      <c r="AC1610" s="230"/>
      <c r="AD1610" s="230"/>
      <c r="AE1610" s="230"/>
      <c r="AF1610" s="230"/>
      <c r="AG1610" s="230"/>
      <c r="AH1610" s="230"/>
      <c r="AI1610" s="230"/>
      <c r="AJ1610" s="230"/>
      <c r="AK1610" s="230"/>
      <c r="AL1610" s="230"/>
      <c r="AM1610" s="230"/>
      <c r="AN1610" s="230"/>
      <c r="AO1610" s="230"/>
      <c r="AP1610" s="230"/>
      <c r="AQ1610" s="230"/>
      <c r="AR1610" s="230"/>
      <c r="AS1610" s="230"/>
      <c r="AT1610" s="230"/>
      <c r="AU1610" s="230"/>
      <c r="AV1610" s="230"/>
      <c r="AW1610" s="230"/>
      <c r="AX1610" s="230"/>
      <c r="AY1610" s="230"/>
      <c r="AZ1610" s="230"/>
      <c r="BA1610" s="230"/>
      <c r="BB1610" s="230"/>
      <c r="BC1610" s="230"/>
      <c r="BD1610" s="230"/>
      <c r="BE1610" s="230"/>
      <c r="BF1610" s="230"/>
      <c r="BG1610" s="230"/>
      <c r="BH1610" s="230"/>
      <c r="BI1610" s="230"/>
      <c r="BJ1610" s="230"/>
      <c r="BK1610" s="230"/>
      <c r="BL1610" s="230"/>
      <c r="BM1610" s="230"/>
      <c r="BN1610" s="230"/>
      <c r="BO1610" s="230"/>
      <c r="BP1610" s="230"/>
      <c r="BQ1610" s="230"/>
      <c r="BR1610" s="230"/>
      <c r="BS1610" s="230"/>
      <c r="BT1610" s="230"/>
      <c r="BU1610" s="230"/>
      <c r="BV1610" s="230"/>
      <c r="BW1610" s="230"/>
      <c r="BX1610" s="230"/>
      <c r="BY1610" s="230"/>
      <c r="BZ1610" s="230"/>
      <c r="CA1610" s="230"/>
      <c r="CB1610" s="230"/>
      <c r="CC1610" s="230"/>
      <c r="CD1610" s="230"/>
      <c r="CE1610" s="230"/>
      <c r="CF1610" s="230"/>
      <c r="CG1610" s="230"/>
      <c r="CH1610" s="230"/>
      <c r="CI1610" s="230"/>
      <c r="CJ1610" s="230"/>
      <c r="CK1610" s="230"/>
      <c r="CL1610" s="230"/>
      <c r="CM1610" s="230"/>
      <c r="CN1610" s="230"/>
      <c r="CO1610" s="230"/>
      <c r="CP1610" s="230"/>
      <c r="CQ1610" s="230"/>
      <c r="CR1610" s="230"/>
      <c r="CS1610" s="230"/>
      <c r="CT1610" s="230"/>
      <c r="CU1610" s="230"/>
      <c r="CV1610" s="230"/>
      <c r="CW1610" s="230"/>
      <c r="CX1610" s="230"/>
      <c r="CY1610" s="230"/>
      <c r="CZ1610" s="230"/>
      <c r="DA1610" s="230"/>
      <c r="DB1610" s="230"/>
      <c r="DC1610" s="230"/>
      <c r="DD1610" s="230"/>
      <c r="DE1610" s="230"/>
      <c r="DF1610" s="230"/>
      <c r="DG1610" s="230"/>
      <c r="DH1610" s="230"/>
      <c r="DI1610" s="230"/>
      <c r="DJ1610" s="230"/>
      <c r="DK1610" s="230"/>
      <c r="DL1610" s="230"/>
      <c r="DM1610" s="230"/>
      <c r="DN1610" s="230"/>
      <c r="DO1610" s="230"/>
      <c r="DP1610" s="230"/>
      <c r="DQ1610" s="230"/>
      <c r="DR1610" s="230"/>
      <c r="DS1610" s="230"/>
    </row>
    <row r="1611" spans="1:123" ht="24" customHeight="1" x14ac:dyDescent="0.2">
      <c r="A1611" s="284"/>
      <c r="B1611" s="103"/>
      <c r="C1611" s="143" t="s">
        <v>604</v>
      </c>
      <c r="D1611" s="104"/>
      <c r="E1611" s="105"/>
      <c r="F1611" s="106"/>
      <c r="G1611" s="285"/>
    </row>
    <row r="1612" spans="1:123" s="229" customFormat="1" ht="24" customHeight="1" x14ac:dyDescent="0.2">
      <c r="A1612" s="224" t="str">
        <f t="shared" ref="A1612:A1625" si="481">IFERROR(VLOOKUP(C1612,Tabla_Insumos,4,FALSE),"")</f>
        <v/>
      </c>
      <c r="B1612" s="222" t="str">
        <f>IFERROR(VLOOKUP(C1612,Tabla_Insumos,5,FALSE),"")</f>
        <v/>
      </c>
      <c r="C1612" s="223"/>
      <c r="D1612" s="224" t="str">
        <f t="shared" ref="D1612:D1625" si="482">IFERROR(VLOOKUP(C1612,Tabla_Insumos,2,FALSE),"")</f>
        <v/>
      </c>
      <c r="E1612" s="225"/>
      <c r="F1612" s="226">
        <f t="shared" ref="F1612:F1625" si="483">IFERROR(VLOOKUP(C1612,Tabla_Insumos,3,FALSE),0)</f>
        <v>0</v>
      </c>
      <c r="G1612" s="286">
        <f>ROUND(E1612*F1612,2)</f>
        <v>0</v>
      </c>
    </row>
    <row r="1613" spans="1:123" s="229" customFormat="1" ht="24" customHeight="1" x14ac:dyDescent="0.2">
      <c r="A1613" s="224" t="str">
        <f t="shared" si="481"/>
        <v/>
      </c>
      <c r="B1613" s="222" t="str">
        <f t="shared" ref="B1613:B1625" si="484">IFERROR(VLOOKUP(C1613,Tabla_Insumos,5,FALSE),"")</f>
        <v/>
      </c>
      <c r="C1613" s="223"/>
      <c r="D1613" s="224" t="str">
        <f t="shared" si="482"/>
        <v/>
      </c>
      <c r="E1613" s="225"/>
      <c r="F1613" s="226">
        <f t="shared" si="483"/>
        <v>0</v>
      </c>
      <c r="G1613" s="286">
        <f t="shared" ref="G1613:G1625" si="485">ROUND(E1613*F1613,2)</f>
        <v>0</v>
      </c>
    </row>
    <row r="1614" spans="1:123" s="229" customFormat="1" ht="24" customHeight="1" x14ac:dyDescent="0.2">
      <c r="A1614" s="224" t="str">
        <f t="shared" si="481"/>
        <v/>
      </c>
      <c r="B1614" s="222" t="str">
        <f t="shared" si="484"/>
        <v/>
      </c>
      <c r="C1614" s="223"/>
      <c r="D1614" s="224" t="str">
        <f t="shared" si="482"/>
        <v/>
      </c>
      <c r="E1614" s="225"/>
      <c r="F1614" s="226">
        <f t="shared" si="483"/>
        <v>0</v>
      </c>
      <c r="G1614" s="286">
        <f t="shared" si="485"/>
        <v>0</v>
      </c>
    </row>
    <row r="1615" spans="1:123" s="229" customFormat="1" ht="24" customHeight="1" x14ac:dyDescent="0.2">
      <c r="A1615" s="224" t="str">
        <f t="shared" si="481"/>
        <v/>
      </c>
      <c r="B1615" s="222" t="str">
        <f t="shared" si="484"/>
        <v/>
      </c>
      <c r="C1615" s="223"/>
      <c r="D1615" s="224" t="str">
        <f t="shared" si="482"/>
        <v/>
      </c>
      <c r="E1615" s="225"/>
      <c r="F1615" s="226">
        <f t="shared" si="483"/>
        <v>0</v>
      </c>
      <c r="G1615" s="286">
        <f t="shared" si="485"/>
        <v>0</v>
      </c>
    </row>
    <row r="1616" spans="1:123" s="229" customFormat="1" ht="24" customHeight="1" x14ac:dyDescent="0.2">
      <c r="A1616" s="224" t="str">
        <f t="shared" si="481"/>
        <v/>
      </c>
      <c r="B1616" s="222" t="str">
        <f t="shared" si="484"/>
        <v/>
      </c>
      <c r="C1616" s="223"/>
      <c r="D1616" s="224" t="str">
        <f t="shared" si="482"/>
        <v/>
      </c>
      <c r="E1616" s="225"/>
      <c r="F1616" s="226">
        <f t="shared" si="483"/>
        <v>0</v>
      </c>
      <c r="G1616" s="286">
        <f t="shared" si="485"/>
        <v>0</v>
      </c>
    </row>
    <row r="1617" spans="1:7" s="229" customFormat="1" ht="24" customHeight="1" x14ac:dyDescent="0.2">
      <c r="A1617" s="224" t="str">
        <f t="shared" si="481"/>
        <v/>
      </c>
      <c r="B1617" s="222" t="str">
        <f t="shared" si="484"/>
        <v/>
      </c>
      <c r="C1617" s="223"/>
      <c r="D1617" s="224" t="str">
        <f t="shared" si="482"/>
        <v/>
      </c>
      <c r="E1617" s="225"/>
      <c r="F1617" s="226">
        <f t="shared" si="483"/>
        <v>0</v>
      </c>
      <c r="G1617" s="286">
        <f t="shared" si="485"/>
        <v>0</v>
      </c>
    </row>
    <row r="1618" spans="1:7" s="229" customFormat="1" ht="24" customHeight="1" x14ac:dyDescent="0.2">
      <c r="A1618" s="224" t="str">
        <f t="shared" si="481"/>
        <v/>
      </c>
      <c r="B1618" s="222" t="str">
        <f t="shared" si="484"/>
        <v/>
      </c>
      <c r="C1618" s="223"/>
      <c r="D1618" s="224" t="str">
        <f t="shared" si="482"/>
        <v/>
      </c>
      <c r="E1618" s="225"/>
      <c r="F1618" s="226">
        <f t="shared" si="483"/>
        <v>0</v>
      </c>
      <c r="G1618" s="286">
        <f t="shared" si="485"/>
        <v>0</v>
      </c>
    </row>
    <row r="1619" spans="1:7" s="229" customFormat="1" ht="24" customHeight="1" x14ac:dyDescent="0.2">
      <c r="A1619" s="224" t="str">
        <f t="shared" si="481"/>
        <v/>
      </c>
      <c r="B1619" s="222" t="str">
        <f t="shared" si="484"/>
        <v/>
      </c>
      <c r="C1619" s="223"/>
      <c r="D1619" s="224" t="str">
        <f t="shared" si="482"/>
        <v/>
      </c>
      <c r="E1619" s="225"/>
      <c r="F1619" s="226">
        <f t="shared" si="483"/>
        <v>0</v>
      </c>
      <c r="G1619" s="286">
        <f t="shared" si="485"/>
        <v>0</v>
      </c>
    </row>
    <row r="1620" spans="1:7" s="229" customFormat="1" ht="24" customHeight="1" x14ac:dyDescent="0.2">
      <c r="A1620" s="224" t="str">
        <f t="shared" si="481"/>
        <v/>
      </c>
      <c r="B1620" s="222" t="str">
        <f t="shared" si="484"/>
        <v/>
      </c>
      <c r="C1620" s="223"/>
      <c r="D1620" s="224" t="str">
        <f t="shared" si="482"/>
        <v/>
      </c>
      <c r="E1620" s="225"/>
      <c r="F1620" s="226">
        <f t="shared" si="483"/>
        <v>0</v>
      </c>
      <c r="G1620" s="286">
        <f t="shared" si="485"/>
        <v>0</v>
      </c>
    </row>
    <row r="1621" spans="1:7" s="229" customFormat="1" ht="24" customHeight="1" x14ac:dyDescent="0.2">
      <c r="A1621" s="224" t="str">
        <f t="shared" si="481"/>
        <v/>
      </c>
      <c r="B1621" s="222" t="str">
        <f t="shared" si="484"/>
        <v/>
      </c>
      <c r="C1621" s="223"/>
      <c r="D1621" s="224" t="str">
        <f t="shared" si="482"/>
        <v/>
      </c>
      <c r="E1621" s="225"/>
      <c r="F1621" s="226">
        <f t="shared" si="483"/>
        <v>0</v>
      </c>
      <c r="G1621" s="286">
        <f t="shared" si="485"/>
        <v>0</v>
      </c>
    </row>
    <row r="1622" spans="1:7" s="229" customFormat="1" ht="24" customHeight="1" x14ac:dyDescent="0.2">
      <c r="A1622" s="224" t="str">
        <f t="shared" si="481"/>
        <v/>
      </c>
      <c r="B1622" s="222" t="str">
        <f t="shared" si="484"/>
        <v/>
      </c>
      <c r="C1622" s="223"/>
      <c r="D1622" s="224" t="str">
        <f t="shared" si="482"/>
        <v/>
      </c>
      <c r="E1622" s="225"/>
      <c r="F1622" s="226">
        <f t="shared" si="483"/>
        <v>0</v>
      </c>
      <c r="G1622" s="286">
        <f t="shared" si="485"/>
        <v>0</v>
      </c>
    </row>
    <row r="1623" spans="1:7" s="229" customFormat="1" ht="24" customHeight="1" x14ac:dyDescent="0.2">
      <c r="A1623" s="224" t="str">
        <f t="shared" si="481"/>
        <v/>
      </c>
      <c r="B1623" s="222" t="str">
        <f t="shared" si="484"/>
        <v/>
      </c>
      <c r="C1623" s="223"/>
      <c r="D1623" s="224" t="str">
        <f t="shared" si="482"/>
        <v/>
      </c>
      <c r="E1623" s="225"/>
      <c r="F1623" s="226">
        <f t="shared" si="483"/>
        <v>0</v>
      </c>
      <c r="G1623" s="286">
        <f t="shared" si="485"/>
        <v>0</v>
      </c>
    </row>
    <row r="1624" spans="1:7" s="229" customFormat="1" ht="24" customHeight="1" x14ac:dyDescent="0.2">
      <c r="A1624" s="224" t="str">
        <f t="shared" si="481"/>
        <v/>
      </c>
      <c r="B1624" s="222" t="str">
        <f t="shared" si="484"/>
        <v/>
      </c>
      <c r="C1624" s="223"/>
      <c r="D1624" s="224" t="str">
        <f t="shared" si="482"/>
        <v/>
      </c>
      <c r="E1624" s="225"/>
      <c r="F1624" s="226">
        <f t="shared" si="483"/>
        <v>0</v>
      </c>
      <c r="G1624" s="286">
        <f t="shared" si="485"/>
        <v>0</v>
      </c>
    </row>
    <row r="1625" spans="1:7" s="229" customFormat="1" ht="24" customHeight="1" x14ac:dyDescent="0.2">
      <c r="A1625" s="224" t="str">
        <f t="shared" si="481"/>
        <v/>
      </c>
      <c r="B1625" s="222" t="str">
        <f t="shared" si="484"/>
        <v/>
      </c>
      <c r="C1625" s="223"/>
      <c r="D1625" s="224" t="str">
        <f t="shared" si="482"/>
        <v/>
      </c>
      <c r="E1625" s="225"/>
      <c r="F1625" s="227">
        <f t="shared" si="483"/>
        <v>0</v>
      </c>
      <c r="G1625" s="286">
        <f t="shared" si="485"/>
        <v>0</v>
      </c>
    </row>
    <row r="1626" spans="1:7" ht="24" customHeight="1" x14ac:dyDescent="0.2">
      <c r="A1626" s="287"/>
      <c r="D1626" s="97"/>
      <c r="E1626" s="98"/>
      <c r="F1626" s="273" t="s">
        <v>31</v>
      </c>
      <c r="G1626" s="288">
        <f>SUBTOTAL(9,G1612:G1625)</f>
        <v>0</v>
      </c>
    </row>
    <row r="1627" spans="1:7" ht="24" customHeight="1" x14ac:dyDescent="0.2">
      <c r="A1627" s="287"/>
      <c r="C1627" s="107" t="s">
        <v>605</v>
      </c>
      <c r="D1627" s="97"/>
      <c r="E1627" s="98"/>
      <c r="G1627" s="289"/>
    </row>
    <row r="1628" spans="1:7" s="229" customFormat="1" ht="24" customHeight="1" x14ac:dyDescent="0.2">
      <c r="A1628" s="224" t="str">
        <f t="shared" ref="A1628:A1635" si="486">IFERROR(VLOOKUP(C1628,Tabla_Insumos,4,FALSE),"")</f>
        <v/>
      </c>
      <c r="B1628" s="222">
        <f t="shared" ref="B1628:B1635" si="487">IFERROR(VLOOKUP(A1628,Tabla_Indices,5,FALSE),"")</f>
        <v>0</v>
      </c>
      <c r="C1628" s="223"/>
      <c r="D1628" s="224" t="str">
        <f t="shared" ref="D1628:D1635" si="488">IFERROR(VLOOKUP(C1628,Tabla_Insumos,2,FALSE),"")</f>
        <v/>
      </c>
      <c r="E1628" s="225"/>
      <c r="F1628" s="228">
        <f t="shared" ref="F1628:F1635" si="489">IFERROR(VLOOKUP(C1628,Tabla_Insumos,3,FALSE),0)</f>
        <v>0</v>
      </c>
      <c r="G1628" s="286">
        <f>ROUND(E1628*F1628,2)</f>
        <v>0</v>
      </c>
    </row>
    <row r="1629" spans="1:7" s="229" customFormat="1" ht="24" customHeight="1" x14ac:dyDescent="0.2">
      <c r="A1629" s="224" t="str">
        <f t="shared" si="486"/>
        <v/>
      </c>
      <c r="B1629" s="222">
        <f t="shared" si="487"/>
        <v>0</v>
      </c>
      <c r="C1629" s="223"/>
      <c r="D1629" s="224" t="str">
        <f t="shared" si="488"/>
        <v/>
      </c>
      <c r="E1629" s="225"/>
      <c r="F1629" s="228">
        <f t="shared" si="489"/>
        <v>0</v>
      </c>
      <c r="G1629" s="286">
        <f>ROUND(E1629*F1629,2)</f>
        <v>0</v>
      </c>
    </row>
    <row r="1630" spans="1:7" s="229" customFormat="1" ht="24" customHeight="1" x14ac:dyDescent="0.2">
      <c r="A1630" s="224" t="str">
        <f t="shared" si="486"/>
        <v/>
      </c>
      <c r="B1630" s="222">
        <f t="shared" si="487"/>
        <v>0</v>
      </c>
      <c r="C1630" s="223"/>
      <c r="D1630" s="224" t="str">
        <f t="shared" si="488"/>
        <v/>
      </c>
      <c r="E1630" s="225"/>
      <c r="F1630" s="228">
        <f t="shared" si="489"/>
        <v>0</v>
      </c>
      <c r="G1630" s="286">
        <f t="shared" ref="G1630:G1635" si="490">ROUND(E1630*F1630,2)</f>
        <v>0</v>
      </c>
    </row>
    <row r="1631" spans="1:7" s="229" customFormat="1" ht="24" customHeight="1" x14ac:dyDescent="0.2">
      <c r="A1631" s="224" t="str">
        <f t="shared" si="486"/>
        <v/>
      </c>
      <c r="B1631" s="222">
        <f t="shared" si="487"/>
        <v>0</v>
      </c>
      <c r="C1631" s="223"/>
      <c r="D1631" s="224" t="str">
        <f t="shared" si="488"/>
        <v/>
      </c>
      <c r="E1631" s="225"/>
      <c r="F1631" s="228">
        <f t="shared" si="489"/>
        <v>0</v>
      </c>
      <c r="G1631" s="286">
        <f t="shared" si="490"/>
        <v>0</v>
      </c>
    </row>
    <row r="1632" spans="1:7" s="229" customFormat="1" ht="24" customHeight="1" x14ac:dyDescent="0.2">
      <c r="A1632" s="224" t="str">
        <f t="shared" si="486"/>
        <v/>
      </c>
      <c r="B1632" s="222">
        <f t="shared" si="487"/>
        <v>0</v>
      </c>
      <c r="C1632" s="223"/>
      <c r="D1632" s="224" t="str">
        <f t="shared" si="488"/>
        <v/>
      </c>
      <c r="E1632" s="225"/>
      <c r="F1632" s="226">
        <f t="shared" si="489"/>
        <v>0</v>
      </c>
      <c r="G1632" s="286">
        <f t="shared" si="490"/>
        <v>0</v>
      </c>
    </row>
    <row r="1633" spans="1:7" s="229" customFormat="1" ht="24" customHeight="1" x14ac:dyDescent="0.2">
      <c r="A1633" s="224" t="str">
        <f t="shared" si="486"/>
        <v/>
      </c>
      <c r="B1633" s="222">
        <f t="shared" si="487"/>
        <v>0</v>
      </c>
      <c r="C1633" s="223"/>
      <c r="D1633" s="224" t="str">
        <f t="shared" si="488"/>
        <v/>
      </c>
      <c r="E1633" s="225"/>
      <c r="F1633" s="226">
        <f t="shared" si="489"/>
        <v>0</v>
      </c>
      <c r="G1633" s="286">
        <f t="shared" si="490"/>
        <v>0</v>
      </c>
    </row>
    <row r="1634" spans="1:7" s="229" customFormat="1" ht="24" customHeight="1" x14ac:dyDescent="0.2">
      <c r="A1634" s="224" t="str">
        <f t="shared" si="486"/>
        <v/>
      </c>
      <c r="B1634" s="222">
        <f t="shared" si="487"/>
        <v>0</v>
      </c>
      <c r="C1634" s="223"/>
      <c r="D1634" s="224" t="str">
        <f t="shared" si="488"/>
        <v/>
      </c>
      <c r="E1634" s="225"/>
      <c r="F1634" s="226">
        <f t="shared" si="489"/>
        <v>0</v>
      </c>
      <c r="G1634" s="286">
        <f t="shared" si="490"/>
        <v>0</v>
      </c>
    </row>
    <row r="1635" spans="1:7" s="229" customFormat="1" ht="24" customHeight="1" x14ac:dyDescent="0.2">
      <c r="A1635" s="224" t="str">
        <f t="shared" si="486"/>
        <v/>
      </c>
      <c r="B1635" s="222">
        <f t="shared" si="487"/>
        <v>0</v>
      </c>
      <c r="C1635" s="223"/>
      <c r="D1635" s="224" t="str">
        <f t="shared" si="488"/>
        <v/>
      </c>
      <c r="E1635" s="225"/>
      <c r="F1635" s="226">
        <f t="shared" si="489"/>
        <v>0</v>
      </c>
      <c r="G1635" s="286">
        <f t="shared" si="490"/>
        <v>0</v>
      </c>
    </row>
    <row r="1636" spans="1:7" ht="24" customHeight="1" x14ac:dyDescent="0.2">
      <c r="A1636" s="287"/>
      <c r="D1636" s="97"/>
      <c r="E1636" s="98"/>
      <c r="F1636" s="273" t="s">
        <v>32</v>
      </c>
      <c r="G1636" s="288">
        <f>SUBTOTAL(9,G1628:G1635)</f>
        <v>0</v>
      </c>
    </row>
    <row r="1637" spans="1:7" ht="24" customHeight="1" x14ac:dyDescent="0.2">
      <c r="A1637" s="287"/>
      <c r="C1637" s="107" t="s">
        <v>606</v>
      </c>
      <c r="D1637" s="97"/>
      <c r="E1637" s="98"/>
      <c r="G1637" s="289"/>
    </row>
    <row r="1638" spans="1:7" s="229" customFormat="1" ht="24" customHeight="1" x14ac:dyDescent="0.2">
      <c r="A1638" s="224" t="str">
        <f t="shared" ref="A1638:A1646" si="491">IFERROR(VLOOKUP(C1638,Tabla_Insumos,4,FALSE),"")</f>
        <v/>
      </c>
      <c r="B1638" s="222" t="str">
        <f t="shared" ref="B1638:B1646" si="492">IFERROR(VLOOKUP(C1638,Tabla_Insumos,5,FALSE),"")</f>
        <v/>
      </c>
      <c r="C1638" s="223"/>
      <c r="D1638" s="224" t="str">
        <f t="shared" ref="D1638:D1646" si="493">IFERROR(VLOOKUP(C1638,Tabla_Insumos,2,FALSE),"")</f>
        <v/>
      </c>
      <c r="E1638" s="225"/>
      <c r="F1638" s="226">
        <f t="shared" ref="F1638:F1646" si="494">IFERROR(VLOOKUP(C1638,Tabla_Insumos,3,FALSE),0)</f>
        <v>0</v>
      </c>
      <c r="G1638" s="286">
        <f t="shared" ref="G1638:G1646" si="495">ROUND(E1638*F1638,2)</f>
        <v>0</v>
      </c>
    </row>
    <row r="1639" spans="1:7" s="229" customFormat="1" ht="24" customHeight="1" x14ac:dyDescent="0.2">
      <c r="A1639" s="224" t="str">
        <f t="shared" si="491"/>
        <v/>
      </c>
      <c r="B1639" s="222" t="str">
        <f t="shared" si="492"/>
        <v/>
      </c>
      <c r="C1639" s="223"/>
      <c r="D1639" s="224" t="str">
        <f t="shared" si="493"/>
        <v/>
      </c>
      <c r="E1639" s="225"/>
      <c r="F1639" s="226">
        <f t="shared" si="494"/>
        <v>0</v>
      </c>
      <c r="G1639" s="286">
        <f t="shared" si="495"/>
        <v>0</v>
      </c>
    </row>
    <row r="1640" spans="1:7" s="229" customFormat="1" ht="24" customHeight="1" x14ac:dyDescent="0.2">
      <c r="A1640" s="224" t="str">
        <f t="shared" si="491"/>
        <v/>
      </c>
      <c r="B1640" s="222" t="str">
        <f t="shared" si="492"/>
        <v/>
      </c>
      <c r="C1640" s="223"/>
      <c r="D1640" s="224" t="str">
        <f t="shared" si="493"/>
        <v/>
      </c>
      <c r="E1640" s="225"/>
      <c r="F1640" s="226">
        <f t="shared" si="494"/>
        <v>0</v>
      </c>
      <c r="G1640" s="286">
        <f t="shared" si="495"/>
        <v>0</v>
      </c>
    </row>
    <row r="1641" spans="1:7" s="229" customFormat="1" ht="24" customHeight="1" x14ac:dyDescent="0.2">
      <c r="A1641" s="224" t="str">
        <f t="shared" si="491"/>
        <v/>
      </c>
      <c r="B1641" s="222" t="str">
        <f t="shared" si="492"/>
        <v/>
      </c>
      <c r="C1641" s="223"/>
      <c r="D1641" s="224" t="str">
        <f t="shared" si="493"/>
        <v/>
      </c>
      <c r="E1641" s="225"/>
      <c r="F1641" s="226">
        <f t="shared" si="494"/>
        <v>0</v>
      </c>
      <c r="G1641" s="286">
        <f t="shared" si="495"/>
        <v>0</v>
      </c>
    </row>
    <row r="1642" spans="1:7" s="229" customFormat="1" ht="24" customHeight="1" x14ac:dyDescent="0.2">
      <c r="A1642" s="224" t="str">
        <f t="shared" si="491"/>
        <v/>
      </c>
      <c r="B1642" s="222" t="str">
        <f t="shared" si="492"/>
        <v/>
      </c>
      <c r="C1642" s="223"/>
      <c r="D1642" s="224" t="str">
        <f t="shared" si="493"/>
        <v/>
      </c>
      <c r="E1642" s="225"/>
      <c r="F1642" s="226">
        <f t="shared" si="494"/>
        <v>0</v>
      </c>
      <c r="G1642" s="286">
        <f t="shared" si="495"/>
        <v>0</v>
      </c>
    </row>
    <row r="1643" spans="1:7" s="229" customFormat="1" ht="24" customHeight="1" x14ac:dyDescent="0.2">
      <c r="A1643" s="224" t="str">
        <f t="shared" si="491"/>
        <v/>
      </c>
      <c r="B1643" s="222" t="str">
        <f t="shared" si="492"/>
        <v/>
      </c>
      <c r="C1643" s="223"/>
      <c r="D1643" s="224" t="str">
        <f t="shared" si="493"/>
        <v/>
      </c>
      <c r="E1643" s="225"/>
      <c r="F1643" s="226">
        <f t="shared" si="494"/>
        <v>0</v>
      </c>
      <c r="G1643" s="286">
        <f t="shared" si="495"/>
        <v>0</v>
      </c>
    </row>
    <row r="1644" spans="1:7" s="229" customFormat="1" ht="24" customHeight="1" x14ac:dyDescent="0.2">
      <c r="A1644" s="224" t="str">
        <f t="shared" si="491"/>
        <v/>
      </c>
      <c r="B1644" s="222" t="str">
        <f t="shared" si="492"/>
        <v/>
      </c>
      <c r="C1644" s="223"/>
      <c r="D1644" s="224" t="str">
        <f t="shared" si="493"/>
        <v/>
      </c>
      <c r="E1644" s="225"/>
      <c r="F1644" s="226">
        <f t="shared" si="494"/>
        <v>0</v>
      </c>
      <c r="G1644" s="286">
        <f t="shared" si="495"/>
        <v>0</v>
      </c>
    </row>
    <row r="1645" spans="1:7" s="229" customFormat="1" ht="24" customHeight="1" x14ac:dyDescent="0.2">
      <c r="A1645" s="224" t="str">
        <f t="shared" si="491"/>
        <v/>
      </c>
      <c r="B1645" s="222" t="str">
        <f t="shared" si="492"/>
        <v/>
      </c>
      <c r="C1645" s="223"/>
      <c r="D1645" s="224" t="str">
        <f t="shared" si="493"/>
        <v/>
      </c>
      <c r="E1645" s="225"/>
      <c r="F1645" s="226">
        <f t="shared" si="494"/>
        <v>0</v>
      </c>
      <c r="G1645" s="286">
        <f t="shared" si="495"/>
        <v>0</v>
      </c>
    </row>
    <row r="1646" spans="1:7" s="229" customFormat="1" ht="24" customHeight="1" x14ac:dyDescent="0.2">
      <c r="A1646" s="224" t="str">
        <f t="shared" si="491"/>
        <v/>
      </c>
      <c r="B1646" s="222" t="str">
        <f t="shared" si="492"/>
        <v/>
      </c>
      <c r="C1646" s="223"/>
      <c r="D1646" s="224" t="str">
        <f t="shared" si="493"/>
        <v/>
      </c>
      <c r="E1646" s="225"/>
      <c r="F1646" s="226">
        <f t="shared" si="494"/>
        <v>0</v>
      </c>
      <c r="G1646" s="286">
        <f t="shared" si="495"/>
        <v>0</v>
      </c>
    </row>
    <row r="1647" spans="1:7" ht="24" customHeight="1" x14ac:dyDescent="0.2">
      <c r="A1647" s="290"/>
      <c r="B1647" s="97"/>
      <c r="D1647" s="97"/>
      <c r="E1647" s="98"/>
      <c r="F1647" s="273" t="s">
        <v>33</v>
      </c>
      <c r="G1647" s="288">
        <f>SUBTOTAL(9,G1638:G1646)</f>
        <v>0</v>
      </c>
    </row>
    <row r="1648" spans="1:7" ht="24" customHeight="1" x14ac:dyDescent="0.2">
      <c r="A1648" s="291"/>
      <c r="B1648" s="97"/>
      <c r="D1648" s="97"/>
      <c r="E1648" s="98"/>
      <c r="G1648" s="289"/>
    </row>
    <row r="1649" spans="1:123" ht="24" customHeight="1" x14ac:dyDescent="0.2">
      <c r="A1649" s="292" t="str">
        <f>B1607</f>
        <v/>
      </c>
      <c r="B1649" s="293" t="str">
        <f>C1607</f>
        <v/>
      </c>
      <c r="C1649" s="104"/>
      <c r="D1649" s="104" t="s">
        <v>34</v>
      </c>
      <c r="E1649" s="105"/>
      <c r="F1649" s="295" t="s">
        <v>35</v>
      </c>
      <c r="G1649" s="294">
        <f>SUBTOTAL(9,G1612:G1648)</f>
        <v>0</v>
      </c>
    </row>
    <row r="1651" spans="1:123" ht="24" customHeight="1" x14ac:dyDescent="0.2">
      <c r="A1651" s="274" t="s">
        <v>37</v>
      </c>
      <c r="B1651" s="275"/>
      <c r="C1651" s="275"/>
      <c r="D1651" s="275"/>
      <c r="E1651" s="275"/>
      <c r="F1651" s="275"/>
      <c r="G1651" s="276"/>
    </row>
    <row r="1652" spans="1:123" ht="24" customHeight="1" x14ac:dyDescent="0.2">
      <c r="A1652" s="277" t="s">
        <v>602</v>
      </c>
      <c r="B1652" s="93" t="str">
        <f>Comitente</f>
        <v>DIRECCION PROVINCIAL DE ESPACIOS VERDES</v>
      </c>
      <c r="C1652" s="89"/>
      <c r="D1652" s="94"/>
      <c r="E1652" s="94"/>
      <c r="F1652" s="95"/>
      <c r="G1652" s="278"/>
    </row>
    <row r="1653" spans="1:123" ht="24" customHeight="1" x14ac:dyDescent="0.2">
      <c r="A1653" s="277" t="s">
        <v>603</v>
      </c>
      <c r="B1653" s="93">
        <f>Contratista</f>
        <v>0</v>
      </c>
      <c r="C1653" s="90"/>
      <c r="D1653" s="90"/>
      <c r="E1653" s="90"/>
      <c r="F1653" s="96"/>
      <c r="G1653" s="279"/>
    </row>
    <row r="1654" spans="1:123" ht="24" customHeight="1" x14ac:dyDescent="0.2">
      <c r="A1654" s="277" t="s">
        <v>24</v>
      </c>
      <c r="B1654" s="93" t="str">
        <f>Obra</f>
        <v>EXTRACCION DE MANGRULLO EXISTENTE, PROVISION DE NUEVO MANGRULLO Y REFUNCIONALIZACION DE JUEGOS DE NIÑOS EN PARQUE DE MAYO</v>
      </c>
      <c r="C1654" s="90"/>
      <c r="D1654" s="90"/>
      <c r="E1654" s="90"/>
      <c r="F1654" s="96" t="s">
        <v>38</v>
      </c>
      <c r="G1654" s="280">
        <f>Fecha_Base</f>
        <v>44865</v>
      </c>
    </row>
    <row r="1655" spans="1:123" ht="24" customHeight="1" x14ac:dyDescent="0.2">
      <c r="A1655" s="281" t="s">
        <v>601</v>
      </c>
      <c r="B1655" s="91" t="str">
        <f>Ubicación</f>
        <v>CAPITAL</v>
      </c>
      <c r="C1655" s="91"/>
      <c r="D1655" s="97"/>
      <c r="E1655" s="98"/>
      <c r="G1655" s="282"/>
    </row>
    <row r="1656" spans="1:123" ht="24" customHeight="1" x14ac:dyDescent="0.2">
      <c r="A1656" s="281" t="s">
        <v>39</v>
      </c>
      <c r="B1656" s="100" t="str">
        <f>IFERROR(VALUE(LEFT(B1657,FIND(".",B1657)-1)),"")</f>
        <v/>
      </c>
      <c r="C1656" s="92" t="str">
        <f>IFERROR(VLOOKUP(B1656,Tabla_CyP,2,FALSE),"")</f>
        <v/>
      </c>
      <c r="E1656" s="98"/>
      <c r="G1656" s="282"/>
    </row>
    <row r="1657" spans="1:123" ht="24" customHeight="1" x14ac:dyDescent="0.2">
      <c r="A1657" s="281" t="s">
        <v>25</v>
      </c>
      <c r="B1657" s="101" t="str">
        <f>IFERROR(VLOOKUP(COUNTIF($A$1:A1657,"ANALISIS DE PRECIOS"),Tabla_NumeroItem,2,FALSE),"")</f>
        <v/>
      </c>
      <c r="C1657" s="92" t="str">
        <f>IFERROR(VLOOKUP(B1657,Tabla_CyP,2,FALSE),"")</f>
        <v/>
      </c>
      <c r="D1657" s="97"/>
      <c r="E1657" s="98"/>
      <c r="F1657" s="96" t="s">
        <v>26</v>
      </c>
      <c r="G1657" s="283" t="str">
        <f>IFERROR(VLOOKUP(B1657,Tabla_CyP,4,FALSE),"")</f>
        <v/>
      </c>
    </row>
    <row r="1658" spans="1:123" ht="24" customHeight="1" x14ac:dyDescent="0.2">
      <c r="A1658" s="281"/>
      <c r="B1658" s="91"/>
      <c r="D1658" s="97"/>
      <c r="E1658" s="98"/>
      <c r="G1658" s="282"/>
    </row>
    <row r="1659" spans="1:123" ht="24" customHeight="1" x14ac:dyDescent="0.2">
      <c r="A1659" s="334" t="s">
        <v>507</v>
      </c>
      <c r="B1659" s="335"/>
      <c r="C1659" s="336" t="s">
        <v>0</v>
      </c>
      <c r="D1659" s="336" t="s">
        <v>27</v>
      </c>
      <c r="E1659" s="338" t="s">
        <v>28</v>
      </c>
      <c r="F1659" s="340" t="s">
        <v>29</v>
      </c>
      <c r="G1659" s="340" t="s">
        <v>30</v>
      </c>
    </row>
    <row r="1660" spans="1:123" s="97" customFormat="1" ht="24" customHeight="1" x14ac:dyDescent="0.2">
      <c r="A1660" s="102" t="s">
        <v>508</v>
      </c>
      <c r="B1660" s="102" t="s">
        <v>509</v>
      </c>
      <c r="C1660" s="337"/>
      <c r="D1660" s="337"/>
      <c r="E1660" s="339"/>
      <c r="F1660" s="341"/>
      <c r="G1660" s="341"/>
      <c r="H1660" s="230"/>
      <c r="I1660" s="230"/>
      <c r="J1660" s="230"/>
      <c r="K1660" s="230"/>
      <c r="L1660" s="230"/>
      <c r="M1660" s="230"/>
      <c r="N1660" s="230"/>
      <c r="O1660" s="230"/>
      <c r="P1660" s="230"/>
      <c r="Q1660" s="230"/>
      <c r="R1660" s="230"/>
      <c r="S1660" s="230"/>
      <c r="T1660" s="230"/>
      <c r="U1660" s="230"/>
      <c r="V1660" s="230"/>
      <c r="W1660" s="230"/>
      <c r="X1660" s="230"/>
      <c r="Y1660" s="230"/>
      <c r="Z1660" s="230"/>
      <c r="AA1660" s="230"/>
      <c r="AB1660" s="230"/>
      <c r="AC1660" s="230"/>
      <c r="AD1660" s="230"/>
      <c r="AE1660" s="230"/>
      <c r="AF1660" s="230"/>
      <c r="AG1660" s="230"/>
      <c r="AH1660" s="230"/>
      <c r="AI1660" s="230"/>
      <c r="AJ1660" s="230"/>
      <c r="AK1660" s="230"/>
      <c r="AL1660" s="230"/>
      <c r="AM1660" s="230"/>
      <c r="AN1660" s="230"/>
      <c r="AO1660" s="230"/>
      <c r="AP1660" s="230"/>
      <c r="AQ1660" s="230"/>
      <c r="AR1660" s="230"/>
      <c r="AS1660" s="230"/>
      <c r="AT1660" s="230"/>
      <c r="AU1660" s="230"/>
      <c r="AV1660" s="230"/>
      <c r="AW1660" s="230"/>
      <c r="AX1660" s="230"/>
      <c r="AY1660" s="230"/>
      <c r="AZ1660" s="230"/>
      <c r="BA1660" s="230"/>
      <c r="BB1660" s="230"/>
      <c r="BC1660" s="230"/>
      <c r="BD1660" s="230"/>
      <c r="BE1660" s="230"/>
      <c r="BF1660" s="230"/>
      <c r="BG1660" s="230"/>
      <c r="BH1660" s="230"/>
      <c r="BI1660" s="230"/>
      <c r="BJ1660" s="230"/>
      <c r="BK1660" s="230"/>
      <c r="BL1660" s="230"/>
      <c r="BM1660" s="230"/>
      <c r="BN1660" s="230"/>
      <c r="BO1660" s="230"/>
      <c r="BP1660" s="230"/>
      <c r="BQ1660" s="230"/>
      <c r="BR1660" s="230"/>
      <c r="BS1660" s="230"/>
      <c r="BT1660" s="230"/>
      <c r="BU1660" s="230"/>
      <c r="BV1660" s="230"/>
      <c r="BW1660" s="230"/>
      <c r="BX1660" s="230"/>
      <c r="BY1660" s="230"/>
      <c r="BZ1660" s="230"/>
      <c r="CA1660" s="230"/>
      <c r="CB1660" s="230"/>
      <c r="CC1660" s="230"/>
      <c r="CD1660" s="230"/>
      <c r="CE1660" s="230"/>
      <c r="CF1660" s="230"/>
      <c r="CG1660" s="230"/>
      <c r="CH1660" s="230"/>
      <c r="CI1660" s="230"/>
      <c r="CJ1660" s="230"/>
      <c r="CK1660" s="230"/>
      <c r="CL1660" s="230"/>
      <c r="CM1660" s="230"/>
      <c r="CN1660" s="230"/>
      <c r="CO1660" s="230"/>
      <c r="CP1660" s="230"/>
      <c r="CQ1660" s="230"/>
      <c r="CR1660" s="230"/>
      <c r="CS1660" s="230"/>
      <c r="CT1660" s="230"/>
      <c r="CU1660" s="230"/>
      <c r="CV1660" s="230"/>
      <c r="CW1660" s="230"/>
      <c r="CX1660" s="230"/>
      <c r="CY1660" s="230"/>
      <c r="CZ1660" s="230"/>
      <c r="DA1660" s="230"/>
      <c r="DB1660" s="230"/>
      <c r="DC1660" s="230"/>
      <c r="DD1660" s="230"/>
      <c r="DE1660" s="230"/>
      <c r="DF1660" s="230"/>
      <c r="DG1660" s="230"/>
      <c r="DH1660" s="230"/>
      <c r="DI1660" s="230"/>
      <c r="DJ1660" s="230"/>
      <c r="DK1660" s="230"/>
      <c r="DL1660" s="230"/>
      <c r="DM1660" s="230"/>
      <c r="DN1660" s="230"/>
      <c r="DO1660" s="230"/>
      <c r="DP1660" s="230"/>
      <c r="DQ1660" s="230"/>
      <c r="DR1660" s="230"/>
      <c r="DS1660" s="230"/>
    </row>
    <row r="1661" spans="1:123" ht="24" customHeight="1" x14ac:dyDescent="0.2">
      <c r="A1661" s="284"/>
      <c r="B1661" s="103"/>
      <c r="C1661" s="143" t="s">
        <v>604</v>
      </c>
      <c r="D1661" s="104"/>
      <c r="E1661" s="105"/>
      <c r="F1661" s="106"/>
      <c r="G1661" s="285"/>
    </row>
    <row r="1662" spans="1:123" s="229" customFormat="1" ht="24" customHeight="1" x14ac:dyDescent="0.2">
      <c r="A1662" s="224" t="str">
        <f t="shared" ref="A1662:A1675" si="496">IFERROR(VLOOKUP(C1662,Tabla_Insumos,4,FALSE),"")</f>
        <v/>
      </c>
      <c r="B1662" s="222" t="str">
        <f>IFERROR(VLOOKUP(C1662,Tabla_Insumos,5,FALSE),"")</f>
        <v/>
      </c>
      <c r="C1662" s="223"/>
      <c r="D1662" s="224" t="str">
        <f t="shared" ref="D1662:D1675" si="497">IFERROR(VLOOKUP(C1662,Tabla_Insumos,2,FALSE),"")</f>
        <v/>
      </c>
      <c r="E1662" s="225"/>
      <c r="F1662" s="226">
        <f t="shared" ref="F1662:F1675" si="498">IFERROR(VLOOKUP(C1662,Tabla_Insumos,3,FALSE),0)</f>
        <v>0</v>
      </c>
      <c r="G1662" s="286">
        <f>ROUND(E1662*F1662,2)</f>
        <v>0</v>
      </c>
    </row>
    <row r="1663" spans="1:123" s="229" customFormat="1" ht="24" customHeight="1" x14ac:dyDescent="0.2">
      <c r="A1663" s="224" t="str">
        <f t="shared" si="496"/>
        <v/>
      </c>
      <c r="B1663" s="222" t="str">
        <f t="shared" ref="B1663:B1675" si="499">IFERROR(VLOOKUP(C1663,Tabla_Insumos,5,FALSE),"")</f>
        <v/>
      </c>
      <c r="C1663" s="223"/>
      <c r="D1663" s="224" t="str">
        <f t="shared" si="497"/>
        <v/>
      </c>
      <c r="E1663" s="225"/>
      <c r="F1663" s="226">
        <f t="shared" si="498"/>
        <v>0</v>
      </c>
      <c r="G1663" s="286">
        <f t="shared" ref="G1663:G1675" si="500">ROUND(E1663*F1663,2)</f>
        <v>0</v>
      </c>
    </row>
    <row r="1664" spans="1:123" s="229" customFormat="1" ht="24" customHeight="1" x14ac:dyDescent="0.2">
      <c r="A1664" s="224" t="str">
        <f t="shared" si="496"/>
        <v/>
      </c>
      <c r="B1664" s="222" t="str">
        <f t="shared" si="499"/>
        <v/>
      </c>
      <c r="C1664" s="223"/>
      <c r="D1664" s="224" t="str">
        <f t="shared" si="497"/>
        <v/>
      </c>
      <c r="E1664" s="225"/>
      <c r="F1664" s="226">
        <f t="shared" si="498"/>
        <v>0</v>
      </c>
      <c r="G1664" s="286">
        <f t="shared" si="500"/>
        <v>0</v>
      </c>
    </row>
    <row r="1665" spans="1:7" s="229" customFormat="1" ht="24" customHeight="1" x14ac:dyDescent="0.2">
      <c r="A1665" s="224" t="str">
        <f t="shared" si="496"/>
        <v/>
      </c>
      <c r="B1665" s="222" t="str">
        <f t="shared" si="499"/>
        <v/>
      </c>
      <c r="C1665" s="223"/>
      <c r="D1665" s="224" t="str">
        <f t="shared" si="497"/>
        <v/>
      </c>
      <c r="E1665" s="225"/>
      <c r="F1665" s="226">
        <f t="shared" si="498"/>
        <v>0</v>
      </c>
      <c r="G1665" s="286">
        <f t="shared" si="500"/>
        <v>0</v>
      </c>
    </row>
    <row r="1666" spans="1:7" s="229" customFormat="1" ht="24" customHeight="1" x14ac:dyDescent="0.2">
      <c r="A1666" s="224" t="str">
        <f t="shared" si="496"/>
        <v/>
      </c>
      <c r="B1666" s="222" t="str">
        <f t="shared" si="499"/>
        <v/>
      </c>
      <c r="C1666" s="223"/>
      <c r="D1666" s="224" t="str">
        <f t="shared" si="497"/>
        <v/>
      </c>
      <c r="E1666" s="225"/>
      <c r="F1666" s="226">
        <f t="shared" si="498"/>
        <v>0</v>
      </c>
      <c r="G1666" s="286">
        <f t="shared" si="500"/>
        <v>0</v>
      </c>
    </row>
    <row r="1667" spans="1:7" s="229" customFormat="1" ht="24" customHeight="1" x14ac:dyDescent="0.2">
      <c r="A1667" s="224" t="str">
        <f t="shared" si="496"/>
        <v/>
      </c>
      <c r="B1667" s="222" t="str">
        <f t="shared" si="499"/>
        <v/>
      </c>
      <c r="C1667" s="223"/>
      <c r="D1667" s="224" t="str">
        <f t="shared" si="497"/>
        <v/>
      </c>
      <c r="E1667" s="225"/>
      <c r="F1667" s="226">
        <f t="shared" si="498"/>
        <v>0</v>
      </c>
      <c r="G1667" s="286">
        <f t="shared" si="500"/>
        <v>0</v>
      </c>
    </row>
    <row r="1668" spans="1:7" s="229" customFormat="1" ht="24" customHeight="1" x14ac:dyDescent="0.2">
      <c r="A1668" s="224" t="str">
        <f t="shared" si="496"/>
        <v/>
      </c>
      <c r="B1668" s="222" t="str">
        <f t="shared" si="499"/>
        <v/>
      </c>
      <c r="C1668" s="223"/>
      <c r="D1668" s="224" t="str">
        <f t="shared" si="497"/>
        <v/>
      </c>
      <c r="E1668" s="225"/>
      <c r="F1668" s="226">
        <f t="shared" si="498"/>
        <v>0</v>
      </c>
      <c r="G1668" s="286">
        <f t="shared" si="500"/>
        <v>0</v>
      </c>
    </row>
    <row r="1669" spans="1:7" s="229" customFormat="1" ht="24" customHeight="1" x14ac:dyDescent="0.2">
      <c r="A1669" s="224" t="str">
        <f t="shared" si="496"/>
        <v/>
      </c>
      <c r="B1669" s="222" t="str">
        <f t="shared" si="499"/>
        <v/>
      </c>
      <c r="C1669" s="223"/>
      <c r="D1669" s="224" t="str">
        <f t="shared" si="497"/>
        <v/>
      </c>
      <c r="E1669" s="225"/>
      <c r="F1669" s="226">
        <f t="shared" si="498"/>
        <v>0</v>
      </c>
      <c r="G1669" s="286">
        <f t="shared" si="500"/>
        <v>0</v>
      </c>
    </row>
    <row r="1670" spans="1:7" s="229" customFormat="1" ht="24" customHeight="1" x14ac:dyDescent="0.2">
      <c r="A1670" s="224" t="str">
        <f t="shared" si="496"/>
        <v/>
      </c>
      <c r="B1670" s="222" t="str">
        <f t="shared" si="499"/>
        <v/>
      </c>
      <c r="C1670" s="223"/>
      <c r="D1670" s="224" t="str">
        <f t="shared" si="497"/>
        <v/>
      </c>
      <c r="E1670" s="225"/>
      <c r="F1670" s="226">
        <f t="shared" si="498"/>
        <v>0</v>
      </c>
      <c r="G1670" s="286">
        <f t="shared" si="500"/>
        <v>0</v>
      </c>
    </row>
    <row r="1671" spans="1:7" s="229" customFormat="1" ht="24" customHeight="1" x14ac:dyDescent="0.2">
      <c r="A1671" s="224" t="str">
        <f t="shared" si="496"/>
        <v/>
      </c>
      <c r="B1671" s="222" t="str">
        <f t="shared" si="499"/>
        <v/>
      </c>
      <c r="C1671" s="223"/>
      <c r="D1671" s="224" t="str">
        <f t="shared" si="497"/>
        <v/>
      </c>
      <c r="E1671" s="225"/>
      <c r="F1671" s="226">
        <f t="shared" si="498"/>
        <v>0</v>
      </c>
      <c r="G1671" s="286">
        <f t="shared" si="500"/>
        <v>0</v>
      </c>
    </row>
    <row r="1672" spans="1:7" s="229" customFormat="1" ht="24" customHeight="1" x14ac:dyDescent="0.2">
      <c r="A1672" s="224" t="str">
        <f t="shared" si="496"/>
        <v/>
      </c>
      <c r="B1672" s="222" t="str">
        <f t="shared" si="499"/>
        <v/>
      </c>
      <c r="C1672" s="223"/>
      <c r="D1672" s="224" t="str">
        <f t="shared" si="497"/>
        <v/>
      </c>
      <c r="E1672" s="225"/>
      <c r="F1672" s="226">
        <f t="shared" si="498"/>
        <v>0</v>
      </c>
      <c r="G1672" s="286">
        <f t="shared" si="500"/>
        <v>0</v>
      </c>
    </row>
    <row r="1673" spans="1:7" s="229" customFormat="1" ht="24" customHeight="1" x14ac:dyDescent="0.2">
      <c r="A1673" s="224" t="str">
        <f t="shared" si="496"/>
        <v/>
      </c>
      <c r="B1673" s="222" t="str">
        <f t="shared" si="499"/>
        <v/>
      </c>
      <c r="C1673" s="223"/>
      <c r="D1673" s="224" t="str">
        <f t="shared" si="497"/>
        <v/>
      </c>
      <c r="E1673" s="225"/>
      <c r="F1673" s="226">
        <f t="shared" si="498"/>
        <v>0</v>
      </c>
      <c r="G1673" s="286">
        <f t="shared" si="500"/>
        <v>0</v>
      </c>
    </row>
    <row r="1674" spans="1:7" s="229" customFormat="1" ht="24" customHeight="1" x14ac:dyDescent="0.2">
      <c r="A1674" s="224" t="str">
        <f t="shared" si="496"/>
        <v/>
      </c>
      <c r="B1674" s="222" t="str">
        <f t="shared" si="499"/>
        <v/>
      </c>
      <c r="C1674" s="223"/>
      <c r="D1674" s="224" t="str">
        <f t="shared" si="497"/>
        <v/>
      </c>
      <c r="E1674" s="225"/>
      <c r="F1674" s="226">
        <f t="shared" si="498"/>
        <v>0</v>
      </c>
      <c r="G1674" s="286">
        <f t="shared" si="500"/>
        <v>0</v>
      </c>
    </row>
    <row r="1675" spans="1:7" s="229" customFormat="1" ht="24" customHeight="1" x14ac:dyDescent="0.2">
      <c r="A1675" s="224" t="str">
        <f t="shared" si="496"/>
        <v/>
      </c>
      <c r="B1675" s="222" t="str">
        <f t="shared" si="499"/>
        <v/>
      </c>
      <c r="C1675" s="223"/>
      <c r="D1675" s="224" t="str">
        <f t="shared" si="497"/>
        <v/>
      </c>
      <c r="E1675" s="225"/>
      <c r="F1675" s="227">
        <f t="shared" si="498"/>
        <v>0</v>
      </c>
      <c r="G1675" s="286">
        <f t="shared" si="500"/>
        <v>0</v>
      </c>
    </row>
    <row r="1676" spans="1:7" ht="24" customHeight="1" x14ac:dyDescent="0.2">
      <c r="A1676" s="287"/>
      <c r="D1676" s="97"/>
      <c r="E1676" s="98"/>
      <c r="F1676" s="273" t="s">
        <v>31</v>
      </c>
      <c r="G1676" s="288">
        <f>SUBTOTAL(9,G1662:G1675)</f>
        <v>0</v>
      </c>
    </row>
    <row r="1677" spans="1:7" ht="24" customHeight="1" x14ac:dyDescent="0.2">
      <c r="A1677" s="287"/>
      <c r="C1677" s="107" t="s">
        <v>605</v>
      </c>
      <c r="D1677" s="97"/>
      <c r="E1677" s="98"/>
      <c r="G1677" s="289"/>
    </row>
    <row r="1678" spans="1:7" s="229" customFormat="1" ht="24" customHeight="1" x14ac:dyDescent="0.2">
      <c r="A1678" s="224" t="str">
        <f t="shared" ref="A1678:A1685" si="501">IFERROR(VLOOKUP(C1678,Tabla_Insumos,4,FALSE),"")</f>
        <v/>
      </c>
      <c r="B1678" s="222">
        <f t="shared" ref="B1678:B1685" si="502">IFERROR(VLOOKUP(A1678,Tabla_Indices,5,FALSE),"")</f>
        <v>0</v>
      </c>
      <c r="C1678" s="223"/>
      <c r="D1678" s="224" t="str">
        <f t="shared" ref="D1678:D1685" si="503">IFERROR(VLOOKUP(C1678,Tabla_Insumos,2,FALSE),"")</f>
        <v/>
      </c>
      <c r="E1678" s="225"/>
      <c r="F1678" s="228">
        <f t="shared" ref="F1678:F1685" si="504">IFERROR(VLOOKUP(C1678,Tabla_Insumos,3,FALSE),0)</f>
        <v>0</v>
      </c>
      <c r="G1678" s="286">
        <f>ROUND(E1678*F1678,2)</f>
        <v>0</v>
      </c>
    </row>
    <row r="1679" spans="1:7" s="229" customFormat="1" ht="24" customHeight="1" x14ac:dyDescent="0.2">
      <c r="A1679" s="224" t="str">
        <f t="shared" si="501"/>
        <v/>
      </c>
      <c r="B1679" s="222">
        <f t="shared" si="502"/>
        <v>0</v>
      </c>
      <c r="C1679" s="223"/>
      <c r="D1679" s="224" t="str">
        <f t="shared" si="503"/>
        <v/>
      </c>
      <c r="E1679" s="225"/>
      <c r="F1679" s="228">
        <f t="shared" si="504"/>
        <v>0</v>
      </c>
      <c r="G1679" s="286">
        <f>ROUND(E1679*F1679,2)</f>
        <v>0</v>
      </c>
    </row>
    <row r="1680" spans="1:7" s="229" customFormat="1" ht="24" customHeight="1" x14ac:dyDescent="0.2">
      <c r="A1680" s="224" t="str">
        <f t="shared" si="501"/>
        <v/>
      </c>
      <c r="B1680" s="222">
        <f t="shared" si="502"/>
        <v>0</v>
      </c>
      <c r="C1680" s="223"/>
      <c r="D1680" s="224" t="str">
        <f t="shared" si="503"/>
        <v/>
      </c>
      <c r="E1680" s="225"/>
      <c r="F1680" s="228">
        <f t="shared" si="504"/>
        <v>0</v>
      </c>
      <c r="G1680" s="286">
        <f t="shared" ref="G1680:G1685" si="505">ROUND(E1680*F1680,2)</f>
        <v>0</v>
      </c>
    </row>
    <row r="1681" spans="1:7" s="229" customFormat="1" ht="24" customHeight="1" x14ac:dyDescent="0.2">
      <c r="A1681" s="224" t="str">
        <f t="shared" si="501"/>
        <v/>
      </c>
      <c r="B1681" s="222">
        <f t="shared" si="502"/>
        <v>0</v>
      </c>
      <c r="C1681" s="223"/>
      <c r="D1681" s="224" t="str">
        <f t="shared" si="503"/>
        <v/>
      </c>
      <c r="E1681" s="225"/>
      <c r="F1681" s="228">
        <f t="shared" si="504"/>
        <v>0</v>
      </c>
      <c r="G1681" s="286">
        <f t="shared" si="505"/>
        <v>0</v>
      </c>
    </row>
    <row r="1682" spans="1:7" s="229" customFormat="1" ht="24" customHeight="1" x14ac:dyDescent="0.2">
      <c r="A1682" s="224" t="str">
        <f t="shared" si="501"/>
        <v/>
      </c>
      <c r="B1682" s="222">
        <f t="shared" si="502"/>
        <v>0</v>
      </c>
      <c r="C1682" s="223"/>
      <c r="D1682" s="224" t="str">
        <f t="shared" si="503"/>
        <v/>
      </c>
      <c r="E1682" s="225"/>
      <c r="F1682" s="226">
        <f t="shared" si="504"/>
        <v>0</v>
      </c>
      <c r="G1682" s="286">
        <f t="shared" si="505"/>
        <v>0</v>
      </c>
    </row>
    <row r="1683" spans="1:7" s="229" customFormat="1" ht="24" customHeight="1" x14ac:dyDescent="0.2">
      <c r="A1683" s="224" t="str">
        <f t="shared" si="501"/>
        <v/>
      </c>
      <c r="B1683" s="222">
        <f t="shared" si="502"/>
        <v>0</v>
      </c>
      <c r="C1683" s="223"/>
      <c r="D1683" s="224" t="str">
        <f t="shared" si="503"/>
        <v/>
      </c>
      <c r="E1683" s="225"/>
      <c r="F1683" s="226">
        <f t="shared" si="504"/>
        <v>0</v>
      </c>
      <c r="G1683" s="286">
        <f t="shared" si="505"/>
        <v>0</v>
      </c>
    </row>
    <row r="1684" spans="1:7" s="229" customFormat="1" ht="24" customHeight="1" x14ac:dyDescent="0.2">
      <c r="A1684" s="224" t="str">
        <f t="shared" si="501"/>
        <v/>
      </c>
      <c r="B1684" s="222">
        <f t="shared" si="502"/>
        <v>0</v>
      </c>
      <c r="C1684" s="223"/>
      <c r="D1684" s="224" t="str">
        <f t="shared" si="503"/>
        <v/>
      </c>
      <c r="E1684" s="225"/>
      <c r="F1684" s="226">
        <f t="shared" si="504"/>
        <v>0</v>
      </c>
      <c r="G1684" s="286">
        <f t="shared" si="505"/>
        <v>0</v>
      </c>
    </row>
    <row r="1685" spans="1:7" s="229" customFormat="1" ht="24" customHeight="1" x14ac:dyDescent="0.2">
      <c r="A1685" s="224" t="str">
        <f t="shared" si="501"/>
        <v/>
      </c>
      <c r="B1685" s="222">
        <f t="shared" si="502"/>
        <v>0</v>
      </c>
      <c r="C1685" s="223"/>
      <c r="D1685" s="224" t="str">
        <f t="shared" si="503"/>
        <v/>
      </c>
      <c r="E1685" s="225"/>
      <c r="F1685" s="226">
        <f t="shared" si="504"/>
        <v>0</v>
      </c>
      <c r="G1685" s="286">
        <f t="shared" si="505"/>
        <v>0</v>
      </c>
    </row>
    <row r="1686" spans="1:7" ht="24" customHeight="1" x14ac:dyDescent="0.2">
      <c r="A1686" s="287"/>
      <c r="D1686" s="97"/>
      <c r="E1686" s="98"/>
      <c r="F1686" s="273" t="s">
        <v>32</v>
      </c>
      <c r="G1686" s="288">
        <f>SUBTOTAL(9,G1678:G1685)</f>
        <v>0</v>
      </c>
    </row>
    <row r="1687" spans="1:7" ht="24" customHeight="1" x14ac:dyDescent="0.2">
      <c r="A1687" s="287"/>
      <c r="C1687" s="107" t="s">
        <v>606</v>
      </c>
      <c r="D1687" s="97"/>
      <c r="E1687" s="98"/>
      <c r="G1687" s="289"/>
    </row>
    <row r="1688" spans="1:7" s="229" customFormat="1" ht="24" customHeight="1" x14ac:dyDescent="0.2">
      <c r="A1688" s="224" t="str">
        <f t="shared" ref="A1688:A1696" si="506">IFERROR(VLOOKUP(C1688,Tabla_Insumos,4,FALSE),"")</f>
        <v/>
      </c>
      <c r="B1688" s="222" t="str">
        <f t="shared" ref="B1688:B1696" si="507">IFERROR(VLOOKUP(C1688,Tabla_Insumos,5,FALSE),"")</f>
        <v/>
      </c>
      <c r="C1688" s="223"/>
      <c r="D1688" s="224" t="str">
        <f t="shared" ref="D1688:D1696" si="508">IFERROR(VLOOKUP(C1688,Tabla_Insumos,2,FALSE),"")</f>
        <v/>
      </c>
      <c r="E1688" s="225"/>
      <c r="F1688" s="226">
        <f t="shared" ref="F1688:F1696" si="509">IFERROR(VLOOKUP(C1688,Tabla_Insumos,3,FALSE),0)</f>
        <v>0</v>
      </c>
      <c r="G1688" s="286">
        <f t="shared" ref="G1688:G1696" si="510">ROUND(E1688*F1688,2)</f>
        <v>0</v>
      </c>
    </row>
    <row r="1689" spans="1:7" s="229" customFormat="1" ht="24" customHeight="1" x14ac:dyDescent="0.2">
      <c r="A1689" s="224" t="str">
        <f t="shared" si="506"/>
        <v/>
      </c>
      <c r="B1689" s="222" t="str">
        <f t="shared" si="507"/>
        <v/>
      </c>
      <c r="C1689" s="223"/>
      <c r="D1689" s="224" t="str">
        <f t="shared" si="508"/>
        <v/>
      </c>
      <c r="E1689" s="225"/>
      <c r="F1689" s="226">
        <f t="shared" si="509"/>
        <v>0</v>
      </c>
      <c r="G1689" s="286">
        <f t="shared" si="510"/>
        <v>0</v>
      </c>
    </row>
    <row r="1690" spans="1:7" s="229" customFormat="1" ht="24" customHeight="1" x14ac:dyDescent="0.2">
      <c r="A1690" s="224" t="str">
        <f t="shared" si="506"/>
        <v/>
      </c>
      <c r="B1690" s="222" t="str">
        <f t="shared" si="507"/>
        <v/>
      </c>
      <c r="C1690" s="223"/>
      <c r="D1690" s="224" t="str">
        <f t="shared" si="508"/>
        <v/>
      </c>
      <c r="E1690" s="225"/>
      <c r="F1690" s="226">
        <f t="shared" si="509"/>
        <v>0</v>
      </c>
      <c r="G1690" s="286">
        <f t="shared" si="510"/>
        <v>0</v>
      </c>
    </row>
    <row r="1691" spans="1:7" s="229" customFormat="1" ht="24" customHeight="1" x14ac:dyDescent="0.2">
      <c r="A1691" s="224" t="str">
        <f t="shared" si="506"/>
        <v/>
      </c>
      <c r="B1691" s="222" t="str">
        <f t="shared" si="507"/>
        <v/>
      </c>
      <c r="C1691" s="223"/>
      <c r="D1691" s="224" t="str">
        <f t="shared" si="508"/>
        <v/>
      </c>
      <c r="E1691" s="225"/>
      <c r="F1691" s="226">
        <f t="shared" si="509"/>
        <v>0</v>
      </c>
      <c r="G1691" s="286">
        <f t="shared" si="510"/>
        <v>0</v>
      </c>
    </row>
    <row r="1692" spans="1:7" s="229" customFormat="1" ht="24" customHeight="1" x14ac:dyDescent="0.2">
      <c r="A1692" s="224" t="str">
        <f t="shared" si="506"/>
        <v/>
      </c>
      <c r="B1692" s="222" t="str">
        <f t="shared" si="507"/>
        <v/>
      </c>
      <c r="C1692" s="223"/>
      <c r="D1692" s="224" t="str">
        <f t="shared" si="508"/>
        <v/>
      </c>
      <c r="E1692" s="225"/>
      <c r="F1692" s="226">
        <f t="shared" si="509"/>
        <v>0</v>
      </c>
      <c r="G1692" s="286">
        <f t="shared" si="510"/>
        <v>0</v>
      </c>
    </row>
    <row r="1693" spans="1:7" s="229" customFormat="1" ht="24" customHeight="1" x14ac:dyDescent="0.2">
      <c r="A1693" s="224" t="str">
        <f t="shared" si="506"/>
        <v/>
      </c>
      <c r="B1693" s="222" t="str">
        <f t="shared" si="507"/>
        <v/>
      </c>
      <c r="C1693" s="223"/>
      <c r="D1693" s="224" t="str">
        <f t="shared" si="508"/>
        <v/>
      </c>
      <c r="E1693" s="225"/>
      <c r="F1693" s="226">
        <f t="shared" si="509"/>
        <v>0</v>
      </c>
      <c r="G1693" s="286">
        <f t="shared" si="510"/>
        <v>0</v>
      </c>
    </row>
    <row r="1694" spans="1:7" s="229" customFormat="1" ht="24" customHeight="1" x14ac:dyDescent="0.2">
      <c r="A1694" s="224" t="str">
        <f t="shared" si="506"/>
        <v/>
      </c>
      <c r="B1694" s="222" t="str">
        <f t="shared" si="507"/>
        <v/>
      </c>
      <c r="C1694" s="223"/>
      <c r="D1694" s="224" t="str">
        <f t="shared" si="508"/>
        <v/>
      </c>
      <c r="E1694" s="225"/>
      <c r="F1694" s="226">
        <f t="shared" si="509"/>
        <v>0</v>
      </c>
      <c r="G1694" s="286">
        <f t="shared" si="510"/>
        <v>0</v>
      </c>
    </row>
    <row r="1695" spans="1:7" s="229" customFormat="1" ht="24" customHeight="1" x14ac:dyDescent="0.2">
      <c r="A1695" s="224" t="str">
        <f t="shared" si="506"/>
        <v/>
      </c>
      <c r="B1695" s="222" t="str">
        <f t="shared" si="507"/>
        <v/>
      </c>
      <c r="C1695" s="223"/>
      <c r="D1695" s="224" t="str">
        <f t="shared" si="508"/>
        <v/>
      </c>
      <c r="E1695" s="225"/>
      <c r="F1695" s="226">
        <f t="shared" si="509"/>
        <v>0</v>
      </c>
      <c r="G1695" s="286">
        <f t="shared" si="510"/>
        <v>0</v>
      </c>
    </row>
    <row r="1696" spans="1:7" s="229" customFormat="1" ht="24" customHeight="1" x14ac:dyDescent="0.2">
      <c r="A1696" s="224" t="str">
        <f t="shared" si="506"/>
        <v/>
      </c>
      <c r="B1696" s="222" t="str">
        <f t="shared" si="507"/>
        <v/>
      </c>
      <c r="C1696" s="223"/>
      <c r="D1696" s="224" t="str">
        <f t="shared" si="508"/>
        <v/>
      </c>
      <c r="E1696" s="225"/>
      <c r="F1696" s="226">
        <f t="shared" si="509"/>
        <v>0</v>
      </c>
      <c r="G1696" s="286">
        <f t="shared" si="510"/>
        <v>0</v>
      </c>
    </row>
    <row r="1697" spans="1:123" ht="24" customHeight="1" x14ac:dyDescent="0.2">
      <c r="A1697" s="290"/>
      <c r="B1697" s="97"/>
      <c r="D1697" s="97"/>
      <c r="E1697" s="98"/>
      <c r="F1697" s="273" t="s">
        <v>33</v>
      </c>
      <c r="G1697" s="288">
        <f>SUBTOTAL(9,G1688:G1696)</f>
        <v>0</v>
      </c>
    </row>
    <row r="1698" spans="1:123" ht="24" customHeight="1" x14ac:dyDescent="0.2">
      <c r="A1698" s="291"/>
      <c r="B1698" s="97"/>
      <c r="D1698" s="97"/>
      <c r="E1698" s="98"/>
      <c r="G1698" s="289"/>
    </row>
    <row r="1699" spans="1:123" ht="24" customHeight="1" x14ac:dyDescent="0.2">
      <c r="A1699" s="292" t="str">
        <f>B1657</f>
        <v/>
      </c>
      <c r="B1699" s="293" t="str">
        <f>C1657</f>
        <v/>
      </c>
      <c r="C1699" s="104"/>
      <c r="D1699" s="104" t="s">
        <v>34</v>
      </c>
      <c r="E1699" s="105"/>
      <c r="F1699" s="295" t="s">
        <v>35</v>
      </c>
      <c r="G1699" s="294">
        <f>SUBTOTAL(9,G1662:G1698)</f>
        <v>0</v>
      </c>
    </row>
    <row r="1701" spans="1:123" ht="24" customHeight="1" x14ac:dyDescent="0.2">
      <c r="A1701" s="274" t="s">
        <v>37</v>
      </c>
      <c r="B1701" s="275"/>
      <c r="C1701" s="275"/>
      <c r="D1701" s="275"/>
      <c r="E1701" s="275"/>
      <c r="F1701" s="275"/>
      <c r="G1701" s="276"/>
    </row>
    <row r="1702" spans="1:123" ht="24" customHeight="1" x14ac:dyDescent="0.2">
      <c r="A1702" s="277" t="s">
        <v>602</v>
      </c>
      <c r="B1702" s="93" t="str">
        <f>Comitente</f>
        <v>DIRECCION PROVINCIAL DE ESPACIOS VERDES</v>
      </c>
      <c r="C1702" s="89"/>
      <c r="D1702" s="94"/>
      <c r="E1702" s="94"/>
      <c r="F1702" s="95"/>
      <c r="G1702" s="278"/>
    </row>
    <row r="1703" spans="1:123" ht="24" customHeight="1" x14ac:dyDescent="0.2">
      <c r="A1703" s="277" t="s">
        <v>603</v>
      </c>
      <c r="B1703" s="93">
        <f>Contratista</f>
        <v>0</v>
      </c>
      <c r="C1703" s="90"/>
      <c r="D1703" s="90"/>
      <c r="E1703" s="90"/>
      <c r="F1703" s="96"/>
      <c r="G1703" s="279"/>
    </row>
    <row r="1704" spans="1:123" ht="24" customHeight="1" x14ac:dyDescent="0.2">
      <c r="A1704" s="277" t="s">
        <v>24</v>
      </c>
      <c r="B1704" s="93" t="str">
        <f>Obra</f>
        <v>EXTRACCION DE MANGRULLO EXISTENTE, PROVISION DE NUEVO MANGRULLO Y REFUNCIONALIZACION DE JUEGOS DE NIÑOS EN PARQUE DE MAYO</v>
      </c>
      <c r="C1704" s="90"/>
      <c r="D1704" s="90"/>
      <c r="E1704" s="90"/>
      <c r="F1704" s="96" t="s">
        <v>38</v>
      </c>
      <c r="G1704" s="280">
        <f>Fecha_Base</f>
        <v>44865</v>
      </c>
    </row>
    <row r="1705" spans="1:123" ht="24" customHeight="1" x14ac:dyDescent="0.2">
      <c r="A1705" s="281" t="s">
        <v>601</v>
      </c>
      <c r="B1705" s="91" t="str">
        <f>Ubicación</f>
        <v>CAPITAL</v>
      </c>
      <c r="C1705" s="91"/>
      <c r="D1705" s="97"/>
      <c r="E1705" s="98"/>
      <c r="G1705" s="282"/>
    </row>
    <row r="1706" spans="1:123" ht="24" customHeight="1" x14ac:dyDescent="0.2">
      <c r="A1706" s="281" t="s">
        <v>39</v>
      </c>
      <c r="B1706" s="100" t="str">
        <f>IFERROR(VALUE(LEFT(B1707,FIND(".",B1707)-1)),"")</f>
        <v/>
      </c>
      <c r="C1706" s="92" t="str">
        <f>IFERROR(VLOOKUP(B1706,Tabla_CyP,2,FALSE),"")</f>
        <v/>
      </c>
      <c r="E1706" s="98"/>
      <c r="G1706" s="282"/>
    </row>
    <row r="1707" spans="1:123" ht="24" customHeight="1" x14ac:dyDescent="0.2">
      <c r="A1707" s="281" t="s">
        <v>25</v>
      </c>
      <c r="B1707" s="101" t="str">
        <f>IFERROR(VLOOKUP(COUNTIF($A$1:A1707,"ANALISIS DE PRECIOS"),Tabla_NumeroItem,2,FALSE),"")</f>
        <v/>
      </c>
      <c r="C1707" s="92" t="str">
        <f>IFERROR(VLOOKUP(B1707,Tabla_CyP,2,FALSE),"")</f>
        <v/>
      </c>
      <c r="D1707" s="97"/>
      <c r="E1707" s="98"/>
      <c r="F1707" s="96" t="s">
        <v>26</v>
      </c>
      <c r="G1707" s="283" t="str">
        <f>IFERROR(VLOOKUP(B1707,Tabla_CyP,4,FALSE),"")</f>
        <v/>
      </c>
    </row>
    <row r="1708" spans="1:123" ht="24" customHeight="1" x14ac:dyDescent="0.2">
      <c r="A1708" s="281"/>
      <c r="B1708" s="91"/>
      <c r="D1708" s="97"/>
      <c r="E1708" s="98"/>
      <c r="G1708" s="282"/>
    </row>
    <row r="1709" spans="1:123" ht="24" customHeight="1" x14ac:dyDescent="0.2">
      <c r="A1709" s="334" t="s">
        <v>507</v>
      </c>
      <c r="B1709" s="335"/>
      <c r="C1709" s="336" t="s">
        <v>0</v>
      </c>
      <c r="D1709" s="336" t="s">
        <v>27</v>
      </c>
      <c r="E1709" s="338" t="s">
        <v>28</v>
      </c>
      <c r="F1709" s="340" t="s">
        <v>29</v>
      </c>
      <c r="G1709" s="340" t="s">
        <v>30</v>
      </c>
    </row>
    <row r="1710" spans="1:123" s="97" customFormat="1" ht="24" customHeight="1" x14ac:dyDescent="0.2">
      <c r="A1710" s="102" t="s">
        <v>508</v>
      </c>
      <c r="B1710" s="102" t="s">
        <v>509</v>
      </c>
      <c r="C1710" s="337"/>
      <c r="D1710" s="337"/>
      <c r="E1710" s="339"/>
      <c r="F1710" s="341"/>
      <c r="G1710" s="341"/>
      <c r="H1710" s="230"/>
      <c r="I1710" s="230"/>
      <c r="J1710" s="230"/>
      <c r="K1710" s="230"/>
      <c r="L1710" s="230"/>
      <c r="M1710" s="230"/>
      <c r="N1710" s="230"/>
      <c r="O1710" s="230"/>
      <c r="P1710" s="230"/>
      <c r="Q1710" s="230"/>
      <c r="R1710" s="230"/>
      <c r="S1710" s="230"/>
      <c r="T1710" s="230"/>
      <c r="U1710" s="230"/>
      <c r="V1710" s="230"/>
      <c r="W1710" s="230"/>
      <c r="X1710" s="230"/>
      <c r="Y1710" s="230"/>
      <c r="Z1710" s="230"/>
      <c r="AA1710" s="230"/>
      <c r="AB1710" s="230"/>
      <c r="AC1710" s="230"/>
      <c r="AD1710" s="230"/>
      <c r="AE1710" s="230"/>
      <c r="AF1710" s="230"/>
      <c r="AG1710" s="230"/>
      <c r="AH1710" s="230"/>
      <c r="AI1710" s="230"/>
      <c r="AJ1710" s="230"/>
      <c r="AK1710" s="230"/>
      <c r="AL1710" s="230"/>
      <c r="AM1710" s="230"/>
      <c r="AN1710" s="230"/>
      <c r="AO1710" s="230"/>
      <c r="AP1710" s="230"/>
      <c r="AQ1710" s="230"/>
      <c r="AR1710" s="230"/>
      <c r="AS1710" s="230"/>
      <c r="AT1710" s="230"/>
      <c r="AU1710" s="230"/>
      <c r="AV1710" s="230"/>
      <c r="AW1710" s="230"/>
      <c r="AX1710" s="230"/>
      <c r="AY1710" s="230"/>
      <c r="AZ1710" s="230"/>
      <c r="BA1710" s="230"/>
      <c r="BB1710" s="230"/>
      <c r="BC1710" s="230"/>
      <c r="BD1710" s="230"/>
      <c r="BE1710" s="230"/>
      <c r="BF1710" s="230"/>
      <c r="BG1710" s="230"/>
      <c r="BH1710" s="230"/>
      <c r="BI1710" s="230"/>
      <c r="BJ1710" s="230"/>
      <c r="BK1710" s="230"/>
      <c r="BL1710" s="230"/>
      <c r="BM1710" s="230"/>
      <c r="BN1710" s="230"/>
      <c r="BO1710" s="230"/>
      <c r="BP1710" s="230"/>
      <c r="BQ1710" s="230"/>
      <c r="BR1710" s="230"/>
      <c r="BS1710" s="230"/>
      <c r="BT1710" s="230"/>
      <c r="BU1710" s="230"/>
      <c r="BV1710" s="230"/>
      <c r="BW1710" s="230"/>
      <c r="BX1710" s="230"/>
      <c r="BY1710" s="230"/>
      <c r="BZ1710" s="230"/>
      <c r="CA1710" s="230"/>
      <c r="CB1710" s="230"/>
      <c r="CC1710" s="230"/>
      <c r="CD1710" s="230"/>
      <c r="CE1710" s="230"/>
      <c r="CF1710" s="230"/>
      <c r="CG1710" s="230"/>
      <c r="CH1710" s="230"/>
      <c r="CI1710" s="230"/>
      <c r="CJ1710" s="230"/>
      <c r="CK1710" s="230"/>
      <c r="CL1710" s="230"/>
      <c r="CM1710" s="230"/>
      <c r="CN1710" s="230"/>
      <c r="CO1710" s="230"/>
      <c r="CP1710" s="230"/>
      <c r="CQ1710" s="230"/>
      <c r="CR1710" s="230"/>
      <c r="CS1710" s="230"/>
      <c r="CT1710" s="230"/>
      <c r="CU1710" s="230"/>
      <c r="CV1710" s="230"/>
      <c r="CW1710" s="230"/>
      <c r="CX1710" s="230"/>
      <c r="CY1710" s="230"/>
      <c r="CZ1710" s="230"/>
      <c r="DA1710" s="230"/>
      <c r="DB1710" s="230"/>
      <c r="DC1710" s="230"/>
      <c r="DD1710" s="230"/>
      <c r="DE1710" s="230"/>
      <c r="DF1710" s="230"/>
      <c r="DG1710" s="230"/>
      <c r="DH1710" s="230"/>
      <c r="DI1710" s="230"/>
      <c r="DJ1710" s="230"/>
      <c r="DK1710" s="230"/>
      <c r="DL1710" s="230"/>
      <c r="DM1710" s="230"/>
      <c r="DN1710" s="230"/>
      <c r="DO1710" s="230"/>
      <c r="DP1710" s="230"/>
      <c r="DQ1710" s="230"/>
      <c r="DR1710" s="230"/>
      <c r="DS1710" s="230"/>
    </row>
    <row r="1711" spans="1:123" ht="24" customHeight="1" x14ac:dyDescent="0.2">
      <c r="A1711" s="284"/>
      <c r="B1711" s="103"/>
      <c r="C1711" s="143" t="s">
        <v>604</v>
      </c>
      <c r="D1711" s="104"/>
      <c r="E1711" s="105"/>
      <c r="F1711" s="106"/>
      <c r="G1711" s="285"/>
    </row>
    <row r="1712" spans="1:123" s="229" customFormat="1" ht="24" customHeight="1" x14ac:dyDescent="0.2">
      <c r="A1712" s="224" t="str">
        <f t="shared" ref="A1712:A1725" si="511">IFERROR(VLOOKUP(C1712,Tabla_Insumos,4,FALSE),"")</f>
        <v/>
      </c>
      <c r="B1712" s="222" t="str">
        <f>IFERROR(VLOOKUP(C1712,Tabla_Insumos,5,FALSE),"")</f>
        <v/>
      </c>
      <c r="C1712" s="223"/>
      <c r="D1712" s="224" t="str">
        <f t="shared" ref="D1712:D1725" si="512">IFERROR(VLOOKUP(C1712,Tabla_Insumos,2,FALSE),"")</f>
        <v/>
      </c>
      <c r="E1712" s="225"/>
      <c r="F1712" s="226">
        <f t="shared" ref="F1712:F1725" si="513">IFERROR(VLOOKUP(C1712,Tabla_Insumos,3,FALSE),0)</f>
        <v>0</v>
      </c>
      <c r="G1712" s="286">
        <f>ROUND(E1712*F1712,2)</f>
        <v>0</v>
      </c>
    </row>
    <row r="1713" spans="1:7" s="229" customFormat="1" ht="24" customHeight="1" x14ac:dyDescent="0.2">
      <c r="A1713" s="224" t="str">
        <f t="shared" si="511"/>
        <v/>
      </c>
      <c r="B1713" s="222" t="str">
        <f t="shared" ref="B1713:B1725" si="514">IFERROR(VLOOKUP(C1713,Tabla_Insumos,5,FALSE),"")</f>
        <v/>
      </c>
      <c r="C1713" s="223"/>
      <c r="D1713" s="224" t="str">
        <f t="shared" si="512"/>
        <v/>
      </c>
      <c r="E1713" s="225"/>
      <c r="F1713" s="226">
        <f t="shared" si="513"/>
        <v>0</v>
      </c>
      <c r="G1713" s="286">
        <f t="shared" ref="G1713:G1725" si="515">ROUND(E1713*F1713,2)</f>
        <v>0</v>
      </c>
    </row>
    <row r="1714" spans="1:7" s="229" customFormat="1" ht="24" customHeight="1" x14ac:dyDescent="0.2">
      <c r="A1714" s="224" t="str">
        <f t="shared" si="511"/>
        <v/>
      </c>
      <c r="B1714" s="222" t="str">
        <f t="shared" si="514"/>
        <v/>
      </c>
      <c r="C1714" s="223"/>
      <c r="D1714" s="224" t="str">
        <f t="shared" si="512"/>
        <v/>
      </c>
      <c r="E1714" s="225"/>
      <c r="F1714" s="226">
        <f t="shared" si="513"/>
        <v>0</v>
      </c>
      <c r="G1714" s="286">
        <f t="shared" si="515"/>
        <v>0</v>
      </c>
    </row>
    <row r="1715" spans="1:7" s="229" customFormat="1" ht="24" customHeight="1" x14ac:dyDescent="0.2">
      <c r="A1715" s="224" t="str">
        <f t="shared" si="511"/>
        <v/>
      </c>
      <c r="B1715" s="222" t="str">
        <f t="shared" si="514"/>
        <v/>
      </c>
      <c r="C1715" s="223"/>
      <c r="D1715" s="224" t="str">
        <f t="shared" si="512"/>
        <v/>
      </c>
      <c r="E1715" s="225"/>
      <c r="F1715" s="226">
        <f t="shared" si="513"/>
        <v>0</v>
      </c>
      <c r="G1715" s="286">
        <f t="shared" si="515"/>
        <v>0</v>
      </c>
    </row>
    <row r="1716" spans="1:7" s="229" customFormat="1" ht="24" customHeight="1" x14ac:dyDescent="0.2">
      <c r="A1716" s="224" t="str">
        <f t="shared" si="511"/>
        <v/>
      </c>
      <c r="B1716" s="222" t="str">
        <f t="shared" si="514"/>
        <v/>
      </c>
      <c r="C1716" s="223"/>
      <c r="D1716" s="224" t="str">
        <f t="shared" si="512"/>
        <v/>
      </c>
      <c r="E1716" s="225"/>
      <c r="F1716" s="226">
        <f t="shared" si="513"/>
        <v>0</v>
      </c>
      <c r="G1716" s="286">
        <f t="shared" si="515"/>
        <v>0</v>
      </c>
    </row>
    <row r="1717" spans="1:7" s="229" customFormat="1" ht="24" customHeight="1" x14ac:dyDescent="0.2">
      <c r="A1717" s="224" t="str">
        <f t="shared" si="511"/>
        <v/>
      </c>
      <c r="B1717" s="222" t="str">
        <f t="shared" si="514"/>
        <v/>
      </c>
      <c r="C1717" s="223"/>
      <c r="D1717" s="224" t="str">
        <f t="shared" si="512"/>
        <v/>
      </c>
      <c r="E1717" s="225"/>
      <c r="F1717" s="226">
        <f t="shared" si="513"/>
        <v>0</v>
      </c>
      <c r="G1717" s="286">
        <f t="shared" si="515"/>
        <v>0</v>
      </c>
    </row>
    <row r="1718" spans="1:7" s="229" customFormat="1" ht="24" customHeight="1" x14ac:dyDescent="0.2">
      <c r="A1718" s="224" t="str">
        <f t="shared" si="511"/>
        <v/>
      </c>
      <c r="B1718" s="222" t="str">
        <f t="shared" si="514"/>
        <v/>
      </c>
      <c r="C1718" s="223"/>
      <c r="D1718" s="224" t="str">
        <f t="shared" si="512"/>
        <v/>
      </c>
      <c r="E1718" s="225"/>
      <c r="F1718" s="226">
        <f t="shared" si="513"/>
        <v>0</v>
      </c>
      <c r="G1718" s="286">
        <f t="shared" si="515"/>
        <v>0</v>
      </c>
    </row>
    <row r="1719" spans="1:7" s="229" customFormat="1" ht="24" customHeight="1" x14ac:dyDescent="0.2">
      <c r="A1719" s="224" t="str">
        <f t="shared" si="511"/>
        <v/>
      </c>
      <c r="B1719" s="222" t="str">
        <f t="shared" si="514"/>
        <v/>
      </c>
      <c r="C1719" s="223"/>
      <c r="D1719" s="224" t="str">
        <f t="shared" si="512"/>
        <v/>
      </c>
      <c r="E1719" s="225"/>
      <c r="F1719" s="226">
        <f t="shared" si="513"/>
        <v>0</v>
      </c>
      <c r="G1719" s="286">
        <f t="shared" si="515"/>
        <v>0</v>
      </c>
    </row>
    <row r="1720" spans="1:7" s="229" customFormat="1" ht="24" customHeight="1" x14ac:dyDescent="0.2">
      <c r="A1720" s="224" t="str">
        <f t="shared" si="511"/>
        <v/>
      </c>
      <c r="B1720" s="222" t="str">
        <f t="shared" si="514"/>
        <v/>
      </c>
      <c r="C1720" s="223"/>
      <c r="D1720" s="224" t="str">
        <f t="shared" si="512"/>
        <v/>
      </c>
      <c r="E1720" s="225"/>
      <c r="F1720" s="226">
        <f t="shared" si="513"/>
        <v>0</v>
      </c>
      <c r="G1720" s="286">
        <f t="shared" si="515"/>
        <v>0</v>
      </c>
    </row>
    <row r="1721" spans="1:7" s="229" customFormat="1" ht="24" customHeight="1" x14ac:dyDescent="0.2">
      <c r="A1721" s="224" t="str">
        <f t="shared" si="511"/>
        <v/>
      </c>
      <c r="B1721" s="222" t="str">
        <f t="shared" si="514"/>
        <v/>
      </c>
      <c r="C1721" s="223"/>
      <c r="D1721" s="224" t="str">
        <f t="shared" si="512"/>
        <v/>
      </c>
      <c r="E1721" s="225"/>
      <c r="F1721" s="226">
        <f t="shared" si="513"/>
        <v>0</v>
      </c>
      <c r="G1721" s="286">
        <f t="shared" si="515"/>
        <v>0</v>
      </c>
    </row>
    <row r="1722" spans="1:7" s="229" customFormat="1" ht="24" customHeight="1" x14ac:dyDescent="0.2">
      <c r="A1722" s="224" t="str">
        <f t="shared" si="511"/>
        <v/>
      </c>
      <c r="B1722" s="222" t="str">
        <f t="shared" si="514"/>
        <v/>
      </c>
      <c r="C1722" s="223"/>
      <c r="D1722" s="224" t="str">
        <f t="shared" si="512"/>
        <v/>
      </c>
      <c r="E1722" s="225"/>
      <c r="F1722" s="226">
        <f t="shared" si="513"/>
        <v>0</v>
      </c>
      <c r="G1722" s="286">
        <f t="shared" si="515"/>
        <v>0</v>
      </c>
    </row>
    <row r="1723" spans="1:7" s="229" customFormat="1" ht="24" customHeight="1" x14ac:dyDescent="0.2">
      <c r="A1723" s="224" t="str">
        <f t="shared" si="511"/>
        <v/>
      </c>
      <c r="B1723" s="222" t="str">
        <f t="shared" si="514"/>
        <v/>
      </c>
      <c r="C1723" s="223"/>
      <c r="D1723" s="224" t="str">
        <f t="shared" si="512"/>
        <v/>
      </c>
      <c r="E1723" s="225"/>
      <c r="F1723" s="226">
        <f t="shared" si="513"/>
        <v>0</v>
      </c>
      <c r="G1723" s="286">
        <f t="shared" si="515"/>
        <v>0</v>
      </c>
    </row>
    <row r="1724" spans="1:7" s="229" customFormat="1" ht="24" customHeight="1" x14ac:dyDescent="0.2">
      <c r="A1724" s="224" t="str">
        <f t="shared" si="511"/>
        <v/>
      </c>
      <c r="B1724" s="222" t="str">
        <f t="shared" si="514"/>
        <v/>
      </c>
      <c r="C1724" s="223"/>
      <c r="D1724" s="224" t="str">
        <f t="shared" si="512"/>
        <v/>
      </c>
      <c r="E1724" s="225"/>
      <c r="F1724" s="226">
        <f t="shared" si="513"/>
        <v>0</v>
      </c>
      <c r="G1724" s="286">
        <f t="shared" si="515"/>
        <v>0</v>
      </c>
    </row>
    <row r="1725" spans="1:7" s="229" customFormat="1" ht="24" customHeight="1" x14ac:dyDescent="0.2">
      <c r="A1725" s="224" t="str">
        <f t="shared" si="511"/>
        <v/>
      </c>
      <c r="B1725" s="222" t="str">
        <f t="shared" si="514"/>
        <v/>
      </c>
      <c r="C1725" s="223"/>
      <c r="D1725" s="224" t="str">
        <f t="shared" si="512"/>
        <v/>
      </c>
      <c r="E1725" s="225"/>
      <c r="F1725" s="227">
        <f t="shared" si="513"/>
        <v>0</v>
      </c>
      <c r="G1725" s="286">
        <f t="shared" si="515"/>
        <v>0</v>
      </c>
    </row>
    <row r="1726" spans="1:7" ht="24" customHeight="1" x14ac:dyDescent="0.2">
      <c r="A1726" s="287"/>
      <c r="D1726" s="97"/>
      <c r="E1726" s="98"/>
      <c r="F1726" s="273" t="s">
        <v>31</v>
      </c>
      <c r="G1726" s="288">
        <f>SUBTOTAL(9,G1712:G1725)</f>
        <v>0</v>
      </c>
    </row>
    <row r="1727" spans="1:7" ht="24" customHeight="1" x14ac:dyDescent="0.2">
      <c r="A1727" s="287"/>
      <c r="C1727" s="107" t="s">
        <v>605</v>
      </c>
      <c r="D1727" s="97"/>
      <c r="E1727" s="98"/>
      <c r="G1727" s="289"/>
    </row>
    <row r="1728" spans="1:7" s="229" customFormat="1" ht="24" customHeight="1" x14ac:dyDescent="0.2">
      <c r="A1728" s="224" t="str">
        <f t="shared" ref="A1728:A1735" si="516">IFERROR(VLOOKUP(C1728,Tabla_Insumos,4,FALSE),"")</f>
        <v/>
      </c>
      <c r="B1728" s="222">
        <f t="shared" ref="B1728:B1735" si="517">IFERROR(VLOOKUP(A1728,Tabla_Indices,5,FALSE),"")</f>
        <v>0</v>
      </c>
      <c r="C1728" s="223"/>
      <c r="D1728" s="224" t="str">
        <f t="shared" ref="D1728:D1735" si="518">IFERROR(VLOOKUP(C1728,Tabla_Insumos,2,FALSE),"")</f>
        <v/>
      </c>
      <c r="E1728" s="225"/>
      <c r="F1728" s="228">
        <f t="shared" ref="F1728:F1735" si="519">IFERROR(VLOOKUP(C1728,Tabla_Insumos,3,FALSE),0)</f>
        <v>0</v>
      </c>
      <c r="G1728" s="286">
        <f>ROUND(E1728*F1728,2)</f>
        <v>0</v>
      </c>
    </row>
    <row r="1729" spans="1:7" s="229" customFormat="1" ht="24" customHeight="1" x14ac:dyDescent="0.2">
      <c r="A1729" s="224" t="str">
        <f t="shared" si="516"/>
        <v/>
      </c>
      <c r="B1729" s="222">
        <f t="shared" si="517"/>
        <v>0</v>
      </c>
      <c r="C1729" s="223"/>
      <c r="D1729" s="224" t="str">
        <f t="shared" si="518"/>
        <v/>
      </c>
      <c r="E1729" s="225"/>
      <c r="F1729" s="228">
        <f t="shared" si="519"/>
        <v>0</v>
      </c>
      <c r="G1729" s="286">
        <f>ROUND(E1729*F1729,2)</f>
        <v>0</v>
      </c>
    </row>
    <row r="1730" spans="1:7" s="229" customFormat="1" ht="24" customHeight="1" x14ac:dyDescent="0.2">
      <c r="A1730" s="224" t="str">
        <f t="shared" si="516"/>
        <v/>
      </c>
      <c r="B1730" s="222">
        <f t="shared" si="517"/>
        <v>0</v>
      </c>
      <c r="C1730" s="223"/>
      <c r="D1730" s="224" t="str">
        <f t="shared" si="518"/>
        <v/>
      </c>
      <c r="E1730" s="225"/>
      <c r="F1730" s="228">
        <f t="shared" si="519"/>
        <v>0</v>
      </c>
      <c r="G1730" s="286">
        <f t="shared" ref="G1730:G1735" si="520">ROUND(E1730*F1730,2)</f>
        <v>0</v>
      </c>
    </row>
    <row r="1731" spans="1:7" s="229" customFormat="1" ht="24" customHeight="1" x14ac:dyDescent="0.2">
      <c r="A1731" s="224" t="str">
        <f t="shared" si="516"/>
        <v/>
      </c>
      <c r="B1731" s="222">
        <f t="shared" si="517"/>
        <v>0</v>
      </c>
      <c r="C1731" s="223"/>
      <c r="D1731" s="224" t="str">
        <f t="shared" si="518"/>
        <v/>
      </c>
      <c r="E1731" s="225"/>
      <c r="F1731" s="228">
        <f t="shared" si="519"/>
        <v>0</v>
      </c>
      <c r="G1731" s="286">
        <f t="shared" si="520"/>
        <v>0</v>
      </c>
    </row>
    <row r="1732" spans="1:7" s="229" customFormat="1" ht="24" customHeight="1" x14ac:dyDescent="0.2">
      <c r="A1732" s="224" t="str">
        <f t="shared" si="516"/>
        <v/>
      </c>
      <c r="B1732" s="222">
        <f t="shared" si="517"/>
        <v>0</v>
      </c>
      <c r="C1732" s="223"/>
      <c r="D1732" s="224" t="str">
        <f t="shared" si="518"/>
        <v/>
      </c>
      <c r="E1732" s="225"/>
      <c r="F1732" s="226">
        <f t="shared" si="519"/>
        <v>0</v>
      </c>
      <c r="G1732" s="286">
        <f t="shared" si="520"/>
        <v>0</v>
      </c>
    </row>
    <row r="1733" spans="1:7" s="229" customFormat="1" ht="24" customHeight="1" x14ac:dyDescent="0.2">
      <c r="A1733" s="224" t="str">
        <f t="shared" si="516"/>
        <v/>
      </c>
      <c r="B1733" s="222">
        <f t="shared" si="517"/>
        <v>0</v>
      </c>
      <c r="C1733" s="223"/>
      <c r="D1733" s="224" t="str">
        <f t="shared" si="518"/>
        <v/>
      </c>
      <c r="E1733" s="225"/>
      <c r="F1733" s="226">
        <f t="shared" si="519"/>
        <v>0</v>
      </c>
      <c r="G1733" s="286">
        <f t="shared" si="520"/>
        <v>0</v>
      </c>
    </row>
    <row r="1734" spans="1:7" s="229" customFormat="1" ht="24" customHeight="1" x14ac:dyDescent="0.2">
      <c r="A1734" s="224" t="str">
        <f t="shared" si="516"/>
        <v/>
      </c>
      <c r="B1734" s="222">
        <f t="shared" si="517"/>
        <v>0</v>
      </c>
      <c r="C1734" s="223"/>
      <c r="D1734" s="224" t="str">
        <f t="shared" si="518"/>
        <v/>
      </c>
      <c r="E1734" s="225"/>
      <c r="F1734" s="226">
        <f t="shared" si="519"/>
        <v>0</v>
      </c>
      <c r="G1734" s="286">
        <f t="shared" si="520"/>
        <v>0</v>
      </c>
    </row>
    <row r="1735" spans="1:7" s="229" customFormat="1" ht="24" customHeight="1" x14ac:dyDescent="0.2">
      <c r="A1735" s="224" t="str">
        <f t="shared" si="516"/>
        <v/>
      </c>
      <c r="B1735" s="222">
        <f t="shared" si="517"/>
        <v>0</v>
      </c>
      <c r="C1735" s="223"/>
      <c r="D1735" s="224" t="str">
        <f t="shared" si="518"/>
        <v/>
      </c>
      <c r="E1735" s="225"/>
      <c r="F1735" s="226">
        <f t="shared" si="519"/>
        <v>0</v>
      </c>
      <c r="G1735" s="286">
        <f t="shared" si="520"/>
        <v>0</v>
      </c>
    </row>
    <row r="1736" spans="1:7" ht="24" customHeight="1" x14ac:dyDescent="0.2">
      <c r="A1736" s="287"/>
      <c r="D1736" s="97"/>
      <c r="E1736" s="98"/>
      <c r="F1736" s="273" t="s">
        <v>32</v>
      </c>
      <c r="G1736" s="288">
        <f>SUBTOTAL(9,G1728:G1735)</f>
        <v>0</v>
      </c>
    </row>
    <row r="1737" spans="1:7" ht="24" customHeight="1" x14ac:dyDescent="0.2">
      <c r="A1737" s="287"/>
      <c r="C1737" s="107" t="s">
        <v>606</v>
      </c>
      <c r="D1737" s="97"/>
      <c r="E1737" s="98"/>
      <c r="G1737" s="289"/>
    </row>
    <row r="1738" spans="1:7" s="229" customFormat="1" ht="24" customHeight="1" x14ac:dyDescent="0.2">
      <c r="A1738" s="224" t="str">
        <f t="shared" ref="A1738:A1746" si="521">IFERROR(VLOOKUP(C1738,Tabla_Insumos,4,FALSE),"")</f>
        <v/>
      </c>
      <c r="B1738" s="222" t="str">
        <f t="shared" ref="B1738:B1746" si="522">IFERROR(VLOOKUP(C1738,Tabla_Insumos,5,FALSE),"")</f>
        <v/>
      </c>
      <c r="C1738" s="223"/>
      <c r="D1738" s="224" t="str">
        <f t="shared" ref="D1738:D1746" si="523">IFERROR(VLOOKUP(C1738,Tabla_Insumos,2,FALSE),"")</f>
        <v/>
      </c>
      <c r="E1738" s="225"/>
      <c r="F1738" s="226">
        <f t="shared" ref="F1738:F1746" si="524">IFERROR(VLOOKUP(C1738,Tabla_Insumos,3,FALSE),0)</f>
        <v>0</v>
      </c>
      <c r="G1738" s="286">
        <f t="shared" ref="G1738:G1746" si="525">ROUND(E1738*F1738,2)</f>
        <v>0</v>
      </c>
    </row>
    <row r="1739" spans="1:7" s="229" customFormat="1" ht="24" customHeight="1" x14ac:dyDescent="0.2">
      <c r="A1739" s="224" t="str">
        <f t="shared" si="521"/>
        <v/>
      </c>
      <c r="B1739" s="222" t="str">
        <f t="shared" si="522"/>
        <v/>
      </c>
      <c r="C1739" s="223"/>
      <c r="D1739" s="224" t="str">
        <f t="shared" si="523"/>
        <v/>
      </c>
      <c r="E1739" s="225"/>
      <c r="F1739" s="226">
        <f t="shared" si="524"/>
        <v>0</v>
      </c>
      <c r="G1739" s="286">
        <f t="shared" si="525"/>
        <v>0</v>
      </c>
    </row>
    <row r="1740" spans="1:7" s="229" customFormat="1" ht="24" customHeight="1" x14ac:dyDescent="0.2">
      <c r="A1740" s="224" t="str">
        <f t="shared" si="521"/>
        <v/>
      </c>
      <c r="B1740" s="222" t="str">
        <f t="shared" si="522"/>
        <v/>
      </c>
      <c r="C1740" s="223"/>
      <c r="D1740" s="224" t="str">
        <f t="shared" si="523"/>
        <v/>
      </c>
      <c r="E1740" s="225"/>
      <c r="F1740" s="226">
        <f t="shared" si="524"/>
        <v>0</v>
      </c>
      <c r="G1740" s="286">
        <f t="shared" si="525"/>
        <v>0</v>
      </c>
    </row>
    <row r="1741" spans="1:7" s="229" customFormat="1" ht="24" customHeight="1" x14ac:dyDescent="0.2">
      <c r="A1741" s="224" t="str">
        <f t="shared" si="521"/>
        <v/>
      </c>
      <c r="B1741" s="222" t="str">
        <f t="shared" si="522"/>
        <v/>
      </c>
      <c r="C1741" s="223"/>
      <c r="D1741" s="224" t="str">
        <f t="shared" si="523"/>
        <v/>
      </c>
      <c r="E1741" s="225"/>
      <c r="F1741" s="226">
        <f t="shared" si="524"/>
        <v>0</v>
      </c>
      <c r="G1741" s="286">
        <f t="shared" si="525"/>
        <v>0</v>
      </c>
    </row>
    <row r="1742" spans="1:7" s="229" customFormat="1" ht="24" customHeight="1" x14ac:dyDescent="0.2">
      <c r="A1742" s="224" t="str">
        <f t="shared" si="521"/>
        <v/>
      </c>
      <c r="B1742" s="222" t="str">
        <f t="shared" si="522"/>
        <v/>
      </c>
      <c r="C1742" s="223"/>
      <c r="D1742" s="224" t="str">
        <f t="shared" si="523"/>
        <v/>
      </c>
      <c r="E1742" s="225"/>
      <c r="F1742" s="226">
        <f t="shared" si="524"/>
        <v>0</v>
      </c>
      <c r="G1742" s="286">
        <f t="shared" si="525"/>
        <v>0</v>
      </c>
    </row>
    <row r="1743" spans="1:7" s="229" customFormat="1" ht="24" customHeight="1" x14ac:dyDescent="0.2">
      <c r="A1743" s="224" t="str">
        <f t="shared" si="521"/>
        <v/>
      </c>
      <c r="B1743" s="222" t="str">
        <f t="shared" si="522"/>
        <v/>
      </c>
      <c r="C1743" s="223"/>
      <c r="D1743" s="224" t="str">
        <f t="shared" si="523"/>
        <v/>
      </c>
      <c r="E1743" s="225"/>
      <c r="F1743" s="226">
        <f t="shared" si="524"/>
        <v>0</v>
      </c>
      <c r="G1743" s="286">
        <f t="shared" si="525"/>
        <v>0</v>
      </c>
    </row>
    <row r="1744" spans="1:7" s="229" customFormat="1" ht="24" customHeight="1" x14ac:dyDescent="0.2">
      <c r="A1744" s="224" t="str">
        <f t="shared" si="521"/>
        <v/>
      </c>
      <c r="B1744" s="222" t="str">
        <f t="shared" si="522"/>
        <v/>
      </c>
      <c r="C1744" s="223"/>
      <c r="D1744" s="224" t="str">
        <f t="shared" si="523"/>
        <v/>
      </c>
      <c r="E1744" s="225"/>
      <c r="F1744" s="226">
        <f t="shared" si="524"/>
        <v>0</v>
      </c>
      <c r="G1744" s="286">
        <f t="shared" si="525"/>
        <v>0</v>
      </c>
    </row>
    <row r="1745" spans="1:123" s="229" customFormat="1" ht="24" customHeight="1" x14ac:dyDescent="0.2">
      <c r="A1745" s="224" t="str">
        <f t="shared" si="521"/>
        <v/>
      </c>
      <c r="B1745" s="222" t="str">
        <f t="shared" si="522"/>
        <v/>
      </c>
      <c r="C1745" s="223"/>
      <c r="D1745" s="224" t="str">
        <f t="shared" si="523"/>
        <v/>
      </c>
      <c r="E1745" s="225"/>
      <c r="F1745" s="226">
        <f t="shared" si="524"/>
        <v>0</v>
      </c>
      <c r="G1745" s="286">
        <f t="shared" si="525"/>
        <v>0</v>
      </c>
    </row>
    <row r="1746" spans="1:123" s="229" customFormat="1" ht="24" customHeight="1" x14ac:dyDescent="0.2">
      <c r="A1746" s="224" t="str">
        <f t="shared" si="521"/>
        <v/>
      </c>
      <c r="B1746" s="222" t="str">
        <f t="shared" si="522"/>
        <v/>
      </c>
      <c r="C1746" s="223"/>
      <c r="D1746" s="224" t="str">
        <f t="shared" si="523"/>
        <v/>
      </c>
      <c r="E1746" s="225"/>
      <c r="F1746" s="226">
        <f t="shared" si="524"/>
        <v>0</v>
      </c>
      <c r="G1746" s="286">
        <f t="shared" si="525"/>
        <v>0</v>
      </c>
    </row>
    <row r="1747" spans="1:123" ht="24" customHeight="1" x14ac:dyDescent="0.2">
      <c r="A1747" s="290"/>
      <c r="B1747" s="97"/>
      <c r="D1747" s="97"/>
      <c r="E1747" s="98"/>
      <c r="F1747" s="273" t="s">
        <v>33</v>
      </c>
      <c r="G1747" s="288">
        <f>SUBTOTAL(9,G1738:G1746)</f>
        <v>0</v>
      </c>
    </row>
    <row r="1748" spans="1:123" ht="24" customHeight="1" x14ac:dyDescent="0.2">
      <c r="A1748" s="291"/>
      <c r="B1748" s="97"/>
      <c r="D1748" s="97"/>
      <c r="E1748" s="98"/>
      <c r="G1748" s="289"/>
    </row>
    <row r="1749" spans="1:123" ht="24" customHeight="1" x14ac:dyDescent="0.2">
      <c r="A1749" s="292" t="str">
        <f>B1707</f>
        <v/>
      </c>
      <c r="B1749" s="293" t="str">
        <f>C1707</f>
        <v/>
      </c>
      <c r="C1749" s="104"/>
      <c r="D1749" s="104" t="s">
        <v>34</v>
      </c>
      <c r="E1749" s="105"/>
      <c r="F1749" s="295" t="s">
        <v>35</v>
      </c>
      <c r="G1749" s="294">
        <f>SUBTOTAL(9,G1712:G1748)</f>
        <v>0</v>
      </c>
    </row>
    <row r="1751" spans="1:123" ht="24" customHeight="1" x14ac:dyDescent="0.2">
      <c r="A1751" s="274" t="s">
        <v>37</v>
      </c>
      <c r="B1751" s="275"/>
      <c r="C1751" s="275"/>
      <c r="D1751" s="275"/>
      <c r="E1751" s="275"/>
      <c r="F1751" s="275"/>
      <c r="G1751" s="276"/>
    </row>
    <row r="1752" spans="1:123" ht="24" customHeight="1" x14ac:dyDescent="0.2">
      <c r="A1752" s="277" t="s">
        <v>602</v>
      </c>
      <c r="B1752" s="93" t="str">
        <f>Comitente</f>
        <v>DIRECCION PROVINCIAL DE ESPACIOS VERDES</v>
      </c>
      <c r="C1752" s="89"/>
      <c r="D1752" s="94"/>
      <c r="E1752" s="94"/>
      <c r="F1752" s="95"/>
      <c r="G1752" s="278"/>
    </row>
    <row r="1753" spans="1:123" ht="24" customHeight="1" x14ac:dyDescent="0.2">
      <c r="A1753" s="277" t="s">
        <v>603</v>
      </c>
      <c r="B1753" s="93">
        <f>Contratista</f>
        <v>0</v>
      </c>
      <c r="C1753" s="90"/>
      <c r="D1753" s="90"/>
      <c r="E1753" s="90"/>
      <c r="F1753" s="96"/>
      <c r="G1753" s="279"/>
    </row>
    <row r="1754" spans="1:123" ht="24" customHeight="1" x14ac:dyDescent="0.2">
      <c r="A1754" s="277" t="s">
        <v>24</v>
      </c>
      <c r="B1754" s="93" t="str">
        <f>Obra</f>
        <v>EXTRACCION DE MANGRULLO EXISTENTE, PROVISION DE NUEVO MANGRULLO Y REFUNCIONALIZACION DE JUEGOS DE NIÑOS EN PARQUE DE MAYO</v>
      </c>
      <c r="C1754" s="90"/>
      <c r="D1754" s="90"/>
      <c r="E1754" s="90"/>
      <c r="F1754" s="96" t="s">
        <v>38</v>
      </c>
      <c r="G1754" s="280">
        <f>Fecha_Base</f>
        <v>44865</v>
      </c>
    </row>
    <row r="1755" spans="1:123" ht="24" customHeight="1" x14ac:dyDescent="0.2">
      <c r="A1755" s="281" t="s">
        <v>601</v>
      </c>
      <c r="B1755" s="91" t="str">
        <f>Ubicación</f>
        <v>CAPITAL</v>
      </c>
      <c r="C1755" s="91"/>
      <c r="D1755" s="97"/>
      <c r="E1755" s="98"/>
      <c r="G1755" s="282"/>
    </row>
    <row r="1756" spans="1:123" ht="24" customHeight="1" x14ac:dyDescent="0.2">
      <c r="A1756" s="281" t="s">
        <v>39</v>
      </c>
      <c r="B1756" s="100" t="str">
        <f>IFERROR(VALUE(LEFT(B1757,FIND(".",B1757)-1)),"")</f>
        <v/>
      </c>
      <c r="C1756" s="92" t="str">
        <f>IFERROR(VLOOKUP(B1756,Tabla_CyP,2,FALSE),"")</f>
        <v/>
      </c>
      <c r="E1756" s="98"/>
      <c r="G1756" s="282"/>
    </row>
    <row r="1757" spans="1:123" ht="24" customHeight="1" x14ac:dyDescent="0.2">
      <c r="A1757" s="281" t="s">
        <v>25</v>
      </c>
      <c r="B1757" s="101" t="str">
        <f>IFERROR(VLOOKUP(COUNTIF($A$1:A1757,"ANALISIS DE PRECIOS"),Tabla_NumeroItem,2,FALSE),"")</f>
        <v/>
      </c>
      <c r="C1757" s="92" t="str">
        <f>IFERROR(VLOOKUP(B1757,Tabla_CyP,2,FALSE),"")</f>
        <v/>
      </c>
      <c r="D1757" s="97"/>
      <c r="E1757" s="98"/>
      <c r="F1757" s="96" t="s">
        <v>26</v>
      </c>
      <c r="G1757" s="283" t="str">
        <f>IFERROR(VLOOKUP(B1757,Tabla_CyP,4,FALSE),"")</f>
        <v/>
      </c>
    </row>
    <row r="1758" spans="1:123" ht="24" customHeight="1" x14ac:dyDescent="0.2">
      <c r="A1758" s="281"/>
      <c r="B1758" s="91"/>
      <c r="D1758" s="97"/>
      <c r="E1758" s="98"/>
      <c r="G1758" s="282"/>
    </row>
    <row r="1759" spans="1:123" ht="24" customHeight="1" x14ac:dyDescent="0.2">
      <c r="A1759" s="334" t="s">
        <v>507</v>
      </c>
      <c r="B1759" s="335"/>
      <c r="C1759" s="336" t="s">
        <v>0</v>
      </c>
      <c r="D1759" s="336" t="s">
        <v>27</v>
      </c>
      <c r="E1759" s="338" t="s">
        <v>28</v>
      </c>
      <c r="F1759" s="340" t="s">
        <v>29</v>
      </c>
      <c r="G1759" s="340" t="s">
        <v>30</v>
      </c>
    </row>
    <row r="1760" spans="1:123" s="97" customFormat="1" ht="24" customHeight="1" x14ac:dyDescent="0.2">
      <c r="A1760" s="102" t="s">
        <v>508</v>
      </c>
      <c r="B1760" s="102" t="s">
        <v>509</v>
      </c>
      <c r="C1760" s="337"/>
      <c r="D1760" s="337"/>
      <c r="E1760" s="339"/>
      <c r="F1760" s="341"/>
      <c r="G1760" s="341"/>
      <c r="H1760" s="230"/>
      <c r="I1760" s="230"/>
      <c r="J1760" s="230"/>
      <c r="K1760" s="230"/>
      <c r="L1760" s="230"/>
      <c r="M1760" s="230"/>
      <c r="N1760" s="230"/>
      <c r="O1760" s="230"/>
      <c r="P1760" s="230"/>
      <c r="Q1760" s="230"/>
      <c r="R1760" s="230"/>
      <c r="S1760" s="230"/>
      <c r="T1760" s="230"/>
      <c r="U1760" s="230"/>
      <c r="V1760" s="230"/>
      <c r="W1760" s="230"/>
      <c r="X1760" s="230"/>
      <c r="Y1760" s="230"/>
      <c r="Z1760" s="230"/>
      <c r="AA1760" s="230"/>
      <c r="AB1760" s="230"/>
      <c r="AC1760" s="230"/>
      <c r="AD1760" s="230"/>
      <c r="AE1760" s="230"/>
      <c r="AF1760" s="230"/>
      <c r="AG1760" s="230"/>
      <c r="AH1760" s="230"/>
      <c r="AI1760" s="230"/>
      <c r="AJ1760" s="230"/>
      <c r="AK1760" s="230"/>
      <c r="AL1760" s="230"/>
      <c r="AM1760" s="230"/>
      <c r="AN1760" s="230"/>
      <c r="AO1760" s="230"/>
      <c r="AP1760" s="230"/>
      <c r="AQ1760" s="230"/>
      <c r="AR1760" s="230"/>
      <c r="AS1760" s="230"/>
      <c r="AT1760" s="230"/>
      <c r="AU1760" s="230"/>
      <c r="AV1760" s="230"/>
      <c r="AW1760" s="230"/>
      <c r="AX1760" s="230"/>
      <c r="AY1760" s="230"/>
      <c r="AZ1760" s="230"/>
      <c r="BA1760" s="230"/>
      <c r="BB1760" s="230"/>
      <c r="BC1760" s="230"/>
      <c r="BD1760" s="230"/>
      <c r="BE1760" s="230"/>
      <c r="BF1760" s="230"/>
      <c r="BG1760" s="230"/>
      <c r="BH1760" s="230"/>
      <c r="BI1760" s="230"/>
      <c r="BJ1760" s="230"/>
      <c r="BK1760" s="230"/>
      <c r="BL1760" s="230"/>
      <c r="BM1760" s="230"/>
      <c r="BN1760" s="230"/>
      <c r="BO1760" s="230"/>
      <c r="BP1760" s="230"/>
      <c r="BQ1760" s="230"/>
      <c r="BR1760" s="230"/>
      <c r="BS1760" s="230"/>
      <c r="BT1760" s="230"/>
      <c r="BU1760" s="230"/>
      <c r="BV1760" s="230"/>
      <c r="BW1760" s="230"/>
      <c r="BX1760" s="230"/>
      <c r="BY1760" s="230"/>
      <c r="BZ1760" s="230"/>
      <c r="CA1760" s="230"/>
      <c r="CB1760" s="230"/>
      <c r="CC1760" s="230"/>
      <c r="CD1760" s="230"/>
      <c r="CE1760" s="230"/>
      <c r="CF1760" s="230"/>
      <c r="CG1760" s="230"/>
      <c r="CH1760" s="230"/>
      <c r="CI1760" s="230"/>
      <c r="CJ1760" s="230"/>
      <c r="CK1760" s="230"/>
      <c r="CL1760" s="230"/>
      <c r="CM1760" s="230"/>
      <c r="CN1760" s="230"/>
      <c r="CO1760" s="230"/>
      <c r="CP1760" s="230"/>
      <c r="CQ1760" s="230"/>
      <c r="CR1760" s="230"/>
      <c r="CS1760" s="230"/>
      <c r="CT1760" s="230"/>
      <c r="CU1760" s="230"/>
      <c r="CV1760" s="230"/>
      <c r="CW1760" s="230"/>
      <c r="CX1760" s="230"/>
      <c r="CY1760" s="230"/>
      <c r="CZ1760" s="230"/>
      <c r="DA1760" s="230"/>
      <c r="DB1760" s="230"/>
      <c r="DC1760" s="230"/>
      <c r="DD1760" s="230"/>
      <c r="DE1760" s="230"/>
      <c r="DF1760" s="230"/>
      <c r="DG1760" s="230"/>
      <c r="DH1760" s="230"/>
      <c r="DI1760" s="230"/>
      <c r="DJ1760" s="230"/>
      <c r="DK1760" s="230"/>
      <c r="DL1760" s="230"/>
      <c r="DM1760" s="230"/>
      <c r="DN1760" s="230"/>
      <c r="DO1760" s="230"/>
      <c r="DP1760" s="230"/>
      <c r="DQ1760" s="230"/>
      <c r="DR1760" s="230"/>
      <c r="DS1760" s="230"/>
    </row>
    <row r="1761" spans="1:7" ht="24" customHeight="1" x14ac:dyDescent="0.2">
      <c r="A1761" s="284"/>
      <c r="B1761" s="103"/>
      <c r="C1761" s="143" t="s">
        <v>604</v>
      </c>
      <c r="D1761" s="104"/>
      <c r="E1761" s="105"/>
      <c r="F1761" s="106"/>
      <c r="G1761" s="285"/>
    </row>
    <row r="1762" spans="1:7" s="229" customFormat="1" ht="24" customHeight="1" x14ac:dyDescent="0.2">
      <c r="A1762" s="224" t="str">
        <f t="shared" ref="A1762:A1775" si="526">IFERROR(VLOOKUP(C1762,Tabla_Insumos,4,FALSE),"")</f>
        <v/>
      </c>
      <c r="B1762" s="222" t="str">
        <f>IFERROR(VLOOKUP(C1762,Tabla_Insumos,5,FALSE),"")</f>
        <v/>
      </c>
      <c r="C1762" s="223"/>
      <c r="D1762" s="224" t="str">
        <f t="shared" ref="D1762:D1775" si="527">IFERROR(VLOOKUP(C1762,Tabla_Insumos,2,FALSE),"")</f>
        <v/>
      </c>
      <c r="E1762" s="225"/>
      <c r="F1762" s="226">
        <f t="shared" ref="F1762:F1775" si="528">IFERROR(VLOOKUP(C1762,Tabla_Insumos,3,FALSE),0)</f>
        <v>0</v>
      </c>
      <c r="G1762" s="286">
        <f>ROUND(E1762*F1762,2)</f>
        <v>0</v>
      </c>
    </row>
    <row r="1763" spans="1:7" s="229" customFormat="1" ht="24" customHeight="1" x14ac:dyDescent="0.2">
      <c r="A1763" s="224" t="str">
        <f t="shared" si="526"/>
        <v/>
      </c>
      <c r="B1763" s="222" t="str">
        <f t="shared" ref="B1763:B1775" si="529">IFERROR(VLOOKUP(C1763,Tabla_Insumos,5,FALSE),"")</f>
        <v/>
      </c>
      <c r="C1763" s="223"/>
      <c r="D1763" s="224" t="str">
        <f t="shared" si="527"/>
        <v/>
      </c>
      <c r="E1763" s="225"/>
      <c r="F1763" s="226">
        <f t="shared" si="528"/>
        <v>0</v>
      </c>
      <c r="G1763" s="286">
        <f t="shared" ref="G1763:G1775" si="530">ROUND(E1763*F1763,2)</f>
        <v>0</v>
      </c>
    </row>
    <row r="1764" spans="1:7" s="229" customFormat="1" ht="24" customHeight="1" x14ac:dyDescent="0.2">
      <c r="A1764" s="224" t="str">
        <f t="shared" si="526"/>
        <v/>
      </c>
      <c r="B1764" s="222" t="str">
        <f t="shared" si="529"/>
        <v/>
      </c>
      <c r="C1764" s="223"/>
      <c r="D1764" s="224" t="str">
        <f t="shared" si="527"/>
        <v/>
      </c>
      <c r="E1764" s="225"/>
      <c r="F1764" s="226">
        <f t="shared" si="528"/>
        <v>0</v>
      </c>
      <c r="G1764" s="286">
        <f t="shared" si="530"/>
        <v>0</v>
      </c>
    </row>
    <row r="1765" spans="1:7" s="229" customFormat="1" ht="24" customHeight="1" x14ac:dyDescent="0.2">
      <c r="A1765" s="224" t="str">
        <f t="shared" si="526"/>
        <v/>
      </c>
      <c r="B1765" s="222" t="str">
        <f t="shared" si="529"/>
        <v/>
      </c>
      <c r="C1765" s="223"/>
      <c r="D1765" s="224" t="str">
        <f t="shared" si="527"/>
        <v/>
      </c>
      <c r="E1765" s="225"/>
      <c r="F1765" s="226">
        <f t="shared" si="528"/>
        <v>0</v>
      </c>
      <c r="G1765" s="286">
        <f t="shared" si="530"/>
        <v>0</v>
      </c>
    </row>
    <row r="1766" spans="1:7" s="229" customFormat="1" ht="24" customHeight="1" x14ac:dyDescent="0.2">
      <c r="A1766" s="224" t="str">
        <f t="shared" si="526"/>
        <v/>
      </c>
      <c r="B1766" s="222" t="str">
        <f t="shared" si="529"/>
        <v/>
      </c>
      <c r="C1766" s="223"/>
      <c r="D1766" s="224" t="str">
        <f t="shared" si="527"/>
        <v/>
      </c>
      <c r="E1766" s="225"/>
      <c r="F1766" s="226">
        <f t="shared" si="528"/>
        <v>0</v>
      </c>
      <c r="G1766" s="286">
        <f t="shared" si="530"/>
        <v>0</v>
      </c>
    </row>
    <row r="1767" spans="1:7" s="229" customFormat="1" ht="24" customHeight="1" x14ac:dyDescent="0.2">
      <c r="A1767" s="224" t="str">
        <f t="shared" si="526"/>
        <v/>
      </c>
      <c r="B1767" s="222" t="str">
        <f t="shared" si="529"/>
        <v/>
      </c>
      <c r="C1767" s="223"/>
      <c r="D1767" s="224" t="str">
        <f t="shared" si="527"/>
        <v/>
      </c>
      <c r="E1767" s="225"/>
      <c r="F1767" s="226">
        <f t="shared" si="528"/>
        <v>0</v>
      </c>
      <c r="G1767" s="286">
        <f t="shared" si="530"/>
        <v>0</v>
      </c>
    </row>
    <row r="1768" spans="1:7" s="229" customFormat="1" ht="24" customHeight="1" x14ac:dyDescent="0.2">
      <c r="A1768" s="224" t="str">
        <f t="shared" si="526"/>
        <v/>
      </c>
      <c r="B1768" s="222" t="str">
        <f t="shared" si="529"/>
        <v/>
      </c>
      <c r="C1768" s="223"/>
      <c r="D1768" s="224" t="str">
        <f t="shared" si="527"/>
        <v/>
      </c>
      <c r="E1768" s="225"/>
      <c r="F1768" s="226">
        <f t="shared" si="528"/>
        <v>0</v>
      </c>
      <c r="G1768" s="286">
        <f t="shared" si="530"/>
        <v>0</v>
      </c>
    </row>
    <row r="1769" spans="1:7" s="229" customFormat="1" ht="24" customHeight="1" x14ac:dyDescent="0.2">
      <c r="A1769" s="224" t="str">
        <f t="shared" si="526"/>
        <v/>
      </c>
      <c r="B1769" s="222" t="str">
        <f t="shared" si="529"/>
        <v/>
      </c>
      <c r="C1769" s="223"/>
      <c r="D1769" s="224" t="str">
        <f t="shared" si="527"/>
        <v/>
      </c>
      <c r="E1769" s="225"/>
      <c r="F1769" s="226">
        <f t="shared" si="528"/>
        <v>0</v>
      </c>
      <c r="G1769" s="286">
        <f t="shared" si="530"/>
        <v>0</v>
      </c>
    </row>
    <row r="1770" spans="1:7" s="229" customFormat="1" ht="24" customHeight="1" x14ac:dyDescent="0.2">
      <c r="A1770" s="224" t="str">
        <f t="shared" si="526"/>
        <v/>
      </c>
      <c r="B1770" s="222" t="str">
        <f t="shared" si="529"/>
        <v/>
      </c>
      <c r="C1770" s="223"/>
      <c r="D1770" s="224" t="str">
        <f t="shared" si="527"/>
        <v/>
      </c>
      <c r="E1770" s="225"/>
      <c r="F1770" s="226">
        <f t="shared" si="528"/>
        <v>0</v>
      </c>
      <c r="G1770" s="286">
        <f t="shared" si="530"/>
        <v>0</v>
      </c>
    </row>
    <row r="1771" spans="1:7" s="229" customFormat="1" ht="24" customHeight="1" x14ac:dyDescent="0.2">
      <c r="A1771" s="224" t="str">
        <f t="shared" si="526"/>
        <v/>
      </c>
      <c r="B1771" s="222" t="str">
        <f t="shared" si="529"/>
        <v/>
      </c>
      <c r="C1771" s="223"/>
      <c r="D1771" s="224" t="str">
        <f t="shared" si="527"/>
        <v/>
      </c>
      <c r="E1771" s="225"/>
      <c r="F1771" s="226">
        <f t="shared" si="528"/>
        <v>0</v>
      </c>
      <c r="G1771" s="286">
        <f t="shared" si="530"/>
        <v>0</v>
      </c>
    </row>
    <row r="1772" spans="1:7" s="229" customFormat="1" ht="24" customHeight="1" x14ac:dyDescent="0.2">
      <c r="A1772" s="224" t="str">
        <f t="shared" si="526"/>
        <v/>
      </c>
      <c r="B1772" s="222" t="str">
        <f t="shared" si="529"/>
        <v/>
      </c>
      <c r="C1772" s="223"/>
      <c r="D1772" s="224" t="str">
        <f t="shared" si="527"/>
        <v/>
      </c>
      <c r="E1772" s="225"/>
      <c r="F1772" s="226">
        <f t="shared" si="528"/>
        <v>0</v>
      </c>
      <c r="G1772" s="286">
        <f t="shared" si="530"/>
        <v>0</v>
      </c>
    </row>
    <row r="1773" spans="1:7" s="229" customFormat="1" ht="24" customHeight="1" x14ac:dyDescent="0.2">
      <c r="A1773" s="224" t="str">
        <f t="shared" si="526"/>
        <v/>
      </c>
      <c r="B1773" s="222" t="str">
        <f t="shared" si="529"/>
        <v/>
      </c>
      <c r="C1773" s="223"/>
      <c r="D1773" s="224" t="str">
        <f t="shared" si="527"/>
        <v/>
      </c>
      <c r="E1773" s="225"/>
      <c r="F1773" s="226">
        <f t="shared" si="528"/>
        <v>0</v>
      </c>
      <c r="G1773" s="286">
        <f t="shared" si="530"/>
        <v>0</v>
      </c>
    </row>
    <row r="1774" spans="1:7" s="229" customFormat="1" ht="24" customHeight="1" x14ac:dyDescent="0.2">
      <c r="A1774" s="224" t="str">
        <f t="shared" si="526"/>
        <v/>
      </c>
      <c r="B1774" s="222" t="str">
        <f t="shared" si="529"/>
        <v/>
      </c>
      <c r="C1774" s="223"/>
      <c r="D1774" s="224" t="str">
        <f t="shared" si="527"/>
        <v/>
      </c>
      <c r="E1774" s="225"/>
      <c r="F1774" s="226">
        <f t="shared" si="528"/>
        <v>0</v>
      </c>
      <c r="G1774" s="286">
        <f t="shared" si="530"/>
        <v>0</v>
      </c>
    </row>
    <row r="1775" spans="1:7" s="229" customFormat="1" ht="24" customHeight="1" x14ac:dyDescent="0.2">
      <c r="A1775" s="224" t="str">
        <f t="shared" si="526"/>
        <v/>
      </c>
      <c r="B1775" s="222" t="str">
        <f t="shared" si="529"/>
        <v/>
      </c>
      <c r="C1775" s="223"/>
      <c r="D1775" s="224" t="str">
        <f t="shared" si="527"/>
        <v/>
      </c>
      <c r="E1775" s="225"/>
      <c r="F1775" s="227">
        <f t="shared" si="528"/>
        <v>0</v>
      </c>
      <c r="G1775" s="286">
        <f t="shared" si="530"/>
        <v>0</v>
      </c>
    </row>
    <row r="1776" spans="1:7" ht="24" customHeight="1" x14ac:dyDescent="0.2">
      <c r="A1776" s="287"/>
      <c r="D1776" s="97"/>
      <c r="E1776" s="98"/>
      <c r="F1776" s="273" t="s">
        <v>31</v>
      </c>
      <c r="G1776" s="288">
        <f>SUBTOTAL(9,G1762:G1775)</f>
        <v>0</v>
      </c>
    </row>
    <row r="1777" spans="1:7" ht="24" customHeight="1" x14ac:dyDescent="0.2">
      <c r="A1777" s="287"/>
      <c r="C1777" s="107" t="s">
        <v>605</v>
      </c>
      <c r="D1777" s="97"/>
      <c r="E1777" s="98"/>
      <c r="G1777" s="289"/>
    </row>
    <row r="1778" spans="1:7" s="229" customFormat="1" ht="24" customHeight="1" x14ac:dyDescent="0.2">
      <c r="A1778" s="224" t="str">
        <f t="shared" ref="A1778:A1785" si="531">IFERROR(VLOOKUP(C1778,Tabla_Insumos,4,FALSE),"")</f>
        <v/>
      </c>
      <c r="B1778" s="222">
        <f t="shared" ref="B1778:B1785" si="532">IFERROR(VLOOKUP(A1778,Tabla_Indices,5,FALSE),"")</f>
        <v>0</v>
      </c>
      <c r="C1778" s="223"/>
      <c r="D1778" s="224" t="str">
        <f t="shared" ref="D1778:D1785" si="533">IFERROR(VLOOKUP(C1778,Tabla_Insumos,2,FALSE),"")</f>
        <v/>
      </c>
      <c r="E1778" s="225"/>
      <c r="F1778" s="228">
        <f t="shared" ref="F1778:F1785" si="534">IFERROR(VLOOKUP(C1778,Tabla_Insumos,3,FALSE),0)</f>
        <v>0</v>
      </c>
      <c r="G1778" s="286">
        <f>ROUND(E1778*F1778,2)</f>
        <v>0</v>
      </c>
    </row>
    <row r="1779" spans="1:7" s="229" customFormat="1" ht="24" customHeight="1" x14ac:dyDescent="0.2">
      <c r="A1779" s="224" t="str">
        <f t="shared" si="531"/>
        <v/>
      </c>
      <c r="B1779" s="222">
        <f t="shared" si="532"/>
        <v>0</v>
      </c>
      <c r="C1779" s="223"/>
      <c r="D1779" s="224" t="str">
        <f t="shared" si="533"/>
        <v/>
      </c>
      <c r="E1779" s="225"/>
      <c r="F1779" s="228">
        <f t="shared" si="534"/>
        <v>0</v>
      </c>
      <c r="G1779" s="286">
        <f>ROUND(E1779*F1779,2)</f>
        <v>0</v>
      </c>
    </row>
    <row r="1780" spans="1:7" s="229" customFormat="1" ht="24" customHeight="1" x14ac:dyDescent="0.2">
      <c r="A1780" s="224" t="str">
        <f t="shared" si="531"/>
        <v/>
      </c>
      <c r="B1780" s="222">
        <f t="shared" si="532"/>
        <v>0</v>
      </c>
      <c r="C1780" s="223"/>
      <c r="D1780" s="224" t="str">
        <f t="shared" si="533"/>
        <v/>
      </c>
      <c r="E1780" s="225"/>
      <c r="F1780" s="228">
        <f t="shared" si="534"/>
        <v>0</v>
      </c>
      <c r="G1780" s="286">
        <f t="shared" ref="G1780:G1785" si="535">ROUND(E1780*F1780,2)</f>
        <v>0</v>
      </c>
    </row>
    <row r="1781" spans="1:7" s="229" customFormat="1" ht="24" customHeight="1" x14ac:dyDescent="0.2">
      <c r="A1781" s="224" t="str">
        <f t="shared" si="531"/>
        <v/>
      </c>
      <c r="B1781" s="222">
        <f t="shared" si="532"/>
        <v>0</v>
      </c>
      <c r="C1781" s="223"/>
      <c r="D1781" s="224" t="str">
        <f t="shared" si="533"/>
        <v/>
      </c>
      <c r="E1781" s="225"/>
      <c r="F1781" s="228">
        <f t="shared" si="534"/>
        <v>0</v>
      </c>
      <c r="G1781" s="286">
        <f t="shared" si="535"/>
        <v>0</v>
      </c>
    </row>
    <row r="1782" spans="1:7" s="229" customFormat="1" ht="24" customHeight="1" x14ac:dyDescent="0.2">
      <c r="A1782" s="224" t="str">
        <f t="shared" si="531"/>
        <v/>
      </c>
      <c r="B1782" s="222">
        <f t="shared" si="532"/>
        <v>0</v>
      </c>
      <c r="C1782" s="223"/>
      <c r="D1782" s="224" t="str">
        <f t="shared" si="533"/>
        <v/>
      </c>
      <c r="E1782" s="225"/>
      <c r="F1782" s="226">
        <f t="shared" si="534"/>
        <v>0</v>
      </c>
      <c r="G1782" s="286">
        <f t="shared" si="535"/>
        <v>0</v>
      </c>
    </row>
    <row r="1783" spans="1:7" s="229" customFormat="1" ht="24" customHeight="1" x14ac:dyDescent="0.2">
      <c r="A1783" s="224" t="str">
        <f t="shared" si="531"/>
        <v/>
      </c>
      <c r="B1783" s="222">
        <f t="shared" si="532"/>
        <v>0</v>
      </c>
      <c r="C1783" s="223"/>
      <c r="D1783" s="224" t="str">
        <f t="shared" si="533"/>
        <v/>
      </c>
      <c r="E1783" s="225"/>
      <c r="F1783" s="226">
        <f t="shared" si="534"/>
        <v>0</v>
      </c>
      <c r="G1783" s="286">
        <f t="shared" si="535"/>
        <v>0</v>
      </c>
    </row>
    <row r="1784" spans="1:7" s="229" customFormat="1" ht="24" customHeight="1" x14ac:dyDescent="0.2">
      <c r="A1784" s="224" t="str">
        <f t="shared" si="531"/>
        <v/>
      </c>
      <c r="B1784" s="222">
        <f t="shared" si="532"/>
        <v>0</v>
      </c>
      <c r="C1784" s="223"/>
      <c r="D1784" s="224" t="str">
        <f t="shared" si="533"/>
        <v/>
      </c>
      <c r="E1784" s="225"/>
      <c r="F1784" s="226">
        <f t="shared" si="534"/>
        <v>0</v>
      </c>
      <c r="G1784" s="286">
        <f t="shared" si="535"/>
        <v>0</v>
      </c>
    </row>
    <row r="1785" spans="1:7" s="229" customFormat="1" ht="24" customHeight="1" x14ac:dyDescent="0.2">
      <c r="A1785" s="224" t="str">
        <f t="shared" si="531"/>
        <v/>
      </c>
      <c r="B1785" s="222">
        <f t="shared" si="532"/>
        <v>0</v>
      </c>
      <c r="C1785" s="223"/>
      <c r="D1785" s="224" t="str">
        <f t="shared" si="533"/>
        <v/>
      </c>
      <c r="E1785" s="225"/>
      <c r="F1785" s="226">
        <f t="shared" si="534"/>
        <v>0</v>
      </c>
      <c r="G1785" s="286">
        <f t="shared" si="535"/>
        <v>0</v>
      </c>
    </row>
    <row r="1786" spans="1:7" ht="24" customHeight="1" x14ac:dyDescent="0.2">
      <c r="A1786" s="287"/>
      <c r="D1786" s="97"/>
      <c r="E1786" s="98"/>
      <c r="F1786" s="273" t="s">
        <v>32</v>
      </c>
      <c r="G1786" s="288">
        <f>SUBTOTAL(9,G1778:G1785)</f>
        <v>0</v>
      </c>
    </row>
    <row r="1787" spans="1:7" ht="24" customHeight="1" x14ac:dyDescent="0.2">
      <c r="A1787" s="287"/>
      <c r="C1787" s="107" t="s">
        <v>606</v>
      </c>
      <c r="D1787" s="97"/>
      <c r="E1787" s="98"/>
      <c r="G1787" s="289"/>
    </row>
    <row r="1788" spans="1:7" s="229" customFormat="1" ht="24" customHeight="1" x14ac:dyDescent="0.2">
      <c r="A1788" s="224" t="str">
        <f t="shared" ref="A1788:A1796" si="536">IFERROR(VLOOKUP(C1788,Tabla_Insumos,4,FALSE),"")</f>
        <v/>
      </c>
      <c r="B1788" s="222" t="str">
        <f t="shared" ref="B1788:B1796" si="537">IFERROR(VLOOKUP(C1788,Tabla_Insumos,5,FALSE),"")</f>
        <v/>
      </c>
      <c r="C1788" s="223"/>
      <c r="D1788" s="224" t="str">
        <f t="shared" ref="D1788:D1796" si="538">IFERROR(VLOOKUP(C1788,Tabla_Insumos,2,FALSE),"")</f>
        <v/>
      </c>
      <c r="E1788" s="225"/>
      <c r="F1788" s="226">
        <f t="shared" ref="F1788:F1796" si="539">IFERROR(VLOOKUP(C1788,Tabla_Insumos,3,FALSE),0)</f>
        <v>0</v>
      </c>
      <c r="G1788" s="286">
        <f t="shared" ref="G1788:G1796" si="540">ROUND(E1788*F1788,2)</f>
        <v>0</v>
      </c>
    </row>
    <row r="1789" spans="1:7" s="229" customFormat="1" ht="24" customHeight="1" x14ac:dyDescent="0.2">
      <c r="A1789" s="224" t="str">
        <f t="shared" si="536"/>
        <v/>
      </c>
      <c r="B1789" s="222" t="str">
        <f t="shared" si="537"/>
        <v/>
      </c>
      <c r="C1789" s="223"/>
      <c r="D1789" s="224" t="str">
        <f t="shared" si="538"/>
        <v/>
      </c>
      <c r="E1789" s="225"/>
      <c r="F1789" s="226">
        <f t="shared" si="539"/>
        <v>0</v>
      </c>
      <c r="G1789" s="286">
        <f t="shared" si="540"/>
        <v>0</v>
      </c>
    </row>
    <row r="1790" spans="1:7" s="229" customFormat="1" ht="24" customHeight="1" x14ac:dyDescent="0.2">
      <c r="A1790" s="224" t="str">
        <f t="shared" si="536"/>
        <v/>
      </c>
      <c r="B1790" s="222" t="str">
        <f t="shared" si="537"/>
        <v/>
      </c>
      <c r="C1790" s="223"/>
      <c r="D1790" s="224" t="str">
        <f t="shared" si="538"/>
        <v/>
      </c>
      <c r="E1790" s="225"/>
      <c r="F1790" s="226">
        <f t="shared" si="539"/>
        <v>0</v>
      </c>
      <c r="G1790" s="286">
        <f t="shared" si="540"/>
        <v>0</v>
      </c>
    </row>
    <row r="1791" spans="1:7" s="229" customFormat="1" ht="24" customHeight="1" x14ac:dyDescent="0.2">
      <c r="A1791" s="224" t="str">
        <f t="shared" si="536"/>
        <v/>
      </c>
      <c r="B1791" s="222" t="str">
        <f t="shared" si="537"/>
        <v/>
      </c>
      <c r="C1791" s="223"/>
      <c r="D1791" s="224" t="str">
        <f t="shared" si="538"/>
        <v/>
      </c>
      <c r="E1791" s="225"/>
      <c r="F1791" s="226">
        <f t="shared" si="539"/>
        <v>0</v>
      </c>
      <c r="G1791" s="286">
        <f t="shared" si="540"/>
        <v>0</v>
      </c>
    </row>
    <row r="1792" spans="1:7" s="229" customFormat="1" ht="24" customHeight="1" x14ac:dyDescent="0.2">
      <c r="A1792" s="224" t="str">
        <f t="shared" si="536"/>
        <v/>
      </c>
      <c r="B1792" s="222" t="str">
        <f t="shared" si="537"/>
        <v/>
      </c>
      <c r="C1792" s="223"/>
      <c r="D1792" s="224" t="str">
        <f t="shared" si="538"/>
        <v/>
      </c>
      <c r="E1792" s="225"/>
      <c r="F1792" s="226">
        <f t="shared" si="539"/>
        <v>0</v>
      </c>
      <c r="G1792" s="286">
        <f t="shared" si="540"/>
        <v>0</v>
      </c>
    </row>
    <row r="1793" spans="1:7" s="229" customFormat="1" ht="24" customHeight="1" x14ac:dyDescent="0.2">
      <c r="A1793" s="224" t="str">
        <f t="shared" si="536"/>
        <v/>
      </c>
      <c r="B1793" s="222" t="str">
        <f t="shared" si="537"/>
        <v/>
      </c>
      <c r="C1793" s="223"/>
      <c r="D1793" s="224" t="str">
        <f t="shared" si="538"/>
        <v/>
      </c>
      <c r="E1793" s="225"/>
      <c r="F1793" s="226">
        <f t="shared" si="539"/>
        <v>0</v>
      </c>
      <c r="G1793" s="286">
        <f t="shared" si="540"/>
        <v>0</v>
      </c>
    </row>
    <row r="1794" spans="1:7" s="229" customFormat="1" ht="24" customHeight="1" x14ac:dyDescent="0.2">
      <c r="A1794" s="224" t="str">
        <f t="shared" si="536"/>
        <v/>
      </c>
      <c r="B1794" s="222" t="str">
        <f t="shared" si="537"/>
        <v/>
      </c>
      <c r="C1794" s="223"/>
      <c r="D1794" s="224" t="str">
        <f t="shared" si="538"/>
        <v/>
      </c>
      <c r="E1794" s="225"/>
      <c r="F1794" s="226">
        <f t="shared" si="539"/>
        <v>0</v>
      </c>
      <c r="G1794" s="286">
        <f t="shared" si="540"/>
        <v>0</v>
      </c>
    </row>
    <row r="1795" spans="1:7" s="229" customFormat="1" ht="24" customHeight="1" x14ac:dyDescent="0.2">
      <c r="A1795" s="224" t="str">
        <f t="shared" si="536"/>
        <v/>
      </c>
      <c r="B1795" s="222" t="str">
        <f t="shared" si="537"/>
        <v/>
      </c>
      <c r="C1795" s="223"/>
      <c r="D1795" s="224" t="str">
        <f t="shared" si="538"/>
        <v/>
      </c>
      <c r="E1795" s="225"/>
      <c r="F1795" s="226">
        <f t="shared" si="539"/>
        <v>0</v>
      </c>
      <c r="G1795" s="286">
        <f t="shared" si="540"/>
        <v>0</v>
      </c>
    </row>
    <row r="1796" spans="1:7" s="229" customFormat="1" ht="24" customHeight="1" x14ac:dyDescent="0.2">
      <c r="A1796" s="224" t="str">
        <f t="shared" si="536"/>
        <v/>
      </c>
      <c r="B1796" s="222" t="str">
        <f t="shared" si="537"/>
        <v/>
      </c>
      <c r="C1796" s="223"/>
      <c r="D1796" s="224" t="str">
        <f t="shared" si="538"/>
        <v/>
      </c>
      <c r="E1796" s="225"/>
      <c r="F1796" s="226">
        <f t="shared" si="539"/>
        <v>0</v>
      </c>
      <c r="G1796" s="286">
        <f t="shared" si="540"/>
        <v>0</v>
      </c>
    </row>
    <row r="1797" spans="1:7" ht="24" customHeight="1" x14ac:dyDescent="0.2">
      <c r="A1797" s="290"/>
      <c r="B1797" s="97"/>
      <c r="D1797" s="97"/>
      <c r="E1797" s="98"/>
      <c r="F1797" s="273" t="s">
        <v>33</v>
      </c>
      <c r="G1797" s="288">
        <f>SUBTOTAL(9,G1788:G1796)</f>
        <v>0</v>
      </c>
    </row>
    <row r="1798" spans="1:7" ht="24" customHeight="1" x14ac:dyDescent="0.2">
      <c r="A1798" s="291"/>
      <c r="B1798" s="97"/>
      <c r="D1798" s="97"/>
      <c r="E1798" s="98"/>
      <c r="G1798" s="289"/>
    </row>
    <row r="1799" spans="1:7" ht="24" customHeight="1" x14ac:dyDescent="0.2">
      <c r="A1799" s="292" t="str">
        <f>B1757</f>
        <v/>
      </c>
      <c r="B1799" s="293" t="str">
        <f>C1757</f>
        <v/>
      </c>
      <c r="C1799" s="104"/>
      <c r="D1799" s="104" t="s">
        <v>34</v>
      </c>
      <c r="E1799" s="105"/>
      <c r="F1799" s="295" t="s">
        <v>35</v>
      </c>
      <c r="G1799" s="294">
        <f>SUBTOTAL(9,G1762:G1798)</f>
        <v>0</v>
      </c>
    </row>
    <row r="1801" spans="1:7" ht="24" customHeight="1" x14ac:dyDescent="0.2">
      <c r="A1801" s="274" t="s">
        <v>37</v>
      </c>
      <c r="B1801" s="275"/>
      <c r="C1801" s="275"/>
      <c r="D1801" s="275"/>
      <c r="E1801" s="275"/>
      <c r="F1801" s="275"/>
      <c r="G1801" s="276"/>
    </row>
    <row r="1802" spans="1:7" ht="24" customHeight="1" x14ac:dyDescent="0.2">
      <c r="A1802" s="277" t="s">
        <v>602</v>
      </c>
      <c r="B1802" s="93" t="str">
        <f>Comitente</f>
        <v>DIRECCION PROVINCIAL DE ESPACIOS VERDES</v>
      </c>
      <c r="C1802" s="89"/>
      <c r="D1802" s="94"/>
      <c r="E1802" s="94"/>
      <c r="F1802" s="95"/>
      <c r="G1802" s="278"/>
    </row>
    <row r="1803" spans="1:7" ht="24" customHeight="1" x14ac:dyDescent="0.2">
      <c r="A1803" s="277" t="s">
        <v>603</v>
      </c>
      <c r="B1803" s="93">
        <f>Contratista</f>
        <v>0</v>
      </c>
      <c r="C1803" s="90"/>
      <c r="D1803" s="90"/>
      <c r="E1803" s="90"/>
      <c r="F1803" s="96"/>
      <c r="G1803" s="279"/>
    </row>
    <row r="1804" spans="1:7" ht="24" customHeight="1" x14ac:dyDescent="0.2">
      <c r="A1804" s="277" t="s">
        <v>24</v>
      </c>
      <c r="B1804" s="93" t="str">
        <f>Obra</f>
        <v>EXTRACCION DE MANGRULLO EXISTENTE, PROVISION DE NUEVO MANGRULLO Y REFUNCIONALIZACION DE JUEGOS DE NIÑOS EN PARQUE DE MAYO</v>
      </c>
      <c r="C1804" s="90"/>
      <c r="D1804" s="90"/>
      <c r="E1804" s="90"/>
      <c r="F1804" s="96" t="s">
        <v>38</v>
      </c>
      <c r="G1804" s="280">
        <f>Fecha_Base</f>
        <v>44865</v>
      </c>
    </row>
    <row r="1805" spans="1:7" ht="24" customHeight="1" x14ac:dyDescent="0.2">
      <c r="A1805" s="281" t="s">
        <v>601</v>
      </c>
      <c r="B1805" s="91" t="str">
        <f>Ubicación</f>
        <v>CAPITAL</v>
      </c>
      <c r="C1805" s="91"/>
      <c r="D1805" s="97"/>
      <c r="E1805" s="98"/>
      <c r="G1805" s="282"/>
    </row>
    <row r="1806" spans="1:7" ht="24" customHeight="1" x14ac:dyDescent="0.2">
      <c r="A1806" s="281" t="s">
        <v>39</v>
      </c>
      <c r="B1806" s="100" t="str">
        <f>IFERROR(VALUE(LEFT(B1807,FIND(".",B1807)-1)),"")</f>
        <v/>
      </c>
      <c r="C1806" s="92" t="str">
        <f>IFERROR(VLOOKUP(B1806,Tabla_CyP,2,FALSE),"")</f>
        <v/>
      </c>
      <c r="E1806" s="98"/>
      <c r="G1806" s="282"/>
    </row>
    <row r="1807" spans="1:7" ht="24" customHeight="1" x14ac:dyDescent="0.2">
      <c r="A1807" s="281" t="s">
        <v>25</v>
      </c>
      <c r="B1807" s="101" t="str">
        <f>IFERROR(VLOOKUP(COUNTIF($A$1:A1807,"ANALISIS DE PRECIOS"),Tabla_NumeroItem,2,FALSE),"")</f>
        <v/>
      </c>
      <c r="C1807" s="92" t="str">
        <f>IFERROR(VLOOKUP(B1807,Tabla_CyP,2,FALSE),"")</f>
        <v/>
      </c>
      <c r="D1807" s="97"/>
      <c r="E1807" s="98"/>
      <c r="F1807" s="96" t="s">
        <v>26</v>
      </c>
      <c r="G1807" s="283" t="str">
        <f>IFERROR(VLOOKUP(B1807,Tabla_CyP,4,FALSE),"")</f>
        <v/>
      </c>
    </row>
    <row r="1808" spans="1:7" ht="24" customHeight="1" x14ac:dyDescent="0.2">
      <c r="A1808" s="281"/>
      <c r="B1808" s="91"/>
      <c r="D1808" s="97"/>
      <c r="E1808" s="98"/>
      <c r="G1808" s="282"/>
    </row>
    <row r="1809" spans="1:123" ht="24" customHeight="1" x14ac:dyDescent="0.2">
      <c r="A1809" s="334" t="s">
        <v>507</v>
      </c>
      <c r="B1809" s="335"/>
      <c r="C1809" s="336" t="s">
        <v>0</v>
      </c>
      <c r="D1809" s="336" t="s">
        <v>27</v>
      </c>
      <c r="E1809" s="338" t="s">
        <v>28</v>
      </c>
      <c r="F1809" s="340" t="s">
        <v>29</v>
      </c>
      <c r="G1809" s="340" t="s">
        <v>30</v>
      </c>
    </row>
    <row r="1810" spans="1:123" s="97" customFormat="1" ht="24" customHeight="1" x14ac:dyDescent="0.2">
      <c r="A1810" s="102" t="s">
        <v>508</v>
      </c>
      <c r="B1810" s="102" t="s">
        <v>509</v>
      </c>
      <c r="C1810" s="337"/>
      <c r="D1810" s="337"/>
      <c r="E1810" s="339"/>
      <c r="F1810" s="341"/>
      <c r="G1810" s="341"/>
      <c r="H1810" s="230"/>
      <c r="I1810" s="230"/>
      <c r="J1810" s="230"/>
      <c r="K1810" s="230"/>
      <c r="L1810" s="230"/>
      <c r="M1810" s="230"/>
      <c r="N1810" s="230"/>
      <c r="O1810" s="230"/>
      <c r="P1810" s="230"/>
      <c r="Q1810" s="230"/>
      <c r="R1810" s="230"/>
      <c r="S1810" s="230"/>
      <c r="T1810" s="230"/>
      <c r="U1810" s="230"/>
      <c r="V1810" s="230"/>
      <c r="W1810" s="230"/>
      <c r="X1810" s="230"/>
      <c r="Y1810" s="230"/>
      <c r="Z1810" s="230"/>
      <c r="AA1810" s="230"/>
      <c r="AB1810" s="230"/>
      <c r="AC1810" s="230"/>
      <c r="AD1810" s="230"/>
      <c r="AE1810" s="230"/>
      <c r="AF1810" s="230"/>
      <c r="AG1810" s="230"/>
      <c r="AH1810" s="230"/>
      <c r="AI1810" s="230"/>
      <c r="AJ1810" s="230"/>
      <c r="AK1810" s="230"/>
      <c r="AL1810" s="230"/>
      <c r="AM1810" s="230"/>
      <c r="AN1810" s="230"/>
      <c r="AO1810" s="230"/>
      <c r="AP1810" s="230"/>
      <c r="AQ1810" s="230"/>
      <c r="AR1810" s="230"/>
      <c r="AS1810" s="230"/>
      <c r="AT1810" s="230"/>
      <c r="AU1810" s="230"/>
      <c r="AV1810" s="230"/>
      <c r="AW1810" s="230"/>
      <c r="AX1810" s="230"/>
      <c r="AY1810" s="230"/>
      <c r="AZ1810" s="230"/>
      <c r="BA1810" s="230"/>
      <c r="BB1810" s="230"/>
      <c r="BC1810" s="230"/>
      <c r="BD1810" s="230"/>
      <c r="BE1810" s="230"/>
      <c r="BF1810" s="230"/>
      <c r="BG1810" s="230"/>
      <c r="BH1810" s="230"/>
      <c r="BI1810" s="230"/>
      <c r="BJ1810" s="230"/>
      <c r="BK1810" s="230"/>
      <c r="BL1810" s="230"/>
      <c r="BM1810" s="230"/>
      <c r="BN1810" s="230"/>
      <c r="BO1810" s="230"/>
      <c r="BP1810" s="230"/>
      <c r="BQ1810" s="230"/>
      <c r="BR1810" s="230"/>
      <c r="BS1810" s="230"/>
      <c r="BT1810" s="230"/>
      <c r="BU1810" s="230"/>
      <c r="BV1810" s="230"/>
      <c r="BW1810" s="230"/>
      <c r="BX1810" s="230"/>
      <c r="BY1810" s="230"/>
      <c r="BZ1810" s="230"/>
      <c r="CA1810" s="230"/>
      <c r="CB1810" s="230"/>
      <c r="CC1810" s="230"/>
      <c r="CD1810" s="230"/>
      <c r="CE1810" s="230"/>
      <c r="CF1810" s="230"/>
      <c r="CG1810" s="230"/>
      <c r="CH1810" s="230"/>
      <c r="CI1810" s="230"/>
      <c r="CJ1810" s="230"/>
      <c r="CK1810" s="230"/>
      <c r="CL1810" s="230"/>
      <c r="CM1810" s="230"/>
      <c r="CN1810" s="230"/>
      <c r="CO1810" s="230"/>
      <c r="CP1810" s="230"/>
      <c r="CQ1810" s="230"/>
      <c r="CR1810" s="230"/>
      <c r="CS1810" s="230"/>
      <c r="CT1810" s="230"/>
      <c r="CU1810" s="230"/>
      <c r="CV1810" s="230"/>
      <c r="CW1810" s="230"/>
      <c r="CX1810" s="230"/>
      <c r="CY1810" s="230"/>
      <c r="CZ1810" s="230"/>
      <c r="DA1810" s="230"/>
      <c r="DB1810" s="230"/>
      <c r="DC1810" s="230"/>
      <c r="DD1810" s="230"/>
      <c r="DE1810" s="230"/>
      <c r="DF1810" s="230"/>
      <c r="DG1810" s="230"/>
      <c r="DH1810" s="230"/>
      <c r="DI1810" s="230"/>
      <c r="DJ1810" s="230"/>
      <c r="DK1810" s="230"/>
      <c r="DL1810" s="230"/>
      <c r="DM1810" s="230"/>
      <c r="DN1810" s="230"/>
      <c r="DO1810" s="230"/>
      <c r="DP1810" s="230"/>
      <c r="DQ1810" s="230"/>
      <c r="DR1810" s="230"/>
      <c r="DS1810" s="230"/>
    </row>
    <row r="1811" spans="1:123" ht="24" customHeight="1" x14ac:dyDescent="0.2">
      <c r="A1811" s="284"/>
      <c r="B1811" s="103"/>
      <c r="C1811" s="143" t="s">
        <v>604</v>
      </c>
      <c r="D1811" s="104"/>
      <c r="E1811" s="105"/>
      <c r="F1811" s="106"/>
      <c r="G1811" s="285"/>
    </row>
    <row r="1812" spans="1:123" s="229" customFormat="1" ht="24" customHeight="1" x14ac:dyDescent="0.2">
      <c r="A1812" s="224" t="str">
        <f t="shared" ref="A1812:A1825" si="541">IFERROR(VLOOKUP(C1812,Tabla_Insumos,4,FALSE),"")</f>
        <v/>
      </c>
      <c r="B1812" s="222" t="str">
        <f>IFERROR(VLOOKUP(C1812,Tabla_Insumos,5,FALSE),"")</f>
        <v/>
      </c>
      <c r="C1812" s="223"/>
      <c r="D1812" s="224" t="str">
        <f t="shared" ref="D1812:D1825" si="542">IFERROR(VLOOKUP(C1812,Tabla_Insumos,2,FALSE),"")</f>
        <v/>
      </c>
      <c r="E1812" s="225"/>
      <c r="F1812" s="226">
        <f t="shared" ref="F1812:F1825" si="543">IFERROR(VLOOKUP(C1812,Tabla_Insumos,3,FALSE),0)</f>
        <v>0</v>
      </c>
      <c r="G1812" s="286">
        <f>ROUND(E1812*F1812,2)</f>
        <v>0</v>
      </c>
    </row>
    <row r="1813" spans="1:123" s="229" customFormat="1" ht="24" customHeight="1" x14ac:dyDescent="0.2">
      <c r="A1813" s="224" t="str">
        <f t="shared" si="541"/>
        <v/>
      </c>
      <c r="B1813" s="222" t="str">
        <f t="shared" ref="B1813:B1825" si="544">IFERROR(VLOOKUP(C1813,Tabla_Insumos,5,FALSE),"")</f>
        <v/>
      </c>
      <c r="C1813" s="223"/>
      <c r="D1813" s="224" t="str">
        <f t="shared" si="542"/>
        <v/>
      </c>
      <c r="E1813" s="225"/>
      <c r="F1813" s="226">
        <f t="shared" si="543"/>
        <v>0</v>
      </c>
      <c r="G1813" s="286">
        <f t="shared" ref="G1813:G1825" si="545">ROUND(E1813*F1813,2)</f>
        <v>0</v>
      </c>
    </row>
    <row r="1814" spans="1:123" s="229" customFormat="1" ht="24" customHeight="1" x14ac:dyDescent="0.2">
      <c r="A1814" s="224" t="str">
        <f t="shared" si="541"/>
        <v/>
      </c>
      <c r="B1814" s="222" t="str">
        <f t="shared" si="544"/>
        <v/>
      </c>
      <c r="C1814" s="223"/>
      <c r="D1814" s="224" t="str">
        <f t="shared" si="542"/>
        <v/>
      </c>
      <c r="E1814" s="225"/>
      <c r="F1814" s="226">
        <f t="shared" si="543"/>
        <v>0</v>
      </c>
      <c r="G1814" s="286">
        <f t="shared" si="545"/>
        <v>0</v>
      </c>
    </row>
    <row r="1815" spans="1:123" s="229" customFormat="1" ht="24" customHeight="1" x14ac:dyDescent="0.2">
      <c r="A1815" s="224" t="str">
        <f t="shared" si="541"/>
        <v/>
      </c>
      <c r="B1815" s="222" t="str">
        <f t="shared" si="544"/>
        <v/>
      </c>
      <c r="C1815" s="223"/>
      <c r="D1815" s="224" t="str">
        <f t="shared" si="542"/>
        <v/>
      </c>
      <c r="E1815" s="225"/>
      <c r="F1815" s="226">
        <f t="shared" si="543"/>
        <v>0</v>
      </c>
      <c r="G1815" s="286">
        <f t="shared" si="545"/>
        <v>0</v>
      </c>
    </row>
    <row r="1816" spans="1:123" s="229" customFormat="1" ht="24" customHeight="1" x14ac:dyDescent="0.2">
      <c r="A1816" s="224" t="str">
        <f t="shared" si="541"/>
        <v/>
      </c>
      <c r="B1816" s="222" t="str">
        <f t="shared" si="544"/>
        <v/>
      </c>
      <c r="C1816" s="223"/>
      <c r="D1816" s="224" t="str">
        <f t="shared" si="542"/>
        <v/>
      </c>
      <c r="E1816" s="225"/>
      <c r="F1816" s="226">
        <f t="shared" si="543"/>
        <v>0</v>
      </c>
      <c r="G1816" s="286">
        <f t="shared" si="545"/>
        <v>0</v>
      </c>
    </row>
    <row r="1817" spans="1:123" s="229" customFormat="1" ht="24" customHeight="1" x14ac:dyDescent="0.2">
      <c r="A1817" s="224" t="str">
        <f t="shared" si="541"/>
        <v/>
      </c>
      <c r="B1817" s="222" t="str">
        <f t="shared" si="544"/>
        <v/>
      </c>
      <c r="C1817" s="223"/>
      <c r="D1817" s="224" t="str">
        <f t="shared" si="542"/>
        <v/>
      </c>
      <c r="E1817" s="225"/>
      <c r="F1817" s="226">
        <f t="shared" si="543"/>
        <v>0</v>
      </c>
      <c r="G1817" s="286">
        <f t="shared" si="545"/>
        <v>0</v>
      </c>
    </row>
    <row r="1818" spans="1:123" s="229" customFormat="1" ht="24" customHeight="1" x14ac:dyDescent="0.2">
      <c r="A1818" s="224" t="str">
        <f t="shared" si="541"/>
        <v/>
      </c>
      <c r="B1818" s="222" t="str">
        <f t="shared" si="544"/>
        <v/>
      </c>
      <c r="C1818" s="223"/>
      <c r="D1818" s="224" t="str">
        <f t="shared" si="542"/>
        <v/>
      </c>
      <c r="E1818" s="225"/>
      <c r="F1818" s="226">
        <f t="shared" si="543"/>
        <v>0</v>
      </c>
      <c r="G1818" s="286">
        <f t="shared" si="545"/>
        <v>0</v>
      </c>
    </row>
    <row r="1819" spans="1:123" s="229" customFormat="1" ht="24" customHeight="1" x14ac:dyDescent="0.2">
      <c r="A1819" s="224" t="str">
        <f t="shared" si="541"/>
        <v/>
      </c>
      <c r="B1819" s="222" t="str">
        <f t="shared" si="544"/>
        <v/>
      </c>
      <c r="C1819" s="223"/>
      <c r="D1819" s="224" t="str">
        <f t="shared" si="542"/>
        <v/>
      </c>
      <c r="E1819" s="225"/>
      <c r="F1819" s="226">
        <f t="shared" si="543"/>
        <v>0</v>
      </c>
      <c r="G1819" s="286">
        <f t="shared" si="545"/>
        <v>0</v>
      </c>
    </row>
    <row r="1820" spans="1:123" s="229" customFormat="1" ht="24" customHeight="1" x14ac:dyDescent="0.2">
      <c r="A1820" s="224" t="str">
        <f t="shared" si="541"/>
        <v/>
      </c>
      <c r="B1820" s="222" t="str">
        <f t="shared" si="544"/>
        <v/>
      </c>
      <c r="C1820" s="223"/>
      <c r="D1820" s="224" t="str">
        <f t="shared" si="542"/>
        <v/>
      </c>
      <c r="E1820" s="225"/>
      <c r="F1820" s="226">
        <f t="shared" si="543"/>
        <v>0</v>
      </c>
      <c r="G1820" s="286">
        <f t="shared" si="545"/>
        <v>0</v>
      </c>
    </row>
    <row r="1821" spans="1:123" s="229" customFormat="1" ht="24" customHeight="1" x14ac:dyDescent="0.2">
      <c r="A1821" s="224" t="str">
        <f t="shared" si="541"/>
        <v/>
      </c>
      <c r="B1821" s="222" t="str">
        <f t="shared" si="544"/>
        <v/>
      </c>
      <c r="C1821" s="223"/>
      <c r="D1821" s="224" t="str">
        <f t="shared" si="542"/>
        <v/>
      </c>
      <c r="E1821" s="225"/>
      <c r="F1821" s="226">
        <f t="shared" si="543"/>
        <v>0</v>
      </c>
      <c r="G1821" s="286">
        <f t="shared" si="545"/>
        <v>0</v>
      </c>
    </row>
    <row r="1822" spans="1:123" s="229" customFormat="1" ht="24" customHeight="1" x14ac:dyDescent="0.2">
      <c r="A1822" s="224" t="str">
        <f t="shared" si="541"/>
        <v/>
      </c>
      <c r="B1822" s="222" t="str">
        <f t="shared" si="544"/>
        <v/>
      </c>
      <c r="C1822" s="223"/>
      <c r="D1822" s="224" t="str">
        <f t="shared" si="542"/>
        <v/>
      </c>
      <c r="E1822" s="225"/>
      <c r="F1822" s="226">
        <f t="shared" si="543"/>
        <v>0</v>
      </c>
      <c r="G1822" s="286">
        <f t="shared" si="545"/>
        <v>0</v>
      </c>
    </row>
    <row r="1823" spans="1:123" s="229" customFormat="1" ht="24" customHeight="1" x14ac:dyDescent="0.2">
      <c r="A1823" s="224" t="str">
        <f t="shared" si="541"/>
        <v/>
      </c>
      <c r="B1823" s="222" t="str">
        <f t="shared" si="544"/>
        <v/>
      </c>
      <c r="C1823" s="223"/>
      <c r="D1823" s="224" t="str">
        <f t="shared" si="542"/>
        <v/>
      </c>
      <c r="E1823" s="225"/>
      <c r="F1823" s="226">
        <f t="shared" si="543"/>
        <v>0</v>
      </c>
      <c r="G1823" s="286">
        <f t="shared" si="545"/>
        <v>0</v>
      </c>
    </row>
    <row r="1824" spans="1:123" s="229" customFormat="1" ht="24" customHeight="1" x14ac:dyDescent="0.2">
      <c r="A1824" s="224" t="str">
        <f t="shared" si="541"/>
        <v/>
      </c>
      <c r="B1824" s="222" t="str">
        <f t="shared" si="544"/>
        <v/>
      </c>
      <c r="C1824" s="223"/>
      <c r="D1824" s="224" t="str">
        <f t="shared" si="542"/>
        <v/>
      </c>
      <c r="E1824" s="225"/>
      <c r="F1824" s="226">
        <f t="shared" si="543"/>
        <v>0</v>
      </c>
      <c r="G1824" s="286">
        <f t="shared" si="545"/>
        <v>0</v>
      </c>
    </row>
    <row r="1825" spans="1:7" s="229" customFormat="1" ht="24" customHeight="1" x14ac:dyDescent="0.2">
      <c r="A1825" s="224" t="str">
        <f t="shared" si="541"/>
        <v/>
      </c>
      <c r="B1825" s="222" t="str">
        <f t="shared" si="544"/>
        <v/>
      </c>
      <c r="C1825" s="223"/>
      <c r="D1825" s="224" t="str">
        <f t="shared" si="542"/>
        <v/>
      </c>
      <c r="E1825" s="225"/>
      <c r="F1825" s="227">
        <f t="shared" si="543"/>
        <v>0</v>
      </c>
      <c r="G1825" s="286">
        <f t="shared" si="545"/>
        <v>0</v>
      </c>
    </row>
    <row r="1826" spans="1:7" ht="24" customHeight="1" x14ac:dyDescent="0.2">
      <c r="A1826" s="287"/>
      <c r="D1826" s="97"/>
      <c r="E1826" s="98"/>
      <c r="F1826" s="273" t="s">
        <v>31</v>
      </c>
      <c r="G1826" s="288">
        <f>SUBTOTAL(9,G1812:G1825)</f>
        <v>0</v>
      </c>
    </row>
    <row r="1827" spans="1:7" ht="24" customHeight="1" x14ac:dyDescent="0.2">
      <c r="A1827" s="287"/>
      <c r="C1827" s="107" t="s">
        <v>605</v>
      </c>
      <c r="D1827" s="97"/>
      <c r="E1827" s="98"/>
      <c r="G1827" s="289"/>
    </row>
    <row r="1828" spans="1:7" s="229" customFormat="1" ht="24" customHeight="1" x14ac:dyDescent="0.2">
      <c r="A1828" s="224" t="str">
        <f t="shared" ref="A1828:A1835" si="546">IFERROR(VLOOKUP(C1828,Tabla_Insumos,4,FALSE),"")</f>
        <v/>
      </c>
      <c r="B1828" s="222">
        <f t="shared" ref="B1828:B1835" si="547">IFERROR(VLOOKUP(A1828,Tabla_Indices,5,FALSE),"")</f>
        <v>0</v>
      </c>
      <c r="C1828" s="223"/>
      <c r="D1828" s="224" t="str">
        <f t="shared" ref="D1828:D1835" si="548">IFERROR(VLOOKUP(C1828,Tabla_Insumos,2,FALSE),"")</f>
        <v/>
      </c>
      <c r="E1828" s="225"/>
      <c r="F1828" s="228">
        <f t="shared" ref="F1828:F1835" si="549">IFERROR(VLOOKUP(C1828,Tabla_Insumos,3,FALSE),0)</f>
        <v>0</v>
      </c>
      <c r="G1828" s="286">
        <f>ROUND(E1828*F1828,2)</f>
        <v>0</v>
      </c>
    </row>
    <row r="1829" spans="1:7" s="229" customFormat="1" ht="24" customHeight="1" x14ac:dyDescent="0.2">
      <c r="A1829" s="224" t="str">
        <f t="shared" si="546"/>
        <v/>
      </c>
      <c r="B1829" s="222">
        <f t="shared" si="547"/>
        <v>0</v>
      </c>
      <c r="C1829" s="223"/>
      <c r="D1829" s="224" t="str">
        <f t="shared" si="548"/>
        <v/>
      </c>
      <c r="E1829" s="225"/>
      <c r="F1829" s="228">
        <f t="shared" si="549"/>
        <v>0</v>
      </c>
      <c r="G1829" s="286">
        <f>ROUND(E1829*F1829,2)</f>
        <v>0</v>
      </c>
    </row>
    <row r="1830" spans="1:7" s="229" customFormat="1" ht="24" customHeight="1" x14ac:dyDescent="0.2">
      <c r="A1830" s="224" t="str">
        <f t="shared" si="546"/>
        <v/>
      </c>
      <c r="B1830" s="222">
        <f t="shared" si="547"/>
        <v>0</v>
      </c>
      <c r="C1830" s="223"/>
      <c r="D1830" s="224" t="str">
        <f t="shared" si="548"/>
        <v/>
      </c>
      <c r="E1830" s="225"/>
      <c r="F1830" s="228">
        <f t="shared" si="549"/>
        <v>0</v>
      </c>
      <c r="G1830" s="286">
        <f t="shared" ref="G1830:G1835" si="550">ROUND(E1830*F1830,2)</f>
        <v>0</v>
      </c>
    </row>
    <row r="1831" spans="1:7" s="229" customFormat="1" ht="24" customHeight="1" x14ac:dyDescent="0.2">
      <c r="A1831" s="224" t="str">
        <f t="shared" si="546"/>
        <v/>
      </c>
      <c r="B1831" s="222">
        <f t="shared" si="547"/>
        <v>0</v>
      </c>
      <c r="C1831" s="223"/>
      <c r="D1831" s="224" t="str">
        <f t="shared" si="548"/>
        <v/>
      </c>
      <c r="E1831" s="225"/>
      <c r="F1831" s="228">
        <f t="shared" si="549"/>
        <v>0</v>
      </c>
      <c r="G1831" s="286">
        <f t="shared" si="550"/>
        <v>0</v>
      </c>
    </row>
    <row r="1832" spans="1:7" s="229" customFormat="1" ht="24" customHeight="1" x14ac:dyDescent="0.2">
      <c r="A1832" s="224" t="str">
        <f t="shared" si="546"/>
        <v/>
      </c>
      <c r="B1832" s="222">
        <f t="shared" si="547"/>
        <v>0</v>
      </c>
      <c r="C1832" s="223"/>
      <c r="D1832" s="224" t="str">
        <f t="shared" si="548"/>
        <v/>
      </c>
      <c r="E1832" s="225"/>
      <c r="F1832" s="226">
        <f t="shared" si="549"/>
        <v>0</v>
      </c>
      <c r="G1832" s="286">
        <f t="shared" si="550"/>
        <v>0</v>
      </c>
    </row>
    <row r="1833" spans="1:7" s="229" customFormat="1" ht="24" customHeight="1" x14ac:dyDescent="0.2">
      <c r="A1833" s="224" t="str">
        <f t="shared" si="546"/>
        <v/>
      </c>
      <c r="B1833" s="222">
        <f t="shared" si="547"/>
        <v>0</v>
      </c>
      <c r="C1833" s="223"/>
      <c r="D1833" s="224" t="str">
        <f t="shared" si="548"/>
        <v/>
      </c>
      <c r="E1833" s="225"/>
      <c r="F1833" s="226">
        <f t="shared" si="549"/>
        <v>0</v>
      </c>
      <c r="G1833" s="286">
        <f t="shared" si="550"/>
        <v>0</v>
      </c>
    </row>
    <row r="1834" spans="1:7" s="229" customFormat="1" ht="24" customHeight="1" x14ac:dyDescent="0.2">
      <c r="A1834" s="224" t="str">
        <f t="shared" si="546"/>
        <v/>
      </c>
      <c r="B1834" s="222">
        <f t="shared" si="547"/>
        <v>0</v>
      </c>
      <c r="C1834" s="223"/>
      <c r="D1834" s="224" t="str">
        <f t="shared" si="548"/>
        <v/>
      </c>
      <c r="E1834" s="225"/>
      <c r="F1834" s="226">
        <f t="shared" si="549"/>
        <v>0</v>
      </c>
      <c r="G1834" s="286">
        <f t="shared" si="550"/>
        <v>0</v>
      </c>
    </row>
    <row r="1835" spans="1:7" s="229" customFormat="1" ht="24" customHeight="1" x14ac:dyDescent="0.2">
      <c r="A1835" s="224" t="str">
        <f t="shared" si="546"/>
        <v/>
      </c>
      <c r="B1835" s="222">
        <f t="shared" si="547"/>
        <v>0</v>
      </c>
      <c r="C1835" s="223"/>
      <c r="D1835" s="224" t="str">
        <f t="shared" si="548"/>
        <v/>
      </c>
      <c r="E1835" s="225"/>
      <c r="F1835" s="226">
        <f t="shared" si="549"/>
        <v>0</v>
      </c>
      <c r="G1835" s="286">
        <f t="shared" si="550"/>
        <v>0</v>
      </c>
    </row>
    <row r="1836" spans="1:7" ht="24" customHeight="1" x14ac:dyDescent="0.2">
      <c r="A1836" s="287"/>
      <c r="D1836" s="97"/>
      <c r="E1836" s="98"/>
      <c r="F1836" s="273" t="s">
        <v>32</v>
      </c>
      <c r="G1836" s="288">
        <f>SUBTOTAL(9,G1828:G1835)</f>
        <v>0</v>
      </c>
    </row>
    <row r="1837" spans="1:7" ht="24" customHeight="1" x14ac:dyDescent="0.2">
      <c r="A1837" s="287"/>
      <c r="C1837" s="107" t="s">
        <v>606</v>
      </c>
      <c r="D1837" s="97"/>
      <c r="E1837" s="98"/>
      <c r="G1837" s="289"/>
    </row>
    <row r="1838" spans="1:7" s="229" customFormat="1" ht="24" customHeight="1" x14ac:dyDescent="0.2">
      <c r="A1838" s="224" t="str">
        <f t="shared" ref="A1838:A1846" si="551">IFERROR(VLOOKUP(C1838,Tabla_Insumos,4,FALSE),"")</f>
        <v/>
      </c>
      <c r="B1838" s="222" t="str">
        <f t="shared" ref="B1838:B1846" si="552">IFERROR(VLOOKUP(C1838,Tabla_Insumos,5,FALSE),"")</f>
        <v/>
      </c>
      <c r="C1838" s="223"/>
      <c r="D1838" s="224" t="str">
        <f t="shared" ref="D1838:D1846" si="553">IFERROR(VLOOKUP(C1838,Tabla_Insumos,2,FALSE),"")</f>
        <v/>
      </c>
      <c r="E1838" s="225"/>
      <c r="F1838" s="226">
        <f t="shared" ref="F1838:F1846" si="554">IFERROR(VLOOKUP(C1838,Tabla_Insumos,3,FALSE),0)</f>
        <v>0</v>
      </c>
      <c r="G1838" s="286">
        <f t="shared" ref="G1838:G1846" si="555">ROUND(E1838*F1838,2)</f>
        <v>0</v>
      </c>
    </row>
    <row r="1839" spans="1:7" s="229" customFormat="1" ht="24" customHeight="1" x14ac:dyDescent="0.2">
      <c r="A1839" s="224" t="str">
        <f t="shared" si="551"/>
        <v/>
      </c>
      <c r="B1839" s="222" t="str">
        <f t="shared" si="552"/>
        <v/>
      </c>
      <c r="C1839" s="223"/>
      <c r="D1839" s="224" t="str">
        <f t="shared" si="553"/>
        <v/>
      </c>
      <c r="E1839" s="225"/>
      <c r="F1839" s="226">
        <f t="shared" si="554"/>
        <v>0</v>
      </c>
      <c r="G1839" s="286">
        <f t="shared" si="555"/>
        <v>0</v>
      </c>
    </row>
    <row r="1840" spans="1:7" s="229" customFormat="1" ht="24" customHeight="1" x14ac:dyDescent="0.2">
      <c r="A1840" s="224" t="str">
        <f t="shared" si="551"/>
        <v/>
      </c>
      <c r="B1840" s="222" t="str">
        <f t="shared" si="552"/>
        <v/>
      </c>
      <c r="C1840" s="223"/>
      <c r="D1840" s="224" t="str">
        <f t="shared" si="553"/>
        <v/>
      </c>
      <c r="E1840" s="225"/>
      <c r="F1840" s="226">
        <f t="shared" si="554"/>
        <v>0</v>
      </c>
      <c r="G1840" s="286">
        <f t="shared" si="555"/>
        <v>0</v>
      </c>
    </row>
    <row r="1841" spans="1:7" s="229" customFormat="1" ht="24" customHeight="1" x14ac:dyDescent="0.2">
      <c r="A1841" s="224" t="str">
        <f t="shared" si="551"/>
        <v/>
      </c>
      <c r="B1841" s="222" t="str">
        <f t="shared" si="552"/>
        <v/>
      </c>
      <c r="C1841" s="223"/>
      <c r="D1841" s="224" t="str">
        <f t="shared" si="553"/>
        <v/>
      </c>
      <c r="E1841" s="225"/>
      <c r="F1841" s="226">
        <f t="shared" si="554"/>
        <v>0</v>
      </c>
      <c r="G1841" s="286">
        <f t="shared" si="555"/>
        <v>0</v>
      </c>
    </row>
    <row r="1842" spans="1:7" s="229" customFormat="1" ht="24" customHeight="1" x14ac:dyDescent="0.2">
      <c r="A1842" s="224" t="str">
        <f t="shared" si="551"/>
        <v/>
      </c>
      <c r="B1842" s="222" t="str">
        <f t="shared" si="552"/>
        <v/>
      </c>
      <c r="C1842" s="223"/>
      <c r="D1842" s="224" t="str">
        <f t="shared" si="553"/>
        <v/>
      </c>
      <c r="E1842" s="225"/>
      <c r="F1842" s="226">
        <f t="shared" si="554"/>
        <v>0</v>
      </c>
      <c r="G1842" s="286">
        <f t="shared" si="555"/>
        <v>0</v>
      </c>
    </row>
    <row r="1843" spans="1:7" s="229" customFormat="1" ht="24" customHeight="1" x14ac:dyDescent="0.2">
      <c r="A1843" s="224" t="str">
        <f t="shared" si="551"/>
        <v/>
      </c>
      <c r="B1843" s="222" t="str">
        <f t="shared" si="552"/>
        <v/>
      </c>
      <c r="C1843" s="223"/>
      <c r="D1843" s="224" t="str">
        <f t="shared" si="553"/>
        <v/>
      </c>
      <c r="E1843" s="225"/>
      <c r="F1843" s="226">
        <f t="shared" si="554"/>
        <v>0</v>
      </c>
      <c r="G1843" s="286">
        <f t="shared" si="555"/>
        <v>0</v>
      </c>
    </row>
    <row r="1844" spans="1:7" s="229" customFormat="1" ht="24" customHeight="1" x14ac:dyDescent="0.2">
      <c r="A1844" s="224" t="str">
        <f t="shared" si="551"/>
        <v/>
      </c>
      <c r="B1844" s="222" t="str">
        <f t="shared" si="552"/>
        <v/>
      </c>
      <c r="C1844" s="223"/>
      <c r="D1844" s="224" t="str">
        <f t="shared" si="553"/>
        <v/>
      </c>
      <c r="E1844" s="225"/>
      <c r="F1844" s="226">
        <f t="shared" si="554"/>
        <v>0</v>
      </c>
      <c r="G1844" s="286">
        <f t="shared" si="555"/>
        <v>0</v>
      </c>
    </row>
    <row r="1845" spans="1:7" s="229" customFormat="1" ht="24" customHeight="1" x14ac:dyDescent="0.2">
      <c r="A1845" s="224" t="str">
        <f t="shared" si="551"/>
        <v/>
      </c>
      <c r="B1845" s="222" t="str">
        <f t="shared" si="552"/>
        <v/>
      </c>
      <c r="C1845" s="223"/>
      <c r="D1845" s="224" t="str">
        <f t="shared" si="553"/>
        <v/>
      </c>
      <c r="E1845" s="225"/>
      <c r="F1845" s="226">
        <f t="shared" si="554"/>
        <v>0</v>
      </c>
      <c r="G1845" s="286">
        <f t="shared" si="555"/>
        <v>0</v>
      </c>
    </row>
    <row r="1846" spans="1:7" s="229" customFormat="1" ht="24" customHeight="1" x14ac:dyDescent="0.2">
      <c r="A1846" s="224" t="str">
        <f t="shared" si="551"/>
        <v/>
      </c>
      <c r="B1846" s="222" t="str">
        <f t="shared" si="552"/>
        <v/>
      </c>
      <c r="C1846" s="223"/>
      <c r="D1846" s="224" t="str">
        <f t="shared" si="553"/>
        <v/>
      </c>
      <c r="E1846" s="225"/>
      <c r="F1846" s="226">
        <f t="shared" si="554"/>
        <v>0</v>
      </c>
      <c r="G1846" s="286">
        <f t="shared" si="555"/>
        <v>0</v>
      </c>
    </row>
    <row r="1847" spans="1:7" ht="24" customHeight="1" x14ac:dyDescent="0.2">
      <c r="A1847" s="290"/>
      <c r="B1847" s="97"/>
      <c r="D1847" s="97"/>
      <c r="E1847" s="98"/>
      <c r="F1847" s="273" t="s">
        <v>33</v>
      </c>
      <c r="G1847" s="288">
        <f>SUBTOTAL(9,G1838:G1846)</f>
        <v>0</v>
      </c>
    </row>
    <row r="1848" spans="1:7" ht="24" customHeight="1" x14ac:dyDescent="0.2">
      <c r="A1848" s="291"/>
      <c r="B1848" s="97"/>
      <c r="D1848" s="97"/>
      <c r="E1848" s="98"/>
      <c r="G1848" s="289"/>
    </row>
    <row r="1849" spans="1:7" ht="24" customHeight="1" x14ac:dyDescent="0.2">
      <c r="A1849" s="292" t="str">
        <f>B1807</f>
        <v/>
      </c>
      <c r="B1849" s="293" t="str">
        <f>C1807</f>
        <v/>
      </c>
      <c r="C1849" s="104"/>
      <c r="D1849" s="104" t="s">
        <v>34</v>
      </c>
      <c r="E1849" s="105"/>
      <c r="F1849" s="295" t="s">
        <v>35</v>
      </c>
      <c r="G1849" s="294">
        <f>SUBTOTAL(9,G1812:G1848)</f>
        <v>0</v>
      </c>
    </row>
    <row r="1851" spans="1:7" ht="24" customHeight="1" x14ac:dyDescent="0.2">
      <c r="A1851" s="274" t="s">
        <v>37</v>
      </c>
      <c r="B1851" s="275"/>
      <c r="C1851" s="275"/>
      <c r="D1851" s="275"/>
      <c r="E1851" s="275"/>
      <c r="F1851" s="275"/>
      <c r="G1851" s="276"/>
    </row>
    <row r="1852" spans="1:7" ht="24" customHeight="1" x14ac:dyDescent="0.2">
      <c r="A1852" s="277" t="s">
        <v>602</v>
      </c>
      <c r="B1852" s="93" t="str">
        <f>Comitente</f>
        <v>DIRECCION PROVINCIAL DE ESPACIOS VERDES</v>
      </c>
      <c r="C1852" s="89"/>
      <c r="D1852" s="94"/>
      <c r="E1852" s="94"/>
      <c r="F1852" s="95"/>
      <c r="G1852" s="278"/>
    </row>
    <row r="1853" spans="1:7" ht="24" customHeight="1" x14ac:dyDescent="0.2">
      <c r="A1853" s="277" t="s">
        <v>603</v>
      </c>
      <c r="B1853" s="93">
        <f>Contratista</f>
        <v>0</v>
      </c>
      <c r="C1853" s="90"/>
      <c r="D1853" s="90"/>
      <c r="E1853" s="90"/>
      <c r="F1853" s="96"/>
      <c r="G1853" s="279"/>
    </row>
    <row r="1854" spans="1:7" ht="24" customHeight="1" x14ac:dyDescent="0.2">
      <c r="A1854" s="277" t="s">
        <v>24</v>
      </c>
      <c r="B1854" s="93" t="str">
        <f>Obra</f>
        <v>EXTRACCION DE MANGRULLO EXISTENTE, PROVISION DE NUEVO MANGRULLO Y REFUNCIONALIZACION DE JUEGOS DE NIÑOS EN PARQUE DE MAYO</v>
      </c>
      <c r="C1854" s="90"/>
      <c r="D1854" s="90"/>
      <c r="E1854" s="90"/>
      <c r="F1854" s="96" t="s">
        <v>38</v>
      </c>
      <c r="G1854" s="280">
        <f>Fecha_Base</f>
        <v>44865</v>
      </c>
    </row>
    <row r="1855" spans="1:7" ht="24" customHeight="1" x14ac:dyDescent="0.2">
      <c r="A1855" s="281" t="s">
        <v>601</v>
      </c>
      <c r="B1855" s="91" t="str">
        <f>Ubicación</f>
        <v>CAPITAL</v>
      </c>
      <c r="C1855" s="91"/>
      <c r="D1855" s="97"/>
      <c r="E1855" s="98"/>
      <c r="G1855" s="282"/>
    </row>
    <row r="1856" spans="1:7" ht="24" customHeight="1" x14ac:dyDescent="0.2">
      <c r="A1856" s="281" t="s">
        <v>39</v>
      </c>
      <c r="B1856" s="100" t="str">
        <f>IFERROR(VALUE(LEFT(B1857,FIND(".",B1857)-1)),"")</f>
        <v/>
      </c>
      <c r="C1856" s="92" t="str">
        <f>IFERROR(VLOOKUP(B1856,Tabla_CyP,2,FALSE),"")</f>
        <v/>
      </c>
      <c r="E1856" s="98"/>
      <c r="G1856" s="282"/>
    </row>
    <row r="1857" spans="1:123" ht="24" customHeight="1" x14ac:dyDescent="0.2">
      <c r="A1857" s="281" t="s">
        <v>25</v>
      </c>
      <c r="B1857" s="101" t="str">
        <f>IFERROR(VLOOKUP(COUNTIF($A$1:A1857,"ANALISIS DE PRECIOS"),Tabla_NumeroItem,2,FALSE),"")</f>
        <v/>
      </c>
      <c r="C1857" s="92" t="str">
        <f>IFERROR(VLOOKUP(B1857,Tabla_CyP,2,FALSE),"")</f>
        <v/>
      </c>
      <c r="D1857" s="97"/>
      <c r="E1857" s="98"/>
      <c r="F1857" s="96" t="s">
        <v>26</v>
      </c>
      <c r="G1857" s="283" t="str">
        <f>IFERROR(VLOOKUP(B1857,Tabla_CyP,4,FALSE),"")</f>
        <v/>
      </c>
    </row>
    <row r="1858" spans="1:123" ht="24" customHeight="1" x14ac:dyDescent="0.2">
      <c r="A1858" s="281"/>
      <c r="B1858" s="91"/>
      <c r="D1858" s="97"/>
      <c r="E1858" s="98"/>
      <c r="G1858" s="282"/>
    </row>
    <row r="1859" spans="1:123" ht="24" customHeight="1" x14ac:dyDescent="0.2">
      <c r="A1859" s="334" t="s">
        <v>507</v>
      </c>
      <c r="B1859" s="335"/>
      <c r="C1859" s="336" t="s">
        <v>0</v>
      </c>
      <c r="D1859" s="336" t="s">
        <v>27</v>
      </c>
      <c r="E1859" s="338" t="s">
        <v>28</v>
      </c>
      <c r="F1859" s="340" t="s">
        <v>29</v>
      </c>
      <c r="G1859" s="340" t="s">
        <v>30</v>
      </c>
    </row>
    <row r="1860" spans="1:123" s="97" customFormat="1" ht="24" customHeight="1" x14ac:dyDescent="0.2">
      <c r="A1860" s="102" t="s">
        <v>508</v>
      </c>
      <c r="B1860" s="102" t="s">
        <v>509</v>
      </c>
      <c r="C1860" s="337"/>
      <c r="D1860" s="337"/>
      <c r="E1860" s="339"/>
      <c r="F1860" s="341"/>
      <c r="G1860" s="341"/>
      <c r="H1860" s="230"/>
      <c r="I1860" s="230"/>
      <c r="J1860" s="230"/>
      <c r="K1860" s="230"/>
      <c r="L1860" s="230"/>
      <c r="M1860" s="230"/>
      <c r="N1860" s="230"/>
      <c r="O1860" s="230"/>
      <c r="P1860" s="230"/>
      <c r="Q1860" s="230"/>
      <c r="R1860" s="230"/>
      <c r="S1860" s="230"/>
      <c r="T1860" s="230"/>
      <c r="U1860" s="230"/>
      <c r="V1860" s="230"/>
      <c r="W1860" s="230"/>
      <c r="X1860" s="230"/>
      <c r="Y1860" s="230"/>
      <c r="Z1860" s="230"/>
      <c r="AA1860" s="230"/>
      <c r="AB1860" s="230"/>
      <c r="AC1860" s="230"/>
      <c r="AD1860" s="230"/>
      <c r="AE1860" s="230"/>
      <c r="AF1860" s="230"/>
      <c r="AG1860" s="230"/>
      <c r="AH1860" s="230"/>
      <c r="AI1860" s="230"/>
      <c r="AJ1860" s="230"/>
      <c r="AK1860" s="230"/>
      <c r="AL1860" s="230"/>
      <c r="AM1860" s="230"/>
      <c r="AN1860" s="230"/>
      <c r="AO1860" s="230"/>
      <c r="AP1860" s="230"/>
      <c r="AQ1860" s="230"/>
      <c r="AR1860" s="230"/>
      <c r="AS1860" s="230"/>
      <c r="AT1860" s="230"/>
      <c r="AU1860" s="230"/>
      <c r="AV1860" s="230"/>
      <c r="AW1860" s="230"/>
      <c r="AX1860" s="230"/>
      <c r="AY1860" s="230"/>
      <c r="AZ1860" s="230"/>
      <c r="BA1860" s="230"/>
      <c r="BB1860" s="230"/>
      <c r="BC1860" s="230"/>
      <c r="BD1860" s="230"/>
      <c r="BE1860" s="230"/>
      <c r="BF1860" s="230"/>
      <c r="BG1860" s="230"/>
      <c r="BH1860" s="230"/>
      <c r="BI1860" s="230"/>
      <c r="BJ1860" s="230"/>
      <c r="BK1860" s="230"/>
      <c r="BL1860" s="230"/>
      <c r="BM1860" s="230"/>
      <c r="BN1860" s="230"/>
      <c r="BO1860" s="230"/>
      <c r="BP1860" s="230"/>
      <c r="BQ1860" s="230"/>
      <c r="BR1860" s="230"/>
      <c r="BS1860" s="230"/>
      <c r="BT1860" s="230"/>
      <c r="BU1860" s="230"/>
      <c r="BV1860" s="230"/>
      <c r="BW1860" s="230"/>
      <c r="BX1860" s="230"/>
      <c r="BY1860" s="230"/>
      <c r="BZ1860" s="230"/>
      <c r="CA1860" s="230"/>
      <c r="CB1860" s="230"/>
      <c r="CC1860" s="230"/>
      <c r="CD1860" s="230"/>
      <c r="CE1860" s="230"/>
      <c r="CF1860" s="230"/>
      <c r="CG1860" s="230"/>
      <c r="CH1860" s="230"/>
      <c r="CI1860" s="230"/>
      <c r="CJ1860" s="230"/>
      <c r="CK1860" s="230"/>
      <c r="CL1860" s="230"/>
      <c r="CM1860" s="230"/>
      <c r="CN1860" s="230"/>
      <c r="CO1860" s="230"/>
      <c r="CP1860" s="230"/>
      <c r="CQ1860" s="230"/>
      <c r="CR1860" s="230"/>
      <c r="CS1860" s="230"/>
      <c r="CT1860" s="230"/>
      <c r="CU1860" s="230"/>
      <c r="CV1860" s="230"/>
      <c r="CW1860" s="230"/>
      <c r="CX1860" s="230"/>
      <c r="CY1860" s="230"/>
      <c r="CZ1860" s="230"/>
      <c r="DA1860" s="230"/>
      <c r="DB1860" s="230"/>
      <c r="DC1860" s="230"/>
      <c r="DD1860" s="230"/>
      <c r="DE1860" s="230"/>
      <c r="DF1860" s="230"/>
      <c r="DG1860" s="230"/>
      <c r="DH1860" s="230"/>
      <c r="DI1860" s="230"/>
      <c r="DJ1860" s="230"/>
      <c r="DK1860" s="230"/>
      <c r="DL1860" s="230"/>
      <c r="DM1860" s="230"/>
      <c r="DN1860" s="230"/>
      <c r="DO1860" s="230"/>
      <c r="DP1860" s="230"/>
      <c r="DQ1860" s="230"/>
      <c r="DR1860" s="230"/>
      <c r="DS1860" s="230"/>
    </row>
    <row r="1861" spans="1:123" ht="24" customHeight="1" x14ac:dyDescent="0.2">
      <c r="A1861" s="284"/>
      <c r="B1861" s="103"/>
      <c r="C1861" s="143" t="s">
        <v>604</v>
      </c>
      <c r="D1861" s="104"/>
      <c r="E1861" s="105"/>
      <c r="F1861" s="106"/>
      <c r="G1861" s="285"/>
    </row>
    <row r="1862" spans="1:123" s="229" customFormat="1" ht="24" customHeight="1" x14ac:dyDescent="0.2">
      <c r="A1862" s="224" t="str">
        <f t="shared" ref="A1862:A1875" si="556">IFERROR(VLOOKUP(C1862,Tabla_Insumos,4,FALSE),"")</f>
        <v/>
      </c>
      <c r="B1862" s="222" t="str">
        <f>IFERROR(VLOOKUP(C1862,Tabla_Insumos,5,FALSE),"")</f>
        <v/>
      </c>
      <c r="C1862" s="223"/>
      <c r="D1862" s="224" t="str">
        <f t="shared" ref="D1862:D1875" si="557">IFERROR(VLOOKUP(C1862,Tabla_Insumos,2,FALSE),"")</f>
        <v/>
      </c>
      <c r="E1862" s="225"/>
      <c r="F1862" s="226">
        <f t="shared" ref="F1862:F1875" si="558">IFERROR(VLOOKUP(C1862,Tabla_Insumos,3,FALSE),0)</f>
        <v>0</v>
      </c>
      <c r="G1862" s="286">
        <f>ROUND(E1862*F1862,2)</f>
        <v>0</v>
      </c>
    </row>
    <row r="1863" spans="1:123" s="229" customFormat="1" ht="24" customHeight="1" x14ac:dyDescent="0.2">
      <c r="A1863" s="224" t="str">
        <f t="shared" si="556"/>
        <v/>
      </c>
      <c r="B1863" s="222" t="str">
        <f t="shared" ref="B1863:B1875" si="559">IFERROR(VLOOKUP(C1863,Tabla_Insumos,5,FALSE),"")</f>
        <v/>
      </c>
      <c r="C1863" s="223"/>
      <c r="D1863" s="224" t="str">
        <f t="shared" si="557"/>
        <v/>
      </c>
      <c r="E1863" s="225"/>
      <c r="F1863" s="226">
        <f t="shared" si="558"/>
        <v>0</v>
      </c>
      <c r="G1863" s="286">
        <f t="shared" ref="G1863:G1875" si="560">ROUND(E1863*F1863,2)</f>
        <v>0</v>
      </c>
    </row>
    <row r="1864" spans="1:123" s="229" customFormat="1" ht="24" customHeight="1" x14ac:dyDescent="0.2">
      <c r="A1864" s="224" t="str">
        <f t="shared" si="556"/>
        <v/>
      </c>
      <c r="B1864" s="222" t="str">
        <f t="shared" si="559"/>
        <v/>
      </c>
      <c r="C1864" s="223"/>
      <c r="D1864" s="224" t="str">
        <f t="shared" si="557"/>
        <v/>
      </c>
      <c r="E1864" s="225"/>
      <c r="F1864" s="226">
        <f t="shared" si="558"/>
        <v>0</v>
      </c>
      <c r="G1864" s="286">
        <f t="shared" si="560"/>
        <v>0</v>
      </c>
    </row>
    <row r="1865" spans="1:123" s="229" customFormat="1" ht="24" customHeight="1" x14ac:dyDescent="0.2">
      <c r="A1865" s="224" t="str">
        <f t="shared" si="556"/>
        <v/>
      </c>
      <c r="B1865" s="222" t="str">
        <f t="shared" si="559"/>
        <v/>
      </c>
      <c r="C1865" s="223"/>
      <c r="D1865" s="224" t="str">
        <f t="shared" si="557"/>
        <v/>
      </c>
      <c r="E1865" s="225"/>
      <c r="F1865" s="226">
        <f t="shared" si="558"/>
        <v>0</v>
      </c>
      <c r="G1865" s="286">
        <f t="shared" si="560"/>
        <v>0</v>
      </c>
    </row>
    <row r="1866" spans="1:123" s="229" customFormat="1" ht="24" customHeight="1" x14ac:dyDescent="0.2">
      <c r="A1866" s="224" t="str">
        <f t="shared" si="556"/>
        <v/>
      </c>
      <c r="B1866" s="222" t="str">
        <f t="shared" si="559"/>
        <v/>
      </c>
      <c r="C1866" s="223"/>
      <c r="D1866" s="224" t="str">
        <f t="shared" si="557"/>
        <v/>
      </c>
      <c r="E1866" s="225"/>
      <c r="F1866" s="226">
        <f t="shared" si="558"/>
        <v>0</v>
      </c>
      <c r="G1866" s="286">
        <f t="shared" si="560"/>
        <v>0</v>
      </c>
    </row>
    <row r="1867" spans="1:123" s="229" customFormat="1" ht="24" customHeight="1" x14ac:dyDescent="0.2">
      <c r="A1867" s="224" t="str">
        <f t="shared" si="556"/>
        <v/>
      </c>
      <c r="B1867" s="222" t="str">
        <f t="shared" si="559"/>
        <v/>
      </c>
      <c r="C1867" s="223"/>
      <c r="D1867" s="224" t="str">
        <f t="shared" si="557"/>
        <v/>
      </c>
      <c r="E1867" s="225"/>
      <c r="F1867" s="226">
        <f t="shared" si="558"/>
        <v>0</v>
      </c>
      <c r="G1867" s="286">
        <f t="shared" si="560"/>
        <v>0</v>
      </c>
    </row>
    <row r="1868" spans="1:123" s="229" customFormat="1" ht="24" customHeight="1" x14ac:dyDescent="0.2">
      <c r="A1868" s="224" t="str">
        <f t="shared" si="556"/>
        <v/>
      </c>
      <c r="B1868" s="222" t="str">
        <f t="shared" si="559"/>
        <v/>
      </c>
      <c r="C1868" s="223"/>
      <c r="D1868" s="224" t="str">
        <f t="shared" si="557"/>
        <v/>
      </c>
      <c r="E1868" s="225"/>
      <c r="F1868" s="226">
        <f t="shared" si="558"/>
        <v>0</v>
      </c>
      <c r="G1868" s="286">
        <f t="shared" si="560"/>
        <v>0</v>
      </c>
    </row>
    <row r="1869" spans="1:123" s="229" customFormat="1" ht="24" customHeight="1" x14ac:dyDescent="0.2">
      <c r="A1869" s="224" t="str">
        <f t="shared" si="556"/>
        <v/>
      </c>
      <c r="B1869" s="222" t="str">
        <f t="shared" si="559"/>
        <v/>
      </c>
      <c r="C1869" s="223"/>
      <c r="D1869" s="224" t="str">
        <f t="shared" si="557"/>
        <v/>
      </c>
      <c r="E1869" s="225"/>
      <c r="F1869" s="226">
        <f t="shared" si="558"/>
        <v>0</v>
      </c>
      <c r="G1869" s="286">
        <f t="shared" si="560"/>
        <v>0</v>
      </c>
    </row>
    <row r="1870" spans="1:123" s="229" customFormat="1" ht="24" customHeight="1" x14ac:dyDescent="0.2">
      <c r="A1870" s="224" t="str">
        <f t="shared" si="556"/>
        <v/>
      </c>
      <c r="B1870" s="222" t="str">
        <f t="shared" si="559"/>
        <v/>
      </c>
      <c r="C1870" s="223"/>
      <c r="D1870" s="224" t="str">
        <f t="shared" si="557"/>
        <v/>
      </c>
      <c r="E1870" s="225"/>
      <c r="F1870" s="226">
        <f t="shared" si="558"/>
        <v>0</v>
      </c>
      <c r="G1870" s="286">
        <f t="shared" si="560"/>
        <v>0</v>
      </c>
    </row>
    <row r="1871" spans="1:123" s="229" customFormat="1" ht="24" customHeight="1" x14ac:dyDescent="0.2">
      <c r="A1871" s="224" t="str">
        <f t="shared" si="556"/>
        <v/>
      </c>
      <c r="B1871" s="222" t="str">
        <f t="shared" si="559"/>
        <v/>
      </c>
      <c r="C1871" s="223"/>
      <c r="D1871" s="224" t="str">
        <f t="shared" si="557"/>
        <v/>
      </c>
      <c r="E1871" s="225"/>
      <c r="F1871" s="226">
        <f t="shared" si="558"/>
        <v>0</v>
      </c>
      <c r="G1871" s="286">
        <f t="shared" si="560"/>
        <v>0</v>
      </c>
    </row>
    <row r="1872" spans="1:123" s="229" customFormat="1" ht="24" customHeight="1" x14ac:dyDescent="0.2">
      <c r="A1872" s="224" t="str">
        <f t="shared" si="556"/>
        <v/>
      </c>
      <c r="B1872" s="222" t="str">
        <f t="shared" si="559"/>
        <v/>
      </c>
      <c r="C1872" s="223"/>
      <c r="D1872" s="224" t="str">
        <f t="shared" si="557"/>
        <v/>
      </c>
      <c r="E1872" s="225"/>
      <c r="F1872" s="226">
        <f t="shared" si="558"/>
        <v>0</v>
      </c>
      <c r="G1872" s="286">
        <f t="shared" si="560"/>
        <v>0</v>
      </c>
    </row>
    <row r="1873" spans="1:7" s="229" customFormat="1" ht="24" customHeight="1" x14ac:dyDescent="0.2">
      <c r="A1873" s="224" t="str">
        <f t="shared" si="556"/>
        <v/>
      </c>
      <c r="B1873" s="222" t="str">
        <f t="shared" si="559"/>
        <v/>
      </c>
      <c r="C1873" s="223"/>
      <c r="D1873" s="224" t="str">
        <f t="shared" si="557"/>
        <v/>
      </c>
      <c r="E1873" s="225"/>
      <c r="F1873" s="226">
        <f t="shared" si="558"/>
        <v>0</v>
      </c>
      <c r="G1873" s="286">
        <f t="shared" si="560"/>
        <v>0</v>
      </c>
    </row>
    <row r="1874" spans="1:7" s="229" customFormat="1" ht="24" customHeight="1" x14ac:dyDescent="0.2">
      <c r="A1874" s="224" t="str">
        <f t="shared" si="556"/>
        <v/>
      </c>
      <c r="B1874" s="222" t="str">
        <f t="shared" si="559"/>
        <v/>
      </c>
      <c r="C1874" s="223"/>
      <c r="D1874" s="224" t="str">
        <f t="shared" si="557"/>
        <v/>
      </c>
      <c r="E1874" s="225"/>
      <c r="F1874" s="226">
        <f t="shared" si="558"/>
        <v>0</v>
      </c>
      <c r="G1874" s="286">
        <f t="shared" si="560"/>
        <v>0</v>
      </c>
    </row>
    <row r="1875" spans="1:7" s="229" customFormat="1" ht="24" customHeight="1" x14ac:dyDescent="0.2">
      <c r="A1875" s="224" t="str">
        <f t="shared" si="556"/>
        <v/>
      </c>
      <c r="B1875" s="222" t="str">
        <f t="shared" si="559"/>
        <v/>
      </c>
      <c r="C1875" s="223"/>
      <c r="D1875" s="224" t="str">
        <f t="shared" si="557"/>
        <v/>
      </c>
      <c r="E1875" s="225"/>
      <c r="F1875" s="227">
        <f t="shared" si="558"/>
        <v>0</v>
      </c>
      <c r="G1875" s="286">
        <f t="shared" si="560"/>
        <v>0</v>
      </c>
    </row>
    <row r="1876" spans="1:7" ht="24" customHeight="1" x14ac:dyDescent="0.2">
      <c r="A1876" s="287"/>
      <c r="D1876" s="97"/>
      <c r="E1876" s="98"/>
      <c r="F1876" s="273" t="s">
        <v>31</v>
      </c>
      <c r="G1876" s="288">
        <f>SUBTOTAL(9,G1862:G1875)</f>
        <v>0</v>
      </c>
    </row>
    <row r="1877" spans="1:7" ht="24" customHeight="1" x14ac:dyDescent="0.2">
      <c r="A1877" s="287"/>
      <c r="C1877" s="107" t="s">
        <v>605</v>
      </c>
      <c r="D1877" s="97"/>
      <c r="E1877" s="98"/>
      <c r="G1877" s="289"/>
    </row>
    <row r="1878" spans="1:7" s="229" customFormat="1" ht="24" customHeight="1" x14ac:dyDescent="0.2">
      <c r="A1878" s="224" t="str">
        <f t="shared" ref="A1878:A1885" si="561">IFERROR(VLOOKUP(C1878,Tabla_Insumos,4,FALSE),"")</f>
        <v/>
      </c>
      <c r="B1878" s="222">
        <f t="shared" ref="B1878:B1885" si="562">IFERROR(VLOOKUP(A1878,Tabla_Indices,5,FALSE),"")</f>
        <v>0</v>
      </c>
      <c r="C1878" s="223"/>
      <c r="D1878" s="224" t="str">
        <f t="shared" ref="D1878:D1885" si="563">IFERROR(VLOOKUP(C1878,Tabla_Insumos,2,FALSE),"")</f>
        <v/>
      </c>
      <c r="E1878" s="225"/>
      <c r="F1878" s="228">
        <f t="shared" ref="F1878:F1885" si="564">IFERROR(VLOOKUP(C1878,Tabla_Insumos,3,FALSE),0)</f>
        <v>0</v>
      </c>
      <c r="G1878" s="286">
        <f>ROUND(E1878*F1878,2)</f>
        <v>0</v>
      </c>
    </row>
    <row r="1879" spans="1:7" s="229" customFormat="1" ht="24" customHeight="1" x14ac:dyDescent="0.2">
      <c r="A1879" s="224" t="str">
        <f t="shared" si="561"/>
        <v/>
      </c>
      <c r="B1879" s="222">
        <f t="shared" si="562"/>
        <v>0</v>
      </c>
      <c r="C1879" s="223"/>
      <c r="D1879" s="224" t="str">
        <f t="shared" si="563"/>
        <v/>
      </c>
      <c r="E1879" s="225"/>
      <c r="F1879" s="228">
        <f t="shared" si="564"/>
        <v>0</v>
      </c>
      <c r="G1879" s="286">
        <f>ROUND(E1879*F1879,2)</f>
        <v>0</v>
      </c>
    </row>
    <row r="1880" spans="1:7" s="229" customFormat="1" ht="24" customHeight="1" x14ac:dyDescent="0.2">
      <c r="A1880" s="224" t="str">
        <f t="shared" si="561"/>
        <v/>
      </c>
      <c r="B1880" s="222">
        <f t="shared" si="562"/>
        <v>0</v>
      </c>
      <c r="C1880" s="223"/>
      <c r="D1880" s="224" t="str">
        <f t="shared" si="563"/>
        <v/>
      </c>
      <c r="E1880" s="225"/>
      <c r="F1880" s="228">
        <f t="shared" si="564"/>
        <v>0</v>
      </c>
      <c r="G1880" s="286">
        <f t="shared" ref="G1880:G1885" si="565">ROUND(E1880*F1880,2)</f>
        <v>0</v>
      </c>
    </row>
    <row r="1881" spans="1:7" s="229" customFormat="1" ht="24" customHeight="1" x14ac:dyDescent="0.2">
      <c r="A1881" s="224" t="str">
        <f t="shared" si="561"/>
        <v/>
      </c>
      <c r="B1881" s="222">
        <f t="shared" si="562"/>
        <v>0</v>
      </c>
      <c r="C1881" s="223"/>
      <c r="D1881" s="224" t="str">
        <f t="shared" si="563"/>
        <v/>
      </c>
      <c r="E1881" s="225"/>
      <c r="F1881" s="228">
        <f t="shared" si="564"/>
        <v>0</v>
      </c>
      <c r="G1881" s="286">
        <f t="shared" si="565"/>
        <v>0</v>
      </c>
    </row>
    <row r="1882" spans="1:7" s="229" customFormat="1" ht="24" customHeight="1" x14ac:dyDescent="0.2">
      <c r="A1882" s="224" t="str">
        <f t="shared" si="561"/>
        <v/>
      </c>
      <c r="B1882" s="222">
        <f t="shared" si="562"/>
        <v>0</v>
      </c>
      <c r="C1882" s="223"/>
      <c r="D1882" s="224" t="str">
        <f t="shared" si="563"/>
        <v/>
      </c>
      <c r="E1882" s="225"/>
      <c r="F1882" s="226">
        <f t="shared" si="564"/>
        <v>0</v>
      </c>
      <c r="G1882" s="286">
        <f t="shared" si="565"/>
        <v>0</v>
      </c>
    </row>
    <row r="1883" spans="1:7" s="229" customFormat="1" ht="24" customHeight="1" x14ac:dyDescent="0.2">
      <c r="A1883" s="224" t="str">
        <f t="shared" si="561"/>
        <v/>
      </c>
      <c r="B1883" s="222">
        <f t="shared" si="562"/>
        <v>0</v>
      </c>
      <c r="C1883" s="223"/>
      <c r="D1883" s="224" t="str">
        <f t="shared" si="563"/>
        <v/>
      </c>
      <c r="E1883" s="225"/>
      <c r="F1883" s="226">
        <f t="shared" si="564"/>
        <v>0</v>
      </c>
      <c r="G1883" s="286">
        <f t="shared" si="565"/>
        <v>0</v>
      </c>
    </row>
    <row r="1884" spans="1:7" s="229" customFormat="1" ht="24" customHeight="1" x14ac:dyDescent="0.2">
      <c r="A1884" s="224" t="str">
        <f t="shared" si="561"/>
        <v/>
      </c>
      <c r="B1884" s="222">
        <f t="shared" si="562"/>
        <v>0</v>
      </c>
      <c r="C1884" s="223"/>
      <c r="D1884" s="224" t="str">
        <f t="shared" si="563"/>
        <v/>
      </c>
      <c r="E1884" s="225"/>
      <c r="F1884" s="226">
        <f t="shared" si="564"/>
        <v>0</v>
      </c>
      <c r="G1884" s="286">
        <f t="shared" si="565"/>
        <v>0</v>
      </c>
    </row>
    <row r="1885" spans="1:7" s="229" customFormat="1" ht="24" customHeight="1" x14ac:dyDescent="0.2">
      <c r="A1885" s="224" t="str">
        <f t="shared" si="561"/>
        <v/>
      </c>
      <c r="B1885" s="222">
        <f t="shared" si="562"/>
        <v>0</v>
      </c>
      <c r="C1885" s="223"/>
      <c r="D1885" s="224" t="str">
        <f t="shared" si="563"/>
        <v/>
      </c>
      <c r="E1885" s="225"/>
      <c r="F1885" s="226">
        <f t="shared" si="564"/>
        <v>0</v>
      </c>
      <c r="G1885" s="286">
        <f t="shared" si="565"/>
        <v>0</v>
      </c>
    </row>
    <row r="1886" spans="1:7" ht="24" customHeight="1" x14ac:dyDescent="0.2">
      <c r="A1886" s="287"/>
      <c r="D1886" s="97"/>
      <c r="E1886" s="98"/>
      <c r="F1886" s="273" t="s">
        <v>32</v>
      </c>
      <c r="G1886" s="288">
        <f>SUBTOTAL(9,G1878:G1885)</f>
        <v>0</v>
      </c>
    </row>
    <row r="1887" spans="1:7" ht="24" customHeight="1" x14ac:dyDescent="0.2">
      <c r="A1887" s="287"/>
      <c r="C1887" s="107" t="s">
        <v>606</v>
      </c>
      <c r="D1887" s="97"/>
      <c r="E1887" s="98"/>
      <c r="G1887" s="289"/>
    </row>
    <row r="1888" spans="1:7" s="229" customFormat="1" ht="24" customHeight="1" x14ac:dyDescent="0.2">
      <c r="A1888" s="224" t="str">
        <f t="shared" ref="A1888:A1896" si="566">IFERROR(VLOOKUP(C1888,Tabla_Insumos,4,FALSE),"")</f>
        <v/>
      </c>
      <c r="B1888" s="222" t="str">
        <f t="shared" ref="B1888:B1896" si="567">IFERROR(VLOOKUP(C1888,Tabla_Insumos,5,FALSE),"")</f>
        <v/>
      </c>
      <c r="C1888" s="223"/>
      <c r="D1888" s="224" t="str">
        <f t="shared" ref="D1888:D1896" si="568">IFERROR(VLOOKUP(C1888,Tabla_Insumos,2,FALSE),"")</f>
        <v/>
      </c>
      <c r="E1888" s="225"/>
      <c r="F1888" s="226">
        <f t="shared" ref="F1888:F1896" si="569">IFERROR(VLOOKUP(C1888,Tabla_Insumos,3,FALSE),0)</f>
        <v>0</v>
      </c>
      <c r="G1888" s="286">
        <f t="shared" ref="G1888:G1896" si="570">ROUND(E1888*F1888,2)</f>
        <v>0</v>
      </c>
    </row>
    <row r="1889" spans="1:7" s="229" customFormat="1" ht="24" customHeight="1" x14ac:dyDescent="0.2">
      <c r="A1889" s="224" t="str">
        <f t="shared" si="566"/>
        <v/>
      </c>
      <c r="B1889" s="222" t="str">
        <f t="shared" si="567"/>
        <v/>
      </c>
      <c r="C1889" s="223"/>
      <c r="D1889" s="224" t="str">
        <f t="shared" si="568"/>
        <v/>
      </c>
      <c r="E1889" s="225"/>
      <c r="F1889" s="226">
        <f t="shared" si="569"/>
        <v>0</v>
      </c>
      <c r="G1889" s="286">
        <f t="shared" si="570"/>
        <v>0</v>
      </c>
    </row>
    <row r="1890" spans="1:7" s="229" customFormat="1" ht="24" customHeight="1" x14ac:dyDescent="0.2">
      <c r="A1890" s="224" t="str">
        <f t="shared" si="566"/>
        <v/>
      </c>
      <c r="B1890" s="222" t="str">
        <f t="shared" si="567"/>
        <v/>
      </c>
      <c r="C1890" s="223"/>
      <c r="D1890" s="224" t="str">
        <f t="shared" si="568"/>
        <v/>
      </c>
      <c r="E1890" s="225"/>
      <c r="F1890" s="226">
        <f t="shared" si="569"/>
        <v>0</v>
      </c>
      <c r="G1890" s="286">
        <f t="shared" si="570"/>
        <v>0</v>
      </c>
    </row>
    <row r="1891" spans="1:7" s="229" customFormat="1" ht="24" customHeight="1" x14ac:dyDescent="0.2">
      <c r="A1891" s="224" t="str">
        <f t="shared" si="566"/>
        <v/>
      </c>
      <c r="B1891" s="222" t="str">
        <f t="shared" si="567"/>
        <v/>
      </c>
      <c r="C1891" s="223"/>
      <c r="D1891" s="224" t="str">
        <f t="shared" si="568"/>
        <v/>
      </c>
      <c r="E1891" s="225"/>
      <c r="F1891" s="226">
        <f t="shared" si="569"/>
        <v>0</v>
      </c>
      <c r="G1891" s="286">
        <f t="shared" si="570"/>
        <v>0</v>
      </c>
    </row>
    <row r="1892" spans="1:7" s="229" customFormat="1" ht="24" customHeight="1" x14ac:dyDescent="0.2">
      <c r="A1892" s="224" t="str">
        <f t="shared" si="566"/>
        <v/>
      </c>
      <c r="B1892" s="222" t="str">
        <f t="shared" si="567"/>
        <v/>
      </c>
      <c r="C1892" s="223"/>
      <c r="D1892" s="224" t="str">
        <f t="shared" si="568"/>
        <v/>
      </c>
      <c r="E1892" s="225"/>
      <c r="F1892" s="226">
        <f t="shared" si="569"/>
        <v>0</v>
      </c>
      <c r="G1892" s="286">
        <f t="shared" si="570"/>
        <v>0</v>
      </c>
    </row>
    <row r="1893" spans="1:7" s="229" customFormat="1" ht="24" customHeight="1" x14ac:dyDescent="0.2">
      <c r="A1893" s="224" t="str">
        <f t="shared" si="566"/>
        <v/>
      </c>
      <c r="B1893" s="222" t="str">
        <f t="shared" si="567"/>
        <v/>
      </c>
      <c r="C1893" s="223"/>
      <c r="D1893" s="224" t="str">
        <f t="shared" si="568"/>
        <v/>
      </c>
      <c r="E1893" s="225"/>
      <c r="F1893" s="226">
        <f t="shared" si="569"/>
        <v>0</v>
      </c>
      <c r="G1893" s="286">
        <f t="shared" si="570"/>
        <v>0</v>
      </c>
    </row>
    <row r="1894" spans="1:7" s="229" customFormat="1" ht="24" customHeight="1" x14ac:dyDescent="0.2">
      <c r="A1894" s="224" t="str">
        <f t="shared" si="566"/>
        <v/>
      </c>
      <c r="B1894" s="222" t="str">
        <f t="shared" si="567"/>
        <v/>
      </c>
      <c r="C1894" s="223"/>
      <c r="D1894" s="224" t="str">
        <f t="shared" si="568"/>
        <v/>
      </c>
      <c r="E1894" s="225"/>
      <c r="F1894" s="226">
        <f t="shared" si="569"/>
        <v>0</v>
      </c>
      <c r="G1894" s="286">
        <f t="shared" si="570"/>
        <v>0</v>
      </c>
    </row>
    <row r="1895" spans="1:7" s="229" customFormat="1" ht="24" customHeight="1" x14ac:dyDescent="0.2">
      <c r="A1895" s="224" t="str">
        <f t="shared" si="566"/>
        <v/>
      </c>
      <c r="B1895" s="222" t="str">
        <f t="shared" si="567"/>
        <v/>
      </c>
      <c r="C1895" s="223"/>
      <c r="D1895" s="224" t="str">
        <f t="shared" si="568"/>
        <v/>
      </c>
      <c r="E1895" s="225"/>
      <c r="F1895" s="226">
        <f t="shared" si="569"/>
        <v>0</v>
      </c>
      <c r="G1895" s="286">
        <f t="shared" si="570"/>
        <v>0</v>
      </c>
    </row>
    <row r="1896" spans="1:7" s="229" customFormat="1" ht="24" customHeight="1" x14ac:dyDescent="0.2">
      <c r="A1896" s="224" t="str">
        <f t="shared" si="566"/>
        <v/>
      </c>
      <c r="B1896" s="222" t="str">
        <f t="shared" si="567"/>
        <v/>
      </c>
      <c r="C1896" s="223"/>
      <c r="D1896" s="224" t="str">
        <f t="shared" si="568"/>
        <v/>
      </c>
      <c r="E1896" s="225"/>
      <c r="F1896" s="226">
        <f t="shared" si="569"/>
        <v>0</v>
      </c>
      <c r="G1896" s="286">
        <f t="shared" si="570"/>
        <v>0</v>
      </c>
    </row>
    <row r="1897" spans="1:7" ht="24" customHeight="1" x14ac:dyDescent="0.2">
      <c r="A1897" s="290"/>
      <c r="B1897" s="97"/>
      <c r="D1897" s="97"/>
      <c r="E1897" s="98"/>
      <c r="F1897" s="273" t="s">
        <v>33</v>
      </c>
      <c r="G1897" s="288">
        <f>SUBTOTAL(9,G1888:G1896)</f>
        <v>0</v>
      </c>
    </row>
    <row r="1898" spans="1:7" ht="24" customHeight="1" x14ac:dyDescent="0.2">
      <c r="A1898" s="291"/>
      <c r="B1898" s="97"/>
      <c r="D1898" s="97"/>
      <c r="E1898" s="98"/>
      <c r="G1898" s="289"/>
    </row>
    <row r="1899" spans="1:7" ht="24" customHeight="1" x14ac:dyDescent="0.2">
      <c r="A1899" s="292" t="str">
        <f>B1857</f>
        <v/>
      </c>
      <c r="B1899" s="293" t="str">
        <f>C1857</f>
        <v/>
      </c>
      <c r="C1899" s="104"/>
      <c r="D1899" s="104" t="s">
        <v>34</v>
      </c>
      <c r="E1899" s="105"/>
      <c r="F1899" s="295" t="s">
        <v>35</v>
      </c>
      <c r="G1899" s="294">
        <f>SUBTOTAL(9,G1862:G1898)</f>
        <v>0</v>
      </c>
    </row>
    <row r="1901" spans="1:7" ht="24" customHeight="1" x14ac:dyDescent="0.2">
      <c r="A1901" s="274" t="s">
        <v>37</v>
      </c>
      <c r="B1901" s="275"/>
      <c r="C1901" s="275"/>
      <c r="D1901" s="275"/>
      <c r="E1901" s="275"/>
      <c r="F1901" s="275"/>
      <c r="G1901" s="276"/>
    </row>
    <row r="1902" spans="1:7" ht="24" customHeight="1" x14ac:dyDescent="0.2">
      <c r="A1902" s="277" t="s">
        <v>602</v>
      </c>
      <c r="B1902" s="93" t="str">
        <f>Comitente</f>
        <v>DIRECCION PROVINCIAL DE ESPACIOS VERDES</v>
      </c>
      <c r="C1902" s="89"/>
      <c r="D1902" s="94"/>
      <c r="E1902" s="94"/>
      <c r="F1902" s="95"/>
      <c r="G1902" s="278"/>
    </row>
    <row r="1903" spans="1:7" ht="24" customHeight="1" x14ac:dyDescent="0.2">
      <c r="A1903" s="277" t="s">
        <v>603</v>
      </c>
      <c r="B1903" s="93">
        <f>Contratista</f>
        <v>0</v>
      </c>
      <c r="C1903" s="90"/>
      <c r="D1903" s="90"/>
      <c r="E1903" s="90"/>
      <c r="F1903" s="96"/>
      <c r="G1903" s="279"/>
    </row>
    <row r="1904" spans="1:7" ht="24" customHeight="1" x14ac:dyDescent="0.2">
      <c r="A1904" s="277" t="s">
        <v>24</v>
      </c>
      <c r="B1904" s="93" t="str">
        <f>Obra</f>
        <v>EXTRACCION DE MANGRULLO EXISTENTE, PROVISION DE NUEVO MANGRULLO Y REFUNCIONALIZACION DE JUEGOS DE NIÑOS EN PARQUE DE MAYO</v>
      </c>
      <c r="C1904" s="90"/>
      <c r="D1904" s="90"/>
      <c r="E1904" s="90"/>
      <c r="F1904" s="96" t="s">
        <v>38</v>
      </c>
      <c r="G1904" s="280">
        <f>Fecha_Base</f>
        <v>44865</v>
      </c>
    </row>
    <row r="1905" spans="1:123" ht="24" customHeight="1" x14ac:dyDescent="0.2">
      <c r="A1905" s="281" t="s">
        <v>601</v>
      </c>
      <c r="B1905" s="91" t="str">
        <f>Ubicación</f>
        <v>CAPITAL</v>
      </c>
      <c r="C1905" s="91"/>
      <c r="D1905" s="97"/>
      <c r="E1905" s="98"/>
      <c r="G1905" s="282"/>
    </row>
    <row r="1906" spans="1:123" ht="24" customHeight="1" x14ac:dyDescent="0.2">
      <c r="A1906" s="281" t="s">
        <v>39</v>
      </c>
      <c r="B1906" s="100" t="str">
        <f>IFERROR(VALUE(LEFT(B1907,FIND(".",B1907)-1)),"")</f>
        <v/>
      </c>
      <c r="C1906" s="92" t="str">
        <f>IFERROR(VLOOKUP(B1906,Tabla_CyP,2,FALSE),"")</f>
        <v/>
      </c>
      <c r="E1906" s="98"/>
      <c r="G1906" s="282"/>
    </row>
    <row r="1907" spans="1:123" ht="24" customHeight="1" x14ac:dyDescent="0.2">
      <c r="A1907" s="281" t="s">
        <v>25</v>
      </c>
      <c r="B1907" s="101" t="str">
        <f>IFERROR(VLOOKUP(COUNTIF($A$1:A1907,"ANALISIS DE PRECIOS"),Tabla_NumeroItem,2,FALSE),"")</f>
        <v/>
      </c>
      <c r="C1907" s="92" t="str">
        <f>IFERROR(VLOOKUP(B1907,Tabla_CyP,2,FALSE),"")</f>
        <v/>
      </c>
      <c r="D1907" s="97"/>
      <c r="E1907" s="98"/>
      <c r="F1907" s="96" t="s">
        <v>26</v>
      </c>
      <c r="G1907" s="283" t="str">
        <f>IFERROR(VLOOKUP(B1907,Tabla_CyP,4,FALSE),"")</f>
        <v/>
      </c>
    </row>
    <row r="1908" spans="1:123" ht="24" customHeight="1" x14ac:dyDescent="0.2">
      <c r="A1908" s="281"/>
      <c r="B1908" s="91"/>
      <c r="D1908" s="97"/>
      <c r="E1908" s="98"/>
      <c r="G1908" s="282"/>
    </row>
    <row r="1909" spans="1:123" ht="24" customHeight="1" x14ac:dyDescent="0.2">
      <c r="A1909" s="334" t="s">
        <v>507</v>
      </c>
      <c r="B1909" s="335"/>
      <c r="C1909" s="336" t="s">
        <v>0</v>
      </c>
      <c r="D1909" s="336" t="s">
        <v>27</v>
      </c>
      <c r="E1909" s="338" t="s">
        <v>28</v>
      </c>
      <c r="F1909" s="340" t="s">
        <v>29</v>
      </c>
      <c r="G1909" s="340" t="s">
        <v>30</v>
      </c>
    </row>
    <row r="1910" spans="1:123" s="97" customFormat="1" ht="24" customHeight="1" x14ac:dyDescent="0.2">
      <c r="A1910" s="102" t="s">
        <v>508</v>
      </c>
      <c r="B1910" s="102" t="s">
        <v>509</v>
      </c>
      <c r="C1910" s="337"/>
      <c r="D1910" s="337"/>
      <c r="E1910" s="339"/>
      <c r="F1910" s="341"/>
      <c r="G1910" s="341"/>
      <c r="H1910" s="230"/>
      <c r="I1910" s="230"/>
      <c r="J1910" s="230"/>
      <c r="K1910" s="230"/>
      <c r="L1910" s="230"/>
      <c r="M1910" s="230"/>
      <c r="N1910" s="230"/>
      <c r="O1910" s="230"/>
      <c r="P1910" s="230"/>
      <c r="Q1910" s="230"/>
      <c r="R1910" s="230"/>
      <c r="S1910" s="230"/>
      <c r="T1910" s="230"/>
      <c r="U1910" s="230"/>
      <c r="V1910" s="230"/>
      <c r="W1910" s="230"/>
      <c r="X1910" s="230"/>
      <c r="Y1910" s="230"/>
      <c r="Z1910" s="230"/>
      <c r="AA1910" s="230"/>
      <c r="AB1910" s="230"/>
      <c r="AC1910" s="230"/>
      <c r="AD1910" s="230"/>
      <c r="AE1910" s="230"/>
      <c r="AF1910" s="230"/>
      <c r="AG1910" s="230"/>
      <c r="AH1910" s="230"/>
      <c r="AI1910" s="230"/>
      <c r="AJ1910" s="230"/>
      <c r="AK1910" s="230"/>
      <c r="AL1910" s="230"/>
      <c r="AM1910" s="230"/>
      <c r="AN1910" s="230"/>
      <c r="AO1910" s="230"/>
      <c r="AP1910" s="230"/>
      <c r="AQ1910" s="230"/>
      <c r="AR1910" s="230"/>
      <c r="AS1910" s="230"/>
      <c r="AT1910" s="230"/>
      <c r="AU1910" s="230"/>
      <c r="AV1910" s="230"/>
      <c r="AW1910" s="230"/>
      <c r="AX1910" s="230"/>
      <c r="AY1910" s="230"/>
      <c r="AZ1910" s="230"/>
      <c r="BA1910" s="230"/>
      <c r="BB1910" s="230"/>
      <c r="BC1910" s="230"/>
      <c r="BD1910" s="230"/>
      <c r="BE1910" s="230"/>
      <c r="BF1910" s="230"/>
      <c r="BG1910" s="230"/>
      <c r="BH1910" s="230"/>
      <c r="BI1910" s="230"/>
      <c r="BJ1910" s="230"/>
      <c r="BK1910" s="230"/>
      <c r="BL1910" s="230"/>
      <c r="BM1910" s="230"/>
      <c r="BN1910" s="230"/>
      <c r="BO1910" s="230"/>
      <c r="BP1910" s="230"/>
      <c r="BQ1910" s="230"/>
      <c r="BR1910" s="230"/>
      <c r="BS1910" s="230"/>
      <c r="BT1910" s="230"/>
      <c r="BU1910" s="230"/>
      <c r="BV1910" s="230"/>
      <c r="BW1910" s="230"/>
      <c r="BX1910" s="230"/>
      <c r="BY1910" s="230"/>
      <c r="BZ1910" s="230"/>
      <c r="CA1910" s="230"/>
      <c r="CB1910" s="230"/>
      <c r="CC1910" s="230"/>
      <c r="CD1910" s="230"/>
      <c r="CE1910" s="230"/>
      <c r="CF1910" s="230"/>
      <c r="CG1910" s="230"/>
      <c r="CH1910" s="230"/>
      <c r="CI1910" s="230"/>
      <c r="CJ1910" s="230"/>
      <c r="CK1910" s="230"/>
      <c r="CL1910" s="230"/>
      <c r="CM1910" s="230"/>
      <c r="CN1910" s="230"/>
      <c r="CO1910" s="230"/>
      <c r="CP1910" s="230"/>
      <c r="CQ1910" s="230"/>
      <c r="CR1910" s="230"/>
      <c r="CS1910" s="230"/>
      <c r="CT1910" s="230"/>
      <c r="CU1910" s="230"/>
      <c r="CV1910" s="230"/>
      <c r="CW1910" s="230"/>
      <c r="CX1910" s="230"/>
      <c r="CY1910" s="230"/>
      <c r="CZ1910" s="230"/>
      <c r="DA1910" s="230"/>
      <c r="DB1910" s="230"/>
      <c r="DC1910" s="230"/>
      <c r="DD1910" s="230"/>
      <c r="DE1910" s="230"/>
      <c r="DF1910" s="230"/>
      <c r="DG1910" s="230"/>
      <c r="DH1910" s="230"/>
      <c r="DI1910" s="230"/>
      <c r="DJ1910" s="230"/>
      <c r="DK1910" s="230"/>
      <c r="DL1910" s="230"/>
      <c r="DM1910" s="230"/>
      <c r="DN1910" s="230"/>
      <c r="DO1910" s="230"/>
      <c r="DP1910" s="230"/>
      <c r="DQ1910" s="230"/>
      <c r="DR1910" s="230"/>
      <c r="DS1910" s="230"/>
    </row>
    <row r="1911" spans="1:123" ht="24" customHeight="1" x14ac:dyDescent="0.2">
      <c r="A1911" s="284"/>
      <c r="B1911" s="103"/>
      <c r="C1911" s="143" t="s">
        <v>604</v>
      </c>
      <c r="D1911" s="104"/>
      <c r="E1911" s="105"/>
      <c r="F1911" s="106"/>
      <c r="G1911" s="285"/>
    </row>
    <row r="1912" spans="1:123" s="229" customFormat="1" ht="24" customHeight="1" x14ac:dyDescent="0.2">
      <c r="A1912" s="224" t="str">
        <f t="shared" ref="A1912:A1925" si="571">IFERROR(VLOOKUP(C1912,Tabla_Insumos,4,FALSE),"")</f>
        <v/>
      </c>
      <c r="B1912" s="222" t="str">
        <f>IFERROR(VLOOKUP(C1912,Tabla_Insumos,5,FALSE),"")</f>
        <v/>
      </c>
      <c r="C1912" s="223"/>
      <c r="D1912" s="224" t="str">
        <f t="shared" ref="D1912:D1925" si="572">IFERROR(VLOOKUP(C1912,Tabla_Insumos,2,FALSE),"")</f>
        <v/>
      </c>
      <c r="E1912" s="225"/>
      <c r="F1912" s="226">
        <f t="shared" ref="F1912:F1925" si="573">IFERROR(VLOOKUP(C1912,Tabla_Insumos,3,FALSE),0)</f>
        <v>0</v>
      </c>
      <c r="G1912" s="286">
        <f>ROUND(E1912*F1912,2)</f>
        <v>0</v>
      </c>
    </row>
    <row r="1913" spans="1:123" s="229" customFormat="1" ht="24" customHeight="1" x14ac:dyDescent="0.2">
      <c r="A1913" s="224" t="str">
        <f t="shared" si="571"/>
        <v/>
      </c>
      <c r="B1913" s="222" t="str">
        <f t="shared" ref="B1913:B1925" si="574">IFERROR(VLOOKUP(C1913,Tabla_Insumos,5,FALSE),"")</f>
        <v/>
      </c>
      <c r="C1913" s="223"/>
      <c r="D1913" s="224" t="str">
        <f t="shared" si="572"/>
        <v/>
      </c>
      <c r="E1913" s="225"/>
      <c r="F1913" s="226">
        <f t="shared" si="573"/>
        <v>0</v>
      </c>
      <c r="G1913" s="286">
        <f t="shared" ref="G1913:G1925" si="575">ROUND(E1913*F1913,2)</f>
        <v>0</v>
      </c>
    </row>
    <row r="1914" spans="1:123" s="229" customFormat="1" ht="24" customHeight="1" x14ac:dyDescent="0.2">
      <c r="A1914" s="224" t="str">
        <f t="shared" si="571"/>
        <v/>
      </c>
      <c r="B1914" s="222" t="str">
        <f t="shared" si="574"/>
        <v/>
      </c>
      <c r="C1914" s="223"/>
      <c r="D1914" s="224" t="str">
        <f t="shared" si="572"/>
        <v/>
      </c>
      <c r="E1914" s="225"/>
      <c r="F1914" s="226">
        <f t="shared" si="573"/>
        <v>0</v>
      </c>
      <c r="G1914" s="286">
        <f t="shared" si="575"/>
        <v>0</v>
      </c>
    </row>
    <row r="1915" spans="1:123" s="229" customFormat="1" ht="24" customHeight="1" x14ac:dyDescent="0.2">
      <c r="A1915" s="224" t="str">
        <f t="shared" si="571"/>
        <v/>
      </c>
      <c r="B1915" s="222" t="str">
        <f t="shared" si="574"/>
        <v/>
      </c>
      <c r="C1915" s="223"/>
      <c r="D1915" s="224" t="str">
        <f t="shared" si="572"/>
        <v/>
      </c>
      <c r="E1915" s="225"/>
      <c r="F1915" s="226">
        <f t="shared" si="573"/>
        <v>0</v>
      </c>
      <c r="G1915" s="286">
        <f t="shared" si="575"/>
        <v>0</v>
      </c>
    </row>
    <row r="1916" spans="1:123" s="229" customFormat="1" ht="24" customHeight="1" x14ac:dyDescent="0.2">
      <c r="A1916" s="224" t="str">
        <f t="shared" si="571"/>
        <v/>
      </c>
      <c r="B1916" s="222" t="str">
        <f t="shared" si="574"/>
        <v/>
      </c>
      <c r="C1916" s="223"/>
      <c r="D1916" s="224" t="str">
        <f t="shared" si="572"/>
        <v/>
      </c>
      <c r="E1916" s="225"/>
      <c r="F1916" s="226">
        <f t="shared" si="573"/>
        <v>0</v>
      </c>
      <c r="G1916" s="286">
        <f t="shared" si="575"/>
        <v>0</v>
      </c>
    </row>
    <row r="1917" spans="1:123" s="229" customFormat="1" ht="24" customHeight="1" x14ac:dyDescent="0.2">
      <c r="A1917" s="224" t="str">
        <f t="shared" si="571"/>
        <v/>
      </c>
      <c r="B1917" s="222" t="str">
        <f t="shared" si="574"/>
        <v/>
      </c>
      <c r="C1917" s="223"/>
      <c r="D1917" s="224" t="str">
        <f t="shared" si="572"/>
        <v/>
      </c>
      <c r="E1917" s="225"/>
      <c r="F1917" s="226">
        <f t="shared" si="573"/>
        <v>0</v>
      </c>
      <c r="G1917" s="286">
        <f t="shared" si="575"/>
        <v>0</v>
      </c>
    </row>
    <row r="1918" spans="1:123" s="229" customFormat="1" ht="24" customHeight="1" x14ac:dyDescent="0.2">
      <c r="A1918" s="224" t="str">
        <f t="shared" si="571"/>
        <v/>
      </c>
      <c r="B1918" s="222" t="str">
        <f t="shared" si="574"/>
        <v/>
      </c>
      <c r="C1918" s="223"/>
      <c r="D1918" s="224" t="str">
        <f t="shared" si="572"/>
        <v/>
      </c>
      <c r="E1918" s="225"/>
      <c r="F1918" s="226">
        <f t="shared" si="573"/>
        <v>0</v>
      </c>
      <c r="G1918" s="286">
        <f t="shared" si="575"/>
        <v>0</v>
      </c>
    </row>
    <row r="1919" spans="1:123" s="229" customFormat="1" ht="24" customHeight="1" x14ac:dyDescent="0.2">
      <c r="A1919" s="224" t="str">
        <f t="shared" si="571"/>
        <v/>
      </c>
      <c r="B1919" s="222" t="str">
        <f t="shared" si="574"/>
        <v/>
      </c>
      <c r="C1919" s="223"/>
      <c r="D1919" s="224" t="str">
        <f t="shared" si="572"/>
        <v/>
      </c>
      <c r="E1919" s="225"/>
      <c r="F1919" s="226">
        <f t="shared" si="573"/>
        <v>0</v>
      </c>
      <c r="G1919" s="286">
        <f t="shared" si="575"/>
        <v>0</v>
      </c>
    </row>
    <row r="1920" spans="1:123" s="229" customFormat="1" ht="24" customHeight="1" x14ac:dyDescent="0.2">
      <c r="A1920" s="224" t="str">
        <f t="shared" si="571"/>
        <v/>
      </c>
      <c r="B1920" s="222" t="str">
        <f t="shared" si="574"/>
        <v/>
      </c>
      <c r="C1920" s="223"/>
      <c r="D1920" s="224" t="str">
        <f t="shared" si="572"/>
        <v/>
      </c>
      <c r="E1920" s="225"/>
      <c r="F1920" s="226">
        <f t="shared" si="573"/>
        <v>0</v>
      </c>
      <c r="G1920" s="286">
        <f t="shared" si="575"/>
        <v>0</v>
      </c>
    </row>
    <row r="1921" spans="1:7" s="229" customFormat="1" ht="24" customHeight="1" x14ac:dyDescent="0.2">
      <c r="A1921" s="224" t="str">
        <f t="shared" si="571"/>
        <v/>
      </c>
      <c r="B1921" s="222" t="str">
        <f t="shared" si="574"/>
        <v/>
      </c>
      <c r="C1921" s="223"/>
      <c r="D1921" s="224" t="str">
        <f t="shared" si="572"/>
        <v/>
      </c>
      <c r="E1921" s="225"/>
      <c r="F1921" s="226">
        <f t="shared" si="573"/>
        <v>0</v>
      </c>
      <c r="G1921" s="286">
        <f t="shared" si="575"/>
        <v>0</v>
      </c>
    </row>
    <row r="1922" spans="1:7" s="229" customFormat="1" ht="24" customHeight="1" x14ac:dyDescent="0.2">
      <c r="A1922" s="224" t="str">
        <f t="shared" si="571"/>
        <v/>
      </c>
      <c r="B1922" s="222" t="str">
        <f t="shared" si="574"/>
        <v/>
      </c>
      <c r="C1922" s="223"/>
      <c r="D1922" s="224" t="str">
        <f t="shared" si="572"/>
        <v/>
      </c>
      <c r="E1922" s="225"/>
      <c r="F1922" s="226">
        <f t="shared" si="573"/>
        <v>0</v>
      </c>
      <c r="G1922" s="286">
        <f t="shared" si="575"/>
        <v>0</v>
      </c>
    </row>
    <row r="1923" spans="1:7" s="229" customFormat="1" ht="24" customHeight="1" x14ac:dyDescent="0.2">
      <c r="A1923" s="224" t="str">
        <f t="shared" si="571"/>
        <v/>
      </c>
      <c r="B1923" s="222" t="str">
        <f t="shared" si="574"/>
        <v/>
      </c>
      <c r="C1923" s="223"/>
      <c r="D1923" s="224" t="str">
        <f t="shared" si="572"/>
        <v/>
      </c>
      <c r="E1923" s="225"/>
      <c r="F1923" s="226">
        <f t="shared" si="573"/>
        <v>0</v>
      </c>
      <c r="G1923" s="286">
        <f t="shared" si="575"/>
        <v>0</v>
      </c>
    </row>
    <row r="1924" spans="1:7" s="229" customFormat="1" ht="24" customHeight="1" x14ac:dyDescent="0.2">
      <c r="A1924" s="224" t="str">
        <f t="shared" si="571"/>
        <v/>
      </c>
      <c r="B1924" s="222" t="str">
        <f t="shared" si="574"/>
        <v/>
      </c>
      <c r="C1924" s="223"/>
      <c r="D1924" s="224" t="str">
        <f t="shared" si="572"/>
        <v/>
      </c>
      <c r="E1924" s="225"/>
      <c r="F1924" s="226">
        <f t="shared" si="573"/>
        <v>0</v>
      </c>
      <c r="G1924" s="286">
        <f t="shared" si="575"/>
        <v>0</v>
      </c>
    </row>
    <row r="1925" spans="1:7" s="229" customFormat="1" ht="24" customHeight="1" x14ac:dyDescent="0.2">
      <c r="A1925" s="224" t="str">
        <f t="shared" si="571"/>
        <v/>
      </c>
      <c r="B1925" s="222" t="str">
        <f t="shared" si="574"/>
        <v/>
      </c>
      <c r="C1925" s="223"/>
      <c r="D1925" s="224" t="str">
        <f t="shared" si="572"/>
        <v/>
      </c>
      <c r="E1925" s="225"/>
      <c r="F1925" s="227">
        <f t="shared" si="573"/>
        <v>0</v>
      </c>
      <c r="G1925" s="286">
        <f t="shared" si="575"/>
        <v>0</v>
      </c>
    </row>
    <row r="1926" spans="1:7" ht="24" customHeight="1" x14ac:dyDescent="0.2">
      <c r="A1926" s="287"/>
      <c r="D1926" s="97"/>
      <c r="E1926" s="98"/>
      <c r="F1926" s="273" t="s">
        <v>31</v>
      </c>
      <c r="G1926" s="288">
        <f>SUBTOTAL(9,G1912:G1925)</f>
        <v>0</v>
      </c>
    </row>
    <row r="1927" spans="1:7" ht="24" customHeight="1" x14ac:dyDescent="0.2">
      <c r="A1927" s="287"/>
      <c r="C1927" s="107" t="s">
        <v>605</v>
      </c>
      <c r="D1927" s="97"/>
      <c r="E1927" s="98"/>
      <c r="G1927" s="289"/>
    </row>
    <row r="1928" spans="1:7" s="229" customFormat="1" ht="24" customHeight="1" x14ac:dyDescent="0.2">
      <c r="A1928" s="224" t="str">
        <f t="shared" ref="A1928:A1935" si="576">IFERROR(VLOOKUP(C1928,Tabla_Insumos,4,FALSE),"")</f>
        <v/>
      </c>
      <c r="B1928" s="222">
        <f t="shared" ref="B1928:B1935" si="577">IFERROR(VLOOKUP(A1928,Tabla_Indices,5,FALSE),"")</f>
        <v>0</v>
      </c>
      <c r="C1928" s="223"/>
      <c r="D1928" s="224" t="str">
        <f t="shared" ref="D1928:D1935" si="578">IFERROR(VLOOKUP(C1928,Tabla_Insumos,2,FALSE),"")</f>
        <v/>
      </c>
      <c r="E1928" s="225"/>
      <c r="F1928" s="228">
        <f t="shared" ref="F1928:F1935" si="579">IFERROR(VLOOKUP(C1928,Tabla_Insumos,3,FALSE),0)</f>
        <v>0</v>
      </c>
      <c r="G1928" s="286">
        <f>ROUND(E1928*F1928,2)</f>
        <v>0</v>
      </c>
    </row>
    <row r="1929" spans="1:7" s="229" customFormat="1" ht="24" customHeight="1" x14ac:dyDescent="0.2">
      <c r="A1929" s="224" t="str">
        <f t="shared" si="576"/>
        <v/>
      </c>
      <c r="B1929" s="222">
        <f t="shared" si="577"/>
        <v>0</v>
      </c>
      <c r="C1929" s="223"/>
      <c r="D1929" s="224" t="str">
        <f t="shared" si="578"/>
        <v/>
      </c>
      <c r="E1929" s="225"/>
      <c r="F1929" s="228">
        <f t="shared" si="579"/>
        <v>0</v>
      </c>
      <c r="G1929" s="286">
        <f>ROUND(E1929*F1929,2)</f>
        <v>0</v>
      </c>
    </row>
    <row r="1930" spans="1:7" s="229" customFormat="1" ht="24" customHeight="1" x14ac:dyDescent="0.2">
      <c r="A1930" s="224" t="str">
        <f t="shared" si="576"/>
        <v/>
      </c>
      <c r="B1930" s="222">
        <f t="shared" si="577"/>
        <v>0</v>
      </c>
      <c r="C1930" s="223"/>
      <c r="D1930" s="224" t="str">
        <f t="shared" si="578"/>
        <v/>
      </c>
      <c r="E1930" s="225"/>
      <c r="F1930" s="228">
        <f t="shared" si="579"/>
        <v>0</v>
      </c>
      <c r="G1930" s="286">
        <f t="shared" ref="G1930:G1935" si="580">ROUND(E1930*F1930,2)</f>
        <v>0</v>
      </c>
    </row>
    <row r="1931" spans="1:7" s="229" customFormat="1" ht="24" customHeight="1" x14ac:dyDescent="0.2">
      <c r="A1931" s="224" t="str">
        <f t="shared" si="576"/>
        <v/>
      </c>
      <c r="B1931" s="222">
        <f t="shared" si="577"/>
        <v>0</v>
      </c>
      <c r="C1931" s="223"/>
      <c r="D1931" s="224" t="str">
        <f t="shared" si="578"/>
        <v/>
      </c>
      <c r="E1931" s="225"/>
      <c r="F1931" s="228">
        <f t="shared" si="579"/>
        <v>0</v>
      </c>
      <c r="G1931" s="286">
        <f t="shared" si="580"/>
        <v>0</v>
      </c>
    </row>
    <row r="1932" spans="1:7" s="229" customFormat="1" ht="24" customHeight="1" x14ac:dyDescent="0.2">
      <c r="A1932" s="224" t="str">
        <f t="shared" si="576"/>
        <v/>
      </c>
      <c r="B1932" s="222">
        <f t="shared" si="577"/>
        <v>0</v>
      </c>
      <c r="C1932" s="223"/>
      <c r="D1932" s="224" t="str">
        <f t="shared" si="578"/>
        <v/>
      </c>
      <c r="E1932" s="225"/>
      <c r="F1932" s="226">
        <f t="shared" si="579"/>
        <v>0</v>
      </c>
      <c r="G1932" s="286">
        <f t="shared" si="580"/>
        <v>0</v>
      </c>
    </row>
    <row r="1933" spans="1:7" s="229" customFormat="1" ht="24" customHeight="1" x14ac:dyDescent="0.2">
      <c r="A1933" s="224" t="str">
        <f t="shared" si="576"/>
        <v/>
      </c>
      <c r="B1933" s="222">
        <f t="shared" si="577"/>
        <v>0</v>
      </c>
      <c r="C1933" s="223"/>
      <c r="D1933" s="224" t="str">
        <f t="shared" si="578"/>
        <v/>
      </c>
      <c r="E1933" s="225"/>
      <c r="F1933" s="226">
        <f t="shared" si="579"/>
        <v>0</v>
      </c>
      <c r="G1933" s="286">
        <f t="shared" si="580"/>
        <v>0</v>
      </c>
    </row>
    <row r="1934" spans="1:7" s="229" customFormat="1" ht="24" customHeight="1" x14ac:dyDescent="0.2">
      <c r="A1934" s="224" t="str">
        <f t="shared" si="576"/>
        <v/>
      </c>
      <c r="B1934" s="222">
        <f t="shared" si="577"/>
        <v>0</v>
      </c>
      <c r="C1934" s="223"/>
      <c r="D1934" s="224" t="str">
        <f t="shared" si="578"/>
        <v/>
      </c>
      <c r="E1934" s="225"/>
      <c r="F1934" s="226">
        <f t="shared" si="579"/>
        <v>0</v>
      </c>
      <c r="G1934" s="286">
        <f t="shared" si="580"/>
        <v>0</v>
      </c>
    </row>
    <row r="1935" spans="1:7" s="229" customFormat="1" ht="24" customHeight="1" x14ac:dyDescent="0.2">
      <c r="A1935" s="224" t="str">
        <f t="shared" si="576"/>
        <v/>
      </c>
      <c r="B1935" s="222">
        <f t="shared" si="577"/>
        <v>0</v>
      </c>
      <c r="C1935" s="223"/>
      <c r="D1935" s="224" t="str">
        <f t="shared" si="578"/>
        <v/>
      </c>
      <c r="E1935" s="225"/>
      <c r="F1935" s="226">
        <f t="shared" si="579"/>
        <v>0</v>
      </c>
      <c r="G1935" s="286">
        <f t="shared" si="580"/>
        <v>0</v>
      </c>
    </row>
    <row r="1936" spans="1:7" ht="24" customHeight="1" x14ac:dyDescent="0.2">
      <c r="A1936" s="287"/>
      <c r="D1936" s="97"/>
      <c r="E1936" s="98"/>
      <c r="F1936" s="273" t="s">
        <v>32</v>
      </c>
      <c r="G1936" s="288">
        <f>SUBTOTAL(9,G1928:G1935)</f>
        <v>0</v>
      </c>
    </row>
    <row r="1937" spans="1:7" ht="24" customHeight="1" x14ac:dyDescent="0.2">
      <c r="A1937" s="287"/>
      <c r="C1937" s="107" t="s">
        <v>606</v>
      </c>
      <c r="D1937" s="97"/>
      <c r="E1937" s="98"/>
      <c r="G1937" s="289"/>
    </row>
    <row r="1938" spans="1:7" s="229" customFormat="1" ht="24" customHeight="1" x14ac:dyDescent="0.2">
      <c r="A1938" s="224" t="str">
        <f t="shared" ref="A1938:A1946" si="581">IFERROR(VLOOKUP(C1938,Tabla_Insumos,4,FALSE),"")</f>
        <v/>
      </c>
      <c r="B1938" s="222" t="str">
        <f t="shared" ref="B1938:B1946" si="582">IFERROR(VLOOKUP(C1938,Tabla_Insumos,5,FALSE),"")</f>
        <v/>
      </c>
      <c r="C1938" s="223"/>
      <c r="D1938" s="224" t="str">
        <f t="shared" ref="D1938:D1946" si="583">IFERROR(VLOOKUP(C1938,Tabla_Insumos,2,FALSE),"")</f>
        <v/>
      </c>
      <c r="E1938" s="225"/>
      <c r="F1938" s="226">
        <f t="shared" ref="F1938:F1946" si="584">IFERROR(VLOOKUP(C1938,Tabla_Insumos,3,FALSE),0)</f>
        <v>0</v>
      </c>
      <c r="G1938" s="286">
        <f t="shared" ref="G1938:G1946" si="585">ROUND(E1938*F1938,2)</f>
        <v>0</v>
      </c>
    </row>
    <row r="1939" spans="1:7" s="229" customFormat="1" ht="24" customHeight="1" x14ac:dyDescent="0.2">
      <c r="A1939" s="224" t="str">
        <f t="shared" si="581"/>
        <v/>
      </c>
      <c r="B1939" s="222" t="str">
        <f t="shared" si="582"/>
        <v/>
      </c>
      <c r="C1939" s="223"/>
      <c r="D1939" s="224" t="str">
        <f t="shared" si="583"/>
        <v/>
      </c>
      <c r="E1939" s="225"/>
      <c r="F1939" s="226">
        <f t="shared" si="584"/>
        <v>0</v>
      </c>
      <c r="G1939" s="286">
        <f t="shared" si="585"/>
        <v>0</v>
      </c>
    </row>
    <row r="1940" spans="1:7" s="229" customFormat="1" ht="24" customHeight="1" x14ac:dyDescent="0.2">
      <c r="A1940" s="224" t="str">
        <f t="shared" si="581"/>
        <v/>
      </c>
      <c r="B1940" s="222" t="str">
        <f t="shared" si="582"/>
        <v/>
      </c>
      <c r="C1940" s="223"/>
      <c r="D1940" s="224" t="str">
        <f t="shared" si="583"/>
        <v/>
      </c>
      <c r="E1940" s="225"/>
      <c r="F1940" s="226">
        <f t="shared" si="584"/>
        <v>0</v>
      </c>
      <c r="G1940" s="286">
        <f t="shared" si="585"/>
        <v>0</v>
      </c>
    </row>
    <row r="1941" spans="1:7" s="229" customFormat="1" ht="24" customHeight="1" x14ac:dyDescent="0.2">
      <c r="A1941" s="224" t="str">
        <f t="shared" si="581"/>
        <v/>
      </c>
      <c r="B1941" s="222" t="str">
        <f t="shared" si="582"/>
        <v/>
      </c>
      <c r="C1941" s="223"/>
      <c r="D1941" s="224" t="str">
        <f t="shared" si="583"/>
        <v/>
      </c>
      <c r="E1941" s="225"/>
      <c r="F1941" s="226">
        <f t="shared" si="584"/>
        <v>0</v>
      </c>
      <c r="G1941" s="286">
        <f t="shared" si="585"/>
        <v>0</v>
      </c>
    </row>
    <row r="1942" spans="1:7" s="229" customFormat="1" ht="24" customHeight="1" x14ac:dyDescent="0.2">
      <c r="A1942" s="224" t="str">
        <f t="shared" si="581"/>
        <v/>
      </c>
      <c r="B1942" s="222" t="str">
        <f t="shared" si="582"/>
        <v/>
      </c>
      <c r="C1942" s="223"/>
      <c r="D1942" s="224" t="str">
        <f t="shared" si="583"/>
        <v/>
      </c>
      <c r="E1942" s="225"/>
      <c r="F1942" s="226">
        <f t="shared" si="584"/>
        <v>0</v>
      </c>
      <c r="G1942" s="286">
        <f t="shared" si="585"/>
        <v>0</v>
      </c>
    </row>
    <row r="1943" spans="1:7" s="229" customFormat="1" ht="24" customHeight="1" x14ac:dyDescent="0.2">
      <c r="A1943" s="224" t="str">
        <f t="shared" si="581"/>
        <v/>
      </c>
      <c r="B1943" s="222" t="str">
        <f t="shared" si="582"/>
        <v/>
      </c>
      <c r="C1943" s="223"/>
      <c r="D1943" s="224" t="str">
        <f t="shared" si="583"/>
        <v/>
      </c>
      <c r="E1943" s="225"/>
      <c r="F1943" s="226">
        <f t="shared" si="584"/>
        <v>0</v>
      </c>
      <c r="G1943" s="286">
        <f t="shared" si="585"/>
        <v>0</v>
      </c>
    </row>
    <row r="1944" spans="1:7" s="229" customFormat="1" ht="24" customHeight="1" x14ac:dyDescent="0.2">
      <c r="A1944" s="224" t="str">
        <f t="shared" si="581"/>
        <v/>
      </c>
      <c r="B1944" s="222" t="str">
        <f t="shared" si="582"/>
        <v/>
      </c>
      <c r="C1944" s="223"/>
      <c r="D1944" s="224" t="str">
        <f t="shared" si="583"/>
        <v/>
      </c>
      <c r="E1944" s="225"/>
      <c r="F1944" s="226">
        <f t="shared" si="584"/>
        <v>0</v>
      </c>
      <c r="G1944" s="286">
        <f t="shared" si="585"/>
        <v>0</v>
      </c>
    </row>
    <row r="1945" spans="1:7" s="229" customFormat="1" ht="24" customHeight="1" x14ac:dyDescent="0.2">
      <c r="A1945" s="224" t="str">
        <f t="shared" si="581"/>
        <v/>
      </c>
      <c r="B1945" s="222" t="str">
        <f t="shared" si="582"/>
        <v/>
      </c>
      <c r="C1945" s="223"/>
      <c r="D1945" s="224" t="str">
        <f t="shared" si="583"/>
        <v/>
      </c>
      <c r="E1945" s="225"/>
      <c r="F1945" s="226">
        <f t="shared" si="584"/>
        <v>0</v>
      </c>
      <c r="G1945" s="286">
        <f t="shared" si="585"/>
        <v>0</v>
      </c>
    </row>
    <row r="1946" spans="1:7" s="229" customFormat="1" ht="24" customHeight="1" x14ac:dyDescent="0.2">
      <c r="A1946" s="224" t="str">
        <f t="shared" si="581"/>
        <v/>
      </c>
      <c r="B1946" s="222" t="str">
        <f t="shared" si="582"/>
        <v/>
      </c>
      <c r="C1946" s="223"/>
      <c r="D1946" s="224" t="str">
        <f t="shared" si="583"/>
        <v/>
      </c>
      <c r="E1946" s="225"/>
      <c r="F1946" s="226">
        <f t="shared" si="584"/>
        <v>0</v>
      </c>
      <c r="G1946" s="286">
        <f t="shared" si="585"/>
        <v>0</v>
      </c>
    </row>
    <row r="1947" spans="1:7" ht="24" customHeight="1" x14ac:dyDescent="0.2">
      <c r="A1947" s="290"/>
      <c r="B1947" s="97"/>
      <c r="D1947" s="97"/>
      <c r="E1947" s="98"/>
      <c r="F1947" s="273" t="s">
        <v>33</v>
      </c>
      <c r="G1947" s="288">
        <f>SUBTOTAL(9,G1938:G1946)</f>
        <v>0</v>
      </c>
    </row>
    <row r="1948" spans="1:7" ht="24" customHeight="1" x14ac:dyDescent="0.2">
      <c r="A1948" s="291"/>
      <c r="B1948" s="97"/>
      <c r="D1948" s="97"/>
      <c r="E1948" s="98"/>
      <c r="G1948" s="289"/>
    </row>
    <row r="1949" spans="1:7" ht="24" customHeight="1" x14ac:dyDescent="0.2">
      <c r="A1949" s="292" t="str">
        <f>B1907</f>
        <v/>
      </c>
      <c r="B1949" s="293" t="str">
        <f>C1907</f>
        <v/>
      </c>
      <c r="C1949" s="104"/>
      <c r="D1949" s="104" t="s">
        <v>34</v>
      </c>
      <c r="E1949" s="105"/>
      <c r="F1949" s="295" t="s">
        <v>35</v>
      </c>
      <c r="G1949" s="294">
        <f>SUBTOTAL(9,G1912:G1948)</f>
        <v>0</v>
      </c>
    </row>
    <row r="1951" spans="1:7" ht="24" customHeight="1" x14ac:dyDescent="0.2">
      <c r="A1951" s="274" t="s">
        <v>37</v>
      </c>
      <c r="B1951" s="275"/>
      <c r="C1951" s="275"/>
      <c r="D1951" s="275"/>
      <c r="E1951" s="275"/>
      <c r="F1951" s="275"/>
      <c r="G1951" s="276"/>
    </row>
    <row r="1952" spans="1:7" ht="24" customHeight="1" x14ac:dyDescent="0.2">
      <c r="A1952" s="277" t="s">
        <v>602</v>
      </c>
      <c r="B1952" s="93" t="str">
        <f>Comitente</f>
        <v>DIRECCION PROVINCIAL DE ESPACIOS VERDES</v>
      </c>
      <c r="C1952" s="89"/>
      <c r="D1952" s="94"/>
      <c r="E1952" s="94"/>
      <c r="F1952" s="95"/>
      <c r="G1952" s="278"/>
    </row>
    <row r="1953" spans="1:123" ht="24" customHeight="1" x14ac:dyDescent="0.2">
      <c r="A1953" s="277" t="s">
        <v>603</v>
      </c>
      <c r="B1953" s="93">
        <f>Contratista</f>
        <v>0</v>
      </c>
      <c r="C1953" s="90"/>
      <c r="D1953" s="90"/>
      <c r="E1953" s="90"/>
      <c r="F1953" s="96"/>
      <c r="G1953" s="279"/>
    </row>
    <row r="1954" spans="1:123" ht="24" customHeight="1" x14ac:dyDescent="0.2">
      <c r="A1954" s="277" t="s">
        <v>24</v>
      </c>
      <c r="B1954" s="93" t="str">
        <f>Obra</f>
        <v>EXTRACCION DE MANGRULLO EXISTENTE, PROVISION DE NUEVO MANGRULLO Y REFUNCIONALIZACION DE JUEGOS DE NIÑOS EN PARQUE DE MAYO</v>
      </c>
      <c r="C1954" s="90"/>
      <c r="D1954" s="90"/>
      <c r="E1954" s="90"/>
      <c r="F1954" s="96" t="s">
        <v>38</v>
      </c>
      <c r="G1954" s="280">
        <f>Fecha_Base</f>
        <v>44865</v>
      </c>
    </row>
    <row r="1955" spans="1:123" ht="24" customHeight="1" x14ac:dyDescent="0.2">
      <c r="A1955" s="281" t="s">
        <v>601</v>
      </c>
      <c r="B1955" s="91" t="str">
        <f>Ubicación</f>
        <v>CAPITAL</v>
      </c>
      <c r="C1955" s="91"/>
      <c r="D1955" s="97"/>
      <c r="E1955" s="98"/>
      <c r="G1955" s="282"/>
    </row>
    <row r="1956" spans="1:123" ht="24" customHeight="1" x14ac:dyDescent="0.2">
      <c r="A1956" s="281" t="s">
        <v>39</v>
      </c>
      <c r="B1956" s="100" t="str">
        <f>IFERROR(VALUE(LEFT(B1957,FIND(".",B1957)-1)),"")</f>
        <v/>
      </c>
      <c r="C1956" s="92" t="str">
        <f>IFERROR(VLOOKUP(B1956,Tabla_CyP,2,FALSE),"")</f>
        <v/>
      </c>
      <c r="E1956" s="98"/>
      <c r="G1956" s="282"/>
    </row>
    <row r="1957" spans="1:123" ht="24" customHeight="1" x14ac:dyDescent="0.2">
      <c r="A1957" s="281" t="s">
        <v>25</v>
      </c>
      <c r="B1957" s="101" t="str">
        <f>IFERROR(VLOOKUP(COUNTIF($A$1:A1957,"ANALISIS DE PRECIOS"),Tabla_NumeroItem,2,FALSE),"")</f>
        <v/>
      </c>
      <c r="C1957" s="92" t="str">
        <f>IFERROR(VLOOKUP(B1957,Tabla_CyP,2,FALSE),"")</f>
        <v/>
      </c>
      <c r="D1957" s="97"/>
      <c r="E1957" s="98"/>
      <c r="F1957" s="96" t="s">
        <v>26</v>
      </c>
      <c r="G1957" s="283" t="str">
        <f>IFERROR(VLOOKUP(B1957,Tabla_CyP,4,FALSE),"")</f>
        <v/>
      </c>
    </row>
    <row r="1958" spans="1:123" ht="24" customHeight="1" x14ac:dyDescent="0.2">
      <c r="A1958" s="281"/>
      <c r="B1958" s="91"/>
      <c r="D1958" s="97"/>
      <c r="E1958" s="98"/>
      <c r="G1958" s="282"/>
    </row>
    <row r="1959" spans="1:123" ht="24" customHeight="1" x14ac:dyDescent="0.2">
      <c r="A1959" s="334" t="s">
        <v>507</v>
      </c>
      <c r="B1959" s="335"/>
      <c r="C1959" s="336" t="s">
        <v>0</v>
      </c>
      <c r="D1959" s="336" t="s">
        <v>27</v>
      </c>
      <c r="E1959" s="338" t="s">
        <v>28</v>
      </c>
      <c r="F1959" s="340" t="s">
        <v>29</v>
      </c>
      <c r="G1959" s="340" t="s">
        <v>30</v>
      </c>
    </row>
    <row r="1960" spans="1:123" s="97" customFormat="1" ht="24" customHeight="1" x14ac:dyDescent="0.2">
      <c r="A1960" s="102" t="s">
        <v>508</v>
      </c>
      <c r="B1960" s="102" t="s">
        <v>509</v>
      </c>
      <c r="C1960" s="337"/>
      <c r="D1960" s="337"/>
      <c r="E1960" s="339"/>
      <c r="F1960" s="341"/>
      <c r="G1960" s="341"/>
      <c r="H1960" s="230"/>
      <c r="I1960" s="230"/>
      <c r="J1960" s="230"/>
      <c r="K1960" s="230"/>
      <c r="L1960" s="230"/>
      <c r="M1960" s="230"/>
      <c r="N1960" s="230"/>
      <c r="O1960" s="230"/>
      <c r="P1960" s="230"/>
      <c r="Q1960" s="230"/>
      <c r="R1960" s="230"/>
      <c r="S1960" s="230"/>
      <c r="T1960" s="230"/>
      <c r="U1960" s="230"/>
      <c r="V1960" s="230"/>
      <c r="W1960" s="230"/>
      <c r="X1960" s="230"/>
      <c r="Y1960" s="230"/>
      <c r="Z1960" s="230"/>
      <c r="AA1960" s="230"/>
      <c r="AB1960" s="230"/>
      <c r="AC1960" s="230"/>
      <c r="AD1960" s="230"/>
      <c r="AE1960" s="230"/>
      <c r="AF1960" s="230"/>
      <c r="AG1960" s="230"/>
      <c r="AH1960" s="230"/>
      <c r="AI1960" s="230"/>
      <c r="AJ1960" s="230"/>
      <c r="AK1960" s="230"/>
      <c r="AL1960" s="230"/>
      <c r="AM1960" s="230"/>
      <c r="AN1960" s="230"/>
      <c r="AO1960" s="230"/>
      <c r="AP1960" s="230"/>
      <c r="AQ1960" s="230"/>
      <c r="AR1960" s="230"/>
      <c r="AS1960" s="230"/>
      <c r="AT1960" s="230"/>
      <c r="AU1960" s="230"/>
      <c r="AV1960" s="230"/>
      <c r="AW1960" s="230"/>
      <c r="AX1960" s="230"/>
      <c r="AY1960" s="230"/>
      <c r="AZ1960" s="230"/>
      <c r="BA1960" s="230"/>
      <c r="BB1960" s="230"/>
      <c r="BC1960" s="230"/>
      <c r="BD1960" s="230"/>
      <c r="BE1960" s="230"/>
      <c r="BF1960" s="230"/>
      <c r="BG1960" s="230"/>
      <c r="BH1960" s="230"/>
      <c r="BI1960" s="230"/>
      <c r="BJ1960" s="230"/>
      <c r="BK1960" s="230"/>
      <c r="BL1960" s="230"/>
      <c r="BM1960" s="230"/>
      <c r="BN1960" s="230"/>
      <c r="BO1960" s="230"/>
      <c r="BP1960" s="230"/>
      <c r="BQ1960" s="230"/>
      <c r="BR1960" s="230"/>
      <c r="BS1960" s="230"/>
      <c r="BT1960" s="230"/>
      <c r="BU1960" s="230"/>
      <c r="BV1960" s="230"/>
      <c r="BW1960" s="230"/>
      <c r="BX1960" s="230"/>
      <c r="BY1960" s="230"/>
      <c r="BZ1960" s="230"/>
      <c r="CA1960" s="230"/>
      <c r="CB1960" s="230"/>
      <c r="CC1960" s="230"/>
      <c r="CD1960" s="230"/>
      <c r="CE1960" s="230"/>
      <c r="CF1960" s="230"/>
      <c r="CG1960" s="230"/>
      <c r="CH1960" s="230"/>
      <c r="CI1960" s="230"/>
      <c r="CJ1960" s="230"/>
      <c r="CK1960" s="230"/>
      <c r="CL1960" s="230"/>
      <c r="CM1960" s="230"/>
      <c r="CN1960" s="230"/>
      <c r="CO1960" s="230"/>
      <c r="CP1960" s="230"/>
      <c r="CQ1960" s="230"/>
      <c r="CR1960" s="230"/>
      <c r="CS1960" s="230"/>
      <c r="CT1960" s="230"/>
      <c r="CU1960" s="230"/>
      <c r="CV1960" s="230"/>
      <c r="CW1960" s="230"/>
      <c r="CX1960" s="230"/>
      <c r="CY1960" s="230"/>
      <c r="CZ1960" s="230"/>
      <c r="DA1960" s="230"/>
      <c r="DB1960" s="230"/>
      <c r="DC1960" s="230"/>
      <c r="DD1960" s="230"/>
      <c r="DE1960" s="230"/>
      <c r="DF1960" s="230"/>
      <c r="DG1960" s="230"/>
      <c r="DH1960" s="230"/>
      <c r="DI1960" s="230"/>
      <c r="DJ1960" s="230"/>
      <c r="DK1960" s="230"/>
      <c r="DL1960" s="230"/>
      <c r="DM1960" s="230"/>
      <c r="DN1960" s="230"/>
      <c r="DO1960" s="230"/>
      <c r="DP1960" s="230"/>
      <c r="DQ1960" s="230"/>
      <c r="DR1960" s="230"/>
      <c r="DS1960" s="230"/>
    </row>
    <row r="1961" spans="1:123" ht="24" customHeight="1" x14ac:dyDescent="0.2">
      <c r="A1961" s="284"/>
      <c r="B1961" s="103"/>
      <c r="C1961" s="143" t="s">
        <v>604</v>
      </c>
      <c r="D1961" s="104"/>
      <c r="E1961" s="105"/>
      <c r="F1961" s="106"/>
      <c r="G1961" s="285"/>
    </row>
    <row r="1962" spans="1:123" s="229" customFormat="1" ht="24" customHeight="1" x14ac:dyDescent="0.2">
      <c r="A1962" s="224" t="str">
        <f t="shared" ref="A1962:A1975" si="586">IFERROR(VLOOKUP(C1962,Tabla_Insumos,4,FALSE),"")</f>
        <v/>
      </c>
      <c r="B1962" s="222" t="str">
        <f>IFERROR(VLOOKUP(C1962,Tabla_Insumos,5,FALSE),"")</f>
        <v/>
      </c>
      <c r="C1962" s="223"/>
      <c r="D1962" s="224" t="str">
        <f t="shared" ref="D1962:D1975" si="587">IFERROR(VLOOKUP(C1962,Tabla_Insumos,2,FALSE),"")</f>
        <v/>
      </c>
      <c r="E1962" s="225"/>
      <c r="F1962" s="226">
        <f t="shared" ref="F1962:F1975" si="588">IFERROR(VLOOKUP(C1962,Tabla_Insumos,3,FALSE),0)</f>
        <v>0</v>
      </c>
      <c r="G1962" s="286">
        <f>ROUND(E1962*F1962,2)</f>
        <v>0</v>
      </c>
    </row>
    <row r="1963" spans="1:123" s="229" customFormat="1" ht="24" customHeight="1" x14ac:dyDescent="0.2">
      <c r="A1963" s="224" t="str">
        <f t="shared" si="586"/>
        <v/>
      </c>
      <c r="B1963" s="222" t="str">
        <f t="shared" ref="B1963:B1975" si="589">IFERROR(VLOOKUP(C1963,Tabla_Insumos,5,FALSE),"")</f>
        <v/>
      </c>
      <c r="C1963" s="223"/>
      <c r="D1963" s="224" t="str">
        <f t="shared" si="587"/>
        <v/>
      </c>
      <c r="E1963" s="225"/>
      <c r="F1963" s="226">
        <f t="shared" si="588"/>
        <v>0</v>
      </c>
      <c r="G1963" s="286">
        <f t="shared" ref="G1963:G1975" si="590">ROUND(E1963*F1963,2)</f>
        <v>0</v>
      </c>
    </row>
    <row r="1964" spans="1:123" s="229" customFormat="1" ht="24" customHeight="1" x14ac:dyDescent="0.2">
      <c r="A1964" s="224" t="str">
        <f t="shared" si="586"/>
        <v/>
      </c>
      <c r="B1964" s="222" t="str">
        <f t="shared" si="589"/>
        <v/>
      </c>
      <c r="C1964" s="223"/>
      <c r="D1964" s="224" t="str">
        <f t="shared" si="587"/>
        <v/>
      </c>
      <c r="E1964" s="225"/>
      <c r="F1964" s="226">
        <f t="shared" si="588"/>
        <v>0</v>
      </c>
      <c r="G1964" s="286">
        <f t="shared" si="590"/>
        <v>0</v>
      </c>
    </row>
    <row r="1965" spans="1:123" s="229" customFormat="1" ht="24" customHeight="1" x14ac:dyDescent="0.2">
      <c r="A1965" s="224" t="str">
        <f t="shared" si="586"/>
        <v/>
      </c>
      <c r="B1965" s="222" t="str">
        <f t="shared" si="589"/>
        <v/>
      </c>
      <c r="C1965" s="223"/>
      <c r="D1965" s="224" t="str">
        <f t="shared" si="587"/>
        <v/>
      </c>
      <c r="E1965" s="225"/>
      <c r="F1965" s="226">
        <f t="shared" si="588"/>
        <v>0</v>
      </c>
      <c r="G1965" s="286">
        <f t="shared" si="590"/>
        <v>0</v>
      </c>
    </row>
    <row r="1966" spans="1:123" s="229" customFormat="1" ht="24" customHeight="1" x14ac:dyDescent="0.2">
      <c r="A1966" s="224" t="str">
        <f t="shared" si="586"/>
        <v/>
      </c>
      <c r="B1966" s="222" t="str">
        <f t="shared" si="589"/>
        <v/>
      </c>
      <c r="C1966" s="223"/>
      <c r="D1966" s="224" t="str">
        <f t="shared" si="587"/>
        <v/>
      </c>
      <c r="E1966" s="225"/>
      <c r="F1966" s="226">
        <f t="shared" si="588"/>
        <v>0</v>
      </c>
      <c r="G1966" s="286">
        <f t="shared" si="590"/>
        <v>0</v>
      </c>
    </row>
    <row r="1967" spans="1:123" s="229" customFormat="1" ht="24" customHeight="1" x14ac:dyDescent="0.2">
      <c r="A1967" s="224" t="str">
        <f t="shared" si="586"/>
        <v/>
      </c>
      <c r="B1967" s="222" t="str">
        <f t="shared" si="589"/>
        <v/>
      </c>
      <c r="C1967" s="223"/>
      <c r="D1967" s="224" t="str">
        <f t="shared" si="587"/>
        <v/>
      </c>
      <c r="E1967" s="225"/>
      <c r="F1967" s="226">
        <f t="shared" si="588"/>
        <v>0</v>
      </c>
      <c r="G1967" s="286">
        <f t="shared" si="590"/>
        <v>0</v>
      </c>
    </row>
    <row r="1968" spans="1:123" s="229" customFormat="1" ht="24" customHeight="1" x14ac:dyDescent="0.2">
      <c r="A1968" s="224" t="str">
        <f t="shared" si="586"/>
        <v/>
      </c>
      <c r="B1968" s="222" t="str">
        <f t="shared" si="589"/>
        <v/>
      </c>
      <c r="C1968" s="223"/>
      <c r="D1968" s="224" t="str">
        <f t="shared" si="587"/>
        <v/>
      </c>
      <c r="E1968" s="225"/>
      <c r="F1968" s="226">
        <f t="shared" si="588"/>
        <v>0</v>
      </c>
      <c r="G1968" s="286">
        <f t="shared" si="590"/>
        <v>0</v>
      </c>
    </row>
    <row r="1969" spans="1:7" s="229" customFormat="1" ht="24" customHeight="1" x14ac:dyDescent="0.2">
      <c r="A1969" s="224" t="str">
        <f t="shared" si="586"/>
        <v/>
      </c>
      <c r="B1969" s="222" t="str">
        <f t="shared" si="589"/>
        <v/>
      </c>
      <c r="C1969" s="223"/>
      <c r="D1969" s="224" t="str">
        <f t="shared" si="587"/>
        <v/>
      </c>
      <c r="E1969" s="225"/>
      <c r="F1969" s="226">
        <f t="shared" si="588"/>
        <v>0</v>
      </c>
      <c r="G1969" s="286">
        <f t="shared" si="590"/>
        <v>0</v>
      </c>
    </row>
    <row r="1970" spans="1:7" s="229" customFormat="1" ht="24" customHeight="1" x14ac:dyDescent="0.2">
      <c r="A1970" s="224" t="str">
        <f t="shared" si="586"/>
        <v/>
      </c>
      <c r="B1970" s="222" t="str">
        <f t="shared" si="589"/>
        <v/>
      </c>
      <c r="C1970" s="223"/>
      <c r="D1970" s="224" t="str">
        <f t="shared" si="587"/>
        <v/>
      </c>
      <c r="E1970" s="225"/>
      <c r="F1970" s="226">
        <f t="shared" si="588"/>
        <v>0</v>
      </c>
      <c r="G1970" s="286">
        <f t="shared" si="590"/>
        <v>0</v>
      </c>
    </row>
    <row r="1971" spans="1:7" s="229" customFormat="1" ht="24" customHeight="1" x14ac:dyDescent="0.2">
      <c r="A1971" s="224" t="str">
        <f t="shared" si="586"/>
        <v/>
      </c>
      <c r="B1971" s="222" t="str">
        <f t="shared" si="589"/>
        <v/>
      </c>
      <c r="C1971" s="223"/>
      <c r="D1971" s="224" t="str">
        <f t="shared" si="587"/>
        <v/>
      </c>
      <c r="E1971" s="225"/>
      <c r="F1971" s="226">
        <f t="shared" si="588"/>
        <v>0</v>
      </c>
      <c r="G1971" s="286">
        <f t="shared" si="590"/>
        <v>0</v>
      </c>
    </row>
    <row r="1972" spans="1:7" s="229" customFormat="1" ht="24" customHeight="1" x14ac:dyDescent="0.2">
      <c r="A1972" s="224" t="str">
        <f t="shared" si="586"/>
        <v/>
      </c>
      <c r="B1972" s="222" t="str">
        <f t="shared" si="589"/>
        <v/>
      </c>
      <c r="C1972" s="223"/>
      <c r="D1972" s="224" t="str">
        <f t="shared" si="587"/>
        <v/>
      </c>
      <c r="E1972" s="225"/>
      <c r="F1972" s="226">
        <f t="shared" si="588"/>
        <v>0</v>
      </c>
      <c r="G1972" s="286">
        <f t="shared" si="590"/>
        <v>0</v>
      </c>
    </row>
    <row r="1973" spans="1:7" s="229" customFormat="1" ht="24" customHeight="1" x14ac:dyDescent="0.2">
      <c r="A1973" s="224" t="str">
        <f t="shared" si="586"/>
        <v/>
      </c>
      <c r="B1973" s="222" t="str">
        <f t="shared" si="589"/>
        <v/>
      </c>
      <c r="C1973" s="223"/>
      <c r="D1973" s="224" t="str">
        <f t="shared" si="587"/>
        <v/>
      </c>
      <c r="E1973" s="225"/>
      <c r="F1973" s="226">
        <f t="shared" si="588"/>
        <v>0</v>
      </c>
      <c r="G1973" s="286">
        <f t="shared" si="590"/>
        <v>0</v>
      </c>
    </row>
    <row r="1974" spans="1:7" s="229" customFormat="1" ht="24" customHeight="1" x14ac:dyDescent="0.2">
      <c r="A1974" s="224" t="str">
        <f t="shared" si="586"/>
        <v/>
      </c>
      <c r="B1974" s="222" t="str">
        <f t="shared" si="589"/>
        <v/>
      </c>
      <c r="C1974" s="223"/>
      <c r="D1974" s="224" t="str">
        <f t="shared" si="587"/>
        <v/>
      </c>
      <c r="E1974" s="225"/>
      <c r="F1974" s="226">
        <f t="shared" si="588"/>
        <v>0</v>
      </c>
      <c r="G1974" s="286">
        <f t="shared" si="590"/>
        <v>0</v>
      </c>
    </row>
    <row r="1975" spans="1:7" s="229" customFormat="1" ht="24" customHeight="1" x14ac:dyDescent="0.2">
      <c r="A1975" s="224" t="str">
        <f t="shared" si="586"/>
        <v/>
      </c>
      <c r="B1975" s="222" t="str">
        <f t="shared" si="589"/>
        <v/>
      </c>
      <c r="C1975" s="223"/>
      <c r="D1975" s="224" t="str">
        <f t="shared" si="587"/>
        <v/>
      </c>
      <c r="E1975" s="225"/>
      <c r="F1975" s="227">
        <f t="shared" si="588"/>
        <v>0</v>
      </c>
      <c r="G1975" s="286">
        <f t="shared" si="590"/>
        <v>0</v>
      </c>
    </row>
    <row r="1976" spans="1:7" ht="24" customHeight="1" x14ac:dyDescent="0.2">
      <c r="A1976" s="287"/>
      <c r="D1976" s="97"/>
      <c r="E1976" s="98"/>
      <c r="F1976" s="273" t="s">
        <v>31</v>
      </c>
      <c r="G1976" s="288">
        <f>SUBTOTAL(9,G1962:G1975)</f>
        <v>0</v>
      </c>
    </row>
    <row r="1977" spans="1:7" ht="24" customHeight="1" x14ac:dyDescent="0.2">
      <c r="A1977" s="287"/>
      <c r="C1977" s="107" t="s">
        <v>605</v>
      </c>
      <c r="D1977" s="97"/>
      <c r="E1977" s="98"/>
      <c r="G1977" s="289"/>
    </row>
    <row r="1978" spans="1:7" s="229" customFormat="1" ht="24" customHeight="1" x14ac:dyDescent="0.2">
      <c r="A1978" s="224" t="str">
        <f t="shared" ref="A1978:A1985" si="591">IFERROR(VLOOKUP(C1978,Tabla_Insumos,4,FALSE),"")</f>
        <v/>
      </c>
      <c r="B1978" s="222">
        <f t="shared" ref="B1978:B1985" si="592">IFERROR(VLOOKUP(A1978,Tabla_Indices,5,FALSE),"")</f>
        <v>0</v>
      </c>
      <c r="C1978" s="223"/>
      <c r="D1978" s="224" t="str">
        <f t="shared" ref="D1978:D1985" si="593">IFERROR(VLOOKUP(C1978,Tabla_Insumos,2,FALSE),"")</f>
        <v/>
      </c>
      <c r="E1978" s="225"/>
      <c r="F1978" s="228">
        <f t="shared" ref="F1978:F1985" si="594">IFERROR(VLOOKUP(C1978,Tabla_Insumos,3,FALSE),0)</f>
        <v>0</v>
      </c>
      <c r="G1978" s="286">
        <f>ROUND(E1978*F1978,2)</f>
        <v>0</v>
      </c>
    </row>
    <row r="1979" spans="1:7" s="229" customFormat="1" ht="24" customHeight="1" x14ac:dyDescent="0.2">
      <c r="A1979" s="224" t="str">
        <f t="shared" si="591"/>
        <v/>
      </c>
      <c r="B1979" s="222">
        <f t="shared" si="592"/>
        <v>0</v>
      </c>
      <c r="C1979" s="223"/>
      <c r="D1979" s="224" t="str">
        <f t="shared" si="593"/>
        <v/>
      </c>
      <c r="E1979" s="225"/>
      <c r="F1979" s="228">
        <f t="shared" si="594"/>
        <v>0</v>
      </c>
      <c r="G1979" s="286">
        <f>ROUND(E1979*F1979,2)</f>
        <v>0</v>
      </c>
    </row>
    <row r="1980" spans="1:7" s="229" customFormat="1" ht="24" customHeight="1" x14ac:dyDescent="0.2">
      <c r="A1980" s="224" t="str">
        <f t="shared" si="591"/>
        <v/>
      </c>
      <c r="B1980" s="222">
        <f t="shared" si="592"/>
        <v>0</v>
      </c>
      <c r="C1980" s="223"/>
      <c r="D1980" s="224" t="str">
        <f t="shared" si="593"/>
        <v/>
      </c>
      <c r="E1980" s="225"/>
      <c r="F1980" s="228">
        <f t="shared" si="594"/>
        <v>0</v>
      </c>
      <c r="G1980" s="286">
        <f t="shared" ref="G1980:G1985" si="595">ROUND(E1980*F1980,2)</f>
        <v>0</v>
      </c>
    </row>
    <row r="1981" spans="1:7" s="229" customFormat="1" ht="24" customHeight="1" x14ac:dyDescent="0.2">
      <c r="A1981" s="224" t="str">
        <f t="shared" si="591"/>
        <v/>
      </c>
      <c r="B1981" s="222">
        <f t="shared" si="592"/>
        <v>0</v>
      </c>
      <c r="C1981" s="223"/>
      <c r="D1981" s="224" t="str">
        <f t="shared" si="593"/>
        <v/>
      </c>
      <c r="E1981" s="225"/>
      <c r="F1981" s="228">
        <f t="shared" si="594"/>
        <v>0</v>
      </c>
      <c r="G1981" s="286">
        <f t="shared" si="595"/>
        <v>0</v>
      </c>
    </row>
    <row r="1982" spans="1:7" s="229" customFormat="1" ht="24" customHeight="1" x14ac:dyDescent="0.2">
      <c r="A1982" s="224" t="str">
        <f t="shared" si="591"/>
        <v/>
      </c>
      <c r="B1982" s="222">
        <f t="shared" si="592"/>
        <v>0</v>
      </c>
      <c r="C1982" s="223"/>
      <c r="D1982" s="224" t="str">
        <f t="shared" si="593"/>
        <v/>
      </c>
      <c r="E1982" s="225"/>
      <c r="F1982" s="226">
        <f t="shared" si="594"/>
        <v>0</v>
      </c>
      <c r="G1982" s="286">
        <f t="shared" si="595"/>
        <v>0</v>
      </c>
    </row>
    <row r="1983" spans="1:7" s="229" customFormat="1" ht="24" customHeight="1" x14ac:dyDescent="0.2">
      <c r="A1983" s="224" t="str">
        <f t="shared" si="591"/>
        <v/>
      </c>
      <c r="B1983" s="222">
        <f t="shared" si="592"/>
        <v>0</v>
      </c>
      <c r="C1983" s="223"/>
      <c r="D1983" s="224" t="str">
        <f t="shared" si="593"/>
        <v/>
      </c>
      <c r="E1983" s="225"/>
      <c r="F1983" s="226">
        <f t="shared" si="594"/>
        <v>0</v>
      </c>
      <c r="G1983" s="286">
        <f t="shared" si="595"/>
        <v>0</v>
      </c>
    </row>
    <row r="1984" spans="1:7" s="229" customFormat="1" ht="24" customHeight="1" x14ac:dyDescent="0.2">
      <c r="A1984" s="224" t="str">
        <f t="shared" si="591"/>
        <v/>
      </c>
      <c r="B1984" s="222">
        <f t="shared" si="592"/>
        <v>0</v>
      </c>
      <c r="C1984" s="223"/>
      <c r="D1984" s="224" t="str">
        <f t="shared" si="593"/>
        <v/>
      </c>
      <c r="E1984" s="225"/>
      <c r="F1984" s="226">
        <f t="shared" si="594"/>
        <v>0</v>
      </c>
      <c r="G1984" s="286">
        <f t="shared" si="595"/>
        <v>0</v>
      </c>
    </row>
    <row r="1985" spans="1:7" s="229" customFormat="1" ht="24" customHeight="1" x14ac:dyDescent="0.2">
      <c r="A1985" s="224" t="str">
        <f t="shared" si="591"/>
        <v/>
      </c>
      <c r="B1985" s="222">
        <f t="shared" si="592"/>
        <v>0</v>
      </c>
      <c r="C1985" s="223"/>
      <c r="D1985" s="224" t="str">
        <f t="shared" si="593"/>
        <v/>
      </c>
      <c r="E1985" s="225"/>
      <c r="F1985" s="226">
        <f t="shared" si="594"/>
        <v>0</v>
      </c>
      <c r="G1985" s="286">
        <f t="shared" si="595"/>
        <v>0</v>
      </c>
    </row>
    <row r="1986" spans="1:7" ht="24" customHeight="1" x14ac:dyDescent="0.2">
      <c r="A1986" s="287"/>
      <c r="D1986" s="97"/>
      <c r="E1986" s="98"/>
      <c r="F1986" s="273" t="s">
        <v>32</v>
      </c>
      <c r="G1986" s="288">
        <f>SUBTOTAL(9,G1978:G1985)</f>
        <v>0</v>
      </c>
    </row>
    <row r="1987" spans="1:7" ht="24" customHeight="1" x14ac:dyDescent="0.2">
      <c r="A1987" s="287"/>
      <c r="C1987" s="107" t="s">
        <v>606</v>
      </c>
      <c r="D1987" s="97"/>
      <c r="E1987" s="98"/>
      <c r="G1987" s="289"/>
    </row>
    <row r="1988" spans="1:7" s="229" customFormat="1" ht="24" customHeight="1" x14ac:dyDescent="0.2">
      <c r="A1988" s="224" t="str">
        <f t="shared" ref="A1988:A1996" si="596">IFERROR(VLOOKUP(C1988,Tabla_Insumos,4,FALSE),"")</f>
        <v/>
      </c>
      <c r="B1988" s="222" t="str">
        <f t="shared" ref="B1988:B1996" si="597">IFERROR(VLOOKUP(C1988,Tabla_Insumos,5,FALSE),"")</f>
        <v/>
      </c>
      <c r="C1988" s="223"/>
      <c r="D1988" s="224" t="str">
        <f t="shared" ref="D1988:D1996" si="598">IFERROR(VLOOKUP(C1988,Tabla_Insumos,2,FALSE),"")</f>
        <v/>
      </c>
      <c r="E1988" s="225"/>
      <c r="F1988" s="226">
        <f t="shared" ref="F1988:F1996" si="599">IFERROR(VLOOKUP(C1988,Tabla_Insumos,3,FALSE),0)</f>
        <v>0</v>
      </c>
      <c r="G1988" s="286">
        <f t="shared" ref="G1988:G1996" si="600">ROUND(E1988*F1988,2)</f>
        <v>0</v>
      </c>
    </row>
    <row r="1989" spans="1:7" s="229" customFormat="1" ht="24" customHeight="1" x14ac:dyDescent="0.2">
      <c r="A1989" s="224" t="str">
        <f t="shared" si="596"/>
        <v/>
      </c>
      <c r="B1989" s="222" t="str">
        <f t="shared" si="597"/>
        <v/>
      </c>
      <c r="C1989" s="223"/>
      <c r="D1989" s="224" t="str">
        <f t="shared" si="598"/>
        <v/>
      </c>
      <c r="E1989" s="225"/>
      <c r="F1989" s="226">
        <f t="shared" si="599"/>
        <v>0</v>
      </c>
      <c r="G1989" s="286">
        <f t="shared" si="600"/>
        <v>0</v>
      </c>
    </row>
    <row r="1990" spans="1:7" s="229" customFormat="1" ht="24" customHeight="1" x14ac:dyDescent="0.2">
      <c r="A1990" s="224" t="str">
        <f t="shared" si="596"/>
        <v/>
      </c>
      <c r="B1990" s="222" t="str">
        <f t="shared" si="597"/>
        <v/>
      </c>
      <c r="C1990" s="223"/>
      <c r="D1990" s="224" t="str">
        <f t="shared" si="598"/>
        <v/>
      </c>
      <c r="E1990" s="225"/>
      <c r="F1990" s="226">
        <f t="shared" si="599"/>
        <v>0</v>
      </c>
      <c r="G1990" s="286">
        <f t="shared" si="600"/>
        <v>0</v>
      </c>
    </row>
    <row r="1991" spans="1:7" s="229" customFormat="1" ht="24" customHeight="1" x14ac:dyDescent="0.2">
      <c r="A1991" s="224" t="str">
        <f t="shared" si="596"/>
        <v/>
      </c>
      <c r="B1991" s="222" t="str">
        <f t="shared" si="597"/>
        <v/>
      </c>
      <c r="C1991" s="223"/>
      <c r="D1991" s="224" t="str">
        <f t="shared" si="598"/>
        <v/>
      </c>
      <c r="E1991" s="225"/>
      <c r="F1991" s="226">
        <f t="shared" si="599"/>
        <v>0</v>
      </c>
      <c r="G1991" s="286">
        <f t="shared" si="600"/>
        <v>0</v>
      </c>
    </row>
    <row r="1992" spans="1:7" s="229" customFormat="1" ht="24" customHeight="1" x14ac:dyDescent="0.2">
      <c r="A1992" s="224" t="str">
        <f t="shared" si="596"/>
        <v/>
      </c>
      <c r="B1992" s="222" t="str">
        <f t="shared" si="597"/>
        <v/>
      </c>
      <c r="C1992" s="223"/>
      <c r="D1992" s="224" t="str">
        <f t="shared" si="598"/>
        <v/>
      </c>
      <c r="E1992" s="225"/>
      <c r="F1992" s="226">
        <f t="shared" si="599"/>
        <v>0</v>
      </c>
      <c r="G1992" s="286">
        <f t="shared" si="600"/>
        <v>0</v>
      </c>
    </row>
    <row r="1993" spans="1:7" s="229" customFormat="1" ht="24" customHeight="1" x14ac:dyDescent="0.2">
      <c r="A1993" s="224" t="str">
        <f t="shared" si="596"/>
        <v/>
      </c>
      <c r="B1993" s="222" t="str">
        <f t="shared" si="597"/>
        <v/>
      </c>
      <c r="C1993" s="223"/>
      <c r="D1993" s="224" t="str">
        <f t="shared" si="598"/>
        <v/>
      </c>
      <c r="E1993" s="225"/>
      <c r="F1993" s="226">
        <f t="shared" si="599"/>
        <v>0</v>
      </c>
      <c r="G1993" s="286">
        <f t="shared" si="600"/>
        <v>0</v>
      </c>
    </row>
    <row r="1994" spans="1:7" s="229" customFormat="1" ht="24" customHeight="1" x14ac:dyDescent="0.2">
      <c r="A1994" s="224" t="str">
        <f t="shared" si="596"/>
        <v/>
      </c>
      <c r="B1994" s="222" t="str">
        <f t="shared" si="597"/>
        <v/>
      </c>
      <c r="C1994" s="223"/>
      <c r="D1994" s="224" t="str">
        <f t="shared" si="598"/>
        <v/>
      </c>
      <c r="E1994" s="225"/>
      <c r="F1994" s="226">
        <f t="shared" si="599"/>
        <v>0</v>
      </c>
      <c r="G1994" s="286">
        <f t="shared" si="600"/>
        <v>0</v>
      </c>
    </row>
    <row r="1995" spans="1:7" s="229" customFormat="1" ht="24" customHeight="1" x14ac:dyDescent="0.2">
      <c r="A1995" s="224" t="str">
        <f t="shared" si="596"/>
        <v/>
      </c>
      <c r="B1995" s="222" t="str">
        <f t="shared" si="597"/>
        <v/>
      </c>
      <c r="C1995" s="223"/>
      <c r="D1995" s="224" t="str">
        <f t="shared" si="598"/>
        <v/>
      </c>
      <c r="E1995" s="225"/>
      <c r="F1995" s="226">
        <f t="shared" si="599"/>
        <v>0</v>
      </c>
      <c r="G1995" s="286">
        <f t="shared" si="600"/>
        <v>0</v>
      </c>
    </row>
    <row r="1996" spans="1:7" s="229" customFormat="1" ht="24" customHeight="1" x14ac:dyDescent="0.2">
      <c r="A1996" s="224" t="str">
        <f t="shared" si="596"/>
        <v/>
      </c>
      <c r="B1996" s="222" t="str">
        <f t="shared" si="597"/>
        <v/>
      </c>
      <c r="C1996" s="223"/>
      <c r="D1996" s="224" t="str">
        <f t="shared" si="598"/>
        <v/>
      </c>
      <c r="E1996" s="225"/>
      <c r="F1996" s="226">
        <f t="shared" si="599"/>
        <v>0</v>
      </c>
      <c r="G1996" s="286">
        <f t="shared" si="600"/>
        <v>0</v>
      </c>
    </row>
    <row r="1997" spans="1:7" ht="24" customHeight="1" x14ac:dyDescent="0.2">
      <c r="A1997" s="290"/>
      <c r="B1997" s="97"/>
      <c r="D1997" s="97"/>
      <c r="E1997" s="98"/>
      <c r="F1997" s="273" t="s">
        <v>33</v>
      </c>
      <c r="G1997" s="288">
        <f>SUBTOTAL(9,G1988:G1996)</f>
        <v>0</v>
      </c>
    </row>
    <row r="1998" spans="1:7" ht="24" customHeight="1" x14ac:dyDescent="0.2">
      <c r="A1998" s="291"/>
      <c r="B1998" s="97"/>
      <c r="D1998" s="97"/>
      <c r="E1998" s="98"/>
      <c r="G1998" s="289"/>
    </row>
    <row r="1999" spans="1:7" ht="24" customHeight="1" x14ac:dyDescent="0.2">
      <c r="A1999" s="292" t="str">
        <f>B1957</f>
        <v/>
      </c>
      <c r="B1999" s="293" t="str">
        <f>C1957</f>
        <v/>
      </c>
      <c r="C1999" s="104"/>
      <c r="D1999" s="104" t="s">
        <v>34</v>
      </c>
      <c r="E1999" s="105"/>
      <c r="F1999" s="295" t="s">
        <v>35</v>
      </c>
      <c r="G1999" s="294">
        <f>SUBTOTAL(9,G1962:G1998)</f>
        <v>0</v>
      </c>
    </row>
    <row r="2001" spans="1:123" ht="24" customHeight="1" x14ac:dyDescent="0.2">
      <c r="A2001" s="274" t="s">
        <v>37</v>
      </c>
      <c r="B2001" s="275"/>
      <c r="C2001" s="275"/>
      <c r="D2001" s="275"/>
      <c r="E2001" s="275"/>
      <c r="F2001" s="275"/>
      <c r="G2001" s="276"/>
    </row>
    <row r="2002" spans="1:123" ht="24" customHeight="1" x14ac:dyDescent="0.2">
      <c r="A2002" s="277" t="s">
        <v>602</v>
      </c>
      <c r="B2002" s="93" t="str">
        <f>Comitente</f>
        <v>DIRECCION PROVINCIAL DE ESPACIOS VERDES</v>
      </c>
      <c r="C2002" s="89"/>
      <c r="D2002" s="94"/>
      <c r="E2002" s="94"/>
      <c r="F2002" s="95"/>
      <c r="G2002" s="278"/>
    </row>
    <row r="2003" spans="1:123" ht="24" customHeight="1" x14ac:dyDescent="0.2">
      <c r="A2003" s="277" t="s">
        <v>603</v>
      </c>
      <c r="B2003" s="93">
        <f>Contratista</f>
        <v>0</v>
      </c>
      <c r="C2003" s="90"/>
      <c r="D2003" s="90"/>
      <c r="E2003" s="90"/>
      <c r="F2003" s="96"/>
      <c r="G2003" s="279"/>
    </row>
    <row r="2004" spans="1:123" ht="24" customHeight="1" x14ac:dyDescent="0.2">
      <c r="A2004" s="277" t="s">
        <v>24</v>
      </c>
      <c r="B2004" s="93" t="str">
        <f>Obra</f>
        <v>EXTRACCION DE MANGRULLO EXISTENTE, PROVISION DE NUEVO MANGRULLO Y REFUNCIONALIZACION DE JUEGOS DE NIÑOS EN PARQUE DE MAYO</v>
      </c>
      <c r="C2004" s="90"/>
      <c r="D2004" s="90"/>
      <c r="E2004" s="90"/>
      <c r="F2004" s="96" t="s">
        <v>38</v>
      </c>
      <c r="G2004" s="280">
        <f>Fecha_Base</f>
        <v>44865</v>
      </c>
    </row>
    <row r="2005" spans="1:123" ht="24" customHeight="1" x14ac:dyDescent="0.2">
      <c r="A2005" s="281" t="s">
        <v>601</v>
      </c>
      <c r="B2005" s="91" t="str">
        <f>Ubicación</f>
        <v>CAPITAL</v>
      </c>
      <c r="C2005" s="91"/>
      <c r="D2005" s="97"/>
      <c r="E2005" s="98"/>
      <c r="G2005" s="282"/>
    </row>
    <row r="2006" spans="1:123" ht="24" customHeight="1" x14ac:dyDescent="0.2">
      <c r="A2006" s="281" t="s">
        <v>39</v>
      </c>
      <c r="B2006" s="100" t="str">
        <f>IFERROR(VALUE(LEFT(B2007,FIND(".",B2007)-1)),"")</f>
        <v/>
      </c>
      <c r="C2006" s="92" t="str">
        <f>IFERROR(VLOOKUP(B2006,Tabla_CyP,2,FALSE),"")</f>
        <v/>
      </c>
      <c r="E2006" s="98"/>
      <c r="G2006" s="282"/>
    </row>
    <row r="2007" spans="1:123" ht="24" customHeight="1" x14ac:dyDescent="0.2">
      <c r="A2007" s="281" t="s">
        <v>25</v>
      </c>
      <c r="B2007" s="101" t="str">
        <f>IFERROR(VLOOKUP(COUNTIF($A$1:A2007,"ANALISIS DE PRECIOS"),Tabla_NumeroItem,2,FALSE),"")</f>
        <v/>
      </c>
      <c r="C2007" s="92" t="str">
        <f>IFERROR(VLOOKUP(B2007,Tabla_CyP,2,FALSE),"")</f>
        <v/>
      </c>
      <c r="D2007" s="97"/>
      <c r="E2007" s="98"/>
      <c r="F2007" s="96" t="s">
        <v>26</v>
      </c>
      <c r="G2007" s="283" t="str">
        <f>IFERROR(VLOOKUP(B2007,Tabla_CyP,4,FALSE),"")</f>
        <v/>
      </c>
    </row>
    <row r="2008" spans="1:123" ht="24" customHeight="1" x14ac:dyDescent="0.2">
      <c r="A2008" s="281"/>
      <c r="B2008" s="91"/>
      <c r="D2008" s="97"/>
      <c r="E2008" s="98"/>
      <c r="G2008" s="282"/>
    </row>
    <row r="2009" spans="1:123" ht="24" customHeight="1" x14ac:dyDescent="0.2">
      <c r="A2009" s="334" t="s">
        <v>507</v>
      </c>
      <c r="B2009" s="335"/>
      <c r="C2009" s="336" t="s">
        <v>0</v>
      </c>
      <c r="D2009" s="336" t="s">
        <v>27</v>
      </c>
      <c r="E2009" s="338" t="s">
        <v>28</v>
      </c>
      <c r="F2009" s="340" t="s">
        <v>29</v>
      </c>
      <c r="G2009" s="340" t="s">
        <v>30</v>
      </c>
    </row>
    <row r="2010" spans="1:123" s="97" customFormat="1" ht="24" customHeight="1" x14ac:dyDescent="0.2">
      <c r="A2010" s="102" t="s">
        <v>508</v>
      </c>
      <c r="B2010" s="102" t="s">
        <v>509</v>
      </c>
      <c r="C2010" s="337"/>
      <c r="D2010" s="337"/>
      <c r="E2010" s="339"/>
      <c r="F2010" s="341"/>
      <c r="G2010" s="341"/>
      <c r="H2010" s="230"/>
      <c r="I2010" s="230"/>
      <c r="J2010" s="230"/>
      <c r="K2010" s="230"/>
      <c r="L2010" s="230"/>
      <c r="M2010" s="230"/>
      <c r="N2010" s="230"/>
      <c r="O2010" s="230"/>
      <c r="P2010" s="230"/>
      <c r="Q2010" s="230"/>
      <c r="R2010" s="230"/>
      <c r="S2010" s="230"/>
      <c r="T2010" s="230"/>
      <c r="U2010" s="230"/>
      <c r="V2010" s="230"/>
      <c r="W2010" s="230"/>
      <c r="X2010" s="230"/>
      <c r="Y2010" s="230"/>
      <c r="Z2010" s="230"/>
      <c r="AA2010" s="230"/>
      <c r="AB2010" s="230"/>
      <c r="AC2010" s="230"/>
      <c r="AD2010" s="230"/>
      <c r="AE2010" s="230"/>
      <c r="AF2010" s="230"/>
      <c r="AG2010" s="230"/>
      <c r="AH2010" s="230"/>
      <c r="AI2010" s="230"/>
      <c r="AJ2010" s="230"/>
      <c r="AK2010" s="230"/>
      <c r="AL2010" s="230"/>
      <c r="AM2010" s="230"/>
      <c r="AN2010" s="230"/>
      <c r="AO2010" s="230"/>
      <c r="AP2010" s="230"/>
      <c r="AQ2010" s="230"/>
      <c r="AR2010" s="230"/>
      <c r="AS2010" s="230"/>
      <c r="AT2010" s="230"/>
      <c r="AU2010" s="230"/>
      <c r="AV2010" s="230"/>
      <c r="AW2010" s="230"/>
      <c r="AX2010" s="230"/>
      <c r="AY2010" s="230"/>
      <c r="AZ2010" s="230"/>
      <c r="BA2010" s="230"/>
      <c r="BB2010" s="230"/>
      <c r="BC2010" s="230"/>
      <c r="BD2010" s="230"/>
      <c r="BE2010" s="230"/>
      <c r="BF2010" s="230"/>
      <c r="BG2010" s="230"/>
      <c r="BH2010" s="230"/>
      <c r="BI2010" s="230"/>
      <c r="BJ2010" s="230"/>
      <c r="BK2010" s="230"/>
      <c r="BL2010" s="230"/>
      <c r="BM2010" s="230"/>
      <c r="BN2010" s="230"/>
      <c r="BO2010" s="230"/>
      <c r="BP2010" s="230"/>
      <c r="BQ2010" s="230"/>
      <c r="BR2010" s="230"/>
      <c r="BS2010" s="230"/>
      <c r="BT2010" s="230"/>
      <c r="BU2010" s="230"/>
      <c r="BV2010" s="230"/>
      <c r="BW2010" s="230"/>
      <c r="BX2010" s="230"/>
      <c r="BY2010" s="230"/>
      <c r="BZ2010" s="230"/>
      <c r="CA2010" s="230"/>
      <c r="CB2010" s="230"/>
      <c r="CC2010" s="230"/>
      <c r="CD2010" s="230"/>
      <c r="CE2010" s="230"/>
      <c r="CF2010" s="230"/>
      <c r="CG2010" s="230"/>
      <c r="CH2010" s="230"/>
      <c r="CI2010" s="230"/>
      <c r="CJ2010" s="230"/>
      <c r="CK2010" s="230"/>
      <c r="CL2010" s="230"/>
      <c r="CM2010" s="230"/>
      <c r="CN2010" s="230"/>
      <c r="CO2010" s="230"/>
      <c r="CP2010" s="230"/>
      <c r="CQ2010" s="230"/>
      <c r="CR2010" s="230"/>
      <c r="CS2010" s="230"/>
      <c r="CT2010" s="230"/>
      <c r="CU2010" s="230"/>
      <c r="CV2010" s="230"/>
      <c r="CW2010" s="230"/>
      <c r="CX2010" s="230"/>
      <c r="CY2010" s="230"/>
      <c r="CZ2010" s="230"/>
      <c r="DA2010" s="230"/>
      <c r="DB2010" s="230"/>
      <c r="DC2010" s="230"/>
      <c r="DD2010" s="230"/>
      <c r="DE2010" s="230"/>
      <c r="DF2010" s="230"/>
      <c r="DG2010" s="230"/>
      <c r="DH2010" s="230"/>
      <c r="DI2010" s="230"/>
      <c r="DJ2010" s="230"/>
      <c r="DK2010" s="230"/>
      <c r="DL2010" s="230"/>
      <c r="DM2010" s="230"/>
      <c r="DN2010" s="230"/>
      <c r="DO2010" s="230"/>
      <c r="DP2010" s="230"/>
      <c r="DQ2010" s="230"/>
      <c r="DR2010" s="230"/>
      <c r="DS2010" s="230"/>
    </row>
    <row r="2011" spans="1:123" ht="24" customHeight="1" x14ac:dyDescent="0.2">
      <c r="A2011" s="284"/>
      <c r="B2011" s="103"/>
      <c r="C2011" s="143" t="s">
        <v>604</v>
      </c>
      <c r="D2011" s="104"/>
      <c r="E2011" s="105"/>
      <c r="F2011" s="106"/>
      <c r="G2011" s="285"/>
    </row>
    <row r="2012" spans="1:123" s="229" customFormat="1" ht="24" customHeight="1" x14ac:dyDescent="0.2">
      <c r="A2012" s="224" t="str">
        <f t="shared" ref="A2012:A2025" si="601">IFERROR(VLOOKUP(C2012,Tabla_Insumos,4,FALSE),"")</f>
        <v/>
      </c>
      <c r="B2012" s="222" t="str">
        <f>IFERROR(VLOOKUP(C2012,Tabla_Insumos,5,FALSE),"")</f>
        <v/>
      </c>
      <c r="C2012" s="223"/>
      <c r="D2012" s="224" t="str">
        <f t="shared" ref="D2012:D2025" si="602">IFERROR(VLOOKUP(C2012,Tabla_Insumos,2,FALSE),"")</f>
        <v/>
      </c>
      <c r="E2012" s="225"/>
      <c r="F2012" s="226">
        <f t="shared" ref="F2012:F2025" si="603">IFERROR(VLOOKUP(C2012,Tabla_Insumos,3,FALSE),0)</f>
        <v>0</v>
      </c>
      <c r="G2012" s="286">
        <f>ROUND(E2012*F2012,2)</f>
        <v>0</v>
      </c>
    </row>
    <row r="2013" spans="1:123" s="229" customFormat="1" ht="24" customHeight="1" x14ac:dyDescent="0.2">
      <c r="A2013" s="224" t="str">
        <f t="shared" si="601"/>
        <v/>
      </c>
      <c r="B2013" s="222" t="str">
        <f t="shared" ref="B2013:B2025" si="604">IFERROR(VLOOKUP(C2013,Tabla_Insumos,5,FALSE),"")</f>
        <v/>
      </c>
      <c r="C2013" s="223"/>
      <c r="D2013" s="224" t="str">
        <f t="shared" si="602"/>
        <v/>
      </c>
      <c r="E2013" s="225"/>
      <c r="F2013" s="226">
        <f t="shared" si="603"/>
        <v>0</v>
      </c>
      <c r="G2013" s="286">
        <f t="shared" ref="G2013:G2025" si="605">ROUND(E2013*F2013,2)</f>
        <v>0</v>
      </c>
    </row>
    <row r="2014" spans="1:123" s="229" customFormat="1" ht="24" customHeight="1" x14ac:dyDescent="0.2">
      <c r="A2014" s="224" t="str">
        <f t="shared" si="601"/>
        <v/>
      </c>
      <c r="B2014" s="222" t="str">
        <f t="shared" si="604"/>
        <v/>
      </c>
      <c r="C2014" s="223"/>
      <c r="D2014" s="224" t="str">
        <f t="shared" si="602"/>
        <v/>
      </c>
      <c r="E2014" s="225"/>
      <c r="F2014" s="226">
        <f t="shared" si="603"/>
        <v>0</v>
      </c>
      <c r="G2014" s="286">
        <f t="shared" si="605"/>
        <v>0</v>
      </c>
    </row>
    <row r="2015" spans="1:123" s="229" customFormat="1" ht="24" customHeight="1" x14ac:dyDescent="0.2">
      <c r="A2015" s="224" t="str">
        <f t="shared" si="601"/>
        <v/>
      </c>
      <c r="B2015" s="222" t="str">
        <f t="shared" si="604"/>
        <v/>
      </c>
      <c r="C2015" s="223"/>
      <c r="D2015" s="224" t="str">
        <f t="shared" si="602"/>
        <v/>
      </c>
      <c r="E2015" s="225"/>
      <c r="F2015" s="226">
        <f t="shared" si="603"/>
        <v>0</v>
      </c>
      <c r="G2015" s="286">
        <f t="shared" si="605"/>
        <v>0</v>
      </c>
    </row>
    <row r="2016" spans="1:123" s="229" customFormat="1" ht="24" customHeight="1" x14ac:dyDescent="0.2">
      <c r="A2016" s="224" t="str">
        <f t="shared" si="601"/>
        <v/>
      </c>
      <c r="B2016" s="222" t="str">
        <f t="shared" si="604"/>
        <v/>
      </c>
      <c r="C2016" s="223"/>
      <c r="D2016" s="224" t="str">
        <f t="shared" si="602"/>
        <v/>
      </c>
      <c r="E2016" s="225"/>
      <c r="F2016" s="226">
        <f t="shared" si="603"/>
        <v>0</v>
      </c>
      <c r="G2016" s="286">
        <f t="shared" si="605"/>
        <v>0</v>
      </c>
    </row>
    <row r="2017" spans="1:7" s="229" customFormat="1" ht="24" customHeight="1" x14ac:dyDescent="0.2">
      <c r="A2017" s="224" t="str">
        <f t="shared" si="601"/>
        <v/>
      </c>
      <c r="B2017" s="222" t="str">
        <f t="shared" si="604"/>
        <v/>
      </c>
      <c r="C2017" s="223"/>
      <c r="D2017" s="224" t="str">
        <f t="shared" si="602"/>
        <v/>
      </c>
      <c r="E2017" s="225"/>
      <c r="F2017" s="226">
        <f t="shared" si="603"/>
        <v>0</v>
      </c>
      <c r="G2017" s="286">
        <f t="shared" si="605"/>
        <v>0</v>
      </c>
    </row>
    <row r="2018" spans="1:7" s="229" customFormat="1" ht="24" customHeight="1" x14ac:dyDescent="0.2">
      <c r="A2018" s="224" t="str">
        <f t="shared" si="601"/>
        <v/>
      </c>
      <c r="B2018" s="222" t="str">
        <f t="shared" si="604"/>
        <v/>
      </c>
      <c r="C2018" s="223"/>
      <c r="D2018" s="224" t="str">
        <f t="shared" si="602"/>
        <v/>
      </c>
      <c r="E2018" s="225"/>
      <c r="F2018" s="226">
        <f t="shared" si="603"/>
        <v>0</v>
      </c>
      <c r="G2018" s="286">
        <f t="shared" si="605"/>
        <v>0</v>
      </c>
    </row>
    <row r="2019" spans="1:7" s="229" customFormat="1" ht="24" customHeight="1" x14ac:dyDescent="0.2">
      <c r="A2019" s="224" t="str">
        <f t="shared" si="601"/>
        <v/>
      </c>
      <c r="B2019" s="222" t="str">
        <f t="shared" si="604"/>
        <v/>
      </c>
      <c r="C2019" s="223"/>
      <c r="D2019" s="224" t="str">
        <f t="shared" si="602"/>
        <v/>
      </c>
      <c r="E2019" s="225"/>
      <c r="F2019" s="226">
        <f t="shared" si="603"/>
        <v>0</v>
      </c>
      <c r="G2019" s="286">
        <f t="shared" si="605"/>
        <v>0</v>
      </c>
    </row>
    <row r="2020" spans="1:7" s="229" customFormat="1" ht="24" customHeight="1" x14ac:dyDescent="0.2">
      <c r="A2020" s="224" t="str">
        <f t="shared" si="601"/>
        <v/>
      </c>
      <c r="B2020" s="222" t="str">
        <f t="shared" si="604"/>
        <v/>
      </c>
      <c r="C2020" s="223"/>
      <c r="D2020" s="224" t="str">
        <f t="shared" si="602"/>
        <v/>
      </c>
      <c r="E2020" s="225"/>
      <c r="F2020" s="226">
        <f t="shared" si="603"/>
        <v>0</v>
      </c>
      <c r="G2020" s="286">
        <f t="shared" si="605"/>
        <v>0</v>
      </c>
    </row>
    <row r="2021" spans="1:7" s="229" customFormat="1" ht="24" customHeight="1" x14ac:dyDescent="0.2">
      <c r="A2021" s="224" t="str">
        <f t="shared" si="601"/>
        <v/>
      </c>
      <c r="B2021" s="222" t="str">
        <f t="shared" si="604"/>
        <v/>
      </c>
      <c r="C2021" s="223"/>
      <c r="D2021" s="224" t="str">
        <f t="shared" si="602"/>
        <v/>
      </c>
      <c r="E2021" s="225"/>
      <c r="F2021" s="226">
        <f t="shared" si="603"/>
        <v>0</v>
      </c>
      <c r="G2021" s="286">
        <f t="shared" si="605"/>
        <v>0</v>
      </c>
    </row>
    <row r="2022" spans="1:7" s="229" customFormat="1" ht="24" customHeight="1" x14ac:dyDescent="0.2">
      <c r="A2022" s="224" t="str">
        <f t="shared" si="601"/>
        <v/>
      </c>
      <c r="B2022" s="222" t="str">
        <f t="shared" si="604"/>
        <v/>
      </c>
      <c r="C2022" s="223"/>
      <c r="D2022" s="224" t="str">
        <f t="shared" si="602"/>
        <v/>
      </c>
      <c r="E2022" s="225"/>
      <c r="F2022" s="226">
        <f t="shared" si="603"/>
        <v>0</v>
      </c>
      <c r="G2022" s="286">
        <f t="shared" si="605"/>
        <v>0</v>
      </c>
    </row>
    <row r="2023" spans="1:7" s="229" customFormat="1" ht="24" customHeight="1" x14ac:dyDescent="0.2">
      <c r="A2023" s="224" t="str">
        <f t="shared" si="601"/>
        <v/>
      </c>
      <c r="B2023" s="222" t="str">
        <f t="shared" si="604"/>
        <v/>
      </c>
      <c r="C2023" s="223"/>
      <c r="D2023" s="224" t="str">
        <f t="shared" si="602"/>
        <v/>
      </c>
      <c r="E2023" s="225"/>
      <c r="F2023" s="226">
        <f t="shared" si="603"/>
        <v>0</v>
      </c>
      <c r="G2023" s="286">
        <f t="shared" si="605"/>
        <v>0</v>
      </c>
    </row>
    <row r="2024" spans="1:7" s="229" customFormat="1" ht="24" customHeight="1" x14ac:dyDescent="0.2">
      <c r="A2024" s="224" t="str">
        <f t="shared" si="601"/>
        <v/>
      </c>
      <c r="B2024" s="222" t="str">
        <f t="shared" si="604"/>
        <v/>
      </c>
      <c r="C2024" s="223"/>
      <c r="D2024" s="224" t="str">
        <f t="shared" si="602"/>
        <v/>
      </c>
      <c r="E2024" s="225"/>
      <c r="F2024" s="226">
        <f t="shared" si="603"/>
        <v>0</v>
      </c>
      <c r="G2024" s="286">
        <f t="shared" si="605"/>
        <v>0</v>
      </c>
    </row>
    <row r="2025" spans="1:7" s="229" customFormat="1" ht="24" customHeight="1" x14ac:dyDescent="0.2">
      <c r="A2025" s="224" t="str">
        <f t="shared" si="601"/>
        <v/>
      </c>
      <c r="B2025" s="222" t="str">
        <f t="shared" si="604"/>
        <v/>
      </c>
      <c r="C2025" s="223"/>
      <c r="D2025" s="224" t="str">
        <f t="shared" si="602"/>
        <v/>
      </c>
      <c r="E2025" s="225"/>
      <c r="F2025" s="227">
        <f t="shared" si="603"/>
        <v>0</v>
      </c>
      <c r="G2025" s="286">
        <f t="shared" si="605"/>
        <v>0</v>
      </c>
    </row>
    <row r="2026" spans="1:7" ht="24" customHeight="1" x14ac:dyDescent="0.2">
      <c r="A2026" s="287"/>
      <c r="D2026" s="97"/>
      <c r="E2026" s="98"/>
      <c r="F2026" s="273" t="s">
        <v>31</v>
      </c>
      <c r="G2026" s="288">
        <f>SUBTOTAL(9,G2012:G2025)</f>
        <v>0</v>
      </c>
    </row>
    <row r="2027" spans="1:7" ht="24" customHeight="1" x14ac:dyDescent="0.2">
      <c r="A2027" s="287"/>
      <c r="C2027" s="107" t="s">
        <v>605</v>
      </c>
      <c r="D2027" s="97"/>
      <c r="E2027" s="98"/>
      <c r="G2027" s="289"/>
    </row>
    <row r="2028" spans="1:7" s="229" customFormat="1" ht="24" customHeight="1" x14ac:dyDescent="0.2">
      <c r="A2028" s="224" t="str">
        <f t="shared" ref="A2028:A2035" si="606">IFERROR(VLOOKUP(C2028,Tabla_Insumos,4,FALSE),"")</f>
        <v/>
      </c>
      <c r="B2028" s="222">
        <f t="shared" ref="B2028:B2035" si="607">IFERROR(VLOOKUP(A2028,Tabla_Indices,5,FALSE),"")</f>
        <v>0</v>
      </c>
      <c r="C2028" s="223"/>
      <c r="D2028" s="224" t="str">
        <f t="shared" ref="D2028:D2035" si="608">IFERROR(VLOOKUP(C2028,Tabla_Insumos,2,FALSE),"")</f>
        <v/>
      </c>
      <c r="E2028" s="225"/>
      <c r="F2028" s="228">
        <f t="shared" ref="F2028:F2035" si="609">IFERROR(VLOOKUP(C2028,Tabla_Insumos,3,FALSE),0)</f>
        <v>0</v>
      </c>
      <c r="G2028" s="286">
        <f>ROUND(E2028*F2028,2)</f>
        <v>0</v>
      </c>
    </row>
    <row r="2029" spans="1:7" s="229" customFormat="1" ht="24" customHeight="1" x14ac:dyDescent="0.2">
      <c r="A2029" s="224" t="str">
        <f t="shared" si="606"/>
        <v/>
      </c>
      <c r="B2029" s="222">
        <f t="shared" si="607"/>
        <v>0</v>
      </c>
      <c r="C2029" s="223"/>
      <c r="D2029" s="224" t="str">
        <f t="shared" si="608"/>
        <v/>
      </c>
      <c r="E2029" s="225"/>
      <c r="F2029" s="228">
        <f t="shared" si="609"/>
        <v>0</v>
      </c>
      <c r="G2029" s="286">
        <f>ROUND(E2029*F2029,2)</f>
        <v>0</v>
      </c>
    </row>
    <row r="2030" spans="1:7" s="229" customFormat="1" ht="24" customHeight="1" x14ac:dyDescent="0.2">
      <c r="A2030" s="224" t="str">
        <f t="shared" si="606"/>
        <v/>
      </c>
      <c r="B2030" s="222">
        <f t="shared" si="607"/>
        <v>0</v>
      </c>
      <c r="C2030" s="223"/>
      <c r="D2030" s="224" t="str">
        <f t="shared" si="608"/>
        <v/>
      </c>
      <c r="E2030" s="225"/>
      <c r="F2030" s="228">
        <f t="shared" si="609"/>
        <v>0</v>
      </c>
      <c r="G2030" s="286">
        <f t="shared" ref="G2030:G2035" si="610">ROUND(E2030*F2030,2)</f>
        <v>0</v>
      </c>
    </row>
    <row r="2031" spans="1:7" s="229" customFormat="1" ht="24" customHeight="1" x14ac:dyDescent="0.2">
      <c r="A2031" s="224" t="str">
        <f t="shared" si="606"/>
        <v/>
      </c>
      <c r="B2031" s="222">
        <f t="shared" si="607"/>
        <v>0</v>
      </c>
      <c r="C2031" s="223"/>
      <c r="D2031" s="224" t="str">
        <f t="shared" si="608"/>
        <v/>
      </c>
      <c r="E2031" s="225"/>
      <c r="F2031" s="228">
        <f t="shared" si="609"/>
        <v>0</v>
      </c>
      <c r="G2031" s="286">
        <f t="shared" si="610"/>
        <v>0</v>
      </c>
    </row>
    <row r="2032" spans="1:7" s="229" customFormat="1" ht="24" customHeight="1" x14ac:dyDescent="0.2">
      <c r="A2032" s="224" t="str">
        <f t="shared" si="606"/>
        <v/>
      </c>
      <c r="B2032" s="222">
        <f t="shared" si="607"/>
        <v>0</v>
      </c>
      <c r="C2032" s="223"/>
      <c r="D2032" s="224" t="str">
        <f t="shared" si="608"/>
        <v/>
      </c>
      <c r="E2032" s="225"/>
      <c r="F2032" s="226">
        <f t="shared" si="609"/>
        <v>0</v>
      </c>
      <c r="G2032" s="286">
        <f t="shared" si="610"/>
        <v>0</v>
      </c>
    </row>
    <row r="2033" spans="1:7" s="229" customFormat="1" ht="24" customHeight="1" x14ac:dyDescent="0.2">
      <c r="A2033" s="224" t="str">
        <f t="shared" si="606"/>
        <v/>
      </c>
      <c r="B2033" s="222">
        <f t="shared" si="607"/>
        <v>0</v>
      </c>
      <c r="C2033" s="223"/>
      <c r="D2033" s="224" t="str">
        <f t="shared" si="608"/>
        <v/>
      </c>
      <c r="E2033" s="225"/>
      <c r="F2033" s="226">
        <f t="shared" si="609"/>
        <v>0</v>
      </c>
      <c r="G2033" s="286">
        <f t="shared" si="610"/>
        <v>0</v>
      </c>
    </row>
    <row r="2034" spans="1:7" s="229" customFormat="1" ht="24" customHeight="1" x14ac:dyDescent="0.2">
      <c r="A2034" s="224" t="str">
        <f t="shared" si="606"/>
        <v/>
      </c>
      <c r="B2034" s="222">
        <f t="shared" si="607"/>
        <v>0</v>
      </c>
      <c r="C2034" s="223"/>
      <c r="D2034" s="224" t="str">
        <f t="shared" si="608"/>
        <v/>
      </c>
      <c r="E2034" s="225"/>
      <c r="F2034" s="226">
        <f t="shared" si="609"/>
        <v>0</v>
      </c>
      <c r="G2034" s="286">
        <f t="shared" si="610"/>
        <v>0</v>
      </c>
    </row>
    <row r="2035" spans="1:7" s="229" customFormat="1" ht="24" customHeight="1" x14ac:dyDescent="0.2">
      <c r="A2035" s="224" t="str">
        <f t="shared" si="606"/>
        <v/>
      </c>
      <c r="B2035" s="222">
        <f t="shared" si="607"/>
        <v>0</v>
      </c>
      <c r="C2035" s="223"/>
      <c r="D2035" s="224" t="str">
        <f t="shared" si="608"/>
        <v/>
      </c>
      <c r="E2035" s="225"/>
      <c r="F2035" s="226">
        <f t="shared" si="609"/>
        <v>0</v>
      </c>
      <c r="G2035" s="286">
        <f t="shared" si="610"/>
        <v>0</v>
      </c>
    </row>
    <row r="2036" spans="1:7" ht="24" customHeight="1" x14ac:dyDescent="0.2">
      <c r="A2036" s="287"/>
      <c r="D2036" s="97"/>
      <c r="E2036" s="98"/>
      <c r="F2036" s="273" t="s">
        <v>32</v>
      </c>
      <c r="G2036" s="288">
        <f>SUBTOTAL(9,G2028:G2035)</f>
        <v>0</v>
      </c>
    </row>
    <row r="2037" spans="1:7" ht="24" customHeight="1" x14ac:dyDescent="0.2">
      <c r="A2037" s="287"/>
      <c r="C2037" s="107" t="s">
        <v>606</v>
      </c>
      <c r="D2037" s="97"/>
      <c r="E2037" s="98"/>
      <c r="G2037" s="289"/>
    </row>
    <row r="2038" spans="1:7" s="229" customFormat="1" ht="24" customHeight="1" x14ac:dyDescent="0.2">
      <c r="A2038" s="224" t="str">
        <f t="shared" ref="A2038:A2046" si="611">IFERROR(VLOOKUP(C2038,Tabla_Insumos,4,FALSE),"")</f>
        <v/>
      </c>
      <c r="B2038" s="222" t="str">
        <f t="shared" ref="B2038:B2046" si="612">IFERROR(VLOOKUP(C2038,Tabla_Insumos,5,FALSE),"")</f>
        <v/>
      </c>
      <c r="C2038" s="223"/>
      <c r="D2038" s="224" t="str">
        <f t="shared" ref="D2038:D2046" si="613">IFERROR(VLOOKUP(C2038,Tabla_Insumos,2,FALSE),"")</f>
        <v/>
      </c>
      <c r="E2038" s="225"/>
      <c r="F2038" s="226">
        <f t="shared" ref="F2038:F2046" si="614">IFERROR(VLOOKUP(C2038,Tabla_Insumos,3,FALSE),0)</f>
        <v>0</v>
      </c>
      <c r="G2038" s="286">
        <f t="shared" ref="G2038:G2046" si="615">ROUND(E2038*F2038,2)</f>
        <v>0</v>
      </c>
    </row>
    <row r="2039" spans="1:7" s="229" customFormat="1" ht="24" customHeight="1" x14ac:dyDescent="0.2">
      <c r="A2039" s="224" t="str">
        <f t="shared" si="611"/>
        <v/>
      </c>
      <c r="B2039" s="222" t="str">
        <f t="shared" si="612"/>
        <v/>
      </c>
      <c r="C2039" s="223"/>
      <c r="D2039" s="224" t="str">
        <f t="shared" si="613"/>
        <v/>
      </c>
      <c r="E2039" s="225"/>
      <c r="F2039" s="226">
        <f t="shared" si="614"/>
        <v>0</v>
      </c>
      <c r="G2039" s="286">
        <f t="shared" si="615"/>
        <v>0</v>
      </c>
    </row>
    <row r="2040" spans="1:7" s="229" customFormat="1" ht="24" customHeight="1" x14ac:dyDescent="0.2">
      <c r="A2040" s="224" t="str">
        <f t="shared" si="611"/>
        <v/>
      </c>
      <c r="B2040" s="222" t="str">
        <f t="shared" si="612"/>
        <v/>
      </c>
      <c r="C2040" s="223"/>
      <c r="D2040" s="224" t="str">
        <f t="shared" si="613"/>
        <v/>
      </c>
      <c r="E2040" s="225"/>
      <c r="F2040" s="226">
        <f t="shared" si="614"/>
        <v>0</v>
      </c>
      <c r="G2040" s="286">
        <f t="shared" si="615"/>
        <v>0</v>
      </c>
    </row>
    <row r="2041" spans="1:7" s="229" customFormat="1" ht="24" customHeight="1" x14ac:dyDescent="0.2">
      <c r="A2041" s="224" t="str">
        <f t="shared" si="611"/>
        <v/>
      </c>
      <c r="B2041" s="222" t="str">
        <f t="shared" si="612"/>
        <v/>
      </c>
      <c r="C2041" s="223"/>
      <c r="D2041" s="224" t="str">
        <f t="shared" si="613"/>
        <v/>
      </c>
      <c r="E2041" s="225"/>
      <c r="F2041" s="226">
        <f t="shared" si="614"/>
        <v>0</v>
      </c>
      <c r="G2041" s="286">
        <f t="shared" si="615"/>
        <v>0</v>
      </c>
    </row>
    <row r="2042" spans="1:7" s="229" customFormat="1" ht="24" customHeight="1" x14ac:dyDescent="0.2">
      <c r="A2042" s="224" t="str">
        <f t="shared" si="611"/>
        <v/>
      </c>
      <c r="B2042" s="222" t="str">
        <f t="shared" si="612"/>
        <v/>
      </c>
      <c r="C2042" s="223"/>
      <c r="D2042" s="224" t="str">
        <f t="shared" si="613"/>
        <v/>
      </c>
      <c r="E2042" s="225"/>
      <c r="F2042" s="226">
        <f t="shared" si="614"/>
        <v>0</v>
      </c>
      <c r="G2042" s="286">
        <f t="shared" si="615"/>
        <v>0</v>
      </c>
    </row>
    <row r="2043" spans="1:7" s="229" customFormat="1" ht="24" customHeight="1" x14ac:dyDescent="0.2">
      <c r="A2043" s="224" t="str">
        <f t="shared" si="611"/>
        <v/>
      </c>
      <c r="B2043" s="222" t="str">
        <f t="shared" si="612"/>
        <v/>
      </c>
      <c r="C2043" s="223"/>
      <c r="D2043" s="224" t="str">
        <f t="shared" si="613"/>
        <v/>
      </c>
      <c r="E2043" s="225"/>
      <c r="F2043" s="226">
        <f t="shared" si="614"/>
        <v>0</v>
      </c>
      <c r="G2043" s="286">
        <f t="shared" si="615"/>
        <v>0</v>
      </c>
    </row>
    <row r="2044" spans="1:7" s="229" customFormat="1" ht="24" customHeight="1" x14ac:dyDescent="0.2">
      <c r="A2044" s="224" t="str">
        <f t="shared" si="611"/>
        <v/>
      </c>
      <c r="B2044" s="222" t="str">
        <f t="shared" si="612"/>
        <v/>
      </c>
      <c r="C2044" s="223"/>
      <c r="D2044" s="224" t="str">
        <f t="shared" si="613"/>
        <v/>
      </c>
      <c r="E2044" s="225"/>
      <c r="F2044" s="226">
        <f t="shared" si="614"/>
        <v>0</v>
      </c>
      <c r="G2044" s="286">
        <f t="shared" si="615"/>
        <v>0</v>
      </c>
    </row>
    <row r="2045" spans="1:7" s="229" customFormat="1" ht="24" customHeight="1" x14ac:dyDescent="0.2">
      <c r="A2045" s="224" t="str">
        <f t="shared" si="611"/>
        <v/>
      </c>
      <c r="B2045" s="222" t="str">
        <f t="shared" si="612"/>
        <v/>
      </c>
      <c r="C2045" s="223"/>
      <c r="D2045" s="224" t="str">
        <f t="shared" si="613"/>
        <v/>
      </c>
      <c r="E2045" s="225"/>
      <c r="F2045" s="226">
        <f t="shared" si="614"/>
        <v>0</v>
      </c>
      <c r="G2045" s="286">
        <f t="shared" si="615"/>
        <v>0</v>
      </c>
    </row>
    <row r="2046" spans="1:7" s="229" customFormat="1" ht="24" customHeight="1" x14ac:dyDescent="0.2">
      <c r="A2046" s="224" t="str">
        <f t="shared" si="611"/>
        <v/>
      </c>
      <c r="B2046" s="222" t="str">
        <f t="shared" si="612"/>
        <v/>
      </c>
      <c r="C2046" s="223"/>
      <c r="D2046" s="224" t="str">
        <f t="shared" si="613"/>
        <v/>
      </c>
      <c r="E2046" s="225"/>
      <c r="F2046" s="226">
        <f t="shared" si="614"/>
        <v>0</v>
      </c>
      <c r="G2046" s="286">
        <f t="shared" si="615"/>
        <v>0</v>
      </c>
    </row>
    <row r="2047" spans="1:7" ht="24" customHeight="1" x14ac:dyDescent="0.2">
      <c r="A2047" s="290"/>
      <c r="B2047" s="97"/>
      <c r="D2047" s="97"/>
      <c r="E2047" s="98"/>
      <c r="F2047" s="273" t="s">
        <v>33</v>
      </c>
      <c r="G2047" s="288">
        <f>SUBTOTAL(9,G2038:G2046)</f>
        <v>0</v>
      </c>
    </row>
    <row r="2048" spans="1:7" ht="24" customHeight="1" x14ac:dyDescent="0.2">
      <c r="A2048" s="291"/>
      <c r="B2048" s="97"/>
      <c r="D2048" s="97"/>
      <c r="E2048" s="98"/>
      <c r="G2048" s="289"/>
    </row>
    <row r="2049" spans="1:123" ht="24" customHeight="1" x14ac:dyDescent="0.2">
      <c r="A2049" s="292" t="str">
        <f>B2007</f>
        <v/>
      </c>
      <c r="B2049" s="293" t="str">
        <f>C2007</f>
        <v/>
      </c>
      <c r="C2049" s="104"/>
      <c r="D2049" s="104" t="s">
        <v>34</v>
      </c>
      <c r="E2049" s="105"/>
      <c r="F2049" s="295" t="s">
        <v>35</v>
      </c>
      <c r="G2049" s="294">
        <f>SUBTOTAL(9,G2012:G2048)</f>
        <v>0</v>
      </c>
    </row>
    <row r="2051" spans="1:123" ht="24" customHeight="1" x14ac:dyDescent="0.2">
      <c r="A2051" s="274" t="s">
        <v>37</v>
      </c>
      <c r="B2051" s="275"/>
      <c r="C2051" s="275"/>
      <c r="D2051" s="275"/>
      <c r="E2051" s="275"/>
      <c r="F2051" s="275"/>
      <c r="G2051" s="276"/>
    </row>
    <row r="2052" spans="1:123" ht="24" customHeight="1" x14ac:dyDescent="0.2">
      <c r="A2052" s="277" t="s">
        <v>602</v>
      </c>
      <c r="B2052" s="93" t="str">
        <f>Comitente</f>
        <v>DIRECCION PROVINCIAL DE ESPACIOS VERDES</v>
      </c>
      <c r="C2052" s="89"/>
      <c r="D2052" s="94"/>
      <c r="E2052" s="94"/>
      <c r="F2052" s="95"/>
      <c r="G2052" s="278"/>
    </row>
    <row r="2053" spans="1:123" ht="24" customHeight="1" x14ac:dyDescent="0.2">
      <c r="A2053" s="277" t="s">
        <v>603</v>
      </c>
      <c r="B2053" s="93">
        <f>Contratista</f>
        <v>0</v>
      </c>
      <c r="C2053" s="90"/>
      <c r="D2053" s="90"/>
      <c r="E2053" s="90"/>
      <c r="F2053" s="96"/>
      <c r="G2053" s="279"/>
    </row>
    <row r="2054" spans="1:123" ht="24" customHeight="1" x14ac:dyDescent="0.2">
      <c r="A2054" s="277" t="s">
        <v>24</v>
      </c>
      <c r="B2054" s="93" t="str">
        <f>Obra</f>
        <v>EXTRACCION DE MANGRULLO EXISTENTE, PROVISION DE NUEVO MANGRULLO Y REFUNCIONALIZACION DE JUEGOS DE NIÑOS EN PARQUE DE MAYO</v>
      </c>
      <c r="C2054" s="90"/>
      <c r="D2054" s="90"/>
      <c r="E2054" s="90"/>
      <c r="F2054" s="96" t="s">
        <v>38</v>
      </c>
      <c r="G2054" s="280">
        <f>Fecha_Base</f>
        <v>44865</v>
      </c>
    </row>
    <row r="2055" spans="1:123" ht="24" customHeight="1" x14ac:dyDescent="0.2">
      <c r="A2055" s="281" t="s">
        <v>601</v>
      </c>
      <c r="B2055" s="91" t="str">
        <f>Ubicación</f>
        <v>CAPITAL</v>
      </c>
      <c r="C2055" s="91"/>
      <c r="D2055" s="97"/>
      <c r="E2055" s="98"/>
      <c r="G2055" s="282"/>
    </row>
    <row r="2056" spans="1:123" ht="24" customHeight="1" x14ac:dyDescent="0.2">
      <c r="A2056" s="281" t="s">
        <v>39</v>
      </c>
      <c r="B2056" s="100" t="str">
        <f>IFERROR(VALUE(LEFT(B2057,FIND(".",B2057)-1)),"")</f>
        <v/>
      </c>
      <c r="C2056" s="92" t="str">
        <f>IFERROR(VLOOKUP(B2056,Tabla_CyP,2,FALSE),"")</f>
        <v/>
      </c>
      <c r="E2056" s="98"/>
      <c r="G2056" s="282"/>
    </row>
    <row r="2057" spans="1:123" ht="24" customHeight="1" x14ac:dyDescent="0.2">
      <c r="A2057" s="281" t="s">
        <v>25</v>
      </c>
      <c r="B2057" s="101" t="str">
        <f>IFERROR(VLOOKUP(COUNTIF($A$1:A2057,"ANALISIS DE PRECIOS"),Tabla_NumeroItem,2,FALSE),"")</f>
        <v/>
      </c>
      <c r="C2057" s="92" t="str">
        <f>IFERROR(VLOOKUP(B2057,Tabla_CyP,2,FALSE),"")</f>
        <v/>
      </c>
      <c r="D2057" s="97"/>
      <c r="E2057" s="98"/>
      <c r="F2057" s="96" t="s">
        <v>26</v>
      </c>
      <c r="G2057" s="283" t="str">
        <f>IFERROR(VLOOKUP(B2057,Tabla_CyP,4,FALSE),"")</f>
        <v/>
      </c>
    </row>
    <row r="2058" spans="1:123" ht="24" customHeight="1" x14ac:dyDescent="0.2">
      <c r="A2058" s="281"/>
      <c r="B2058" s="91"/>
      <c r="D2058" s="97"/>
      <c r="E2058" s="98"/>
      <c r="G2058" s="282"/>
    </row>
    <row r="2059" spans="1:123" ht="24" customHeight="1" x14ac:dyDescent="0.2">
      <c r="A2059" s="334" t="s">
        <v>507</v>
      </c>
      <c r="B2059" s="335"/>
      <c r="C2059" s="336" t="s">
        <v>0</v>
      </c>
      <c r="D2059" s="336" t="s">
        <v>27</v>
      </c>
      <c r="E2059" s="338" t="s">
        <v>28</v>
      </c>
      <c r="F2059" s="340" t="s">
        <v>29</v>
      </c>
      <c r="G2059" s="340" t="s">
        <v>30</v>
      </c>
    </row>
    <row r="2060" spans="1:123" s="97" customFormat="1" ht="24" customHeight="1" x14ac:dyDescent="0.2">
      <c r="A2060" s="102" t="s">
        <v>508</v>
      </c>
      <c r="B2060" s="102" t="s">
        <v>509</v>
      </c>
      <c r="C2060" s="337"/>
      <c r="D2060" s="337"/>
      <c r="E2060" s="339"/>
      <c r="F2060" s="341"/>
      <c r="G2060" s="341"/>
      <c r="H2060" s="230"/>
      <c r="I2060" s="230"/>
      <c r="J2060" s="230"/>
      <c r="K2060" s="230"/>
      <c r="L2060" s="230"/>
      <c r="M2060" s="230"/>
      <c r="N2060" s="230"/>
      <c r="O2060" s="230"/>
      <c r="P2060" s="230"/>
      <c r="Q2060" s="230"/>
      <c r="R2060" s="230"/>
      <c r="S2060" s="230"/>
      <c r="T2060" s="230"/>
      <c r="U2060" s="230"/>
      <c r="V2060" s="230"/>
      <c r="W2060" s="230"/>
      <c r="X2060" s="230"/>
      <c r="Y2060" s="230"/>
      <c r="Z2060" s="230"/>
      <c r="AA2060" s="230"/>
      <c r="AB2060" s="230"/>
      <c r="AC2060" s="230"/>
      <c r="AD2060" s="230"/>
      <c r="AE2060" s="230"/>
      <c r="AF2060" s="230"/>
      <c r="AG2060" s="230"/>
      <c r="AH2060" s="230"/>
      <c r="AI2060" s="230"/>
      <c r="AJ2060" s="230"/>
      <c r="AK2060" s="230"/>
      <c r="AL2060" s="230"/>
      <c r="AM2060" s="230"/>
      <c r="AN2060" s="230"/>
      <c r="AO2060" s="230"/>
      <c r="AP2060" s="230"/>
      <c r="AQ2060" s="230"/>
      <c r="AR2060" s="230"/>
      <c r="AS2060" s="230"/>
      <c r="AT2060" s="230"/>
      <c r="AU2060" s="230"/>
      <c r="AV2060" s="230"/>
      <c r="AW2060" s="230"/>
      <c r="AX2060" s="230"/>
      <c r="AY2060" s="230"/>
      <c r="AZ2060" s="230"/>
      <c r="BA2060" s="230"/>
      <c r="BB2060" s="230"/>
      <c r="BC2060" s="230"/>
      <c r="BD2060" s="230"/>
      <c r="BE2060" s="230"/>
      <c r="BF2060" s="230"/>
      <c r="BG2060" s="230"/>
      <c r="BH2060" s="230"/>
      <c r="BI2060" s="230"/>
      <c r="BJ2060" s="230"/>
      <c r="BK2060" s="230"/>
      <c r="BL2060" s="230"/>
      <c r="BM2060" s="230"/>
      <c r="BN2060" s="230"/>
      <c r="BO2060" s="230"/>
      <c r="BP2060" s="230"/>
      <c r="BQ2060" s="230"/>
      <c r="BR2060" s="230"/>
      <c r="BS2060" s="230"/>
      <c r="BT2060" s="230"/>
      <c r="BU2060" s="230"/>
      <c r="BV2060" s="230"/>
      <c r="BW2060" s="230"/>
      <c r="BX2060" s="230"/>
      <c r="BY2060" s="230"/>
      <c r="BZ2060" s="230"/>
      <c r="CA2060" s="230"/>
      <c r="CB2060" s="230"/>
      <c r="CC2060" s="230"/>
      <c r="CD2060" s="230"/>
      <c r="CE2060" s="230"/>
      <c r="CF2060" s="230"/>
      <c r="CG2060" s="230"/>
      <c r="CH2060" s="230"/>
      <c r="CI2060" s="230"/>
      <c r="CJ2060" s="230"/>
      <c r="CK2060" s="230"/>
      <c r="CL2060" s="230"/>
      <c r="CM2060" s="230"/>
      <c r="CN2060" s="230"/>
      <c r="CO2060" s="230"/>
      <c r="CP2060" s="230"/>
      <c r="CQ2060" s="230"/>
      <c r="CR2060" s="230"/>
      <c r="CS2060" s="230"/>
      <c r="CT2060" s="230"/>
      <c r="CU2060" s="230"/>
      <c r="CV2060" s="230"/>
      <c r="CW2060" s="230"/>
      <c r="CX2060" s="230"/>
      <c r="CY2060" s="230"/>
      <c r="CZ2060" s="230"/>
      <c r="DA2060" s="230"/>
      <c r="DB2060" s="230"/>
      <c r="DC2060" s="230"/>
      <c r="DD2060" s="230"/>
      <c r="DE2060" s="230"/>
      <c r="DF2060" s="230"/>
      <c r="DG2060" s="230"/>
      <c r="DH2060" s="230"/>
      <c r="DI2060" s="230"/>
      <c r="DJ2060" s="230"/>
      <c r="DK2060" s="230"/>
      <c r="DL2060" s="230"/>
      <c r="DM2060" s="230"/>
      <c r="DN2060" s="230"/>
      <c r="DO2060" s="230"/>
      <c r="DP2060" s="230"/>
      <c r="DQ2060" s="230"/>
      <c r="DR2060" s="230"/>
      <c r="DS2060" s="230"/>
    </row>
    <row r="2061" spans="1:123" ht="24" customHeight="1" x14ac:dyDescent="0.2">
      <c r="A2061" s="284"/>
      <c r="B2061" s="103"/>
      <c r="C2061" s="143" t="s">
        <v>604</v>
      </c>
      <c r="D2061" s="104"/>
      <c r="E2061" s="105"/>
      <c r="F2061" s="106"/>
      <c r="G2061" s="285"/>
    </row>
    <row r="2062" spans="1:123" s="229" customFormat="1" ht="24" customHeight="1" x14ac:dyDescent="0.2">
      <c r="A2062" s="224" t="str">
        <f t="shared" ref="A2062:A2075" si="616">IFERROR(VLOOKUP(C2062,Tabla_Insumos,4,FALSE),"")</f>
        <v/>
      </c>
      <c r="B2062" s="222" t="str">
        <f>IFERROR(VLOOKUP(C2062,Tabla_Insumos,5,FALSE),"")</f>
        <v/>
      </c>
      <c r="C2062" s="223"/>
      <c r="D2062" s="224" t="str">
        <f t="shared" ref="D2062:D2075" si="617">IFERROR(VLOOKUP(C2062,Tabla_Insumos,2,FALSE),"")</f>
        <v/>
      </c>
      <c r="E2062" s="225"/>
      <c r="F2062" s="226">
        <f t="shared" ref="F2062:F2075" si="618">IFERROR(VLOOKUP(C2062,Tabla_Insumos,3,FALSE),0)</f>
        <v>0</v>
      </c>
      <c r="G2062" s="286">
        <f>ROUND(E2062*F2062,2)</f>
        <v>0</v>
      </c>
    </row>
    <row r="2063" spans="1:123" s="229" customFormat="1" ht="24" customHeight="1" x14ac:dyDescent="0.2">
      <c r="A2063" s="224" t="str">
        <f t="shared" si="616"/>
        <v/>
      </c>
      <c r="B2063" s="222" t="str">
        <f t="shared" ref="B2063:B2075" si="619">IFERROR(VLOOKUP(C2063,Tabla_Insumos,5,FALSE),"")</f>
        <v/>
      </c>
      <c r="C2063" s="223"/>
      <c r="D2063" s="224" t="str">
        <f t="shared" si="617"/>
        <v/>
      </c>
      <c r="E2063" s="225"/>
      <c r="F2063" s="226">
        <f t="shared" si="618"/>
        <v>0</v>
      </c>
      <c r="G2063" s="286">
        <f t="shared" ref="G2063:G2075" si="620">ROUND(E2063*F2063,2)</f>
        <v>0</v>
      </c>
    </row>
    <row r="2064" spans="1:123" s="229" customFormat="1" ht="24" customHeight="1" x14ac:dyDescent="0.2">
      <c r="A2064" s="224" t="str">
        <f t="shared" si="616"/>
        <v/>
      </c>
      <c r="B2064" s="222" t="str">
        <f t="shared" si="619"/>
        <v/>
      </c>
      <c r="C2064" s="223"/>
      <c r="D2064" s="224" t="str">
        <f t="shared" si="617"/>
        <v/>
      </c>
      <c r="E2064" s="225"/>
      <c r="F2064" s="226">
        <f t="shared" si="618"/>
        <v>0</v>
      </c>
      <c r="G2064" s="286">
        <f t="shared" si="620"/>
        <v>0</v>
      </c>
    </row>
    <row r="2065" spans="1:7" s="229" customFormat="1" ht="24" customHeight="1" x14ac:dyDescent="0.2">
      <c r="A2065" s="224" t="str">
        <f t="shared" si="616"/>
        <v/>
      </c>
      <c r="B2065" s="222" t="str">
        <f t="shared" si="619"/>
        <v/>
      </c>
      <c r="C2065" s="223"/>
      <c r="D2065" s="224" t="str">
        <f t="shared" si="617"/>
        <v/>
      </c>
      <c r="E2065" s="225"/>
      <c r="F2065" s="226">
        <f t="shared" si="618"/>
        <v>0</v>
      </c>
      <c r="G2065" s="286">
        <f t="shared" si="620"/>
        <v>0</v>
      </c>
    </row>
    <row r="2066" spans="1:7" s="229" customFormat="1" ht="24" customHeight="1" x14ac:dyDescent="0.2">
      <c r="A2066" s="224" t="str">
        <f t="shared" si="616"/>
        <v/>
      </c>
      <c r="B2066" s="222" t="str">
        <f t="shared" si="619"/>
        <v/>
      </c>
      <c r="C2066" s="223"/>
      <c r="D2066" s="224" t="str">
        <f t="shared" si="617"/>
        <v/>
      </c>
      <c r="E2066" s="225"/>
      <c r="F2066" s="226">
        <f t="shared" si="618"/>
        <v>0</v>
      </c>
      <c r="G2066" s="286">
        <f t="shared" si="620"/>
        <v>0</v>
      </c>
    </row>
    <row r="2067" spans="1:7" s="229" customFormat="1" ht="24" customHeight="1" x14ac:dyDescent="0.2">
      <c r="A2067" s="224" t="str">
        <f t="shared" si="616"/>
        <v/>
      </c>
      <c r="B2067" s="222" t="str">
        <f t="shared" si="619"/>
        <v/>
      </c>
      <c r="C2067" s="223"/>
      <c r="D2067" s="224" t="str">
        <f t="shared" si="617"/>
        <v/>
      </c>
      <c r="E2067" s="225"/>
      <c r="F2067" s="226">
        <f t="shared" si="618"/>
        <v>0</v>
      </c>
      <c r="G2067" s="286">
        <f t="shared" si="620"/>
        <v>0</v>
      </c>
    </row>
    <row r="2068" spans="1:7" s="229" customFormat="1" ht="24" customHeight="1" x14ac:dyDescent="0.2">
      <c r="A2068" s="224" t="str">
        <f t="shared" si="616"/>
        <v/>
      </c>
      <c r="B2068" s="222" t="str">
        <f t="shared" si="619"/>
        <v/>
      </c>
      <c r="C2068" s="223"/>
      <c r="D2068" s="224" t="str">
        <f t="shared" si="617"/>
        <v/>
      </c>
      <c r="E2068" s="225"/>
      <c r="F2068" s="226">
        <f t="shared" si="618"/>
        <v>0</v>
      </c>
      <c r="G2068" s="286">
        <f t="shared" si="620"/>
        <v>0</v>
      </c>
    </row>
    <row r="2069" spans="1:7" s="229" customFormat="1" ht="24" customHeight="1" x14ac:dyDescent="0.2">
      <c r="A2069" s="224" t="str">
        <f t="shared" si="616"/>
        <v/>
      </c>
      <c r="B2069" s="222" t="str">
        <f t="shared" si="619"/>
        <v/>
      </c>
      <c r="C2069" s="223"/>
      <c r="D2069" s="224" t="str">
        <f t="shared" si="617"/>
        <v/>
      </c>
      <c r="E2069" s="225"/>
      <c r="F2069" s="226">
        <f t="shared" si="618"/>
        <v>0</v>
      </c>
      <c r="G2069" s="286">
        <f t="shared" si="620"/>
        <v>0</v>
      </c>
    </row>
    <row r="2070" spans="1:7" s="229" customFormat="1" ht="24" customHeight="1" x14ac:dyDescent="0.2">
      <c r="A2070" s="224" t="str">
        <f t="shared" si="616"/>
        <v/>
      </c>
      <c r="B2070" s="222" t="str">
        <f t="shared" si="619"/>
        <v/>
      </c>
      <c r="C2070" s="223"/>
      <c r="D2070" s="224" t="str">
        <f t="shared" si="617"/>
        <v/>
      </c>
      <c r="E2070" s="225"/>
      <c r="F2070" s="226">
        <f t="shared" si="618"/>
        <v>0</v>
      </c>
      <c r="G2070" s="286">
        <f t="shared" si="620"/>
        <v>0</v>
      </c>
    </row>
    <row r="2071" spans="1:7" s="229" customFormat="1" ht="24" customHeight="1" x14ac:dyDescent="0.2">
      <c r="A2071" s="224" t="str">
        <f t="shared" si="616"/>
        <v/>
      </c>
      <c r="B2071" s="222" t="str">
        <f t="shared" si="619"/>
        <v/>
      </c>
      <c r="C2071" s="223"/>
      <c r="D2071" s="224" t="str">
        <f t="shared" si="617"/>
        <v/>
      </c>
      <c r="E2071" s="225"/>
      <c r="F2071" s="226">
        <f t="shared" si="618"/>
        <v>0</v>
      </c>
      <c r="G2071" s="286">
        <f t="shared" si="620"/>
        <v>0</v>
      </c>
    </row>
    <row r="2072" spans="1:7" s="229" customFormat="1" ht="24" customHeight="1" x14ac:dyDescent="0.2">
      <c r="A2072" s="224" t="str">
        <f t="shared" si="616"/>
        <v/>
      </c>
      <c r="B2072" s="222" t="str">
        <f t="shared" si="619"/>
        <v/>
      </c>
      <c r="C2072" s="223"/>
      <c r="D2072" s="224" t="str">
        <f t="shared" si="617"/>
        <v/>
      </c>
      <c r="E2072" s="225"/>
      <c r="F2072" s="226">
        <f t="shared" si="618"/>
        <v>0</v>
      </c>
      <c r="G2072" s="286">
        <f t="shared" si="620"/>
        <v>0</v>
      </c>
    </row>
    <row r="2073" spans="1:7" s="229" customFormat="1" ht="24" customHeight="1" x14ac:dyDescent="0.2">
      <c r="A2073" s="224" t="str">
        <f t="shared" si="616"/>
        <v/>
      </c>
      <c r="B2073" s="222" t="str">
        <f t="shared" si="619"/>
        <v/>
      </c>
      <c r="C2073" s="223"/>
      <c r="D2073" s="224" t="str">
        <f t="shared" si="617"/>
        <v/>
      </c>
      <c r="E2073" s="225"/>
      <c r="F2073" s="226">
        <f t="shared" si="618"/>
        <v>0</v>
      </c>
      <c r="G2073" s="286">
        <f t="shared" si="620"/>
        <v>0</v>
      </c>
    </row>
    <row r="2074" spans="1:7" s="229" customFormat="1" ht="24" customHeight="1" x14ac:dyDescent="0.2">
      <c r="A2074" s="224" t="str">
        <f t="shared" si="616"/>
        <v/>
      </c>
      <c r="B2074" s="222" t="str">
        <f t="shared" si="619"/>
        <v/>
      </c>
      <c r="C2074" s="223"/>
      <c r="D2074" s="224" t="str">
        <f t="shared" si="617"/>
        <v/>
      </c>
      <c r="E2074" s="225"/>
      <c r="F2074" s="226">
        <f t="shared" si="618"/>
        <v>0</v>
      </c>
      <c r="G2074" s="286">
        <f t="shared" si="620"/>
        <v>0</v>
      </c>
    </row>
    <row r="2075" spans="1:7" s="229" customFormat="1" ht="24" customHeight="1" x14ac:dyDescent="0.2">
      <c r="A2075" s="224" t="str">
        <f t="shared" si="616"/>
        <v/>
      </c>
      <c r="B2075" s="222" t="str">
        <f t="shared" si="619"/>
        <v/>
      </c>
      <c r="C2075" s="223"/>
      <c r="D2075" s="224" t="str">
        <f t="shared" si="617"/>
        <v/>
      </c>
      <c r="E2075" s="225"/>
      <c r="F2075" s="227">
        <f t="shared" si="618"/>
        <v>0</v>
      </c>
      <c r="G2075" s="286">
        <f t="shared" si="620"/>
        <v>0</v>
      </c>
    </row>
    <row r="2076" spans="1:7" ht="24" customHeight="1" x14ac:dyDescent="0.2">
      <c r="A2076" s="287"/>
      <c r="D2076" s="97"/>
      <c r="E2076" s="98"/>
      <c r="F2076" s="273" t="s">
        <v>31</v>
      </c>
      <c r="G2076" s="288">
        <f>SUBTOTAL(9,G2062:G2075)</f>
        <v>0</v>
      </c>
    </row>
    <row r="2077" spans="1:7" ht="24" customHeight="1" x14ac:dyDescent="0.2">
      <c r="A2077" s="287"/>
      <c r="C2077" s="107" t="s">
        <v>605</v>
      </c>
      <c r="D2077" s="97"/>
      <c r="E2077" s="98"/>
      <c r="G2077" s="289"/>
    </row>
    <row r="2078" spans="1:7" s="229" customFormat="1" ht="24" customHeight="1" x14ac:dyDescent="0.2">
      <c r="A2078" s="224" t="str">
        <f t="shared" ref="A2078:A2085" si="621">IFERROR(VLOOKUP(C2078,Tabla_Insumos,4,FALSE),"")</f>
        <v/>
      </c>
      <c r="B2078" s="222">
        <f t="shared" ref="B2078:B2085" si="622">IFERROR(VLOOKUP(A2078,Tabla_Indices,5,FALSE),"")</f>
        <v>0</v>
      </c>
      <c r="C2078" s="223"/>
      <c r="D2078" s="224" t="str">
        <f t="shared" ref="D2078:D2085" si="623">IFERROR(VLOOKUP(C2078,Tabla_Insumos,2,FALSE),"")</f>
        <v/>
      </c>
      <c r="E2078" s="225"/>
      <c r="F2078" s="228">
        <f t="shared" ref="F2078:F2085" si="624">IFERROR(VLOOKUP(C2078,Tabla_Insumos,3,FALSE),0)</f>
        <v>0</v>
      </c>
      <c r="G2078" s="286">
        <f>ROUND(E2078*F2078,2)</f>
        <v>0</v>
      </c>
    </row>
    <row r="2079" spans="1:7" s="229" customFormat="1" ht="24" customHeight="1" x14ac:dyDescent="0.2">
      <c r="A2079" s="224" t="str">
        <f t="shared" si="621"/>
        <v/>
      </c>
      <c r="B2079" s="222">
        <f t="shared" si="622"/>
        <v>0</v>
      </c>
      <c r="C2079" s="223"/>
      <c r="D2079" s="224" t="str">
        <f t="shared" si="623"/>
        <v/>
      </c>
      <c r="E2079" s="225"/>
      <c r="F2079" s="228">
        <f t="shared" si="624"/>
        <v>0</v>
      </c>
      <c r="G2079" s="286">
        <f>ROUND(E2079*F2079,2)</f>
        <v>0</v>
      </c>
    </row>
    <row r="2080" spans="1:7" s="229" customFormat="1" ht="24" customHeight="1" x14ac:dyDescent="0.2">
      <c r="A2080" s="224" t="str">
        <f t="shared" si="621"/>
        <v/>
      </c>
      <c r="B2080" s="222">
        <f t="shared" si="622"/>
        <v>0</v>
      </c>
      <c r="C2080" s="223"/>
      <c r="D2080" s="224" t="str">
        <f t="shared" si="623"/>
        <v/>
      </c>
      <c r="E2080" s="225"/>
      <c r="F2080" s="228">
        <f t="shared" si="624"/>
        <v>0</v>
      </c>
      <c r="G2080" s="286">
        <f t="shared" ref="G2080:G2085" si="625">ROUND(E2080*F2080,2)</f>
        <v>0</v>
      </c>
    </row>
    <row r="2081" spans="1:7" s="229" customFormat="1" ht="24" customHeight="1" x14ac:dyDescent="0.2">
      <c r="A2081" s="224" t="str">
        <f t="shared" si="621"/>
        <v/>
      </c>
      <c r="B2081" s="222">
        <f t="shared" si="622"/>
        <v>0</v>
      </c>
      <c r="C2081" s="223"/>
      <c r="D2081" s="224" t="str">
        <f t="shared" si="623"/>
        <v/>
      </c>
      <c r="E2081" s="225"/>
      <c r="F2081" s="228">
        <f t="shared" si="624"/>
        <v>0</v>
      </c>
      <c r="G2081" s="286">
        <f t="shared" si="625"/>
        <v>0</v>
      </c>
    </row>
    <row r="2082" spans="1:7" s="229" customFormat="1" ht="24" customHeight="1" x14ac:dyDescent="0.2">
      <c r="A2082" s="224" t="str">
        <f t="shared" si="621"/>
        <v/>
      </c>
      <c r="B2082" s="222">
        <f t="shared" si="622"/>
        <v>0</v>
      </c>
      <c r="C2082" s="223"/>
      <c r="D2082" s="224" t="str">
        <f t="shared" si="623"/>
        <v/>
      </c>
      <c r="E2082" s="225"/>
      <c r="F2082" s="226">
        <f t="shared" si="624"/>
        <v>0</v>
      </c>
      <c r="G2082" s="286">
        <f t="shared" si="625"/>
        <v>0</v>
      </c>
    </row>
    <row r="2083" spans="1:7" s="229" customFormat="1" ht="24" customHeight="1" x14ac:dyDescent="0.2">
      <c r="A2083" s="224" t="str">
        <f t="shared" si="621"/>
        <v/>
      </c>
      <c r="B2083" s="222">
        <f t="shared" si="622"/>
        <v>0</v>
      </c>
      <c r="C2083" s="223"/>
      <c r="D2083" s="224" t="str">
        <f t="shared" si="623"/>
        <v/>
      </c>
      <c r="E2083" s="225"/>
      <c r="F2083" s="226">
        <f t="shared" si="624"/>
        <v>0</v>
      </c>
      <c r="G2083" s="286">
        <f t="shared" si="625"/>
        <v>0</v>
      </c>
    </row>
    <row r="2084" spans="1:7" s="229" customFormat="1" ht="24" customHeight="1" x14ac:dyDescent="0.2">
      <c r="A2084" s="224" t="str">
        <f t="shared" si="621"/>
        <v/>
      </c>
      <c r="B2084" s="222">
        <f t="shared" si="622"/>
        <v>0</v>
      </c>
      <c r="C2084" s="223"/>
      <c r="D2084" s="224" t="str">
        <f t="shared" si="623"/>
        <v/>
      </c>
      <c r="E2084" s="225"/>
      <c r="F2084" s="226">
        <f t="shared" si="624"/>
        <v>0</v>
      </c>
      <c r="G2084" s="286">
        <f t="shared" si="625"/>
        <v>0</v>
      </c>
    </row>
    <row r="2085" spans="1:7" s="229" customFormat="1" ht="24" customHeight="1" x14ac:dyDescent="0.2">
      <c r="A2085" s="224" t="str">
        <f t="shared" si="621"/>
        <v/>
      </c>
      <c r="B2085" s="222">
        <f t="shared" si="622"/>
        <v>0</v>
      </c>
      <c r="C2085" s="223"/>
      <c r="D2085" s="224" t="str">
        <f t="shared" si="623"/>
        <v/>
      </c>
      <c r="E2085" s="225"/>
      <c r="F2085" s="226">
        <f t="shared" si="624"/>
        <v>0</v>
      </c>
      <c r="G2085" s="286">
        <f t="shared" si="625"/>
        <v>0</v>
      </c>
    </row>
    <row r="2086" spans="1:7" ht="24" customHeight="1" x14ac:dyDescent="0.2">
      <c r="A2086" s="287"/>
      <c r="D2086" s="97"/>
      <c r="E2086" s="98"/>
      <c r="F2086" s="273" t="s">
        <v>32</v>
      </c>
      <c r="G2086" s="288">
        <f>SUBTOTAL(9,G2078:G2085)</f>
        <v>0</v>
      </c>
    </row>
    <row r="2087" spans="1:7" ht="24" customHeight="1" x14ac:dyDescent="0.2">
      <c r="A2087" s="287"/>
      <c r="C2087" s="107" t="s">
        <v>606</v>
      </c>
      <c r="D2087" s="97"/>
      <c r="E2087" s="98"/>
      <c r="G2087" s="289"/>
    </row>
    <row r="2088" spans="1:7" s="229" customFormat="1" ht="24" customHeight="1" x14ac:dyDescent="0.2">
      <c r="A2088" s="224" t="str">
        <f t="shared" ref="A2088:A2096" si="626">IFERROR(VLOOKUP(C2088,Tabla_Insumos,4,FALSE),"")</f>
        <v/>
      </c>
      <c r="B2088" s="222" t="str">
        <f t="shared" ref="B2088:B2096" si="627">IFERROR(VLOOKUP(C2088,Tabla_Insumos,5,FALSE),"")</f>
        <v/>
      </c>
      <c r="C2088" s="223"/>
      <c r="D2088" s="224" t="str">
        <f t="shared" ref="D2088:D2096" si="628">IFERROR(VLOOKUP(C2088,Tabla_Insumos,2,FALSE),"")</f>
        <v/>
      </c>
      <c r="E2088" s="225"/>
      <c r="F2088" s="226">
        <f t="shared" ref="F2088:F2096" si="629">IFERROR(VLOOKUP(C2088,Tabla_Insumos,3,FALSE),0)</f>
        <v>0</v>
      </c>
      <c r="G2088" s="286">
        <f t="shared" ref="G2088:G2096" si="630">ROUND(E2088*F2088,2)</f>
        <v>0</v>
      </c>
    </row>
    <row r="2089" spans="1:7" s="229" customFormat="1" ht="24" customHeight="1" x14ac:dyDescent="0.2">
      <c r="A2089" s="224" t="str">
        <f t="shared" si="626"/>
        <v/>
      </c>
      <c r="B2089" s="222" t="str">
        <f t="shared" si="627"/>
        <v/>
      </c>
      <c r="C2089" s="223"/>
      <c r="D2089" s="224" t="str">
        <f t="shared" si="628"/>
        <v/>
      </c>
      <c r="E2089" s="225"/>
      <c r="F2089" s="226">
        <f t="shared" si="629"/>
        <v>0</v>
      </c>
      <c r="G2089" s="286">
        <f t="shared" si="630"/>
        <v>0</v>
      </c>
    </row>
    <row r="2090" spans="1:7" s="229" customFormat="1" ht="24" customHeight="1" x14ac:dyDescent="0.2">
      <c r="A2090" s="224" t="str">
        <f t="shared" si="626"/>
        <v/>
      </c>
      <c r="B2090" s="222" t="str">
        <f t="shared" si="627"/>
        <v/>
      </c>
      <c r="C2090" s="223"/>
      <c r="D2090" s="224" t="str">
        <f t="shared" si="628"/>
        <v/>
      </c>
      <c r="E2090" s="225"/>
      <c r="F2090" s="226">
        <f t="shared" si="629"/>
        <v>0</v>
      </c>
      <c r="G2090" s="286">
        <f t="shared" si="630"/>
        <v>0</v>
      </c>
    </row>
    <row r="2091" spans="1:7" s="229" customFormat="1" ht="24" customHeight="1" x14ac:dyDescent="0.2">
      <c r="A2091" s="224" t="str">
        <f t="shared" si="626"/>
        <v/>
      </c>
      <c r="B2091" s="222" t="str">
        <f t="shared" si="627"/>
        <v/>
      </c>
      <c r="C2091" s="223"/>
      <c r="D2091" s="224" t="str">
        <f t="shared" si="628"/>
        <v/>
      </c>
      <c r="E2091" s="225"/>
      <c r="F2091" s="226">
        <f t="shared" si="629"/>
        <v>0</v>
      </c>
      <c r="G2091" s="286">
        <f t="shared" si="630"/>
        <v>0</v>
      </c>
    </row>
    <row r="2092" spans="1:7" s="229" customFormat="1" ht="24" customHeight="1" x14ac:dyDescent="0.2">
      <c r="A2092" s="224" t="str">
        <f t="shared" si="626"/>
        <v/>
      </c>
      <c r="B2092" s="222" t="str">
        <f t="shared" si="627"/>
        <v/>
      </c>
      <c r="C2092" s="223"/>
      <c r="D2092" s="224" t="str">
        <f t="shared" si="628"/>
        <v/>
      </c>
      <c r="E2092" s="225"/>
      <c r="F2092" s="226">
        <f t="shared" si="629"/>
        <v>0</v>
      </c>
      <c r="G2092" s="286">
        <f t="shared" si="630"/>
        <v>0</v>
      </c>
    </row>
    <row r="2093" spans="1:7" s="229" customFormat="1" ht="24" customHeight="1" x14ac:dyDescent="0.2">
      <c r="A2093" s="224" t="str">
        <f t="shared" si="626"/>
        <v/>
      </c>
      <c r="B2093" s="222" t="str">
        <f t="shared" si="627"/>
        <v/>
      </c>
      <c r="C2093" s="223"/>
      <c r="D2093" s="224" t="str">
        <f t="shared" si="628"/>
        <v/>
      </c>
      <c r="E2093" s="225"/>
      <c r="F2093" s="226">
        <f t="shared" si="629"/>
        <v>0</v>
      </c>
      <c r="G2093" s="286">
        <f t="shared" si="630"/>
        <v>0</v>
      </c>
    </row>
    <row r="2094" spans="1:7" s="229" customFormat="1" ht="24" customHeight="1" x14ac:dyDescent="0.2">
      <c r="A2094" s="224" t="str">
        <f t="shared" si="626"/>
        <v/>
      </c>
      <c r="B2094" s="222" t="str">
        <f t="shared" si="627"/>
        <v/>
      </c>
      <c r="C2094" s="223"/>
      <c r="D2094" s="224" t="str">
        <f t="shared" si="628"/>
        <v/>
      </c>
      <c r="E2094" s="225"/>
      <c r="F2094" s="226">
        <f t="shared" si="629"/>
        <v>0</v>
      </c>
      <c r="G2094" s="286">
        <f t="shared" si="630"/>
        <v>0</v>
      </c>
    </row>
    <row r="2095" spans="1:7" s="229" customFormat="1" ht="24" customHeight="1" x14ac:dyDescent="0.2">
      <c r="A2095" s="224" t="str">
        <f t="shared" si="626"/>
        <v/>
      </c>
      <c r="B2095" s="222" t="str">
        <f t="shared" si="627"/>
        <v/>
      </c>
      <c r="C2095" s="223"/>
      <c r="D2095" s="224" t="str">
        <f t="shared" si="628"/>
        <v/>
      </c>
      <c r="E2095" s="225"/>
      <c r="F2095" s="226">
        <f t="shared" si="629"/>
        <v>0</v>
      </c>
      <c r="G2095" s="286">
        <f t="shared" si="630"/>
        <v>0</v>
      </c>
    </row>
    <row r="2096" spans="1:7" s="229" customFormat="1" ht="24" customHeight="1" x14ac:dyDescent="0.2">
      <c r="A2096" s="224" t="str">
        <f t="shared" si="626"/>
        <v/>
      </c>
      <c r="B2096" s="222" t="str">
        <f t="shared" si="627"/>
        <v/>
      </c>
      <c r="C2096" s="223"/>
      <c r="D2096" s="224" t="str">
        <f t="shared" si="628"/>
        <v/>
      </c>
      <c r="E2096" s="225"/>
      <c r="F2096" s="226">
        <f t="shared" si="629"/>
        <v>0</v>
      </c>
      <c r="G2096" s="286">
        <f t="shared" si="630"/>
        <v>0</v>
      </c>
    </row>
    <row r="2097" spans="1:123" ht="24" customHeight="1" x14ac:dyDescent="0.2">
      <c r="A2097" s="290"/>
      <c r="B2097" s="97"/>
      <c r="D2097" s="97"/>
      <c r="E2097" s="98"/>
      <c r="F2097" s="273" t="s">
        <v>33</v>
      </c>
      <c r="G2097" s="288">
        <f>SUBTOTAL(9,G2088:G2096)</f>
        <v>0</v>
      </c>
    </row>
    <row r="2098" spans="1:123" ht="24" customHeight="1" x14ac:dyDescent="0.2">
      <c r="A2098" s="291"/>
      <c r="B2098" s="97"/>
      <c r="D2098" s="97"/>
      <c r="E2098" s="98"/>
      <c r="G2098" s="289"/>
    </row>
    <row r="2099" spans="1:123" ht="24" customHeight="1" x14ac:dyDescent="0.2">
      <c r="A2099" s="292" t="str">
        <f>B2057</f>
        <v/>
      </c>
      <c r="B2099" s="293" t="str">
        <f>C2057</f>
        <v/>
      </c>
      <c r="C2099" s="104"/>
      <c r="D2099" s="104" t="s">
        <v>34</v>
      </c>
      <c r="E2099" s="105"/>
      <c r="F2099" s="295" t="s">
        <v>35</v>
      </c>
      <c r="G2099" s="294">
        <f>SUBTOTAL(9,G2062:G2098)</f>
        <v>0</v>
      </c>
    </row>
    <row r="2101" spans="1:123" ht="24" customHeight="1" x14ac:dyDescent="0.2">
      <c r="A2101" s="274" t="s">
        <v>37</v>
      </c>
      <c r="B2101" s="275"/>
      <c r="C2101" s="275"/>
      <c r="D2101" s="275"/>
      <c r="E2101" s="275"/>
      <c r="F2101" s="275"/>
      <c r="G2101" s="276"/>
    </row>
    <row r="2102" spans="1:123" ht="24" customHeight="1" x14ac:dyDescent="0.2">
      <c r="A2102" s="277" t="s">
        <v>602</v>
      </c>
      <c r="B2102" s="93" t="str">
        <f>Comitente</f>
        <v>DIRECCION PROVINCIAL DE ESPACIOS VERDES</v>
      </c>
      <c r="C2102" s="89"/>
      <c r="D2102" s="94"/>
      <c r="E2102" s="94"/>
      <c r="F2102" s="95"/>
      <c r="G2102" s="278"/>
    </row>
    <row r="2103" spans="1:123" ht="24" customHeight="1" x14ac:dyDescent="0.2">
      <c r="A2103" s="277" t="s">
        <v>603</v>
      </c>
      <c r="B2103" s="93">
        <f>Contratista</f>
        <v>0</v>
      </c>
      <c r="C2103" s="90"/>
      <c r="D2103" s="90"/>
      <c r="E2103" s="90"/>
      <c r="F2103" s="96"/>
      <c r="G2103" s="279"/>
    </row>
    <row r="2104" spans="1:123" ht="24" customHeight="1" x14ac:dyDescent="0.2">
      <c r="A2104" s="277" t="s">
        <v>24</v>
      </c>
      <c r="B2104" s="93" t="str">
        <f>Obra</f>
        <v>EXTRACCION DE MANGRULLO EXISTENTE, PROVISION DE NUEVO MANGRULLO Y REFUNCIONALIZACION DE JUEGOS DE NIÑOS EN PARQUE DE MAYO</v>
      </c>
      <c r="C2104" s="90"/>
      <c r="D2104" s="90"/>
      <c r="E2104" s="90"/>
      <c r="F2104" s="96" t="s">
        <v>38</v>
      </c>
      <c r="G2104" s="280">
        <f>Fecha_Base</f>
        <v>44865</v>
      </c>
    </row>
    <row r="2105" spans="1:123" ht="24" customHeight="1" x14ac:dyDescent="0.2">
      <c r="A2105" s="281" t="s">
        <v>601</v>
      </c>
      <c r="B2105" s="91" t="str">
        <f>Ubicación</f>
        <v>CAPITAL</v>
      </c>
      <c r="C2105" s="91"/>
      <c r="D2105" s="97"/>
      <c r="E2105" s="98"/>
      <c r="G2105" s="282"/>
    </row>
    <row r="2106" spans="1:123" ht="24" customHeight="1" x14ac:dyDescent="0.2">
      <c r="A2106" s="281" t="s">
        <v>39</v>
      </c>
      <c r="B2106" s="100" t="str">
        <f>IFERROR(VALUE(LEFT(B2107,FIND(".",B2107)-1)),"")</f>
        <v/>
      </c>
      <c r="C2106" s="92" t="str">
        <f>IFERROR(VLOOKUP(B2106,Tabla_CyP,2,FALSE),"")</f>
        <v/>
      </c>
      <c r="E2106" s="98"/>
      <c r="G2106" s="282"/>
    </row>
    <row r="2107" spans="1:123" ht="24" customHeight="1" x14ac:dyDescent="0.2">
      <c r="A2107" s="281" t="s">
        <v>25</v>
      </c>
      <c r="B2107" s="101" t="str">
        <f>IFERROR(VLOOKUP(COUNTIF($A$1:A2107,"ANALISIS DE PRECIOS"),Tabla_NumeroItem,2,FALSE),"")</f>
        <v/>
      </c>
      <c r="C2107" s="92" t="str">
        <f>IFERROR(VLOOKUP(B2107,Tabla_CyP,2,FALSE),"")</f>
        <v/>
      </c>
      <c r="D2107" s="97"/>
      <c r="E2107" s="98"/>
      <c r="F2107" s="96" t="s">
        <v>26</v>
      </c>
      <c r="G2107" s="283" t="str">
        <f>IFERROR(VLOOKUP(B2107,Tabla_CyP,4,FALSE),"")</f>
        <v/>
      </c>
    </row>
    <row r="2108" spans="1:123" ht="24" customHeight="1" x14ac:dyDescent="0.2">
      <c r="A2108" s="281"/>
      <c r="B2108" s="91"/>
      <c r="D2108" s="97"/>
      <c r="E2108" s="98"/>
      <c r="G2108" s="282"/>
    </row>
    <row r="2109" spans="1:123" ht="24" customHeight="1" x14ac:dyDescent="0.2">
      <c r="A2109" s="334" t="s">
        <v>507</v>
      </c>
      <c r="B2109" s="335"/>
      <c r="C2109" s="336" t="s">
        <v>0</v>
      </c>
      <c r="D2109" s="336" t="s">
        <v>27</v>
      </c>
      <c r="E2109" s="338" t="s">
        <v>28</v>
      </c>
      <c r="F2109" s="340" t="s">
        <v>29</v>
      </c>
      <c r="G2109" s="340" t="s">
        <v>30</v>
      </c>
    </row>
    <row r="2110" spans="1:123" s="97" customFormat="1" ht="24" customHeight="1" x14ac:dyDescent="0.2">
      <c r="A2110" s="102" t="s">
        <v>508</v>
      </c>
      <c r="B2110" s="102" t="s">
        <v>509</v>
      </c>
      <c r="C2110" s="337"/>
      <c r="D2110" s="337"/>
      <c r="E2110" s="339"/>
      <c r="F2110" s="341"/>
      <c r="G2110" s="341"/>
      <c r="H2110" s="230"/>
      <c r="I2110" s="230"/>
      <c r="J2110" s="230"/>
      <c r="K2110" s="230"/>
      <c r="L2110" s="230"/>
      <c r="M2110" s="230"/>
      <c r="N2110" s="230"/>
      <c r="O2110" s="230"/>
      <c r="P2110" s="230"/>
      <c r="Q2110" s="230"/>
      <c r="R2110" s="230"/>
      <c r="S2110" s="230"/>
      <c r="T2110" s="230"/>
      <c r="U2110" s="230"/>
      <c r="V2110" s="230"/>
      <c r="W2110" s="230"/>
      <c r="X2110" s="230"/>
      <c r="Y2110" s="230"/>
      <c r="Z2110" s="230"/>
      <c r="AA2110" s="230"/>
      <c r="AB2110" s="230"/>
      <c r="AC2110" s="230"/>
      <c r="AD2110" s="230"/>
      <c r="AE2110" s="230"/>
      <c r="AF2110" s="230"/>
      <c r="AG2110" s="230"/>
      <c r="AH2110" s="230"/>
      <c r="AI2110" s="230"/>
      <c r="AJ2110" s="230"/>
      <c r="AK2110" s="230"/>
      <c r="AL2110" s="230"/>
      <c r="AM2110" s="230"/>
      <c r="AN2110" s="230"/>
      <c r="AO2110" s="230"/>
      <c r="AP2110" s="230"/>
      <c r="AQ2110" s="230"/>
      <c r="AR2110" s="230"/>
      <c r="AS2110" s="230"/>
      <c r="AT2110" s="230"/>
      <c r="AU2110" s="230"/>
      <c r="AV2110" s="230"/>
      <c r="AW2110" s="230"/>
      <c r="AX2110" s="230"/>
      <c r="AY2110" s="230"/>
      <c r="AZ2110" s="230"/>
      <c r="BA2110" s="230"/>
      <c r="BB2110" s="230"/>
      <c r="BC2110" s="230"/>
      <c r="BD2110" s="230"/>
      <c r="BE2110" s="230"/>
      <c r="BF2110" s="230"/>
      <c r="BG2110" s="230"/>
      <c r="BH2110" s="230"/>
      <c r="BI2110" s="230"/>
      <c r="BJ2110" s="230"/>
      <c r="BK2110" s="230"/>
      <c r="BL2110" s="230"/>
      <c r="BM2110" s="230"/>
      <c r="BN2110" s="230"/>
      <c r="BO2110" s="230"/>
      <c r="BP2110" s="230"/>
      <c r="BQ2110" s="230"/>
      <c r="BR2110" s="230"/>
      <c r="BS2110" s="230"/>
      <c r="BT2110" s="230"/>
      <c r="BU2110" s="230"/>
      <c r="BV2110" s="230"/>
      <c r="BW2110" s="230"/>
      <c r="BX2110" s="230"/>
      <c r="BY2110" s="230"/>
      <c r="BZ2110" s="230"/>
      <c r="CA2110" s="230"/>
      <c r="CB2110" s="230"/>
      <c r="CC2110" s="230"/>
      <c r="CD2110" s="230"/>
      <c r="CE2110" s="230"/>
      <c r="CF2110" s="230"/>
      <c r="CG2110" s="230"/>
      <c r="CH2110" s="230"/>
      <c r="CI2110" s="230"/>
      <c r="CJ2110" s="230"/>
      <c r="CK2110" s="230"/>
      <c r="CL2110" s="230"/>
      <c r="CM2110" s="230"/>
      <c r="CN2110" s="230"/>
      <c r="CO2110" s="230"/>
      <c r="CP2110" s="230"/>
      <c r="CQ2110" s="230"/>
      <c r="CR2110" s="230"/>
      <c r="CS2110" s="230"/>
      <c r="CT2110" s="230"/>
      <c r="CU2110" s="230"/>
      <c r="CV2110" s="230"/>
      <c r="CW2110" s="230"/>
      <c r="CX2110" s="230"/>
      <c r="CY2110" s="230"/>
      <c r="CZ2110" s="230"/>
      <c r="DA2110" s="230"/>
      <c r="DB2110" s="230"/>
      <c r="DC2110" s="230"/>
      <c r="DD2110" s="230"/>
      <c r="DE2110" s="230"/>
      <c r="DF2110" s="230"/>
      <c r="DG2110" s="230"/>
      <c r="DH2110" s="230"/>
      <c r="DI2110" s="230"/>
      <c r="DJ2110" s="230"/>
      <c r="DK2110" s="230"/>
      <c r="DL2110" s="230"/>
      <c r="DM2110" s="230"/>
      <c r="DN2110" s="230"/>
      <c r="DO2110" s="230"/>
      <c r="DP2110" s="230"/>
      <c r="DQ2110" s="230"/>
      <c r="DR2110" s="230"/>
      <c r="DS2110" s="230"/>
    </row>
    <row r="2111" spans="1:123" ht="24" customHeight="1" x14ac:dyDescent="0.2">
      <c r="A2111" s="284"/>
      <c r="B2111" s="103"/>
      <c r="C2111" s="143" t="s">
        <v>604</v>
      </c>
      <c r="D2111" s="104"/>
      <c r="E2111" s="105"/>
      <c r="F2111" s="106"/>
      <c r="G2111" s="285"/>
    </row>
    <row r="2112" spans="1:123" s="229" customFormat="1" ht="24" customHeight="1" x14ac:dyDescent="0.2">
      <c r="A2112" s="224" t="str">
        <f t="shared" ref="A2112:A2125" si="631">IFERROR(VLOOKUP(C2112,Tabla_Insumos,4,FALSE),"")</f>
        <v/>
      </c>
      <c r="B2112" s="222" t="str">
        <f>IFERROR(VLOOKUP(C2112,Tabla_Insumos,5,FALSE),"")</f>
        <v/>
      </c>
      <c r="C2112" s="223"/>
      <c r="D2112" s="224" t="str">
        <f t="shared" ref="D2112:D2125" si="632">IFERROR(VLOOKUP(C2112,Tabla_Insumos,2,FALSE),"")</f>
        <v/>
      </c>
      <c r="E2112" s="225"/>
      <c r="F2112" s="226">
        <f t="shared" ref="F2112:F2125" si="633">IFERROR(VLOOKUP(C2112,Tabla_Insumos,3,FALSE),0)</f>
        <v>0</v>
      </c>
      <c r="G2112" s="286">
        <f>ROUND(E2112*F2112,2)</f>
        <v>0</v>
      </c>
    </row>
    <row r="2113" spans="1:7" s="229" customFormat="1" ht="24" customHeight="1" x14ac:dyDescent="0.2">
      <c r="A2113" s="224" t="str">
        <f t="shared" si="631"/>
        <v/>
      </c>
      <c r="B2113" s="222" t="str">
        <f t="shared" ref="B2113:B2125" si="634">IFERROR(VLOOKUP(C2113,Tabla_Insumos,5,FALSE),"")</f>
        <v/>
      </c>
      <c r="C2113" s="223"/>
      <c r="D2113" s="224" t="str">
        <f t="shared" si="632"/>
        <v/>
      </c>
      <c r="E2113" s="225"/>
      <c r="F2113" s="226">
        <f t="shared" si="633"/>
        <v>0</v>
      </c>
      <c r="G2113" s="286">
        <f t="shared" ref="G2113:G2125" si="635">ROUND(E2113*F2113,2)</f>
        <v>0</v>
      </c>
    </row>
    <row r="2114" spans="1:7" s="229" customFormat="1" ht="24" customHeight="1" x14ac:dyDescent="0.2">
      <c r="A2114" s="224" t="str">
        <f t="shared" si="631"/>
        <v/>
      </c>
      <c r="B2114" s="222" t="str">
        <f t="shared" si="634"/>
        <v/>
      </c>
      <c r="C2114" s="223"/>
      <c r="D2114" s="224" t="str">
        <f t="shared" si="632"/>
        <v/>
      </c>
      <c r="E2114" s="225"/>
      <c r="F2114" s="226">
        <f t="shared" si="633"/>
        <v>0</v>
      </c>
      <c r="G2114" s="286">
        <f t="shared" si="635"/>
        <v>0</v>
      </c>
    </row>
    <row r="2115" spans="1:7" s="229" customFormat="1" ht="24" customHeight="1" x14ac:dyDescent="0.2">
      <c r="A2115" s="224" t="str">
        <f t="shared" si="631"/>
        <v/>
      </c>
      <c r="B2115" s="222" t="str">
        <f t="shared" si="634"/>
        <v/>
      </c>
      <c r="C2115" s="223"/>
      <c r="D2115" s="224" t="str">
        <f t="shared" si="632"/>
        <v/>
      </c>
      <c r="E2115" s="225"/>
      <c r="F2115" s="226">
        <f t="shared" si="633"/>
        <v>0</v>
      </c>
      <c r="G2115" s="286">
        <f t="shared" si="635"/>
        <v>0</v>
      </c>
    </row>
    <row r="2116" spans="1:7" s="229" customFormat="1" ht="24" customHeight="1" x14ac:dyDescent="0.2">
      <c r="A2116" s="224" t="str">
        <f t="shared" si="631"/>
        <v/>
      </c>
      <c r="B2116" s="222" t="str">
        <f t="shared" si="634"/>
        <v/>
      </c>
      <c r="C2116" s="223"/>
      <c r="D2116" s="224" t="str">
        <f t="shared" si="632"/>
        <v/>
      </c>
      <c r="E2116" s="225"/>
      <c r="F2116" s="226">
        <f t="shared" si="633"/>
        <v>0</v>
      </c>
      <c r="G2116" s="286">
        <f t="shared" si="635"/>
        <v>0</v>
      </c>
    </row>
    <row r="2117" spans="1:7" s="229" customFormat="1" ht="24" customHeight="1" x14ac:dyDescent="0.2">
      <c r="A2117" s="224" t="str">
        <f t="shared" si="631"/>
        <v/>
      </c>
      <c r="B2117" s="222" t="str">
        <f t="shared" si="634"/>
        <v/>
      </c>
      <c r="C2117" s="223"/>
      <c r="D2117" s="224" t="str">
        <f t="shared" si="632"/>
        <v/>
      </c>
      <c r="E2117" s="225"/>
      <c r="F2117" s="226">
        <f t="shared" si="633"/>
        <v>0</v>
      </c>
      <c r="G2117" s="286">
        <f t="shared" si="635"/>
        <v>0</v>
      </c>
    </row>
    <row r="2118" spans="1:7" s="229" customFormat="1" ht="24" customHeight="1" x14ac:dyDescent="0.2">
      <c r="A2118" s="224" t="str">
        <f t="shared" si="631"/>
        <v/>
      </c>
      <c r="B2118" s="222" t="str">
        <f t="shared" si="634"/>
        <v/>
      </c>
      <c r="C2118" s="223"/>
      <c r="D2118" s="224" t="str">
        <f t="shared" si="632"/>
        <v/>
      </c>
      <c r="E2118" s="225"/>
      <c r="F2118" s="226">
        <f t="shared" si="633"/>
        <v>0</v>
      </c>
      <c r="G2118" s="286">
        <f t="shared" si="635"/>
        <v>0</v>
      </c>
    </row>
    <row r="2119" spans="1:7" s="229" customFormat="1" ht="24" customHeight="1" x14ac:dyDescent="0.2">
      <c r="A2119" s="224" t="str">
        <f t="shared" si="631"/>
        <v/>
      </c>
      <c r="B2119" s="222" t="str">
        <f t="shared" si="634"/>
        <v/>
      </c>
      <c r="C2119" s="223"/>
      <c r="D2119" s="224" t="str">
        <f t="shared" si="632"/>
        <v/>
      </c>
      <c r="E2119" s="225"/>
      <c r="F2119" s="226">
        <f t="shared" si="633"/>
        <v>0</v>
      </c>
      <c r="G2119" s="286">
        <f t="shared" si="635"/>
        <v>0</v>
      </c>
    </row>
    <row r="2120" spans="1:7" s="229" customFormat="1" ht="24" customHeight="1" x14ac:dyDescent="0.2">
      <c r="A2120" s="224" t="str">
        <f t="shared" si="631"/>
        <v/>
      </c>
      <c r="B2120" s="222" t="str">
        <f t="shared" si="634"/>
        <v/>
      </c>
      <c r="C2120" s="223"/>
      <c r="D2120" s="224" t="str">
        <f t="shared" si="632"/>
        <v/>
      </c>
      <c r="E2120" s="225"/>
      <c r="F2120" s="226">
        <f t="shared" si="633"/>
        <v>0</v>
      </c>
      <c r="G2120" s="286">
        <f t="shared" si="635"/>
        <v>0</v>
      </c>
    </row>
    <row r="2121" spans="1:7" s="229" customFormat="1" ht="24" customHeight="1" x14ac:dyDescent="0.2">
      <c r="A2121" s="224" t="str">
        <f t="shared" si="631"/>
        <v/>
      </c>
      <c r="B2121" s="222" t="str">
        <f t="shared" si="634"/>
        <v/>
      </c>
      <c r="C2121" s="223"/>
      <c r="D2121" s="224" t="str">
        <f t="shared" si="632"/>
        <v/>
      </c>
      <c r="E2121" s="225"/>
      <c r="F2121" s="226">
        <f t="shared" si="633"/>
        <v>0</v>
      </c>
      <c r="G2121" s="286">
        <f t="shared" si="635"/>
        <v>0</v>
      </c>
    </row>
    <row r="2122" spans="1:7" s="229" customFormat="1" ht="24" customHeight="1" x14ac:dyDescent="0.2">
      <c r="A2122" s="224" t="str">
        <f t="shared" si="631"/>
        <v/>
      </c>
      <c r="B2122" s="222" t="str">
        <f t="shared" si="634"/>
        <v/>
      </c>
      <c r="C2122" s="223"/>
      <c r="D2122" s="224" t="str">
        <f t="shared" si="632"/>
        <v/>
      </c>
      <c r="E2122" s="225"/>
      <c r="F2122" s="226">
        <f t="shared" si="633"/>
        <v>0</v>
      </c>
      <c r="G2122" s="286">
        <f t="shared" si="635"/>
        <v>0</v>
      </c>
    </row>
    <row r="2123" spans="1:7" s="229" customFormat="1" ht="24" customHeight="1" x14ac:dyDescent="0.2">
      <c r="A2123" s="224" t="str">
        <f t="shared" si="631"/>
        <v/>
      </c>
      <c r="B2123" s="222" t="str">
        <f t="shared" si="634"/>
        <v/>
      </c>
      <c r="C2123" s="223"/>
      <c r="D2123" s="224" t="str">
        <f t="shared" si="632"/>
        <v/>
      </c>
      <c r="E2123" s="225"/>
      <c r="F2123" s="226">
        <f t="shared" si="633"/>
        <v>0</v>
      </c>
      <c r="G2123" s="286">
        <f t="shared" si="635"/>
        <v>0</v>
      </c>
    </row>
    <row r="2124" spans="1:7" s="229" customFormat="1" ht="24" customHeight="1" x14ac:dyDescent="0.2">
      <c r="A2124" s="224" t="str">
        <f t="shared" si="631"/>
        <v/>
      </c>
      <c r="B2124" s="222" t="str">
        <f t="shared" si="634"/>
        <v/>
      </c>
      <c r="C2124" s="223"/>
      <c r="D2124" s="224" t="str">
        <f t="shared" si="632"/>
        <v/>
      </c>
      <c r="E2124" s="225"/>
      <c r="F2124" s="226">
        <f t="shared" si="633"/>
        <v>0</v>
      </c>
      <c r="G2124" s="286">
        <f t="shared" si="635"/>
        <v>0</v>
      </c>
    </row>
    <row r="2125" spans="1:7" s="229" customFormat="1" ht="24" customHeight="1" x14ac:dyDescent="0.2">
      <c r="A2125" s="224" t="str">
        <f t="shared" si="631"/>
        <v/>
      </c>
      <c r="B2125" s="222" t="str">
        <f t="shared" si="634"/>
        <v/>
      </c>
      <c r="C2125" s="223"/>
      <c r="D2125" s="224" t="str">
        <f t="shared" si="632"/>
        <v/>
      </c>
      <c r="E2125" s="225"/>
      <c r="F2125" s="227">
        <f t="shared" si="633"/>
        <v>0</v>
      </c>
      <c r="G2125" s="286">
        <f t="shared" si="635"/>
        <v>0</v>
      </c>
    </row>
    <row r="2126" spans="1:7" ht="24" customHeight="1" x14ac:dyDescent="0.2">
      <c r="A2126" s="287"/>
      <c r="D2126" s="97"/>
      <c r="E2126" s="98"/>
      <c r="F2126" s="273" t="s">
        <v>31</v>
      </c>
      <c r="G2126" s="288">
        <f>SUBTOTAL(9,G2112:G2125)</f>
        <v>0</v>
      </c>
    </row>
    <row r="2127" spans="1:7" ht="24" customHeight="1" x14ac:dyDescent="0.2">
      <c r="A2127" s="287"/>
      <c r="C2127" s="107" t="s">
        <v>605</v>
      </c>
      <c r="D2127" s="97"/>
      <c r="E2127" s="98"/>
      <c r="G2127" s="289"/>
    </row>
    <row r="2128" spans="1:7" s="229" customFormat="1" ht="24" customHeight="1" x14ac:dyDescent="0.2">
      <c r="A2128" s="224" t="str">
        <f t="shared" ref="A2128:A2135" si="636">IFERROR(VLOOKUP(C2128,Tabla_Insumos,4,FALSE),"")</f>
        <v/>
      </c>
      <c r="B2128" s="222">
        <f t="shared" ref="B2128:B2135" si="637">IFERROR(VLOOKUP(A2128,Tabla_Indices,5,FALSE),"")</f>
        <v>0</v>
      </c>
      <c r="C2128" s="223"/>
      <c r="D2128" s="224" t="str">
        <f t="shared" ref="D2128:D2135" si="638">IFERROR(VLOOKUP(C2128,Tabla_Insumos,2,FALSE),"")</f>
        <v/>
      </c>
      <c r="E2128" s="225"/>
      <c r="F2128" s="228">
        <f t="shared" ref="F2128:F2135" si="639">IFERROR(VLOOKUP(C2128,Tabla_Insumos,3,FALSE),0)</f>
        <v>0</v>
      </c>
      <c r="G2128" s="286">
        <f>ROUND(E2128*F2128,2)</f>
        <v>0</v>
      </c>
    </row>
    <row r="2129" spans="1:7" s="229" customFormat="1" ht="24" customHeight="1" x14ac:dyDescent="0.2">
      <c r="A2129" s="224" t="str">
        <f t="shared" si="636"/>
        <v/>
      </c>
      <c r="B2129" s="222">
        <f t="shared" si="637"/>
        <v>0</v>
      </c>
      <c r="C2129" s="223"/>
      <c r="D2129" s="224" t="str">
        <f t="shared" si="638"/>
        <v/>
      </c>
      <c r="E2129" s="225"/>
      <c r="F2129" s="228">
        <f t="shared" si="639"/>
        <v>0</v>
      </c>
      <c r="G2129" s="286">
        <f>ROUND(E2129*F2129,2)</f>
        <v>0</v>
      </c>
    </row>
    <row r="2130" spans="1:7" s="229" customFormat="1" ht="24" customHeight="1" x14ac:dyDescent="0.2">
      <c r="A2130" s="224" t="str">
        <f t="shared" si="636"/>
        <v/>
      </c>
      <c r="B2130" s="222">
        <f t="shared" si="637"/>
        <v>0</v>
      </c>
      <c r="C2130" s="223"/>
      <c r="D2130" s="224" t="str">
        <f t="shared" si="638"/>
        <v/>
      </c>
      <c r="E2130" s="225"/>
      <c r="F2130" s="228">
        <f t="shared" si="639"/>
        <v>0</v>
      </c>
      <c r="G2130" s="286">
        <f t="shared" ref="G2130:G2135" si="640">ROUND(E2130*F2130,2)</f>
        <v>0</v>
      </c>
    </row>
    <row r="2131" spans="1:7" s="229" customFormat="1" ht="24" customHeight="1" x14ac:dyDescent="0.2">
      <c r="A2131" s="224" t="str">
        <f t="shared" si="636"/>
        <v/>
      </c>
      <c r="B2131" s="222">
        <f t="shared" si="637"/>
        <v>0</v>
      </c>
      <c r="C2131" s="223"/>
      <c r="D2131" s="224" t="str">
        <f t="shared" si="638"/>
        <v/>
      </c>
      <c r="E2131" s="225"/>
      <c r="F2131" s="228">
        <f t="shared" si="639"/>
        <v>0</v>
      </c>
      <c r="G2131" s="286">
        <f t="shared" si="640"/>
        <v>0</v>
      </c>
    </row>
    <row r="2132" spans="1:7" s="229" customFormat="1" ht="24" customHeight="1" x14ac:dyDescent="0.2">
      <c r="A2132" s="224" t="str">
        <f t="shared" si="636"/>
        <v/>
      </c>
      <c r="B2132" s="222">
        <f t="shared" si="637"/>
        <v>0</v>
      </c>
      <c r="C2132" s="223"/>
      <c r="D2132" s="224" t="str">
        <f t="shared" si="638"/>
        <v/>
      </c>
      <c r="E2132" s="225"/>
      <c r="F2132" s="226">
        <f t="shared" si="639"/>
        <v>0</v>
      </c>
      <c r="G2132" s="286">
        <f t="shared" si="640"/>
        <v>0</v>
      </c>
    </row>
    <row r="2133" spans="1:7" s="229" customFormat="1" ht="24" customHeight="1" x14ac:dyDescent="0.2">
      <c r="A2133" s="224" t="str">
        <f t="shared" si="636"/>
        <v/>
      </c>
      <c r="B2133" s="222">
        <f t="shared" si="637"/>
        <v>0</v>
      </c>
      <c r="C2133" s="223"/>
      <c r="D2133" s="224" t="str">
        <f t="shared" si="638"/>
        <v/>
      </c>
      <c r="E2133" s="225"/>
      <c r="F2133" s="226">
        <f t="shared" si="639"/>
        <v>0</v>
      </c>
      <c r="G2133" s="286">
        <f t="shared" si="640"/>
        <v>0</v>
      </c>
    </row>
    <row r="2134" spans="1:7" s="229" customFormat="1" ht="24" customHeight="1" x14ac:dyDescent="0.2">
      <c r="A2134" s="224" t="str">
        <f t="shared" si="636"/>
        <v/>
      </c>
      <c r="B2134" s="222">
        <f t="shared" si="637"/>
        <v>0</v>
      </c>
      <c r="C2134" s="223"/>
      <c r="D2134" s="224" t="str">
        <f t="shared" si="638"/>
        <v/>
      </c>
      <c r="E2134" s="225"/>
      <c r="F2134" s="226">
        <f t="shared" si="639"/>
        <v>0</v>
      </c>
      <c r="G2134" s="286">
        <f t="shared" si="640"/>
        <v>0</v>
      </c>
    </row>
    <row r="2135" spans="1:7" s="229" customFormat="1" ht="24" customHeight="1" x14ac:dyDescent="0.2">
      <c r="A2135" s="224" t="str">
        <f t="shared" si="636"/>
        <v/>
      </c>
      <c r="B2135" s="222">
        <f t="shared" si="637"/>
        <v>0</v>
      </c>
      <c r="C2135" s="223"/>
      <c r="D2135" s="224" t="str">
        <f t="shared" si="638"/>
        <v/>
      </c>
      <c r="E2135" s="225"/>
      <c r="F2135" s="226">
        <f t="shared" si="639"/>
        <v>0</v>
      </c>
      <c r="G2135" s="286">
        <f t="shared" si="640"/>
        <v>0</v>
      </c>
    </row>
    <row r="2136" spans="1:7" ht="24" customHeight="1" x14ac:dyDescent="0.2">
      <c r="A2136" s="287"/>
      <c r="D2136" s="97"/>
      <c r="E2136" s="98"/>
      <c r="F2136" s="273" t="s">
        <v>32</v>
      </c>
      <c r="G2136" s="288">
        <f>SUBTOTAL(9,G2128:G2135)</f>
        <v>0</v>
      </c>
    </row>
    <row r="2137" spans="1:7" ht="24" customHeight="1" x14ac:dyDescent="0.2">
      <c r="A2137" s="287"/>
      <c r="C2137" s="107" t="s">
        <v>606</v>
      </c>
      <c r="D2137" s="97"/>
      <c r="E2137" s="98"/>
      <c r="G2137" s="289"/>
    </row>
    <row r="2138" spans="1:7" s="229" customFormat="1" ht="24" customHeight="1" x14ac:dyDescent="0.2">
      <c r="A2138" s="224" t="str">
        <f t="shared" ref="A2138:A2146" si="641">IFERROR(VLOOKUP(C2138,Tabla_Insumos,4,FALSE),"")</f>
        <v/>
      </c>
      <c r="B2138" s="222" t="str">
        <f t="shared" ref="B2138:B2146" si="642">IFERROR(VLOOKUP(C2138,Tabla_Insumos,5,FALSE),"")</f>
        <v/>
      </c>
      <c r="C2138" s="223"/>
      <c r="D2138" s="224" t="str">
        <f t="shared" ref="D2138:D2146" si="643">IFERROR(VLOOKUP(C2138,Tabla_Insumos,2,FALSE),"")</f>
        <v/>
      </c>
      <c r="E2138" s="225"/>
      <c r="F2138" s="226">
        <f t="shared" ref="F2138:F2146" si="644">IFERROR(VLOOKUP(C2138,Tabla_Insumos,3,FALSE),0)</f>
        <v>0</v>
      </c>
      <c r="G2138" s="286">
        <f t="shared" ref="G2138:G2146" si="645">ROUND(E2138*F2138,2)</f>
        <v>0</v>
      </c>
    </row>
    <row r="2139" spans="1:7" s="229" customFormat="1" ht="24" customHeight="1" x14ac:dyDescent="0.2">
      <c r="A2139" s="224" t="str">
        <f t="shared" si="641"/>
        <v/>
      </c>
      <c r="B2139" s="222" t="str">
        <f t="shared" si="642"/>
        <v/>
      </c>
      <c r="C2139" s="223"/>
      <c r="D2139" s="224" t="str">
        <f t="shared" si="643"/>
        <v/>
      </c>
      <c r="E2139" s="225"/>
      <c r="F2139" s="226">
        <f t="shared" si="644"/>
        <v>0</v>
      </c>
      <c r="G2139" s="286">
        <f t="shared" si="645"/>
        <v>0</v>
      </c>
    </row>
    <row r="2140" spans="1:7" s="229" customFormat="1" ht="24" customHeight="1" x14ac:dyDescent="0.2">
      <c r="A2140" s="224" t="str">
        <f t="shared" si="641"/>
        <v/>
      </c>
      <c r="B2140" s="222" t="str">
        <f t="shared" si="642"/>
        <v/>
      </c>
      <c r="C2140" s="223"/>
      <c r="D2140" s="224" t="str">
        <f t="shared" si="643"/>
        <v/>
      </c>
      <c r="E2140" s="225"/>
      <c r="F2140" s="226">
        <f t="shared" si="644"/>
        <v>0</v>
      </c>
      <c r="G2140" s="286">
        <f t="shared" si="645"/>
        <v>0</v>
      </c>
    </row>
    <row r="2141" spans="1:7" s="229" customFormat="1" ht="24" customHeight="1" x14ac:dyDescent="0.2">
      <c r="A2141" s="224" t="str">
        <f t="shared" si="641"/>
        <v/>
      </c>
      <c r="B2141" s="222" t="str">
        <f t="shared" si="642"/>
        <v/>
      </c>
      <c r="C2141" s="223"/>
      <c r="D2141" s="224" t="str">
        <f t="shared" si="643"/>
        <v/>
      </c>
      <c r="E2141" s="225"/>
      <c r="F2141" s="226">
        <f t="shared" si="644"/>
        <v>0</v>
      </c>
      <c r="G2141" s="286">
        <f t="shared" si="645"/>
        <v>0</v>
      </c>
    </row>
    <row r="2142" spans="1:7" s="229" customFormat="1" ht="24" customHeight="1" x14ac:dyDescent="0.2">
      <c r="A2142" s="224" t="str">
        <f t="shared" si="641"/>
        <v/>
      </c>
      <c r="B2142" s="222" t="str">
        <f t="shared" si="642"/>
        <v/>
      </c>
      <c r="C2142" s="223"/>
      <c r="D2142" s="224" t="str">
        <f t="shared" si="643"/>
        <v/>
      </c>
      <c r="E2142" s="225"/>
      <c r="F2142" s="226">
        <f t="shared" si="644"/>
        <v>0</v>
      </c>
      <c r="G2142" s="286">
        <f t="shared" si="645"/>
        <v>0</v>
      </c>
    </row>
    <row r="2143" spans="1:7" s="229" customFormat="1" ht="24" customHeight="1" x14ac:dyDescent="0.2">
      <c r="A2143" s="224" t="str">
        <f t="shared" si="641"/>
        <v/>
      </c>
      <c r="B2143" s="222" t="str">
        <f t="shared" si="642"/>
        <v/>
      </c>
      <c r="C2143" s="223"/>
      <c r="D2143" s="224" t="str">
        <f t="shared" si="643"/>
        <v/>
      </c>
      <c r="E2143" s="225"/>
      <c r="F2143" s="226">
        <f t="shared" si="644"/>
        <v>0</v>
      </c>
      <c r="G2143" s="286">
        <f t="shared" si="645"/>
        <v>0</v>
      </c>
    </row>
    <row r="2144" spans="1:7" s="229" customFormat="1" ht="24" customHeight="1" x14ac:dyDescent="0.2">
      <c r="A2144" s="224" t="str">
        <f t="shared" si="641"/>
        <v/>
      </c>
      <c r="B2144" s="222" t="str">
        <f t="shared" si="642"/>
        <v/>
      </c>
      <c r="C2144" s="223"/>
      <c r="D2144" s="224" t="str">
        <f t="shared" si="643"/>
        <v/>
      </c>
      <c r="E2144" s="225"/>
      <c r="F2144" s="226">
        <f t="shared" si="644"/>
        <v>0</v>
      </c>
      <c r="G2144" s="286">
        <f t="shared" si="645"/>
        <v>0</v>
      </c>
    </row>
    <row r="2145" spans="1:123" s="229" customFormat="1" ht="24" customHeight="1" x14ac:dyDescent="0.2">
      <c r="A2145" s="224" t="str">
        <f t="shared" si="641"/>
        <v/>
      </c>
      <c r="B2145" s="222" t="str">
        <f t="shared" si="642"/>
        <v/>
      </c>
      <c r="C2145" s="223"/>
      <c r="D2145" s="224" t="str">
        <f t="shared" si="643"/>
        <v/>
      </c>
      <c r="E2145" s="225"/>
      <c r="F2145" s="226">
        <f t="shared" si="644"/>
        <v>0</v>
      </c>
      <c r="G2145" s="286">
        <f t="shared" si="645"/>
        <v>0</v>
      </c>
    </row>
    <row r="2146" spans="1:123" s="229" customFormat="1" ht="24" customHeight="1" x14ac:dyDescent="0.2">
      <c r="A2146" s="224" t="str">
        <f t="shared" si="641"/>
        <v/>
      </c>
      <c r="B2146" s="222" t="str">
        <f t="shared" si="642"/>
        <v/>
      </c>
      <c r="C2146" s="223"/>
      <c r="D2146" s="224" t="str">
        <f t="shared" si="643"/>
        <v/>
      </c>
      <c r="E2146" s="225"/>
      <c r="F2146" s="226">
        <f t="shared" si="644"/>
        <v>0</v>
      </c>
      <c r="G2146" s="286">
        <f t="shared" si="645"/>
        <v>0</v>
      </c>
    </row>
    <row r="2147" spans="1:123" ht="24" customHeight="1" x14ac:dyDescent="0.2">
      <c r="A2147" s="290"/>
      <c r="B2147" s="97"/>
      <c r="D2147" s="97"/>
      <c r="E2147" s="98"/>
      <c r="F2147" s="273" t="s">
        <v>33</v>
      </c>
      <c r="G2147" s="288">
        <f>SUBTOTAL(9,G2138:G2146)</f>
        <v>0</v>
      </c>
    </row>
    <row r="2148" spans="1:123" ht="24" customHeight="1" x14ac:dyDescent="0.2">
      <c r="A2148" s="291"/>
      <c r="B2148" s="97"/>
      <c r="D2148" s="97"/>
      <c r="E2148" s="98"/>
      <c r="G2148" s="289"/>
    </row>
    <row r="2149" spans="1:123" ht="24" customHeight="1" x14ac:dyDescent="0.2">
      <c r="A2149" s="292" t="str">
        <f>B2107</f>
        <v/>
      </c>
      <c r="B2149" s="293" t="str">
        <f>C2107</f>
        <v/>
      </c>
      <c r="C2149" s="104"/>
      <c r="D2149" s="104" t="s">
        <v>34</v>
      </c>
      <c r="E2149" s="105"/>
      <c r="F2149" s="295" t="s">
        <v>35</v>
      </c>
      <c r="G2149" s="294">
        <f>SUBTOTAL(9,G2112:G2148)</f>
        <v>0</v>
      </c>
    </row>
    <row r="2151" spans="1:123" ht="24" customHeight="1" x14ac:dyDescent="0.2">
      <c r="A2151" s="274" t="s">
        <v>37</v>
      </c>
      <c r="B2151" s="275"/>
      <c r="C2151" s="275"/>
      <c r="D2151" s="275"/>
      <c r="E2151" s="275"/>
      <c r="F2151" s="275"/>
      <c r="G2151" s="276"/>
    </row>
    <row r="2152" spans="1:123" ht="24" customHeight="1" x14ac:dyDescent="0.2">
      <c r="A2152" s="277" t="s">
        <v>602</v>
      </c>
      <c r="B2152" s="93" t="str">
        <f>Comitente</f>
        <v>DIRECCION PROVINCIAL DE ESPACIOS VERDES</v>
      </c>
      <c r="C2152" s="89"/>
      <c r="D2152" s="94"/>
      <c r="E2152" s="94"/>
      <c r="F2152" s="95"/>
      <c r="G2152" s="278"/>
    </row>
    <row r="2153" spans="1:123" ht="24" customHeight="1" x14ac:dyDescent="0.2">
      <c r="A2153" s="277" t="s">
        <v>603</v>
      </c>
      <c r="B2153" s="93">
        <f>Contratista</f>
        <v>0</v>
      </c>
      <c r="C2153" s="90"/>
      <c r="D2153" s="90"/>
      <c r="E2153" s="90"/>
      <c r="F2153" s="96"/>
      <c r="G2153" s="279"/>
    </row>
    <row r="2154" spans="1:123" ht="24" customHeight="1" x14ac:dyDescent="0.2">
      <c r="A2154" s="277" t="s">
        <v>24</v>
      </c>
      <c r="B2154" s="93" t="str">
        <f>Obra</f>
        <v>EXTRACCION DE MANGRULLO EXISTENTE, PROVISION DE NUEVO MANGRULLO Y REFUNCIONALIZACION DE JUEGOS DE NIÑOS EN PARQUE DE MAYO</v>
      </c>
      <c r="C2154" s="90"/>
      <c r="D2154" s="90"/>
      <c r="E2154" s="90"/>
      <c r="F2154" s="96" t="s">
        <v>38</v>
      </c>
      <c r="G2154" s="280">
        <f>Fecha_Base</f>
        <v>44865</v>
      </c>
    </row>
    <row r="2155" spans="1:123" ht="24" customHeight="1" x14ac:dyDescent="0.2">
      <c r="A2155" s="281" t="s">
        <v>601</v>
      </c>
      <c r="B2155" s="91" t="str">
        <f>Ubicación</f>
        <v>CAPITAL</v>
      </c>
      <c r="C2155" s="91"/>
      <c r="D2155" s="97"/>
      <c r="E2155" s="98"/>
      <c r="G2155" s="282"/>
    </row>
    <row r="2156" spans="1:123" ht="24" customHeight="1" x14ac:dyDescent="0.2">
      <c r="A2156" s="281" t="s">
        <v>39</v>
      </c>
      <c r="B2156" s="100" t="str">
        <f>IFERROR(VALUE(LEFT(B2157,FIND(".",B2157)-1)),"")</f>
        <v/>
      </c>
      <c r="C2156" s="92" t="str">
        <f>IFERROR(VLOOKUP(B2156,Tabla_CyP,2,FALSE),"")</f>
        <v/>
      </c>
      <c r="E2156" s="98"/>
      <c r="G2156" s="282"/>
    </row>
    <row r="2157" spans="1:123" ht="24" customHeight="1" x14ac:dyDescent="0.2">
      <c r="A2157" s="281" t="s">
        <v>25</v>
      </c>
      <c r="B2157" s="101" t="str">
        <f>IFERROR(VLOOKUP(COUNTIF($A$1:A2157,"ANALISIS DE PRECIOS"),Tabla_NumeroItem,2,FALSE),"")</f>
        <v/>
      </c>
      <c r="C2157" s="92" t="str">
        <f>IFERROR(VLOOKUP(B2157,Tabla_CyP,2,FALSE),"")</f>
        <v/>
      </c>
      <c r="D2157" s="97"/>
      <c r="E2157" s="98"/>
      <c r="F2157" s="96" t="s">
        <v>26</v>
      </c>
      <c r="G2157" s="283" t="str">
        <f>IFERROR(VLOOKUP(B2157,Tabla_CyP,4,FALSE),"")</f>
        <v/>
      </c>
    </row>
    <row r="2158" spans="1:123" ht="24" customHeight="1" x14ac:dyDescent="0.2">
      <c r="A2158" s="281"/>
      <c r="B2158" s="91"/>
      <c r="D2158" s="97"/>
      <c r="E2158" s="98"/>
      <c r="G2158" s="282"/>
    </row>
    <row r="2159" spans="1:123" ht="24" customHeight="1" x14ac:dyDescent="0.2">
      <c r="A2159" s="334" t="s">
        <v>507</v>
      </c>
      <c r="B2159" s="335"/>
      <c r="C2159" s="336" t="s">
        <v>0</v>
      </c>
      <c r="D2159" s="336" t="s">
        <v>27</v>
      </c>
      <c r="E2159" s="338" t="s">
        <v>28</v>
      </c>
      <c r="F2159" s="340" t="s">
        <v>29</v>
      </c>
      <c r="G2159" s="340" t="s">
        <v>30</v>
      </c>
    </row>
    <row r="2160" spans="1:123" s="97" customFormat="1" ht="24" customHeight="1" x14ac:dyDescent="0.2">
      <c r="A2160" s="102" t="s">
        <v>508</v>
      </c>
      <c r="B2160" s="102" t="s">
        <v>509</v>
      </c>
      <c r="C2160" s="337"/>
      <c r="D2160" s="337"/>
      <c r="E2160" s="339"/>
      <c r="F2160" s="341"/>
      <c r="G2160" s="341"/>
      <c r="H2160" s="230"/>
      <c r="I2160" s="230"/>
      <c r="J2160" s="230"/>
      <c r="K2160" s="230"/>
      <c r="L2160" s="230"/>
      <c r="M2160" s="230"/>
      <c r="N2160" s="230"/>
      <c r="O2160" s="230"/>
      <c r="P2160" s="230"/>
      <c r="Q2160" s="230"/>
      <c r="R2160" s="230"/>
      <c r="S2160" s="230"/>
      <c r="T2160" s="230"/>
      <c r="U2160" s="230"/>
      <c r="V2160" s="230"/>
      <c r="W2160" s="230"/>
      <c r="X2160" s="230"/>
      <c r="Y2160" s="230"/>
      <c r="Z2160" s="230"/>
      <c r="AA2160" s="230"/>
      <c r="AB2160" s="230"/>
      <c r="AC2160" s="230"/>
      <c r="AD2160" s="230"/>
      <c r="AE2160" s="230"/>
      <c r="AF2160" s="230"/>
      <c r="AG2160" s="230"/>
      <c r="AH2160" s="230"/>
      <c r="AI2160" s="230"/>
      <c r="AJ2160" s="230"/>
      <c r="AK2160" s="230"/>
      <c r="AL2160" s="230"/>
      <c r="AM2160" s="230"/>
      <c r="AN2160" s="230"/>
      <c r="AO2160" s="230"/>
      <c r="AP2160" s="230"/>
      <c r="AQ2160" s="230"/>
      <c r="AR2160" s="230"/>
      <c r="AS2160" s="230"/>
      <c r="AT2160" s="230"/>
      <c r="AU2160" s="230"/>
      <c r="AV2160" s="230"/>
      <c r="AW2160" s="230"/>
      <c r="AX2160" s="230"/>
      <c r="AY2160" s="230"/>
      <c r="AZ2160" s="230"/>
      <c r="BA2160" s="230"/>
      <c r="BB2160" s="230"/>
      <c r="BC2160" s="230"/>
      <c r="BD2160" s="230"/>
      <c r="BE2160" s="230"/>
      <c r="BF2160" s="230"/>
      <c r="BG2160" s="230"/>
      <c r="BH2160" s="230"/>
      <c r="BI2160" s="230"/>
      <c r="BJ2160" s="230"/>
      <c r="BK2160" s="230"/>
      <c r="BL2160" s="230"/>
      <c r="BM2160" s="230"/>
      <c r="BN2160" s="230"/>
      <c r="BO2160" s="230"/>
      <c r="BP2160" s="230"/>
      <c r="BQ2160" s="230"/>
      <c r="BR2160" s="230"/>
      <c r="BS2160" s="230"/>
      <c r="BT2160" s="230"/>
      <c r="BU2160" s="230"/>
      <c r="BV2160" s="230"/>
      <c r="BW2160" s="230"/>
      <c r="BX2160" s="230"/>
      <c r="BY2160" s="230"/>
      <c r="BZ2160" s="230"/>
      <c r="CA2160" s="230"/>
      <c r="CB2160" s="230"/>
      <c r="CC2160" s="230"/>
      <c r="CD2160" s="230"/>
      <c r="CE2160" s="230"/>
      <c r="CF2160" s="230"/>
      <c r="CG2160" s="230"/>
      <c r="CH2160" s="230"/>
      <c r="CI2160" s="230"/>
      <c r="CJ2160" s="230"/>
      <c r="CK2160" s="230"/>
      <c r="CL2160" s="230"/>
      <c r="CM2160" s="230"/>
      <c r="CN2160" s="230"/>
      <c r="CO2160" s="230"/>
      <c r="CP2160" s="230"/>
      <c r="CQ2160" s="230"/>
      <c r="CR2160" s="230"/>
      <c r="CS2160" s="230"/>
      <c r="CT2160" s="230"/>
      <c r="CU2160" s="230"/>
      <c r="CV2160" s="230"/>
      <c r="CW2160" s="230"/>
      <c r="CX2160" s="230"/>
      <c r="CY2160" s="230"/>
      <c r="CZ2160" s="230"/>
      <c r="DA2160" s="230"/>
      <c r="DB2160" s="230"/>
      <c r="DC2160" s="230"/>
      <c r="DD2160" s="230"/>
      <c r="DE2160" s="230"/>
      <c r="DF2160" s="230"/>
      <c r="DG2160" s="230"/>
      <c r="DH2160" s="230"/>
      <c r="DI2160" s="230"/>
      <c r="DJ2160" s="230"/>
      <c r="DK2160" s="230"/>
      <c r="DL2160" s="230"/>
      <c r="DM2160" s="230"/>
      <c r="DN2160" s="230"/>
      <c r="DO2160" s="230"/>
      <c r="DP2160" s="230"/>
      <c r="DQ2160" s="230"/>
      <c r="DR2160" s="230"/>
      <c r="DS2160" s="230"/>
    </row>
    <row r="2161" spans="1:7" ht="24" customHeight="1" x14ac:dyDescent="0.2">
      <c r="A2161" s="284"/>
      <c r="B2161" s="103"/>
      <c r="C2161" s="143" t="s">
        <v>604</v>
      </c>
      <c r="D2161" s="104"/>
      <c r="E2161" s="105"/>
      <c r="F2161" s="106"/>
      <c r="G2161" s="285"/>
    </row>
    <row r="2162" spans="1:7" s="229" customFormat="1" ht="24" customHeight="1" x14ac:dyDescent="0.2">
      <c r="A2162" s="224" t="str">
        <f t="shared" ref="A2162:A2175" si="646">IFERROR(VLOOKUP(C2162,Tabla_Insumos,4,FALSE),"")</f>
        <v/>
      </c>
      <c r="B2162" s="222" t="str">
        <f>IFERROR(VLOOKUP(C2162,Tabla_Insumos,5,FALSE),"")</f>
        <v/>
      </c>
      <c r="C2162" s="223"/>
      <c r="D2162" s="224" t="str">
        <f t="shared" ref="D2162:D2175" si="647">IFERROR(VLOOKUP(C2162,Tabla_Insumos,2,FALSE),"")</f>
        <v/>
      </c>
      <c r="E2162" s="225"/>
      <c r="F2162" s="226">
        <f t="shared" ref="F2162:F2175" si="648">IFERROR(VLOOKUP(C2162,Tabla_Insumos,3,FALSE),0)</f>
        <v>0</v>
      </c>
      <c r="G2162" s="286">
        <f>ROUND(E2162*F2162,2)</f>
        <v>0</v>
      </c>
    </row>
    <row r="2163" spans="1:7" s="229" customFormat="1" ht="24" customHeight="1" x14ac:dyDescent="0.2">
      <c r="A2163" s="224" t="str">
        <f t="shared" si="646"/>
        <v/>
      </c>
      <c r="B2163" s="222" t="str">
        <f t="shared" ref="B2163:B2175" si="649">IFERROR(VLOOKUP(C2163,Tabla_Insumos,5,FALSE),"")</f>
        <v/>
      </c>
      <c r="C2163" s="223"/>
      <c r="D2163" s="224" t="str">
        <f t="shared" si="647"/>
        <v/>
      </c>
      <c r="E2163" s="225"/>
      <c r="F2163" s="226">
        <f t="shared" si="648"/>
        <v>0</v>
      </c>
      <c r="G2163" s="286">
        <f t="shared" ref="G2163:G2175" si="650">ROUND(E2163*F2163,2)</f>
        <v>0</v>
      </c>
    </row>
    <row r="2164" spans="1:7" s="229" customFormat="1" ht="24" customHeight="1" x14ac:dyDescent="0.2">
      <c r="A2164" s="224" t="str">
        <f t="shared" si="646"/>
        <v/>
      </c>
      <c r="B2164" s="222" t="str">
        <f t="shared" si="649"/>
        <v/>
      </c>
      <c r="C2164" s="223"/>
      <c r="D2164" s="224" t="str">
        <f t="shared" si="647"/>
        <v/>
      </c>
      <c r="E2164" s="225"/>
      <c r="F2164" s="226">
        <f t="shared" si="648"/>
        <v>0</v>
      </c>
      <c r="G2164" s="286">
        <f t="shared" si="650"/>
        <v>0</v>
      </c>
    </row>
    <row r="2165" spans="1:7" s="229" customFormat="1" ht="24" customHeight="1" x14ac:dyDescent="0.2">
      <c r="A2165" s="224" t="str">
        <f t="shared" si="646"/>
        <v/>
      </c>
      <c r="B2165" s="222" t="str">
        <f t="shared" si="649"/>
        <v/>
      </c>
      <c r="C2165" s="223"/>
      <c r="D2165" s="224" t="str">
        <f t="shared" si="647"/>
        <v/>
      </c>
      <c r="E2165" s="225"/>
      <c r="F2165" s="226">
        <f t="shared" si="648"/>
        <v>0</v>
      </c>
      <c r="G2165" s="286">
        <f t="shared" si="650"/>
        <v>0</v>
      </c>
    </row>
    <row r="2166" spans="1:7" s="229" customFormat="1" ht="24" customHeight="1" x14ac:dyDescent="0.2">
      <c r="A2166" s="224" t="str">
        <f t="shared" si="646"/>
        <v/>
      </c>
      <c r="B2166" s="222" t="str">
        <f t="shared" si="649"/>
        <v/>
      </c>
      <c r="C2166" s="223"/>
      <c r="D2166" s="224" t="str">
        <f t="shared" si="647"/>
        <v/>
      </c>
      <c r="E2166" s="225"/>
      <c r="F2166" s="226">
        <f t="shared" si="648"/>
        <v>0</v>
      </c>
      <c r="G2166" s="286">
        <f t="shared" si="650"/>
        <v>0</v>
      </c>
    </row>
    <row r="2167" spans="1:7" s="229" customFormat="1" ht="24" customHeight="1" x14ac:dyDescent="0.2">
      <c r="A2167" s="224" t="str">
        <f t="shared" si="646"/>
        <v/>
      </c>
      <c r="B2167" s="222" t="str">
        <f t="shared" si="649"/>
        <v/>
      </c>
      <c r="C2167" s="223"/>
      <c r="D2167" s="224" t="str">
        <f t="shared" si="647"/>
        <v/>
      </c>
      <c r="E2167" s="225"/>
      <c r="F2167" s="226">
        <f t="shared" si="648"/>
        <v>0</v>
      </c>
      <c r="G2167" s="286">
        <f t="shared" si="650"/>
        <v>0</v>
      </c>
    </row>
    <row r="2168" spans="1:7" s="229" customFormat="1" ht="24" customHeight="1" x14ac:dyDescent="0.2">
      <c r="A2168" s="224" t="str">
        <f t="shared" si="646"/>
        <v/>
      </c>
      <c r="B2168" s="222" t="str">
        <f t="shared" si="649"/>
        <v/>
      </c>
      <c r="C2168" s="223"/>
      <c r="D2168" s="224" t="str">
        <f t="shared" si="647"/>
        <v/>
      </c>
      <c r="E2168" s="225"/>
      <c r="F2168" s="226">
        <f t="shared" si="648"/>
        <v>0</v>
      </c>
      <c r="G2168" s="286">
        <f t="shared" si="650"/>
        <v>0</v>
      </c>
    </row>
    <row r="2169" spans="1:7" s="229" customFormat="1" ht="24" customHeight="1" x14ac:dyDescent="0.2">
      <c r="A2169" s="224" t="str">
        <f t="shared" si="646"/>
        <v/>
      </c>
      <c r="B2169" s="222" t="str">
        <f t="shared" si="649"/>
        <v/>
      </c>
      <c r="C2169" s="223"/>
      <c r="D2169" s="224" t="str">
        <f t="shared" si="647"/>
        <v/>
      </c>
      <c r="E2169" s="225"/>
      <c r="F2169" s="226">
        <f t="shared" si="648"/>
        <v>0</v>
      </c>
      <c r="G2169" s="286">
        <f t="shared" si="650"/>
        <v>0</v>
      </c>
    </row>
    <row r="2170" spans="1:7" s="229" customFormat="1" ht="24" customHeight="1" x14ac:dyDescent="0.2">
      <c r="A2170" s="224" t="str">
        <f t="shared" si="646"/>
        <v/>
      </c>
      <c r="B2170" s="222" t="str">
        <f t="shared" si="649"/>
        <v/>
      </c>
      <c r="C2170" s="223"/>
      <c r="D2170" s="224" t="str">
        <f t="shared" si="647"/>
        <v/>
      </c>
      <c r="E2170" s="225"/>
      <c r="F2170" s="226">
        <f t="shared" si="648"/>
        <v>0</v>
      </c>
      <c r="G2170" s="286">
        <f t="shared" si="650"/>
        <v>0</v>
      </c>
    </row>
    <row r="2171" spans="1:7" s="229" customFormat="1" ht="24" customHeight="1" x14ac:dyDescent="0.2">
      <c r="A2171" s="224" t="str">
        <f t="shared" si="646"/>
        <v/>
      </c>
      <c r="B2171" s="222" t="str">
        <f t="shared" si="649"/>
        <v/>
      </c>
      <c r="C2171" s="223"/>
      <c r="D2171" s="224" t="str">
        <f t="shared" si="647"/>
        <v/>
      </c>
      <c r="E2171" s="225"/>
      <c r="F2171" s="226">
        <f t="shared" si="648"/>
        <v>0</v>
      </c>
      <c r="G2171" s="286">
        <f t="shared" si="650"/>
        <v>0</v>
      </c>
    </row>
    <row r="2172" spans="1:7" s="229" customFormat="1" ht="24" customHeight="1" x14ac:dyDescent="0.2">
      <c r="A2172" s="224" t="str">
        <f t="shared" si="646"/>
        <v/>
      </c>
      <c r="B2172" s="222" t="str">
        <f t="shared" si="649"/>
        <v/>
      </c>
      <c r="C2172" s="223"/>
      <c r="D2172" s="224" t="str">
        <f t="shared" si="647"/>
        <v/>
      </c>
      <c r="E2172" s="225"/>
      <c r="F2172" s="226">
        <f t="shared" si="648"/>
        <v>0</v>
      </c>
      <c r="G2172" s="286">
        <f t="shared" si="650"/>
        <v>0</v>
      </c>
    </row>
    <row r="2173" spans="1:7" s="229" customFormat="1" ht="24" customHeight="1" x14ac:dyDescent="0.2">
      <c r="A2173" s="224" t="str">
        <f t="shared" si="646"/>
        <v/>
      </c>
      <c r="B2173" s="222" t="str">
        <f t="shared" si="649"/>
        <v/>
      </c>
      <c r="C2173" s="223"/>
      <c r="D2173" s="224" t="str">
        <f t="shared" si="647"/>
        <v/>
      </c>
      <c r="E2173" s="225"/>
      <c r="F2173" s="226">
        <f t="shared" si="648"/>
        <v>0</v>
      </c>
      <c r="G2173" s="286">
        <f t="shared" si="650"/>
        <v>0</v>
      </c>
    </row>
    <row r="2174" spans="1:7" s="229" customFormat="1" ht="24" customHeight="1" x14ac:dyDescent="0.2">
      <c r="A2174" s="224" t="str">
        <f t="shared" si="646"/>
        <v/>
      </c>
      <c r="B2174" s="222" t="str">
        <f t="shared" si="649"/>
        <v/>
      </c>
      <c r="C2174" s="223"/>
      <c r="D2174" s="224" t="str">
        <f t="shared" si="647"/>
        <v/>
      </c>
      <c r="E2174" s="225"/>
      <c r="F2174" s="226">
        <f t="shared" si="648"/>
        <v>0</v>
      </c>
      <c r="G2174" s="286">
        <f t="shared" si="650"/>
        <v>0</v>
      </c>
    </row>
    <row r="2175" spans="1:7" s="229" customFormat="1" ht="24" customHeight="1" x14ac:dyDescent="0.2">
      <c r="A2175" s="224" t="str">
        <f t="shared" si="646"/>
        <v/>
      </c>
      <c r="B2175" s="222" t="str">
        <f t="shared" si="649"/>
        <v/>
      </c>
      <c r="C2175" s="223"/>
      <c r="D2175" s="224" t="str">
        <f t="shared" si="647"/>
        <v/>
      </c>
      <c r="E2175" s="225"/>
      <c r="F2175" s="227">
        <f t="shared" si="648"/>
        <v>0</v>
      </c>
      <c r="G2175" s="286">
        <f t="shared" si="650"/>
        <v>0</v>
      </c>
    </row>
    <row r="2176" spans="1:7" ht="24" customHeight="1" x14ac:dyDescent="0.2">
      <c r="A2176" s="287"/>
      <c r="D2176" s="97"/>
      <c r="E2176" s="98"/>
      <c r="F2176" s="273" t="s">
        <v>31</v>
      </c>
      <c r="G2176" s="288">
        <f>SUBTOTAL(9,G2162:G2175)</f>
        <v>0</v>
      </c>
    </row>
    <row r="2177" spans="1:7" ht="24" customHeight="1" x14ac:dyDescent="0.2">
      <c r="A2177" s="287"/>
      <c r="C2177" s="107" t="s">
        <v>605</v>
      </c>
      <c r="D2177" s="97"/>
      <c r="E2177" s="98"/>
      <c r="G2177" s="289"/>
    </row>
    <row r="2178" spans="1:7" s="229" customFormat="1" ht="24" customHeight="1" x14ac:dyDescent="0.2">
      <c r="A2178" s="224" t="str">
        <f t="shared" ref="A2178:A2185" si="651">IFERROR(VLOOKUP(C2178,Tabla_Insumos,4,FALSE),"")</f>
        <v/>
      </c>
      <c r="B2178" s="222">
        <f t="shared" ref="B2178:B2185" si="652">IFERROR(VLOOKUP(A2178,Tabla_Indices,5,FALSE),"")</f>
        <v>0</v>
      </c>
      <c r="C2178" s="223"/>
      <c r="D2178" s="224" t="str">
        <f t="shared" ref="D2178:D2185" si="653">IFERROR(VLOOKUP(C2178,Tabla_Insumos,2,FALSE),"")</f>
        <v/>
      </c>
      <c r="E2178" s="225"/>
      <c r="F2178" s="228">
        <f t="shared" ref="F2178:F2185" si="654">IFERROR(VLOOKUP(C2178,Tabla_Insumos,3,FALSE),0)</f>
        <v>0</v>
      </c>
      <c r="G2178" s="286">
        <f>ROUND(E2178*F2178,2)</f>
        <v>0</v>
      </c>
    </row>
    <row r="2179" spans="1:7" s="229" customFormat="1" ht="24" customHeight="1" x14ac:dyDescent="0.2">
      <c r="A2179" s="224" t="str">
        <f t="shared" si="651"/>
        <v/>
      </c>
      <c r="B2179" s="222">
        <f t="shared" si="652"/>
        <v>0</v>
      </c>
      <c r="C2179" s="223"/>
      <c r="D2179" s="224" t="str">
        <f t="shared" si="653"/>
        <v/>
      </c>
      <c r="E2179" s="225"/>
      <c r="F2179" s="228">
        <f t="shared" si="654"/>
        <v>0</v>
      </c>
      <c r="G2179" s="286">
        <f>ROUND(E2179*F2179,2)</f>
        <v>0</v>
      </c>
    </row>
    <row r="2180" spans="1:7" s="229" customFormat="1" ht="24" customHeight="1" x14ac:dyDescent="0.2">
      <c r="A2180" s="224" t="str">
        <f t="shared" si="651"/>
        <v/>
      </c>
      <c r="B2180" s="222">
        <f t="shared" si="652"/>
        <v>0</v>
      </c>
      <c r="C2180" s="223"/>
      <c r="D2180" s="224" t="str">
        <f t="shared" si="653"/>
        <v/>
      </c>
      <c r="E2180" s="225"/>
      <c r="F2180" s="228">
        <f t="shared" si="654"/>
        <v>0</v>
      </c>
      <c r="G2180" s="286">
        <f t="shared" ref="G2180:G2185" si="655">ROUND(E2180*F2180,2)</f>
        <v>0</v>
      </c>
    </row>
    <row r="2181" spans="1:7" s="229" customFormat="1" ht="24" customHeight="1" x14ac:dyDescent="0.2">
      <c r="A2181" s="224" t="str">
        <f t="shared" si="651"/>
        <v/>
      </c>
      <c r="B2181" s="222">
        <f t="shared" si="652"/>
        <v>0</v>
      </c>
      <c r="C2181" s="223"/>
      <c r="D2181" s="224" t="str">
        <f t="shared" si="653"/>
        <v/>
      </c>
      <c r="E2181" s="225"/>
      <c r="F2181" s="228">
        <f t="shared" si="654"/>
        <v>0</v>
      </c>
      <c r="G2181" s="286">
        <f t="shared" si="655"/>
        <v>0</v>
      </c>
    </row>
    <row r="2182" spans="1:7" s="229" customFormat="1" ht="24" customHeight="1" x14ac:dyDescent="0.2">
      <c r="A2182" s="224" t="str">
        <f t="shared" si="651"/>
        <v/>
      </c>
      <c r="B2182" s="222">
        <f t="shared" si="652"/>
        <v>0</v>
      </c>
      <c r="C2182" s="223"/>
      <c r="D2182" s="224" t="str">
        <f t="shared" si="653"/>
        <v/>
      </c>
      <c r="E2182" s="225"/>
      <c r="F2182" s="226">
        <f t="shared" si="654"/>
        <v>0</v>
      </c>
      <c r="G2182" s="286">
        <f t="shared" si="655"/>
        <v>0</v>
      </c>
    </row>
    <row r="2183" spans="1:7" s="229" customFormat="1" ht="24" customHeight="1" x14ac:dyDescent="0.2">
      <c r="A2183" s="224" t="str">
        <f t="shared" si="651"/>
        <v/>
      </c>
      <c r="B2183" s="222">
        <f t="shared" si="652"/>
        <v>0</v>
      </c>
      <c r="C2183" s="223"/>
      <c r="D2183" s="224" t="str">
        <f t="shared" si="653"/>
        <v/>
      </c>
      <c r="E2183" s="225"/>
      <c r="F2183" s="226">
        <f t="shared" si="654"/>
        <v>0</v>
      </c>
      <c r="G2183" s="286">
        <f t="shared" si="655"/>
        <v>0</v>
      </c>
    </row>
    <row r="2184" spans="1:7" s="229" customFormat="1" ht="24" customHeight="1" x14ac:dyDescent="0.2">
      <c r="A2184" s="224" t="str">
        <f t="shared" si="651"/>
        <v/>
      </c>
      <c r="B2184" s="222">
        <f t="shared" si="652"/>
        <v>0</v>
      </c>
      <c r="C2184" s="223"/>
      <c r="D2184" s="224" t="str">
        <f t="shared" si="653"/>
        <v/>
      </c>
      <c r="E2184" s="225"/>
      <c r="F2184" s="226">
        <f t="shared" si="654"/>
        <v>0</v>
      </c>
      <c r="G2184" s="286">
        <f t="shared" si="655"/>
        <v>0</v>
      </c>
    </row>
    <row r="2185" spans="1:7" s="229" customFormat="1" ht="24" customHeight="1" x14ac:dyDescent="0.2">
      <c r="A2185" s="224" t="str">
        <f t="shared" si="651"/>
        <v/>
      </c>
      <c r="B2185" s="222">
        <f t="shared" si="652"/>
        <v>0</v>
      </c>
      <c r="C2185" s="223"/>
      <c r="D2185" s="224" t="str">
        <f t="shared" si="653"/>
        <v/>
      </c>
      <c r="E2185" s="225"/>
      <c r="F2185" s="226">
        <f t="shared" si="654"/>
        <v>0</v>
      </c>
      <c r="G2185" s="286">
        <f t="shared" si="655"/>
        <v>0</v>
      </c>
    </row>
    <row r="2186" spans="1:7" ht="24" customHeight="1" x14ac:dyDescent="0.2">
      <c r="A2186" s="287"/>
      <c r="D2186" s="97"/>
      <c r="E2186" s="98"/>
      <c r="F2186" s="273" t="s">
        <v>32</v>
      </c>
      <c r="G2186" s="288">
        <f>SUBTOTAL(9,G2178:G2185)</f>
        <v>0</v>
      </c>
    </row>
    <row r="2187" spans="1:7" ht="24" customHeight="1" x14ac:dyDescent="0.2">
      <c r="A2187" s="287"/>
      <c r="C2187" s="107" t="s">
        <v>606</v>
      </c>
      <c r="D2187" s="97"/>
      <c r="E2187" s="98"/>
      <c r="G2187" s="289"/>
    </row>
    <row r="2188" spans="1:7" s="229" customFormat="1" ht="24" customHeight="1" x14ac:dyDescent="0.2">
      <c r="A2188" s="224" t="str">
        <f t="shared" ref="A2188:A2196" si="656">IFERROR(VLOOKUP(C2188,Tabla_Insumos,4,FALSE),"")</f>
        <v/>
      </c>
      <c r="B2188" s="222" t="str">
        <f t="shared" ref="B2188:B2196" si="657">IFERROR(VLOOKUP(C2188,Tabla_Insumos,5,FALSE),"")</f>
        <v/>
      </c>
      <c r="C2188" s="223"/>
      <c r="D2188" s="224" t="str">
        <f t="shared" ref="D2188:D2196" si="658">IFERROR(VLOOKUP(C2188,Tabla_Insumos,2,FALSE),"")</f>
        <v/>
      </c>
      <c r="E2188" s="225"/>
      <c r="F2188" s="226">
        <f t="shared" ref="F2188:F2196" si="659">IFERROR(VLOOKUP(C2188,Tabla_Insumos,3,FALSE),0)</f>
        <v>0</v>
      </c>
      <c r="G2188" s="286">
        <f t="shared" ref="G2188:G2196" si="660">ROUND(E2188*F2188,2)</f>
        <v>0</v>
      </c>
    </row>
    <row r="2189" spans="1:7" s="229" customFormat="1" ht="24" customHeight="1" x14ac:dyDescent="0.2">
      <c r="A2189" s="224" t="str">
        <f t="shared" si="656"/>
        <v/>
      </c>
      <c r="B2189" s="222" t="str">
        <f t="shared" si="657"/>
        <v/>
      </c>
      <c r="C2189" s="223"/>
      <c r="D2189" s="224" t="str">
        <f t="shared" si="658"/>
        <v/>
      </c>
      <c r="E2189" s="225"/>
      <c r="F2189" s="226">
        <f t="shared" si="659"/>
        <v>0</v>
      </c>
      <c r="G2189" s="286">
        <f t="shared" si="660"/>
        <v>0</v>
      </c>
    </row>
    <row r="2190" spans="1:7" s="229" customFormat="1" ht="24" customHeight="1" x14ac:dyDescent="0.2">
      <c r="A2190" s="224" t="str">
        <f t="shared" si="656"/>
        <v/>
      </c>
      <c r="B2190" s="222" t="str">
        <f t="shared" si="657"/>
        <v/>
      </c>
      <c r="C2190" s="223"/>
      <c r="D2190" s="224" t="str">
        <f t="shared" si="658"/>
        <v/>
      </c>
      <c r="E2190" s="225"/>
      <c r="F2190" s="226">
        <f t="shared" si="659"/>
        <v>0</v>
      </c>
      <c r="G2190" s="286">
        <f t="shared" si="660"/>
        <v>0</v>
      </c>
    </row>
    <row r="2191" spans="1:7" s="229" customFormat="1" ht="24" customHeight="1" x14ac:dyDescent="0.2">
      <c r="A2191" s="224" t="str">
        <f t="shared" si="656"/>
        <v/>
      </c>
      <c r="B2191" s="222" t="str">
        <f t="shared" si="657"/>
        <v/>
      </c>
      <c r="C2191" s="223"/>
      <c r="D2191" s="224" t="str">
        <f t="shared" si="658"/>
        <v/>
      </c>
      <c r="E2191" s="225"/>
      <c r="F2191" s="226">
        <f t="shared" si="659"/>
        <v>0</v>
      </c>
      <c r="G2191" s="286">
        <f t="shared" si="660"/>
        <v>0</v>
      </c>
    </row>
    <row r="2192" spans="1:7" s="229" customFormat="1" ht="24" customHeight="1" x14ac:dyDescent="0.2">
      <c r="A2192" s="224" t="str">
        <f t="shared" si="656"/>
        <v/>
      </c>
      <c r="B2192" s="222" t="str">
        <f t="shared" si="657"/>
        <v/>
      </c>
      <c r="C2192" s="223"/>
      <c r="D2192" s="224" t="str">
        <f t="shared" si="658"/>
        <v/>
      </c>
      <c r="E2192" s="225"/>
      <c r="F2192" s="226">
        <f t="shared" si="659"/>
        <v>0</v>
      </c>
      <c r="G2192" s="286">
        <f t="shared" si="660"/>
        <v>0</v>
      </c>
    </row>
    <row r="2193" spans="1:7" s="229" customFormat="1" ht="24" customHeight="1" x14ac:dyDescent="0.2">
      <c r="A2193" s="224" t="str">
        <f t="shared" si="656"/>
        <v/>
      </c>
      <c r="B2193" s="222" t="str">
        <f t="shared" si="657"/>
        <v/>
      </c>
      <c r="C2193" s="223"/>
      <c r="D2193" s="224" t="str">
        <f t="shared" si="658"/>
        <v/>
      </c>
      <c r="E2193" s="225"/>
      <c r="F2193" s="226">
        <f t="shared" si="659"/>
        <v>0</v>
      </c>
      <c r="G2193" s="286">
        <f t="shared" si="660"/>
        <v>0</v>
      </c>
    </row>
    <row r="2194" spans="1:7" s="229" customFormat="1" ht="24" customHeight="1" x14ac:dyDescent="0.2">
      <c r="A2194" s="224" t="str">
        <f t="shared" si="656"/>
        <v/>
      </c>
      <c r="B2194" s="222" t="str">
        <f t="shared" si="657"/>
        <v/>
      </c>
      <c r="C2194" s="223"/>
      <c r="D2194" s="224" t="str">
        <f t="shared" si="658"/>
        <v/>
      </c>
      <c r="E2194" s="225"/>
      <c r="F2194" s="226">
        <f t="shared" si="659"/>
        <v>0</v>
      </c>
      <c r="G2194" s="286">
        <f t="shared" si="660"/>
        <v>0</v>
      </c>
    </row>
    <row r="2195" spans="1:7" s="229" customFormat="1" ht="24" customHeight="1" x14ac:dyDescent="0.2">
      <c r="A2195" s="224" t="str">
        <f t="shared" si="656"/>
        <v/>
      </c>
      <c r="B2195" s="222" t="str">
        <f t="shared" si="657"/>
        <v/>
      </c>
      <c r="C2195" s="223"/>
      <c r="D2195" s="224" t="str">
        <f t="shared" si="658"/>
        <v/>
      </c>
      <c r="E2195" s="225"/>
      <c r="F2195" s="226">
        <f t="shared" si="659"/>
        <v>0</v>
      </c>
      <c r="G2195" s="286">
        <f t="shared" si="660"/>
        <v>0</v>
      </c>
    </row>
    <row r="2196" spans="1:7" s="229" customFormat="1" ht="24" customHeight="1" x14ac:dyDescent="0.2">
      <c r="A2196" s="224" t="str">
        <f t="shared" si="656"/>
        <v/>
      </c>
      <c r="B2196" s="222" t="str">
        <f t="shared" si="657"/>
        <v/>
      </c>
      <c r="C2196" s="223"/>
      <c r="D2196" s="224" t="str">
        <f t="shared" si="658"/>
        <v/>
      </c>
      <c r="E2196" s="225"/>
      <c r="F2196" s="226">
        <f t="shared" si="659"/>
        <v>0</v>
      </c>
      <c r="G2196" s="286">
        <f t="shared" si="660"/>
        <v>0</v>
      </c>
    </row>
    <row r="2197" spans="1:7" ht="24" customHeight="1" x14ac:dyDescent="0.2">
      <c r="A2197" s="290"/>
      <c r="B2197" s="97"/>
      <c r="D2197" s="97"/>
      <c r="E2197" s="98"/>
      <c r="F2197" s="273" t="s">
        <v>33</v>
      </c>
      <c r="G2197" s="288">
        <f>SUBTOTAL(9,G2188:G2196)</f>
        <v>0</v>
      </c>
    </row>
    <row r="2198" spans="1:7" ht="24" customHeight="1" x14ac:dyDescent="0.2">
      <c r="A2198" s="291"/>
      <c r="B2198" s="97"/>
      <c r="D2198" s="97"/>
      <c r="E2198" s="98"/>
      <c r="G2198" s="289"/>
    </row>
    <row r="2199" spans="1:7" ht="24" customHeight="1" x14ac:dyDescent="0.2">
      <c r="A2199" s="292" t="str">
        <f>B2157</f>
        <v/>
      </c>
      <c r="B2199" s="293" t="str">
        <f>C2157</f>
        <v/>
      </c>
      <c r="C2199" s="104"/>
      <c r="D2199" s="104" t="s">
        <v>34</v>
      </c>
      <c r="E2199" s="105"/>
      <c r="F2199" s="295" t="s">
        <v>35</v>
      </c>
      <c r="G2199" s="294">
        <f>SUBTOTAL(9,G2162:G2198)</f>
        <v>0</v>
      </c>
    </row>
    <row r="2201" spans="1:7" ht="24" customHeight="1" x14ac:dyDescent="0.2">
      <c r="A2201" s="274" t="s">
        <v>37</v>
      </c>
      <c r="B2201" s="275"/>
      <c r="C2201" s="275"/>
      <c r="D2201" s="275"/>
      <c r="E2201" s="275"/>
      <c r="F2201" s="275"/>
      <c r="G2201" s="276"/>
    </row>
    <row r="2202" spans="1:7" ht="24" customHeight="1" x14ac:dyDescent="0.2">
      <c r="A2202" s="277" t="s">
        <v>602</v>
      </c>
      <c r="B2202" s="93" t="str">
        <f>Comitente</f>
        <v>DIRECCION PROVINCIAL DE ESPACIOS VERDES</v>
      </c>
      <c r="C2202" s="89"/>
      <c r="D2202" s="94"/>
      <c r="E2202" s="94"/>
      <c r="F2202" s="95"/>
      <c r="G2202" s="278"/>
    </row>
    <row r="2203" spans="1:7" ht="24" customHeight="1" x14ac:dyDescent="0.2">
      <c r="A2203" s="277" t="s">
        <v>603</v>
      </c>
      <c r="B2203" s="93">
        <f>Contratista</f>
        <v>0</v>
      </c>
      <c r="C2203" s="90"/>
      <c r="D2203" s="90"/>
      <c r="E2203" s="90"/>
      <c r="F2203" s="96"/>
      <c r="G2203" s="279"/>
    </row>
    <row r="2204" spans="1:7" ht="24" customHeight="1" x14ac:dyDescent="0.2">
      <c r="A2204" s="277" t="s">
        <v>24</v>
      </c>
      <c r="B2204" s="93" t="str">
        <f>Obra</f>
        <v>EXTRACCION DE MANGRULLO EXISTENTE, PROVISION DE NUEVO MANGRULLO Y REFUNCIONALIZACION DE JUEGOS DE NIÑOS EN PARQUE DE MAYO</v>
      </c>
      <c r="C2204" s="90"/>
      <c r="D2204" s="90"/>
      <c r="E2204" s="90"/>
      <c r="F2204" s="96" t="s">
        <v>38</v>
      </c>
      <c r="G2204" s="280">
        <f>Fecha_Base</f>
        <v>44865</v>
      </c>
    </row>
    <row r="2205" spans="1:7" ht="24" customHeight="1" x14ac:dyDescent="0.2">
      <c r="A2205" s="281" t="s">
        <v>601</v>
      </c>
      <c r="B2205" s="91" t="str">
        <f>Ubicación</f>
        <v>CAPITAL</v>
      </c>
      <c r="C2205" s="91"/>
      <c r="D2205" s="97"/>
      <c r="E2205" s="98"/>
      <c r="G2205" s="282"/>
    </row>
    <row r="2206" spans="1:7" ht="24" customHeight="1" x14ac:dyDescent="0.2">
      <c r="A2206" s="281" t="s">
        <v>39</v>
      </c>
      <c r="B2206" s="100" t="str">
        <f>IFERROR(VALUE(LEFT(B2207,FIND(".",B2207)-1)),"")</f>
        <v/>
      </c>
      <c r="C2206" s="92" t="str">
        <f>IFERROR(VLOOKUP(B2206,Tabla_CyP,2,FALSE),"")</f>
        <v/>
      </c>
      <c r="E2206" s="98"/>
      <c r="G2206" s="282"/>
    </row>
    <row r="2207" spans="1:7" ht="24" customHeight="1" x14ac:dyDescent="0.2">
      <c r="A2207" s="281" t="s">
        <v>25</v>
      </c>
      <c r="B2207" s="101" t="str">
        <f>IFERROR(VLOOKUP(COUNTIF($A$1:A2207,"ANALISIS DE PRECIOS"),Tabla_NumeroItem,2,FALSE),"")</f>
        <v/>
      </c>
      <c r="C2207" s="92" t="str">
        <f>IFERROR(VLOOKUP(B2207,Tabla_CyP,2,FALSE),"")</f>
        <v/>
      </c>
      <c r="D2207" s="97"/>
      <c r="E2207" s="98"/>
      <c r="F2207" s="96" t="s">
        <v>26</v>
      </c>
      <c r="G2207" s="283" t="str">
        <f>IFERROR(VLOOKUP(B2207,Tabla_CyP,4,FALSE),"")</f>
        <v/>
      </c>
    </row>
    <row r="2208" spans="1:7" ht="24" customHeight="1" x14ac:dyDescent="0.2">
      <c r="A2208" s="281"/>
      <c r="B2208" s="91"/>
      <c r="D2208" s="97"/>
      <c r="E2208" s="98"/>
      <c r="G2208" s="282"/>
    </row>
    <row r="2209" spans="1:123" ht="24" customHeight="1" x14ac:dyDescent="0.2">
      <c r="A2209" s="334" t="s">
        <v>507</v>
      </c>
      <c r="B2209" s="335"/>
      <c r="C2209" s="336" t="s">
        <v>0</v>
      </c>
      <c r="D2209" s="336" t="s">
        <v>27</v>
      </c>
      <c r="E2209" s="338" t="s">
        <v>28</v>
      </c>
      <c r="F2209" s="340" t="s">
        <v>29</v>
      </c>
      <c r="G2209" s="340" t="s">
        <v>30</v>
      </c>
    </row>
    <row r="2210" spans="1:123" s="97" customFormat="1" ht="24" customHeight="1" x14ac:dyDescent="0.2">
      <c r="A2210" s="102" t="s">
        <v>508</v>
      </c>
      <c r="B2210" s="102" t="s">
        <v>509</v>
      </c>
      <c r="C2210" s="337"/>
      <c r="D2210" s="337"/>
      <c r="E2210" s="339"/>
      <c r="F2210" s="341"/>
      <c r="G2210" s="341"/>
      <c r="H2210" s="230"/>
      <c r="I2210" s="230"/>
      <c r="J2210" s="230"/>
      <c r="K2210" s="230"/>
      <c r="L2210" s="230"/>
      <c r="M2210" s="230"/>
      <c r="N2210" s="230"/>
      <c r="O2210" s="230"/>
      <c r="P2210" s="230"/>
      <c r="Q2210" s="230"/>
      <c r="R2210" s="230"/>
      <c r="S2210" s="230"/>
      <c r="T2210" s="230"/>
      <c r="U2210" s="230"/>
      <c r="V2210" s="230"/>
      <c r="W2210" s="230"/>
      <c r="X2210" s="230"/>
      <c r="Y2210" s="230"/>
      <c r="Z2210" s="230"/>
      <c r="AA2210" s="230"/>
      <c r="AB2210" s="230"/>
      <c r="AC2210" s="230"/>
      <c r="AD2210" s="230"/>
      <c r="AE2210" s="230"/>
      <c r="AF2210" s="230"/>
      <c r="AG2210" s="230"/>
      <c r="AH2210" s="230"/>
      <c r="AI2210" s="230"/>
      <c r="AJ2210" s="230"/>
      <c r="AK2210" s="230"/>
      <c r="AL2210" s="230"/>
      <c r="AM2210" s="230"/>
      <c r="AN2210" s="230"/>
      <c r="AO2210" s="230"/>
      <c r="AP2210" s="230"/>
      <c r="AQ2210" s="230"/>
      <c r="AR2210" s="230"/>
      <c r="AS2210" s="230"/>
      <c r="AT2210" s="230"/>
      <c r="AU2210" s="230"/>
      <c r="AV2210" s="230"/>
      <c r="AW2210" s="230"/>
      <c r="AX2210" s="230"/>
      <c r="AY2210" s="230"/>
      <c r="AZ2210" s="230"/>
      <c r="BA2210" s="230"/>
      <c r="BB2210" s="230"/>
      <c r="BC2210" s="230"/>
      <c r="BD2210" s="230"/>
      <c r="BE2210" s="230"/>
      <c r="BF2210" s="230"/>
      <c r="BG2210" s="230"/>
      <c r="BH2210" s="230"/>
      <c r="BI2210" s="230"/>
      <c r="BJ2210" s="230"/>
      <c r="BK2210" s="230"/>
      <c r="BL2210" s="230"/>
      <c r="BM2210" s="230"/>
      <c r="BN2210" s="230"/>
      <c r="BO2210" s="230"/>
      <c r="BP2210" s="230"/>
      <c r="BQ2210" s="230"/>
      <c r="BR2210" s="230"/>
      <c r="BS2210" s="230"/>
      <c r="BT2210" s="230"/>
      <c r="BU2210" s="230"/>
      <c r="BV2210" s="230"/>
      <c r="BW2210" s="230"/>
      <c r="BX2210" s="230"/>
      <c r="BY2210" s="230"/>
      <c r="BZ2210" s="230"/>
      <c r="CA2210" s="230"/>
      <c r="CB2210" s="230"/>
      <c r="CC2210" s="230"/>
      <c r="CD2210" s="230"/>
      <c r="CE2210" s="230"/>
      <c r="CF2210" s="230"/>
      <c r="CG2210" s="230"/>
      <c r="CH2210" s="230"/>
      <c r="CI2210" s="230"/>
      <c r="CJ2210" s="230"/>
      <c r="CK2210" s="230"/>
      <c r="CL2210" s="230"/>
      <c r="CM2210" s="230"/>
      <c r="CN2210" s="230"/>
      <c r="CO2210" s="230"/>
      <c r="CP2210" s="230"/>
      <c r="CQ2210" s="230"/>
      <c r="CR2210" s="230"/>
      <c r="CS2210" s="230"/>
      <c r="CT2210" s="230"/>
      <c r="CU2210" s="230"/>
      <c r="CV2210" s="230"/>
      <c r="CW2210" s="230"/>
      <c r="CX2210" s="230"/>
      <c r="CY2210" s="230"/>
      <c r="CZ2210" s="230"/>
      <c r="DA2210" s="230"/>
      <c r="DB2210" s="230"/>
      <c r="DC2210" s="230"/>
      <c r="DD2210" s="230"/>
      <c r="DE2210" s="230"/>
      <c r="DF2210" s="230"/>
      <c r="DG2210" s="230"/>
      <c r="DH2210" s="230"/>
      <c r="DI2210" s="230"/>
      <c r="DJ2210" s="230"/>
      <c r="DK2210" s="230"/>
      <c r="DL2210" s="230"/>
      <c r="DM2210" s="230"/>
      <c r="DN2210" s="230"/>
      <c r="DO2210" s="230"/>
      <c r="DP2210" s="230"/>
      <c r="DQ2210" s="230"/>
      <c r="DR2210" s="230"/>
      <c r="DS2210" s="230"/>
    </row>
    <row r="2211" spans="1:123" ht="24" customHeight="1" x14ac:dyDescent="0.2">
      <c r="A2211" s="284"/>
      <c r="B2211" s="103"/>
      <c r="C2211" s="143" t="s">
        <v>604</v>
      </c>
      <c r="D2211" s="104"/>
      <c r="E2211" s="105"/>
      <c r="F2211" s="106"/>
      <c r="G2211" s="285"/>
    </row>
    <row r="2212" spans="1:123" s="229" customFormat="1" ht="24" customHeight="1" x14ac:dyDescent="0.2">
      <c r="A2212" s="224" t="str">
        <f t="shared" ref="A2212:A2225" si="661">IFERROR(VLOOKUP(C2212,Tabla_Insumos,4,FALSE),"")</f>
        <v/>
      </c>
      <c r="B2212" s="222" t="str">
        <f>IFERROR(VLOOKUP(C2212,Tabla_Insumos,5,FALSE),"")</f>
        <v/>
      </c>
      <c r="C2212" s="223"/>
      <c r="D2212" s="224" t="str">
        <f t="shared" ref="D2212:D2225" si="662">IFERROR(VLOOKUP(C2212,Tabla_Insumos,2,FALSE),"")</f>
        <v/>
      </c>
      <c r="E2212" s="225"/>
      <c r="F2212" s="226">
        <f t="shared" ref="F2212:F2225" si="663">IFERROR(VLOOKUP(C2212,Tabla_Insumos,3,FALSE),0)</f>
        <v>0</v>
      </c>
      <c r="G2212" s="286">
        <f>ROUND(E2212*F2212,2)</f>
        <v>0</v>
      </c>
    </row>
    <row r="2213" spans="1:123" s="229" customFormat="1" ht="24" customHeight="1" x14ac:dyDescent="0.2">
      <c r="A2213" s="224" t="str">
        <f t="shared" si="661"/>
        <v/>
      </c>
      <c r="B2213" s="222" t="str">
        <f t="shared" ref="B2213:B2225" si="664">IFERROR(VLOOKUP(C2213,Tabla_Insumos,5,FALSE),"")</f>
        <v/>
      </c>
      <c r="C2213" s="223"/>
      <c r="D2213" s="224" t="str">
        <f t="shared" si="662"/>
        <v/>
      </c>
      <c r="E2213" s="225"/>
      <c r="F2213" s="226">
        <f t="shared" si="663"/>
        <v>0</v>
      </c>
      <c r="G2213" s="286">
        <f t="shared" ref="G2213:G2225" si="665">ROUND(E2213*F2213,2)</f>
        <v>0</v>
      </c>
    </row>
    <row r="2214" spans="1:123" s="229" customFormat="1" ht="24" customHeight="1" x14ac:dyDescent="0.2">
      <c r="A2214" s="224" t="str">
        <f t="shared" si="661"/>
        <v/>
      </c>
      <c r="B2214" s="222" t="str">
        <f t="shared" si="664"/>
        <v/>
      </c>
      <c r="C2214" s="223"/>
      <c r="D2214" s="224" t="str">
        <f t="shared" si="662"/>
        <v/>
      </c>
      <c r="E2214" s="225"/>
      <c r="F2214" s="226">
        <f t="shared" si="663"/>
        <v>0</v>
      </c>
      <c r="G2214" s="286">
        <f t="shared" si="665"/>
        <v>0</v>
      </c>
    </row>
    <row r="2215" spans="1:123" s="229" customFormat="1" ht="24" customHeight="1" x14ac:dyDescent="0.2">
      <c r="A2215" s="224" t="str">
        <f t="shared" si="661"/>
        <v/>
      </c>
      <c r="B2215" s="222" t="str">
        <f t="shared" si="664"/>
        <v/>
      </c>
      <c r="C2215" s="223"/>
      <c r="D2215" s="224" t="str">
        <f t="shared" si="662"/>
        <v/>
      </c>
      <c r="E2215" s="225"/>
      <c r="F2215" s="226">
        <f t="shared" si="663"/>
        <v>0</v>
      </c>
      <c r="G2215" s="286">
        <f t="shared" si="665"/>
        <v>0</v>
      </c>
    </row>
    <row r="2216" spans="1:123" s="229" customFormat="1" ht="24" customHeight="1" x14ac:dyDescent="0.2">
      <c r="A2216" s="224" t="str">
        <f t="shared" si="661"/>
        <v/>
      </c>
      <c r="B2216" s="222" t="str">
        <f t="shared" si="664"/>
        <v/>
      </c>
      <c r="C2216" s="223"/>
      <c r="D2216" s="224" t="str">
        <f t="shared" si="662"/>
        <v/>
      </c>
      <c r="E2216" s="225"/>
      <c r="F2216" s="226">
        <f t="shared" si="663"/>
        <v>0</v>
      </c>
      <c r="G2216" s="286">
        <f t="shared" si="665"/>
        <v>0</v>
      </c>
    </row>
    <row r="2217" spans="1:123" s="229" customFormat="1" ht="24" customHeight="1" x14ac:dyDescent="0.2">
      <c r="A2217" s="224" t="str">
        <f t="shared" si="661"/>
        <v/>
      </c>
      <c r="B2217" s="222" t="str">
        <f t="shared" si="664"/>
        <v/>
      </c>
      <c r="C2217" s="223"/>
      <c r="D2217" s="224" t="str">
        <f t="shared" si="662"/>
        <v/>
      </c>
      <c r="E2217" s="225"/>
      <c r="F2217" s="226">
        <f t="shared" si="663"/>
        <v>0</v>
      </c>
      <c r="G2217" s="286">
        <f t="shared" si="665"/>
        <v>0</v>
      </c>
    </row>
    <row r="2218" spans="1:123" s="229" customFormat="1" ht="24" customHeight="1" x14ac:dyDescent="0.2">
      <c r="A2218" s="224" t="str">
        <f t="shared" si="661"/>
        <v/>
      </c>
      <c r="B2218" s="222" t="str">
        <f t="shared" si="664"/>
        <v/>
      </c>
      <c r="C2218" s="223"/>
      <c r="D2218" s="224" t="str">
        <f t="shared" si="662"/>
        <v/>
      </c>
      <c r="E2218" s="225"/>
      <c r="F2218" s="226">
        <f t="shared" si="663"/>
        <v>0</v>
      </c>
      <c r="G2218" s="286">
        <f t="shared" si="665"/>
        <v>0</v>
      </c>
    </row>
    <row r="2219" spans="1:123" s="229" customFormat="1" ht="24" customHeight="1" x14ac:dyDescent="0.2">
      <c r="A2219" s="224" t="str">
        <f t="shared" si="661"/>
        <v/>
      </c>
      <c r="B2219" s="222" t="str">
        <f t="shared" si="664"/>
        <v/>
      </c>
      <c r="C2219" s="223"/>
      <c r="D2219" s="224" t="str">
        <f t="shared" si="662"/>
        <v/>
      </c>
      <c r="E2219" s="225"/>
      <c r="F2219" s="226">
        <f t="shared" si="663"/>
        <v>0</v>
      </c>
      <c r="G2219" s="286">
        <f t="shared" si="665"/>
        <v>0</v>
      </c>
    </row>
    <row r="2220" spans="1:123" s="229" customFormat="1" ht="24" customHeight="1" x14ac:dyDescent="0.2">
      <c r="A2220" s="224" t="str">
        <f t="shared" si="661"/>
        <v/>
      </c>
      <c r="B2220" s="222" t="str">
        <f t="shared" si="664"/>
        <v/>
      </c>
      <c r="C2220" s="223"/>
      <c r="D2220" s="224" t="str">
        <f t="shared" si="662"/>
        <v/>
      </c>
      <c r="E2220" s="225"/>
      <c r="F2220" s="226">
        <f t="shared" si="663"/>
        <v>0</v>
      </c>
      <c r="G2220" s="286">
        <f t="shared" si="665"/>
        <v>0</v>
      </c>
    </row>
    <row r="2221" spans="1:123" s="229" customFormat="1" ht="24" customHeight="1" x14ac:dyDescent="0.2">
      <c r="A2221" s="224" t="str">
        <f t="shared" si="661"/>
        <v/>
      </c>
      <c r="B2221" s="222" t="str">
        <f t="shared" si="664"/>
        <v/>
      </c>
      <c r="C2221" s="223"/>
      <c r="D2221" s="224" t="str">
        <f t="shared" si="662"/>
        <v/>
      </c>
      <c r="E2221" s="225"/>
      <c r="F2221" s="226">
        <f t="shared" si="663"/>
        <v>0</v>
      </c>
      <c r="G2221" s="286">
        <f t="shared" si="665"/>
        <v>0</v>
      </c>
    </row>
    <row r="2222" spans="1:123" s="229" customFormat="1" ht="24" customHeight="1" x14ac:dyDescent="0.2">
      <c r="A2222" s="224" t="str">
        <f t="shared" si="661"/>
        <v/>
      </c>
      <c r="B2222" s="222" t="str">
        <f t="shared" si="664"/>
        <v/>
      </c>
      <c r="C2222" s="223"/>
      <c r="D2222" s="224" t="str">
        <f t="shared" si="662"/>
        <v/>
      </c>
      <c r="E2222" s="225"/>
      <c r="F2222" s="226">
        <f t="shared" si="663"/>
        <v>0</v>
      </c>
      <c r="G2222" s="286">
        <f t="shared" si="665"/>
        <v>0</v>
      </c>
    </row>
    <row r="2223" spans="1:123" s="229" customFormat="1" ht="24" customHeight="1" x14ac:dyDescent="0.2">
      <c r="A2223" s="224" t="str">
        <f t="shared" si="661"/>
        <v/>
      </c>
      <c r="B2223" s="222" t="str">
        <f t="shared" si="664"/>
        <v/>
      </c>
      <c r="C2223" s="223"/>
      <c r="D2223" s="224" t="str">
        <f t="shared" si="662"/>
        <v/>
      </c>
      <c r="E2223" s="225"/>
      <c r="F2223" s="226">
        <f t="shared" si="663"/>
        <v>0</v>
      </c>
      <c r="G2223" s="286">
        <f t="shared" si="665"/>
        <v>0</v>
      </c>
    </row>
    <row r="2224" spans="1:123" s="229" customFormat="1" ht="24" customHeight="1" x14ac:dyDescent="0.2">
      <c r="A2224" s="224" t="str">
        <f t="shared" si="661"/>
        <v/>
      </c>
      <c r="B2224" s="222" t="str">
        <f t="shared" si="664"/>
        <v/>
      </c>
      <c r="C2224" s="223"/>
      <c r="D2224" s="224" t="str">
        <f t="shared" si="662"/>
        <v/>
      </c>
      <c r="E2224" s="225"/>
      <c r="F2224" s="226">
        <f t="shared" si="663"/>
        <v>0</v>
      </c>
      <c r="G2224" s="286">
        <f t="shared" si="665"/>
        <v>0</v>
      </c>
    </row>
    <row r="2225" spans="1:7" s="229" customFormat="1" ht="24" customHeight="1" x14ac:dyDescent="0.2">
      <c r="A2225" s="224" t="str">
        <f t="shared" si="661"/>
        <v/>
      </c>
      <c r="B2225" s="222" t="str">
        <f t="shared" si="664"/>
        <v/>
      </c>
      <c r="C2225" s="223"/>
      <c r="D2225" s="224" t="str">
        <f t="shared" si="662"/>
        <v/>
      </c>
      <c r="E2225" s="225"/>
      <c r="F2225" s="227">
        <f t="shared" si="663"/>
        <v>0</v>
      </c>
      <c r="G2225" s="286">
        <f t="shared" si="665"/>
        <v>0</v>
      </c>
    </row>
    <row r="2226" spans="1:7" ht="24" customHeight="1" x14ac:dyDescent="0.2">
      <c r="A2226" s="287"/>
      <c r="D2226" s="97"/>
      <c r="E2226" s="98"/>
      <c r="F2226" s="273" t="s">
        <v>31</v>
      </c>
      <c r="G2226" s="288">
        <f>SUBTOTAL(9,G2212:G2225)</f>
        <v>0</v>
      </c>
    </row>
    <row r="2227" spans="1:7" ht="24" customHeight="1" x14ac:dyDescent="0.2">
      <c r="A2227" s="287"/>
      <c r="C2227" s="107" t="s">
        <v>605</v>
      </c>
      <c r="D2227" s="97"/>
      <c r="E2227" s="98"/>
      <c r="G2227" s="289"/>
    </row>
    <row r="2228" spans="1:7" s="229" customFormat="1" ht="24" customHeight="1" x14ac:dyDescent="0.2">
      <c r="A2228" s="224" t="str">
        <f t="shared" ref="A2228:A2235" si="666">IFERROR(VLOOKUP(C2228,Tabla_Insumos,4,FALSE),"")</f>
        <v/>
      </c>
      <c r="B2228" s="222">
        <f t="shared" ref="B2228:B2235" si="667">IFERROR(VLOOKUP(A2228,Tabla_Indices,5,FALSE),"")</f>
        <v>0</v>
      </c>
      <c r="C2228" s="223"/>
      <c r="D2228" s="224" t="str">
        <f t="shared" ref="D2228:D2235" si="668">IFERROR(VLOOKUP(C2228,Tabla_Insumos,2,FALSE),"")</f>
        <v/>
      </c>
      <c r="E2228" s="225"/>
      <c r="F2228" s="228">
        <f t="shared" ref="F2228:F2235" si="669">IFERROR(VLOOKUP(C2228,Tabla_Insumos,3,FALSE),0)</f>
        <v>0</v>
      </c>
      <c r="G2228" s="286">
        <f>ROUND(E2228*F2228,2)</f>
        <v>0</v>
      </c>
    </row>
    <row r="2229" spans="1:7" s="229" customFormat="1" ht="24" customHeight="1" x14ac:dyDescent="0.2">
      <c r="A2229" s="224" t="str">
        <f t="shared" si="666"/>
        <v/>
      </c>
      <c r="B2229" s="222">
        <f t="shared" si="667"/>
        <v>0</v>
      </c>
      <c r="C2229" s="223"/>
      <c r="D2229" s="224" t="str">
        <f t="shared" si="668"/>
        <v/>
      </c>
      <c r="E2229" s="225"/>
      <c r="F2229" s="228">
        <f t="shared" si="669"/>
        <v>0</v>
      </c>
      <c r="G2229" s="286">
        <f>ROUND(E2229*F2229,2)</f>
        <v>0</v>
      </c>
    </row>
    <row r="2230" spans="1:7" s="229" customFormat="1" ht="24" customHeight="1" x14ac:dyDescent="0.2">
      <c r="A2230" s="224" t="str">
        <f t="shared" si="666"/>
        <v/>
      </c>
      <c r="B2230" s="222">
        <f t="shared" si="667"/>
        <v>0</v>
      </c>
      <c r="C2230" s="223"/>
      <c r="D2230" s="224" t="str">
        <f t="shared" si="668"/>
        <v/>
      </c>
      <c r="E2230" s="225"/>
      <c r="F2230" s="228">
        <f t="shared" si="669"/>
        <v>0</v>
      </c>
      <c r="G2230" s="286">
        <f t="shared" ref="G2230:G2235" si="670">ROUND(E2230*F2230,2)</f>
        <v>0</v>
      </c>
    </row>
    <row r="2231" spans="1:7" s="229" customFormat="1" ht="24" customHeight="1" x14ac:dyDescent="0.2">
      <c r="A2231" s="224" t="str">
        <f t="shared" si="666"/>
        <v/>
      </c>
      <c r="B2231" s="222">
        <f t="shared" si="667"/>
        <v>0</v>
      </c>
      <c r="C2231" s="223"/>
      <c r="D2231" s="224" t="str">
        <f t="shared" si="668"/>
        <v/>
      </c>
      <c r="E2231" s="225"/>
      <c r="F2231" s="228">
        <f t="shared" si="669"/>
        <v>0</v>
      </c>
      <c r="G2231" s="286">
        <f t="shared" si="670"/>
        <v>0</v>
      </c>
    </row>
    <row r="2232" spans="1:7" s="229" customFormat="1" ht="24" customHeight="1" x14ac:dyDescent="0.2">
      <c r="A2232" s="224" t="str">
        <f t="shared" si="666"/>
        <v/>
      </c>
      <c r="B2232" s="222">
        <f t="shared" si="667"/>
        <v>0</v>
      </c>
      <c r="C2232" s="223"/>
      <c r="D2232" s="224" t="str">
        <f t="shared" si="668"/>
        <v/>
      </c>
      <c r="E2232" s="225"/>
      <c r="F2232" s="226">
        <f t="shared" si="669"/>
        <v>0</v>
      </c>
      <c r="G2232" s="286">
        <f t="shared" si="670"/>
        <v>0</v>
      </c>
    </row>
    <row r="2233" spans="1:7" s="229" customFormat="1" ht="24" customHeight="1" x14ac:dyDescent="0.2">
      <c r="A2233" s="224" t="str">
        <f t="shared" si="666"/>
        <v/>
      </c>
      <c r="B2233" s="222">
        <f t="shared" si="667"/>
        <v>0</v>
      </c>
      <c r="C2233" s="223"/>
      <c r="D2233" s="224" t="str">
        <f t="shared" si="668"/>
        <v/>
      </c>
      <c r="E2233" s="225"/>
      <c r="F2233" s="226">
        <f t="shared" si="669"/>
        <v>0</v>
      </c>
      <c r="G2233" s="286">
        <f t="shared" si="670"/>
        <v>0</v>
      </c>
    </row>
    <row r="2234" spans="1:7" s="229" customFormat="1" ht="24" customHeight="1" x14ac:dyDescent="0.2">
      <c r="A2234" s="224" t="str">
        <f t="shared" si="666"/>
        <v/>
      </c>
      <c r="B2234" s="222">
        <f t="shared" si="667"/>
        <v>0</v>
      </c>
      <c r="C2234" s="223"/>
      <c r="D2234" s="224" t="str">
        <f t="shared" si="668"/>
        <v/>
      </c>
      <c r="E2234" s="225"/>
      <c r="F2234" s="226">
        <f t="shared" si="669"/>
        <v>0</v>
      </c>
      <c r="G2234" s="286">
        <f t="shared" si="670"/>
        <v>0</v>
      </c>
    </row>
    <row r="2235" spans="1:7" s="229" customFormat="1" ht="24" customHeight="1" x14ac:dyDescent="0.2">
      <c r="A2235" s="224" t="str">
        <f t="shared" si="666"/>
        <v/>
      </c>
      <c r="B2235" s="222">
        <f t="shared" si="667"/>
        <v>0</v>
      </c>
      <c r="C2235" s="223"/>
      <c r="D2235" s="224" t="str">
        <f t="shared" si="668"/>
        <v/>
      </c>
      <c r="E2235" s="225"/>
      <c r="F2235" s="226">
        <f t="shared" si="669"/>
        <v>0</v>
      </c>
      <c r="G2235" s="286">
        <f t="shared" si="670"/>
        <v>0</v>
      </c>
    </row>
    <row r="2236" spans="1:7" ht="24" customHeight="1" x14ac:dyDescent="0.2">
      <c r="A2236" s="287"/>
      <c r="D2236" s="97"/>
      <c r="E2236" s="98"/>
      <c r="F2236" s="273" t="s">
        <v>32</v>
      </c>
      <c r="G2236" s="288">
        <f>SUBTOTAL(9,G2228:G2235)</f>
        <v>0</v>
      </c>
    </row>
    <row r="2237" spans="1:7" ht="24" customHeight="1" x14ac:dyDescent="0.2">
      <c r="A2237" s="287"/>
      <c r="C2237" s="107" t="s">
        <v>606</v>
      </c>
      <c r="D2237" s="97"/>
      <c r="E2237" s="98"/>
      <c r="G2237" s="289"/>
    </row>
    <row r="2238" spans="1:7" s="229" customFormat="1" ht="24" customHeight="1" x14ac:dyDescent="0.2">
      <c r="A2238" s="224" t="str">
        <f t="shared" ref="A2238:A2246" si="671">IFERROR(VLOOKUP(C2238,Tabla_Insumos,4,FALSE),"")</f>
        <v/>
      </c>
      <c r="B2238" s="222" t="str">
        <f t="shared" ref="B2238:B2246" si="672">IFERROR(VLOOKUP(C2238,Tabla_Insumos,5,FALSE),"")</f>
        <v/>
      </c>
      <c r="C2238" s="223"/>
      <c r="D2238" s="224" t="str">
        <f t="shared" ref="D2238:D2246" si="673">IFERROR(VLOOKUP(C2238,Tabla_Insumos,2,FALSE),"")</f>
        <v/>
      </c>
      <c r="E2238" s="225"/>
      <c r="F2238" s="226">
        <f t="shared" ref="F2238:F2246" si="674">IFERROR(VLOOKUP(C2238,Tabla_Insumos,3,FALSE),0)</f>
        <v>0</v>
      </c>
      <c r="G2238" s="286">
        <f t="shared" ref="G2238:G2246" si="675">ROUND(E2238*F2238,2)</f>
        <v>0</v>
      </c>
    </row>
    <row r="2239" spans="1:7" s="229" customFormat="1" ht="24" customHeight="1" x14ac:dyDescent="0.2">
      <c r="A2239" s="224" t="str">
        <f t="shared" si="671"/>
        <v/>
      </c>
      <c r="B2239" s="222" t="str">
        <f t="shared" si="672"/>
        <v/>
      </c>
      <c r="C2239" s="223"/>
      <c r="D2239" s="224" t="str">
        <f t="shared" si="673"/>
        <v/>
      </c>
      <c r="E2239" s="225"/>
      <c r="F2239" s="226">
        <f t="shared" si="674"/>
        <v>0</v>
      </c>
      <c r="G2239" s="286">
        <f t="shared" si="675"/>
        <v>0</v>
      </c>
    </row>
    <row r="2240" spans="1:7" s="229" customFormat="1" ht="24" customHeight="1" x14ac:dyDescent="0.2">
      <c r="A2240" s="224" t="str">
        <f t="shared" si="671"/>
        <v/>
      </c>
      <c r="B2240" s="222" t="str">
        <f t="shared" si="672"/>
        <v/>
      </c>
      <c r="C2240" s="223"/>
      <c r="D2240" s="224" t="str">
        <f t="shared" si="673"/>
        <v/>
      </c>
      <c r="E2240" s="225"/>
      <c r="F2240" s="226">
        <f t="shared" si="674"/>
        <v>0</v>
      </c>
      <c r="G2240" s="286">
        <f t="shared" si="675"/>
        <v>0</v>
      </c>
    </row>
    <row r="2241" spans="1:7" s="229" customFormat="1" ht="24" customHeight="1" x14ac:dyDescent="0.2">
      <c r="A2241" s="224" t="str">
        <f t="shared" si="671"/>
        <v/>
      </c>
      <c r="B2241" s="222" t="str">
        <f t="shared" si="672"/>
        <v/>
      </c>
      <c r="C2241" s="223"/>
      <c r="D2241" s="224" t="str">
        <f t="shared" si="673"/>
        <v/>
      </c>
      <c r="E2241" s="225"/>
      <c r="F2241" s="226">
        <f t="shared" si="674"/>
        <v>0</v>
      </c>
      <c r="G2241" s="286">
        <f t="shared" si="675"/>
        <v>0</v>
      </c>
    </row>
    <row r="2242" spans="1:7" s="229" customFormat="1" ht="24" customHeight="1" x14ac:dyDescent="0.2">
      <c r="A2242" s="224" t="str">
        <f t="shared" si="671"/>
        <v/>
      </c>
      <c r="B2242" s="222" t="str">
        <f t="shared" si="672"/>
        <v/>
      </c>
      <c r="C2242" s="223"/>
      <c r="D2242" s="224" t="str">
        <f t="shared" si="673"/>
        <v/>
      </c>
      <c r="E2242" s="225"/>
      <c r="F2242" s="226">
        <f t="shared" si="674"/>
        <v>0</v>
      </c>
      <c r="G2242" s="286">
        <f t="shared" si="675"/>
        <v>0</v>
      </c>
    </row>
    <row r="2243" spans="1:7" s="229" customFormat="1" ht="24" customHeight="1" x14ac:dyDescent="0.2">
      <c r="A2243" s="224" t="str">
        <f t="shared" si="671"/>
        <v/>
      </c>
      <c r="B2243" s="222" t="str">
        <f t="shared" si="672"/>
        <v/>
      </c>
      <c r="C2243" s="223"/>
      <c r="D2243" s="224" t="str">
        <f t="shared" si="673"/>
        <v/>
      </c>
      <c r="E2243" s="225"/>
      <c r="F2243" s="226">
        <f t="shared" si="674"/>
        <v>0</v>
      </c>
      <c r="G2243" s="286">
        <f t="shared" si="675"/>
        <v>0</v>
      </c>
    </row>
    <row r="2244" spans="1:7" s="229" customFormat="1" ht="24" customHeight="1" x14ac:dyDescent="0.2">
      <c r="A2244" s="224" t="str">
        <f t="shared" si="671"/>
        <v/>
      </c>
      <c r="B2244" s="222" t="str">
        <f t="shared" si="672"/>
        <v/>
      </c>
      <c r="C2244" s="223"/>
      <c r="D2244" s="224" t="str">
        <f t="shared" si="673"/>
        <v/>
      </c>
      <c r="E2244" s="225"/>
      <c r="F2244" s="226">
        <f t="shared" si="674"/>
        <v>0</v>
      </c>
      <c r="G2244" s="286">
        <f t="shared" si="675"/>
        <v>0</v>
      </c>
    </row>
    <row r="2245" spans="1:7" s="229" customFormat="1" ht="24" customHeight="1" x14ac:dyDescent="0.2">
      <c r="A2245" s="224" t="str">
        <f t="shared" si="671"/>
        <v/>
      </c>
      <c r="B2245" s="222" t="str">
        <f t="shared" si="672"/>
        <v/>
      </c>
      <c r="C2245" s="223"/>
      <c r="D2245" s="224" t="str">
        <f t="shared" si="673"/>
        <v/>
      </c>
      <c r="E2245" s="225"/>
      <c r="F2245" s="226">
        <f t="shared" si="674"/>
        <v>0</v>
      </c>
      <c r="G2245" s="286">
        <f t="shared" si="675"/>
        <v>0</v>
      </c>
    </row>
    <row r="2246" spans="1:7" s="229" customFormat="1" ht="24" customHeight="1" x14ac:dyDescent="0.2">
      <c r="A2246" s="224" t="str">
        <f t="shared" si="671"/>
        <v/>
      </c>
      <c r="B2246" s="222" t="str">
        <f t="shared" si="672"/>
        <v/>
      </c>
      <c r="C2246" s="223"/>
      <c r="D2246" s="224" t="str">
        <f t="shared" si="673"/>
        <v/>
      </c>
      <c r="E2246" s="225"/>
      <c r="F2246" s="226">
        <f t="shared" si="674"/>
        <v>0</v>
      </c>
      <c r="G2246" s="286">
        <f t="shared" si="675"/>
        <v>0</v>
      </c>
    </row>
    <row r="2247" spans="1:7" ht="24" customHeight="1" x14ac:dyDescent="0.2">
      <c r="A2247" s="290"/>
      <c r="B2247" s="97"/>
      <c r="D2247" s="97"/>
      <c r="E2247" s="98"/>
      <c r="F2247" s="273" t="s">
        <v>33</v>
      </c>
      <c r="G2247" s="288">
        <f>SUBTOTAL(9,G2238:G2246)</f>
        <v>0</v>
      </c>
    </row>
    <row r="2248" spans="1:7" ht="24" customHeight="1" x14ac:dyDescent="0.2">
      <c r="A2248" s="291"/>
      <c r="B2248" s="97"/>
      <c r="D2248" s="97"/>
      <c r="E2248" s="98"/>
      <c r="G2248" s="289"/>
    </row>
    <row r="2249" spans="1:7" ht="24" customHeight="1" x14ac:dyDescent="0.2">
      <c r="A2249" s="292" t="str">
        <f>B2207</f>
        <v/>
      </c>
      <c r="B2249" s="293" t="str">
        <f>C2207</f>
        <v/>
      </c>
      <c r="C2249" s="104"/>
      <c r="D2249" s="104" t="s">
        <v>34</v>
      </c>
      <c r="E2249" s="105"/>
      <c r="F2249" s="295" t="s">
        <v>35</v>
      </c>
      <c r="G2249" s="294">
        <f>SUBTOTAL(9,G2212:G2248)</f>
        <v>0</v>
      </c>
    </row>
    <row r="2251" spans="1:7" ht="24" customHeight="1" x14ac:dyDescent="0.2">
      <c r="A2251" s="274" t="s">
        <v>37</v>
      </c>
      <c r="B2251" s="275"/>
      <c r="C2251" s="275"/>
      <c r="D2251" s="275"/>
      <c r="E2251" s="275"/>
      <c r="F2251" s="275"/>
      <c r="G2251" s="276"/>
    </row>
    <row r="2252" spans="1:7" ht="24" customHeight="1" x14ac:dyDescent="0.2">
      <c r="A2252" s="277" t="s">
        <v>602</v>
      </c>
      <c r="B2252" s="93" t="str">
        <f>Comitente</f>
        <v>DIRECCION PROVINCIAL DE ESPACIOS VERDES</v>
      </c>
      <c r="C2252" s="89"/>
      <c r="D2252" s="94"/>
      <c r="E2252" s="94"/>
      <c r="F2252" s="95"/>
      <c r="G2252" s="278"/>
    </row>
    <row r="2253" spans="1:7" ht="24" customHeight="1" x14ac:dyDescent="0.2">
      <c r="A2253" s="277" t="s">
        <v>603</v>
      </c>
      <c r="B2253" s="93">
        <f>Contratista</f>
        <v>0</v>
      </c>
      <c r="C2253" s="90"/>
      <c r="D2253" s="90"/>
      <c r="E2253" s="90"/>
      <c r="F2253" s="96"/>
      <c r="G2253" s="279"/>
    </row>
    <row r="2254" spans="1:7" ht="24" customHeight="1" x14ac:dyDescent="0.2">
      <c r="A2254" s="277" t="s">
        <v>24</v>
      </c>
      <c r="B2254" s="93" t="str">
        <f>Obra</f>
        <v>EXTRACCION DE MANGRULLO EXISTENTE, PROVISION DE NUEVO MANGRULLO Y REFUNCIONALIZACION DE JUEGOS DE NIÑOS EN PARQUE DE MAYO</v>
      </c>
      <c r="C2254" s="90"/>
      <c r="D2254" s="90"/>
      <c r="E2254" s="90"/>
      <c r="F2254" s="96" t="s">
        <v>38</v>
      </c>
      <c r="G2254" s="280">
        <f>Fecha_Base</f>
        <v>44865</v>
      </c>
    </row>
    <row r="2255" spans="1:7" ht="24" customHeight="1" x14ac:dyDescent="0.2">
      <c r="A2255" s="281" t="s">
        <v>601</v>
      </c>
      <c r="B2255" s="91" t="str">
        <f>Ubicación</f>
        <v>CAPITAL</v>
      </c>
      <c r="C2255" s="91"/>
      <c r="D2255" s="97"/>
      <c r="E2255" s="98"/>
      <c r="G2255" s="282"/>
    </row>
    <row r="2256" spans="1:7" ht="24" customHeight="1" x14ac:dyDescent="0.2">
      <c r="A2256" s="281" t="s">
        <v>39</v>
      </c>
      <c r="B2256" s="100" t="str">
        <f>IFERROR(VALUE(LEFT(B2257,FIND(".",B2257)-1)),"")</f>
        <v/>
      </c>
      <c r="C2256" s="92" t="str">
        <f>IFERROR(VLOOKUP(B2256,Tabla_CyP,2,FALSE),"")</f>
        <v/>
      </c>
      <c r="E2256" s="98"/>
      <c r="G2256" s="282"/>
    </row>
    <row r="2257" spans="1:123" ht="24" customHeight="1" x14ac:dyDescent="0.2">
      <c r="A2257" s="281" t="s">
        <v>25</v>
      </c>
      <c r="B2257" s="101" t="str">
        <f>IFERROR(VLOOKUP(COUNTIF($A$1:A2257,"ANALISIS DE PRECIOS"),Tabla_NumeroItem,2,FALSE),"")</f>
        <v/>
      </c>
      <c r="C2257" s="92" t="str">
        <f>IFERROR(VLOOKUP(B2257,Tabla_CyP,2,FALSE),"")</f>
        <v/>
      </c>
      <c r="D2257" s="97"/>
      <c r="E2257" s="98"/>
      <c r="F2257" s="96" t="s">
        <v>26</v>
      </c>
      <c r="G2257" s="283" t="str">
        <f>IFERROR(VLOOKUP(B2257,Tabla_CyP,4,FALSE),"")</f>
        <v/>
      </c>
    </row>
    <row r="2258" spans="1:123" ht="24" customHeight="1" x14ac:dyDescent="0.2">
      <c r="A2258" s="281"/>
      <c r="B2258" s="91"/>
      <c r="D2258" s="97"/>
      <c r="E2258" s="98"/>
      <c r="G2258" s="282"/>
    </row>
    <row r="2259" spans="1:123" ht="24" customHeight="1" x14ac:dyDescent="0.2">
      <c r="A2259" s="334" t="s">
        <v>507</v>
      </c>
      <c r="B2259" s="335"/>
      <c r="C2259" s="336" t="s">
        <v>0</v>
      </c>
      <c r="D2259" s="336" t="s">
        <v>27</v>
      </c>
      <c r="E2259" s="338" t="s">
        <v>28</v>
      </c>
      <c r="F2259" s="340" t="s">
        <v>29</v>
      </c>
      <c r="G2259" s="340" t="s">
        <v>30</v>
      </c>
    </row>
    <row r="2260" spans="1:123" s="97" customFormat="1" ht="24" customHeight="1" x14ac:dyDescent="0.2">
      <c r="A2260" s="102" t="s">
        <v>508</v>
      </c>
      <c r="B2260" s="102" t="s">
        <v>509</v>
      </c>
      <c r="C2260" s="337"/>
      <c r="D2260" s="337"/>
      <c r="E2260" s="339"/>
      <c r="F2260" s="341"/>
      <c r="G2260" s="341"/>
      <c r="H2260" s="230"/>
      <c r="I2260" s="230"/>
      <c r="J2260" s="230"/>
      <c r="K2260" s="230"/>
      <c r="L2260" s="230"/>
      <c r="M2260" s="230"/>
      <c r="N2260" s="230"/>
      <c r="O2260" s="230"/>
      <c r="P2260" s="230"/>
      <c r="Q2260" s="230"/>
      <c r="R2260" s="230"/>
      <c r="S2260" s="230"/>
      <c r="T2260" s="230"/>
      <c r="U2260" s="230"/>
      <c r="V2260" s="230"/>
      <c r="W2260" s="230"/>
      <c r="X2260" s="230"/>
      <c r="Y2260" s="230"/>
      <c r="Z2260" s="230"/>
      <c r="AA2260" s="230"/>
      <c r="AB2260" s="230"/>
      <c r="AC2260" s="230"/>
      <c r="AD2260" s="230"/>
      <c r="AE2260" s="230"/>
      <c r="AF2260" s="230"/>
      <c r="AG2260" s="230"/>
      <c r="AH2260" s="230"/>
      <c r="AI2260" s="230"/>
      <c r="AJ2260" s="230"/>
      <c r="AK2260" s="230"/>
      <c r="AL2260" s="230"/>
      <c r="AM2260" s="230"/>
      <c r="AN2260" s="230"/>
      <c r="AO2260" s="230"/>
      <c r="AP2260" s="230"/>
      <c r="AQ2260" s="230"/>
      <c r="AR2260" s="230"/>
      <c r="AS2260" s="230"/>
      <c r="AT2260" s="230"/>
      <c r="AU2260" s="230"/>
      <c r="AV2260" s="230"/>
      <c r="AW2260" s="230"/>
      <c r="AX2260" s="230"/>
      <c r="AY2260" s="230"/>
      <c r="AZ2260" s="230"/>
      <c r="BA2260" s="230"/>
      <c r="BB2260" s="230"/>
      <c r="BC2260" s="230"/>
      <c r="BD2260" s="230"/>
      <c r="BE2260" s="230"/>
      <c r="BF2260" s="230"/>
      <c r="BG2260" s="230"/>
      <c r="BH2260" s="230"/>
      <c r="BI2260" s="230"/>
      <c r="BJ2260" s="230"/>
      <c r="BK2260" s="230"/>
      <c r="BL2260" s="230"/>
      <c r="BM2260" s="230"/>
      <c r="BN2260" s="230"/>
      <c r="BO2260" s="230"/>
      <c r="BP2260" s="230"/>
      <c r="BQ2260" s="230"/>
      <c r="BR2260" s="230"/>
      <c r="BS2260" s="230"/>
      <c r="BT2260" s="230"/>
      <c r="BU2260" s="230"/>
      <c r="BV2260" s="230"/>
      <c r="BW2260" s="230"/>
      <c r="BX2260" s="230"/>
      <c r="BY2260" s="230"/>
      <c r="BZ2260" s="230"/>
      <c r="CA2260" s="230"/>
      <c r="CB2260" s="230"/>
      <c r="CC2260" s="230"/>
      <c r="CD2260" s="230"/>
      <c r="CE2260" s="230"/>
      <c r="CF2260" s="230"/>
      <c r="CG2260" s="230"/>
      <c r="CH2260" s="230"/>
      <c r="CI2260" s="230"/>
      <c r="CJ2260" s="230"/>
      <c r="CK2260" s="230"/>
      <c r="CL2260" s="230"/>
      <c r="CM2260" s="230"/>
      <c r="CN2260" s="230"/>
      <c r="CO2260" s="230"/>
      <c r="CP2260" s="230"/>
      <c r="CQ2260" s="230"/>
      <c r="CR2260" s="230"/>
      <c r="CS2260" s="230"/>
      <c r="CT2260" s="230"/>
      <c r="CU2260" s="230"/>
      <c r="CV2260" s="230"/>
      <c r="CW2260" s="230"/>
      <c r="CX2260" s="230"/>
      <c r="CY2260" s="230"/>
      <c r="CZ2260" s="230"/>
      <c r="DA2260" s="230"/>
      <c r="DB2260" s="230"/>
      <c r="DC2260" s="230"/>
      <c r="DD2260" s="230"/>
      <c r="DE2260" s="230"/>
      <c r="DF2260" s="230"/>
      <c r="DG2260" s="230"/>
      <c r="DH2260" s="230"/>
      <c r="DI2260" s="230"/>
      <c r="DJ2260" s="230"/>
      <c r="DK2260" s="230"/>
      <c r="DL2260" s="230"/>
      <c r="DM2260" s="230"/>
      <c r="DN2260" s="230"/>
      <c r="DO2260" s="230"/>
      <c r="DP2260" s="230"/>
      <c r="DQ2260" s="230"/>
      <c r="DR2260" s="230"/>
      <c r="DS2260" s="230"/>
    </row>
    <row r="2261" spans="1:123" ht="24" customHeight="1" x14ac:dyDescent="0.2">
      <c r="A2261" s="284"/>
      <c r="B2261" s="103"/>
      <c r="C2261" s="143" t="s">
        <v>604</v>
      </c>
      <c r="D2261" s="104"/>
      <c r="E2261" s="105"/>
      <c r="F2261" s="106"/>
      <c r="G2261" s="285"/>
    </row>
    <row r="2262" spans="1:123" s="229" customFormat="1" ht="24" customHeight="1" x14ac:dyDescent="0.2">
      <c r="A2262" s="224" t="str">
        <f t="shared" ref="A2262:A2275" si="676">IFERROR(VLOOKUP(C2262,Tabla_Insumos,4,FALSE),"")</f>
        <v/>
      </c>
      <c r="B2262" s="222" t="str">
        <f>IFERROR(VLOOKUP(C2262,Tabla_Insumos,5,FALSE),"")</f>
        <v/>
      </c>
      <c r="C2262" s="223"/>
      <c r="D2262" s="224" t="str">
        <f t="shared" ref="D2262:D2275" si="677">IFERROR(VLOOKUP(C2262,Tabla_Insumos,2,FALSE),"")</f>
        <v/>
      </c>
      <c r="E2262" s="225"/>
      <c r="F2262" s="226">
        <f t="shared" ref="F2262:F2275" si="678">IFERROR(VLOOKUP(C2262,Tabla_Insumos,3,FALSE),0)</f>
        <v>0</v>
      </c>
      <c r="G2262" s="286">
        <f>ROUND(E2262*F2262,2)</f>
        <v>0</v>
      </c>
    </row>
    <row r="2263" spans="1:123" s="229" customFormat="1" ht="24" customHeight="1" x14ac:dyDescent="0.2">
      <c r="A2263" s="224" t="str">
        <f t="shared" si="676"/>
        <v/>
      </c>
      <c r="B2263" s="222" t="str">
        <f t="shared" ref="B2263:B2275" si="679">IFERROR(VLOOKUP(C2263,Tabla_Insumos,5,FALSE),"")</f>
        <v/>
      </c>
      <c r="C2263" s="223"/>
      <c r="D2263" s="224" t="str">
        <f t="shared" si="677"/>
        <v/>
      </c>
      <c r="E2263" s="225"/>
      <c r="F2263" s="226">
        <f t="shared" si="678"/>
        <v>0</v>
      </c>
      <c r="G2263" s="286">
        <f t="shared" ref="G2263:G2275" si="680">ROUND(E2263*F2263,2)</f>
        <v>0</v>
      </c>
    </row>
    <row r="2264" spans="1:123" s="229" customFormat="1" ht="24" customHeight="1" x14ac:dyDescent="0.2">
      <c r="A2264" s="224" t="str">
        <f t="shared" si="676"/>
        <v/>
      </c>
      <c r="B2264" s="222" t="str">
        <f t="shared" si="679"/>
        <v/>
      </c>
      <c r="C2264" s="223"/>
      <c r="D2264" s="224" t="str">
        <f t="shared" si="677"/>
        <v/>
      </c>
      <c r="E2264" s="225"/>
      <c r="F2264" s="226">
        <f t="shared" si="678"/>
        <v>0</v>
      </c>
      <c r="G2264" s="286">
        <f t="shared" si="680"/>
        <v>0</v>
      </c>
    </row>
    <row r="2265" spans="1:123" s="229" customFormat="1" ht="24" customHeight="1" x14ac:dyDescent="0.2">
      <c r="A2265" s="224" t="str">
        <f t="shared" si="676"/>
        <v/>
      </c>
      <c r="B2265" s="222" t="str">
        <f t="shared" si="679"/>
        <v/>
      </c>
      <c r="C2265" s="223"/>
      <c r="D2265" s="224" t="str">
        <f t="shared" si="677"/>
        <v/>
      </c>
      <c r="E2265" s="225"/>
      <c r="F2265" s="226">
        <f t="shared" si="678"/>
        <v>0</v>
      </c>
      <c r="G2265" s="286">
        <f t="shared" si="680"/>
        <v>0</v>
      </c>
    </row>
    <row r="2266" spans="1:123" s="229" customFormat="1" ht="24" customHeight="1" x14ac:dyDescent="0.2">
      <c r="A2266" s="224" t="str">
        <f t="shared" si="676"/>
        <v/>
      </c>
      <c r="B2266" s="222" t="str">
        <f t="shared" si="679"/>
        <v/>
      </c>
      <c r="C2266" s="223"/>
      <c r="D2266" s="224" t="str">
        <f t="shared" si="677"/>
        <v/>
      </c>
      <c r="E2266" s="225"/>
      <c r="F2266" s="226">
        <f t="shared" si="678"/>
        <v>0</v>
      </c>
      <c r="G2266" s="286">
        <f t="shared" si="680"/>
        <v>0</v>
      </c>
    </row>
    <row r="2267" spans="1:123" s="229" customFormat="1" ht="24" customHeight="1" x14ac:dyDescent="0.2">
      <c r="A2267" s="224" t="str">
        <f t="shared" si="676"/>
        <v/>
      </c>
      <c r="B2267" s="222" t="str">
        <f t="shared" si="679"/>
        <v/>
      </c>
      <c r="C2267" s="223"/>
      <c r="D2267" s="224" t="str">
        <f t="shared" si="677"/>
        <v/>
      </c>
      <c r="E2267" s="225"/>
      <c r="F2267" s="226">
        <f t="shared" si="678"/>
        <v>0</v>
      </c>
      <c r="G2267" s="286">
        <f t="shared" si="680"/>
        <v>0</v>
      </c>
    </row>
    <row r="2268" spans="1:123" s="229" customFormat="1" ht="24" customHeight="1" x14ac:dyDescent="0.2">
      <c r="A2268" s="224" t="str">
        <f t="shared" si="676"/>
        <v/>
      </c>
      <c r="B2268" s="222" t="str">
        <f t="shared" si="679"/>
        <v/>
      </c>
      <c r="C2268" s="223"/>
      <c r="D2268" s="224" t="str">
        <f t="shared" si="677"/>
        <v/>
      </c>
      <c r="E2268" s="225"/>
      <c r="F2268" s="226">
        <f t="shared" si="678"/>
        <v>0</v>
      </c>
      <c r="G2268" s="286">
        <f t="shared" si="680"/>
        <v>0</v>
      </c>
    </row>
    <row r="2269" spans="1:123" s="229" customFormat="1" ht="24" customHeight="1" x14ac:dyDescent="0.2">
      <c r="A2269" s="224" t="str">
        <f t="shared" si="676"/>
        <v/>
      </c>
      <c r="B2269" s="222" t="str">
        <f t="shared" si="679"/>
        <v/>
      </c>
      <c r="C2269" s="223"/>
      <c r="D2269" s="224" t="str">
        <f t="shared" si="677"/>
        <v/>
      </c>
      <c r="E2269" s="225"/>
      <c r="F2269" s="226">
        <f t="shared" si="678"/>
        <v>0</v>
      </c>
      <c r="G2269" s="286">
        <f t="shared" si="680"/>
        <v>0</v>
      </c>
    </row>
    <row r="2270" spans="1:123" s="229" customFormat="1" ht="24" customHeight="1" x14ac:dyDescent="0.2">
      <c r="A2270" s="224" t="str">
        <f t="shared" si="676"/>
        <v/>
      </c>
      <c r="B2270" s="222" t="str">
        <f t="shared" si="679"/>
        <v/>
      </c>
      <c r="C2270" s="223"/>
      <c r="D2270" s="224" t="str">
        <f t="shared" si="677"/>
        <v/>
      </c>
      <c r="E2270" s="225"/>
      <c r="F2270" s="226">
        <f t="shared" si="678"/>
        <v>0</v>
      </c>
      <c r="G2270" s="286">
        <f t="shared" si="680"/>
        <v>0</v>
      </c>
    </row>
    <row r="2271" spans="1:123" s="229" customFormat="1" ht="24" customHeight="1" x14ac:dyDescent="0.2">
      <c r="A2271" s="224" t="str">
        <f t="shared" si="676"/>
        <v/>
      </c>
      <c r="B2271" s="222" t="str">
        <f t="shared" si="679"/>
        <v/>
      </c>
      <c r="C2271" s="223"/>
      <c r="D2271" s="224" t="str">
        <f t="shared" si="677"/>
        <v/>
      </c>
      <c r="E2271" s="225"/>
      <c r="F2271" s="226">
        <f t="shared" si="678"/>
        <v>0</v>
      </c>
      <c r="G2271" s="286">
        <f t="shared" si="680"/>
        <v>0</v>
      </c>
    </row>
    <row r="2272" spans="1:123" s="229" customFormat="1" ht="24" customHeight="1" x14ac:dyDescent="0.2">
      <c r="A2272" s="224" t="str">
        <f t="shared" si="676"/>
        <v/>
      </c>
      <c r="B2272" s="222" t="str">
        <f t="shared" si="679"/>
        <v/>
      </c>
      <c r="C2272" s="223"/>
      <c r="D2272" s="224" t="str">
        <f t="shared" si="677"/>
        <v/>
      </c>
      <c r="E2272" s="225"/>
      <c r="F2272" s="226">
        <f t="shared" si="678"/>
        <v>0</v>
      </c>
      <c r="G2272" s="286">
        <f t="shared" si="680"/>
        <v>0</v>
      </c>
    </row>
    <row r="2273" spans="1:7" s="229" customFormat="1" ht="24" customHeight="1" x14ac:dyDescent="0.2">
      <c r="A2273" s="224" t="str">
        <f t="shared" si="676"/>
        <v/>
      </c>
      <c r="B2273" s="222" t="str">
        <f t="shared" si="679"/>
        <v/>
      </c>
      <c r="C2273" s="223"/>
      <c r="D2273" s="224" t="str">
        <f t="shared" si="677"/>
        <v/>
      </c>
      <c r="E2273" s="225"/>
      <c r="F2273" s="226">
        <f t="shared" si="678"/>
        <v>0</v>
      </c>
      <c r="G2273" s="286">
        <f t="shared" si="680"/>
        <v>0</v>
      </c>
    </row>
    <row r="2274" spans="1:7" s="229" customFormat="1" ht="24" customHeight="1" x14ac:dyDescent="0.2">
      <c r="A2274" s="224" t="str">
        <f t="shared" si="676"/>
        <v/>
      </c>
      <c r="B2274" s="222" t="str">
        <f t="shared" si="679"/>
        <v/>
      </c>
      <c r="C2274" s="223"/>
      <c r="D2274" s="224" t="str">
        <f t="shared" si="677"/>
        <v/>
      </c>
      <c r="E2274" s="225"/>
      <c r="F2274" s="226">
        <f t="shared" si="678"/>
        <v>0</v>
      </c>
      <c r="G2274" s="286">
        <f t="shared" si="680"/>
        <v>0</v>
      </c>
    </row>
    <row r="2275" spans="1:7" s="229" customFormat="1" ht="24" customHeight="1" x14ac:dyDescent="0.2">
      <c r="A2275" s="224" t="str">
        <f t="shared" si="676"/>
        <v/>
      </c>
      <c r="B2275" s="222" t="str">
        <f t="shared" si="679"/>
        <v/>
      </c>
      <c r="C2275" s="223"/>
      <c r="D2275" s="224" t="str">
        <f t="shared" si="677"/>
        <v/>
      </c>
      <c r="E2275" s="225"/>
      <c r="F2275" s="227">
        <f t="shared" si="678"/>
        <v>0</v>
      </c>
      <c r="G2275" s="286">
        <f t="shared" si="680"/>
        <v>0</v>
      </c>
    </row>
    <row r="2276" spans="1:7" ht="24" customHeight="1" x14ac:dyDescent="0.2">
      <c r="A2276" s="287"/>
      <c r="D2276" s="97"/>
      <c r="E2276" s="98"/>
      <c r="F2276" s="273" t="s">
        <v>31</v>
      </c>
      <c r="G2276" s="288">
        <f>SUBTOTAL(9,G2262:G2275)</f>
        <v>0</v>
      </c>
    </row>
    <row r="2277" spans="1:7" ht="24" customHeight="1" x14ac:dyDescent="0.2">
      <c r="A2277" s="287"/>
      <c r="C2277" s="107" t="s">
        <v>605</v>
      </c>
      <c r="D2277" s="97"/>
      <c r="E2277" s="98"/>
      <c r="G2277" s="289"/>
    </row>
    <row r="2278" spans="1:7" s="229" customFormat="1" ht="24" customHeight="1" x14ac:dyDescent="0.2">
      <c r="A2278" s="224" t="str">
        <f t="shared" ref="A2278:A2285" si="681">IFERROR(VLOOKUP(C2278,Tabla_Insumos,4,FALSE),"")</f>
        <v/>
      </c>
      <c r="B2278" s="222">
        <f t="shared" ref="B2278:B2285" si="682">IFERROR(VLOOKUP(A2278,Tabla_Indices,5,FALSE),"")</f>
        <v>0</v>
      </c>
      <c r="C2278" s="223"/>
      <c r="D2278" s="224" t="str">
        <f t="shared" ref="D2278:D2285" si="683">IFERROR(VLOOKUP(C2278,Tabla_Insumos,2,FALSE),"")</f>
        <v/>
      </c>
      <c r="E2278" s="225"/>
      <c r="F2278" s="228">
        <f t="shared" ref="F2278:F2285" si="684">IFERROR(VLOOKUP(C2278,Tabla_Insumos,3,FALSE),0)</f>
        <v>0</v>
      </c>
      <c r="G2278" s="286">
        <f>ROUND(E2278*F2278,2)</f>
        <v>0</v>
      </c>
    </row>
    <row r="2279" spans="1:7" s="229" customFormat="1" ht="24" customHeight="1" x14ac:dyDescent="0.2">
      <c r="A2279" s="224" t="str">
        <f t="shared" si="681"/>
        <v/>
      </c>
      <c r="B2279" s="222">
        <f t="shared" si="682"/>
        <v>0</v>
      </c>
      <c r="C2279" s="223"/>
      <c r="D2279" s="224" t="str">
        <f t="shared" si="683"/>
        <v/>
      </c>
      <c r="E2279" s="225"/>
      <c r="F2279" s="228">
        <f t="shared" si="684"/>
        <v>0</v>
      </c>
      <c r="G2279" s="286">
        <f>ROUND(E2279*F2279,2)</f>
        <v>0</v>
      </c>
    </row>
    <row r="2280" spans="1:7" s="229" customFormat="1" ht="24" customHeight="1" x14ac:dyDescent="0.2">
      <c r="A2280" s="224" t="str">
        <f t="shared" si="681"/>
        <v/>
      </c>
      <c r="B2280" s="222">
        <f t="shared" si="682"/>
        <v>0</v>
      </c>
      <c r="C2280" s="223"/>
      <c r="D2280" s="224" t="str">
        <f t="shared" si="683"/>
        <v/>
      </c>
      <c r="E2280" s="225"/>
      <c r="F2280" s="228">
        <f t="shared" si="684"/>
        <v>0</v>
      </c>
      <c r="G2280" s="286">
        <f t="shared" ref="G2280:G2285" si="685">ROUND(E2280*F2280,2)</f>
        <v>0</v>
      </c>
    </row>
    <row r="2281" spans="1:7" s="229" customFormat="1" ht="24" customHeight="1" x14ac:dyDescent="0.2">
      <c r="A2281" s="224" t="str">
        <f t="shared" si="681"/>
        <v/>
      </c>
      <c r="B2281" s="222">
        <f t="shared" si="682"/>
        <v>0</v>
      </c>
      <c r="C2281" s="223"/>
      <c r="D2281" s="224" t="str">
        <f t="shared" si="683"/>
        <v/>
      </c>
      <c r="E2281" s="225"/>
      <c r="F2281" s="228">
        <f t="shared" si="684"/>
        <v>0</v>
      </c>
      <c r="G2281" s="286">
        <f t="shared" si="685"/>
        <v>0</v>
      </c>
    </row>
    <row r="2282" spans="1:7" s="229" customFormat="1" ht="24" customHeight="1" x14ac:dyDescent="0.2">
      <c r="A2282" s="224" t="str">
        <f t="shared" si="681"/>
        <v/>
      </c>
      <c r="B2282" s="222">
        <f t="shared" si="682"/>
        <v>0</v>
      </c>
      <c r="C2282" s="223"/>
      <c r="D2282" s="224" t="str">
        <f t="shared" si="683"/>
        <v/>
      </c>
      <c r="E2282" s="225"/>
      <c r="F2282" s="226">
        <f t="shared" si="684"/>
        <v>0</v>
      </c>
      <c r="G2282" s="286">
        <f t="shared" si="685"/>
        <v>0</v>
      </c>
    </row>
    <row r="2283" spans="1:7" s="229" customFormat="1" ht="24" customHeight="1" x14ac:dyDescent="0.2">
      <c r="A2283" s="224" t="str">
        <f t="shared" si="681"/>
        <v/>
      </c>
      <c r="B2283" s="222">
        <f t="shared" si="682"/>
        <v>0</v>
      </c>
      <c r="C2283" s="223"/>
      <c r="D2283" s="224" t="str">
        <f t="shared" si="683"/>
        <v/>
      </c>
      <c r="E2283" s="225"/>
      <c r="F2283" s="226">
        <f t="shared" si="684"/>
        <v>0</v>
      </c>
      <c r="G2283" s="286">
        <f t="shared" si="685"/>
        <v>0</v>
      </c>
    </row>
    <row r="2284" spans="1:7" s="229" customFormat="1" ht="24" customHeight="1" x14ac:dyDescent="0.2">
      <c r="A2284" s="224" t="str">
        <f t="shared" si="681"/>
        <v/>
      </c>
      <c r="B2284" s="222">
        <f t="shared" si="682"/>
        <v>0</v>
      </c>
      <c r="C2284" s="223"/>
      <c r="D2284" s="224" t="str">
        <f t="shared" si="683"/>
        <v/>
      </c>
      <c r="E2284" s="225"/>
      <c r="F2284" s="226">
        <f t="shared" si="684"/>
        <v>0</v>
      </c>
      <c r="G2284" s="286">
        <f t="shared" si="685"/>
        <v>0</v>
      </c>
    </row>
    <row r="2285" spans="1:7" s="229" customFormat="1" ht="24" customHeight="1" x14ac:dyDescent="0.2">
      <c r="A2285" s="224" t="str">
        <f t="shared" si="681"/>
        <v/>
      </c>
      <c r="B2285" s="222">
        <f t="shared" si="682"/>
        <v>0</v>
      </c>
      <c r="C2285" s="223"/>
      <c r="D2285" s="224" t="str">
        <f t="shared" si="683"/>
        <v/>
      </c>
      <c r="E2285" s="225"/>
      <c r="F2285" s="226">
        <f t="shared" si="684"/>
        <v>0</v>
      </c>
      <c r="G2285" s="286">
        <f t="shared" si="685"/>
        <v>0</v>
      </c>
    </row>
    <row r="2286" spans="1:7" ht="24" customHeight="1" x14ac:dyDescent="0.2">
      <c r="A2286" s="287"/>
      <c r="D2286" s="97"/>
      <c r="E2286" s="98"/>
      <c r="F2286" s="273" t="s">
        <v>32</v>
      </c>
      <c r="G2286" s="288">
        <f>SUBTOTAL(9,G2278:G2285)</f>
        <v>0</v>
      </c>
    </row>
    <row r="2287" spans="1:7" ht="24" customHeight="1" x14ac:dyDescent="0.2">
      <c r="A2287" s="287"/>
      <c r="C2287" s="107" t="s">
        <v>606</v>
      </c>
      <c r="D2287" s="97"/>
      <c r="E2287" s="98"/>
      <c r="G2287" s="289"/>
    </row>
    <row r="2288" spans="1:7" s="229" customFormat="1" ht="24" customHeight="1" x14ac:dyDescent="0.2">
      <c r="A2288" s="224" t="str">
        <f t="shared" ref="A2288:A2296" si="686">IFERROR(VLOOKUP(C2288,Tabla_Insumos,4,FALSE),"")</f>
        <v/>
      </c>
      <c r="B2288" s="222" t="str">
        <f t="shared" ref="B2288:B2296" si="687">IFERROR(VLOOKUP(C2288,Tabla_Insumos,5,FALSE),"")</f>
        <v/>
      </c>
      <c r="C2288" s="223"/>
      <c r="D2288" s="224" t="str">
        <f t="shared" ref="D2288:D2296" si="688">IFERROR(VLOOKUP(C2288,Tabla_Insumos,2,FALSE),"")</f>
        <v/>
      </c>
      <c r="E2288" s="225"/>
      <c r="F2288" s="226">
        <f t="shared" ref="F2288:F2296" si="689">IFERROR(VLOOKUP(C2288,Tabla_Insumos,3,FALSE),0)</f>
        <v>0</v>
      </c>
      <c r="G2288" s="286">
        <f t="shared" ref="G2288:G2296" si="690">ROUND(E2288*F2288,2)</f>
        <v>0</v>
      </c>
    </row>
    <row r="2289" spans="1:7" s="229" customFormat="1" ht="24" customHeight="1" x14ac:dyDescent="0.2">
      <c r="A2289" s="224" t="str">
        <f t="shared" si="686"/>
        <v/>
      </c>
      <c r="B2289" s="222" t="str">
        <f t="shared" si="687"/>
        <v/>
      </c>
      <c r="C2289" s="223"/>
      <c r="D2289" s="224" t="str">
        <f t="shared" si="688"/>
        <v/>
      </c>
      <c r="E2289" s="225"/>
      <c r="F2289" s="226">
        <f t="shared" si="689"/>
        <v>0</v>
      </c>
      <c r="G2289" s="286">
        <f t="shared" si="690"/>
        <v>0</v>
      </c>
    </row>
    <row r="2290" spans="1:7" s="229" customFormat="1" ht="24" customHeight="1" x14ac:dyDescent="0.2">
      <c r="A2290" s="224" t="str">
        <f t="shared" si="686"/>
        <v/>
      </c>
      <c r="B2290" s="222" t="str">
        <f t="shared" si="687"/>
        <v/>
      </c>
      <c r="C2290" s="223"/>
      <c r="D2290" s="224" t="str">
        <f t="shared" si="688"/>
        <v/>
      </c>
      <c r="E2290" s="225"/>
      <c r="F2290" s="226">
        <f t="shared" si="689"/>
        <v>0</v>
      </c>
      <c r="G2290" s="286">
        <f t="shared" si="690"/>
        <v>0</v>
      </c>
    </row>
    <row r="2291" spans="1:7" s="229" customFormat="1" ht="24" customHeight="1" x14ac:dyDescent="0.2">
      <c r="A2291" s="224" t="str">
        <f t="shared" si="686"/>
        <v/>
      </c>
      <c r="B2291" s="222" t="str">
        <f t="shared" si="687"/>
        <v/>
      </c>
      <c r="C2291" s="223"/>
      <c r="D2291" s="224" t="str">
        <f t="shared" si="688"/>
        <v/>
      </c>
      <c r="E2291" s="225"/>
      <c r="F2291" s="226">
        <f t="shared" si="689"/>
        <v>0</v>
      </c>
      <c r="G2291" s="286">
        <f t="shared" si="690"/>
        <v>0</v>
      </c>
    </row>
    <row r="2292" spans="1:7" s="229" customFormat="1" ht="24" customHeight="1" x14ac:dyDescent="0.2">
      <c r="A2292" s="224" t="str">
        <f t="shared" si="686"/>
        <v/>
      </c>
      <c r="B2292" s="222" t="str">
        <f t="shared" si="687"/>
        <v/>
      </c>
      <c r="C2292" s="223"/>
      <c r="D2292" s="224" t="str">
        <f t="shared" si="688"/>
        <v/>
      </c>
      <c r="E2292" s="225"/>
      <c r="F2292" s="226">
        <f t="shared" si="689"/>
        <v>0</v>
      </c>
      <c r="G2292" s="286">
        <f t="shared" si="690"/>
        <v>0</v>
      </c>
    </row>
    <row r="2293" spans="1:7" s="229" customFormat="1" ht="24" customHeight="1" x14ac:dyDescent="0.2">
      <c r="A2293" s="224" t="str">
        <f t="shared" si="686"/>
        <v/>
      </c>
      <c r="B2293" s="222" t="str">
        <f t="shared" si="687"/>
        <v/>
      </c>
      <c r="C2293" s="223"/>
      <c r="D2293" s="224" t="str">
        <f t="shared" si="688"/>
        <v/>
      </c>
      <c r="E2293" s="225"/>
      <c r="F2293" s="226">
        <f t="shared" si="689"/>
        <v>0</v>
      </c>
      <c r="G2293" s="286">
        <f t="shared" si="690"/>
        <v>0</v>
      </c>
    </row>
    <row r="2294" spans="1:7" s="229" customFormat="1" ht="24" customHeight="1" x14ac:dyDescent="0.2">
      <c r="A2294" s="224" t="str">
        <f t="shared" si="686"/>
        <v/>
      </c>
      <c r="B2294" s="222" t="str">
        <f t="shared" si="687"/>
        <v/>
      </c>
      <c r="C2294" s="223"/>
      <c r="D2294" s="224" t="str">
        <f t="shared" si="688"/>
        <v/>
      </c>
      <c r="E2294" s="225"/>
      <c r="F2294" s="226">
        <f t="shared" si="689"/>
        <v>0</v>
      </c>
      <c r="G2294" s="286">
        <f t="shared" si="690"/>
        <v>0</v>
      </c>
    </row>
    <row r="2295" spans="1:7" s="229" customFormat="1" ht="24" customHeight="1" x14ac:dyDescent="0.2">
      <c r="A2295" s="224" t="str">
        <f t="shared" si="686"/>
        <v/>
      </c>
      <c r="B2295" s="222" t="str">
        <f t="shared" si="687"/>
        <v/>
      </c>
      <c r="C2295" s="223"/>
      <c r="D2295" s="224" t="str">
        <f t="shared" si="688"/>
        <v/>
      </c>
      <c r="E2295" s="225"/>
      <c r="F2295" s="226">
        <f t="shared" si="689"/>
        <v>0</v>
      </c>
      <c r="G2295" s="286">
        <f t="shared" si="690"/>
        <v>0</v>
      </c>
    </row>
    <row r="2296" spans="1:7" s="229" customFormat="1" ht="24" customHeight="1" x14ac:dyDescent="0.2">
      <c r="A2296" s="224" t="str">
        <f t="shared" si="686"/>
        <v/>
      </c>
      <c r="B2296" s="222" t="str">
        <f t="shared" si="687"/>
        <v/>
      </c>
      <c r="C2296" s="223"/>
      <c r="D2296" s="224" t="str">
        <f t="shared" si="688"/>
        <v/>
      </c>
      <c r="E2296" s="225"/>
      <c r="F2296" s="226">
        <f t="shared" si="689"/>
        <v>0</v>
      </c>
      <c r="G2296" s="286">
        <f t="shared" si="690"/>
        <v>0</v>
      </c>
    </row>
    <row r="2297" spans="1:7" ht="24" customHeight="1" x14ac:dyDescent="0.2">
      <c r="A2297" s="290"/>
      <c r="B2297" s="97"/>
      <c r="D2297" s="97"/>
      <c r="E2297" s="98"/>
      <c r="F2297" s="273" t="s">
        <v>33</v>
      </c>
      <c r="G2297" s="288">
        <f>SUBTOTAL(9,G2288:G2296)</f>
        <v>0</v>
      </c>
    </row>
    <row r="2298" spans="1:7" ht="24" customHeight="1" x14ac:dyDescent="0.2">
      <c r="A2298" s="291"/>
      <c r="B2298" s="97"/>
      <c r="D2298" s="97"/>
      <c r="E2298" s="98"/>
      <c r="G2298" s="289"/>
    </row>
    <row r="2299" spans="1:7" ht="24" customHeight="1" x14ac:dyDescent="0.2">
      <c r="A2299" s="292" t="str">
        <f>B2257</f>
        <v/>
      </c>
      <c r="B2299" s="293" t="str">
        <f>C2257</f>
        <v/>
      </c>
      <c r="C2299" s="104"/>
      <c r="D2299" s="104" t="s">
        <v>34</v>
      </c>
      <c r="E2299" s="105"/>
      <c r="F2299" s="295" t="s">
        <v>35</v>
      </c>
      <c r="G2299" s="294">
        <f>SUBTOTAL(9,G2262:G2298)</f>
        <v>0</v>
      </c>
    </row>
    <row r="2301" spans="1:7" ht="24" customHeight="1" x14ac:dyDescent="0.2">
      <c r="A2301" s="274" t="s">
        <v>37</v>
      </c>
      <c r="B2301" s="275"/>
      <c r="C2301" s="275"/>
      <c r="D2301" s="275"/>
      <c r="E2301" s="275"/>
      <c r="F2301" s="275"/>
      <c r="G2301" s="276"/>
    </row>
    <row r="2302" spans="1:7" ht="24" customHeight="1" x14ac:dyDescent="0.2">
      <c r="A2302" s="277" t="s">
        <v>602</v>
      </c>
      <c r="B2302" s="93" t="str">
        <f>Comitente</f>
        <v>DIRECCION PROVINCIAL DE ESPACIOS VERDES</v>
      </c>
      <c r="C2302" s="89"/>
      <c r="D2302" s="94"/>
      <c r="E2302" s="94"/>
      <c r="F2302" s="95"/>
      <c r="G2302" s="278"/>
    </row>
    <row r="2303" spans="1:7" ht="24" customHeight="1" x14ac:dyDescent="0.2">
      <c r="A2303" s="277" t="s">
        <v>603</v>
      </c>
      <c r="B2303" s="93">
        <f>Contratista</f>
        <v>0</v>
      </c>
      <c r="C2303" s="90"/>
      <c r="D2303" s="90"/>
      <c r="E2303" s="90"/>
      <c r="F2303" s="96"/>
      <c r="G2303" s="279"/>
    </row>
    <row r="2304" spans="1:7" ht="24" customHeight="1" x14ac:dyDescent="0.2">
      <c r="A2304" s="277" t="s">
        <v>24</v>
      </c>
      <c r="B2304" s="93" t="str">
        <f>Obra</f>
        <v>EXTRACCION DE MANGRULLO EXISTENTE, PROVISION DE NUEVO MANGRULLO Y REFUNCIONALIZACION DE JUEGOS DE NIÑOS EN PARQUE DE MAYO</v>
      </c>
      <c r="C2304" s="90"/>
      <c r="D2304" s="90"/>
      <c r="E2304" s="90"/>
      <c r="F2304" s="96" t="s">
        <v>38</v>
      </c>
      <c r="G2304" s="280">
        <f>Fecha_Base</f>
        <v>44865</v>
      </c>
    </row>
    <row r="2305" spans="1:123" ht="24" customHeight="1" x14ac:dyDescent="0.2">
      <c r="A2305" s="281" t="s">
        <v>601</v>
      </c>
      <c r="B2305" s="91" t="str">
        <f>Ubicación</f>
        <v>CAPITAL</v>
      </c>
      <c r="C2305" s="91"/>
      <c r="D2305" s="97"/>
      <c r="E2305" s="98"/>
      <c r="G2305" s="282"/>
    </row>
    <row r="2306" spans="1:123" ht="24" customHeight="1" x14ac:dyDescent="0.2">
      <c r="A2306" s="281" t="s">
        <v>39</v>
      </c>
      <c r="B2306" s="100" t="str">
        <f>IFERROR(VALUE(LEFT(B2307,FIND(".",B2307)-1)),"")</f>
        <v/>
      </c>
      <c r="C2306" s="92" t="str">
        <f>IFERROR(VLOOKUP(B2306,Tabla_CyP,2,FALSE),"")</f>
        <v/>
      </c>
      <c r="E2306" s="98"/>
      <c r="G2306" s="282"/>
    </row>
    <row r="2307" spans="1:123" ht="24" customHeight="1" x14ac:dyDescent="0.2">
      <c r="A2307" s="281" t="s">
        <v>25</v>
      </c>
      <c r="B2307" s="101" t="str">
        <f>IFERROR(VLOOKUP(COUNTIF($A$1:A2307,"ANALISIS DE PRECIOS"),Tabla_NumeroItem,2,FALSE),"")</f>
        <v/>
      </c>
      <c r="C2307" s="92" t="str">
        <f>IFERROR(VLOOKUP(B2307,Tabla_CyP,2,FALSE),"")</f>
        <v/>
      </c>
      <c r="D2307" s="97"/>
      <c r="E2307" s="98"/>
      <c r="F2307" s="96" t="s">
        <v>26</v>
      </c>
      <c r="G2307" s="283" t="str">
        <f>IFERROR(VLOOKUP(B2307,Tabla_CyP,4,FALSE),"")</f>
        <v/>
      </c>
    </row>
    <row r="2308" spans="1:123" ht="24" customHeight="1" x14ac:dyDescent="0.2">
      <c r="A2308" s="281"/>
      <c r="B2308" s="91"/>
      <c r="D2308" s="97"/>
      <c r="E2308" s="98"/>
      <c r="G2308" s="282"/>
    </row>
    <row r="2309" spans="1:123" ht="24" customHeight="1" x14ac:dyDescent="0.2">
      <c r="A2309" s="334" t="s">
        <v>507</v>
      </c>
      <c r="B2309" s="335"/>
      <c r="C2309" s="336" t="s">
        <v>0</v>
      </c>
      <c r="D2309" s="336" t="s">
        <v>27</v>
      </c>
      <c r="E2309" s="338" t="s">
        <v>28</v>
      </c>
      <c r="F2309" s="340" t="s">
        <v>29</v>
      </c>
      <c r="G2309" s="340" t="s">
        <v>30</v>
      </c>
    </row>
    <row r="2310" spans="1:123" s="97" customFormat="1" ht="24" customHeight="1" x14ac:dyDescent="0.2">
      <c r="A2310" s="102" t="s">
        <v>508</v>
      </c>
      <c r="B2310" s="102" t="s">
        <v>509</v>
      </c>
      <c r="C2310" s="337"/>
      <c r="D2310" s="337"/>
      <c r="E2310" s="339"/>
      <c r="F2310" s="341"/>
      <c r="G2310" s="341"/>
      <c r="H2310" s="230"/>
      <c r="I2310" s="230"/>
      <c r="J2310" s="230"/>
      <c r="K2310" s="230"/>
      <c r="L2310" s="230"/>
      <c r="M2310" s="230"/>
      <c r="N2310" s="230"/>
      <c r="O2310" s="230"/>
      <c r="P2310" s="230"/>
      <c r="Q2310" s="230"/>
      <c r="R2310" s="230"/>
      <c r="S2310" s="230"/>
      <c r="T2310" s="230"/>
      <c r="U2310" s="230"/>
      <c r="V2310" s="230"/>
      <c r="W2310" s="230"/>
      <c r="X2310" s="230"/>
      <c r="Y2310" s="230"/>
      <c r="Z2310" s="230"/>
      <c r="AA2310" s="230"/>
      <c r="AB2310" s="230"/>
      <c r="AC2310" s="230"/>
      <c r="AD2310" s="230"/>
      <c r="AE2310" s="230"/>
      <c r="AF2310" s="230"/>
      <c r="AG2310" s="230"/>
      <c r="AH2310" s="230"/>
      <c r="AI2310" s="230"/>
      <c r="AJ2310" s="230"/>
      <c r="AK2310" s="230"/>
      <c r="AL2310" s="230"/>
      <c r="AM2310" s="230"/>
      <c r="AN2310" s="230"/>
      <c r="AO2310" s="230"/>
      <c r="AP2310" s="230"/>
      <c r="AQ2310" s="230"/>
      <c r="AR2310" s="230"/>
      <c r="AS2310" s="230"/>
      <c r="AT2310" s="230"/>
      <c r="AU2310" s="230"/>
      <c r="AV2310" s="230"/>
      <c r="AW2310" s="230"/>
      <c r="AX2310" s="230"/>
      <c r="AY2310" s="230"/>
      <c r="AZ2310" s="230"/>
      <c r="BA2310" s="230"/>
      <c r="BB2310" s="230"/>
      <c r="BC2310" s="230"/>
      <c r="BD2310" s="230"/>
      <c r="BE2310" s="230"/>
      <c r="BF2310" s="230"/>
      <c r="BG2310" s="230"/>
      <c r="BH2310" s="230"/>
      <c r="BI2310" s="230"/>
      <c r="BJ2310" s="230"/>
      <c r="BK2310" s="230"/>
      <c r="BL2310" s="230"/>
      <c r="BM2310" s="230"/>
      <c r="BN2310" s="230"/>
      <c r="BO2310" s="230"/>
      <c r="BP2310" s="230"/>
      <c r="BQ2310" s="230"/>
      <c r="BR2310" s="230"/>
      <c r="BS2310" s="230"/>
      <c r="BT2310" s="230"/>
      <c r="BU2310" s="230"/>
      <c r="BV2310" s="230"/>
      <c r="BW2310" s="230"/>
      <c r="BX2310" s="230"/>
      <c r="BY2310" s="230"/>
      <c r="BZ2310" s="230"/>
      <c r="CA2310" s="230"/>
      <c r="CB2310" s="230"/>
      <c r="CC2310" s="230"/>
      <c r="CD2310" s="230"/>
      <c r="CE2310" s="230"/>
      <c r="CF2310" s="230"/>
      <c r="CG2310" s="230"/>
      <c r="CH2310" s="230"/>
      <c r="CI2310" s="230"/>
      <c r="CJ2310" s="230"/>
      <c r="CK2310" s="230"/>
      <c r="CL2310" s="230"/>
      <c r="CM2310" s="230"/>
      <c r="CN2310" s="230"/>
      <c r="CO2310" s="230"/>
      <c r="CP2310" s="230"/>
      <c r="CQ2310" s="230"/>
      <c r="CR2310" s="230"/>
      <c r="CS2310" s="230"/>
      <c r="CT2310" s="230"/>
      <c r="CU2310" s="230"/>
      <c r="CV2310" s="230"/>
      <c r="CW2310" s="230"/>
      <c r="CX2310" s="230"/>
      <c r="CY2310" s="230"/>
      <c r="CZ2310" s="230"/>
      <c r="DA2310" s="230"/>
      <c r="DB2310" s="230"/>
      <c r="DC2310" s="230"/>
      <c r="DD2310" s="230"/>
      <c r="DE2310" s="230"/>
      <c r="DF2310" s="230"/>
      <c r="DG2310" s="230"/>
      <c r="DH2310" s="230"/>
      <c r="DI2310" s="230"/>
      <c r="DJ2310" s="230"/>
      <c r="DK2310" s="230"/>
      <c r="DL2310" s="230"/>
      <c r="DM2310" s="230"/>
      <c r="DN2310" s="230"/>
      <c r="DO2310" s="230"/>
      <c r="DP2310" s="230"/>
      <c r="DQ2310" s="230"/>
      <c r="DR2310" s="230"/>
      <c r="DS2310" s="230"/>
    </row>
    <row r="2311" spans="1:123" ht="24" customHeight="1" x14ac:dyDescent="0.2">
      <c r="A2311" s="284"/>
      <c r="B2311" s="103"/>
      <c r="C2311" s="143" t="s">
        <v>604</v>
      </c>
      <c r="D2311" s="104"/>
      <c r="E2311" s="105"/>
      <c r="F2311" s="106"/>
      <c r="G2311" s="285"/>
    </row>
    <row r="2312" spans="1:123" s="229" customFormat="1" ht="24" customHeight="1" x14ac:dyDescent="0.2">
      <c r="A2312" s="224" t="str">
        <f t="shared" ref="A2312:A2325" si="691">IFERROR(VLOOKUP(C2312,Tabla_Insumos,4,FALSE),"")</f>
        <v/>
      </c>
      <c r="B2312" s="222" t="str">
        <f>IFERROR(VLOOKUP(C2312,Tabla_Insumos,5,FALSE),"")</f>
        <v/>
      </c>
      <c r="C2312" s="223"/>
      <c r="D2312" s="224" t="str">
        <f t="shared" ref="D2312:D2325" si="692">IFERROR(VLOOKUP(C2312,Tabla_Insumos,2,FALSE),"")</f>
        <v/>
      </c>
      <c r="E2312" s="225"/>
      <c r="F2312" s="226">
        <f t="shared" ref="F2312:F2325" si="693">IFERROR(VLOOKUP(C2312,Tabla_Insumos,3,FALSE),0)</f>
        <v>0</v>
      </c>
      <c r="G2312" s="286">
        <f>ROUND(E2312*F2312,2)</f>
        <v>0</v>
      </c>
    </row>
    <row r="2313" spans="1:123" s="229" customFormat="1" ht="24" customHeight="1" x14ac:dyDescent="0.2">
      <c r="A2313" s="224" t="str">
        <f t="shared" si="691"/>
        <v/>
      </c>
      <c r="B2313" s="222" t="str">
        <f t="shared" ref="B2313:B2325" si="694">IFERROR(VLOOKUP(C2313,Tabla_Insumos,5,FALSE),"")</f>
        <v/>
      </c>
      <c r="C2313" s="223"/>
      <c r="D2313" s="224" t="str">
        <f t="shared" si="692"/>
        <v/>
      </c>
      <c r="E2313" s="225"/>
      <c r="F2313" s="226">
        <f t="shared" si="693"/>
        <v>0</v>
      </c>
      <c r="G2313" s="286">
        <f t="shared" ref="G2313:G2325" si="695">ROUND(E2313*F2313,2)</f>
        <v>0</v>
      </c>
    </row>
    <row r="2314" spans="1:123" s="229" customFormat="1" ht="24" customHeight="1" x14ac:dyDescent="0.2">
      <c r="A2314" s="224" t="str">
        <f t="shared" si="691"/>
        <v/>
      </c>
      <c r="B2314" s="222" t="str">
        <f t="shared" si="694"/>
        <v/>
      </c>
      <c r="C2314" s="223"/>
      <c r="D2314" s="224" t="str">
        <f t="shared" si="692"/>
        <v/>
      </c>
      <c r="E2314" s="225"/>
      <c r="F2314" s="226">
        <f t="shared" si="693"/>
        <v>0</v>
      </c>
      <c r="G2314" s="286">
        <f t="shared" si="695"/>
        <v>0</v>
      </c>
    </row>
    <row r="2315" spans="1:123" s="229" customFormat="1" ht="24" customHeight="1" x14ac:dyDescent="0.2">
      <c r="A2315" s="224" t="str">
        <f t="shared" si="691"/>
        <v/>
      </c>
      <c r="B2315" s="222" t="str">
        <f t="shared" si="694"/>
        <v/>
      </c>
      <c r="C2315" s="223"/>
      <c r="D2315" s="224" t="str">
        <f t="shared" si="692"/>
        <v/>
      </c>
      <c r="E2315" s="225"/>
      <c r="F2315" s="226">
        <f t="shared" si="693"/>
        <v>0</v>
      </c>
      <c r="G2315" s="286">
        <f t="shared" si="695"/>
        <v>0</v>
      </c>
    </row>
    <row r="2316" spans="1:123" s="229" customFormat="1" ht="24" customHeight="1" x14ac:dyDescent="0.2">
      <c r="A2316" s="224" t="str">
        <f t="shared" si="691"/>
        <v/>
      </c>
      <c r="B2316" s="222" t="str">
        <f t="shared" si="694"/>
        <v/>
      </c>
      <c r="C2316" s="223"/>
      <c r="D2316" s="224" t="str">
        <f t="shared" si="692"/>
        <v/>
      </c>
      <c r="E2316" s="225"/>
      <c r="F2316" s="226">
        <f t="shared" si="693"/>
        <v>0</v>
      </c>
      <c r="G2316" s="286">
        <f t="shared" si="695"/>
        <v>0</v>
      </c>
    </row>
    <row r="2317" spans="1:123" s="229" customFormat="1" ht="24" customHeight="1" x14ac:dyDescent="0.2">
      <c r="A2317" s="224" t="str">
        <f t="shared" si="691"/>
        <v/>
      </c>
      <c r="B2317" s="222" t="str">
        <f t="shared" si="694"/>
        <v/>
      </c>
      <c r="C2317" s="223"/>
      <c r="D2317" s="224" t="str">
        <f t="shared" si="692"/>
        <v/>
      </c>
      <c r="E2317" s="225"/>
      <c r="F2317" s="226">
        <f t="shared" si="693"/>
        <v>0</v>
      </c>
      <c r="G2317" s="286">
        <f t="shared" si="695"/>
        <v>0</v>
      </c>
    </row>
    <row r="2318" spans="1:123" s="229" customFormat="1" ht="24" customHeight="1" x14ac:dyDescent="0.2">
      <c r="A2318" s="224" t="str">
        <f t="shared" si="691"/>
        <v/>
      </c>
      <c r="B2318" s="222" t="str">
        <f t="shared" si="694"/>
        <v/>
      </c>
      <c r="C2318" s="223"/>
      <c r="D2318" s="224" t="str">
        <f t="shared" si="692"/>
        <v/>
      </c>
      <c r="E2318" s="225"/>
      <c r="F2318" s="226">
        <f t="shared" si="693"/>
        <v>0</v>
      </c>
      <c r="G2318" s="286">
        <f t="shared" si="695"/>
        <v>0</v>
      </c>
    </row>
    <row r="2319" spans="1:123" s="229" customFormat="1" ht="24" customHeight="1" x14ac:dyDescent="0.2">
      <c r="A2319" s="224" t="str">
        <f t="shared" si="691"/>
        <v/>
      </c>
      <c r="B2319" s="222" t="str">
        <f t="shared" si="694"/>
        <v/>
      </c>
      <c r="C2319" s="223"/>
      <c r="D2319" s="224" t="str">
        <f t="shared" si="692"/>
        <v/>
      </c>
      <c r="E2319" s="225"/>
      <c r="F2319" s="226">
        <f t="shared" si="693"/>
        <v>0</v>
      </c>
      <c r="G2319" s="286">
        <f t="shared" si="695"/>
        <v>0</v>
      </c>
    </row>
    <row r="2320" spans="1:123" s="229" customFormat="1" ht="24" customHeight="1" x14ac:dyDescent="0.2">
      <c r="A2320" s="224" t="str">
        <f t="shared" si="691"/>
        <v/>
      </c>
      <c r="B2320" s="222" t="str">
        <f t="shared" si="694"/>
        <v/>
      </c>
      <c r="C2320" s="223"/>
      <c r="D2320" s="224" t="str">
        <f t="shared" si="692"/>
        <v/>
      </c>
      <c r="E2320" s="225"/>
      <c r="F2320" s="226">
        <f t="shared" si="693"/>
        <v>0</v>
      </c>
      <c r="G2320" s="286">
        <f t="shared" si="695"/>
        <v>0</v>
      </c>
    </row>
    <row r="2321" spans="1:7" s="229" customFormat="1" ht="24" customHeight="1" x14ac:dyDescent="0.2">
      <c r="A2321" s="224" t="str">
        <f t="shared" si="691"/>
        <v/>
      </c>
      <c r="B2321" s="222" t="str">
        <f t="shared" si="694"/>
        <v/>
      </c>
      <c r="C2321" s="223"/>
      <c r="D2321" s="224" t="str">
        <f t="shared" si="692"/>
        <v/>
      </c>
      <c r="E2321" s="225"/>
      <c r="F2321" s="226">
        <f t="shared" si="693"/>
        <v>0</v>
      </c>
      <c r="G2321" s="286">
        <f t="shared" si="695"/>
        <v>0</v>
      </c>
    </row>
    <row r="2322" spans="1:7" s="229" customFormat="1" ht="24" customHeight="1" x14ac:dyDescent="0.2">
      <c r="A2322" s="224" t="str">
        <f t="shared" si="691"/>
        <v/>
      </c>
      <c r="B2322" s="222" t="str">
        <f t="shared" si="694"/>
        <v/>
      </c>
      <c r="C2322" s="223"/>
      <c r="D2322" s="224" t="str">
        <f t="shared" si="692"/>
        <v/>
      </c>
      <c r="E2322" s="225"/>
      <c r="F2322" s="226">
        <f t="shared" si="693"/>
        <v>0</v>
      </c>
      <c r="G2322" s="286">
        <f t="shared" si="695"/>
        <v>0</v>
      </c>
    </row>
    <row r="2323" spans="1:7" s="229" customFormat="1" ht="24" customHeight="1" x14ac:dyDescent="0.2">
      <c r="A2323" s="224" t="str">
        <f t="shared" si="691"/>
        <v/>
      </c>
      <c r="B2323" s="222" t="str">
        <f t="shared" si="694"/>
        <v/>
      </c>
      <c r="C2323" s="223"/>
      <c r="D2323" s="224" t="str">
        <f t="shared" si="692"/>
        <v/>
      </c>
      <c r="E2323" s="225"/>
      <c r="F2323" s="226">
        <f t="shared" si="693"/>
        <v>0</v>
      </c>
      <c r="G2323" s="286">
        <f t="shared" si="695"/>
        <v>0</v>
      </c>
    </row>
    <row r="2324" spans="1:7" s="229" customFormat="1" ht="24" customHeight="1" x14ac:dyDescent="0.2">
      <c r="A2324" s="224" t="str">
        <f t="shared" si="691"/>
        <v/>
      </c>
      <c r="B2324" s="222" t="str">
        <f t="shared" si="694"/>
        <v/>
      </c>
      <c r="C2324" s="223"/>
      <c r="D2324" s="224" t="str">
        <f t="shared" si="692"/>
        <v/>
      </c>
      <c r="E2324" s="225"/>
      <c r="F2324" s="226">
        <f t="shared" si="693"/>
        <v>0</v>
      </c>
      <c r="G2324" s="286">
        <f t="shared" si="695"/>
        <v>0</v>
      </c>
    </row>
    <row r="2325" spans="1:7" s="229" customFormat="1" ht="24" customHeight="1" x14ac:dyDescent="0.2">
      <c r="A2325" s="224" t="str">
        <f t="shared" si="691"/>
        <v/>
      </c>
      <c r="B2325" s="222" t="str">
        <f t="shared" si="694"/>
        <v/>
      </c>
      <c r="C2325" s="223"/>
      <c r="D2325" s="224" t="str">
        <f t="shared" si="692"/>
        <v/>
      </c>
      <c r="E2325" s="225"/>
      <c r="F2325" s="227">
        <f t="shared" si="693"/>
        <v>0</v>
      </c>
      <c r="G2325" s="286">
        <f t="shared" si="695"/>
        <v>0</v>
      </c>
    </row>
    <row r="2326" spans="1:7" ht="24" customHeight="1" x14ac:dyDescent="0.2">
      <c r="A2326" s="287"/>
      <c r="D2326" s="97"/>
      <c r="E2326" s="98"/>
      <c r="F2326" s="273" t="s">
        <v>31</v>
      </c>
      <c r="G2326" s="288">
        <f>SUBTOTAL(9,G2312:G2325)</f>
        <v>0</v>
      </c>
    </row>
    <row r="2327" spans="1:7" ht="24" customHeight="1" x14ac:dyDescent="0.2">
      <c r="A2327" s="287"/>
      <c r="C2327" s="107" t="s">
        <v>605</v>
      </c>
      <c r="D2327" s="97"/>
      <c r="E2327" s="98"/>
      <c r="G2327" s="289"/>
    </row>
    <row r="2328" spans="1:7" s="229" customFormat="1" ht="24" customHeight="1" x14ac:dyDescent="0.2">
      <c r="A2328" s="224" t="str">
        <f t="shared" ref="A2328:A2335" si="696">IFERROR(VLOOKUP(C2328,Tabla_Insumos,4,FALSE),"")</f>
        <v/>
      </c>
      <c r="B2328" s="222">
        <f t="shared" ref="B2328:B2335" si="697">IFERROR(VLOOKUP(A2328,Tabla_Indices,5,FALSE),"")</f>
        <v>0</v>
      </c>
      <c r="C2328" s="223"/>
      <c r="D2328" s="224" t="str">
        <f t="shared" ref="D2328:D2335" si="698">IFERROR(VLOOKUP(C2328,Tabla_Insumos,2,FALSE),"")</f>
        <v/>
      </c>
      <c r="E2328" s="225"/>
      <c r="F2328" s="228">
        <f t="shared" ref="F2328:F2335" si="699">IFERROR(VLOOKUP(C2328,Tabla_Insumos,3,FALSE),0)</f>
        <v>0</v>
      </c>
      <c r="G2328" s="286">
        <f>ROUND(E2328*F2328,2)</f>
        <v>0</v>
      </c>
    </row>
    <row r="2329" spans="1:7" s="229" customFormat="1" ht="24" customHeight="1" x14ac:dyDescent="0.2">
      <c r="A2329" s="224" t="str">
        <f t="shared" si="696"/>
        <v/>
      </c>
      <c r="B2329" s="222">
        <f t="shared" si="697"/>
        <v>0</v>
      </c>
      <c r="C2329" s="223"/>
      <c r="D2329" s="224" t="str">
        <f t="shared" si="698"/>
        <v/>
      </c>
      <c r="E2329" s="225"/>
      <c r="F2329" s="228">
        <f t="shared" si="699"/>
        <v>0</v>
      </c>
      <c r="G2329" s="286">
        <f>ROUND(E2329*F2329,2)</f>
        <v>0</v>
      </c>
    </row>
    <row r="2330" spans="1:7" s="229" customFormat="1" ht="24" customHeight="1" x14ac:dyDescent="0.2">
      <c r="A2330" s="224" t="str">
        <f t="shared" si="696"/>
        <v/>
      </c>
      <c r="B2330" s="222">
        <f t="shared" si="697"/>
        <v>0</v>
      </c>
      <c r="C2330" s="223"/>
      <c r="D2330" s="224" t="str">
        <f t="shared" si="698"/>
        <v/>
      </c>
      <c r="E2330" s="225"/>
      <c r="F2330" s="228">
        <f t="shared" si="699"/>
        <v>0</v>
      </c>
      <c r="G2330" s="286">
        <f t="shared" ref="G2330:G2335" si="700">ROUND(E2330*F2330,2)</f>
        <v>0</v>
      </c>
    </row>
    <row r="2331" spans="1:7" s="229" customFormat="1" ht="24" customHeight="1" x14ac:dyDescent="0.2">
      <c r="A2331" s="224" t="str">
        <f t="shared" si="696"/>
        <v/>
      </c>
      <c r="B2331" s="222">
        <f t="shared" si="697"/>
        <v>0</v>
      </c>
      <c r="C2331" s="223"/>
      <c r="D2331" s="224" t="str">
        <f t="shared" si="698"/>
        <v/>
      </c>
      <c r="E2331" s="225"/>
      <c r="F2331" s="228">
        <f t="shared" si="699"/>
        <v>0</v>
      </c>
      <c r="G2331" s="286">
        <f t="shared" si="700"/>
        <v>0</v>
      </c>
    </row>
    <row r="2332" spans="1:7" s="229" customFormat="1" ht="24" customHeight="1" x14ac:dyDescent="0.2">
      <c r="A2332" s="224" t="str">
        <f t="shared" si="696"/>
        <v/>
      </c>
      <c r="B2332" s="222">
        <f t="shared" si="697"/>
        <v>0</v>
      </c>
      <c r="C2332" s="223"/>
      <c r="D2332" s="224" t="str">
        <f t="shared" si="698"/>
        <v/>
      </c>
      <c r="E2332" s="225"/>
      <c r="F2332" s="226">
        <f t="shared" si="699"/>
        <v>0</v>
      </c>
      <c r="G2332" s="286">
        <f t="shared" si="700"/>
        <v>0</v>
      </c>
    </row>
    <row r="2333" spans="1:7" s="229" customFormat="1" ht="24" customHeight="1" x14ac:dyDescent="0.2">
      <c r="A2333" s="224" t="str">
        <f t="shared" si="696"/>
        <v/>
      </c>
      <c r="B2333" s="222">
        <f t="shared" si="697"/>
        <v>0</v>
      </c>
      <c r="C2333" s="223"/>
      <c r="D2333" s="224" t="str">
        <f t="shared" si="698"/>
        <v/>
      </c>
      <c r="E2333" s="225"/>
      <c r="F2333" s="226">
        <f t="shared" si="699"/>
        <v>0</v>
      </c>
      <c r="G2333" s="286">
        <f t="shared" si="700"/>
        <v>0</v>
      </c>
    </row>
    <row r="2334" spans="1:7" s="229" customFormat="1" ht="24" customHeight="1" x14ac:dyDescent="0.2">
      <c r="A2334" s="224" t="str">
        <f t="shared" si="696"/>
        <v/>
      </c>
      <c r="B2334" s="222">
        <f t="shared" si="697"/>
        <v>0</v>
      </c>
      <c r="C2334" s="223"/>
      <c r="D2334" s="224" t="str">
        <f t="shared" si="698"/>
        <v/>
      </c>
      <c r="E2334" s="225"/>
      <c r="F2334" s="226">
        <f t="shared" si="699"/>
        <v>0</v>
      </c>
      <c r="G2334" s="286">
        <f t="shared" si="700"/>
        <v>0</v>
      </c>
    </row>
    <row r="2335" spans="1:7" s="229" customFormat="1" ht="24" customHeight="1" x14ac:dyDescent="0.2">
      <c r="A2335" s="224" t="str">
        <f t="shared" si="696"/>
        <v/>
      </c>
      <c r="B2335" s="222">
        <f t="shared" si="697"/>
        <v>0</v>
      </c>
      <c r="C2335" s="223"/>
      <c r="D2335" s="224" t="str">
        <f t="shared" si="698"/>
        <v/>
      </c>
      <c r="E2335" s="225"/>
      <c r="F2335" s="226">
        <f t="shared" si="699"/>
        <v>0</v>
      </c>
      <c r="G2335" s="286">
        <f t="shared" si="700"/>
        <v>0</v>
      </c>
    </row>
    <row r="2336" spans="1:7" ht="24" customHeight="1" x14ac:dyDescent="0.2">
      <c r="A2336" s="287"/>
      <c r="D2336" s="97"/>
      <c r="E2336" s="98"/>
      <c r="F2336" s="273" t="s">
        <v>32</v>
      </c>
      <c r="G2336" s="288">
        <f>SUBTOTAL(9,G2328:G2335)</f>
        <v>0</v>
      </c>
    </row>
    <row r="2337" spans="1:7" ht="24" customHeight="1" x14ac:dyDescent="0.2">
      <c r="A2337" s="287"/>
      <c r="C2337" s="107" t="s">
        <v>606</v>
      </c>
      <c r="D2337" s="97"/>
      <c r="E2337" s="98"/>
      <c r="G2337" s="289"/>
    </row>
    <row r="2338" spans="1:7" s="229" customFormat="1" ht="24" customHeight="1" x14ac:dyDescent="0.2">
      <c r="A2338" s="224" t="str">
        <f t="shared" ref="A2338:A2346" si="701">IFERROR(VLOOKUP(C2338,Tabla_Insumos,4,FALSE),"")</f>
        <v/>
      </c>
      <c r="B2338" s="222" t="str">
        <f t="shared" ref="B2338:B2346" si="702">IFERROR(VLOOKUP(C2338,Tabla_Insumos,5,FALSE),"")</f>
        <v/>
      </c>
      <c r="C2338" s="223"/>
      <c r="D2338" s="224" t="str">
        <f t="shared" ref="D2338:D2346" si="703">IFERROR(VLOOKUP(C2338,Tabla_Insumos,2,FALSE),"")</f>
        <v/>
      </c>
      <c r="E2338" s="225"/>
      <c r="F2338" s="226">
        <f t="shared" ref="F2338:F2346" si="704">IFERROR(VLOOKUP(C2338,Tabla_Insumos,3,FALSE),0)</f>
        <v>0</v>
      </c>
      <c r="G2338" s="286">
        <f t="shared" ref="G2338:G2346" si="705">ROUND(E2338*F2338,2)</f>
        <v>0</v>
      </c>
    </row>
    <row r="2339" spans="1:7" s="229" customFormat="1" ht="24" customHeight="1" x14ac:dyDescent="0.2">
      <c r="A2339" s="224" t="str">
        <f t="shared" si="701"/>
        <v/>
      </c>
      <c r="B2339" s="222" t="str">
        <f t="shared" si="702"/>
        <v/>
      </c>
      <c r="C2339" s="223"/>
      <c r="D2339" s="224" t="str">
        <f t="shared" si="703"/>
        <v/>
      </c>
      <c r="E2339" s="225"/>
      <c r="F2339" s="226">
        <f t="shared" si="704"/>
        <v>0</v>
      </c>
      <c r="G2339" s="286">
        <f t="shared" si="705"/>
        <v>0</v>
      </c>
    </row>
    <row r="2340" spans="1:7" s="229" customFormat="1" ht="24" customHeight="1" x14ac:dyDescent="0.2">
      <c r="A2340" s="224" t="str">
        <f t="shared" si="701"/>
        <v/>
      </c>
      <c r="B2340" s="222" t="str">
        <f t="shared" si="702"/>
        <v/>
      </c>
      <c r="C2340" s="223"/>
      <c r="D2340" s="224" t="str">
        <f t="shared" si="703"/>
        <v/>
      </c>
      <c r="E2340" s="225"/>
      <c r="F2340" s="226">
        <f t="shared" si="704"/>
        <v>0</v>
      </c>
      <c r="G2340" s="286">
        <f t="shared" si="705"/>
        <v>0</v>
      </c>
    </row>
    <row r="2341" spans="1:7" s="229" customFormat="1" ht="24" customHeight="1" x14ac:dyDescent="0.2">
      <c r="A2341" s="224" t="str">
        <f t="shared" si="701"/>
        <v/>
      </c>
      <c r="B2341" s="222" t="str">
        <f t="shared" si="702"/>
        <v/>
      </c>
      <c r="C2341" s="223"/>
      <c r="D2341" s="224" t="str">
        <f t="shared" si="703"/>
        <v/>
      </c>
      <c r="E2341" s="225"/>
      <c r="F2341" s="226">
        <f t="shared" si="704"/>
        <v>0</v>
      </c>
      <c r="G2341" s="286">
        <f t="shared" si="705"/>
        <v>0</v>
      </c>
    </row>
    <row r="2342" spans="1:7" s="229" customFormat="1" ht="24" customHeight="1" x14ac:dyDescent="0.2">
      <c r="A2342" s="224" t="str">
        <f t="shared" si="701"/>
        <v/>
      </c>
      <c r="B2342" s="222" t="str">
        <f t="shared" si="702"/>
        <v/>
      </c>
      <c r="C2342" s="223"/>
      <c r="D2342" s="224" t="str">
        <f t="shared" si="703"/>
        <v/>
      </c>
      <c r="E2342" s="225"/>
      <c r="F2342" s="226">
        <f t="shared" si="704"/>
        <v>0</v>
      </c>
      <c r="G2342" s="286">
        <f t="shared" si="705"/>
        <v>0</v>
      </c>
    </row>
    <row r="2343" spans="1:7" s="229" customFormat="1" ht="24" customHeight="1" x14ac:dyDescent="0.2">
      <c r="A2343" s="224" t="str">
        <f t="shared" si="701"/>
        <v/>
      </c>
      <c r="B2343" s="222" t="str">
        <f t="shared" si="702"/>
        <v/>
      </c>
      <c r="C2343" s="223"/>
      <c r="D2343" s="224" t="str">
        <f t="shared" si="703"/>
        <v/>
      </c>
      <c r="E2343" s="225"/>
      <c r="F2343" s="226">
        <f t="shared" si="704"/>
        <v>0</v>
      </c>
      <c r="G2343" s="286">
        <f t="shared" si="705"/>
        <v>0</v>
      </c>
    </row>
    <row r="2344" spans="1:7" s="229" customFormat="1" ht="24" customHeight="1" x14ac:dyDescent="0.2">
      <c r="A2344" s="224" t="str">
        <f t="shared" si="701"/>
        <v/>
      </c>
      <c r="B2344" s="222" t="str">
        <f t="shared" si="702"/>
        <v/>
      </c>
      <c r="C2344" s="223"/>
      <c r="D2344" s="224" t="str">
        <f t="shared" si="703"/>
        <v/>
      </c>
      <c r="E2344" s="225"/>
      <c r="F2344" s="226">
        <f t="shared" si="704"/>
        <v>0</v>
      </c>
      <c r="G2344" s="286">
        <f t="shared" si="705"/>
        <v>0</v>
      </c>
    </row>
    <row r="2345" spans="1:7" s="229" customFormat="1" ht="24" customHeight="1" x14ac:dyDescent="0.2">
      <c r="A2345" s="224" t="str">
        <f t="shared" si="701"/>
        <v/>
      </c>
      <c r="B2345" s="222" t="str">
        <f t="shared" si="702"/>
        <v/>
      </c>
      <c r="C2345" s="223"/>
      <c r="D2345" s="224" t="str">
        <f t="shared" si="703"/>
        <v/>
      </c>
      <c r="E2345" s="225"/>
      <c r="F2345" s="226">
        <f t="shared" si="704"/>
        <v>0</v>
      </c>
      <c r="G2345" s="286">
        <f t="shared" si="705"/>
        <v>0</v>
      </c>
    </row>
    <row r="2346" spans="1:7" s="229" customFormat="1" ht="24" customHeight="1" x14ac:dyDescent="0.2">
      <c r="A2346" s="224" t="str">
        <f t="shared" si="701"/>
        <v/>
      </c>
      <c r="B2346" s="222" t="str">
        <f t="shared" si="702"/>
        <v/>
      </c>
      <c r="C2346" s="223"/>
      <c r="D2346" s="224" t="str">
        <f t="shared" si="703"/>
        <v/>
      </c>
      <c r="E2346" s="225"/>
      <c r="F2346" s="226">
        <f t="shared" si="704"/>
        <v>0</v>
      </c>
      <c r="G2346" s="286">
        <f t="shared" si="705"/>
        <v>0</v>
      </c>
    </row>
    <row r="2347" spans="1:7" ht="24" customHeight="1" x14ac:dyDescent="0.2">
      <c r="A2347" s="290"/>
      <c r="B2347" s="97"/>
      <c r="D2347" s="97"/>
      <c r="E2347" s="98"/>
      <c r="F2347" s="273" t="s">
        <v>33</v>
      </c>
      <c r="G2347" s="288">
        <f>SUBTOTAL(9,G2338:G2346)</f>
        <v>0</v>
      </c>
    </row>
    <row r="2348" spans="1:7" ht="24" customHeight="1" x14ac:dyDescent="0.2">
      <c r="A2348" s="291"/>
      <c r="B2348" s="97"/>
      <c r="D2348" s="97"/>
      <c r="E2348" s="98"/>
      <c r="G2348" s="289"/>
    </row>
    <row r="2349" spans="1:7" ht="24" customHeight="1" x14ac:dyDescent="0.2">
      <c r="A2349" s="292" t="str">
        <f>B2307</f>
        <v/>
      </c>
      <c r="B2349" s="293" t="str">
        <f>C2307</f>
        <v/>
      </c>
      <c r="C2349" s="104"/>
      <c r="D2349" s="104" t="s">
        <v>34</v>
      </c>
      <c r="E2349" s="105"/>
      <c r="F2349" s="295" t="s">
        <v>35</v>
      </c>
      <c r="G2349" s="294">
        <f>SUBTOTAL(9,G2312:G2348)</f>
        <v>0</v>
      </c>
    </row>
    <row r="2351" spans="1:7" ht="24" customHeight="1" x14ac:dyDescent="0.2">
      <c r="A2351" s="274" t="s">
        <v>37</v>
      </c>
      <c r="B2351" s="275"/>
      <c r="C2351" s="275"/>
      <c r="D2351" s="275"/>
      <c r="E2351" s="275"/>
      <c r="F2351" s="275"/>
      <c r="G2351" s="276"/>
    </row>
    <row r="2352" spans="1:7" ht="24" customHeight="1" x14ac:dyDescent="0.2">
      <c r="A2352" s="277" t="s">
        <v>602</v>
      </c>
      <c r="B2352" s="93" t="str">
        <f>Comitente</f>
        <v>DIRECCION PROVINCIAL DE ESPACIOS VERDES</v>
      </c>
      <c r="C2352" s="89"/>
      <c r="D2352" s="94"/>
      <c r="E2352" s="94"/>
      <c r="F2352" s="95"/>
      <c r="G2352" s="278"/>
    </row>
    <row r="2353" spans="1:123" ht="24" customHeight="1" x14ac:dyDescent="0.2">
      <c r="A2353" s="277" t="s">
        <v>603</v>
      </c>
      <c r="B2353" s="93">
        <f>Contratista</f>
        <v>0</v>
      </c>
      <c r="C2353" s="90"/>
      <c r="D2353" s="90"/>
      <c r="E2353" s="90"/>
      <c r="F2353" s="96"/>
      <c r="G2353" s="279"/>
    </row>
    <row r="2354" spans="1:123" ht="24" customHeight="1" x14ac:dyDescent="0.2">
      <c r="A2354" s="277" t="s">
        <v>24</v>
      </c>
      <c r="B2354" s="93" t="str">
        <f>Obra</f>
        <v>EXTRACCION DE MANGRULLO EXISTENTE, PROVISION DE NUEVO MANGRULLO Y REFUNCIONALIZACION DE JUEGOS DE NIÑOS EN PARQUE DE MAYO</v>
      </c>
      <c r="C2354" s="90"/>
      <c r="D2354" s="90"/>
      <c r="E2354" s="90"/>
      <c r="F2354" s="96" t="s">
        <v>38</v>
      </c>
      <c r="G2354" s="280">
        <f>Fecha_Base</f>
        <v>44865</v>
      </c>
    </row>
    <row r="2355" spans="1:123" ht="24" customHeight="1" x14ac:dyDescent="0.2">
      <c r="A2355" s="281" t="s">
        <v>601</v>
      </c>
      <c r="B2355" s="91" t="str">
        <f>Ubicación</f>
        <v>CAPITAL</v>
      </c>
      <c r="C2355" s="91"/>
      <c r="D2355" s="97"/>
      <c r="E2355" s="98"/>
      <c r="G2355" s="282"/>
    </row>
    <row r="2356" spans="1:123" ht="24" customHeight="1" x14ac:dyDescent="0.2">
      <c r="A2356" s="281" t="s">
        <v>39</v>
      </c>
      <c r="B2356" s="100" t="str">
        <f>IFERROR(VALUE(LEFT(B2357,FIND(".",B2357)-1)),"")</f>
        <v/>
      </c>
      <c r="C2356" s="92" t="str">
        <f>IFERROR(VLOOKUP(B2356,Tabla_CyP,2,FALSE),"")</f>
        <v/>
      </c>
      <c r="E2356" s="98"/>
      <c r="G2356" s="282"/>
    </row>
    <row r="2357" spans="1:123" ht="24" customHeight="1" x14ac:dyDescent="0.2">
      <c r="A2357" s="281" t="s">
        <v>25</v>
      </c>
      <c r="B2357" s="101" t="str">
        <f>IFERROR(VLOOKUP(COUNTIF($A$1:A2357,"ANALISIS DE PRECIOS"),Tabla_NumeroItem,2,FALSE),"")</f>
        <v/>
      </c>
      <c r="C2357" s="92" t="str">
        <f>IFERROR(VLOOKUP(B2357,Tabla_CyP,2,FALSE),"")</f>
        <v/>
      </c>
      <c r="D2357" s="97"/>
      <c r="E2357" s="98"/>
      <c r="F2357" s="96" t="s">
        <v>26</v>
      </c>
      <c r="G2357" s="283" t="str">
        <f>IFERROR(VLOOKUP(B2357,Tabla_CyP,4,FALSE),"")</f>
        <v/>
      </c>
    </row>
    <row r="2358" spans="1:123" ht="24" customHeight="1" x14ac:dyDescent="0.2">
      <c r="A2358" s="281"/>
      <c r="B2358" s="91"/>
      <c r="D2358" s="97"/>
      <c r="E2358" s="98"/>
      <c r="G2358" s="282"/>
    </row>
    <row r="2359" spans="1:123" ht="24" customHeight="1" x14ac:dyDescent="0.2">
      <c r="A2359" s="334" t="s">
        <v>507</v>
      </c>
      <c r="B2359" s="335"/>
      <c r="C2359" s="336" t="s">
        <v>0</v>
      </c>
      <c r="D2359" s="336" t="s">
        <v>27</v>
      </c>
      <c r="E2359" s="338" t="s">
        <v>28</v>
      </c>
      <c r="F2359" s="340" t="s">
        <v>29</v>
      </c>
      <c r="G2359" s="340" t="s">
        <v>30</v>
      </c>
    </row>
    <row r="2360" spans="1:123" s="97" customFormat="1" ht="24" customHeight="1" x14ac:dyDescent="0.2">
      <c r="A2360" s="102" t="s">
        <v>508</v>
      </c>
      <c r="B2360" s="102" t="s">
        <v>509</v>
      </c>
      <c r="C2360" s="337"/>
      <c r="D2360" s="337"/>
      <c r="E2360" s="339"/>
      <c r="F2360" s="341"/>
      <c r="G2360" s="341"/>
      <c r="H2360" s="230"/>
      <c r="I2360" s="230"/>
      <c r="J2360" s="230"/>
      <c r="K2360" s="230"/>
      <c r="L2360" s="230"/>
      <c r="M2360" s="230"/>
      <c r="N2360" s="230"/>
      <c r="O2360" s="230"/>
      <c r="P2360" s="230"/>
      <c r="Q2360" s="230"/>
      <c r="R2360" s="230"/>
      <c r="S2360" s="230"/>
      <c r="T2360" s="230"/>
      <c r="U2360" s="230"/>
      <c r="V2360" s="230"/>
      <c r="W2360" s="230"/>
      <c r="X2360" s="230"/>
      <c r="Y2360" s="230"/>
      <c r="Z2360" s="230"/>
      <c r="AA2360" s="230"/>
      <c r="AB2360" s="230"/>
      <c r="AC2360" s="230"/>
      <c r="AD2360" s="230"/>
      <c r="AE2360" s="230"/>
      <c r="AF2360" s="230"/>
      <c r="AG2360" s="230"/>
      <c r="AH2360" s="230"/>
      <c r="AI2360" s="230"/>
      <c r="AJ2360" s="230"/>
      <c r="AK2360" s="230"/>
      <c r="AL2360" s="230"/>
      <c r="AM2360" s="230"/>
      <c r="AN2360" s="230"/>
      <c r="AO2360" s="230"/>
      <c r="AP2360" s="230"/>
      <c r="AQ2360" s="230"/>
      <c r="AR2360" s="230"/>
      <c r="AS2360" s="230"/>
      <c r="AT2360" s="230"/>
      <c r="AU2360" s="230"/>
      <c r="AV2360" s="230"/>
      <c r="AW2360" s="230"/>
      <c r="AX2360" s="230"/>
      <c r="AY2360" s="230"/>
      <c r="AZ2360" s="230"/>
      <c r="BA2360" s="230"/>
      <c r="BB2360" s="230"/>
      <c r="BC2360" s="230"/>
      <c r="BD2360" s="230"/>
      <c r="BE2360" s="230"/>
      <c r="BF2360" s="230"/>
      <c r="BG2360" s="230"/>
      <c r="BH2360" s="230"/>
      <c r="BI2360" s="230"/>
      <c r="BJ2360" s="230"/>
      <c r="BK2360" s="230"/>
      <c r="BL2360" s="230"/>
      <c r="BM2360" s="230"/>
      <c r="BN2360" s="230"/>
      <c r="BO2360" s="230"/>
      <c r="BP2360" s="230"/>
      <c r="BQ2360" s="230"/>
      <c r="BR2360" s="230"/>
      <c r="BS2360" s="230"/>
      <c r="BT2360" s="230"/>
      <c r="BU2360" s="230"/>
      <c r="BV2360" s="230"/>
      <c r="BW2360" s="230"/>
      <c r="BX2360" s="230"/>
      <c r="BY2360" s="230"/>
      <c r="BZ2360" s="230"/>
      <c r="CA2360" s="230"/>
      <c r="CB2360" s="230"/>
      <c r="CC2360" s="230"/>
      <c r="CD2360" s="230"/>
      <c r="CE2360" s="230"/>
      <c r="CF2360" s="230"/>
      <c r="CG2360" s="230"/>
      <c r="CH2360" s="230"/>
      <c r="CI2360" s="230"/>
      <c r="CJ2360" s="230"/>
      <c r="CK2360" s="230"/>
      <c r="CL2360" s="230"/>
      <c r="CM2360" s="230"/>
      <c r="CN2360" s="230"/>
      <c r="CO2360" s="230"/>
      <c r="CP2360" s="230"/>
      <c r="CQ2360" s="230"/>
      <c r="CR2360" s="230"/>
      <c r="CS2360" s="230"/>
      <c r="CT2360" s="230"/>
      <c r="CU2360" s="230"/>
      <c r="CV2360" s="230"/>
      <c r="CW2360" s="230"/>
      <c r="CX2360" s="230"/>
      <c r="CY2360" s="230"/>
      <c r="CZ2360" s="230"/>
      <c r="DA2360" s="230"/>
      <c r="DB2360" s="230"/>
      <c r="DC2360" s="230"/>
      <c r="DD2360" s="230"/>
      <c r="DE2360" s="230"/>
      <c r="DF2360" s="230"/>
      <c r="DG2360" s="230"/>
      <c r="DH2360" s="230"/>
      <c r="DI2360" s="230"/>
      <c r="DJ2360" s="230"/>
      <c r="DK2360" s="230"/>
      <c r="DL2360" s="230"/>
      <c r="DM2360" s="230"/>
      <c r="DN2360" s="230"/>
      <c r="DO2360" s="230"/>
      <c r="DP2360" s="230"/>
      <c r="DQ2360" s="230"/>
      <c r="DR2360" s="230"/>
      <c r="DS2360" s="230"/>
    </row>
    <row r="2361" spans="1:123" ht="24" customHeight="1" x14ac:dyDescent="0.2">
      <c r="A2361" s="284"/>
      <c r="B2361" s="103"/>
      <c r="C2361" s="143" t="s">
        <v>604</v>
      </c>
      <c r="D2361" s="104"/>
      <c r="E2361" s="105"/>
      <c r="F2361" s="106"/>
      <c r="G2361" s="285"/>
    </row>
    <row r="2362" spans="1:123" s="229" customFormat="1" ht="24" customHeight="1" x14ac:dyDescent="0.2">
      <c r="A2362" s="224" t="str">
        <f t="shared" ref="A2362:A2375" si="706">IFERROR(VLOOKUP(C2362,Tabla_Insumos,4,FALSE),"")</f>
        <v/>
      </c>
      <c r="B2362" s="222" t="str">
        <f>IFERROR(VLOOKUP(C2362,Tabla_Insumos,5,FALSE),"")</f>
        <v/>
      </c>
      <c r="C2362" s="223"/>
      <c r="D2362" s="224" t="str">
        <f t="shared" ref="D2362:D2375" si="707">IFERROR(VLOOKUP(C2362,Tabla_Insumos,2,FALSE),"")</f>
        <v/>
      </c>
      <c r="E2362" s="225"/>
      <c r="F2362" s="226">
        <f t="shared" ref="F2362:F2375" si="708">IFERROR(VLOOKUP(C2362,Tabla_Insumos,3,FALSE),0)</f>
        <v>0</v>
      </c>
      <c r="G2362" s="286">
        <f>ROUND(E2362*F2362,2)</f>
        <v>0</v>
      </c>
    </row>
    <row r="2363" spans="1:123" s="229" customFormat="1" ht="24" customHeight="1" x14ac:dyDescent="0.2">
      <c r="A2363" s="224" t="str">
        <f t="shared" si="706"/>
        <v/>
      </c>
      <c r="B2363" s="222" t="str">
        <f t="shared" ref="B2363:B2375" si="709">IFERROR(VLOOKUP(C2363,Tabla_Insumos,5,FALSE),"")</f>
        <v/>
      </c>
      <c r="C2363" s="223"/>
      <c r="D2363" s="224" t="str">
        <f t="shared" si="707"/>
        <v/>
      </c>
      <c r="E2363" s="225"/>
      <c r="F2363" s="226">
        <f t="shared" si="708"/>
        <v>0</v>
      </c>
      <c r="G2363" s="286">
        <f t="shared" ref="G2363:G2375" si="710">ROUND(E2363*F2363,2)</f>
        <v>0</v>
      </c>
    </row>
    <row r="2364" spans="1:123" s="229" customFormat="1" ht="24" customHeight="1" x14ac:dyDescent="0.2">
      <c r="A2364" s="224" t="str">
        <f t="shared" si="706"/>
        <v/>
      </c>
      <c r="B2364" s="222" t="str">
        <f t="shared" si="709"/>
        <v/>
      </c>
      <c r="C2364" s="223"/>
      <c r="D2364" s="224" t="str">
        <f t="shared" si="707"/>
        <v/>
      </c>
      <c r="E2364" s="225"/>
      <c r="F2364" s="226">
        <f t="shared" si="708"/>
        <v>0</v>
      </c>
      <c r="G2364" s="286">
        <f t="shared" si="710"/>
        <v>0</v>
      </c>
    </row>
    <row r="2365" spans="1:123" s="229" customFormat="1" ht="24" customHeight="1" x14ac:dyDescent="0.2">
      <c r="A2365" s="224" t="str">
        <f t="shared" si="706"/>
        <v/>
      </c>
      <c r="B2365" s="222" t="str">
        <f t="shared" si="709"/>
        <v/>
      </c>
      <c r="C2365" s="223"/>
      <c r="D2365" s="224" t="str">
        <f t="shared" si="707"/>
        <v/>
      </c>
      <c r="E2365" s="225"/>
      <c r="F2365" s="226">
        <f t="shared" si="708"/>
        <v>0</v>
      </c>
      <c r="G2365" s="286">
        <f t="shared" si="710"/>
        <v>0</v>
      </c>
    </row>
    <row r="2366" spans="1:123" s="229" customFormat="1" ht="24" customHeight="1" x14ac:dyDescent="0.2">
      <c r="A2366" s="224" t="str">
        <f t="shared" si="706"/>
        <v/>
      </c>
      <c r="B2366" s="222" t="str">
        <f t="shared" si="709"/>
        <v/>
      </c>
      <c r="C2366" s="223"/>
      <c r="D2366" s="224" t="str">
        <f t="shared" si="707"/>
        <v/>
      </c>
      <c r="E2366" s="225"/>
      <c r="F2366" s="226">
        <f t="shared" si="708"/>
        <v>0</v>
      </c>
      <c r="G2366" s="286">
        <f t="shared" si="710"/>
        <v>0</v>
      </c>
    </row>
    <row r="2367" spans="1:123" s="229" customFormat="1" ht="24" customHeight="1" x14ac:dyDescent="0.2">
      <c r="A2367" s="224" t="str">
        <f t="shared" si="706"/>
        <v/>
      </c>
      <c r="B2367" s="222" t="str">
        <f t="shared" si="709"/>
        <v/>
      </c>
      <c r="C2367" s="223"/>
      <c r="D2367" s="224" t="str">
        <f t="shared" si="707"/>
        <v/>
      </c>
      <c r="E2367" s="225"/>
      <c r="F2367" s="226">
        <f t="shared" si="708"/>
        <v>0</v>
      </c>
      <c r="G2367" s="286">
        <f t="shared" si="710"/>
        <v>0</v>
      </c>
    </row>
    <row r="2368" spans="1:123" s="229" customFormat="1" ht="24" customHeight="1" x14ac:dyDescent="0.2">
      <c r="A2368" s="224" t="str">
        <f t="shared" si="706"/>
        <v/>
      </c>
      <c r="B2368" s="222" t="str">
        <f t="shared" si="709"/>
        <v/>
      </c>
      <c r="C2368" s="223"/>
      <c r="D2368" s="224" t="str">
        <f t="shared" si="707"/>
        <v/>
      </c>
      <c r="E2368" s="225"/>
      <c r="F2368" s="226">
        <f t="shared" si="708"/>
        <v>0</v>
      </c>
      <c r="G2368" s="286">
        <f t="shared" si="710"/>
        <v>0</v>
      </c>
    </row>
    <row r="2369" spans="1:7" s="229" customFormat="1" ht="24" customHeight="1" x14ac:dyDescent="0.2">
      <c r="A2369" s="224" t="str">
        <f t="shared" si="706"/>
        <v/>
      </c>
      <c r="B2369" s="222" t="str">
        <f t="shared" si="709"/>
        <v/>
      </c>
      <c r="C2369" s="223"/>
      <c r="D2369" s="224" t="str">
        <f t="shared" si="707"/>
        <v/>
      </c>
      <c r="E2369" s="225"/>
      <c r="F2369" s="226">
        <f t="shared" si="708"/>
        <v>0</v>
      </c>
      <c r="G2369" s="286">
        <f t="shared" si="710"/>
        <v>0</v>
      </c>
    </row>
    <row r="2370" spans="1:7" s="229" customFormat="1" ht="24" customHeight="1" x14ac:dyDescent="0.2">
      <c r="A2370" s="224" t="str">
        <f t="shared" si="706"/>
        <v/>
      </c>
      <c r="B2370" s="222" t="str">
        <f t="shared" si="709"/>
        <v/>
      </c>
      <c r="C2370" s="223"/>
      <c r="D2370" s="224" t="str">
        <f t="shared" si="707"/>
        <v/>
      </c>
      <c r="E2370" s="225"/>
      <c r="F2370" s="226">
        <f t="shared" si="708"/>
        <v>0</v>
      </c>
      <c r="G2370" s="286">
        <f t="shared" si="710"/>
        <v>0</v>
      </c>
    </row>
    <row r="2371" spans="1:7" s="229" customFormat="1" ht="24" customHeight="1" x14ac:dyDescent="0.2">
      <c r="A2371" s="224" t="str">
        <f t="shared" si="706"/>
        <v/>
      </c>
      <c r="B2371" s="222" t="str">
        <f t="shared" si="709"/>
        <v/>
      </c>
      <c r="C2371" s="223"/>
      <c r="D2371" s="224" t="str">
        <f t="shared" si="707"/>
        <v/>
      </c>
      <c r="E2371" s="225"/>
      <c r="F2371" s="226">
        <f t="shared" si="708"/>
        <v>0</v>
      </c>
      <c r="G2371" s="286">
        <f t="shared" si="710"/>
        <v>0</v>
      </c>
    </row>
    <row r="2372" spans="1:7" s="229" customFormat="1" ht="24" customHeight="1" x14ac:dyDescent="0.2">
      <c r="A2372" s="224" t="str">
        <f t="shared" si="706"/>
        <v/>
      </c>
      <c r="B2372" s="222" t="str">
        <f t="shared" si="709"/>
        <v/>
      </c>
      <c r="C2372" s="223"/>
      <c r="D2372" s="224" t="str">
        <f t="shared" si="707"/>
        <v/>
      </c>
      <c r="E2372" s="225"/>
      <c r="F2372" s="226">
        <f t="shared" si="708"/>
        <v>0</v>
      </c>
      <c r="G2372" s="286">
        <f t="shared" si="710"/>
        <v>0</v>
      </c>
    </row>
    <row r="2373" spans="1:7" s="229" customFormat="1" ht="24" customHeight="1" x14ac:dyDescent="0.2">
      <c r="A2373" s="224" t="str">
        <f t="shared" si="706"/>
        <v/>
      </c>
      <c r="B2373" s="222" t="str">
        <f t="shared" si="709"/>
        <v/>
      </c>
      <c r="C2373" s="223"/>
      <c r="D2373" s="224" t="str">
        <f t="shared" si="707"/>
        <v/>
      </c>
      <c r="E2373" s="225"/>
      <c r="F2373" s="226">
        <f t="shared" si="708"/>
        <v>0</v>
      </c>
      <c r="G2373" s="286">
        <f t="shared" si="710"/>
        <v>0</v>
      </c>
    </row>
    <row r="2374" spans="1:7" s="229" customFormat="1" ht="24" customHeight="1" x14ac:dyDescent="0.2">
      <c r="A2374" s="224" t="str">
        <f t="shared" si="706"/>
        <v/>
      </c>
      <c r="B2374" s="222" t="str">
        <f t="shared" si="709"/>
        <v/>
      </c>
      <c r="C2374" s="223"/>
      <c r="D2374" s="224" t="str">
        <f t="shared" si="707"/>
        <v/>
      </c>
      <c r="E2374" s="225"/>
      <c r="F2374" s="226">
        <f t="shared" si="708"/>
        <v>0</v>
      </c>
      <c r="G2374" s="286">
        <f t="shared" si="710"/>
        <v>0</v>
      </c>
    </row>
    <row r="2375" spans="1:7" s="229" customFormat="1" ht="24" customHeight="1" x14ac:dyDescent="0.2">
      <c r="A2375" s="224" t="str">
        <f t="shared" si="706"/>
        <v/>
      </c>
      <c r="B2375" s="222" t="str">
        <f t="shared" si="709"/>
        <v/>
      </c>
      <c r="C2375" s="223"/>
      <c r="D2375" s="224" t="str">
        <f t="shared" si="707"/>
        <v/>
      </c>
      <c r="E2375" s="225"/>
      <c r="F2375" s="227">
        <f t="shared" si="708"/>
        <v>0</v>
      </c>
      <c r="G2375" s="286">
        <f t="shared" si="710"/>
        <v>0</v>
      </c>
    </row>
    <row r="2376" spans="1:7" ht="24" customHeight="1" x14ac:dyDescent="0.2">
      <c r="A2376" s="287"/>
      <c r="D2376" s="97"/>
      <c r="E2376" s="98"/>
      <c r="F2376" s="273" t="s">
        <v>31</v>
      </c>
      <c r="G2376" s="288">
        <f>SUBTOTAL(9,G2362:G2375)</f>
        <v>0</v>
      </c>
    </row>
    <row r="2377" spans="1:7" ht="24" customHeight="1" x14ac:dyDescent="0.2">
      <c r="A2377" s="287"/>
      <c r="C2377" s="107" t="s">
        <v>605</v>
      </c>
      <c r="D2377" s="97"/>
      <c r="E2377" s="98"/>
      <c r="G2377" s="289"/>
    </row>
    <row r="2378" spans="1:7" s="229" customFormat="1" ht="24" customHeight="1" x14ac:dyDescent="0.2">
      <c r="A2378" s="224" t="str">
        <f t="shared" ref="A2378:A2385" si="711">IFERROR(VLOOKUP(C2378,Tabla_Insumos,4,FALSE),"")</f>
        <v/>
      </c>
      <c r="B2378" s="222">
        <f t="shared" ref="B2378:B2385" si="712">IFERROR(VLOOKUP(A2378,Tabla_Indices,5,FALSE),"")</f>
        <v>0</v>
      </c>
      <c r="C2378" s="223"/>
      <c r="D2378" s="224" t="str">
        <f t="shared" ref="D2378:D2385" si="713">IFERROR(VLOOKUP(C2378,Tabla_Insumos,2,FALSE),"")</f>
        <v/>
      </c>
      <c r="E2378" s="225"/>
      <c r="F2378" s="228">
        <f t="shared" ref="F2378:F2385" si="714">IFERROR(VLOOKUP(C2378,Tabla_Insumos,3,FALSE),0)</f>
        <v>0</v>
      </c>
      <c r="G2378" s="286">
        <f>ROUND(E2378*F2378,2)</f>
        <v>0</v>
      </c>
    </row>
    <row r="2379" spans="1:7" s="229" customFormat="1" ht="24" customHeight="1" x14ac:dyDescent="0.2">
      <c r="A2379" s="224" t="str">
        <f t="shared" si="711"/>
        <v/>
      </c>
      <c r="B2379" s="222">
        <f t="shared" si="712"/>
        <v>0</v>
      </c>
      <c r="C2379" s="223"/>
      <c r="D2379" s="224" t="str">
        <f t="shared" si="713"/>
        <v/>
      </c>
      <c r="E2379" s="225"/>
      <c r="F2379" s="228">
        <f t="shared" si="714"/>
        <v>0</v>
      </c>
      <c r="G2379" s="286">
        <f>ROUND(E2379*F2379,2)</f>
        <v>0</v>
      </c>
    </row>
    <row r="2380" spans="1:7" s="229" customFormat="1" ht="24" customHeight="1" x14ac:dyDescent="0.2">
      <c r="A2380" s="224" t="str">
        <f t="shared" si="711"/>
        <v/>
      </c>
      <c r="B2380" s="222">
        <f t="shared" si="712"/>
        <v>0</v>
      </c>
      <c r="C2380" s="223"/>
      <c r="D2380" s="224" t="str">
        <f t="shared" si="713"/>
        <v/>
      </c>
      <c r="E2380" s="225"/>
      <c r="F2380" s="228">
        <f t="shared" si="714"/>
        <v>0</v>
      </c>
      <c r="G2380" s="286">
        <f t="shared" ref="G2380:G2385" si="715">ROUND(E2380*F2380,2)</f>
        <v>0</v>
      </c>
    </row>
    <row r="2381" spans="1:7" s="229" customFormat="1" ht="24" customHeight="1" x14ac:dyDescent="0.2">
      <c r="A2381" s="224" t="str">
        <f t="shared" si="711"/>
        <v/>
      </c>
      <c r="B2381" s="222">
        <f t="shared" si="712"/>
        <v>0</v>
      </c>
      <c r="C2381" s="223"/>
      <c r="D2381" s="224" t="str">
        <f t="shared" si="713"/>
        <v/>
      </c>
      <c r="E2381" s="225"/>
      <c r="F2381" s="228">
        <f t="shared" si="714"/>
        <v>0</v>
      </c>
      <c r="G2381" s="286">
        <f t="shared" si="715"/>
        <v>0</v>
      </c>
    </row>
    <row r="2382" spans="1:7" s="229" customFormat="1" ht="24" customHeight="1" x14ac:dyDescent="0.2">
      <c r="A2382" s="224" t="str">
        <f t="shared" si="711"/>
        <v/>
      </c>
      <c r="B2382" s="222">
        <f t="shared" si="712"/>
        <v>0</v>
      </c>
      <c r="C2382" s="223"/>
      <c r="D2382" s="224" t="str">
        <f t="shared" si="713"/>
        <v/>
      </c>
      <c r="E2382" s="225"/>
      <c r="F2382" s="226">
        <f t="shared" si="714"/>
        <v>0</v>
      </c>
      <c r="G2382" s="286">
        <f t="shared" si="715"/>
        <v>0</v>
      </c>
    </row>
    <row r="2383" spans="1:7" s="229" customFormat="1" ht="24" customHeight="1" x14ac:dyDescent="0.2">
      <c r="A2383" s="224" t="str">
        <f t="shared" si="711"/>
        <v/>
      </c>
      <c r="B2383" s="222">
        <f t="shared" si="712"/>
        <v>0</v>
      </c>
      <c r="C2383" s="223"/>
      <c r="D2383" s="224" t="str">
        <f t="shared" si="713"/>
        <v/>
      </c>
      <c r="E2383" s="225"/>
      <c r="F2383" s="226">
        <f t="shared" si="714"/>
        <v>0</v>
      </c>
      <c r="G2383" s="286">
        <f t="shared" si="715"/>
        <v>0</v>
      </c>
    </row>
    <row r="2384" spans="1:7" s="229" customFormat="1" ht="24" customHeight="1" x14ac:dyDescent="0.2">
      <c r="A2384" s="224" t="str">
        <f t="shared" si="711"/>
        <v/>
      </c>
      <c r="B2384" s="222">
        <f t="shared" si="712"/>
        <v>0</v>
      </c>
      <c r="C2384" s="223"/>
      <c r="D2384" s="224" t="str">
        <f t="shared" si="713"/>
        <v/>
      </c>
      <c r="E2384" s="225"/>
      <c r="F2384" s="226">
        <f t="shared" si="714"/>
        <v>0</v>
      </c>
      <c r="G2384" s="286">
        <f t="shared" si="715"/>
        <v>0</v>
      </c>
    </row>
    <row r="2385" spans="1:7" s="229" customFormat="1" ht="24" customHeight="1" x14ac:dyDescent="0.2">
      <c r="A2385" s="224" t="str">
        <f t="shared" si="711"/>
        <v/>
      </c>
      <c r="B2385" s="222">
        <f t="shared" si="712"/>
        <v>0</v>
      </c>
      <c r="C2385" s="223"/>
      <c r="D2385" s="224" t="str">
        <f t="shared" si="713"/>
        <v/>
      </c>
      <c r="E2385" s="225"/>
      <c r="F2385" s="226">
        <f t="shared" si="714"/>
        <v>0</v>
      </c>
      <c r="G2385" s="286">
        <f t="shared" si="715"/>
        <v>0</v>
      </c>
    </row>
    <row r="2386" spans="1:7" ht="24" customHeight="1" x14ac:dyDescent="0.2">
      <c r="A2386" s="287"/>
      <c r="D2386" s="97"/>
      <c r="E2386" s="98"/>
      <c r="F2386" s="273" t="s">
        <v>32</v>
      </c>
      <c r="G2386" s="288">
        <f>SUBTOTAL(9,G2378:G2385)</f>
        <v>0</v>
      </c>
    </row>
    <row r="2387" spans="1:7" ht="24" customHeight="1" x14ac:dyDescent="0.2">
      <c r="A2387" s="287"/>
      <c r="C2387" s="107" t="s">
        <v>606</v>
      </c>
      <c r="D2387" s="97"/>
      <c r="E2387" s="98"/>
      <c r="G2387" s="289"/>
    </row>
    <row r="2388" spans="1:7" s="229" customFormat="1" ht="24" customHeight="1" x14ac:dyDescent="0.2">
      <c r="A2388" s="224" t="str">
        <f t="shared" ref="A2388:A2396" si="716">IFERROR(VLOOKUP(C2388,Tabla_Insumos,4,FALSE),"")</f>
        <v/>
      </c>
      <c r="B2388" s="222" t="str">
        <f t="shared" ref="B2388:B2396" si="717">IFERROR(VLOOKUP(C2388,Tabla_Insumos,5,FALSE),"")</f>
        <v/>
      </c>
      <c r="C2388" s="223"/>
      <c r="D2388" s="224" t="str">
        <f t="shared" ref="D2388:D2396" si="718">IFERROR(VLOOKUP(C2388,Tabla_Insumos,2,FALSE),"")</f>
        <v/>
      </c>
      <c r="E2388" s="225"/>
      <c r="F2388" s="226">
        <f t="shared" ref="F2388:F2396" si="719">IFERROR(VLOOKUP(C2388,Tabla_Insumos,3,FALSE),0)</f>
        <v>0</v>
      </c>
      <c r="G2388" s="286">
        <f t="shared" ref="G2388:G2396" si="720">ROUND(E2388*F2388,2)</f>
        <v>0</v>
      </c>
    </row>
    <row r="2389" spans="1:7" s="229" customFormat="1" ht="24" customHeight="1" x14ac:dyDescent="0.2">
      <c r="A2389" s="224" t="str">
        <f t="shared" si="716"/>
        <v/>
      </c>
      <c r="B2389" s="222" t="str">
        <f t="shared" si="717"/>
        <v/>
      </c>
      <c r="C2389" s="223"/>
      <c r="D2389" s="224" t="str">
        <f t="shared" si="718"/>
        <v/>
      </c>
      <c r="E2389" s="225"/>
      <c r="F2389" s="226">
        <f t="shared" si="719"/>
        <v>0</v>
      </c>
      <c r="G2389" s="286">
        <f t="shared" si="720"/>
        <v>0</v>
      </c>
    </row>
    <row r="2390" spans="1:7" s="229" customFormat="1" ht="24" customHeight="1" x14ac:dyDescent="0.2">
      <c r="A2390" s="224" t="str">
        <f t="shared" si="716"/>
        <v/>
      </c>
      <c r="B2390" s="222" t="str">
        <f t="shared" si="717"/>
        <v/>
      </c>
      <c r="C2390" s="223"/>
      <c r="D2390" s="224" t="str">
        <f t="shared" si="718"/>
        <v/>
      </c>
      <c r="E2390" s="225"/>
      <c r="F2390" s="226">
        <f t="shared" si="719"/>
        <v>0</v>
      </c>
      <c r="G2390" s="286">
        <f t="shared" si="720"/>
        <v>0</v>
      </c>
    </row>
    <row r="2391" spans="1:7" s="229" customFormat="1" ht="24" customHeight="1" x14ac:dyDescent="0.2">
      <c r="A2391" s="224" t="str">
        <f t="shared" si="716"/>
        <v/>
      </c>
      <c r="B2391" s="222" t="str">
        <f t="shared" si="717"/>
        <v/>
      </c>
      <c r="C2391" s="223"/>
      <c r="D2391" s="224" t="str">
        <f t="shared" si="718"/>
        <v/>
      </c>
      <c r="E2391" s="225"/>
      <c r="F2391" s="226">
        <f t="shared" si="719"/>
        <v>0</v>
      </c>
      <c r="G2391" s="286">
        <f t="shared" si="720"/>
        <v>0</v>
      </c>
    </row>
    <row r="2392" spans="1:7" s="229" customFormat="1" ht="24" customHeight="1" x14ac:dyDescent="0.2">
      <c r="A2392" s="224" t="str">
        <f t="shared" si="716"/>
        <v/>
      </c>
      <c r="B2392" s="222" t="str">
        <f t="shared" si="717"/>
        <v/>
      </c>
      <c r="C2392" s="223"/>
      <c r="D2392" s="224" t="str">
        <f t="shared" si="718"/>
        <v/>
      </c>
      <c r="E2392" s="225"/>
      <c r="F2392" s="226">
        <f t="shared" si="719"/>
        <v>0</v>
      </c>
      <c r="G2392" s="286">
        <f t="shared" si="720"/>
        <v>0</v>
      </c>
    </row>
    <row r="2393" spans="1:7" s="229" customFormat="1" ht="24" customHeight="1" x14ac:dyDescent="0.2">
      <c r="A2393" s="224" t="str">
        <f t="shared" si="716"/>
        <v/>
      </c>
      <c r="B2393" s="222" t="str">
        <f t="shared" si="717"/>
        <v/>
      </c>
      <c r="C2393" s="223"/>
      <c r="D2393" s="224" t="str">
        <f t="shared" si="718"/>
        <v/>
      </c>
      <c r="E2393" s="225"/>
      <c r="F2393" s="226">
        <f t="shared" si="719"/>
        <v>0</v>
      </c>
      <c r="G2393" s="286">
        <f t="shared" si="720"/>
        <v>0</v>
      </c>
    </row>
    <row r="2394" spans="1:7" s="229" customFormat="1" ht="24" customHeight="1" x14ac:dyDescent="0.2">
      <c r="A2394" s="224" t="str">
        <f t="shared" si="716"/>
        <v/>
      </c>
      <c r="B2394" s="222" t="str">
        <f t="shared" si="717"/>
        <v/>
      </c>
      <c r="C2394" s="223"/>
      <c r="D2394" s="224" t="str">
        <f t="shared" si="718"/>
        <v/>
      </c>
      <c r="E2394" s="225"/>
      <c r="F2394" s="226">
        <f t="shared" si="719"/>
        <v>0</v>
      </c>
      <c r="G2394" s="286">
        <f t="shared" si="720"/>
        <v>0</v>
      </c>
    </row>
    <row r="2395" spans="1:7" s="229" customFormat="1" ht="24" customHeight="1" x14ac:dyDescent="0.2">
      <c r="A2395" s="224" t="str">
        <f t="shared" si="716"/>
        <v/>
      </c>
      <c r="B2395" s="222" t="str">
        <f t="shared" si="717"/>
        <v/>
      </c>
      <c r="C2395" s="223"/>
      <c r="D2395" s="224" t="str">
        <f t="shared" si="718"/>
        <v/>
      </c>
      <c r="E2395" s="225"/>
      <c r="F2395" s="226">
        <f t="shared" si="719"/>
        <v>0</v>
      </c>
      <c r="G2395" s="286">
        <f t="shared" si="720"/>
        <v>0</v>
      </c>
    </row>
    <row r="2396" spans="1:7" s="229" customFormat="1" ht="24" customHeight="1" x14ac:dyDescent="0.2">
      <c r="A2396" s="224" t="str">
        <f t="shared" si="716"/>
        <v/>
      </c>
      <c r="B2396" s="222" t="str">
        <f t="shared" si="717"/>
        <v/>
      </c>
      <c r="C2396" s="223"/>
      <c r="D2396" s="224" t="str">
        <f t="shared" si="718"/>
        <v/>
      </c>
      <c r="E2396" s="225"/>
      <c r="F2396" s="226">
        <f t="shared" si="719"/>
        <v>0</v>
      </c>
      <c r="G2396" s="286">
        <f t="shared" si="720"/>
        <v>0</v>
      </c>
    </row>
    <row r="2397" spans="1:7" ht="24" customHeight="1" x14ac:dyDescent="0.2">
      <c r="A2397" s="290"/>
      <c r="B2397" s="97"/>
      <c r="D2397" s="97"/>
      <c r="E2397" s="98"/>
      <c r="F2397" s="273" t="s">
        <v>33</v>
      </c>
      <c r="G2397" s="288">
        <f>SUBTOTAL(9,G2388:G2396)</f>
        <v>0</v>
      </c>
    </row>
    <row r="2398" spans="1:7" ht="24" customHeight="1" x14ac:dyDescent="0.2">
      <c r="A2398" s="291"/>
      <c r="B2398" s="97"/>
      <c r="D2398" s="97"/>
      <c r="E2398" s="98"/>
      <c r="G2398" s="289"/>
    </row>
    <row r="2399" spans="1:7" ht="24" customHeight="1" x14ac:dyDescent="0.2">
      <c r="A2399" s="292" t="str">
        <f>B2357</f>
        <v/>
      </c>
      <c r="B2399" s="293" t="str">
        <f>C2357</f>
        <v/>
      </c>
      <c r="C2399" s="104"/>
      <c r="D2399" s="104" t="s">
        <v>34</v>
      </c>
      <c r="E2399" s="105"/>
      <c r="F2399" s="295" t="s">
        <v>35</v>
      </c>
      <c r="G2399" s="294">
        <f>SUBTOTAL(9,G2362:G2398)</f>
        <v>0</v>
      </c>
    </row>
    <row r="2401" spans="1:123" ht="24" customHeight="1" x14ac:dyDescent="0.2">
      <c r="A2401" s="274" t="s">
        <v>37</v>
      </c>
      <c r="B2401" s="275"/>
      <c r="C2401" s="275"/>
      <c r="D2401" s="275"/>
      <c r="E2401" s="275"/>
      <c r="F2401" s="275"/>
      <c r="G2401" s="276"/>
    </row>
    <row r="2402" spans="1:123" ht="24" customHeight="1" x14ac:dyDescent="0.2">
      <c r="A2402" s="277" t="s">
        <v>602</v>
      </c>
      <c r="B2402" s="93" t="str">
        <f>Comitente</f>
        <v>DIRECCION PROVINCIAL DE ESPACIOS VERDES</v>
      </c>
      <c r="C2402" s="89"/>
      <c r="D2402" s="94"/>
      <c r="E2402" s="94"/>
      <c r="F2402" s="95"/>
      <c r="G2402" s="278"/>
    </row>
    <row r="2403" spans="1:123" ht="24" customHeight="1" x14ac:dyDescent="0.2">
      <c r="A2403" s="277" t="s">
        <v>603</v>
      </c>
      <c r="B2403" s="93">
        <f>Contratista</f>
        <v>0</v>
      </c>
      <c r="C2403" s="90"/>
      <c r="D2403" s="90"/>
      <c r="E2403" s="90"/>
      <c r="F2403" s="96"/>
      <c r="G2403" s="279"/>
    </row>
    <row r="2404" spans="1:123" ht="24" customHeight="1" x14ac:dyDescent="0.2">
      <c r="A2404" s="277" t="s">
        <v>24</v>
      </c>
      <c r="B2404" s="93" t="str">
        <f>Obra</f>
        <v>EXTRACCION DE MANGRULLO EXISTENTE, PROVISION DE NUEVO MANGRULLO Y REFUNCIONALIZACION DE JUEGOS DE NIÑOS EN PARQUE DE MAYO</v>
      </c>
      <c r="C2404" s="90"/>
      <c r="D2404" s="90"/>
      <c r="E2404" s="90"/>
      <c r="F2404" s="96" t="s">
        <v>38</v>
      </c>
      <c r="G2404" s="280">
        <f>Fecha_Base</f>
        <v>44865</v>
      </c>
    </row>
    <row r="2405" spans="1:123" ht="24" customHeight="1" x14ac:dyDescent="0.2">
      <c r="A2405" s="281" t="s">
        <v>601</v>
      </c>
      <c r="B2405" s="91" t="str">
        <f>Ubicación</f>
        <v>CAPITAL</v>
      </c>
      <c r="C2405" s="91"/>
      <c r="D2405" s="97"/>
      <c r="E2405" s="98"/>
      <c r="G2405" s="282"/>
    </row>
    <row r="2406" spans="1:123" ht="24" customHeight="1" x14ac:dyDescent="0.2">
      <c r="A2406" s="281" t="s">
        <v>39</v>
      </c>
      <c r="B2406" s="100" t="str">
        <f>IFERROR(VALUE(LEFT(B2407,FIND(".",B2407)-1)),"")</f>
        <v/>
      </c>
      <c r="C2406" s="92" t="str">
        <f>IFERROR(VLOOKUP(B2406,Tabla_CyP,2,FALSE),"")</f>
        <v/>
      </c>
      <c r="E2406" s="98"/>
      <c r="G2406" s="282"/>
    </row>
    <row r="2407" spans="1:123" ht="24" customHeight="1" x14ac:dyDescent="0.2">
      <c r="A2407" s="281" t="s">
        <v>25</v>
      </c>
      <c r="B2407" s="101" t="str">
        <f>IFERROR(VLOOKUP(COUNTIF($A$1:A2407,"ANALISIS DE PRECIOS"),Tabla_NumeroItem,2,FALSE),"")</f>
        <v/>
      </c>
      <c r="C2407" s="92" t="str">
        <f>IFERROR(VLOOKUP(B2407,Tabla_CyP,2,FALSE),"")</f>
        <v/>
      </c>
      <c r="D2407" s="97"/>
      <c r="E2407" s="98"/>
      <c r="F2407" s="96" t="s">
        <v>26</v>
      </c>
      <c r="G2407" s="283" t="str">
        <f>IFERROR(VLOOKUP(B2407,Tabla_CyP,4,FALSE),"")</f>
        <v/>
      </c>
    </row>
    <row r="2408" spans="1:123" ht="24" customHeight="1" x14ac:dyDescent="0.2">
      <c r="A2408" s="281"/>
      <c r="B2408" s="91"/>
      <c r="D2408" s="97"/>
      <c r="E2408" s="98"/>
      <c r="G2408" s="282"/>
    </row>
    <row r="2409" spans="1:123" ht="24" customHeight="1" x14ac:dyDescent="0.2">
      <c r="A2409" s="334" t="s">
        <v>507</v>
      </c>
      <c r="B2409" s="335"/>
      <c r="C2409" s="336" t="s">
        <v>0</v>
      </c>
      <c r="D2409" s="336" t="s">
        <v>27</v>
      </c>
      <c r="E2409" s="338" t="s">
        <v>28</v>
      </c>
      <c r="F2409" s="340" t="s">
        <v>29</v>
      </c>
      <c r="G2409" s="340" t="s">
        <v>30</v>
      </c>
    </row>
    <row r="2410" spans="1:123" s="97" customFormat="1" ht="24" customHeight="1" x14ac:dyDescent="0.2">
      <c r="A2410" s="102" t="s">
        <v>508</v>
      </c>
      <c r="B2410" s="102" t="s">
        <v>509</v>
      </c>
      <c r="C2410" s="337"/>
      <c r="D2410" s="337"/>
      <c r="E2410" s="339"/>
      <c r="F2410" s="341"/>
      <c r="G2410" s="341"/>
      <c r="H2410" s="230"/>
      <c r="I2410" s="230"/>
      <c r="J2410" s="230"/>
      <c r="K2410" s="230"/>
      <c r="L2410" s="230"/>
      <c r="M2410" s="230"/>
      <c r="N2410" s="230"/>
      <c r="O2410" s="230"/>
      <c r="P2410" s="230"/>
      <c r="Q2410" s="230"/>
      <c r="R2410" s="230"/>
      <c r="S2410" s="230"/>
      <c r="T2410" s="230"/>
      <c r="U2410" s="230"/>
      <c r="V2410" s="230"/>
      <c r="W2410" s="230"/>
      <c r="X2410" s="230"/>
      <c r="Y2410" s="230"/>
      <c r="Z2410" s="230"/>
      <c r="AA2410" s="230"/>
      <c r="AB2410" s="230"/>
      <c r="AC2410" s="230"/>
      <c r="AD2410" s="230"/>
      <c r="AE2410" s="230"/>
      <c r="AF2410" s="230"/>
      <c r="AG2410" s="230"/>
      <c r="AH2410" s="230"/>
      <c r="AI2410" s="230"/>
      <c r="AJ2410" s="230"/>
      <c r="AK2410" s="230"/>
      <c r="AL2410" s="230"/>
      <c r="AM2410" s="230"/>
      <c r="AN2410" s="230"/>
      <c r="AO2410" s="230"/>
      <c r="AP2410" s="230"/>
      <c r="AQ2410" s="230"/>
      <c r="AR2410" s="230"/>
      <c r="AS2410" s="230"/>
      <c r="AT2410" s="230"/>
      <c r="AU2410" s="230"/>
      <c r="AV2410" s="230"/>
      <c r="AW2410" s="230"/>
      <c r="AX2410" s="230"/>
      <c r="AY2410" s="230"/>
      <c r="AZ2410" s="230"/>
      <c r="BA2410" s="230"/>
      <c r="BB2410" s="230"/>
      <c r="BC2410" s="230"/>
      <c r="BD2410" s="230"/>
      <c r="BE2410" s="230"/>
      <c r="BF2410" s="230"/>
      <c r="BG2410" s="230"/>
      <c r="BH2410" s="230"/>
      <c r="BI2410" s="230"/>
      <c r="BJ2410" s="230"/>
      <c r="BK2410" s="230"/>
      <c r="BL2410" s="230"/>
      <c r="BM2410" s="230"/>
      <c r="BN2410" s="230"/>
      <c r="BO2410" s="230"/>
      <c r="BP2410" s="230"/>
      <c r="BQ2410" s="230"/>
      <c r="BR2410" s="230"/>
      <c r="BS2410" s="230"/>
      <c r="BT2410" s="230"/>
      <c r="BU2410" s="230"/>
      <c r="BV2410" s="230"/>
      <c r="BW2410" s="230"/>
      <c r="BX2410" s="230"/>
      <c r="BY2410" s="230"/>
      <c r="BZ2410" s="230"/>
      <c r="CA2410" s="230"/>
      <c r="CB2410" s="230"/>
      <c r="CC2410" s="230"/>
      <c r="CD2410" s="230"/>
      <c r="CE2410" s="230"/>
      <c r="CF2410" s="230"/>
      <c r="CG2410" s="230"/>
      <c r="CH2410" s="230"/>
      <c r="CI2410" s="230"/>
      <c r="CJ2410" s="230"/>
      <c r="CK2410" s="230"/>
      <c r="CL2410" s="230"/>
      <c r="CM2410" s="230"/>
      <c r="CN2410" s="230"/>
      <c r="CO2410" s="230"/>
      <c r="CP2410" s="230"/>
      <c r="CQ2410" s="230"/>
      <c r="CR2410" s="230"/>
      <c r="CS2410" s="230"/>
      <c r="CT2410" s="230"/>
      <c r="CU2410" s="230"/>
      <c r="CV2410" s="230"/>
      <c r="CW2410" s="230"/>
      <c r="CX2410" s="230"/>
      <c r="CY2410" s="230"/>
      <c r="CZ2410" s="230"/>
      <c r="DA2410" s="230"/>
      <c r="DB2410" s="230"/>
      <c r="DC2410" s="230"/>
      <c r="DD2410" s="230"/>
      <c r="DE2410" s="230"/>
      <c r="DF2410" s="230"/>
      <c r="DG2410" s="230"/>
      <c r="DH2410" s="230"/>
      <c r="DI2410" s="230"/>
      <c r="DJ2410" s="230"/>
      <c r="DK2410" s="230"/>
      <c r="DL2410" s="230"/>
      <c r="DM2410" s="230"/>
      <c r="DN2410" s="230"/>
      <c r="DO2410" s="230"/>
      <c r="DP2410" s="230"/>
      <c r="DQ2410" s="230"/>
      <c r="DR2410" s="230"/>
      <c r="DS2410" s="230"/>
    </row>
    <row r="2411" spans="1:123" ht="24" customHeight="1" x14ac:dyDescent="0.2">
      <c r="A2411" s="284"/>
      <c r="B2411" s="103"/>
      <c r="C2411" s="143" t="s">
        <v>604</v>
      </c>
      <c r="D2411" s="104"/>
      <c r="E2411" s="105"/>
      <c r="F2411" s="106"/>
      <c r="G2411" s="285"/>
    </row>
    <row r="2412" spans="1:123" s="229" customFormat="1" ht="24" customHeight="1" x14ac:dyDescent="0.2">
      <c r="A2412" s="224" t="str">
        <f t="shared" ref="A2412:A2425" si="721">IFERROR(VLOOKUP(C2412,Tabla_Insumos,4,FALSE),"")</f>
        <v/>
      </c>
      <c r="B2412" s="222" t="str">
        <f>IFERROR(VLOOKUP(C2412,Tabla_Insumos,5,FALSE),"")</f>
        <v/>
      </c>
      <c r="C2412" s="223"/>
      <c r="D2412" s="224" t="str">
        <f t="shared" ref="D2412:D2425" si="722">IFERROR(VLOOKUP(C2412,Tabla_Insumos,2,FALSE),"")</f>
        <v/>
      </c>
      <c r="E2412" s="225"/>
      <c r="F2412" s="226">
        <f t="shared" ref="F2412:F2425" si="723">IFERROR(VLOOKUP(C2412,Tabla_Insumos,3,FALSE),0)</f>
        <v>0</v>
      </c>
      <c r="G2412" s="286">
        <f>ROUND(E2412*F2412,2)</f>
        <v>0</v>
      </c>
    </row>
    <row r="2413" spans="1:123" s="229" customFormat="1" ht="24" customHeight="1" x14ac:dyDescent="0.2">
      <c r="A2413" s="224" t="str">
        <f t="shared" si="721"/>
        <v/>
      </c>
      <c r="B2413" s="222" t="str">
        <f t="shared" ref="B2413:B2425" si="724">IFERROR(VLOOKUP(C2413,Tabla_Insumos,5,FALSE),"")</f>
        <v/>
      </c>
      <c r="C2413" s="223"/>
      <c r="D2413" s="224" t="str">
        <f t="shared" si="722"/>
        <v/>
      </c>
      <c r="E2413" s="225"/>
      <c r="F2413" s="226">
        <f t="shared" si="723"/>
        <v>0</v>
      </c>
      <c r="G2413" s="286">
        <f t="shared" ref="G2413:G2425" si="725">ROUND(E2413*F2413,2)</f>
        <v>0</v>
      </c>
    </row>
    <row r="2414" spans="1:123" s="229" customFormat="1" ht="24" customHeight="1" x14ac:dyDescent="0.2">
      <c r="A2414" s="224" t="str">
        <f t="shared" si="721"/>
        <v/>
      </c>
      <c r="B2414" s="222" t="str">
        <f t="shared" si="724"/>
        <v/>
      </c>
      <c r="C2414" s="223"/>
      <c r="D2414" s="224" t="str">
        <f t="shared" si="722"/>
        <v/>
      </c>
      <c r="E2414" s="225"/>
      <c r="F2414" s="226">
        <f t="shared" si="723"/>
        <v>0</v>
      </c>
      <c r="G2414" s="286">
        <f t="shared" si="725"/>
        <v>0</v>
      </c>
    </row>
    <row r="2415" spans="1:123" s="229" customFormat="1" ht="24" customHeight="1" x14ac:dyDescent="0.2">
      <c r="A2415" s="224" t="str">
        <f t="shared" si="721"/>
        <v/>
      </c>
      <c r="B2415" s="222" t="str">
        <f t="shared" si="724"/>
        <v/>
      </c>
      <c r="C2415" s="223"/>
      <c r="D2415" s="224" t="str">
        <f t="shared" si="722"/>
        <v/>
      </c>
      <c r="E2415" s="225"/>
      <c r="F2415" s="226">
        <f t="shared" si="723"/>
        <v>0</v>
      </c>
      <c r="G2415" s="286">
        <f t="shared" si="725"/>
        <v>0</v>
      </c>
    </row>
    <row r="2416" spans="1:123" s="229" customFormat="1" ht="24" customHeight="1" x14ac:dyDescent="0.2">
      <c r="A2416" s="224" t="str">
        <f t="shared" si="721"/>
        <v/>
      </c>
      <c r="B2416" s="222" t="str">
        <f t="shared" si="724"/>
        <v/>
      </c>
      <c r="C2416" s="223"/>
      <c r="D2416" s="224" t="str">
        <f t="shared" si="722"/>
        <v/>
      </c>
      <c r="E2416" s="225"/>
      <c r="F2416" s="226">
        <f t="shared" si="723"/>
        <v>0</v>
      </c>
      <c r="G2416" s="286">
        <f t="shared" si="725"/>
        <v>0</v>
      </c>
    </row>
    <row r="2417" spans="1:7" s="229" customFormat="1" ht="24" customHeight="1" x14ac:dyDescent="0.2">
      <c r="A2417" s="224" t="str">
        <f t="shared" si="721"/>
        <v/>
      </c>
      <c r="B2417" s="222" t="str">
        <f t="shared" si="724"/>
        <v/>
      </c>
      <c r="C2417" s="223"/>
      <c r="D2417" s="224" t="str">
        <f t="shared" si="722"/>
        <v/>
      </c>
      <c r="E2417" s="225"/>
      <c r="F2417" s="226">
        <f t="shared" si="723"/>
        <v>0</v>
      </c>
      <c r="G2417" s="286">
        <f t="shared" si="725"/>
        <v>0</v>
      </c>
    </row>
    <row r="2418" spans="1:7" s="229" customFormat="1" ht="24" customHeight="1" x14ac:dyDescent="0.2">
      <c r="A2418" s="224" t="str">
        <f t="shared" si="721"/>
        <v/>
      </c>
      <c r="B2418" s="222" t="str">
        <f t="shared" si="724"/>
        <v/>
      </c>
      <c r="C2418" s="223"/>
      <c r="D2418" s="224" t="str">
        <f t="shared" si="722"/>
        <v/>
      </c>
      <c r="E2418" s="225"/>
      <c r="F2418" s="226">
        <f t="shared" si="723"/>
        <v>0</v>
      </c>
      <c r="G2418" s="286">
        <f t="shared" si="725"/>
        <v>0</v>
      </c>
    </row>
    <row r="2419" spans="1:7" s="229" customFormat="1" ht="24" customHeight="1" x14ac:dyDescent="0.2">
      <c r="A2419" s="224" t="str">
        <f t="shared" si="721"/>
        <v/>
      </c>
      <c r="B2419" s="222" t="str">
        <f t="shared" si="724"/>
        <v/>
      </c>
      <c r="C2419" s="223"/>
      <c r="D2419" s="224" t="str">
        <f t="shared" si="722"/>
        <v/>
      </c>
      <c r="E2419" s="225"/>
      <c r="F2419" s="226">
        <f t="shared" si="723"/>
        <v>0</v>
      </c>
      <c r="G2419" s="286">
        <f t="shared" si="725"/>
        <v>0</v>
      </c>
    </row>
    <row r="2420" spans="1:7" s="229" customFormat="1" ht="24" customHeight="1" x14ac:dyDescent="0.2">
      <c r="A2420" s="224" t="str">
        <f t="shared" si="721"/>
        <v/>
      </c>
      <c r="B2420" s="222" t="str">
        <f t="shared" si="724"/>
        <v/>
      </c>
      <c r="C2420" s="223"/>
      <c r="D2420" s="224" t="str">
        <f t="shared" si="722"/>
        <v/>
      </c>
      <c r="E2420" s="225"/>
      <c r="F2420" s="226">
        <f t="shared" si="723"/>
        <v>0</v>
      </c>
      <c r="G2420" s="286">
        <f t="shared" si="725"/>
        <v>0</v>
      </c>
    </row>
    <row r="2421" spans="1:7" s="229" customFormat="1" ht="24" customHeight="1" x14ac:dyDescent="0.2">
      <c r="A2421" s="224" t="str">
        <f t="shared" si="721"/>
        <v/>
      </c>
      <c r="B2421" s="222" t="str">
        <f t="shared" si="724"/>
        <v/>
      </c>
      <c r="C2421" s="223"/>
      <c r="D2421" s="224" t="str">
        <f t="shared" si="722"/>
        <v/>
      </c>
      <c r="E2421" s="225"/>
      <c r="F2421" s="226">
        <f t="shared" si="723"/>
        <v>0</v>
      </c>
      <c r="G2421" s="286">
        <f t="shared" si="725"/>
        <v>0</v>
      </c>
    </row>
    <row r="2422" spans="1:7" s="229" customFormat="1" ht="24" customHeight="1" x14ac:dyDescent="0.2">
      <c r="A2422" s="224" t="str">
        <f t="shared" si="721"/>
        <v/>
      </c>
      <c r="B2422" s="222" t="str">
        <f t="shared" si="724"/>
        <v/>
      </c>
      <c r="C2422" s="223"/>
      <c r="D2422" s="224" t="str">
        <f t="shared" si="722"/>
        <v/>
      </c>
      <c r="E2422" s="225"/>
      <c r="F2422" s="226">
        <f t="shared" si="723"/>
        <v>0</v>
      </c>
      <c r="G2422" s="286">
        <f t="shared" si="725"/>
        <v>0</v>
      </c>
    </row>
    <row r="2423" spans="1:7" s="229" customFormat="1" ht="24" customHeight="1" x14ac:dyDescent="0.2">
      <c r="A2423" s="224" t="str">
        <f t="shared" si="721"/>
        <v/>
      </c>
      <c r="B2423" s="222" t="str">
        <f t="shared" si="724"/>
        <v/>
      </c>
      <c r="C2423" s="223"/>
      <c r="D2423" s="224" t="str">
        <f t="shared" si="722"/>
        <v/>
      </c>
      <c r="E2423" s="225"/>
      <c r="F2423" s="226">
        <f t="shared" si="723"/>
        <v>0</v>
      </c>
      <c r="G2423" s="286">
        <f t="shared" si="725"/>
        <v>0</v>
      </c>
    </row>
    <row r="2424" spans="1:7" s="229" customFormat="1" ht="24" customHeight="1" x14ac:dyDescent="0.2">
      <c r="A2424" s="224" t="str">
        <f t="shared" si="721"/>
        <v/>
      </c>
      <c r="B2424" s="222" t="str">
        <f t="shared" si="724"/>
        <v/>
      </c>
      <c r="C2424" s="223"/>
      <c r="D2424" s="224" t="str">
        <f t="shared" si="722"/>
        <v/>
      </c>
      <c r="E2424" s="225"/>
      <c r="F2424" s="226">
        <f t="shared" si="723"/>
        <v>0</v>
      </c>
      <c r="G2424" s="286">
        <f t="shared" si="725"/>
        <v>0</v>
      </c>
    </row>
    <row r="2425" spans="1:7" s="229" customFormat="1" ht="24" customHeight="1" x14ac:dyDescent="0.2">
      <c r="A2425" s="224" t="str">
        <f t="shared" si="721"/>
        <v/>
      </c>
      <c r="B2425" s="222" t="str">
        <f t="shared" si="724"/>
        <v/>
      </c>
      <c r="C2425" s="223"/>
      <c r="D2425" s="224" t="str">
        <f t="shared" si="722"/>
        <v/>
      </c>
      <c r="E2425" s="225"/>
      <c r="F2425" s="227">
        <f t="shared" si="723"/>
        <v>0</v>
      </c>
      <c r="G2425" s="286">
        <f t="shared" si="725"/>
        <v>0</v>
      </c>
    </row>
    <row r="2426" spans="1:7" ht="24" customHeight="1" x14ac:dyDescent="0.2">
      <c r="A2426" s="287"/>
      <c r="D2426" s="97"/>
      <c r="E2426" s="98"/>
      <c r="F2426" s="273" t="s">
        <v>31</v>
      </c>
      <c r="G2426" s="288">
        <f>SUBTOTAL(9,G2412:G2425)</f>
        <v>0</v>
      </c>
    </row>
    <row r="2427" spans="1:7" ht="24" customHeight="1" x14ac:dyDescent="0.2">
      <c r="A2427" s="287"/>
      <c r="C2427" s="107" t="s">
        <v>605</v>
      </c>
      <c r="D2427" s="97"/>
      <c r="E2427" s="98"/>
      <c r="G2427" s="289"/>
    </row>
    <row r="2428" spans="1:7" s="229" customFormat="1" ht="24" customHeight="1" x14ac:dyDescent="0.2">
      <c r="A2428" s="224" t="str">
        <f t="shared" ref="A2428:A2435" si="726">IFERROR(VLOOKUP(C2428,Tabla_Insumos,4,FALSE),"")</f>
        <v/>
      </c>
      <c r="B2428" s="222">
        <f t="shared" ref="B2428:B2435" si="727">IFERROR(VLOOKUP(A2428,Tabla_Indices,5,FALSE),"")</f>
        <v>0</v>
      </c>
      <c r="C2428" s="223"/>
      <c r="D2428" s="224" t="str">
        <f t="shared" ref="D2428:D2435" si="728">IFERROR(VLOOKUP(C2428,Tabla_Insumos,2,FALSE),"")</f>
        <v/>
      </c>
      <c r="E2428" s="225"/>
      <c r="F2428" s="228">
        <f t="shared" ref="F2428:F2435" si="729">IFERROR(VLOOKUP(C2428,Tabla_Insumos,3,FALSE),0)</f>
        <v>0</v>
      </c>
      <c r="G2428" s="286">
        <f>ROUND(E2428*F2428,2)</f>
        <v>0</v>
      </c>
    </row>
    <row r="2429" spans="1:7" s="229" customFormat="1" ht="24" customHeight="1" x14ac:dyDescent="0.2">
      <c r="A2429" s="224" t="str">
        <f t="shared" si="726"/>
        <v/>
      </c>
      <c r="B2429" s="222">
        <f t="shared" si="727"/>
        <v>0</v>
      </c>
      <c r="C2429" s="223"/>
      <c r="D2429" s="224" t="str">
        <f t="shared" si="728"/>
        <v/>
      </c>
      <c r="E2429" s="225"/>
      <c r="F2429" s="228">
        <f t="shared" si="729"/>
        <v>0</v>
      </c>
      <c r="G2429" s="286">
        <f>ROUND(E2429*F2429,2)</f>
        <v>0</v>
      </c>
    </row>
    <row r="2430" spans="1:7" s="229" customFormat="1" ht="24" customHeight="1" x14ac:dyDescent="0.2">
      <c r="A2430" s="224" t="str">
        <f t="shared" si="726"/>
        <v/>
      </c>
      <c r="B2430" s="222">
        <f t="shared" si="727"/>
        <v>0</v>
      </c>
      <c r="C2430" s="223"/>
      <c r="D2430" s="224" t="str">
        <f t="shared" si="728"/>
        <v/>
      </c>
      <c r="E2430" s="225"/>
      <c r="F2430" s="228">
        <f t="shared" si="729"/>
        <v>0</v>
      </c>
      <c r="G2430" s="286">
        <f t="shared" ref="G2430:G2435" si="730">ROUND(E2430*F2430,2)</f>
        <v>0</v>
      </c>
    </row>
    <row r="2431" spans="1:7" s="229" customFormat="1" ht="24" customHeight="1" x14ac:dyDescent="0.2">
      <c r="A2431" s="224" t="str">
        <f t="shared" si="726"/>
        <v/>
      </c>
      <c r="B2431" s="222">
        <f t="shared" si="727"/>
        <v>0</v>
      </c>
      <c r="C2431" s="223"/>
      <c r="D2431" s="224" t="str">
        <f t="shared" si="728"/>
        <v/>
      </c>
      <c r="E2431" s="225"/>
      <c r="F2431" s="228">
        <f t="shared" si="729"/>
        <v>0</v>
      </c>
      <c r="G2431" s="286">
        <f t="shared" si="730"/>
        <v>0</v>
      </c>
    </row>
    <row r="2432" spans="1:7" s="229" customFormat="1" ht="24" customHeight="1" x14ac:dyDescent="0.2">
      <c r="A2432" s="224" t="str">
        <f t="shared" si="726"/>
        <v/>
      </c>
      <c r="B2432" s="222">
        <f t="shared" si="727"/>
        <v>0</v>
      </c>
      <c r="C2432" s="223"/>
      <c r="D2432" s="224" t="str">
        <f t="shared" si="728"/>
        <v/>
      </c>
      <c r="E2432" s="225"/>
      <c r="F2432" s="226">
        <f t="shared" si="729"/>
        <v>0</v>
      </c>
      <c r="G2432" s="286">
        <f t="shared" si="730"/>
        <v>0</v>
      </c>
    </row>
    <row r="2433" spans="1:7" s="229" customFormat="1" ht="24" customHeight="1" x14ac:dyDescent="0.2">
      <c r="A2433" s="224" t="str">
        <f t="shared" si="726"/>
        <v/>
      </c>
      <c r="B2433" s="222">
        <f t="shared" si="727"/>
        <v>0</v>
      </c>
      <c r="C2433" s="223"/>
      <c r="D2433" s="224" t="str">
        <f t="shared" si="728"/>
        <v/>
      </c>
      <c r="E2433" s="225"/>
      <c r="F2433" s="226">
        <f t="shared" si="729"/>
        <v>0</v>
      </c>
      <c r="G2433" s="286">
        <f t="shared" si="730"/>
        <v>0</v>
      </c>
    </row>
    <row r="2434" spans="1:7" s="229" customFormat="1" ht="24" customHeight="1" x14ac:dyDescent="0.2">
      <c r="A2434" s="224" t="str">
        <f t="shared" si="726"/>
        <v/>
      </c>
      <c r="B2434" s="222">
        <f t="shared" si="727"/>
        <v>0</v>
      </c>
      <c r="C2434" s="223"/>
      <c r="D2434" s="224" t="str">
        <f t="shared" si="728"/>
        <v/>
      </c>
      <c r="E2434" s="225"/>
      <c r="F2434" s="226">
        <f t="shared" si="729"/>
        <v>0</v>
      </c>
      <c r="G2434" s="286">
        <f t="shared" si="730"/>
        <v>0</v>
      </c>
    </row>
    <row r="2435" spans="1:7" s="229" customFormat="1" ht="24" customHeight="1" x14ac:dyDescent="0.2">
      <c r="A2435" s="224" t="str">
        <f t="shared" si="726"/>
        <v/>
      </c>
      <c r="B2435" s="222">
        <f t="shared" si="727"/>
        <v>0</v>
      </c>
      <c r="C2435" s="223"/>
      <c r="D2435" s="224" t="str">
        <f t="shared" si="728"/>
        <v/>
      </c>
      <c r="E2435" s="225"/>
      <c r="F2435" s="226">
        <f t="shared" si="729"/>
        <v>0</v>
      </c>
      <c r="G2435" s="286">
        <f t="shared" si="730"/>
        <v>0</v>
      </c>
    </row>
    <row r="2436" spans="1:7" ht="24" customHeight="1" x14ac:dyDescent="0.2">
      <c r="A2436" s="287"/>
      <c r="D2436" s="97"/>
      <c r="E2436" s="98"/>
      <c r="F2436" s="273" t="s">
        <v>32</v>
      </c>
      <c r="G2436" s="288">
        <f>SUBTOTAL(9,G2428:G2435)</f>
        <v>0</v>
      </c>
    </row>
    <row r="2437" spans="1:7" ht="24" customHeight="1" x14ac:dyDescent="0.2">
      <c r="A2437" s="287"/>
      <c r="C2437" s="107" t="s">
        <v>606</v>
      </c>
      <c r="D2437" s="97"/>
      <c r="E2437" s="98"/>
      <c r="G2437" s="289"/>
    </row>
    <row r="2438" spans="1:7" s="229" customFormat="1" ht="24" customHeight="1" x14ac:dyDescent="0.2">
      <c r="A2438" s="224" t="str">
        <f t="shared" ref="A2438:A2446" si="731">IFERROR(VLOOKUP(C2438,Tabla_Insumos,4,FALSE),"")</f>
        <v/>
      </c>
      <c r="B2438" s="222" t="str">
        <f t="shared" ref="B2438:B2446" si="732">IFERROR(VLOOKUP(C2438,Tabla_Insumos,5,FALSE),"")</f>
        <v/>
      </c>
      <c r="C2438" s="223"/>
      <c r="D2438" s="224" t="str">
        <f t="shared" ref="D2438:D2446" si="733">IFERROR(VLOOKUP(C2438,Tabla_Insumos,2,FALSE),"")</f>
        <v/>
      </c>
      <c r="E2438" s="225"/>
      <c r="F2438" s="226">
        <f t="shared" ref="F2438:F2446" si="734">IFERROR(VLOOKUP(C2438,Tabla_Insumos,3,FALSE),0)</f>
        <v>0</v>
      </c>
      <c r="G2438" s="286">
        <f t="shared" ref="G2438:G2446" si="735">ROUND(E2438*F2438,2)</f>
        <v>0</v>
      </c>
    </row>
    <row r="2439" spans="1:7" s="229" customFormat="1" ht="24" customHeight="1" x14ac:dyDescent="0.2">
      <c r="A2439" s="224" t="str">
        <f t="shared" si="731"/>
        <v/>
      </c>
      <c r="B2439" s="222" t="str">
        <f t="shared" si="732"/>
        <v/>
      </c>
      <c r="C2439" s="223"/>
      <c r="D2439" s="224" t="str">
        <f t="shared" si="733"/>
        <v/>
      </c>
      <c r="E2439" s="225"/>
      <c r="F2439" s="226">
        <f t="shared" si="734"/>
        <v>0</v>
      </c>
      <c r="G2439" s="286">
        <f t="shared" si="735"/>
        <v>0</v>
      </c>
    </row>
    <row r="2440" spans="1:7" s="229" customFormat="1" ht="24" customHeight="1" x14ac:dyDescent="0.2">
      <c r="A2440" s="224" t="str">
        <f t="shared" si="731"/>
        <v/>
      </c>
      <c r="B2440" s="222" t="str">
        <f t="shared" si="732"/>
        <v/>
      </c>
      <c r="C2440" s="223"/>
      <c r="D2440" s="224" t="str">
        <f t="shared" si="733"/>
        <v/>
      </c>
      <c r="E2440" s="225"/>
      <c r="F2440" s="226">
        <f t="shared" si="734"/>
        <v>0</v>
      </c>
      <c r="G2440" s="286">
        <f t="shared" si="735"/>
        <v>0</v>
      </c>
    </row>
    <row r="2441" spans="1:7" s="229" customFormat="1" ht="24" customHeight="1" x14ac:dyDescent="0.2">
      <c r="A2441" s="224" t="str">
        <f t="shared" si="731"/>
        <v/>
      </c>
      <c r="B2441" s="222" t="str">
        <f t="shared" si="732"/>
        <v/>
      </c>
      <c r="C2441" s="223"/>
      <c r="D2441" s="224" t="str">
        <f t="shared" si="733"/>
        <v/>
      </c>
      <c r="E2441" s="225"/>
      <c r="F2441" s="226">
        <f t="shared" si="734"/>
        <v>0</v>
      </c>
      <c r="G2441" s="286">
        <f t="shared" si="735"/>
        <v>0</v>
      </c>
    </row>
    <row r="2442" spans="1:7" s="229" customFormat="1" ht="24" customHeight="1" x14ac:dyDescent="0.2">
      <c r="A2442" s="224" t="str">
        <f t="shared" si="731"/>
        <v/>
      </c>
      <c r="B2442" s="222" t="str">
        <f t="shared" si="732"/>
        <v/>
      </c>
      <c r="C2442" s="223"/>
      <c r="D2442" s="224" t="str">
        <f t="shared" si="733"/>
        <v/>
      </c>
      <c r="E2442" s="225"/>
      <c r="F2442" s="226">
        <f t="shared" si="734"/>
        <v>0</v>
      </c>
      <c r="G2442" s="286">
        <f t="shared" si="735"/>
        <v>0</v>
      </c>
    </row>
    <row r="2443" spans="1:7" s="229" customFormat="1" ht="24" customHeight="1" x14ac:dyDescent="0.2">
      <c r="A2443" s="224" t="str">
        <f t="shared" si="731"/>
        <v/>
      </c>
      <c r="B2443" s="222" t="str">
        <f t="shared" si="732"/>
        <v/>
      </c>
      <c r="C2443" s="223"/>
      <c r="D2443" s="224" t="str">
        <f t="shared" si="733"/>
        <v/>
      </c>
      <c r="E2443" s="225"/>
      <c r="F2443" s="226">
        <f t="shared" si="734"/>
        <v>0</v>
      </c>
      <c r="G2443" s="286">
        <f t="shared" si="735"/>
        <v>0</v>
      </c>
    </row>
    <row r="2444" spans="1:7" s="229" customFormat="1" ht="24" customHeight="1" x14ac:dyDescent="0.2">
      <c r="A2444" s="224" t="str">
        <f t="shared" si="731"/>
        <v/>
      </c>
      <c r="B2444" s="222" t="str">
        <f t="shared" si="732"/>
        <v/>
      </c>
      <c r="C2444" s="223"/>
      <c r="D2444" s="224" t="str">
        <f t="shared" si="733"/>
        <v/>
      </c>
      <c r="E2444" s="225"/>
      <c r="F2444" s="226">
        <f t="shared" si="734"/>
        <v>0</v>
      </c>
      <c r="G2444" s="286">
        <f t="shared" si="735"/>
        <v>0</v>
      </c>
    </row>
    <row r="2445" spans="1:7" s="229" customFormat="1" ht="24" customHeight="1" x14ac:dyDescent="0.2">
      <c r="A2445" s="224" t="str">
        <f t="shared" si="731"/>
        <v/>
      </c>
      <c r="B2445" s="222" t="str">
        <f t="shared" si="732"/>
        <v/>
      </c>
      <c r="C2445" s="223"/>
      <c r="D2445" s="224" t="str">
        <f t="shared" si="733"/>
        <v/>
      </c>
      <c r="E2445" s="225"/>
      <c r="F2445" s="226">
        <f t="shared" si="734"/>
        <v>0</v>
      </c>
      <c r="G2445" s="286">
        <f t="shared" si="735"/>
        <v>0</v>
      </c>
    </row>
    <row r="2446" spans="1:7" s="229" customFormat="1" ht="24" customHeight="1" x14ac:dyDescent="0.2">
      <c r="A2446" s="224" t="str">
        <f t="shared" si="731"/>
        <v/>
      </c>
      <c r="B2446" s="222" t="str">
        <f t="shared" si="732"/>
        <v/>
      </c>
      <c r="C2446" s="223"/>
      <c r="D2446" s="224" t="str">
        <f t="shared" si="733"/>
        <v/>
      </c>
      <c r="E2446" s="225"/>
      <c r="F2446" s="226">
        <f t="shared" si="734"/>
        <v>0</v>
      </c>
      <c r="G2446" s="286">
        <f t="shared" si="735"/>
        <v>0</v>
      </c>
    </row>
    <row r="2447" spans="1:7" ht="24" customHeight="1" x14ac:dyDescent="0.2">
      <c r="A2447" s="290"/>
      <c r="B2447" s="97"/>
      <c r="D2447" s="97"/>
      <c r="E2447" s="98"/>
      <c r="F2447" s="273" t="s">
        <v>33</v>
      </c>
      <c r="G2447" s="288">
        <f>SUBTOTAL(9,G2438:G2446)</f>
        <v>0</v>
      </c>
    </row>
    <row r="2448" spans="1:7" ht="24" customHeight="1" x14ac:dyDescent="0.2">
      <c r="A2448" s="291"/>
      <c r="B2448" s="97"/>
      <c r="D2448" s="97"/>
      <c r="E2448" s="98"/>
      <c r="G2448" s="289"/>
    </row>
    <row r="2449" spans="1:123" ht="24" customHeight="1" x14ac:dyDescent="0.2">
      <c r="A2449" s="292" t="str">
        <f>B2407</f>
        <v/>
      </c>
      <c r="B2449" s="293" t="str">
        <f>C2407</f>
        <v/>
      </c>
      <c r="C2449" s="104"/>
      <c r="D2449" s="104" t="s">
        <v>34</v>
      </c>
      <c r="E2449" s="105"/>
      <c r="F2449" s="295" t="s">
        <v>35</v>
      </c>
      <c r="G2449" s="294">
        <f>SUBTOTAL(9,G2412:G2448)</f>
        <v>0</v>
      </c>
    </row>
    <row r="2451" spans="1:123" ht="24" customHeight="1" x14ac:dyDescent="0.2">
      <c r="A2451" s="274" t="s">
        <v>37</v>
      </c>
      <c r="B2451" s="275"/>
      <c r="C2451" s="275"/>
      <c r="D2451" s="275"/>
      <c r="E2451" s="275"/>
      <c r="F2451" s="275"/>
      <c r="G2451" s="276"/>
    </row>
    <row r="2452" spans="1:123" ht="24" customHeight="1" x14ac:dyDescent="0.2">
      <c r="A2452" s="277" t="s">
        <v>602</v>
      </c>
      <c r="B2452" s="93" t="str">
        <f>Comitente</f>
        <v>DIRECCION PROVINCIAL DE ESPACIOS VERDES</v>
      </c>
      <c r="C2452" s="89"/>
      <c r="D2452" s="94"/>
      <c r="E2452" s="94"/>
      <c r="F2452" s="95"/>
      <c r="G2452" s="278"/>
    </row>
    <row r="2453" spans="1:123" ht="24" customHeight="1" x14ac:dyDescent="0.2">
      <c r="A2453" s="277" t="s">
        <v>603</v>
      </c>
      <c r="B2453" s="93">
        <f>Contratista</f>
        <v>0</v>
      </c>
      <c r="C2453" s="90"/>
      <c r="D2453" s="90"/>
      <c r="E2453" s="90"/>
      <c r="F2453" s="96"/>
      <c r="G2453" s="279"/>
    </row>
    <row r="2454" spans="1:123" ht="24" customHeight="1" x14ac:dyDescent="0.2">
      <c r="A2454" s="277" t="s">
        <v>24</v>
      </c>
      <c r="B2454" s="93" t="str">
        <f>Obra</f>
        <v>EXTRACCION DE MANGRULLO EXISTENTE, PROVISION DE NUEVO MANGRULLO Y REFUNCIONALIZACION DE JUEGOS DE NIÑOS EN PARQUE DE MAYO</v>
      </c>
      <c r="C2454" s="90"/>
      <c r="D2454" s="90"/>
      <c r="E2454" s="90"/>
      <c r="F2454" s="96" t="s">
        <v>38</v>
      </c>
      <c r="G2454" s="280">
        <f>Fecha_Base</f>
        <v>44865</v>
      </c>
    </row>
    <row r="2455" spans="1:123" ht="24" customHeight="1" x14ac:dyDescent="0.2">
      <c r="A2455" s="281" t="s">
        <v>601</v>
      </c>
      <c r="B2455" s="91" t="str">
        <f>Ubicación</f>
        <v>CAPITAL</v>
      </c>
      <c r="C2455" s="91"/>
      <c r="D2455" s="97"/>
      <c r="E2455" s="98"/>
      <c r="G2455" s="282"/>
    </row>
    <row r="2456" spans="1:123" ht="24" customHeight="1" x14ac:dyDescent="0.2">
      <c r="A2456" s="281" t="s">
        <v>39</v>
      </c>
      <c r="B2456" s="100" t="str">
        <f>IFERROR(VALUE(LEFT(B2457,FIND(".",B2457)-1)),"")</f>
        <v/>
      </c>
      <c r="C2456" s="92" t="str">
        <f>IFERROR(VLOOKUP(B2456,Tabla_CyP,2,FALSE),"")</f>
        <v/>
      </c>
      <c r="E2456" s="98"/>
      <c r="G2456" s="282"/>
    </row>
    <row r="2457" spans="1:123" ht="24" customHeight="1" x14ac:dyDescent="0.2">
      <c r="A2457" s="281" t="s">
        <v>25</v>
      </c>
      <c r="B2457" s="101" t="str">
        <f>IFERROR(VLOOKUP(COUNTIF($A$1:A2457,"ANALISIS DE PRECIOS"),Tabla_NumeroItem,2,FALSE),"")</f>
        <v/>
      </c>
      <c r="C2457" s="92" t="str">
        <f>IFERROR(VLOOKUP(B2457,Tabla_CyP,2,FALSE),"")</f>
        <v/>
      </c>
      <c r="D2457" s="97"/>
      <c r="E2457" s="98"/>
      <c r="F2457" s="96" t="s">
        <v>26</v>
      </c>
      <c r="G2457" s="283" t="str">
        <f>IFERROR(VLOOKUP(B2457,Tabla_CyP,4,FALSE),"")</f>
        <v/>
      </c>
    </row>
    <row r="2458" spans="1:123" ht="24" customHeight="1" x14ac:dyDescent="0.2">
      <c r="A2458" s="281"/>
      <c r="B2458" s="91"/>
      <c r="D2458" s="97"/>
      <c r="E2458" s="98"/>
      <c r="G2458" s="282"/>
    </row>
    <row r="2459" spans="1:123" ht="24" customHeight="1" x14ac:dyDescent="0.2">
      <c r="A2459" s="334" t="s">
        <v>507</v>
      </c>
      <c r="B2459" s="335"/>
      <c r="C2459" s="336" t="s">
        <v>0</v>
      </c>
      <c r="D2459" s="336" t="s">
        <v>27</v>
      </c>
      <c r="E2459" s="338" t="s">
        <v>28</v>
      </c>
      <c r="F2459" s="340" t="s">
        <v>29</v>
      </c>
      <c r="G2459" s="340" t="s">
        <v>30</v>
      </c>
    </row>
    <row r="2460" spans="1:123" s="97" customFormat="1" ht="24" customHeight="1" x14ac:dyDescent="0.2">
      <c r="A2460" s="102" t="s">
        <v>508</v>
      </c>
      <c r="B2460" s="102" t="s">
        <v>509</v>
      </c>
      <c r="C2460" s="337"/>
      <c r="D2460" s="337"/>
      <c r="E2460" s="339"/>
      <c r="F2460" s="341"/>
      <c r="G2460" s="341"/>
      <c r="H2460" s="230"/>
      <c r="I2460" s="230"/>
      <c r="J2460" s="230"/>
      <c r="K2460" s="230"/>
      <c r="L2460" s="230"/>
      <c r="M2460" s="230"/>
      <c r="N2460" s="230"/>
      <c r="O2460" s="230"/>
      <c r="P2460" s="230"/>
      <c r="Q2460" s="230"/>
      <c r="R2460" s="230"/>
      <c r="S2460" s="230"/>
      <c r="T2460" s="230"/>
      <c r="U2460" s="230"/>
      <c r="V2460" s="230"/>
      <c r="W2460" s="230"/>
      <c r="X2460" s="230"/>
      <c r="Y2460" s="230"/>
      <c r="Z2460" s="230"/>
      <c r="AA2460" s="230"/>
      <c r="AB2460" s="230"/>
      <c r="AC2460" s="230"/>
      <c r="AD2460" s="230"/>
      <c r="AE2460" s="230"/>
      <c r="AF2460" s="230"/>
      <c r="AG2460" s="230"/>
      <c r="AH2460" s="230"/>
      <c r="AI2460" s="230"/>
      <c r="AJ2460" s="230"/>
      <c r="AK2460" s="230"/>
      <c r="AL2460" s="230"/>
      <c r="AM2460" s="230"/>
      <c r="AN2460" s="230"/>
      <c r="AO2460" s="230"/>
      <c r="AP2460" s="230"/>
      <c r="AQ2460" s="230"/>
      <c r="AR2460" s="230"/>
      <c r="AS2460" s="230"/>
      <c r="AT2460" s="230"/>
      <c r="AU2460" s="230"/>
      <c r="AV2460" s="230"/>
      <c r="AW2460" s="230"/>
      <c r="AX2460" s="230"/>
      <c r="AY2460" s="230"/>
      <c r="AZ2460" s="230"/>
      <c r="BA2460" s="230"/>
      <c r="BB2460" s="230"/>
      <c r="BC2460" s="230"/>
      <c r="BD2460" s="230"/>
      <c r="BE2460" s="230"/>
      <c r="BF2460" s="230"/>
      <c r="BG2460" s="230"/>
      <c r="BH2460" s="230"/>
      <c r="BI2460" s="230"/>
      <c r="BJ2460" s="230"/>
      <c r="BK2460" s="230"/>
      <c r="BL2460" s="230"/>
      <c r="BM2460" s="230"/>
      <c r="BN2460" s="230"/>
      <c r="BO2460" s="230"/>
      <c r="BP2460" s="230"/>
      <c r="BQ2460" s="230"/>
      <c r="BR2460" s="230"/>
      <c r="BS2460" s="230"/>
      <c r="BT2460" s="230"/>
      <c r="BU2460" s="230"/>
      <c r="BV2460" s="230"/>
      <c r="BW2460" s="230"/>
      <c r="BX2460" s="230"/>
      <c r="BY2460" s="230"/>
      <c r="BZ2460" s="230"/>
      <c r="CA2460" s="230"/>
      <c r="CB2460" s="230"/>
      <c r="CC2460" s="230"/>
      <c r="CD2460" s="230"/>
      <c r="CE2460" s="230"/>
      <c r="CF2460" s="230"/>
      <c r="CG2460" s="230"/>
      <c r="CH2460" s="230"/>
      <c r="CI2460" s="230"/>
      <c r="CJ2460" s="230"/>
      <c r="CK2460" s="230"/>
      <c r="CL2460" s="230"/>
      <c r="CM2460" s="230"/>
      <c r="CN2460" s="230"/>
      <c r="CO2460" s="230"/>
      <c r="CP2460" s="230"/>
      <c r="CQ2460" s="230"/>
      <c r="CR2460" s="230"/>
      <c r="CS2460" s="230"/>
      <c r="CT2460" s="230"/>
      <c r="CU2460" s="230"/>
      <c r="CV2460" s="230"/>
      <c r="CW2460" s="230"/>
      <c r="CX2460" s="230"/>
      <c r="CY2460" s="230"/>
      <c r="CZ2460" s="230"/>
      <c r="DA2460" s="230"/>
      <c r="DB2460" s="230"/>
      <c r="DC2460" s="230"/>
      <c r="DD2460" s="230"/>
      <c r="DE2460" s="230"/>
      <c r="DF2460" s="230"/>
      <c r="DG2460" s="230"/>
      <c r="DH2460" s="230"/>
      <c r="DI2460" s="230"/>
      <c r="DJ2460" s="230"/>
      <c r="DK2460" s="230"/>
      <c r="DL2460" s="230"/>
      <c r="DM2460" s="230"/>
      <c r="DN2460" s="230"/>
      <c r="DO2460" s="230"/>
      <c r="DP2460" s="230"/>
      <c r="DQ2460" s="230"/>
      <c r="DR2460" s="230"/>
      <c r="DS2460" s="230"/>
    </row>
    <row r="2461" spans="1:123" ht="24" customHeight="1" x14ac:dyDescent="0.2">
      <c r="A2461" s="284"/>
      <c r="B2461" s="103"/>
      <c r="C2461" s="143" t="s">
        <v>604</v>
      </c>
      <c r="D2461" s="104"/>
      <c r="E2461" s="105"/>
      <c r="F2461" s="106"/>
      <c r="G2461" s="285"/>
    </row>
    <row r="2462" spans="1:123" s="229" customFormat="1" ht="24" customHeight="1" x14ac:dyDescent="0.2">
      <c r="A2462" s="224" t="str">
        <f t="shared" ref="A2462:A2475" si="736">IFERROR(VLOOKUP(C2462,Tabla_Insumos,4,FALSE),"")</f>
        <v/>
      </c>
      <c r="B2462" s="222" t="str">
        <f>IFERROR(VLOOKUP(C2462,Tabla_Insumos,5,FALSE),"")</f>
        <v/>
      </c>
      <c r="C2462" s="223"/>
      <c r="D2462" s="224" t="str">
        <f t="shared" ref="D2462:D2475" si="737">IFERROR(VLOOKUP(C2462,Tabla_Insumos,2,FALSE),"")</f>
        <v/>
      </c>
      <c r="E2462" s="225"/>
      <c r="F2462" s="226">
        <f t="shared" ref="F2462:F2475" si="738">IFERROR(VLOOKUP(C2462,Tabla_Insumos,3,FALSE),0)</f>
        <v>0</v>
      </c>
      <c r="G2462" s="286">
        <f>ROUND(E2462*F2462,2)</f>
        <v>0</v>
      </c>
    </row>
    <row r="2463" spans="1:123" s="229" customFormat="1" ht="24" customHeight="1" x14ac:dyDescent="0.2">
      <c r="A2463" s="224" t="str">
        <f t="shared" si="736"/>
        <v/>
      </c>
      <c r="B2463" s="222" t="str">
        <f t="shared" ref="B2463:B2475" si="739">IFERROR(VLOOKUP(C2463,Tabla_Insumos,5,FALSE),"")</f>
        <v/>
      </c>
      <c r="C2463" s="223"/>
      <c r="D2463" s="224" t="str">
        <f t="shared" si="737"/>
        <v/>
      </c>
      <c r="E2463" s="225"/>
      <c r="F2463" s="226">
        <f t="shared" si="738"/>
        <v>0</v>
      </c>
      <c r="G2463" s="286">
        <f t="shared" ref="G2463:G2475" si="740">ROUND(E2463*F2463,2)</f>
        <v>0</v>
      </c>
    </row>
    <row r="2464" spans="1:123" s="229" customFormat="1" ht="24" customHeight="1" x14ac:dyDescent="0.2">
      <c r="A2464" s="224" t="str">
        <f t="shared" si="736"/>
        <v/>
      </c>
      <c r="B2464" s="222" t="str">
        <f t="shared" si="739"/>
        <v/>
      </c>
      <c r="C2464" s="223"/>
      <c r="D2464" s="224" t="str">
        <f t="shared" si="737"/>
        <v/>
      </c>
      <c r="E2464" s="225"/>
      <c r="F2464" s="226">
        <f t="shared" si="738"/>
        <v>0</v>
      </c>
      <c r="G2464" s="286">
        <f t="shared" si="740"/>
        <v>0</v>
      </c>
    </row>
    <row r="2465" spans="1:7" s="229" customFormat="1" ht="24" customHeight="1" x14ac:dyDescent="0.2">
      <c r="A2465" s="224" t="str">
        <f t="shared" si="736"/>
        <v/>
      </c>
      <c r="B2465" s="222" t="str">
        <f t="shared" si="739"/>
        <v/>
      </c>
      <c r="C2465" s="223"/>
      <c r="D2465" s="224" t="str">
        <f t="shared" si="737"/>
        <v/>
      </c>
      <c r="E2465" s="225"/>
      <c r="F2465" s="226">
        <f t="shared" si="738"/>
        <v>0</v>
      </c>
      <c r="G2465" s="286">
        <f t="shared" si="740"/>
        <v>0</v>
      </c>
    </row>
    <row r="2466" spans="1:7" s="229" customFormat="1" ht="24" customHeight="1" x14ac:dyDescent="0.2">
      <c r="A2466" s="224" t="str">
        <f t="shared" si="736"/>
        <v/>
      </c>
      <c r="B2466" s="222" t="str">
        <f t="shared" si="739"/>
        <v/>
      </c>
      <c r="C2466" s="223"/>
      <c r="D2466" s="224" t="str">
        <f t="shared" si="737"/>
        <v/>
      </c>
      <c r="E2466" s="225"/>
      <c r="F2466" s="226">
        <f t="shared" si="738"/>
        <v>0</v>
      </c>
      <c r="G2466" s="286">
        <f t="shared" si="740"/>
        <v>0</v>
      </c>
    </row>
    <row r="2467" spans="1:7" s="229" customFormat="1" ht="24" customHeight="1" x14ac:dyDescent="0.2">
      <c r="A2467" s="224" t="str">
        <f t="shared" si="736"/>
        <v/>
      </c>
      <c r="B2467" s="222" t="str">
        <f t="shared" si="739"/>
        <v/>
      </c>
      <c r="C2467" s="223"/>
      <c r="D2467" s="224" t="str">
        <f t="shared" si="737"/>
        <v/>
      </c>
      <c r="E2467" s="225"/>
      <c r="F2467" s="226">
        <f t="shared" si="738"/>
        <v>0</v>
      </c>
      <c r="G2467" s="286">
        <f t="shared" si="740"/>
        <v>0</v>
      </c>
    </row>
    <row r="2468" spans="1:7" s="229" customFormat="1" ht="24" customHeight="1" x14ac:dyDescent="0.2">
      <c r="A2468" s="224" t="str">
        <f t="shared" si="736"/>
        <v/>
      </c>
      <c r="B2468" s="222" t="str">
        <f t="shared" si="739"/>
        <v/>
      </c>
      <c r="C2468" s="223"/>
      <c r="D2468" s="224" t="str">
        <f t="shared" si="737"/>
        <v/>
      </c>
      <c r="E2468" s="225"/>
      <c r="F2468" s="226">
        <f t="shared" si="738"/>
        <v>0</v>
      </c>
      <c r="G2468" s="286">
        <f t="shared" si="740"/>
        <v>0</v>
      </c>
    </row>
    <row r="2469" spans="1:7" s="229" customFormat="1" ht="24" customHeight="1" x14ac:dyDescent="0.2">
      <c r="A2469" s="224" t="str">
        <f t="shared" si="736"/>
        <v/>
      </c>
      <c r="B2469" s="222" t="str">
        <f t="shared" si="739"/>
        <v/>
      </c>
      <c r="C2469" s="223"/>
      <c r="D2469" s="224" t="str">
        <f t="shared" si="737"/>
        <v/>
      </c>
      <c r="E2469" s="225"/>
      <c r="F2469" s="226">
        <f t="shared" si="738"/>
        <v>0</v>
      </c>
      <c r="G2469" s="286">
        <f t="shared" si="740"/>
        <v>0</v>
      </c>
    </row>
    <row r="2470" spans="1:7" s="229" customFormat="1" ht="24" customHeight="1" x14ac:dyDescent="0.2">
      <c r="A2470" s="224" t="str">
        <f t="shared" si="736"/>
        <v/>
      </c>
      <c r="B2470" s="222" t="str">
        <f t="shared" si="739"/>
        <v/>
      </c>
      <c r="C2470" s="223"/>
      <c r="D2470" s="224" t="str">
        <f t="shared" si="737"/>
        <v/>
      </c>
      <c r="E2470" s="225"/>
      <c r="F2470" s="226">
        <f t="shared" si="738"/>
        <v>0</v>
      </c>
      <c r="G2470" s="286">
        <f t="shared" si="740"/>
        <v>0</v>
      </c>
    </row>
    <row r="2471" spans="1:7" s="229" customFormat="1" ht="24" customHeight="1" x14ac:dyDescent="0.2">
      <c r="A2471" s="224" t="str">
        <f t="shared" si="736"/>
        <v/>
      </c>
      <c r="B2471" s="222" t="str">
        <f t="shared" si="739"/>
        <v/>
      </c>
      <c r="C2471" s="223"/>
      <c r="D2471" s="224" t="str">
        <f t="shared" si="737"/>
        <v/>
      </c>
      <c r="E2471" s="225"/>
      <c r="F2471" s="226">
        <f t="shared" si="738"/>
        <v>0</v>
      </c>
      <c r="G2471" s="286">
        <f t="shared" si="740"/>
        <v>0</v>
      </c>
    </row>
    <row r="2472" spans="1:7" s="229" customFormat="1" ht="24" customHeight="1" x14ac:dyDescent="0.2">
      <c r="A2472" s="224" t="str">
        <f t="shared" si="736"/>
        <v/>
      </c>
      <c r="B2472" s="222" t="str">
        <f t="shared" si="739"/>
        <v/>
      </c>
      <c r="C2472" s="223"/>
      <c r="D2472" s="224" t="str">
        <f t="shared" si="737"/>
        <v/>
      </c>
      <c r="E2472" s="225"/>
      <c r="F2472" s="226">
        <f t="shared" si="738"/>
        <v>0</v>
      </c>
      <c r="G2472" s="286">
        <f t="shared" si="740"/>
        <v>0</v>
      </c>
    </row>
    <row r="2473" spans="1:7" s="229" customFormat="1" ht="24" customHeight="1" x14ac:dyDescent="0.2">
      <c r="A2473" s="224" t="str">
        <f t="shared" si="736"/>
        <v/>
      </c>
      <c r="B2473" s="222" t="str">
        <f t="shared" si="739"/>
        <v/>
      </c>
      <c r="C2473" s="223"/>
      <c r="D2473" s="224" t="str">
        <f t="shared" si="737"/>
        <v/>
      </c>
      <c r="E2473" s="225"/>
      <c r="F2473" s="226">
        <f t="shared" si="738"/>
        <v>0</v>
      </c>
      <c r="G2473" s="286">
        <f t="shared" si="740"/>
        <v>0</v>
      </c>
    </row>
    <row r="2474" spans="1:7" s="229" customFormat="1" ht="24" customHeight="1" x14ac:dyDescent="0.2">
      <c r="A2474" s="224" t="str">
        <f t="shared" si="736"/>
        <v/>
      </c>
      <c r="B2474" s="222" t="str">
        <f t="shared" si="739"/>
        <v/>
      </c>
      <c r="C2474" s="223"/>
      <c r="D2474" s="224" t="str">
        <f t="shared" si="737"/>
        <v/>
      </c>
      <c r="E2474" s="225"/>
      <c r="F2474" s="226">
        <f t="shared" si="738"/>
        <v>0</v>
      </c>
      <c r="G2474" s="286">
        <f t="shared" si="740"/>
        <v>0</v>
      </c>
    </row>
    <row r="2475" spans="1:7" s="229" customFormat="1" ht="24" customHeight="1" x14ac:dyDescent="0.2">
      <c r="A2475" s="224" t="str">
        <f t="shared" si="736"/>
        <v/>
      </c>
      <c r="B2475" s="222" t="str">
        <f t="shared" si="739"/>
        <v/>
      </c>
      <c r="C2475" s="223"/>
      <c r="D2475" s="224" t="str">
        <f t="shared" si="737"/>
        <v/>
      </c>
      <c r="E2475" s="225"/>
      <c r="F2475" s="227">
        <f t="shared" si="738"/>
        <v>0</v>
      </c>
      <c r="G2475" s="286">
        <f t="shared" si="740"/>
        <v>0</v>
      </c>
    </row>
    <row r="2476" spans="1:7" ht="24" customHeight="1" x14ac:dyDescent="0.2">
      <c r="A2476" s="287"/>
      <c r="D2476" s="97"/>
      <c r="E2476" s="98"/>
      <c r="F2476" s="273" t="s">
        <v>31</v>
      </c>
      <c r="G2476" s="288">
        <f>SUBTOTAL(9,G2462:G2475)</f>
        <v>0</v>
      </c>
    </row>
    <row r="2477" spans="1:7" ht="24" customHeight="1" x14ac:dyDescent="0.2">
      <c r="A2477" s="287"/>
      <c r="C2477" s="107" t="s">
        <v>605</v>
      </c>
      <c r="D2477" s="97"/>
      <c r="E2477" s="98"/>
      <c r="G2477" s="289"/>
    </row>
    <row r="2478" spans="1:7" s="229" customFormat="1" ht="24" customHeight="1" x14ac:dyDescent="0.2">
      <c r="A2478" s="224" t="str">
        <f t="shared" ref="A2478:A2485" si="741">IFERROR(VLOOKUP(C2478,Tabla_Insumos,4,FALSE),"")</f>
        <v/>
      </c>
      <c r="B2478" s="222">
        <f t="shared" ref="B2478:B2485" si="742">IFERROR(VLOOKUP(A2478,Tabla_Indices,5,FALSE),"")</f>
        <v>0</v>
      </c>
      <c r="C2478" s="223"/>
      <c r="D2478" s="224" t="str">
        <f t="shared" ref="D2478:D2485" si="743">IFERROR(VLOOKUP(C2478,Tabla_Insumos,2,FALSE),"")</f>
        <v/>
      </c>
      <c r="E2478" s="225"/>
      <c r="F2478" s="228">
        <f t="shared" ref="F2478:F2485" si="744">IFERROR(VLOOKUP(C2478,Tabla_Insumos,3,FALSE),0)</f>
        <v>0</v>
      </c>
      <c r="G2478" s="286">
        <f>ROUND(E2478*F2478,2)</f>
        <v>0</v>
      </c>
    </row>
    <row r="2479" spans="1:7" s="229" customFormat="1" ht="24" customHeight="1" x14ac:dyDescent="0.2">
      <c r="A2479" s="224" t="str">
        <f t="shared" si="741"/>
        <v/>
      </c>
      <c r="B2479" s="222">
        <f t="shared" si="742"/>
        <v>0</v>
      </c>
      <c r="C2479" s="223"/>
      <c r="D2479" s="224" t="str">
        <f t="shared" si="743"/>
        <v/>
      </c>
      <c r="E2479" s="225"/>
      <c r="F2479" s="228">
        <f t="shared" si="744"/>
        <v>0</v>
      </c>
      <c r="G2479" s="286">
        <f>ROUND(E2479*F2479,2)</f>
        <v>0</v>
      </c>
    </row>
    <row r="2480" spans="1:7" s="229" customFormat="1" ht="24" customHeight="1" x14ac:dyDescent="0.2">
      <c r="A2480" s="224" t="str">
        <f t="shared" si="741"/>
        <v/>
      </c>
      <c r="B2480" s="222">
        <f t="shared" si="742"/>
        <v>0</v>
      </c>
      <c r="C2480" s="223"/>
      <c r="D2480" s="224" t="str">
        <f t="shared" si="743"/>
        <v/>
      </c>
      <c r="E2480" s="225"/>
      <c r="F2480" s="228">
        <f t="shared" si="744"/>
        <v>0</v>
      </c>
      <c r="G2480" s="286">
        <f t="shared" ref="G2480:G2485" si="745">ROUND(E2480*F2480,2)</f>
        <v>0</v>
      </c>
    </row>
    <row r="2481" spans="1:7" s="229" customFormat="1" ht="24" customHeight="1" x14ac:dyDescent="0.2">
      <c r="A2481" s="224" t="str">
        <f t="shared" si="741"/>
        <v/>
      </c>
      <c r="B2481" s="222">
        <f t="shared" si="742"/>
        <v>0</v>
      </c>
      <c r="C2481" s="223"/>
      <c r="D2481" s="224" t="str">
        <f t="shared" si="743"/>
        <v/>
      </c>
      <c r="E2481" s="225"/>
      <c r="F2481" s="228">
        <f t="shared" si="744"/>
        <v>0</v>
      </c>
      <c r="G2481" s="286">
        <f t="shared" si="745"/>
        <v>0</v>
      </c>
    </row>
    <row r="2482" spans="1:7" s="229" customFormat="1" ht="24" customHeight="1" x14ac:dyDescent="0.2">
      <c r="A2482" s="224" t="str">
        <f t="shared" si="741"/>
        <v/>
      </c>
      <c r="B2482" s="222">
        <f t="shared" si="742"/>
        <v>0</v>
      </c>
      <c r="C2482" s="223"/>
      <c r="D2482" s="224" t="str">
        <f t="shared" si="743"/>
        <v/>
      </c>
      <c r="E2482" s="225"/>
      <c r="F2482" s="226">
        <f t="shared" si="744"/>
        <v>0</v>
      </c>
      <c r="G2482" s="286">
        <f t="shared" si="745"/>
        <v>0</v>
      </c>
    </row>
    <row r="2483" spans="1:7" s="229" customFormat="1" ht="24" customHeight="1" x14ac:dyDescent="0.2">
      <c r="A2483" s="224" t="str">
        <f t="shared" si="741"/>
        <v/>
      </c>
      <c r="B2483" s="222">
        <f t="shared" si="742"/>
        <v>0</v>
      </c>
      <c r="C2483" s="223"/>
      <c r="D2483" s="224" t="str">
        <f t="shared" si="743"/>
        <v/>
      </c>
      <c r="E2483" s="225"/>
      <c r="F2483" s="226">
        <f t="shared" si="744"/>
        <v>0</v>
      </c>
      <c r="G2483" s="286">
        <f t="shared" si="745"/>
        <v>0</v>
      </c>
    </row>
    <row r="2484" spans="1:7" s="229" customFormat="1" ht="24" customHeight="1" x14ac:dyDescent="0.2">
      <c r="A2484" s="224" t="str">
        <f t="shared" si="741"/>
        <v/>
      </c>
      <c r="B2484" s="222">
        <f t="shared" si="742"/>
        <v>0</v>
      </c>
      <c r="C2484" s="223"/>
      <c r="D2484" s="224" t="str">
        <f t="shared" si="743"/>
        <v/>
      </c>
      <c r="E2484" s="225"/>
      <c r="F2484" s="226">
        <f t="shared" si="744"/>
        <v>0</v>
      </c>
      <c r="G2484" s="286">
        <f t="shared" si="745"/>
        <v>0</v>
      </c>
    </row>
    <row r="2485" spans="1:7" s="229" customFormat="1" ht="24" customHeight="1" x14ac:dyDescent="0.2">
      <c r="A2485" s="224" t="str">
        <f t="shared" si="741"/>
        <v/>
      </c>
      <c r="B2485" s="222">
        <f t="shared" si="742"/>
        <v>0</v>
      </c>
      <c r="C2485" s="223"/>
      <c r="D2485" s="224" t="str">
        <f t="shared" si="743"/>
        <v/>
      </c>
      <c r="E2485" s="225"/>
      <c r="F2485" s="226">
        <f t="shared" si="744"/>
        <v>0</v>
      </c>
      <c r="G2485" s="286">
        <f t="shared" si="745"/>
        <v>0</v>
      </c>
    </row>
    <row r="2486" spans="1:7" ht="24" customHeight="1" x14ac:dyDescent="0.2">
      <c r="A2486" s="287"/>
      <c r="D2486" s="97"/>
      <c r="E2486" s="98"/>
      <c r="F2486" s="273" t="s">
        <v>32</v>
      </c>
      <c r="G2486" s="288">
        <f>SUBTOTAL(9,G2478:G2485)</f>
        <v>0</v>
      </c>
    </row>
    <row r="2487" spans="1:7" ht="24" customHeight="1" x14ac:dyDescent="0.2">
      <c r="A2487" s="287"/>
      <c r="C2487" s="107" t="s">
        <v>606</v>
      </c>
      <c r="D2487" s="97"/>
      <c r="E2487" s="98"/>
      <c r="G2487" s="289"/>
    </row>
    <row r="2488" spans="1:7" s="229" customFormat="1" ht="24" customHeight="1" x14ac:dyDescent="0.2">
      <c r="A2488" s="224" t="str">
        <f t="shared" ref="A2488:A2496" si="746">IFERROR(VLOOKUP(C2488,Tabla_Insumos,4,FALSE),"")</f>
        <v/>
      </c>
      <c r="B2488" s="222" t="str">
        <f t="shared" ref="B2488:B2496" si="747">IFERROR(VLOOKUP(C2488,Tabla_Insumos,5,FALSE),"")</f>
        <v/>
      </c>
      <c r="C2488" s="223"/>
      <c r="D2488" s="224" t="str">
        <f t="shared" ref="D2488:D2496" si="748">IFERROR(VLOOKUP(C2488,Tabla_Insumos,2,FALSE),"")</f>
        <v/>
      </c>
      <c r="E2488" s="225"/>
      <c r="F2488" s="226">
        <f t="shared" ref="F2488:F2496" si="749">IFERROR(VLOOKUP(C2488,Tabla_Insumos,3,FALSE),0)</f>
        <v>0</v>
      </c>
      <c r="G2488" s="286">
        <f t="shared" ref="G2488:G2496" si="750">ROUND(E2488*F2488,2)</f>
        <v>0</v>
      </c>
    </row>
    <row r="2489" spans="1:7" s="229" customFormat="1" ht="24" customHeight="1" x14ac:dyDescent="0.2">
      <c r="A2489" s="224" t="str">
        <f t="shared" si="746"/>
        <v/>
      </c>
      <c r="B2489" s="222" t="str">
        <f t="shared" si="747"/>
        <v/>
      </c>
      <c r="C2489" s="223"/>
      <c r="D2489" s="224" t="str">
        <f t="shared" si="748"/>
        <v/>
      </c>
      <c r="E2489" s="225"/>
      <c r="F2489" s="226">
        <f t="shared" si="749"/>
        <v>0</v>
      </c>
      <c r="G2489" s="286">
        <f t="shared" si="750"/>
        <v>0</v>
      </c>
    </row>
    <row r="2490" spans="1:7" s="229" customFormat="1" ht="24" customHeight="1" x14ac:dyDescent="0.2">
      <c r="A2490" s="224" t="str">
        <f t="shared" si="746"/>
        <v/>
      </c>
      <c r="B2490" s="222" t="str">
        <f t="shared" si="747"/>
        <v/>
      </c>
      <c r="C2490" s="223"/>
      <c r="D2490" s="224" t="str">
        <f t="shared" si="748"/>
        <v/>
      </c>
      <c r="E2490" s="225"/>
      <c r="F2490" s="226">
        <f t="shared" si="749"/>
        <v>0</v>
      </c>
      <c r="G2490" s="286">
        <f t="shared" si="750"/>
        <v>0</v>
      </c>
    </row>
    <row r="2491" spans="1:7" s="229" customFormat="1" ht="24" customHeight="1" x14ac:dyDescent="0.2">
      <c r="A2491" s="224" t="str">
        <f t="shared" si="746"/>
        <v/>
      </c>
      <c r="B2491" s="222" t="str">
        <f t="shared" si="747"/>
        <v/>
      </c>
      <c r="C2491" s="223"/>
      <c r="D2491" s="224" t="str">
        <f t="shared" si="748"/>
        <v/>
      </c>
      <c r="E2491" s="225"/>
      <c r="F2491" s="226">
        <f t="shared" si="749"/>
        <v>0</v>
      </c>
      <c r="G2491" s="286">
        <f t="shared" si="750"/>
        <v>0</v>
      </c>
    </row>
    <row r="2492" spans="1:7" s="229" customFormat="1" ht="24" customHeight="1" x14ac:dyDescent="0.2">
      <c r="A2492" s="224" t="str">
        <f t="shared" si="746"/>
        <v/>
      </c>
      <c r="B2492" s="222" t="str">
        <f t="shared" si="747"/>
        <v/>
      </c>
      <c r="C2492" s="223"/>
      <c r="D2492" s="224" t="str">
        <f t="shared" si="748"/>
        <v/>
      </c>
      <c r="E2492" s="225"/>
      <c r="F2492" s="226">
        <f t="shared" si="749"/>
        <v>0</v>
      </c>
      <c r="G2492" s="286">
        <f t="shared" si="750"/>
        <v>0</v>
      </c>
    </row>
    <row r="2493" spans="1:7" s="229" customFormat="1" ht="24" customHeight="1" x14ac:dyDescent="0.2">
      <c r="A2493" s="224" t="str">
        <f t="shared" si="746"/>
        <v/>
      </c>
      <c r="B2493" s="222" t="str">
        <f t="shared" si="747"/>
        <v/>
      </c>
      <c r="C2493" s="223"/>
      <c r="D2493" s="224" t="str">
        <f t="shared" si="748"/>
        <v/>
      </c>
      <c r="E2493" s="225"/>
      <c r="F2493" s="226">
        <f t="shared" si="749"/>
        <v>0</v>
      </c>
      <c r="G2493" s="286">
        <f t="shared" si="750"/>
        <v>0</v>
      </c>
    </row>
    <row r="2494" spans="1:7" s="229" customFormat="1" ht="24" customHeight="1" x14ac:dyDescent="0.2">
      <c r="A2494" s="224" t="str">
        <f t="shared" si="746"/>
        <v/>
      </c>
      <c r="B2494" s="222" t="str">
        <f t="shared" si="747"/>
        <v/>
      </c>
      <c r="C2494" s="223"/>
      <c r="D2494" s="224" t="str">
        <f t="shared" si="748"/>
        <v/>
      </c>
      <c r="E2494" s="225"/>
      <c r="F2494" s="226">
        <f t="shared" si="749"/>
        <v>0</v>
      </c>
      <c r="G2494" s="286">
        <f t="shared" si="750"/>
        <v>0</v>
      </c>
    </row>
    <row r="2495" spans="1:7" s="229" customFormat="1" ht="24" customHeight="1" x14ac:dyDescent="0.2">
      <c r="A2495" s="224" t="str">
        <f t="shared" si="746"/>
        <v/>
      </c>
      <c r="B2495" s="222" t="str">
        <f t="shared" si="747"/>
        <v/>
      </c>
      <c r="C2495" s="223"/>
      <c r="D2495" s="224" t="str">
        <f t="shared" si="748"/>
        <v/>
      </c>
      <c r="E2495" s="225"/>
      <c r="F2495" s="226">
        <f t="shared" si="749"/>
        <v>0</v>
      </c>
      <c r="G2495" s="286">
        <f t="shared" si="750"/>
        <v>0</v>
      </c>
    </row>
    <row r="2496" spans="1:7" s="229" customFormat="1" ht="24" customHeight="1" x14ac:dyDescent="0.2">
      <c r="A2496" s="224" t="str">
        <f t="shared" si="746"/>
        <v/>
      </c>
      <c r="B2496" s="222" t="str">
        <f t="shared" si="747"/>
        <v/>
      </c>
      <c r="C2496" s="223"/>
      <c r="D2496" s="224" t="str">
        <f t="shared" si="748"/>
        <v/>
      </c>
      <c r="E2496" s="225"/>
      <c r="F2496" s="226">
        <f t="shared" si="749"/>
        <v>0</v>
      </c>
      <c r="G2496" s="286">
        <f t="shared" si="750"/>
        <v>0</v>
      </c>
    </row>
    <row r="2497" spans="1:123" ht="24" customHeight="1" x14ac:dyDescent="0.2">
      <c r="A2497" s="290"/>
      <c r="B2497" s="97"/>
      <c r="D2497" s="97"/>
      <c r="E2497" s="98"/>
      <c r="F2497" s="273" t="s">
        <v>33</v>
      </c>
      <c r="G2497" s="288">
        <f>SUBTOTAL(9,G2488:G2496)</f>
        <v>0</v>
      </c>
    </row>
    <row r="2498" spans="1:123" ht="24" customHeight="1" x14ac:dyDescent="0.2">
      <c r="A2498" s="291"/>
      <c r="B2498" s="97"/>
      <c r="D2498" s="97"/>
      <c r="E2498" s="98"/>
      <c r="G2498" s="289"/>
    </row>
    <row r="2499" spans="1:123" ht="24" customHeight="1" x14ac:dyDescent="0.2">
      <c r="A2499" s="292" t="str">
        <f>B2457</f>
        <v/>
      </c>
      <c r="B2499" s="293" t="str">
        <f>C2457</f>
        <v/>
      </c>
      <c r="C2499" s="104"/>
      <c r="D2499" s="104" t="s">
        <v>34</v>
      </c>
      <c r="E2499" s="105"/>
      <c r="F2499" s="295" t="s">
        <v>35</v>
      </c>
      <c r="G2499" s="294">
        <f>SUBTOTAL(9,G2462:G2498)</f>
        <v>0</v>
      </c>
    </row>
    <row r="2501" spans="1:123" ht="24" customHeight="1" x14ac:dyDescent="0.2">
      <c r="A2501" s="274" t="s">
        <v>37</v>
      </c>
      <c r="B2501" s="275"/>
      <c r="C2501" s="275"/>
      <c r="D2501" s="275"/>
      <c r="E2501" s="275"/>
      <c r="F2501" s="275"/>
      <c r="G2501" s="276"/>
    </row>
    <row r="2502" spans="1:123" ht="24" customHeight="1" x14ac:dyDescent="0.2">
      <c r="A2502" s="277" t="s">
        <v>602</v>
      </c>
      <c r="B2502" s="93" t="str">
        <f>Comitente</f>
        <v>DIRECCION PROVINCIAL DE ESPACIOS VERDES</v>
      </c>
      <c r="C2502" s="89"/>
      <c r="D2502" s="94"/>
      <c r="E2502" s="94"/>
      <c r="F2502" s="95"/>
      <c r="G2502" s="278"/>
    </row>
    <row r="2503" spans="1:123" ht="24" customHeight="1" x14ac:dyDescent="0.2">
      <c r="A2503" s="277" t="s">
        <v>603</v>
      </c>
      <c r="B2503" s="93">
        <f>Contratista</f>
        <v>0</v>
      </c>
      <c r="C2503" s="90"/>
      <c r="D2503" s="90"/>
      <c r="E2503" s="90"/>
      <c r="F2503" s="96"/>
      <c r="G2503" s="279"/>
    </row>
    <row r="2504" spans="1:123" ht="24" customHeight="1" x14ac:dyDescent="0.2">
      <c r="A2504" s="277" t="s">
        <v>24</v>
      </c>
      <c r="B2504" s="93" t="str">
        <f>Obra</f>
        <v>EXTRACCION DE MANGRULLO EXISTENTE, PROVISION DE NUEVO MANGRULLO Y REFUNCIONALIZACION DE JUEGOS DE NIÑOS EN PARQUE DE MAYO</v>
      </c>
      <c r="C2504" s="90"/>
      <c r="D2504" s="90"/>
      <c r="E2504" s="90"/>
      <c r="F2504" s="96" t="s">
        <v>38</v>
      </c>
      <c r="G2504" s="280">
        <f>Fecha_Base</f>
        <v>44865</v>
      </c>
    </row>
    <row r="2505" spans="1:123" ht="24" customHeight="1" x14ac:dyDescent="0.2">
      <c r="A2505" s="281" t="s">
        <v>601</v>
      </c>
      <c r="B2505" s="91" t="str">
        <f>Ubicación</f>
        <v>CAPITAL</v>
      </c>
      <c r="C2505" s="91"/>
      <c r="D2505" s="97"/>
      <c r="E2505" s="98"/>
      <c r="G2505" s="282"/>
    </row>
    <row r="2506" spans="1:123" ht="24" customHeight="1" x14ac:dyDescent="0.2">
      <c r="A2506" s="281" t="s">
        <v>39</v>
      </c>
      <c r="B2506" s="100" t="str">
        <f>IFERROR(VALUE(LEFT(B2507,FIND(".",B2507)-1)),"")</f>
        <v/>
      </c>
      <c r="C2506" s="92" t="str">
        <f>IFERROR(VLOOKUP(B2506,Tabla_CyP,2,FALSE),"")</f>
        <v/>
      </c>
      <c r="E2506" s="98"/>
      <c r="G2506" s="282"/>
    </row>
    <row r="2507" spans="1:123" ht="24" customHeight="1" x14ac:dyDescent="0.2">
      <c r="A2507" s="281" t="s">
        <v>25</v>
      </c>
      <c r="B2507" s="101" t="str">
        <f>IFERROR(VLOOKUP(COUNTIF($A$1:A2507,"ANALISIS DE PRECIOS"),Tabla_NumeroItem,2,FALSE),"")</f>
        <v/>
      </c>
      <c r="C2507" s="92" t="str">
        <f>IFERROR(VLOOKUP(B2507,Tabla_CyP,2,FALSE),"")</f>
        <v/>
      </c>
      <c r="D2507" s="97"/>
      <c r="E2507" s="98"/>
      <c r="F2507" s="96" t="s">
        <v>26</v>
      </c>
      <c r="G2507" s="283" t="str">
        <f>IFERROR(VLOOKUP(B2507,Tabla_CyP,4,FALSE),"")</f>
        <v/>
      </c>
    </row>
    <row r="2508" spans="1:123" ht="24" customHeight="1" x14ac:dyDescent="0.2">
      <c r="A2508" s="281"/>
      <c r="B2508" s="91"/>
      <c r="D2508" s="97"/>
      <c r="E2508" s="98"/>
      <c r="G2508" s="282"/>
    </row>
    <row r="2509" spans="1:123" ht="24" customHeight="1" x14ac:dyDescent="0.2">
      <c r="A2509" s="334" t="s">
        <v>507</v>
      </c>
      <c r="B2509" s="335"/>
      <c r="C2509" s="336" t="s">
        <v>0</v>
      </c>
      <c r="D2509" s="336" t="s">
        <v>27</v>
      </c>
      <c r="E2509" s="338" t="s">
        <v>28</v>
      </c>
      <c r="F2509" s="340" t="s">
        <v>29</v>
      </c>
      <c r="G2509" s="340" t="s">
        <v>30</v>
      </c>
    </row>
    <row r="2510" spans="1:123" s="97" customFormat="1" ht="24" customHeight="1" x14ac:dyDescent="0.2">
      <c r="A2510" s="102" t="s">
        <v>508</v>
      </c>
      <c r="B2510" s="102" t="s">
        <v>509</v>
      </c>
      <c r="C2510" s="337"/>
      <c r="D2510" s="337"/>
      <c r="E2510" s="339"/>
      <c r="F2510" s="341"/>
      <c r="G2510" s="341"/>
      <c r="H2510" s="230"/>
      <c r="I2510" s="230"/>
      <c r="J2510" s="230"/>
      <c r="K2510" s="230"/>
      <c r="L2510" s="230"/>
      <c r="M2510" s="230"/>
      <c r="N2510" s="230"/>
      <c r="O2510" s="230"/>
      <c r="P2510" s="230"/>
      <c r="Q2510" s="230"/>
      <c r="R2510" s="230"/>
      <c r="S2510" s="230"/>
      <c r="T2510" s="230"/>
      <c r="U2510" s="230"/>
      <c r="V2510" s="230"/>
      <c r="W2510" s="230"/>
      <c r="X2510" s="230"/>
      <c r="Y2510" s="230"/>
      <c r="Z2510" s="230"/>
      <c r="AA2510" s="230"/>
      <c r="AB2510" s="230"/>
      <c r="AC2510" s="230"/>
      <c r="AD2510" s="230"/>
      <c r="AE2510" s="230"/>
      <c r="AF2510" s="230"/>
      <c r="AG2510" s="230"/>
      <c r="AH2510" s="230"/>
      <c r="AI2510" s="230"/>
      <c r="AJ2510" s="230"/>
      <c r="AK2510" s="230"/>
      <c r="AL2510" s="230"/>
      <c r="AM2510" s="230"/>
      <c r="AN2510" s="230"/>
      <c r="AO2510" s="230"/>
      <c r="AP2510" s="230"/>
      <c r="AQ2510" s="230"/>
      <c r="AR2510" s="230"/>
      <c r="AS2510" s="230"/>
      <c r="AT2510" s="230"/>
      <c r="AU2510" s="230"/>
      <c r="AV2510" s="230"/>
      <c r="AW2510" s="230"/>
      <c r="AX2510" s="230"/>
      <c r="AY2510" s="230"/>
      <c r="AZ2510" s="230"/>
      <c r="BA2510" s="230"/>
      <c r="BB2510" s="230"/>
      <c r="BC2510" s="230"/>
      <c r="BD2510" s="230"/>
      <c r="BE2510" s="230"/>
      <c r="BF2510" s="230"/>
      <c r="BG2510" s="230"/>
      <c r="BH2510" s="230"/>
      <c r="BI2510" s="230"/>
      <c r="BJ2510" s="230"/>
      <c r="BK2510" s="230"/>
      <c r="BL2510" s="230"/>
      <c r="BM2510" s="230"/>
      <c r="BN2510" s="230"/>
      <c r="BO2510" s="230"/>
      <c r="BP2510" s="230"/>
      <c r="BQ2510" s="230"/>
      <c r="BR2510" s="230"/>
      <c r="BS2510" s="230"/>
      <c r="BT2510" s="230"/>
      <c r="BU2510" s="230"/>
      <c r="BV2510" s="230"/>
      <c r="BW2510" s="230"/>
      <c r="BX2510" s="230"/>
      <c r="BY2510" s="230"/>
      <c r="BZ2510" s="230"/>
      <c r="CA2510" s="230"/>
      <c r="CB2510" s="230"/>
      <c r="CC2510" s="230"/>
      <c r="CD2510" s="230"/>
      <c r="CE2510" s="230"/>
      <c r="CF2510" s="230"/>
      <c r="CG2510" s="230"/>
      <c r="CH2510" s="230"/>
      <c r="CI2510" s="230"/>
      <c r="CJ2510" s="230"/>
      <c r="CK2510" s="230"/>
      <c r="CL2510" s="230"/>
      <c r="CM2510" s="230"/>
      <c r="CN2510" s="230"/>
      <c r="CO2510" s="230"/>
      <c r="CP2510" s="230"/>
      <c r="CQ2510" s="230"/>
      <c r="CR2510" s="230"/>
      <c r="CS2510" s="230"/>
      <c r="CT2510" s="230"/>
      <c r="CU2510" s="230"/>
      <c r="CV2510" s="230"/>
      <c r="CW2510" s="230"/>
      <c r="CX2510" s="230"/>
      <c r="CY2510" s="230"/>
      <c r="CZ2510" s="230"/>
      <c r="DA2510" s="230"/>
      <c r="DB2510" s="230"/>
      <c r="DC2510" s="230"/>
      <c r="DD2510" s="230"/>
      <c r="DE2510" s="230"/>
      <c r="DF2510" s="230"/>
      <c r="DG2510" s="230"/>
      <c r="DH2510" s="230"/>
      <c r="DI2510" s="230"/>
      <c r="DJ2510" s="230"/>
      <c r="DK2510" s="230"/>
      <c r="DL2510" s="230"/>
      <c r="DM2510" s="230"/>
      <c r="DN2510" s="230"/>
      <c r="DO2510" s="230"/>
      <c r="DP2510" s="230"/>
      <c r="DQ2510" s="230"/>
      <c r="DR2510" s="230"/>
      <c r="DS2510" s="230"/>
    </row>
    <row r="2511" spans="1:123" ht="24" customHeight="1" x14ac:dyDescent="0.2">
      <c r="A2511" s="284"/>
      <c r="B2511" s="103"/>
      <c r="C2511" s="143" t="s">
        <v>604</v>
      </c>
      <c r="D2511" s="104"/>
      <c r="E2511" s="105"/>
      <c r="F2511" s="106"/>
      <c r="G2511" s="285"/>
    </row>
    <row r="2512" spans="1:123" s="229" customFormat="1" ht="24" customHeight="1" x14ac:dyDescent="0.2">
      <c r="A2512" s="224" t="str">
        <f t="shared" ref="A2512:A2525" si="751">IFERROR(VLOOKUP(C2512,Tabla_Insumos,4,FALSE),"")</f>
        <v/>
      </c>
      <c r="B2512" s="222" t="str">
        <f>IFERROR(VLOOKUP(C2512,Tabla_Insumos,5,FALSE),"")</f>
        <v/>
      </c>
      <c r="C2512" s="223"/>
      <c r="D2512" s="224" t="str">
        <f t="shared" ref="D2512:D2525" si="752">IFERROR(VLOOKUP(C2512,Tabla_Insumos,2,FALSE),"")</f>
        <v/>
      </c>
      <c r="E2512" s="225"/>
      <c r="F2512" s="226">
        <f t="shared" ref="F2512:F2525" si="753">IFERROR(VLOOKUP(C2512,Tabla_Insumos,3,FALSE),0)</f>
        <v>0</v>
      </c>
      <c r="G2512" s="286">
        <f>ROUND(E2512*F2512,2)</f>
        <v>0</v>
      </c>
    </row>
    <row r="2513" spans="1:7" s="229" customFormat="1" ht="24" customHeight="1" x14ac:dyDescent="0.2">
      <c r="A2513" s="224" t="str">
        <f t="shared" si="751"/>
        <v/>
      </c>
      <c r="B2513" s="222" t="str">
        <f t="shared" ref="B2513:B2525" si="754">IFERROR(VLOOKUP(C2513,Tabla_Insumos,5,FALSE),"")</f>
        <v/>
      </c>
      <c r="C2513" s="223"/>
      <c r="D2513" s="224" t="str">
        <f t="shared" si="752"/>
        <v/>
      </c>
      <c r="E2513" s="225"/>
      <c r="F2513" s="226">
        <f t="shared" si="753"/>
        <v>0</v>
      </c>
      <c r="G2513" s="286">
        <f t="shared" ref="G2513:G2525" si="755">ROUND(E2513*F2513,2)</f>
        <v>0</v>
      </c>
    </row>
    <row r="2514" spans="1:7" s="229" customFormat="1" ht="24" customHeight="1" x14ac:dyDescent="0.2">
      <c r="A2514" s="224" t="str">
        <f t="shared" si="751"/>
        <v/>
      </c>
      <c r="B2514" s="222" t="str">
        <f t="shared" si="754"/>
        <v/>
      </c>
      <c r="C2514" s="223"/>
      <c r="D2514" s="224" t="str">
        <f t="shared" si="752"/>
        <v/>
      </c>
      <c r="E2514" s="225"/>
      <c r="F2514" s="226">
        <f t="shared" si="753"/>
        <v>0</v>
      </c>
      <c r="G2514" s="286">
        <f t="shared" si="755"/>
        <v>0</v>
      </c>
    </row>
    <row r="2515" spans="1:7" s="229" customFormat="1" ht="24" customHeight="1" x14ac:dyDescent="0.2">
      <c r="A2515" s="224" t="str">
        <f t="shared" si="751"/>
        <v/>
      </c>
      <c r="B2515" s="222" t="str">
        <f t="shared" si="754"/>
        <v/>
      </c>
      <c r="C2515" s="223"/>
      <c r="D2515" s="224" t="str">
        <f t="shared" si="752"/>
        <v/>
      </c>
      <c r="E2515" s="225"/>
      <c r="F2515" s="226">
        <f t="shared" si="753"/>
        <v>0</v>
      </c>
      <c r="G2515" s="286">
        <f t="shared" si="755"/>
        <v>0</v>
      </c>
    </row>
    <row r="2516" spans="1:7" s="229" customFormat="1" ht="24" customHeight="1" x14ac:dyDescent="0.2">
      <c r="A2516" s="224" t="str">
        <f t="shared" si="751"/>
        <v/>
      </c>
      <c r="B2516" s="222" t="str">
        <f t="shared" si="754"/>
        <v/>
      </c>
      <c r="C2516" s="223"/>
      <c r="D2516" s="224" t="str">
        <f t="shared" si="752"/>
        <v/>
      </c>
      <c r="E2516" s="225"/>
      <c r="F2516" s="226">
        <f t="shared" si="753"/>
        <v>0</v>
      </c>
      <c r="G2516" s="286">
        <f t="shared" si="755"/>
        <v>0</v>
      </c>
    </row>
    <row r="2517" spans="1:7" s="229" customFormat="1" ht="24" customHeight="1" x14ac:dyDescent="0.2">
      <c r="A2517" s="224" t="str">
        <f t="shared" si="751"/>
        <v/>
      </c>
      <c r="B2517" s="222" t="str">
        <f t="shared" si="754"/>
        <v/>
      </c>
      <c r="C2517" s="223"/>
      <c r="D2517" s="224" t="str">
        <f t="shared" si="752"/>
        <v/>
      </c>
      <c r="E2517" s="225"/>
      <c r="F2517" s="226">
        <f t="shared" si="753"/>
        <v>0</v>
      </c>
      <c r="G2517" s="286">
        <f t="shared" si="755"/>
        <v>0</v>
      </c>
    </row>
    <row r="2518" spans="1:7" s="229" customFormat="1" ht="24" customHeight="1" x14ac:dyDescent="0.2">
      <c r="A2518" s="224" t="str">
        <f t="shared" si="751"/>
        <v/>
      </c>
      <c r="B2518" s="222" t="str">
        <f t="shared" si="754"/>
        <v/>
      </c>
      <c r="C2518" s="223"/>
      <c r="D2518" s="224" t="str">
        <f t="shared" si="752"/>
        <v/>
      </c>
      <c r="E2518" s="225"/>
      <c r="F2518" s="226">
        <f t="shared" si="753"/>
        <v>0</v>
      </c>
      <c r="G2518" s="286">
        <f t="shared" si="755"/>
        <v>0</v>
      </c>
    </row>
    <row r="2519" spans="1:7" s="229" customFormat="1" ht="24" customHeight="1" x14ac:dyDescent="0.2">
      <c r="A2519" s="224" t="str">
        <f t="shared" si="751"/>
        <v/>
      </c>
      <c r="B2519" s="222" t="str">
        <f t="shared" si="754"/>
        <v/>
      </c>
      <c r="C2519" s="223"/>
      <c r="D2519" s="224" t="str">
        <f t="shared" si="752"/>
        <v/>
      </c>
      <c r="E2519" s="225"/>
      <c r="F2519" s="226">
        <f t="shared" si="753"/>
        <v>0</v>
      </c>
      <c r="G2519" s="286">
        <f t="shared" si="755"/>
        <v>0</v>
      </c>
    </row>
    <row r="2520" spans="1:7" s="229" customFormat="1" ht="24" customHeight="1" x14ac:dyDescent="0.2">
      <c r="A2520" s="224" t="str">
        <f t="shared" si="751"/>
        <v/>
      </c>
      <c r="B2520" s="222" t="str">
        <f t="shared" si="754"/>
        <v/>
      </c>
      <c r="C2520" s="223"/>
      <c r="D2520" s="224" t="str">
        <f t="shared" si="752"/>
        <v/>
      </c>
      <c r="E2520" s="225"/>
      <c r="F2520" s="226">
        <f t="shared" si="753"/>
        <v>0</v>
      </c>
      <c r="G2520" s="286">
        <f t="shared" si="755"/>
        <v>0</v>
      </c>
    </row>
    <row r="2521" spans="1:7" s="229" customFormat="1" ht="24" customHeight="1" x14ac:dyDescent="0.2">
      <c r="A2521" s="224" t="str">
        <f t="shared" si="751"/>
        <v/>
      </c>
      <c r="B2521" s="222" t="str">
        <f t="shared" si="754"/>
        <v/>
      </c>
      <c r="C2521" s="223"/>
      <c r="D2521" s="224" t="str">
        <f t="shared" si="752"/>
        <v/>
      </c>
      <c r="E2521" s="225"/>
      <c r="F2521" s="226">
        <f t="shared" si="753"/>
        <v>0</v>
      </c>
      <c r="G2521" s="286">
        <f t="shared" si="755"/>
        <v>0</v>
      </c>
    </row>
    <row r="2522" spans="1:7" s="229" customFormat="1" ht="24" customHeight="1" x14ac:dyDescent="0.2">
      <c r="A2522" s="224" t="str">
        <f t="shared" si="751"/>
        <v/>
      </c>
      <c r="B2522" s="222" t="str">
        <f t="shared" si="754"/>
        <v/>
      </c>
      <c r="C2522" s="223"/>
      <c r="D2522" s="224" t="str">
        <f t="shared" si="752"/>
        <v/>
      </c>
      <c r="E2522" s="225"/>
      <c r="F2522" s="226">
        <f t="shared" si="753"/>
        <v>0</v>
      </c>
      <c r="G2522" s="286">
        <f t="shared" si="755"/>
        <v>0</v>
      </c>
    </row>
    <row r="2523" spans="1:7" s="229" customFormat="1" ht="24" customHeight="1" x14ac:dyDescent="0.2">
      <c r="A2523" s="224" t="str">
        <f t="shared" si="751"/>
        <v/>
      </c>
      <c r="B2523" s="222" t="str">
        <f t="shared" si="754"/>
        <v/>
      </c>
      <c r="C2523" s="223"/>
      <c r="D2523" s="224" t="str">
        <f t="shared" si="752"/>
        <v/>
      </c>
      <c r="E2523" s="225"/>
      <c r="F2523" s="226">
        <f t="shared" si="753"/>
        <v>0</v>
      </c>
      <c r="G2523" s="286">
        <f t="shared" si="755"/>
        <v>0</v>
      </c>
    </row>
    <row r="2524" spans="1:7" s="229" customFormat="1" ht="24" customHeight="1" x14ac:dyDescent="0.2">
      <c r="A2524" s="224" t="str">
        <f t="shared" si="751"/>
        <v/>
      </c>
      <c r="B2524" s="222" t="str">
        <f t="shared" si="754"/>
        <v/>
      </c>
      <c r="C2524" s="223"/>
      <c r="D2524" s="224" t="str">
        <f t="shared" si="752"/>
        <v/>
      </c>
      <c r="E2524" s="225"/>
      <c r="F2524" s="226">
        <f t="shared" si="753"/>
        <v>0</v>
      </c>
      <c r="G2524" s="286">
        <f t="shared" si="755"/>
        <v>0</v>
      </c>
    </row>
    <row r="2525" spans="1:7" s="229" customFormat="1" ht="24" customHeight="1" x14ac:dyDescent="0.2">
      <c r="A2525" s="224" t="str">
        <f t="shared" si="751"/>
        <v/>
      </c>
      <c r="B2525" s="222" t="str">
        <f t="shared" si="754"/>
        <v/>
      </c>
      <c r="C2525" s="223"/>
      <c r="D2525" s="224" t="str">
        <f t="shared" si="752"/>
        <v/>
      </c>
      <c r="E2525" s="225"/>
      <c r="F2525" s="227">
        <f t="shared" si="753"/>
        <v>0</v>
      </c>
      <c r="G2525" s="286">
        <f t="shared" si="755"/>
        <v>0</v>
      </c>
    </row>
    <row r="2526" spans="1:7" ht="24" customHeight="1" x14ac:dyDescent="0.2">
      <c r="A2526" s="287"/>
      <c r="D2526" s="97"/>
      <c r="E2526" s="98"/>
      <c r="F2526" s="273" t="s">
        <v>31</v>
      </c>
      <c r="G2526" s="288">
        <f>SUBTOTAL(9,G2512:G2525)</f>
        <v>0</v>
      </c>
    </row>
    <row r="2527" spans="1:7" ht="24" customHeight="1" x14ac:dyDescent="0.2">
      <c r="A2527" s="287"/>
      <c r="C2527" s="107" t="s">
        <v>605</v>
      </c>
      <c r="D2527" s="97"/>
      <c r="E2527" s="98"/>
      <c r="G2527" s="289"/>
    </row>
    <row r="2528" spans="1:7" s="229" customFormat="1" ht="24" customHeight="1" x14ac:dyDescent="0.2">
      <c r="A2528" s="224" t="str">
        <f t="shared" ref="A2528:A2535" si="756">IFERROR(VLOOKUP(C2528,Tabla_Insumos,4,FALSE),"")</f>
        <v/>
      </c>
      <c r="B2528" s="222">
        <f t="shared" ref="B2528:B2535" si="757">IFERROR(VLOOKUP(A2528,Tabla_Indices,5,FALSE),"")</f>
        <v>0</v>
      </c>
      <c r="C2528" s="223"/>
      <c r="D2528" s="224" t="str">
        <f t="shared" ref="D2528:D2535" si="758">IFERROR(VLOOKUP(C2528,Tabla_Insumos,2,FALSE),"")</f>
        <v/>
      </c>
      <c r="E2528" s="225"/>
      <c r="F2528" s="228">
        <f t="shared" ref="F2528:F2535" si="759">IFERROR(VLOOKUP(C2528,Tabla_Insumos,3,FALSE),0)</f>
        <v>0</v>
      </c>
      <c r="G2528" s="286">
        <f>ROUND(E2528*F2528,2)</f>
        <v>0</v>
      </c>
    </row>
    <row r="2529" spans="1:7" s="229" customFormat="1" ht="24" customHeight="1" x14ac:dyDescent="0.2">
      <c r="A2529" s="224" t="str">
        <f t="shared" si="756"/>
        <v/>
      </c>
      <c r="B2529" s="222">
        <f t="shared" si="757"/>
        <v>0</v>
      </c>
      <c r="C2529" s="223"/>
      <c r="D2529" s="224" t="str">
        <f t="shared" si="758"/>
        <v/>
      </c>
      <c r="E2529" s="225"/>
      <c r="F2529" s="228">
        <f t="shared" si="759"/>
        <v>0</v>
      </c>
      <c r="G2529" s="286">
        <f>ROUND(E2529*F2529,2)</f>
        <v>0</v>
      </c>
    </row>
    <row r="2530" spans="1:7" s="229" customFormat="1" ht="24" customHeight="1" x14ac:dyDescent="0.2">
      <c r="A2530" s="224" t="str">
        <f t="shared" si="756"/>
        <v/>
      </c>
      <c r="B2530" s="222">
        <f t="shared" si="757"/>
        <v>0</v>
      </c>
      <c r="C2530" s="223"/>
      <c r="D2530" s="224" t="str">
        <f t="shared" si="758"/>
        <v/>
      </c>
      <c r="E2530" s="225"/>
      <c r="F2530" s="228">
        <f t="shared" si="759"/>
        <v>0</v>
      </c>
      <c r="G2530" s="286">
        <f t="shared" ref="G2530:G2535" si="760">ROUND(E2530*F2530,2)</f>
        <v>0</v>
      </c>
    </row>
    <row r="2531" spans="1:7" s="229" customFormat="1" ht="24" customHeight="1" x14ac:dyDescent="0.2">
      <c r="A2531" s="224" t="str">
        <f t="shared" si="756"/>
        <v/>
      </c>
      <c r="B2531" s="222">
        <f t="shared" si="757"/>
        <v>0</v>
      </c>
      <c r="C2531" s="223"/>
      <c r="D2531" s="224" t="str">
        <f t="shared" si="758"/>
        <v/>
      </c>
      <c r="E2531" s="225"/>
      <c r="F2531" s="228">
        <f t="shared" si="759"/>
        <v>0</v>
      </c>
      <c r="G2531" s="286">
        <f t="shared" si="760"/>
        <v>0</v>
      </c>
    </row>
    <row r="2532" spans="1:7" s="229" customFormat="1" ht="24" customHeight="1" x14ac:dyDescent="0.2">
      <c r="A2532" s="224" t="str">
        <f t="shared" si="756"/>
        <v/>
      </c>
      <c r="B2532" s="222">
        <f t="shared" si="757"/>
        <v>0</v>
      </c>
      <c r="C2532" s="223"/>
      <c r="D2532" s="224" t="str">
        <f t="shared" si="758"/>
        <v/>
      </c>
      <c r="E2532" s="225"/>
      <c r="F2532" s="226">
        <f t="shared" si="759"/>
        <v>0</v>
      </c>
      <c r="G2532" s="286">
        <f t="shared" si="760"/>
        <v>0</v>
      </c>
    </row>
    <row r="2533" spans="1:7" s="229" customFormat="1" ht="24" customHeight="1" x14ac:dyDescent="0.2">
      <c r="A2533" s="224" t="str">
        <f t="shared" si="756"/>
        <v/>
      </c>
      <c r="B2533" s="222">
        <f t="shared" si="757"/>
        <v>0</v>
      </c>
      <c r="C2533" s="223"/>
      <c r="D2533" s="224" t="str">
        <f t="shared" si="758"/>
        <v/>
      </c>
      <c r="E2533" s="225"/>
      <c r="F2533" s="226">
        <f t="shared" si="759"/>
        <v>0</v>
      </c>
      <c r="G2533" s="286">
        <f t="shared" si="760"/>
        <v>0</v>
      </c>
    </row>
    <row r="2534" spans="1:7" s="229" customFormat="1" ht="24" customHeight="1" x14ac:dyDescent="0.2">
      <c r="A2534" s="224" t="str">
        <f t="shared" si="756"/>
        <v/>
      </c>
      <c r="B2534" s="222">
        <f t="shared" si="757"/>
        <v>0</v>
      </c>
      <c r="C2534" s="223"/>
      <c r="D2534" s="224" t="str">
        <f t="shared" si="758"/>
        <v/>
      </c>
      <c r="E2534" s="225"/>
      <c r="F2534" s="226">
        <f t="shared" si="759"/>
        <v>0</v>
      </c>
      <c r="G2534" s="286">
        <f t="shared" si="760"/>
        <v>0</v>
      </c>
    </row>
    <row r="2535" spans="1:7" s="229" customFormat="1" ht="24" customHeight="1" x14ac:dyDescent="0.2">
      <c r="A2535" s="224" t="str">
        <f t="shared" si="756"/>
        <v/>
      </c>
      <c r="B2535" s="222">
        <f t="shared" si="757"/>
        <v>0</v>
      </c>
      <c r="C2535" s="223"/>
      <c r="D2535" s="224" t="str">
        <f t="shared" si="758"/>
        <v/>
      </c>
      <c r="E2535" s="225"/>
      <c r="F2535" s="226">
        <f t="shared" si="759"/>
        <v>0</v>
      </c>
      <c r="G2535" s="286">
        <f t="shared" si="760"/>
        <v>0</v>
      </c>
    </row>
    <row r="2536" spans="1:7" ht="24" customHeight="1" x14ac:dyDescent="0.2">
      <c r="A2536" s="287"/>
      <c r="D2536" s="97"/>
      <c r="E2536" s="98"/>
      <c r="F2536" s="273" t="s">
        <v>32</v>
      </c>
      <c r="G2536" s="288">
        <f>SUBTOTAL(9,G2528:G2535)</f>
        <v>0</v>
      </c>
    </row>
    <row r="2537" spans="1:7" ht="24" customHeight="1" x14ac:dyDescent="0.2">
      <c r="A2537" s="287"/>
      <c r="C2537" s="107" t="s">
        <v>606</v>
      </c>
      <c r="D2537" s="97"/>
      <c r="E2537" s="98"/>
      <c r="G2537" s="289"/>
    </row>
    <row r="2538" spans="1:7" s="229" customFormat="1" ht="24" customHeight="1" x14ac:dyDescent="0.2">
      <c r="A2538" s="224" t="str">
        <f t="shared" ref="A2538:A2546" si="761">IFERROR(VLOOKUP(C2538,Tabla_Insumos,4,FALSE),"")</f>
        <v/>
      </c>
      <c r="B2538" s="222" t="str">
        <f t="shared" ref="B2538:B2546" si="762">IFERROR(VLOOKUP(C2538,Tabla_Insumos,5,FALSE),"")</f>
        <v/>
      </c>
      <c r="C2538" s="223"/>
      <c r="D2538" s="224" t="str">
        <f t="shared" ref="D2538:D2546" si="763">IFERROR(VLOOKUP(C2538,Tabla_Insumos,2,FALSE),"")</f>
        <v/>
      </c>
      <c r="E2538" s="225"/>
      <c r="F2538" s="226">
        <f t="shared" ref="F2538:F2546" si="764">IFERROR(VLOOKUP(C2538,Tabla_Insumos,3,FALSE),0)</f>
        <v>0</v>
      </c>
      <c r="G2538" s="286">
        <f t="shared" ref="G2538:G2546" si="765">ROUND(E2538*F2538,2)</f>
        <v>0</v>
      </c>
    </row>
    <row r="2539" spans="1:7" s="229" customFormat="1" ht="24" customHeight="1" x14ac:dyDescent="0.2">
      <c r="A2539" s="224" t="str">
        <f t="shared" si="761"/>
        <v/>
      </c>
      <c r="B2539" s="222" t="str">
        <f t="shared" si="762"/>
        <v/>
      </c>
      <c r="C2539" s="223"/>
      <c r="D2539" s="224" t="str">
        <f t="shared" si="763"/>
        <v/>
      </c>
      <c r="E2539" s="225"/>
      <c r="F2539" s="226">
        <f t="shared" si="764"/>
        <v>0</v>
      </c>
      <c r="G2539" s="286">
        <f t="shared" si="765"/>
        <v>0</v>
      </c>
    </row>
    <row r="2540" spans="1:7" s="229" customFormat="1" ht="24" customHeight="1" x14ac:dyDescent="0.2">
      <c r="A2540" s="224" t="str">
        <f t="shared" si="761"/>
        <v/>
      </c>
      <c r="B2540" s="222" t="str">
        <f t="shared" si="762"/>
        <v/>
      </c>
      <c r="C2540" s="223"/>
      <c r="D2540" s="224" t="str">
        <f t="shared" si="763"/>
        <v/>
      </c>
      <c r="E2540" s="225"/>
      <c r="F2540" s="226">
        <f t="shared" si="764"/>
        <v>0</v>
      </c>
      <c r="G2540" s="286">
        <f t="shared" si="765"/>
        <v>0</v>
      </c>
    </row>
    <row r="2541" spans="1:7" s="229" customFormat="1" ht="24" customHeight="1" x14ac:dyDescent="0.2">
      <c r="A2541" s="224" t="str">
        <f t="shared" si="761"/>
        <v/>
      </c>
      <c r="B2541" s="222" t="str">
        <f t="shared" si="762"/>
        <v/>
      </c>
      <c r="C2541" s="223"/>
      <c r="D2541" s="224" t="str">
        <f t="shared" si="763"/>
        <v/>
      </c>
      <c r="E2541" s="225"/>
      <c r="F2541" s="226">
        <f t="shared" si="764"/>
        <v>0</v>
      </c>
      <c r="G2541" s="286">
        <f t="shared" si="765"/>
        <v>0</v>
      </c>
    </row>
    <row r="2542" spans="1:7" s="229" customFormat="1" ht="24" customHeight="1" x14ac:dyDescent="0.2">
      <c r="A2542" s="224" t="str">
        <f t="shared" si="761"/>
        <v/>
      </c>
      <c r="B2542" s="222" t="str">
        <f t="shared" si="762"/>
        <v/>
      </c>
      <c r="C2542" s="223"/>
      <c r="D2542" s="224" t="str">
        <f t="shared" si="763"/>
        <v/>
      </c>
      <c r="E2542" s="225"/>
      <c r="F2542" s="226">
        <f t="shared" si="764"/>
        <v>0</v>
      </c>
      <c r="G2542" s="286">
        <f t="shared" si="765"/>
        <v>0</v>
      </c>
    </row>
    <row r="2543" spans="1:7" s="229" customFormat="1" ht="24" customHeight="1" x14ac:dyDescent="0.2">
      <c r="A2543" s="224" t="str">
        <f t="shared" si="761"/>
        <v/>
      </c>
      <c r="B2543" s="222" t="str">
        <f t="shared" si="762"/>
        <v/>
      </c>
      <c r="C2543" s="223"/>
      <c r="D2543" s="224" t="str">
        <f t="shared" si="763"/>
        <v/>
      </c>
      <c r="E2543" s="225"/>
      <c r="F2543" s="226">
        <f t="shared" si="764"/>
        <v>0</v>
      </c>
      <c r="G2543" s="286">
        <f t="shared" si="765"/>
        <v>0</v>
      </c>
    </row>
    <row r="2544" spans="1:7" s="229" customFormat="1" ht="24" customHeight="1" x14ac:dyDescent="0.2">
      <c r="A2544" s="224" t="str">
        <f t="shared" si="761"/>
        <v/>
      </c>
      <c r="B2544" s="222" t="str">
        <f t="shared" si="762"/>
        <v/>
      </c>
      <c r="C2544" s="223"/>
      <c r="D2544" s="224" t="str">
        <f t="shared" si="763"/>
        <v/>
      </c>
      <c r="E2544" s="225"/>
      <c r="F2544" s="226">
        <f t="shared" si="764"/>
        <v>0</v>
      </c>
      <c r="G2544" s="286">
        <f t="shared" si="765"/>
        <v>0</v>
      </c>
    </row>
    <row r="2545" spans="1:123" s="229" customFormat="1" ht="24" customHeight="1" x14ac:dyDescent="0.2">
      <c r="A2545" s="224" t="str">
        <f t="shared" si="761"/>
        <v/>
      </c>
      <c r="B2545" s="222" t="str">
        <f t="shared" si="762"/>
        <v/>
      </c>
      <c r="C2545" s="223"/>
      <c r="D2545" s="224" t="str">
        <f t="shared" si="763"/>
        <v/>
      </c>
      <c r="E2545" s="225"/>
      <c r="F2545" s="226">
        <f t="shared" si="764"/>
        <v>0</v>
      </c>
      <c r="G2545" s="286">
        <f t="shared" si="765"/>
        <v>0</v>
      </c>
    </row>
    <row r="2546" spans="1:123" s="229" customFormat="1" ht="24" customHeight="1" x14ac:dyDescent="0.2">
      <c r="A2546" s="224" t="str">
        <f t="shared" si="761"/>
        <v/>
      </c>
      <c r="B2546" s="222" t="str">
        <f t="shared" si="762"/>
        <v/>
      </c>
      <c r="C2546" s="223"/>
      <c r="D2546" s="224" t="str">
        <f t="shared" si="763"/>
        <v/>
      </c>
      <c r="E2546" s="225"/>
      <c r="F2546" s="226">
        <f t="shared" si="764"/>
        <v>0</v>
      </c>
      <c r="G2546" s="286">
        <f t="shared" si="765"/>
        <v>0</v>
      </c>
    </row>
    <row r="2547" spans="1:123" ht="24" customHeight="1" x14ac:dyDescent="0.2">
      <c r="A2547" s="290"/>
      <c r="B2547" s="97"/>
      <c r="D2547" s="97"/>
      <c r="E2547" s="98"/>
      <c r="F2547" s="273" t="s">
        <v>33</v>
      </c>
      <c r="G2547" s="288">
        <f>SUBTOTAL(9,G2538:G2546)</f>
        <v>0</v>
      </c>
    </row>
    <row r="2548" spans="1:123" ht="24" customHeight="1" x14ac:dyDescent="0.2">
      <c r="A2548" s="291"/>
      <c r="B2548" s="97"/>
      <c r="D2548" s="97"/>
      <c r="E2548" s="98"/>
      <c r="G2548" s="289"/>
    </row>
    <row r="2549" spans="1:123" ht="24" customHeight="1" x14ac:dyDescent="0.2">
      <c r="A2549" s="292" t="str">
        <f>B2507</f>
        <v/>
      </c>
      <c r="B2549" s="293" t="str">
        <f>C2507</f>
        <v/>
      </c>
      <c r="C2549" s="104"/>
      <c r="D2549" s="104" t="s">
        <v>34</v>
      </c>
      <c r="E2549" s="105"/>
      <c r="F2549" s="295" t="s">
        <v>35</v>
      </c>
      <c r="G2549" s="294">
        <f>SUBTOTAL(9,G2512:G2548)</f>
        <v>0</v>
      </c>
    </row>
    <row r="2551" spans="1:123" ht="24" customHeight="1" x14ac:dyDescent="0.2">
      <c r="A2551" s="274" t="s">
        <v>37</v>
      </c>
      <c r="B2551" s="275"/>
      <c r="C2551" s="275"/>
      <c r="D2551" s="275"/>
      <c r="E2551" s="275"/>
      <c r="F2551" s="275"/>
      <c r="G2551" s="276"/>
    </row>
    <row r="2552" spans="1:123" ht="24" customHeight="1" x14ac:dyDescent="0.2">
      <c r="A2552" s="277" t="s">
        <v>602</v>
      </c>
      <c r="B2552" s="93" t="str">
        <f>Comitente</f>
        <v>DIRECCION PROVINCIAL DE ESPACIOS VERDES</v>
      </c>
      <c r="C2552" s="89"/>
      <c r="D2552" s="94"/>
      <c r="E2552" s="94"/>
      <c r="F2552" s="95"/>
      <c r="G2552" s="278"/>
    </row>
    <row r="2553" spans="1:123" ht="24" customHeight="1" x14ac:dyDescent="0.2">
      <c r="A2553" s="277" t="s">
        <v>603</v>
      </c>
      <c r="B2553" s="93">
        <f>Contratista</f>
        <v>0</v>
      </c>
      <c r="C2553" s="90"/>
      <c r="D2553" s="90"/>
      <c r="E2553" s="90"/>
      <c r="F2553" s="96"/>
      <c r="G2553" s="279"/>
    </row>
    <row r="2554" spans="1:123" ht="24" customHeight="1" x14ac:dyDescent="0.2">
      <c r="A2554" s="277" t="s">
        <v>24</v>
      </c>
      <c r="B2554" s="93" t="str">
        <f>Obra</f>
        <v>EXTRACCION DE MANGRULLO EXISTENTE, PROVISION DE NUEVO MANGRULLO Y REFUNCIONALIZACION DE JUEGOS DE NIÑOS EN PARQUE DE MAYO</v>
      </c>
      <c r="C2554" s="90"/>
      <c r="D2554" s="90"/>
      <c r="E2554" s="90"/>
      <c r="F2554" s="96" t="s">
        <v>38</v>
      </c>
      <c r="G2554" s="280">
        <f>Fecha_Base</f>
        <v>44865</v>
      </c>
    </row>
    <row r="2555" spans="1:123" ht="24" customHeight="1" x14ac:dyDescent="0.2">
      <c r="A2555" s="281" t="s">
        <v>601</v>
      </c>
      <c r="B2555" s="91" t="str">
        <f>Ubicación</f>
        <v>CAPITAL</v>
      </c>
      <c r="C2555" s="91"/>
      <c r="D2555" s="97"/>
      <c r="E2555" s="98"/>
      <c r="G2555" s="282"/>
    </row>
    <row r="2556" spans="1:123" ht="24" customHeight="1" x14ac:dyDescent="0.2">
      <c r="A2556" s="281" t="s">
        <v>39</v>
      </c>
      <c r="B2556" s="100" t="str">
        <f>IFERROR(VALUE(LEFT(B2557,FIND(".",B2557)-1)),"")</f>
        <v/>
      </c>
      <c r="C2556" s="92" t="str">
        <f>IFERROR(VLOOKUP(B2556,Tabla_CyP,2,FALSE),"")</f>
        <v/>
      </c>
      <c r="E2556" s="98"/>
      <c r="G2556" s="282"/>
    </row>
    <row r="2557" spans="1:123" ht="24" customHeight="1" x14ac:dyDescent="0.2">
      <c r="A2557" s="281" t="s">
        <v>25</v>
      </c>
      <c r="B2557" s="101" t="str">
        <f>IFERROR(VLOOKUP(COUNTIF($A$1:A2557,"ANALISIS DE PRECIOS"),Tabla_NumeroItem,2,FALSE),"")</f>
        <v/>
      </c>
      <c r="C2557" s="92" t="str">
        <f>IFERROR(VLOOKUP(B2557,Tabla_CyP,2,FALSE),"")</f>
        <v/>
      </c>
      <c r="D2557" s="97"/>
      <c r="E2557" s="98"/>
      <c r="F2557" s="96" t="s">
        <v>26</v>
      </c>
      <c r="G2557" s="283" t="str">
        <f>IFERROR(VLOOKUP(B2557,Tabla_CyP,4,FALSE),"")</f>
        <v/>
      </c>
    </row>
    <row r="2558" spans="1:123" ht="24" customHeight="1" x14ac:dyDescent="0.2">
      <c r="A2558" s="281"/>
      <c r="B2558" s="91"/>
      <c r="D2558" s="97"/>
      <c r="E2558" s="98"/>
      <c r="G2558" s="282"/>
    </row>
    <row r="2559" spans="1:123" ht="24" customHeight="1" x14ac:dyDescent="0.2">
      <c r="A2559" s="334" t="s">
        <v>507</v>
      </c>
      <c r="B2559" s="335"/>
      <c r="C2559" s="336" t="s">
        <v>0</v>
      </c>
      <c r="D2559" s="336" t="s">
        <v>27</v>
      </c>
      <c r="E2559" s="338" t="s">
        <v>28</v>
      </c>
      <c r="F2559" s="340" t="s">
        <v>29</v>
      </c>
      <c r="G2559" s="340" t="s">
        <v>30</v>
      </c>
    </row>
    <row r="2560" spans="1:123" s="97" customFormat="1" ht="24" customHeight="1" x14ac:dyDescent="0.2">
      <c r="A2560" s="102" t="s">
        <v>508</v>
      </c>
      <c r="B2560" s="102" t="s">
        <v>509</v>
      </c>
      <c r="C2560" s="337"/>
      <c r="D2560" s="337"/>
      <c r="E2560" s="339"/>
      <c r="F2560" s="341"/>
      <c r="G2560" s="341"/>
      <c r="H2560" s="230"/>
      <c r="I2560" s="230"/>
      <c r="J2560" s="230"/>
      <c r="K2560" s="230"/>
      <c r="L2560" s="230"/>
      <c r="M2560" s="230"/>
      <c r="N2560" s="230"/>
      <c r="O2560" s="230"/>
      <c r="P2560" s="230"/>
      <c r="Q2560" s="230"/>
      <c r="R2560" s="230"/>
      <c r="S2560" s="230"/>
      <c r="T2560" s="230"/>
      <c r="U2560" s="230"/>
      <c r="V2560" s="230"/>
      <c r="W2560" s="230"/>
      <c r="X2560" s="230"/>
      <c r="Y2560" s="230"/>
      <c r="Z2560" s="230"/>
      <c r="AA2560" s="230"/>
      <c r="AB2560" s="230"/>
      <c r="AC2560" s="230"/>
      <c r="AD2560" s="230"/>
      <c r="AE2560" s="230"/>
      <c r="AF2560" s="230"/>
      <c r="AG2560" s="230"/>
      <c r="AH2560" s="230"/>
      <c r="AI2560" s="230"/>
      <c r="AJ2560" s="230"/>
      <c r="AK2560" s="230"/>
      <c r="AL2560" s="230"/>
      <c r="AM2560" s="230"/>
      <c r="AN2560" s="230"/>
      <c r="AO2560" s="230"/>
      <c r="AP2560" s="230"/>
      <c r="AQ2560" s="230"/>
      <c r="AR2560" s="230"/>
      <c r="AS2560" s="230"/>
      <c r="AT2560" s="230"/>
      <c r="AU2560" s="230"/>
      <c r="AV2560" s="230"/>
      <c r="AW2560" s="230"/>
      <c r="AX2560" s="230"/>
      <c r="AY2560" s="230"/>
      <c r="AZ2560" s="230"/>
      <c r="BA2560" s="230"/>
      <c r="BB2560" s="230"/>
      <c r="BC2560" s="230"/>
      <c r="BD2560" s="230"/>
      <c r="BE2560" s="230"/>
      <c r="BF2560" s="230"/>
      <c r="BG2560" s="230"/>
      <c r="BH2560" s="230"/>
      <c r="BI2560" s="230"/>
      <c r="BJ2560" s="230"/>
      <c r="BK2560" s="230"/>
      <c r="BL2560" s="230"/>
      <c r="BM2560" s="230"/>
      <c r="BN2560" s="230"/>
      <c r="BO2560" s="230"/>
      <c r="BP2560" s="230"/>
      <c r="BQ2560" s="230"/>
      <c r="BR2560" s="230"/>
      <c r="BS2560" s="230"/>
      <c r="BT2560" s="230"/>
      <c r="BU2560" s="230"/>
      <c r="BV2560" s="230"/>
      <c r="BW2560" s="230"/>
      <c r="BX2560" s="230"/>
      <c r="BY2560" s="230"/>
      <c r="BZ2560" s="230"/>
      <c r="CA2560" s="230"/>
      <c r="CB2560" s="230"/>
      <c r="CC2560" s="230"/>
      <c r="CD2560" s="230"/>
      <c r="CE2560" s="230"/>
      <c r="CF2560" s="230"/>
      <c r="CG2560" s="230"/>
      <c r="CH2560" s="230"/>
      <c r="CI2560" s="230"/>
      <c r="CJ2560" s="230"/>
      <c r="CK2560" s="230"/>
      <c r="CL2560" s="230"/>
      <c r="CM2560" s="230"/>
      <c r="CN2560" s="230"/>
      <c r="CO2560" s="230"/>
      <c r="CP2560" s="230"/>
      <c r="CQ2560" s="230"/>
      <c r="CR2560" s="230"/>
      <c r="CS2560" s="230"/>
      <c r="CT2560" s="230"/>
      <c r="CU2560" s="230"/>
      <c r="CV2560" s="230"/>
      <c r="CW2560" s="230"/>
      <c r="CX2560" s="230"/>
      <c r="CY2560" s="230"/>
      <c r="CZ2560" s="230"/>
      <c r="DA2560" s="230"/>
      <c r="DB2560" s="230"/>
      <c r="DC2560" s="230"/>
      <c r="DD2560" s="230"/>
      <c r="DE2560" s="230"/>
      <c r="DF2560" s="230"/>
      <c r="DG2560" s="230"/>
      <c r="DH2560" s="230"/>
      <c r="DI2560" s="230"/>
      <c r="DJ2560" s="230"/>
      <c r="DK2560" s="230"/>
      <c r="DL2560" s="230"/>
      <c r="DM2560" s="230"/>
      <c r="DN2560" s="230"/>
      <c r="DO2560" s="230"/>
      <c r="DP2560" s="230"/>
      <c r="DQ2560" s="230"/>
      <c r="DR2560" s="230"/>
      <c r="DS2560" s="230"/>
    </row>
    <row r="2561" spans="1:7" ht="24" customHeight="1" x14ac:dyDescent="0.2">
      <c r="A2561" s="284"/>
      <c r="B2561" s="103"/>
      <c r="C2561" s="143" t="s">
        <v>604</v>
      </c>
      <c r="D2561" s="104"/>
      <c r="E2561" s="105"/>
      <c r="F2561" s="106"/>
      <c r="G2561" s="285"/>
    </row>
    <row r="2562" spans="1:7" s="229" customFormat="1" ht="24" customHeight="1" x14ac:dyDescent="0.2">
      <c r="A2562" s="224" t="str">
        <f t="shared" ref="A2562:A2575" si="766">IFERROR(VLOOKUP(C2562,Tabla_Insumos,4,FALSE),"")</f>
        <v/>
      </c>
      <c r="B2562" s="222" t="str">
        <f>IFERROR(VLOOKUP(C2562,Tabla_Insumos,5,FALSE),"")</f>
        <v/>
      </c>
      <c r="C2562" s="223"/>
      <c r="D2562" s="224" t="str">
        <f t="shared" ref="D2562:D2575" si="767">IFERROR(VLOOKUP(C2562,Tabla_Insumos,2,FALSE),"")</f>
        <v/>
      </c>
      <c r="E2562" s="225"/>
      <c r="F2562" s="226">
        <f t="shared" ref="F2562:F2575" si="768">IFERROR(VLOOKUP(C2562,Tabla_Insumos,3,FALSE),0)</f>
        <v>0</v>
      </c>
      <c r="G2562" s="286">
        <f>ROUND(E2562*F2562,2)</f>
        <v>0</v>
      </c>
    </row>
    <row r="2563" spans="1:7" s="229" customFormat="1" ht="24" customHeight="1" x14ac:dyDescent="0.2">
      <c r="A2563" s="224" t="str">
        <f t="shared" si="766"/>
        <v/>
      </c>
      <c r="B2563" s="222" t="str">
        <f t="shared" ref="B2563:B2575" si="769">IFERROR(VLOOKUP(C2563,Tabla_Insumos,5,FALSE),"")</f>
        <v/>
      </c>
      <c r="C2563" s="223"/>
      <c r="D2563" s="224" t="str">
        <f t="shared" si="767"/>
        <v/>
      </c>
      <c r="E2563" s="225"/>
      <c r="F2563" s="226">
        <f t="shared" si="768"/>
        <v>0</v>
      </c>
      <c r="G2563" s="286">
        <f t="shared" ref="G2563:G2575" si="770">ROUND(E2563*F2563,2)</f>
        <v>0</v>
      </c>
    </row>
    <row r="2564" spans="1:7" s="229" customFormat="1" ht="24" customHeight="1" x14ac:dyDescent="0.2">
      <c r="A2564" s="224" t="str">
        <f t="shared" si="766"/>
        <v/>
      </c>
      <c r="B2564" s="222" t="str">
        <f t="shared" si="769"/>
        <v/>
      </c>
      <c r="C2564" s="223"/>
      <c r="D2564" s="224" t="str">
        <f t="shared" si="767"/>
        <v/>
      </c>
      <c r="E2564" s="225"/>
      <c r="F2564" s="226">
        <f t="shared" si="768"/>
        <v>0</v>
      </c>
      <c r="G2564" s="286">
        <f t="shared" si="770"/>
        <v>0</v>
      </c>
    </row>
    <row r="2565" spans="1:7" s="229" customFormat="1" ht="24" customHeight="1" x14ac:dyDescent="0.2">
      <c r="A2565" s="224" t="str">
        <f t="shared" si="766"/>
        <v/>
      </c>
      <c r="B2565" s="222" t="str">
        <f t="shared" si="769"/>
        <v/>
      </c>
      <c r="C2565" s="223"/>
      <c r="D2565" s="224" t="str">
        <f t="shared" si="767"/>
        <v/>
      </c>
      <c r="E2565" s="225"/>
      <c r="F2565" s="226">
        <f t="shared" si="768"/>
        <v>0</v>
      </c>
      <c r="G2565" s="286">
        <f t="shared" si="770"/>
        <v>0</v>
      </c>
    </row>
    <row r="2566" spans="1:7" s="229" customFormat="1" ht="24" customHeight="1" x14ac:dyDescent="0.2">
      <c r="A2566" s="224" t="str">
        <f t="shared" si="766"/>
        <v/>
      </c>
      <c r="B2566" s="222" t="str">
        <f t="shared" si="769"/>
        <v/>
      </c>
      <c r="C2566" s="223"/>
      <c r="D2566" s="224" t="str">
        <f t="shared" si="767"/>
        <v/>
      </c>
      <c r="E2566" s="225"/>
      <c r="F2566" s="226">
        <f t="shared" si="768"/>
        <v>0</v>
      </c>
      <c r="G2566" s="286">
        <f t="shared" si="770"/>
        <v>0</v>
      </c>
    </row>
    <row r="2567" spans="1:7" s="229" customFormat="1" ht="24" customHeight="1" x14ac:dyDescent="0.2">
      <c r="A2567" s="224" t="str">
        <f t="shared" si="766"/>
        <v/>
      </c>
      <c r="B2567" s="222" t="str">
        <f t="shared" si="769"/>
        <v/>
      </c>
      <c r="C2567" s="223"/>
      <c r="D2567" s="224" t="str">
        <f t="shared" si="767"/>
        <v/>
      </c>
      <c r="E2567" s="225"/>
      <c r="F2567" s="226">
        <f t="shared" si="768"/>
        <v>0</v>
      </c>
      <c r="G2567" s="286">
        <f t="shared" si="770"/>
        <v>0</v>
      </c>
    </row>
    <row r="2568" spans="1:7" s="229" customFormat="1" ht="24" customHeight="1" x14ac:dyDescent="0.2">
      <c r="A2568" s="224" t="str">
        <f t="shared" si="766"/>
        <v/>
      </c>
      <c r="B2568" s="222" t="str">
        <f t="shared" si="769"/>
        <v/>
      </c>
      <c r="C2568" s="223"/>
      <c r="D2568" s="224" t="str">
        <f t="shared" si="767"/>
        <v/>
      </c>
      <c r="E2568" s="225"/>
      <c r="F2568" s="226">
        <f t="shared" si="768"/>
        <v>0</v>
      </c>
      <c r="G2568" s="286">
        <f t="shared" si="770"/>
        <v>0</v>
      </c>
    </row>
    <row r="2569" spans="1:7" s="229" customFormat="1" ht="24" customHeight="1" x14ac:dyDescent="0.2">
      <c r="A2569" s="224" t="str">
        <f t="shared" si="766"/>
        <v/>
      </c>
      <c r="B2569" s="222" t="str">
        <f t="shared" si="769"/>
        <v/>
      </c>
      <c r="C2569" s="223"/>
      <c r="D2569" s="224" t="str">
        <f t="shared" si="767"/>
        <v/>
      </c>
      <c r="E2569" s="225"/>
      <c r="F2569" s="226">
        <f t="shared" si="768"/>
        <v>0</v>
      </c>
      <c r="G2569" s="286">
        <f t="shared" si="770"/>
        <v>0</v>
      </c>
    </row>
    <row r="2570" spans="1:7" s="229" customFormat="1" ht="24" customHeight="1" x14ac:dyDescent="0.2">
      <c r="A2570" s="224" t="str">
        <f t="shared" si="766"/>
        <v/>
      </c>
      <c r="B2570" s="222" t="str">
        <f t="shared" si="769"/>
        <v/>
      </c>
      <c r="C2570" s="223"/>
      <c r="D2570" s="224" t="str">
        <f t="shared" si="767"/>
        <v/>
      </c>
      <c r="E2570" s="225"/>
      <c r="F2570" s="226">
        <f t="shared" si="768"/>
        <v>0</v>
      </c>
      <c r="G2570" s="286">
        <f t="shared" si="770"/>
        <v>0</v>
      </c>
    </row>
    <row r="2571" spans="1:7" s="229" customFormat="1" ht="24" customHeight="1" x14ac:dyDescent="0.2">
      <c r="A2571" s="224" t="str">
        <f t="shared" si="766"/>
        <v/>
      </c>
      <c r="B2571" s="222" t="str">
        <f t="shared" si="769"/>
        <v/>
      </c>
      <c r="C2571" s="223"/>
      <c r="D2571" s="224" t="str">
        <f t="shared" si="767"/>
        <v/>
      </c>
      <c r="E2571" s="225"/>
      <c r="F2571" s="226">
        <f t="shared" si="768"/>
        <v>0</v>
      </c>
      <c r="G2571" s="286">
        <f t="shared" si="770"/>
        <v>0</v>
      </c>
    </row>
    <row r="2572" spans="1:7" s="229" customFormat="1" ht="24" customHeight="1" x14ac:dyDescent="0.2">
      <c r="A2572" s="224" t="str">
        <f t="shared" si="766"/>
        <v/>
      </c>
      <c r="B2572" s="222" t="str">
        <f t="shared" si="769"/>
        <v/>
      </c>
      <c r="C2572" s="223"/>
      <c r="D2572" s="224" t="str">
        <f t="shared" si="767"/>
        <v/>
      </c>
      <c r="E2572" s="225"/>
      <c r="F2572" s="226">
        <f t="shared" si="768"/>
        <v>0</v>
      </c>
      <c r="G2572" s="286">
        <f t="shared" si="770"/>
        <v>0</v>
      </c>
    </row>
    <row r="2573" spans="1:7" s="229" customFormat="1" ht="24" customHeight="1" x14ac:dyDescent="0.2">
      <c r="A2573" s="224" t="str">
        <f t="shared" si="766"/>
        <v/>
      </c>
      <c r="B2573" s="222" t="str">
        <f t="shared" si="769"/>
        <v/>
      </c>
      <c r="C2573" s="223"/>
      <c r="D2573" s="224" t="str">
        <f t="shared" si="767"/>
        <v/>
      </c>
      <c r="E2573" s="225"/>
      <c r="F2573" s="226">
        <f t="shared" si="768"/>
        <v>0</v>
      </c>
      <c r="G2573" s="286">
        <f t="shared" si="770"/>
        <v>0</v>
      </c>
    </row>
    <row r="2574" spans="1:7" s="229" customFormat="1" ht="24" customHeight="1" x14ac:dyDescent="0.2">
      <c r="A2574" s="224" t="str">
        <f t="shared" si="766"/>
        <v/>
      </c>
      <c r="B2574" s="222" t="str">
        <f t="shared" si="769"/>
        <v/>
      </c>
      <c r="C2574" s="223"/>
      <c r="D2574" s="224" t="str">
        <f t="shared" si="767"/>
        <v/>
      </c>
      <c r="E2574" s="225"/>
      <c r="F2574" s="226">
        <f t="shared" si="768"/>
        <v>0</v>
      </c>
      <c r="G2574" s="286">
        <f t="shared" si="770"/>
        <v>0</v>
      </c>
    </row>
    <row r="2575" spans="1:7" s="229" customFormat="1" ht="24" customHeight="1" x14ac:dyDescent="0.2">
      <c r="A2575" s="224" t="str">
        <f t="shared" si="766"/>
        <v/>
      </c>
      <c r="B2575" s="222" t="str">
        <f t="shared" si="769"/>
        <v/>
      </c>
      <c r="C2575" s="223"/>
      <c r="D2575" s="224" t="str">
        <f t="shared" si="767"/>
        <v/>
      </c>
      <c r="E2575" s="225"/>
      <c r="F2575" s="227">
        <f t="shared" si="768"/>
        <v>0</v>
      </c>
      <c r="G2575" s="286">
        <f t="shared" si="770"/>
        <v>0</v>
      </c>
    </row>
    <row r="2576" spans="1:7" ht="24" customHeight="1" x14ac:dyDescent="0.2">
      <c r="A2576" s="287"/>
      <c r="D2576" s="97"/>
      <c r="E2576" s="98"/>
      <c r="F2576" s="273" t="s">
        <v>31</v>
      </c>
      <c r="G2576" s="288">
        <f>SUBTOTAL(9,G2562:G2575)</f>
        <v>0</v>
      </c>
    </row>
    <row r="2577" spans="1:7" ht="24" customHeight="1" x14ac:dyDescent="0.2">
      <c r="A2577" s="287"/>
      <c r="C2577" s="107" t="s">
        <v>605</v>
      </c>
      <c r="D2577" s="97"/>
      <c r="E2577" s="98"/>
      <c r="G2577" s="289"/>
    </row>
    <row r="2578" spans="1:7" s="229" customFormat="1" ht="24" customHeight="1" x14ac:dyDescent="0.2">
      <c r="A2578" s="224" t="str">
        <f t="shared" ref="A2578:A2585" si="771">IFERROR(VLOOKUP(C2578,Tabla_Insumos,4,FALSE),"")</f>
        <v/>
      </c>
      <c r="B2578" s="222">
        <f t="shared" ref="B2578:B2585" si="772">IFERROR(VLOOKUP(A2578,Tabla_Indices,5,FALSE),"")</f>
        <v>0</v>
      </c>
      <c r="C2578" s="223"/>
      <c r="D2578" s="224" t="str">
        <f t="shared" ref="D2578:D2585" si="773">IFERROR(VLOOKUP(C2578,Tabla_Insumos,2,FALSE),"")</f>
        <v/>
      </c>
      <c r="E2578" s="225"/>
      <c r="F2578" s="228">
        <f t="shared" ref="F2578:F2585" si="774">IFERROR(VLOOKUP(C2578,Tabla_Insumos,3,FALSE),0)</f>
        <v>0</v>
      </c>
      <c r="G2578" s="286">
        <f>ROUND(E2578*F2578,2)</f>
        <v>0</v>
      </c>
    </row>
    <row r="2579" spans="1:7" s="229" customFormat="1" ht="24" customHeight="1" x14ac:dyDescent="0.2">
      <c r="A2579" s="224" t="str">
        <f t="shared" si="771"/>
        <v/>
      </c>
      <c r="B2579" s="222">
        <f t="shared" si="772"/>
        <v>0</v>
      </c>
      <c r="C2579" s="223"/>
      <c r="D2579" s="224" t="str">
        <f t="shared" si="773"/>
        <v/>
      </c>
      <c r="E2579" s="225"/>
      <c r="F2579" s="228">
        <f t="shared" si="774"/>
        <v>0</v>
      </c>
      <c r="G2579" s="286">
        <f>ROUND(E2579*F2579,2)</f>
        <v>0</v>
      </c>
    </row>
    <row r="2580" spans="1:7" s="229" customFormat="1" ht="24" customHeight="1" x14ac:dyDescent="0.2">
      <c r="A2580" s="224" t="str">
        <f t="shared" si="771"/>
        <v/>
      </c>
      <c r="B2580" s="222">
        <f t="shared" si="772"/>
        <v>0</v>
      </c>
      <c r="C2580" s="223"/>
      <c r="D2580" s="224" t="str">
        <f t="shared" si="773"/>
        <v/>
      </c>
      <c r="E2580" s="225"/>
      <c r="F2580" s="228">
        <f t="shared" si="774"/>
        <v>0</v>
      </c>
      <c r="G2580" s="286">
        <f t="shared" ref="G2580:G2585" si="775">ROUND(E2580*F2580,2)</f>
        <v>0</v>
      </c>
    </row>
    <row r="2581" spans="1:7" s="229" customFormat="1" ht="24" customHeight="1" x14ac:dyDescent="0.2">
      <c r="A2581" s="224" t="str">
        <f t="shared" si="771"/>
        <v/>
      </c>
      <c r="B2581" s="222">
        <f t="shared" si="772"/>
        <v>0</v>
      </c>
      <c r="C2581" s="223"/>
      <c r="D2581" s="224" t="str">
        <f t="shared" si="773"/>
        <v/>
      </c>
      <c r="E2581" s="225"/>
      <c r="F2581" s="228">
        <f t="shared" si="774"/>
        <v>0</v>
      </c>
      <c r="G2581" s="286">
        <f t="shared" si="775"/>
        <v>0</v>
      </c>
    </row>
    <row r="2582" spans="1:7" s="229" customFormat="1" ht="24" customHeight="1" x14ac:dyDescent="0.2">
      <c r="A2582" s="224" t="str">
        <f t="shared" si="771"/>
        <v/>
      </c>
      <c r="B2582" s="222">
        <f t="shared" si="772"/>
        <v>0</v>
      </c>
      <c r="C2582" s="223"/>
      <c r="D2582" s="224" t="str">
        <f t="shared" si="773"/>
        <v/>
      </c>
      <c r="E2582" s="225"/>
      <c r="F2582" s="226">
        <f t="shared" si="774"/>
        <v>0</v>
      </c>
      <c r="G2582" s="286">
        <f t="shared" si="775"/>
        <v>0</v>
      </c>
    </row>
    <row r="2583" spans="1:7" s="229" customFormat="1" ht="24" customHeight="1" x14ac:dyDescent="0.2">
      <c r="A2583" s="224" t="str">
        <f t="shared" si="771"/>
        <v/>
      </c>
      <c r="B2583" s="222">
        <f t="shared" si="772"/>
        <v>0</v>
      </c>
      <c r="C2583" s="223"/>
      <c r="D2583" s="224" t="str">
        <f t="shared" si="773"/>
        <v/>
      </c>
      <c r="E2583" s="225"/>
      <c r="F2583" s="226">
        <f t="shared" si="774"/>
        <v>0</v>
      </c>
      <c r="G2583" s="286">
        <f t="shared" si="775"/>
        <v>0</v>
      </c>
    </row>
    <row r="2584" spans="1:7" s="229" customFormat="1" ht="24" customHeight="1" x14ac:dyDescent="0.2">
      <c r="A2584" s="224" t="str">
        <f t="shared" si="771"/>
        <v/>
      </c>
      <c r="B2584" s="222">
        <f t="shared" si="772"/>
        <v>0</v>
      </c>
      <c r="C2584" s="223"/>
      <c r="D2584" s="224" t="str">
        <f t="shared" si="773"/>
        <v/>
      </c>
      <c r="E2584" s="225"/>
      <c r="F2584" s="226">
        <f t="shared" si="774"/>
        <v>0</v>
      </c>
      <c r="G2584" s="286">
        <f t="shared" si="775"/>
        <v>0</v>
      </c>
    </row>
    <row r="2585" spans="1:7" s="229" customFormat="1" ht="24" customHeight="1" x14ac:dyDescent="0.2">
      <c r="A2585" s="224" t="str">
        <f t="shared" si="771"/>
        <v/>
      </c>
      <c r="B2585" s="222">
        <f t="shared" si="772"/>
        <v>0</v>
      </c>
      <c r="C2585" s="223"/>
      <c r="D2585" s="224" t="str">
        <f t="shared" si="773"/>
        <v/>
      </c>
      <c r="E2585" s="225"/>
      <c r="F2585" s="226">
        <f t="shared" si="774"/>
        <v>0</v>
      </c>
      <c r="G2585" s="286">
        <f t="shared" si="775"/>
        <v>0</v>
      </c>
    </row>
    <row r="2586" spans="1:7" ht="24" customHeight="1" x14ac:dyDescent="0.2">
      <c r="A2586" s="287"/>
      <c r="D2586" s="97"/>
      <c r="E2586" s="98"/>
      <c r="F2586" s="273" t="s">
        <v>32</v>
      </c>
      <c r="G2586" s="288">
        <f>SUBTOTAL(9,G2578:G2585)</f>
        <v>0</v>
      </c>
    </row>
    <row r="2587" spans="1:7" ht="24" customHeight="1" x14ac:dyDescent="0.2">
      <c r="A2587" s="287"/>
      <c r="C2587" s="107" t="s">
        <v>606</v>
      </c>
      <c r="D2587" s="97"/>
      <c r="E2587" s="98"/>
      <c r="G2587" s="289"/>
    </row>
    <row r="2588" spans="1:7" s="229" customFormat="1" ht="24" customHeight="1" x14ac:dyDescent="0.2">
      <c r="A2588" s="224" t="str">
        <f t="shared" ref="A2588:A2596" si="776">IFERROR(VLOOKUP(C2588,Tabla_Insumos,4,FALSE),"")</f>
        <v/>
      </c>
      <c r="B2588" s="222" t="str">
        <f t="shared" ref="B2588:B2596" si="777">IFERROR(VLOOKUP(C2588,Tabla_Insumos,5,FALSE),"")</f>
        <v/>
      </c>
      <c r="C2588" s="223"/>
      <c r="D2588" s="224" t="str">
        <f t="shared" ref="D2588:D2596" si="778">IFERROR(VLOOKUP(C2588,Tabla_Insumos,2,FALSE),"")</f>
        <v/>
      </c>
      <c r="E2588" s="225"/>
      <c r="F2588" s="226">
        <f t="shared" ref="F2588:F2596" si="779">IFERROR(VLOOKUP(C2588,Tabla_Insumos,3,FALSE),0)</f>
        <v>0</v>
      </c>
      <c r="G2588" s="286">
        <f t="shared" ref="G2588:G2596" si="780">ROUND(E2588*F2588,2)</f>
        <v>0</v>
      </c>
    </row>
    <row r="2589" spans="1:7" s="229" customFormat="1" ht="24" customHeight="1" x14ac:dyDescent="0.2">
      <c r="A2589" s="224" t="str">
        <f t="shared" si="776"/>
        <v/>
      </c>
      <c r="B2589" s="222" t="str">
        <f t="shared" si="777"/>
        <v/>
      </c>
      <c r="C2589" s="223"/>
      <c r="D2589" s="224" t="str">
        <f t="shared" si="778"/>
        <v/>
      </c>
      <c r="E2589" s="225"/>
      <c r="F2589" s="226">
        <f t="shared" si="779"/>
        <v>0</v>
      </c>
      <c r="G2589" s="286">
        <f t="shared" si="780"/>
        <v>0</v>
      </c>
    </row>
    <row r="2590" spans="1:7" s="229" customFormat="1" ht="24" customHeight="1" x14ac:dyDescent="0.2">
      <c r="A2590" s="224" t="str">
        <f t="shared" si="776"/>
        <v/>
      </c>
      <c r="B2590" s="222" t="str">
        <f t="shared" si="777"/>
        <v/>
      </c>
      <c r="C2590" s="223"/>
      <c r="D2590" s="224" t="str">
        <f t="shared" si="778"/>
        <v/>
      </c>
      <c r="E2590" s="225"/>
      <c r="F2590" s="226">
        <f t="shared" si="779"/>
        <v>0</v>
      </c>
      <c r="G2590" s="286">
        <f t="shared" si="780"/>
        <v>0</v>
      </c>
    </row>
    <row r="2591" spans="1:7" s="229" customFormat="1" ht="24" customHeight="1" x14ac:dyDescent="0.2">
      <c r="A2591" s="224" t="str">
        <f t="shared" si="776"/>
        <v/>
      </c>
      <c r="B2591" s="222" t="str">
        <f t="shared" si="777"/>
        <v/>
      </c>
      <c r="C2591" s="223"/>
      <c r="D2591" s="224" t="str">
        <f t="shared" si="778"/>
        <v/>
      </c>
      <c r="E2591" s="225"/>
      <c r="F2591" s="226">
        <f t="shared" si="779"/>
        <v>0</v>
      </c>
      <c r="G2591" s="286">
        <f t="shared" si="780"/>
        <v>0</v>
      </c>
    </row>
    <row r="2592" spans="1:7" s="229" customFormat="1" ht="24" customHeight="1" x14ac:dyDescent="0.2">
      <c r="A2592" s="224" t="str">
        <f t="shared" si="776"/>
        <v/>
      </c>
      <c r="B2592" s="222" t="str">
        <f t="shared" si="777"/>
        <v/>
      </c>
      <c r="C2592" s="223"/>
      <c r="D2592" s="224" t="str">
        <f t="shared" si="778"/>
        <v/>
      </c>
      <c r="E2592" s="225"/>
      <c r="F2592" s="226">
        <f t="shared" si="779"/>
        <v>0</v>
      </c>
      <c r="G2592" s="286">
        <f t="shared" si="780"/>
        <v>0</v>
      </c>
    </row>
    <row r="2593" spans="1:7" s="229" customFormat="1" ht="24" customHeight="1" x14ac:dyDescent="0.2">
      <c r="A2593" s="224" t="str">
        <f t="shared" si="776"/>
        <v/>
      </c>
      <c r="B2593" s="222" t="str">
        <f t="shared" si="777"/>
        <v/>
      </c>
      <c r="C2593" s="223"/>
      <c r="D2593" s="224" t="str">
        <f t="shared" si="778"/>
        <v/>
      </c>
      <c r="E2593" s="225"/>
      <c r="F2593" s="226">
        <f t="shared" si="779"/>
        <v>0</v>
      </c>
      <c r="G2593" s="286">
        <f t="shared" si="780"/>
        <v>0</v>
      </c>
    </row>
    <row r="2594" spans="1:7" s="229" customFormat="1" ht="24" customHeight="1" x14ac:dyDescent="0.2">
      <c r="A2594" s="224" t="str">
        <f t="shared" si="776"/>
        <v/>
      </c>
      <c r="B2594" s="222" t="str">
        <f t="shared" si="777"/>
        <v/>
      </c>
      <c r="C2594" s="223"/>
      <c r="D2594" s="224" t="str">
        <f t="shared" si="778"/>
        <v/>
      </c>
      <c r="E2594" s="225"/>
      <c r="F2594" s="226">
        <f t="shared" si="779"/>
        <v>0</v>
      </c>
      <c r="G2594" s="286">
        <f t="shared" si="780"/>
        <v>0</v>
      </c>
    </row>
    <row r="2595" spans="1:7" s="229" customFormat="1" ht="24" customHeight="1" x14ac:dyDescent="0.2">
      <c r="A2595" s="224" t="str">
        <f t="shared" si="776"/>
        <v/>
      </c>
      <c r="B2595" s="222" t="str">
        <f t="shared" si="777"/>
        <v/>
      </c>
      <c r="C2595" s="223"/>
      <c r="D2595" s="224" t="str">
        <f t="shared" si="778"/>
        <v/>
      </c>
      <c r="E2595" s="225"/>
      <c r="F2595" s="226">
        <f t="shared" si="779"/>
        <v>0</v>
      </c>
      <c r="G2595" s="286">
        <f t="shared" si="780"/>
        <v>0</v>
      </c>
    </row>
    <row r="2596" spans="1:7" s="229" customFormat="1" ht="24" customHeight="1" x14ac:dyDescent="0.2">
      <c r="A2596" s="224" t="str">
        <f t="shared" si="776"/>
        <v/>
      </c>
      <c r="B2596" s="222" t="str">
        <f t="shared" si="777"/>
        <v/>
      </c>
      <c r="C2596" s="223"/>
      <c r="D2596" s="224" t="str">
        <f t="shared" si="778"/>
        <v/>
      </c>
      <c r="E2596" s="225"/>
      <c r="F2596" s="226">
        <f t="shared" si="779"/>
        <v>0</v>
      </c>
      <c r="G2596" s="286">
        <f t="shared" si="780"/>
        <v>0</v>
      </c>
    </row>
    <row r="2597" spans="1:7" ht="24" customHeight="1" x14ac:dyDescent="0.2">
      <c r="A2597" s="290"/>
      <c r="B2597" s="97"/>
      <c r="D2597" s="97"/>
      <c r="E2597" s="98"/>
      <c r="F2597" s="273" t="s">
        <v>33</v>
      </c>
      <c r="G2597" s="288">
        <f>SUBTOTAL(9,G2588:G2596)</f>
        <v>0</v>
      </c>
    </row>
    <row r="2598" spans="1:7" ht="24" customHeight="1" x14ac:dyDescent="0.2">
      <c r="A2598" s="291"/>
      <c r="B2598" s="97"/>
      <c r="D2598" s="97"/>
      <c r="E2598" s="98"/>
      <c r="G2598" s="289"/>
    </row>
    <row r="2599" spans="1:7" ht="24" customHeight="1" x14ac:dyDescent="0.2">
      <c r="A2599" s="292" t="str">
        <f>B2557</f>
        <v/>
      </c>
      <c r="B2599" s="293" t="str">
        <f>C2557</f>
        <v/>
      </c>
      <c r="C2599" s="104"/>
      <c r="D2599" s="104" t="s">
        <v>34</v>
      </c>
      <c r="E2599" s="105"/>
      <c r="F2599" s="295" t="s">
        <v>35</v>
      </c>
      <c r="G2599" s="294">
        <f>SUBTOTAL(9,G2562:G2598)</f>
        <v>0</v>
      </c>
    </row>
    <row r="2601" spans="1:7" ht="24" customHeight="1" x14ac:dyDescent="0.2">
      <c r="A2601" s="274" t="s">
        <v>37</v>
      </c>
      <c r="B2601" s="275"/>
      <c r="C2601" s="275"/>
      <c r="D2601" s="275"/>
      <c r="E2601" s="275"/>
      <c r="F2601" s="275"/>
      <c r="G2601" s="276"/>
    </row>
    <row r="2602" spans="1:7" ht="24" customHeight="1" x14ac:dyDescent="0.2">
      <c r="A2602" s="277" t="s">
        <v>602</v>
      </c>
      <c r="B2602" s="93" t="str">
        <f>Comitente</f>
        <v>DIRECCION PROVINCIAL DE ESPACIOS VERDES</v>
      </c>
      <c r="C2602" s="89"/>
      <c r="D2602" s="94"/>
      <c r="E2602" s="94"/>
      <c r="F2602" s="95"/>
      <c r="G2602" s="278"/>
    </row>
    <row r="2603" spans="1:7" ht="24" customHeight="1" x14ac:dyDescent="0.2">
      <c r="A2603" s="277" t="s">
        <v>603</v>
      </c>
      <c r="B2603" s="93">
        <f>Contratista</f>
        <v>0</v>
      </c>
      <c r="C2603" s="90"/>
      <c r="D2603" s="90"/>
      <c r="E2603" s="90"/>
      <c r="F2603" s="96"/>
      <c r="G2603" s="279"/>
    </row>
    <row r="2604" spans="1:7" ht="24" customHeight="1" x14ac:dyDescent="0.2">
      <c r="A2604" s="277" t="s">
        <v>24</v>
      </c>
      <c r="B2604" s="93" t="str">
        <f>Obra</f>
        <v>EXTRACCION DE MANGRULLO EXISTENTE, PROVISION DE NUEVO MANGRULLO Y REFUNCIONALIZACION DE JUEGOS DE NIÑOS EN PARQUE DE MAYO</v>
      </c>
      <c r="C2604" s="90"/>
      <c r="D2604" s="90"/>
      <c r="E2604" s="90"/>
      <c r="F2604" s="96" t="s">
        <v>38</v>
      </c>
      <c r="G2604" s="280">
        <f>Fecha_Base</f>
        <v>44865</v>
      </c>
    </row>
    <row r="2605" spans="1:7" ht="24" customHeight="1" x14ac:dyDescent="0.2">
      <c r="A2605" s="281" t="s">
        <v>601</v>
      </c>
      <c r="B2605" s="91" t="str">
        <f>Ubicación</f>
        <v>CAPITAL</v>
      </c>
      <c r="C2605" s="91"/>
      <c r="D2605" s="97"/>
      <c r="E2605" s="98"/>
      <c r="G2605" s="282"/>
    </row>
    <row r="2606" spans="1:7" ht="24" customHeight="1" x14ac:dyDescent="0.2">
      <c r="A2606" s="281" t="s">
        <v>39</v>
      </c>
      <c r="B2606" s="100" t="str">
        <f>IFERROR(VALUE(LEFT(B2607,FIND(".",B2607)-1)),"")</f>
        <v/>
      </c>
      <c r="C2606" s="92" t="str">
        <f>IFERROR(VLOOKUP(B2606,Tabla_CyP,2,FALSE),"")</f>
        <v/>
      </c>
      <c r="E2606" s="98"/>
      <c r="G2606" s="282"/>
    </row>
    <row r="2607" spans="1:7" ht="24" customHeight="1" x14ac:dyDescent="0.2">
      <c r="A2607" s="281" t="s">
        <v>25</v>
      </c>
      <c r="B2607" s="101" t="str">
        <f>IFERROR(VLOOKUP(COUNTIF($A$1:A2607,"ANALISIS DE PRECIOS"),Tabla_NumeroItem,2,FALSE),"")</f>
        <v/>
      </c>
      <c r="C2607" s="92" t="str">
        <f>IFERROR(VLOOKUP(B2607,Tabla_CyP,2,FALSE),"")</f>
        <v/>
      </c>
      <c r="D2607" s="97"/>
      <c r="E2607" s="98"/>
      <c r="F2607" s="96" t="s">
        <v>26</v>
      </c>
      <c r="G2607" s="283" t="str">
        <f>IFERROR(VLOOKUP(B2607,Tabla_CyP,4,FALSE),"")</f>
        <v/>
      </c>
    </row>
    <row r="2608" spans="1:7" ht="24" customHeight="1" x14ac:dyDescent="0.2">
      <c r="A2608" s="281"/>
      <c r="B2608" s="91"/>
      <c r="D2608" s="97"/>
      <c r="E2608" s="98"/>
      <c r="G2608" s="282"/>
    </row>
    <row r="2609" spans="1:123" ht="24" customHeight="1" x14ac:dyDescent="0.2">
      <c r="A2609" s="334" t="s">
        <v>507</v>
      </c>
      <c r="B2609" s="335"/>
      <c r="C2609" s="336" t="s">
        <v>0</v>
      </c>
      <c r="D2609" s="336" t="s">
        <v>27</v>
      </c>
      <c r="E2609" s="338" t="s">
        <v>28</v>
      </c>
      <c r="F2609" s="340" t="s">
        <v>29</v>
      </c>
      <c r="G2609" s="340" t="s">
        <v>30</v>
      </c>
    </row>
    <row r="2610" spans="1:123" s="97" customFormat="1" ht="24" customHeight="1" x14ac:dyDescent="0.2">
      <c r="A2610" s="102" t="s">
        <v>508</v>
      </c>
      <c r="B2610" s="102" t="s">
        <v>509</v>
      </c>
      <c r="C2610" s="337"/>
      <c r="D2610" s="337"/>
      <c r="E2610" s="339"/>
      <c r="F2610" s="341"/>
      <c r="G2610" s="341"/>
      <c r="H2610" s="230"/>
      <c r="I2610" s="230"/>
      <c r="J2610" s="230"/>
      <c r="K2610" s="230"/>
      <c r="L2610" s="230"/>
      <c r="M2610" s="230"/>
      <c r="N2610" s="230"/>
      <c r="O2610" s="230"/>
      <c r="P2610" s="230"/>
      <c r="Q2610" s="230"/>
      <c r="R2610" s="230"/>
      <c r="S2610" s="230"/>
      <c r="T2610" s="230"/>
      <c r="U2610" s="230"/>
      <c r="V2610" s="230"/>
      <c r="W2610" s="230"/>
      <c r="X2610" s="230"/>
      <c r="Y2610" s="230"/>
      <c r="Z2610" s="230"/>
      <c r="AA2610" s="230"/>
      <c r="AB2610" s="230"/>
      <c r="AC2610" s="230"/>
      <c r="AD2610" s="230"/>
      <c r="AE2610" s="230"/>
      <c r="AF2610" s="230"/>
      <c r="AG2610" s="230"/>
      <c r="AH2610" s="230"/>
      <c r="AI2610" s="230"/>
      <c r="AJ2610" s="230"/>
      <c r="AK2610" s="230"/>
      <c r="AL2610" s="230"/>
      <c r="AM2610" s="230"/>
      <c r="AN2610" s="230"/>
      <c r="AO2610" s="230"/>
      <c r="AP2610" s="230"/>
      <c r="AQ2610" s="230"/>
      <c r="AR2610" s="230"/>
      <c r="AS2610" s="230"/>
      <c r="AT2610" s="230"/>
      <c r="AU2610" s="230"/>
      <c r="AV2610" s="230"/>
      <c r="AW2610" s="230"/>
      <c r="AX2610" s="230"/>
      <c r="AY2610" s="230"/>
      <c r="AZ2610" s="230"/>
      <c r="BA2610" s="230"/>
      <c r="BB2610" s="230"/>
      <c r="BC2610" s="230"/>
      <c r="BD2610" s="230"/>
      <c r="BE2610" s="230"/>
      <c r="BF2610" s="230"/>
      <c r="BG2610" s="230"/>
      <c r="BH2610" s="230"/>
      <c r="BI2610" s="230"/>
      <c r="BJ2610" s="230"/>
      <c r="BK2610" s="230"/>
      <c r="BL2610" s="230"/>
      <c r="BM2610" s="230"/>
      <c r="BN2610" s="230"/>
      <c r="BO2610" s="230"/>
      <c r="BP2610" s="230"/>
      <c r="BQ2610" s="230"/>
      <c r="BR2610" s="230"/>
      <c r="BS2610" s="230"/>
      <c r="BT2610" s="230"/>
      <c r="BU2610" s="230"/>
      <c r="BV2610" s="230"/>
      <c r="BW2610" s="230"/>
      <c r="BX2610" s="230"/>
      <c r="BY2610" s="230"/>
      <c r="BZ2610" s="230"/>
      <c r="CA2610" s="230"/>
      <c r="CB2610" s="230"/>
      <c r="CC2610" s="230"/>
      <c r="CD2610" s="230"/>
      <c r="CE2610" s="230"/>
      <c r="CF2610" s="230"/>
      <c r="CG2610" s="230"/>
      <c r="CH2610" s="230"/>
      <c r="CI2610" s="230"/>
      <c r="CJ2610" s="230"/>
      <c r="CK2610" s="230"/>
      <c r="CL2610" s="230"/>
      <c r="CM2610" s="230"/>
      <c r="CN2610" s="230"/>
      <c r="CO2610" s="230"/>
      <c r="CP2610" s="230"/>
      <c r="CQ2610" s="230"/>
      <c r="CR2610" s="230"/>
      <c r="CS2610" s="230"/>
      <c r="CT2610" s="230"/>
      <c r="CU2610" s="230"/>
      <c r="CV2610" s="230"/>
      <c r="CW2610" s="230"/>
      <c r="CX2610" s="230"/>
      <c r="CY2610" s="230"/>
      <c r="CZ2610" s="230"/>
      <c r="DA2610" s="230"/>
      <c r="DB2610" s="230"/>
      <c r="DC2610" s="230"/>
      <c r="DD2610" s="230"/>
      <c r="DE2610" s="230"/>
      <c r="DF2610" s="230"/>
      <c r="DG2610" s="230"/>
      <c r="DH2610" s="230"/>
      <c r="DI2610" s="230"/>
      <c r="DJ2610" s="230"/>
      <c r="DK2610" s="230"/>
      <c r="DL2610" s="230"/>
      <c r="DM2610" s="230"/>
      <c r="DN2610" s="230"/>
      <c r="DO2610" s="230"/>
      <c r="DP2610" s="230"/>
      <c r="DQ2610" s="230"/>
      <c r="DR2610" s="230"/>
      <c r="DS2610" s="230"/>
    </row>
    <row r="2611" spans="1:123" ht="24" customHeight="1" x14ac:dyDescent="0.2">
      <c r="A2611" s="284"/>
      <c r="B2611" s="103"/>
      <c r="C2611" s="143" t="s">
        <v>604</v>
      </c>
      <c r="D2611" s="104"/>
      <c r="E2611" s="105"/>
      <c r="F2611" s="106"/>
      <c r="G2611" s="285"/>
    </row>
    <row r="2612" spans="1:123" s="229" customFormat="1" ht="24" customHeight="1" x14ac:dyDescent="0.2">
      <c r="A2612" s="224" t="str">
        <f t="shared" ref="A2612:A2625" si="781">IFERROR(VLOOKUP(C2612,Tabla_Insumos,4,FALSE),"")</f>
        <v/>
      </c>
      <c r="B2612" s="222" t="str">
        <f>IFERROR(VLOOKUP(C2612,Tabla_Insumos,5,FALSE),"")</f>
        <v/>
      </c>
      <c r="C2612" s="223"/>
      <c r="D2612" s="224" t="str">
        <f t="shared" ref="D2612:D2625" si="782">IFERROR(VLOOKUP(C2612,Tabla_Insumos,2,FALSE),"")</f>
        <v/>
      </c>
      <c r="E2612" s="225"/>
      <c r="F2612" s="226">
        <f t="shared" ref="F2612:F2625" si="783">IFERROR(VLOOKUP(C2612,Tabla_Insumos,3,FALSE),0)</f>
        <v>0</v>
      </c>
      <c r="G2612" s="286">
        <f>ROUND(E2612*F2612,2)</f>
        <v>0</v>
      </c>
    </row>
    <row r="2613" spans="1:123" s="229" customFormat="1" ht="24" customHeight="1" x14ac:dyDescent="0.2">
      <c r="A2613" s="224" t="str">
        <f t="shared" si="781"/>
        <v/>
      </c>
      <c r="B2613" s="222" t="str">
        <f t="shared" ref="B2613:B2625" si="784">IFERROR(VLOOKUP(C2613,Tabla_Insumos,5,FALSE),"")</f>
        <v/>
      </c>
      <c r="C2613" s="223"/>
      <c r="D2613" s="224" t="str">
        <f t="shared" si="782"/>
        <v/>
      </c>
      <c r="E2613" s="225"/>
      <c r="F2613" s="226">
        <f t="shared" si="783"/>
        <v>0</v>
      </c>
      <c r="G2613" s="286">
        <f t="shared" ref="G2613:G2625" si="785">ROUND(E2613*F2613,2)</f>
        <v>0</v>
      </c>
    </row>
    <row r="2614" spans="1:123" s="229" customFormat="1" ht="24" customHeight="1" x14ac:dyDescent="0.2">
      <c r="A2614" s="224" t="str">
        <f t="shared" si="781"/>
        <v/>
      </c>
      <c r="B2614" s="222" t="str">
        <f t="shared" si="784"/>
        <v/>
      </c>
      <c r="C2614" s="223"/>
      <c r="D2614" s="224" t="str">
        <f t="shared" si="782"/>
        <v/>
      </c>
      <c r="E2614" s="225"/>
      <c r="F2614" s="226">
        <f t="shared" si="783"/>
        <v>0</v>
      </c>
      <c r="G2614" s="286">
        <f t="shared" si="785"/>
        <v>0</v>
      </c>
    </row>
    <row r="2615" spans="1:123" s="229" customFormat="1" ht="24" customHeight="1" x14ac:dyDescent="0.2">
      <c r="A2615" s="224" t="str">
        <f t="shared" si="781"/>
        <v/>
      </c>
      <c r="B2615" s="222" t="str">
        <f t="shared" si="784"/>
        <v/>
      </c>
      <c r="C2615" s="223"/>
      <c r="D2615" s="224" t="str">
        <f t="shared" si="782"/>
        <v/>
      </c>
      <c r="E2615" s="225"/>
      <c r="F2615" s="226">
        <f t="shared" si="783"/>
        <v>0</v>
      </c>
      <c r="G2615" s="286">
        <f t="shared" si="785"/>
        <v>0</v>
      </c>
    </row>
    <row r="2616" spans="1:123" s="229" customFormat="1" ht="24" customHeight="1" x14ac:dyDescent="0.2">
      <c r="A2616" s="224" t="str">
        <f t="shared" si="781"/>
        <v/>
      </c>
      <c r="B2616" s="222" t="str">
        <f t="shared" si="784"/>
        <v/>
      </c>
      <c r="C2616" s="223"/>
      <c r="D2616" s="224" t="str">
        <f t="shared" si="782"/>
        <v/>
      </c>
      <c r="E2616" s="225"/>
      <c r="F2616" s="226">
        <f t="shared" si="783"/>
        <v>0</v>
      </c>
      <c r="G2616" s="286">
        <f t="shared" si="785"/>
        <v>0</v>
      </c>
    </row>
    <row r="2617" spans="1:123" s="229" customFormat="1" ht="24" customHeight="1" x14ac:dyDescent="0.2">
      <c r="A2617" s="224" t="str">
        <f t="shared" si="781"/>
        <v/>
      </c>
      <c r="B2617" s="222" t="str">
        <f t="shared" si="784"/>
        <v/>
      </c>
      <c r="C2617" s="223"/>
      <c r="D2617" s="224" t="str">
        <f t="shared" si="782"/>
        <v/>
      </c>
      <c r="E2617" s="225"/>
      <c r="F2617" s="226">
        <f t="shared" si="783"/>
        <v>0</v>
      </c>
      <c r="G2617" s="286">
        <f t="shared" si="785"/>
        <v>0</v>
      </c>
    </row>
    <row r="2618" spans="1:123" s="229" customFormat="1" ht="24" customHeight="1" x14ac:dyDescent="0.2">
      <c r="A2618" s="224" t="str">
        <f t="shared" si="781"/>
        <v/>
      </c>
      <c r="B2618" s="222" t="str">
        <f t="shared" si="784"/>
        <v/>
      </c>
      <c r="C2618" s="223"/>
      <c r="D2618" s="224" t="str">
        <f t="shared" si="782"/>
        <v/>
      </c>
      <c r="E2618" s="225"/>
      <c r="F2618" s="226">
        <f t="shared" si="783"/>
        <v>0</v>
      </c>
      <c r="G2618" s="286">
        <f t="shared" si="785"/>
        <v>0</v>
      </c>
    </row>
    <row r="2619" spans="1:123" s="229" customFormat="1" ht="24" customHeight="1" x14ac:dyDescent="0.2">
      <c r="A2619" s="224" t="str">
        <f t="shared" si="781"/>
        <v/>
      </c>
      <c r="B2619" s="222" t="str">
        <f t="shared" si="784"/>
        <v/>
      </c>
      <c r="C2619" s="223"/>
      <c r="D2619" s="224" t="str">
        <f t="shared" si="782"/>
        <v/>
      </c>
      <c r="E2619" s="225"/>
      <c r="F2619" s="226">
        <f t="shared" si="783"/>
        <v>0</v>
      </c>
      <c r="G2619" s="286">
        <f t="shared" si="785"/>
        <v>0</v>
      </c>
    </row>
    <row r="2620" spans="1:123" s="229" customFormat="1" ht="24" customHeight="1" x14ac:dyDescent="0.2">
      <c r="A2620" s="224" t="str">
        <f t="shared" si="781"/>
        <v/>
      </c>
      <c r="B2620" s="222" t="str">
        <f t="shared" si="784"/>
        <v/>
      </c>
      <c r="C2620" s="223"/>
      <c r="D2620" s="224" t="str">
        <f t="shared" si="782"/>
        <v/>
      </c>
      <c r="E2620" s="225"/>
      <c r="F2620" s="226">
        <f t="shared" si="783"/>
        <v>0</v>
      </c>
      <c r="G2620" s="286">
        <f t="shared" si="785"/>
        <v>0</v>
      </c>
    </row>
    <row r="2621" spans="1:123" s="229" customFormat="1" ht="24" customHeight="1" x14ac:dyDescent="0.2">
      <c r="A2621" s="224" t="str">
        <f t="shared" si="781"/>
        <v/>
      </c>
      <c r="B2621" s="222" t="str">
        <f t="shared" si="784"/>
        <v/>
      </c>
      <c r="C2621" s="223"/>
      <c r="D2621" s="224" t="str">
        <f t="shared" si="782"/>
        <v/>
      </c>
      <c r="E2621" s="225"/>
      <c r="F2621" s="226">
        <f t="shared" si="783"/>
        <v>0</v>
      </c>
      <c r="G2621" s="286">
        <f t="shared" si="785"/>
        <v>0</v>
      </c>
    </row>
    <row r="2622" spans="1:123" s="229" customFormat="1" ht="24" customHeight="1" x14ac:dyDescent="0.2">
      <c r="A2622" s="224" t="str">
        <f t="shared" si="781"/>
        <v/>
      </c>
      <c r="B2622" s="222" t="str">
        <f t="shared" si="784"/>
        <v/>
      </c>
      <c r="C2622" s="223"/>
      <c r="D2622" s="224" t="str">
        <f t="shared" si="782"/>
        <v/>
      </c>
      <c r="E2622" s="225"/>
      <c r="F2622" s="226">
        <f t="shared" si="783"/>
        <v>0</v>
      </c>
      <c r="G2622" s="286">
        <f t="shared" si="785"/>
        <v>0</v>
      </c>
    </row>
    <row r="2623" spans="1:123" s="229" customFormat="1" ht="24" customHeight="1" x14ac:dyDescent="0.2">
      <c r="A2623" s="224" t="str">
        <f t="shared" si="781"/>
        <v/>
      </c>
      <c r="B2623" s="222" t="str">
        <f t="shared" si="784"/>
        <v/>
      </c>
      <c r="C2623" s="223"/>
      <c r="D2623" s="224" t="str">
        <f t="shared" si="782"/>
        <v/>
      </c>
      <c r="E2623" s="225"/>
      <c r="F2623" s="226">
        <f t="shared" si="783"/>
        <v>0</v>
      </c>
      <c r="G2623" s="286">
        <f t="shared" si="785"/>
        <v>0</v>
      </c>
    </row>
    <row r="2624" spans="1:123" s="229" customFormat="1" ht="24" customHeight="1" x14ac:dyDescent="0.2">
      <c r="A2624" s="224" t="str">
        <f t="shared" si="781"/>
        <v/>
      </c>
      <c r="B2624" s="222" t="str">
        <f t="shared" si="784"/>
        <v/>
      </c>
      <c r="C2624" s="223"/>
      <c r="D2624" s="224" t="str">
        <f t="shared" si="782"/>
        <v/>
      </c>
      <c r="E2624" s="225"/>
      <c r="F2624" s="226">
        <f t="shared" si="783"/>
        <v>0</v>
      </c>
      <c r="G2624" s="286">
        <f t="shared" si="785"/>
        <v>0</v>
      </c>
    </row>
    <row r="2625" spans="1:7" s="229" customFormat="1" ht="24" customHeight="1" x14ac:dyDescent="0.2">
      <c r="A2625" s="224" t="str">
        <f t="shared" si="781"/>
        <v/>
      </c>
      <c r="B2625" s="222" t="str">
        <f t="shared" si="784"/>
        <v/>
      </c>
      <c r="C2625" s="223"/>
      <c r="D2625" s="224" t="str">
        <f t="shared" si="782"/>
        <v/>
      </c>
      <c r="E2625" s="225"/>
      <c r="F2625" s="227">
        <f t="shared" si="783"/>
        <v>0</v>
      </c>
      <c r="G2625" s="286">
        <f t="shared" si="785"/>
        <v>0</v>
      </c>
    </row>
    <row r="2626" spans="1:7" ht="24" customHeight="1" x14ac:dyDescent="0.2">
      <c r="A2626" s="287"/>
      <c r="D2626" s="97"/>
      <c r="E2626" s="98"/>
      <c r="F2626" s="273" t="s">
        <v>31</v>
      </c>
      <c r="G2626" s="288">
        <f>SUBTOTAL(9,G2612:G2625)</f>
        <v>0</v>
      </c>
    </row>
    <row r="2627" spans="1:7" ht="24" customHeight="1" x14ac:dyDescent="0.2">
      <c r="A2627" s="287"/>
      <c r="C2627" s="107" t="s">
        <v>605</v>
      </c>
      <c r="D2627" s="97"/>
      <c r="E2627" s="98"/>
      <c r="G2627" s="289"/>
    </row>
    <row r="2628" spans="1:7" s="229" customFormat="1" ht="24" customHeight="1" x14ac:dyDescent="0.2">
      <c r="A2628" s="224" t="str">
        <f t="shared" ref="A2628:A2635" si="786">IFERROR(VLOOKUP(C2628,Tabla_Insumos,4,FALSE),"")</f>
        <v/>
      </c>
      <c r="B2628" s="222">
        <f t="shared" ref="B2628:B2635" si="787">IFERROR(VLOOKUP(A2628,Tabla_Indices,5,FALSE),"")</f>
        <v>0</v>
      </c>
      <c r="C2628" s="223"/>
      <c r="D2628" s="224" t="str">
        <f t="shared" ref="D2628:D2635" si="788">IFERROR(VLOOKUP(C2628,Tabla_Insumos,2,FALSE),"")</f>
        <v/>
      </c>
      <c r="E2628" s="225"/>
      <c r="F2628" s="228">
        <f t="shared" ref="F2628:F2635" si="789">IFERROR(VLOOKUP(C2628,Tabla_Insumos,3,FALSE),0)</f>
        <v>0</v>
      </c>
      <c r="G2628" s="286">
        <f>ROUND(E2628*F2628,2)</f>
        <v>0</v>
      </c>
    </row>
    <row r="2629" spans="1:7" s="229" customFormat="1" ht="24" customHeight="1" x14ac:dyDescent="0.2">
      <c r="A2629" s="224" t="str">
        <f t="shared" si="786"/>
        <v/>
      </c>
      <c r="B2629" s="222">
        <f t="shared" si="787"/>
        <v>0</v>
      </c>
      <c r="C2629" s="223"/>
      <c r="D2629" s="224" t="str">
        <f t="shared" si="788"/>
        <v/>
      </c>
      <c r="E2629" s="225"/>
      <c r="F2629" s="228">
        <f t="shared" si="789"/>
        <v>0</v>
      </c>
      <c r="G2629" s="286">
        <f>ROUND(E2629*F2629,2)</f>
        <v>0</v>
      </c>
    </row>
    <row r="2630" spans="1:7" s="229" customFormat="1" ht="24" customHeight="1" x14ac:dyDescent="0.2">
      <c r="A2630" s="224" t="str">
        <f t="shared" si="786"/>
        <v/>
      </c>
      <c r="B2630" s="222">
        <f t="shared" si="787"/>
        <v>0</v>
      </c>
      <c r="C2630" s="223"/>
      <c r="D2630" s="224" t="str">
        <f t="shared" si="788"/>
        <v/>
      </c>
      <c r="E2630" s="225"/>
      <c r="F2630" s="228">
        <f t="shared" si="789"/>
        <v>0</v>
      </c>
      <c r="G2630" s="286">
        <f t="shared" ref="G2630:G2635" si="790">ROUND(E2630*F2630,2)</f>
        <v>0</v>
      </c>
    </row>
    <row r="2631" spans="1:7" s="229" customFormat="1" ht="24" customHeight="1" x14ac:dyDescent="0.2">
      <c r="A2631" s="224" t="str">
        <f t="shared" si="786"/>
        <v/>
      </c>
      <c r="B2631" s="222">
        <f t="shared" si="787"/>
        <v>0</v>
      </c>
      <c r="C2631" s="223"/>
      <c r="D2631" s="224" t="str">
        <f t="shared" si="788"/>
        <v/>
      </c>
      <c r="E2631" s="225"/>
      <c r="F2631" s="228">
        <f t="shared" si="789"/>
        <v>0</v>
      </c>
      <c r="G2631" s="286">
        <f t="shared" si="790"/>
        <v>0</v>
      </c>
    </row>
    <row r="2632" spans="1:7" s="229" customFormat="1" ht="24" customHeight="1" x14ac:dyDescent="0.2">
      <c r="A2632" s="224" t="str">
        <f t="shared" si="786"/>
        <v/>
      </c>
      <c r="B2632" s="222">
        <f t="shared" si="787"/>
        <v>0</v>
      </c>
      <c r="C2632" s="223"/>
      <c r="D2632" s="224" t="str">
        <f t="shared" si="788"/>
        <v/>
      </c>
      <c r="E2632" s="225"/>
      <c r="F2632" s="226">
        <f t="shared" si="789"/>
        <v>0</v>
      </c>
      <c r="G2632" s="286">
        <f t="shared" si="790"/>
        <v>0</v>
      </c>
    </row>
    <row r="2633" spans="1:7" s="229" customFormat="1" ht="24" customHeight="1" x14ac:dyDescent="0.2">
      <c r="A2633" s="224" t="str">
        <f t="shared" si="786"/>
        <v/>
      </c>
      <c r="B2633" s="222">
        <f t="shared" si="787"/>
        <v>0</v>
      </c>
      <c r="C2633" s="223"/>
      <c r="D2633" s="224" t="str">
        <f t="shared" si="788"/>
        <v/>
      </c>
      <c r="E2633" s="225"/>
      <c r="F2633" s="226">
        <f t="shared" si="789"/>
        <v>0</v>
      </c>
      <c r="G2633" s="286">
        <f t="shared" si="790"/>
        <v>0</v>
      </c>
    </row>
    <row r="2634" spans="1:7" s="229" customFormat="1" ht="24" customHeight="1" x14ac:dyDescent="0.2">
      <c r="A2634" s="224" t="str">
        <f t="shared" si="786"/>
        <v/>
      </c>
      <c r="B2634" s="222">
        <f t="shared" si="787"/>
        <v>0</v>
      </c>
      <c r="C2634" s="223"/>
      <c r="D2634" s="224" t="str">
        <f t="shared" si="788"/>
        <v/>
      </c>
      <c r="E2634" s="225"/>
      <c r="F2634" s="226">
        <f t="shared" si="789"/>
        <v>0</v>
      </c>
      <c r="G2634" s="286">
        <f t="shared" si="790"/>
        <v>0</v>
      </c>
    </row>
    <row r="2635" spans="1:7" s="229" customFormat="1" ht="24" customHeight="1" x14ac:dyDescent="0.2">
      <c r="A2635" s="224" t="str">
        <f t="shared" si="786"/>
        <v/>
      </c>
      <c r="B2635" s="222">
        <f t="shared" si="787"/>
        <v>0</v>
      </c>
      <c r="C2635" s="223"/>
      <c r="D2635" s="224" t="str">
        <f t="shared" si="788"/>
        <v/>
      </c>
      <c r="E2635" s="225"/>
      <c r="F2635" s="226">
        <f t="shared" si="789"/>
        <v>0</v>
      </c>
      <c r="G2635" s="286">
        <f t="shared" si="790"/>
        <v>0</v>
      </c>
    </row>
    <row r="2636" spans="1:7" ht="24" customHeight="1" x14ac:dyDescent="0.2">
      <c r="A2636" s="287"/>
      <c r="D2636" s="97"/>
      <c r="E2636" s="98"/>
      <c r="F2636" s="273" t="s">
        <v>32</v>
      </c>
      <c r="G2636" s="288">
        <f>SUBTOTAL(9,G2628:G2635)</f>
        <v>0</v>
      </c>
    </row>
    <row r="2637" spans="1:7" ht="24" customHeight="1" x14ac:dyDescent="0.2">
      <c r="A2637" s="287"/>
      <c r="C2637" s="107" t="s">
        <v>606</v>
      </c>
      <c r="D2637" s="97"/>
      <c r="E2637" s="98"/>
      <c r="G2637" s="289"/>
    </row>
    <row r="2638" spans="1:7" s="229" customFormat="1" ht="24" customHeight="1" x14ac:dyDescent="0.2">
      <c r="A2638" s="224" t="str">
        <f t="shared" ref="A2638:A2646" si="791">IFERROR(VLOOKUP(C2638,Tabla_Insumos,4,FALSE),"")</f>
        <v/>
      </c>
      <c r="B2638" s="222" t="str">
        <f t="shared" ref="B2638:B2646" si="792">IFERROR(VLOOKUP(C2638,Tabla_Insumos,5,FALSE),"")</f>
        <v/>
      </c>
      <c r="C2638" s="223"/>
      <c r="D2638" s="224" t="str">
        <f t="shared" ref="D2638:D2646" si="793">IFERROR(VLOOKUP(C2638,Tabla_Insumos,2,FALSE),"")</f>
        <v/>
      </c>
      <c r="E2638" s="225"/>
      <c r="F2638" s="226">
        <f t="shared" ref="F2638:F2646" si="794">IFERROR(VLOOKUP(C2638,Tabla_Insumos,3,FALSE),0)</f>
        <v>0</v>
      </c>
      <c r="G2638" s="286">
        <f t="shared" ref="G2638:G2646" si="795">ROUND(E2638*F2638,2)</f>
        <v>0</v>
      </c>
    </row>
    <row r="2639" spans="1:7" s="229" customFormat="1" ht="24" customHeight="1" x14ac:dyDescent="0.2">
      <c r="A2639" s="224" t="str">
        <f t="shared" si="791"/>
        <v/>
      </c>
      <c r="B2639" s="222" t="str">
        <f t="shared" si="792"/>
        <v/>
      </c>
      <c r="C2639" s="223"/>
      <c r="D2639" s="224" t="str">
        <f t="shared" si="793"/>
        <v/>
      </c>
      <c r="E2639" s="225"/>
      <c r="F2639" s="226">
        <f t="shared" si="794"/>
        <v>0</v>
      </c>
      <c r="G2639" s="286">
        <f t="shared" si="795"/>
        <v>0</v>
      </c>
    </row>
    <row r="2640" spans="1:7" s="229" customFormat="1" ht="24" customHeight="1" x14ac:dyDescent="0.2">
      <c r="A2640" s="224" t="str">
        <f t="shared" si="791"/>
        <v/>
      </c>
      <c r="B2640" s="222" t="str">
        <f t="shared" si="792"/>
        <v/>
      </c>
      <c r="C2640" s="223"/>
      <c r="D2640" s="224" t="str">
        <f t="shared" si="793"/>
        <v/>
      </c>
      <c r="E2640" s="225"/>
      <c r="F2640" s="226">
        <f t="shared" si="794"/>
        <v>0</v>
      </c>
      <c r="G2640" s="286">
        <f t="shared" si="795"/>
        <v>0</v>
      </c>
    </row>
    <row r="2641" spans="1:7" s="229" customFormat="1" ht="24" customHeight="1" x14ac:dyDescent="0.2">
      <c r="A2641" s="224" t="str">
        <f t="shared" si="791"/>
        <v/>
      </c>
      <c r="B2641" s="222" t="str">
        <f t="shared" si="792"/>
        <v/>
      </c>
      <c r="C2641" s="223"/>
      <c r="D2641" s="224" t="str">
        <f t="shared" si="793"/>
        <v/>
      </c>
      <c r="E2641" s="225"/>
      <c r="F2641" s="226">
        <f t="shared" si="794"/>
        <v>0</v>
      </c>
      <c r="G2641" s="286">
        <f t="shared" si="795"/>
        <v>0</v>
      </c>
    </row>
    <row r="2642" spans="1:7" s="229" customFormat="1" ht="24" customHeight="1" x14ac:dyDescent="0.2">
      <c r="A2642" s="224" t="str">
        <f t="shared" si="791"/>
        <v/>
      </c>
      <c r="B2642" s="222" t="str">
        <f t="shared" si="792"/>
        <v/>
      </c>
      <c r="C2642" s="223"/>
      <c r="D2642" s="224" t="str">
        <f t="shared" si="793"/>
        <v/>
      </c>
      <c r="E2642" s="225"/>
      <c r="F2642" s="226">
        <f t="shared" si="794"/>
        <v>0</v>
      </c>
      <c r="G2642" s="286">
        <f t="shared" si="795"/>
        <v>0</v>
      </c>
    </row>
    <row r="2643" spans="1:7" s="229" customFormat="1" ht="24" customHeight="1" x14ac:dyDescent="0.2">
      <c r="A2643" s="224" t="str">
        <f t="shared" si="791"/>
        <v/>
      </c>
      <c r="B2643" s="222" t="str">
        <f t="shared" si="792"/>
        <v/>
      </c>
      <c r="C2643" s="223"/>
      <c r="D2643" s="224" t="str">
        <f t="shared" si="793"/>
        <v/>
      </c>
      <c r="E2643" s="225"/>
      <c r="F2643" s="226">
        <f t="shared" si="794"/>
        <v>0</v>
      </c>
      <c r="G2643" s="286">
        <f t="shared" si="795"/>
        <v>0</v>
      </c>
    </row>
    <row r="2644" spans="1:7" s="229" customFormat="1" ht="24" customHeight="1" x14ac:dyDescent="0.2">
      <c r="A2644" s="224" t="str">
        <f t="shared" si="791"/>
        <v/>
      </c>
      <c r="B2644" s="222" t="str">
        <f t="shared" si="792"/>
        <v/>
      </c>
      <c r="C2644" s="223"/>
      <c r="D2644" s="224" t="str">
        <f t="shared" si="793"/>
        <v/>
      </c>
      <c r="E2644" s="225"/>
      <c r="F2644" s="226">
        <f t="shared" si="794"/>
        <v>0</v>
      </c>
      <c r="G2644" s="286">
        <f t="shared" si="795"/>
        <v>0</v>
      </c>
    </row>
    <row r="2645" spans="1:7" s="229" customFormat="1" ht="24" customHeight="1" x14ac:dyDescent="0.2">
      <c r="A2645" s="224" t="str">
        <f t="shared" si="791"/>
        <v/>
      </c>
      <c r="B2645" s="222" t="str">
        <f t="shared" si="792"/>
        <v/>
      </c>
      <c r="C2645" s="223"/>
      <c r="D2645" s="224" t="str">
        <f t="shared" si="793"/>
        <v/>
      </c>
      <c r="E2645" s="225"/>
      <c r="F2645" s="226">
        <f t="shared" si="794"/>
        <v>0</v>
      </c>
      <c r="G2645" s="286">
        <f t="shared" si="795"/>
        <v>0</v>
      </c>
    </row>
    <row r="2646" spans="1:7" s="229" customFormat="1" ht="24" customHeight="1" x14ac:dyDescent="0.2">
      <c r="A2646" s="224" t="str">
        <f t="shared" si="791"/>
        <v/>
      </c>
      <c r="B2646" s="222" t="str">
        <f t="shared" si="792"/>
        <v/>
      </c>
      <c r="C2646" s="223"/>
      <c r="D2646" s="224" t="str">
        <f t="shared" si="793"/>
        <v/>
      </c>
      <c r="E2646" s="225"/>
      <c r="F2646" s="226">
        <f t="shared" si="794"/>
        <v>0</v>
      </c>
      <c r="G2646" s="286">
        <f t="shared" si="795"/>
        <v>0</v>
      </c>
    </row>
    <row r="2647" spans="1:7" ht="24" customHeight="1" x14ac:dyDescent="0.2">
      <c r="A2647" s="290"/>
      <c r="B2647" s="97"/>
      <c r="D2647" s="97"/>
      <c r="E2647" s="98"/>
      <c r="F2647" s="273" t="s">
        <v>33</v>
      </c>
      <c r="G2647" s="288">
        <f>SUBTOTAL(9,G2638:G2646)</f>
        <v>0</v>
      </c>
    </row>
    <row r="2648" spans="1:7" ht="24" customHeight="1" x14ac:dyDescent="0.2">
      <c r="A2648" s="291"/>
      <c r="B2648" s="97"/>
      <c r="D2648" s="97"/>
      <c r="E2648" s="98"/>
      <c r="G2648" s="289"/>
    </row>
    <row r="2649" spans="1:7" ht="24" customHeight="1" x14ac:dyDescent="0.2">
      <c r="A2649" s="292" t="str">
        <f>B2607</f>
        <v/>
      </c>
      <c r="B2649" s="293" t="str">
        <f>C2607</f>
        <v/>
      </c>
      <c r="C2649" s="104"/>
      <c r="D2649" s="104" t="s">
        <v>34</v>
      </c>
      <c r="E2649" s="105"/>
      <c r="F2649" s="295" t="s">
        <v>35</v>
      </c>
      <c r="G2649" s="294">
        <f>SUBTOTAL(9,G2612:G2648)</f>
        <v>0</v>
      </c>
    </row>
    <row r="2651" spans="1:7" ht="24" customHeight="1" x14ac:dyDescent="0.2">
      <c r="A2651" s="274" t="s">
        <v>37</v>
      </c>
      <c r="B2651" s="275"/>
      <c r="C2651" s="275"/>
      <c r="D2651" s="275"/>
      <c r="E2651" s="275"/>
      <c r="F2651" s="275"/>
      <c r="G2651" s="276"/>
    </row>
    <row r="2652" spans="1:7" ht="24" customHeight="1" x14ac:dyDescent="0.2">
      <c r="A2652" s="277" t="s">
        <v>602</v>
      </c>
      <c r="B2652" s="93" t="str">
        <f>Comitente</f>
        <v>DIRECCION PROVINCIAL DE ESPACIOS VERDES</v>
      </c>
      <c r="C2652" s="89"/>
      <c r="D2652" s="94"/>
      <c r="E2652" s="94"/>
      <c r="F2652" s="95"/>
      <c r="G2652" s="278"/>
    </row>
    <row r="2653" spans="1:7" ht="24" customHeight="1" x14ac:dyDescent="0.2">
      <c r="A2653" s="277" t="s">
        <v>603</v>
      </c>
      <c r="B2653" s="93">
        <f>Contratista</f>
        <v>0</v>
      </c>
      <c r="C2653" s="90"/>
      <c r="D2653" s="90"/>
      <c r="E2653" s="90"/>
      <c r="F2653" s="96"/>
      <c r="G2653" s="279"/>
    </row>
    <row r="2654" spans="1:7" ht="24" customHeight="1" x14ac:dyDescent="0.2">
      <c r="A2654" s="277" t="s">
        <v>24</v>
      </c>
      <c r="B2654" s="93" t="str">
        <f>Obra</f>
        <v>EXTRACCION DE MANGRULLO EXISTENTE, PROVISION DE NUEVO MANGRULLO Y REFUNCIONALIZACION DE JUEGOS DE NIÑOS EN PARQUE DE MAYO</v>
      </c>
      <c r="C2654" s="90"/>
      <c r="D2654" s="90"/>
      <c r="E2654" s="90"/>
      <c r="F2654" s="96" t="s">
        <v>38</v>
      </c>
      <c r="G2654" s="280">
        <f>Fecha_Base</f>
        <v>44865</v>
      </c>
    </row>
    <row r="2655" spans="1:7" ht="24" customHeight="1" x14ac:dyDescent="0.2">
      <c r="A2655" s="281" t="s">
        <v>601</v>
      </c>
      <c r="B2655" s="91" t="str">
        <f>Ubicación</f>
        <v>CAPITAL</v>
      </c>
      <c r="C2655" s="91"/>
      <c r="D2655" s="97"/>
      <c r="E2655" s="98"/>
      <c r="G2655" s="282"/>
    </row>
    <row r="2656" spans="1:7" ht="24" customHeight="1" x14ac:dyDescent="0.2">
      <c r="A2656" s="281" t="s">
        <v>39</v>
      </c>
      <c r="B2656" s="100" t="str">
        <f>IFERROR(VALUE(LEFT(B2657,FIND(".",B2657)-1)),"")</f>
        <v/>
      </c>
      <c r="C2656" s="92" t="str">
        <f>IFERROR(VLOOKUP(B2656,Tabla_CyP,2,FALSE),"")</f>
        <v/>
      </c>
      <c r="E2656" s="98"/>
      <c r="G2656" s="282"/>
    </row>
    <row r="2657" spans="1:123" ht="24" customHeight="1" x14ac:dyDescent="0.2">
      <c r="A2657" s="281" t="s">
        <v>25</v>
      </c>
      <c r="B2657" s="101" t="str">
        <f>IFERROR(VLOOKUP(COUNTIF($A$1:A2657,"ANALISIS DE PRECIOS"),Tabla_NumeroItem,2,FALSE),"")</f>
        <v/>
      </c>
      <c r="C2657" s="92" t="str">
        <f>IFERROR(VLOOKUP(B2657,Tabla_CyP,2,FALSE),"")</f>
        <v/>
      </c>
      <c r="D2657" s="97"/>
      <c r="E2657" s="98"/>
      <c r="F2657" s="96" t="s">
        <v>26</v>
      </c>
      <c r="G2657" s="283" t="str">
        <f>IFERROR(VLOOKUP(B2657,Tabla_CyP,4,FALSE),"")</f>
        <v/>
      </c>
    </row>
    <row r="2658" spans="1:123" ht="24" customHeight="1" x14ac:dyDescent="0.2">
      <c r="A2658" s="281"/>
      <c r="B2658" s="91"/>
      <c r="D2658" s="97"/>
      <c r="E2658" s="98"/>
      <c r="G2658" s="282"/>
    </row>
    <row r="2659" spans="1:123" ht="24" customHeight="1" x14ac:dyDescent="0.2">
      <c r="A2659" s="334" t="s">
        <v>507</v>
      </c>
      <c r="B2659" s="335"/>
      <c r="C2659" s="336" t="s">
        <v>0</v>
      </c>
      <c r="D2659" s="336" t="s">
        <v>27</v>
      </c>
      <c r="E2659" s="338" t="s">
        <v>28</v>
      </c>
      <c r="F2659" s="340" t="s">
        <v>29</v>
      </c>
      <c r="G2659" s="340" t="s">
        <v>30</v>
      </c>
    </row>
    <row r="2660" spans="1:123" s="97" customFormat="1" ht="24" customHeight="1" x14ac:dyDescent="0.2">
      <c r="A2660" s="102" t="s">
        <v>508</v>
      </c>
      <c r="B2660" s="102" t="s">
        <v>509</v>
      </c>
      <c r="C2660" s="337"/>
      <c r="D2660" s="337"/>
      <c r="E2660" s="339"/>
      <c r="F2660" s="341"/>
      <c r="G2660" s="341"/>
      <c r="H2660" s="230"/>
      <c r="I2660" s="230"/>
      <c r="J2660" s="230"/>
      <c r="K2660" s="230"/>
      <c r="L2660" s="230"/>
      <c r="M2660" s="230"/>
      <c r="N2660" s="230"/>
      <c r="O2660" s="230"/>
      <c r="P2660" s="230"/>
      <c r="Q2660" s="230"/>
      <c r="R2660" s="230"/>
      <c r="S2660" s="230"/>
      <c r="T2660" s="230"/>
      <c r="U2660" s="230"/>
      <c r="V2660" s="230"/>
      <c r="W2660" s="230"/>
      <c r="X2660" s="230"/>
      <c r="Y2660" s="230"/>
      <c r="Z2660" s="230"/>
      <c r="AA2660" s="230"/>
      <c r="AB2660" s="230"/>
      <c r="AC2660" s="230"/>
      <c r="AD2660" s="230"/>
      <c r="AE2660" s="230"/>
      <c r="AF2660" s="230"/>
      <c r="AG2660" s="230"/>
      <c r="AH2660" s="230"/>
      <c r="AI2660" s="230"/>
      <c r="AJ2660" s="230"/>
      <c r="AK2660" s="230"/>
      <c r="AL2660" s="230"/>
      <c r="AM2660" s="230"/>
      <c r="AN2660" s="230"/>
      <c r="AO2660" s="230"/>
      <c r="AP2660" s="230"/>
      <c r="AQ2660" s="230"/>
      <c r="AR2660" s="230"/>
      <c r="AS2660" s="230"/>
      <c r="AT2660" s="230"/>
      <c r="AU2660" s="230"/>
      <c r="AV2660" s="230"/>
      <c r="AW2660" s="230"/>
      <c r="AX2660" s="230"/>
      <c r="AY2660" s="230"/>
      <c r="AZ2660" s="230"/>
      <c r="BA2660" s="230"/>
      <c r="BB2660" s="230"/>
      <c r="BC2660" s="230"/>
      <c r="BD2660" s="230"/>
      <c r="BE2660" s="230"/>
      <c r="BF2660" s="230"/>
      <c r="BG2660" s="230"/>
      <c r="BH2660" s="230"/>
      <c r="BI2660" s="230"/>
      <c r="BJ2660" s="230"/>
      <c r="BK2660" s="230"/>
      <c r="BL2660" s="230"/>
      <c r="BM2660" s="230"/>
      <c r="BN2660" s="230"/>
      <c r="BO2660" s="230"/>
      <c r="BP2660" s="230"/>
      <c r="BQ2660" s="230"/>
      <c r="BR2660" s="230"/>
      <c r="BS2660" s="230"/>
      <c r="BT2660" s="230"/>
      <c r="BU2660" s="230"/>
      <c r="BV2660" s="230"/>
      <c r="BW2660" s="230"/>
      <c r="BX2660" s="230"/>
      <c r="BY2660" s="230"/>
      <c r="BZ2660" s="230"/>
      <c r="CA2660" s="230"/>
      <c r="CB2660" s="230"/>
      <c r="CC2660" s="230"/>
      <c r="CD2660" s="230"/>
      <c r="CE2660" s="230"/>
      <c r="CF2660" s="230"/>
      <c r="CG2660" s="230"/>
      <c r="CH2660" s="230"/>
      <c r="CI2660" s="230"/>
      <c r="CJ2660" s="230"/>
      <c r="CK2660" s="230"/>
      <c r="CL2660" s="230"/>
      <c r="CM2660" s="230"/>
      <c r="CN2660" s="230"/>
      <c r="CO2660" s="230"/>
      <c r="CP2660" s="230"/>
      <c r="CQ2660" s="230"/>
      <c r="CR2660" s="230"/>
      <c r="CS2660" s="230"/>
      <c r="CT2660" s="230"/>
      <c r="CU2660" s="230"/>
      <c r="CV2660" s="230"/>
      <c r="CW2660" s="230"/>
      <c r="CX2660" s="230"/>
      <c r="CY2660" s="230"/>
      <c r="CZ2660" s="230"/>
      <c r="DA2660" s="230"/>
      <c r="DB2660" s="230"/>
      <c r="DC2660" s="230"/>
      <c r="DD2660" s="230"/>
      <c r="DE2660" s="230"/>
      <c r="DF2660" s="230"/>
      <c r="DG2660" s="230"/>
      <c r="DH2660" s="230"/>
      <c r="DI2660" s="230"/>
      <c r="DJ2660" s="230"/>
      <c r="DK2660" s="230"/>
      <c r="DL2660" s="230"/>
      <c r="DM2660" s="230"/>
      <c r="DN2660" s="230"/>
      <c r="DO2660" s="230"/>
      <c r="DP2660" s="230"/>
      <c r="DQ2660" s="230"/>
      <c r="DR2660" s="230"/>
      <c r="DS2660" s="230"/>
    </row>
    <row r="2661" spans="1:123" ht="24" customHeight="1" x14ac:dyDescent="0.2">
      <c r="A2661" s="284"/>
      <c r="B2661" s="103"/>
      <c r="C2661" s="143" t="s">
        <v>604</v>
      </c>
      <c r="D2661" s="104"/>
      <c r="E2661" s="105"/>
      <c r="F2661" s="106"/>
      <c r="G2661" s="285"/>
    </row>
    <row r="2662" spans="1:123" s="229" customFormat="1" ht="24" customHeight="1" x14ac:dyDescent="0.2">
      <c r="A2662" s="224" t="str">
        <f t="shared" ref="A2662:A2675" si="796">IFERROR(VLOOKUP(C2662,Tabla_Insumos,4,FALSE),"")</f>
        <v/>
      </c>
      <c r="B2662" s="222" t="str">
        <f>IFERROR(VLOOKUP(C2662,Tabla_Insumos,5,FALSE),"")</f>
        <v/>
      </c>
      <c r="C2662" s="223"/>
      <c r="D2662" s="224" t="str">
        <f t="shared" ref="D2662:D2675" si="797">IFERROR(VLOOKUP(C2662,Tabla_Insumos,2,FALSE),"")</f>
        <v/>
      </c>
      <c r="E2662" s="225"/>
      <c r="F2662" s="226">
        <f t="shared" ref="F2662:F2675" si="798">IFERROR(VLOOKUP(C2662,Tabla_Insumos,3,FALSE),0)</f>
        <v>0</v>
      </c>
      <c r="G2662" s="286">
        <f>ROUND(E2662*F2662,2)</f>
        <v>0</v>
      </c>
    </row>
    <row r="2663" spans="1:123" s="229" customFormat="1" ht="24" customHeight="1" x14ac:dyDescent="0.2">
      <c r="A2663" s="224" t="str">
        <f t="shared" si="796"/>
        <v/>
      </c>
      <c r="B2663" s="222" t="str">
        <f t="shared" ref="B2663:B2675" si="799">IFERROR(VLOOKUP(C2663,Tabla_Insumos,5,FALSE),"")</f>
        <v/>
      </c>
      <c r="C2663" s="223"/>
      <c r="D2663" s="224" t="str">
        <f t="shared" si="797"/>
        <v/>
      </c>
      <c r="E2663" s="225"/>
      <c r="F2663" s="226">
        <f t="shared" si="798"/>
        <v>0</v>
      </c>
      <c r="G2663" s="286">
        <f t="shared" ref="G2663:G2675" si="800">ROUND(E2663*F2663,2)</f>
        <v>0</v>
      </c>
    </row>
    <row r="2664" spans="1:123" s="229" customFormat="1" ht="24" customHeight="1" x14ac:dyDescent="0.2">
      <c r="A2664" s="224" t="str">
        <f t="shared" si="796"/>
        <v/>
      </c>
      <c r="B2664" s="222" t="str">
        <f t="shared" si="799"/>
        <v/>
      </c>
      <c r="C2664" s="223"/>
      <c r="D2664" s="224" t="str">
        <f t="shared" si="797"/>
        <v/>
      </c>
      <c r="E2664" s="225"/>
      <c r="F2664" s="226">
        <f t="shared" si="798"/>
        <v>0</v>
      </c>
      <c r="G2664" s="286">
        <f t="shared" si="800"/>
        <v>0</v>
      </c>
    </row>
    <row r="2665" spans="1:123" s="229" customFormat="1" ht="24" customHeight="1" x14ac:dyDescent="0.2">
      <c r="A2665" s="224" t="str">
        <f t="shared" si="796"/>
        <v/>
      </c>
      <c r="B2665" s="222" t="str">
        <f t="shared" si="799"/>
        <v/>
      </c>
      <c r="C2665" s="223"/>
      <c r="D2665" s="224" t="str">
        <f t="shared" si="797"/>
        <v/>
      </c>
      <c r="E2665" s="225"/>
      <c r="F2665" s="226">
        <f t="shared" si="798"/>
        <v>0</v>
      </c>
      <c r="G2665" s="286">
        <f t="shared" si="800"/>
        <v>0</v>
      </c>
    </row>
    <row r="2666" spans="1:123" s="229" customFormat="1" ht="24" customHeight="1" x14ac:dyDescent="0.2">
      <c r="A2666" s="224" t="str">
        <f t="shared" si="796"/>
        <v/>
      </c>
      <c r="B2666" s="222" t="str">
        <f t="shared" si="799"/>
        <v/>
      </c>
      <c r="C2666" s="223"/>
      <c r="D2666" s="224" t="str">
        <f t="shared" si="797"/>
        <v/>
      </c>
      <c r="E2666" s="225"/>
      <c r="F2666" s="226">
        <f t="shared" si="798"/>
        <v>0</v>
      </c>
      <c r="G2666" s="286">
        <f t="shared" si="800"/>
        <v>0</v>
      </c>
    </row>
    <row r="2667" spans="1:123" s="229" customFormat="1" ht="24" customHeight="1" x14ac:dyDescent="0.2">
      <c r="A2667" s="224" t="str">
        <f t="shared" si="796"/>
        <v/>
      </c>
      <c r="B2667" s="222" t="str">
        <f t="shared" si="799"/>
        <v/>
      </c>
      <c r="C2667" s="223"/>
      <c r="D2667" s="224" t="str">
        <f t="shared" si="797"/>
        <v/>
      </c>
      <c r="E2667" s="225"/>
      <c r="F2667" s="226">
        <f t="shared" si="798"/>
        <v>0</v>
      </c>
      <c r="G2667" s="286">
        <f t="shared" si="800"/>
        <v>0</v>
      </c>
    </row>
    <row r="2668" spans="1:123" s="229" customFormat="1" ht="24" customHeight="1" x14ac:dyDescent="0.2">
      <c r="A2668" s="224" t="str">
        <f t="shared" si="796"/>
        <v/>
      </c>
      <c r="B2668" s="222" t="str">
        <f t="shared" si="799"/>
        <v/>
      </c>
      <c r="C2668" s="223"/>
      <c r="D2668" s="224" t="str">
        <f t="shared" si="797"/>
        <v/>
      </c>
      <c r="E2668" s="225"/>
      <c r="F2668" s="226">
        <f t="shared" si="798"/>
        <v>0</v>
      </c>
      <c r="G2668" s="286">
        <f t="shared" si="800"/>
        <v>0</v>
      </c>
    </row>
    <row r="2669" spans="1:123" s="229" customFormat="1" ht="24" customHeight="1" x14ac:dyDescent="0.2">
      <c r="A2669" s="224" t="str">
        <f t="shared" si="796"/>
        <v/>
      </c>
      <c r="B2669" s="222" t="str">
        <f t="shared" si="799"/>
        <v/>
      </c>
      <c r="C2669" s="223"/>
      <c r="D2669" s="224" t="str">
        <f t="shared" si="797"/>
        <v/>
      </c>
      <c r="E2669" s="225"/>
      <c r="F2669" s="226">
        <f t="shared" si="798"/>
        <v>0</v>
      </c>
      <c r="G2669" s="286">
        <f t="shared" si="800"/>
        <v>0</v>
      </c>
    </row>
    <row r="2670" spans="1:123" s="229" customFormat="1" ht="24" customHeight="1" x14ac:dyDescent="0.2">
      <c r="A2670" s="224" t="str">
        <f t="shared" si="796"/>
        <v/>
      </c>
      <c r="B2670" s="222" t="str">
        <f t="shared" si="799"/>
        <v/>
      </c>
      <c r="C2670" s="223"/>
      <c r="D2670" s="224" t="str">
        <f t="shared" si="797"/>
        <v/>
      </c>
      <c r="E2670" s="225"/>
      <c r="F2670" s="226">
        <f t="shared" si="798"/>
        <v>0</v>
      </c>
      <c r="G2670" s="286">
        <f t="shared" si="800"/>
        <v>0</v>
      </c>
    </row>
    <row r="2671" spans="1:123" s="229" customFormat="1" ht="24" customHeight="1" x14ac:dyDescent="0.2">
      <c r="A2671" s="224" t="str">
        <f t="shared" si="796"/>
        <v/>
      </c>
      <c r="B2671" s="222" t="str">
        <f t="shared" si="799"/>
        <v/>
      </c>
      <c r="C2671" s="223"/>
      <c r="D2671" s="224" t="str">
        <f t="shared" si="797"/>
        <v/>
      </c>
      <c r="E2671" s="225"/>
      <c r="F2671" s="226">
        <f t="shared" si="798"/>
        <v>0</v>
      </c>
      <c r="G2671" s="286">
        <f t="shared" si="800"/>
        <v>0</v>
      </c>
    </row>
    <row r="2672" spans="1:123" s="229" customFormat="1" ht="24" customHeight="1" x14ac:dyDescent="0.2">
      <c r="A2672" s="224" t="str">
        <f t="shared" si="796"/>
        <v/>
      </c>
      <c r="B2672" s="222" t="str">
        <f t="shared" si="799"/>
        <v/>
      </c>
      <c r="C2672" s="223"/>
      <c r="D2672" s="224" t="str">
        <f t="shared" si="797"/>
        <v/>
      </c>
      <c r="E2672" s="225"/>
      <c r="F2672" s="226">
        <f t="shared" si="798"/>
        <v>0</v>
      </c>
      <c r="G2672" s="286">
        <f t="shared" si="800"/>
        <v>0</v>
      </c>
    </row>
    <row r="2673" spans="1:7" s="229" customFormat="1" ht="24" customHeight="1" x14ac:dyDescent="0.2">
      <c r="A2673" s="224" t="str">
        <f t="shared" si="796"/>
        <v/>
      </c>
      <c r="B2673" s="222" t="str">
        <f t="shared" si="799"/>
        <v/>
      </c>
      <c r="C2673" s="223"/>
      <c r="D2673" s="224" t="str">
        <f t="shared" si="797"/>
        <v/>
      </c>
      <c r="E2673" s="225"/>
      <c r="F2673" s="226">
        <f t="shared" si="798"/>
        <v>0</v>
      </c>
      <c r="G2673" s="286">
        <f t="shared" si="800"/>
        <v>0</v>
      </c>
    </row>
    <row r="2674" spans="1:7" s="229" customFormat="1" ht="24" customHeight="1" x14ac:dyDescent="0.2">
      <c r="A2674" s="224" t="str">
        <f t="shared" si="796"/>
        <v/>
      </c>
      <c r="B2674" s="222" t="str">
        <f t="shared" si="799"/>
        <v/>
      </c>
      <c r="C2674" s="223"/>
      <c r="D2674" s="224" t="str">
        <f t="shared" si="797"/>
        <v/>
      </c>
      <c r="E2674" s="225"/>
      <c r="F2674" s="226">
        <f t="shared" si="798"/>
        <v>0</v>
      </c>
      <c r="G2674" s="286">
        <f t="shared" si="800"/>
        <v>0</v>
      </c>
    </row>
    <row r="2675" spans="1:7" s="229" customFormat="1" ht="24" customHeight="1" x14ac:dyDescent="0.2">
      <c r="A2675" s="224" t="str">
        <f t="shared" si="796"/>
        <v/>
      </c>
      <c r="B2675" s="222" t="str">
        <f t="shared" si="799"/>
        <v/>
      </c>
      <c r="C2675" s="223"/>
      <c r="D2675" s="224" t="str">
        <f t="shared" si="797"/>
        <v/>
      </c>
      <c r="E2675" s="225"/>
      <c r="F2675" s="227">
        <f t="shared" si="798"/>
        <v>0</v>
      </c>
      <c r="G2675" s="286">
        <f t="shared" si="800"/>
        <v>0</v>
      </c>
    </row>
    <row r="2676" spans="1:7" ht="24" customHeight="1" x14ac:dyDescent="0.2">
      <c r="A2676" s="287"/>
      <c r="D2676" s="97"/>
      <c r="E2676" s="98"/>
      <c r="F2676" s="273" t="s">
        <v>31</v>
      </c>
      <c r="G2676" s="288">
        <f>SUBTOTAL(9,G2662:G2675)</f>
        <v>0</v>
      </c>
    </row>
    <row r="2677" spans="1:7" ht="24" customHeight="1" x14ac:dyDescent="0.2">
      <c r="A2677" s="287"/>
      <c r="C2677" s="107" t="s">
        <v>605</v>
      </c>
      <c r="D2677" s="97"/>
      <c r="E2677" s="98"/>
      <c r="G2677" s="289"/>
    </row>
    <row r="2678" spans="1:7" s="229" customFormat="1" ht="24" customHeight="1" x14ac:dyDescent="0.2">
      <c r="A2678" s="224" t="str">
        <f t="shared" ref="A2678:A2685" si="801">IFERROR(VLOOKUP(C2678,Tabla_Insumos,4,FALSE),"")</f>
        <v/>
      </c>
      <c r="B2678" s="222">
        <f t="shared" ref="B2678:B2685" si="802">IFERROR(VLOOKUP(A2678,Tabla_Indices,5,FALSE),"")</f>
        <v>0</v>
      </c>
      <c r="C2678" s="223"/>
      <c r="D2678" s="224" t="str">
        <f t="shared" ref="D2678:D2685" si="803">IFERROR(VLOOKUP(C2678,Tabla_Insumos,2,FALSE),"")</f>
        <v/>
      </c>
      <c r="E2678" s="225"/>
      <c r="F2678" s="228">
        <f t="shared" ref="F2678:F2685" si="804">IFERROR(VLOOKUP(C2678,Tabla_Insumos,3,FALSE),0)</f>
        <v>0</v>
      </c>
      <c r="G2678" s="286">
        <f>ROUND(E2678*F2678,2)</f>
        <v>0</v>
      </c>
    </row>
    <row r="2679" spans="1:7" s="229" customFormat="1" ht="24" customHeight="1" x14ac:dyDescent="0.2">
      <c r="A2679" s="224" t="str">
        <f t="shared" si="801"/>
        <v/>
      </c>
      <c r="B2679" s="222">
        <f t="shared" si="802"/>
        <v>0</v>
      </c>
      <c r="C2679" s="223"/>
      <c r="D2679" s="224" t="str">
        <f t="shared" si="803"/>
        <v/>
      </c>
      <c r="E2679" s="225"/>
      <c r="F2679" s="228">
        <f t="shared" si="804"/>
        <v>0</v>
      </c>
      <c r="G2679" s="286">
        <f>ROUND(E2679*F2679,2)</f>
        <v>0</v>
      </c>
    </row>
    <row r="2680" spans="1:7" s="229" customFormat="1" ht="24" customHeight="1" x14ac:dyDescent="0.2">
      <c r="A2680" s="224" t="str">
        <f t="shared" si="801"/>
        <v/>
      </c>
      <c r="B2680" s="222">
        <f t="shared" si="802"/>
        <v>0</v>
      </c>
      <c r="C2680" s="223"/>
      <c r="D2680" s="224" t="str">
        <f t="shared" si="803"/>
        <v/>
      </c>
      <c r="E2680" s="225"/>
      <c r="F2680" s="228">
        <f t="shared" si="804"/>
        <v>0</v>
      </c>
      <c r="G2680" s="286">
        <f t="shared" ref="G2680:G2685" si="805">ROUND(E2680*F2680,2)</f>
        <v>0</v>
      </c>
    </row>
    <row r="2681" spans="1:7" s="229" customFormat="1" ht="24" customHeight="1" x14ac:dyDescent="0.2">
      <c r="A2681" s="224" t="str">
        <f t="shared" si="801"/>
        <v/>
      </c>
      <c r="B2681" s="222">
        <f t="shared" si="802"/>
        <v>0</v>
      </c>
      <c r="C2681" s="223"/>
      <c r="D2681" s="224" t="str">
        <f t="shared" si="803"/>
        <v/>
      </c>
      <c r="E2681" s="225"/>
      <c r="F2681" s="228">
        <f t="shared" si="804"/>
        <v>0</v>
      </c>
      <c r="G2681" s="286">
        <f t="shared" si="805"/>
        <v>0</v>
      </c>
    </row>
    <row r="2682" spans="1:7" s="229" customFormat="1" ht="24" customHeight="1" x14ac:dyDescent="0.2">
      <c r="A2682" s="224" t="str">
        <f t="shared" si="801"/>
        <v/>
      </c>
      <c r="B2682" s="222">
        <f t="shared" si="802"/>
        <v>0</v>
      </c>
      <c r="C2682" s="223"/>
      <c r="D2682" s="224" t="str">
        <f t="shared" si="803"/>
        <v/>
      </c>
      <c r="E2682" s="225"/>
      <c r="F2682" s="226">
        <f t="shared" si="804"/>
        <v>0</v>
      </c>
      <c r="G2682" s="286">
        <f t="shared" si="805"/>
        <v>0</v>
      </c>
    </row>
    <row r="2683" spans="1:7" s="229" customFormat="1" ht="24" customHeight="1" x14ac:dyDescent="0.2">
      <c r="A2683" s="224" t="str">
        <f t="shared" si="801"/>
        <v/>
      </c>
      <c r="B2683" s="222">
        <f t="shared" si="802"/>
        <v>0</v>
      </c>
      <c r="C2683" s="223"/>
      <c r="D2683" s="224" t="str">
        <f t="shared" si="803"/>
        <v/>
      </c>
      <c r="E2683" s="225"/>
      <c r="F2683" s="226">
        <f t="shared" si="804"/>
        <v>0</v>
      </c>
      <c r="G2683" s="286">
        <f t="shared" si="805"/>
        <v>0</v>
      </c>
    </row>
    <row r="2684" spans="1:7" s="229" customFormat="1" ht="24" customHeight="1" x14ac:dyDescent="0.2">
      <c r="A2684" s="224" t="str">
        <f t="shared" si="801"/>
        <v/>
      </c>
      <c r="B2684" s="222">
        <f t="shared" si="802"/>
        <v>0</v>
      </c>
      <c r="C2684" s="223"/>
      <c r="D2684" s="224" t="str">
        <f t="shared" si="803"/>
        <v/>
      </c>
      <c r="E2684" s="225"/>
      <c r="F2684" s="226">
        <f t="shared" si="804"/>
        <v>0</v>
      </c>
      <c r="G2684" s="286">
        <f t="shared" si="805"/>
        <v>0</v>
      </c>
    </row>
    <row r="2685" spans="1:7" s="229" customFormat="1" ht="24" customHeight="1" x14ac:dyDescent="0.2">
      <c r="A2685" s="224" t="str">
        <f t="shared" si="801"/>
        <v/>
      </c>
      <c r="B2685" s="222">
        <f t="shared" si="802"/>
        <v>0</v>
      </c>
      <c r="C2685" s="223"/>
      <c r="D2685" s="224" t="str">
        <f t="shared" si="803"/>
        <v/>
      </c>
      <c r="E2685" s="225"/>
      <c r="F2685" s="226">
        <f t="shared" si="804"/>
        <v>0</v>
      </c>
      <c r="G2685" s="286">
        <f t="shared" si="805"/>
        <v>0</v>
      </c>
    </row>
    <row r="2686" spans="1:7" ht="24" customHeight="1" x14ac:dyDescent="0.2">
      <c r="A2686" s="287"/>
      <c r="D2686" s="97"/>
      <c r="E2686" s="98"/>
      <c r="F2686" s="273" t="s">
        <v>32</v>
      </c>
      <c r="G2686" s="288">
        <f>SUBTOTAL(9,G2678:G2685)</f>
        <v>0</v>
      </c>
    </row>
    <row r="2687" spans="1:7" ht="24" customHeight="1" x14ac:dyDescent="0.2">
      <c r="A2687" s="287"/>
      <c r="C2687" s="107" t="s">
        <v>606</v>
      </c>
      <c r="D2687" s="97"/>
      <c r="E2687" s="98"/>
      <c r="G2687" s="289"/>
    </row>
    <row r="2688" spans="1:7" s="229" customFormat="1" ht="24" customHeight="1" x14ac:dyDescent="0.2">
      <c r="A2688" s="224" t="str">
        <f t="shared" ref="A2688:A2696" si="806">IFERROR(VLOOKUP(C2688,Tabla_Insumos,4,FALSE),"")</f>
        <v/>
      </c>
      <c r="B2688" s="222" t="str">
        <f t="shared" ref="B2688:B2696" si="807">IFERROR(VLOOKUP(C2688,Tabla_Insumos,5,FALSE),"")</f>
        <v/>
      </c>
      <c r="C2688" s="223"/>
      <c r="D2688" s="224" t="str">
        <f t="shared" ref="D2688:D2696" si="808">IFERROR(VLOOKUP(C2688,Tabla_Insumos,2,FALSE),"")</f>
        <v/>
      </c>
      <c r="E2688" s="225"/>
      <c r="F2688" s="226">
        <f t="shared" ref="F2688:F2696" si="809">IFERROR(VLOOKUP(C2688,Tabla_Insumos,3,FALSE),0)</f>
        <v>0</v>
      </c>
      <c r="G2688" s="286">
        <f t="shared" ref="G2688:G2696" si="810">ROUND(E2688*F2688,2)</f>
        <v>0</v>
      </c>
    </row>
    <row r="2689" spans="1:7" s="229" customFormat="1" ht="24" customHeight="1" x14ac:dyDescent="0.2">
      <c r="A2689" s="224" t="str">
        <f t="shared" si="806"/>
        <v/>
      </c>
      <c r="B2689" s="222" t="str">
        <f t="shared" si="807"/>
        <v/>
      </c>
      <c r="C2689" s="223"/>
      <c r="D2689" s="224" t="str">
        <f t="shared" si="808"/>
        <v/>
      </c>
      <c r="E2689" s="225"/>
      <c r="F2689" s="226">
        <f t="shared" si="809"/>
        <v>0</v>
      </c>
      <c r="G2689" s="286">
        <f t="shared" si="810"/>
        <v>0</v>
      </c>
    </row>
    <row r="2690" spans="1:7" s="229" customFormat="1" ht="24" customHeight="1" x14ac:dyDescent="0.2">
      <c r="A2690" s="224" t="str">
        <f t="shared" si="806"/>
        <v/>
      </c>
      <c r="B2690" s="222" t="str">
        <f t="shared" si="807"/>
        <v/>
      </c>
      <c r="C2690" s="223"/>
      <c r="D2690" s="224" t="str">
        <f t="shared" si="808"/>
        <v/>
      </c>
      <c r="E2690" s="225"/>
      <c r="F2690" s="226">
        <f t="shared" si="809"/>
        <v>0</v>
      </c>
      <c r="G2690" s="286">
        <f t="shared" si="810"/>
        <v>0</v>
      </c>
    </row>
    <row r="2691" spans="1:7" s="229" customFormat="1" ht="24" customHeight="1" x14ac:dyDescent="0.2">
      <c r="A2691" s="224" t="str">
        <f t="shared" si="806"/>
        <v/>
      </c>
      <c r="B2691" s="222" t="str">
        <f t="shared" si="807"/>
        <v/>
      </c>
      <c r="C2691" s="223"/>
      <c r="D2691" s="224" t="str">
        <f t="shared" si="808"/>
        <v/>
      </c>
      <c r="E2691" s="225"/>
      <c r="F2691" s="226">
        <f t="shared" si="809"/>
        <v>0</v>
      </c>
      <c r="G2691" s="286">
        <f t="shared" si="810"/>
        <v>0</v>
      </c>
    </row>
    <row r="2692" spans="1:7" s="229" customFormat="1" ht="24" customHeight="1" x14ac:dyDescent="0.2">
      <c r="A2692" s="224" t="str">
        <f t="shared" si="806"/>
        <v/>
      </c>
      <c r="B2692" s="222" t="str">
        <f t="shared" si="807"/>
        <v/>
      </c>
      <c r="C2692" s="223"/>
      <c r="D2692" s="224" t="str">
        <f t="shared" si="808"/>
        <v/>
      </c>
      <c r="E2692" s="225"/>
      <c r="F2692" s="226">
        <f t="shared" si="809"/>
        <v>0</v>
      </c>
      <c r="G2692" s="286">
        <f t="shared" si="810"/>
        <v>0</v>
      </c>
    </row>
    <row r="2693" spans="1:7" s="229" customFormat="1" ht="24" customHeight="1" x14ac:dyDescent="0.2">
      <c r="A2693" s="224" t="str">
        <f t="shared" si="806"/>
        <v/>
      </c>
      <c r="B2693" s="222" t="str">
        <f t="shared" si="807"/>
        <v/>
      </c>
      <c r="C2693" s="223"/>
      <c r="D2693" s="224" t="str">
        <f t="shared" si="808"/>
        <v/>
      </c>
      <c r="E2693" s="225"/>
      <c r="F2693" s="226">
        <f t="shared" si="809"/>
        <v>0</v>
      </c>
      <c r="G2693" s="286">
        <f t="shared" si="810"/>
        <v>0</v>
      </c>
    </row>
    <row r="2694" spans="1:7" s="229" customFormat="1" ht="24" customHeight="1" x14ac:dyDescent="0.2">
      <c r="A2694" s="224" t="str">
        <f t="shared" si="806"/>
        <v/>
      </c>
      <c r="B2694" s="222" t="str">
        <f t="shared" si="807"/>
        <v/>
      </c>
      <c r="C2694" s="223"/>
      <c r="D2694" s="224" t="str">
        <f t="shared" si="808"/>
        <v/>
      </c>
      <c r="E2694" s="225"/>
      <c r="F2694" s="226">
        <f t="shared" si="809"/>
        <v>0</v>
      </c>
      <c r="G2694" s="286">
        <f t="shared" si="810"/>
        <v>0</v>
      </c>
    </row>
    <row r="2695" spans="1:7" s="229" customFormat="1" ht="24" customHeight="1" x14ac:dyDescent="0.2">
      <c r="A2695" s="224" t="str">
        <f t="shared" si="806"/>
        <v/>
      </c>
      <c r="B2695" s="222" t="str">
        <f t="shared" si="807"/>
        <v/>
      </c>
      <c r="C2695" s="223"/>
      <c r="D2695" s="224" t="str">
        <f t="shared" si="808"/>
        <v/>
      </c>
      <c r="E2695" s="225"/>
      <c r="F2695" s="226">
        <f t="shared" si="809"/>
        <v>0</v>
      </c>
      <c r="G2695" s="286">
        <f t="shared" si="810"/>
        <v>0</v>
      </c>
    </row>
    <row r="2696" spans="1:7" s="229" customFormat="1" ht="24" customHeight="1" x14ac:dyDescent="0.2">
      <c r="A2696" s="224" t="str">
        <f t="shared" si="806"/>
        <v/>
      </c>
      <c r="B2696" s="222" t="str">
        <f t="shared" si="807"/>
        <v/>
      </c>
      <c r="C2696" s="223"/>
      <c r="D2696" s="224" t="str">
        <f t="shared" si="808"/>
        <v/>
      </c>
      <c r="E2696" s="225"/>
      <c r="F2696" s="226">
        <f t="shared" si="809"/>
        <v>0</v>
      </c>
      <c r="G2696" s="286">
        <f t="shared" si="810"/>
        <v>0</v>
      </c>
    </row>
    <row r="2697" spans="1:7" ht="24" customHeight="1" x14ac:dyDescent="0.2">
      <c r="A2697" s="290"/>
      <c r="B2697" s="97"/>
      <c r="D2697" s="97"/>
      <c r="E2697" s="98"/>
      <c r="F2697" s="273" t="s">
        <v>33</v>
      </c>
      <c r="G2697" s="288">
        <f>SUBTOTAL(9,G2688:G2696)</f>
        <v>0</v>
      </c>
    </row>
    <row r="2698" spans="1:7" ht="24" customHeight="1" x14ac:dyDescent="0.2">
      <c r="A2698" s="291"/>
      <c r="B2698" s="97"/>
      <c r="D2698" s="97"/>
      <c r="E2698" s="98"/>
      <c r="G2698" s="289"/>
    </row>
    <row r="2699" spans="1:7" ht="24" customHeight="1" x14ac:dyDescent="0.2">
      <c r="A2699" s="292" t="str">
        <f>B2657</f>
        <v/>
      </c>
      <c r="B2699" s="293" t="str">
        <f>C2657</f>
        <v/>
      </c>
      <c r="C2699" s="104"/>
      <c r="D2699" s="104" t="s">
        <v>34</v>
      </c>
      <c r="E2699" s="105"/>
      <c r="F2699" s="295" t="s">
        <v>35</v>
      </c>
      <c r="G2699" s="294">
        <f>SUBTOTAL(9,G2662:G2698)</f>
        <v>0</v>
      </c>
    </row>
    <row r="2701" spans="1:7" ht="24" customHeight="1" x14ac:dyDescent="0.2">
      <c r="A2701" s="274" t="s">
        <v>37</v>
      </c>
      <c r="B2701" s="275"/>
      <c r="C2701" s="275"/>
      <c r="D2701" s="275"/>
      <c r="E2701" s="275"/>
      <c r="F2701" s="275"/>
      <c r="G2701" s="276"/>
    </row>
    <row r="2702" spans="1:7" ht="24" customHeight="1" x14ac:dyDescent="0.2">
      <c r="A2702" s="277" t="s">
        <v>602</v>
      </c>
      <c r="B2702" s="93" t="str">
        <f>Comitente</f>
        <v>DIRECCION PROVINCIAL DE ESPACIOS VERDES</v>
      </c>
      <c r="C2702" s="89"/>
      <c r="D2702" s="94"/>
      <c r="E2702" s="94"/>
      <c r="F2702" s="95"/>
      <c r="G2702" s="278"/>
    </row>
    <row r="2703" spans="1:7" ht="24" customHeight="1" x14ac:dyDescent="0.2">
      <c r="A2703" s="277" t="s">
        <v>603</v>
      </c>
      <c r="B2703" s="93">
        <f>Contratista</f>
        <v>0</v>
      </c>
      <c r="C2703" s="90"/>
      <c r="D2703" s="90"/>
      <c r="E2703" s="90"/>
      <c r="F2703" s="96"/>
      <c r="G2703" s="279"/>
    </row>
    <row r="2704" spans="1:7" ht="24" customHeight="1" x14ac:dyDescent="0.2">
      <c r="A2704" s="277" t="s">
        <v>24</v>
      </c>
      <c r="B2704" s="93" t="str">
        <f>Obra</f>
        <v>EXTRACCION DE MANGRULLO EXISTENTE, PROVISION DE NUEVO MANGRULLO Y REFUNCIONALIZACION DE JUEGOS DE NIÑOS EN PARQUE DE MAYO</v>
      </c>
      <c r="C2704" s="90"/>
      <c r="D2704" s="90"/>
      <c r="E2704" s="90"/>
      <c r="F2704" s="96" t="s">
        <v>38</v>
      </c>
      <c r="G2704" s="280">
        <f>Fecha_Base</f>
        <v>44865</v>
      </c>
    </row>
    <row r="2705" spans="1:123" ht="24" customHeight="1" x14ac:dyDescent="0.2">
      <c r="A2705" s="281" t="s">
        <v>601</v>
      </c>
      <c r="B2705" s="91" t="str">
        <f>Ubicación</f>
        <v>CAPITAL</v>
      </c>
      <c r="C2705" s="91"/>
      <c r="D2705" s="97"/>
      <c r="E2705" s="98"/>
      <c r="G2705" s="282"/>
    </row>
    <row r="2706" spans="1:123" ht="24" customHeight="1" x14ac:dyDescent="0.2">
      <c r="A2706" s="281" t="s">
        <v>39</v>
      </c>
      <c r="B2706" s="100" t="str">
        <f>IFERROR(VALUE(LEFT(B2707,FIND(".",B2707)-1)),"")</f>
        <v/>
      </c>
      <c r="C2706" s="92" t="str">
        <f>IFERROR(VLOOKUP(B2706,Tabla_CyP,2,FALSE),"")</f>
        <v/>
      </c>
      <c r="E2706" s="98"/>
      <c r="G2706" s="282"/>
    </row>
    <row r="2707" spans="1:123" ht="24" customHeight="1" x14ac:dyDescent="0.2">
      <c r="A2707" s="281" t="s">
        <v>25</v>
      </c>
      <c r="B2707" s="101" t="str">
        <f>IFERROR(VLOOKUP(COUNTIF($A$1:A2707,"ANALISIS DE PRECIOS"),Tabla_NumeroItem,2,FALSE),"")</f>
        <v/>
      </c>
      <c r="C2707" s="92" t="str">
        <f>IFERROR(VLOOKUP(B2707,Tabla_CyP,2,FALSE),"")</f>
        <v/>
      </c>
      <c r="D2707" s="97"/>
      <c r="E2707" s="98"/>
      <c r="F2707" s="96" t="s">
        <v>26</v>
      </c>
      <c r="G2707" s="283" t="str">
        <f>IFERROR(VLOOKUP(B2707,Tabla_CyP,4,FALSE),"")</f>
        <v/>
      </c>
    </row>
    <row r="2708" spans="1:123" ht="24" customHeight="1" x14ac:dyDescent="0.2">
      <c r="A2708" s="281"/>
      <c r="B2708" s="91"/>
      <c r="D2708" s="97"/>
      <c r="E2708" s="98"/>
      <c r="G2708" s="282"/>
    </row>
    <row r="2709" spans="1:123" ht="24" customHeight="1" x14ac:dyDescent="0.2">
      <c r="A2709" s="334" t="s">
        <v>507</v>
      </c>
      <c r="B2709" s="335"/>
      <c r="C2709" s="336" t="s">
        <v>0</v>
      </c>
      <c r="D2709" s="336" t="s">
        <v>27</v>
      </c>
      <c r="E2709" s="338" t="s">
        <v>28</v>
      </c>
      <c r="F2709" s="340" t="s">
        <v>29</v>
      </c>
      <c r="G2709" s="340" t="s">
        <v>30</v>
      </c>
    </row>
    <row r="2710" spans="1:123" s="97" customFormat="1" ht="24" customHeight="1" x14ac:dyDescent="0.2">
      <c r="A2710" s="102" t="s">
        <v>508</v>
      </c>
      <c r="B2710" s="102" t="s">
        <v>509</v>
      </c>
      <c r="C2710" s="337"/>
      <c r="D2710" s="337"/>
      <c r="E2710" s="339"/>
      <c r="F2710" s="341"/>
      <c r="G2710" s="341"/>
      <c r="H2710" s="230"/>
      <c r="I2710" s="230"/>
      <c r="J2710" s="230"/>
      <c r="K2710" s="230"/>
      <c r="L2710" s="230"/>
      <c r="M2710" s="230"/>
      <c r="N2710" s="230"/>
      <c r="O2710" s="230"/>
      <c r="P2710" s="230"/>
      <c r="Q2710" s="230"/>
      <c r="R2710" s="230"/>
      <c r="S2710" s="230"/>
      <c r="T2710" s="230"/>
      <c r="U2710" s="230"/>
      <c r="V2710" s="230"/>
      <c r="W2710" s="230"/>
      <c r="X2710" s="230"/>
      <c r="Y2710" s="230"/>
      <c r="Z2710" s="230"/>
      <c r="AA2710" s="230"/>
      <c r="AB2710" s="230"/>
      <c r="AC2710" s="230"/>
      <c r="AD2710" s="230"/>
      <c r="AE2710" s="230"/>
      <c r="AF2710" s="230"/>
      <c r="AG2710" s="230"/>
      <c r="AH2710" s="230"/>
      <c r="AI2710" s="230"/>
      <c r="AJ2710" s="230"/>
      <c r="AK2710" s="230"/>
      <c r="AL2710" s="230"/>
      <c r="AM2710" s="230"/>
      <c r="AN2710" s="230"/>
      <c r="AO2710" s="230"/>
      <c r="AP2710" s="230"/>
      <c r="AQ2710" s="230"/>
      <c r="AR2710" s="230"/>
      <c r="AS2710" s="230"/>
      <c r="AT2710" s="230"/>
      <c r="AU2710" s="230"/>
      <c r="AV2710" s="230"/>
      <c r="AW2710" s="230"/>
      <c r="AX2710" s="230"/>
      <c r="AY2710" s="230"/>
      <c r="AZ2710" s="230"/>
      <c r="BA2710" s="230"/>
      <c r="BB2710" s="230"/>
      <c r="BC2710" s="230"/>
      <c r="BD2710" s="230"/>
      <c r="BE2710" s="230"/>
      <c r="BF2710" s="230"/>
      <c r="BG2710" s="230"/>
      <c r="BH2710" s="230"/>
      <c r="BI2710" s="230"/>
      <c r="BJ2710" s="230"/>
      <c r="BK2710" s="230"/>
      <c r="BL2710" s="230"/>
      <c r="BM2710" s="230"/>
      <c r="BN2710" s="230"/>
      <c r="BO2710" s="230"/>
      <c r="BP2710" s="230"/>
      <c r="BQ2710" s="230"/>
      <c r="BR2710" s="230"/>
      <c r="BS2710" s="230"/>
      <c r="BT2710" s="230"/>
      <c r="BU2710" s="230"/>
      <c r="BV2710" s="230"/>
      <c r="BW2710" s="230"/>
      <c r="BX2710" s="230"/>
      <c r="BY2710" s="230"/>
      <c r="BZ2710" s="230"/>
      <c r="CA2710" s="230"/>
      <c r="CB2710" s="230"/>
      <c r="CC2710" s="230"/>
      <c r="CD2710" s="230"/>
      <c r="CE2710" s="230"/>
      <c r="CF2710" s="230"/>
      <c r="CG2710" s="230"/>
      <c r="CH2710" s="230"/>
      <c r="CI2710" s="230"/>
      <c r="CJ2710" s="230"/>
      <c r="CK2710" s="230"/>
      <c r="CL2710" s="230"/>
      <c r="CM2710" s="230"/>
      <c r="CN2710" s="230"/>
      <c r="CO2710" s="230"/>
      <c r="CP2710" s="230"/>
      <c r="CQ2710" s="230"/>
      <c r="CR2710" s="230"/>
      <c r="CS2710" s="230"/>
      <c r="CT2710" s="230"/>
      <c r="CU2710" s="230"/>
      <c r="CV2710" s="230"/>
      <c r="CW2710" s="230"/>
      <c r="CX2710" s="230"/>
      <c r="CY2710" s="230"/>
      <c r="CZ2710" s="230"/>
      <c r="DA2710" s="230"/>
      <c r="DB2710" s="230"/>
      <c r="DC2710" s="230"/>
      <c r="DD2710" s="230"/>
      <c r="DE2710" s="230"/>
      <c r="DF2710" s="230"/>
      <c r="DG2710" s="230"/>
      <c r="DH2710" s="230"/>
      <c r="DI2710" s="230"/>
      <c r="DJ2710" s="230"/>
      <c r="DK2710" s="230"/>
      <c r="DL2710" s="230"/>
      <c r="DM2710" s="230"/>
      <c r="DN2710" s="230"/>
      <c r="DO2710" s="230"/>
      <c r="DP2710" s="230"/>
      <c r="DQ2710" s="230"/>
      <c r="DR2710" s="230"/>
      <c r="DS2710" s="230"/>
    </row>
    <row r="2711" spans="1:123" ht="24" customHeight="1" x14ac:dyDescent="0.2">
      <c r="A2711" s="284"/>
      <c r="B2711" s="103"/>
      <c r="C2711" s="143" t="s">
        <v>604</v>
      </c>
      <c r="D2711" s="104"/>
      <c r="E2711" s="105"/>
      <c r="F2711" s="106"/>
      <c r="G2711" s="285"/>
    </row>
    <row r="2712" spans="1:123" s="229" customFormat="1" ht="24" customHeight="1" x14ac:dyDescent="0.2">
      <c r="A2712" s="224" t="str">
        <f t="shared" ref="A2712:A2725" si="811">IFERROR(VLOOKUP(C2712,Tabla_Insumos,4,FALSE),"")</f>
        <v/>
      </c>
      <c r="B2712" s="222" t="str">
        <f>IFERROR(VLOOKUP(C2712,Tabla_Insumos,5,FALSE),"")</f>
        <v/>
      </c>
      <c r="C2712" s="223"/>
      <c r="D2712" s="224" t="str">
        <f t="shared" ref="D2712:D2725" si="812">IFERROR(VLOOKUP(C2712,Tabla_Insumos,2,FALSE),"")</f>
        <v/>
      </c>
      <c r="E2712" s="225"/>
      <c r="F2712" s="226">
        <f t="shared" ref="F2712:F2725" si="813">IFERROR(VLOOKUP(C2712,Tabla_Insumos,3,FALSE),0)</f>
        <v>0</v>
      </c>
      <c r="G2712" s="286">
        <f>ROUND(E2712*F2712,2)</f>
        <v>0</v>
      </c>
    </row>
    <row r="2713" spans="1:123" s="229" customFormat="1" ht="24" customHeight="1" x14ac:dyDescent="0.2">
      <c r="A2713" s="224" t="str">
        <f t="shared" si="811"/>
        <v/>
      </c>
      <c r="B2713" s="222" t="str">
        <f t="shared" ref="B2713:B2725" si="814">IFERROR(VLOOKUP(C2713,Tabla_Insumos,5,FALSE),"")</f>
        <v/>
      </c>
      <c r="C2713" s="223"/>
      <c r="D2713" s="224" t="str">
        <f t="shared" si="812"/>
        <v/>
      </c>
      <c r="E2713" s="225"/>
      <c r="F2713" s="226">
        <f t="shared" si="813"/>
        <v>0</v>
      </c>
      <c r="G2713" s="286">
        <f t="shared" ref="G2713:G2725" si="815">ROUND(E2713*F2713,2)</f>
        <v>0</v>
      </c>
    </row>
    <row r="2714" spans="1:123" s="229" customFormat="1" ht="24" customHeight="1" x14ac:dyDescent="0.2">
      <c r="A2714" s="224" t="str">
        <f t="shared" si="811"/>
        <v/>
      </c>
      <c r="B2714" s="222" t="str">
        <f t="shared" si="814"/>
        <v/>
      </c>
      <c r="C2714" s="223"/>
      <c r="D2714" s="224" t="str">
        <f t="shared" si="812"/>
        <v/>
      </c>
      <c r="E2714" s="225"/>
      <c r="F2714" s="226">
        <f t="shared" si="813"/>
        <v>0</v>
      </c>
      <c r="G2714" s="286">
        <f t="shared" si="815"/>
        <v>0</v>
      </c>
    </row>
    <row r="2715" spans="1:123" s="229" customFormat="1" ht="24" customHeight="1" x14ac:dyDescent="0.2">
      <c r="A2715" s="224" t="str">
        <f t="shared" si="811"/>
        <v/>
      </c>
      <c r="B2715" s="222" t="str">
        <f t="shared" si="814"/>
        <v/>
      </c>
      <c r="C2715" s="223"/>
      <c r="D2715" s="224" t="str">
        <f t="shared" si="812"/>
        <v/>
      </c>
      <c r="E2715" s="225"/>
      <c r="F2715" s="226">
        <f t="shared" si="813"/>
        <v>0</v>
      </c>
      <c r="G2715" s="286">
        <f t="shared" si="815"/>
        <v>0</v>
      </c>
    </row>
    <row r="2716" spans="1:123" s="229" customFormat="1" ht="24" customHeight="1" x14ac:dyDescent="0.2">
      <c r="A2716" s="224" t="str">
        <f t="shared" si="811"/>
        <v/>
      </c>
      <c r="B2716" s="222" t="str">
        <f t="shared" si="814"/>
        <v/>
      </c>
      <c r="C2716" s="223"/>
      <c r="D2716" s="224" t="str">
        <f t="shared" si="812"/>
        <v/>
      </c>
      <c r="E2716" s="225"/>
      <c r="F2716" s="226">
        <f t="shared" si="813"/>
        <v>0</v>
      </c>
      <c r="G2716" s="286">
        <f t="shared" si="815"/>
        <v>0</v>
      </c>
    </row>
    <row r="2717" spans="1:123" s="229" customFormat="1" ht="24" customHeight="1" x14ac:dyDescent="0.2">
      <c r="A2717" s="224" t="str">
        <f t="shared" si="811"/>
        <v/>
      </c>
      <c r="B2717" s="222" t="str">
        <f t="shared" si="814"/>
        <v/>
      </c>
      <c r="C2717" s="223"/>
      <c r="D2717" s="224" t="str">
        <f t="shared" si="812"/>
        <v/>
      </c>
      <c r="E2717" s="225"/>
      <c r="F2717" s="226">
        <f t="shared" si="813"/>
        <v>0</v>
      </c>
      <c r="G2717" s="286">
        <f t="shared" si="815"/>
        <v>0</v>
      </c>
    </row>
    <row r="2718" spans="1:123" s="229" customFormat="1" ht="24" customHeight="1" x14ac:dyDescent="0.2">
      <c r="A2718" s="224" t="str">
        <f t="shared" si="811"/>
        <v/>
      </c>
      <c r="B2718" s="222" t="str">
        <f t="shared" si="814"/>
        <v/>
      </c>
      <c r="C2718" s="223"/>
      <c r="D2718" s="224" t="str">
        <f t="shared" si="812"/>
        <v/>
      </c>
      <c r="E2718" s="225"/>
      <c r="F2718" s="226">
        <f t="shared" si="813"/>
        <v>0</v>
      </c>
      <c r="G2718" s="286">
        <f t="shared" si="815"/>
        <v>0</v>
      </c>
    </row>
    <row r="2719" spans="1:123" s="229" customFormat="1" ht="24" customHeight="1" x14ac:dyDescent="0.2">
      <c r="A2719" s="224" t="str">
        <f t="shared" si="811"/>
        <v/>
      </c>
      <c r="B2719" s="222" t="str">
        <f t="shared" si="814"/>
        <v/>
      </c>
      <c r="C2719" s="223"/>
      <c r="D2719" s="224" t="str">
        <f t="shared" si="812"/>
        <v/>
      </c>
      <c r="E2719" s="225"/>
      <c r="F2719" s="226">
        <f t="shared" si="813"/>
        <v>0</v>
      </c>
      <c r="G2719" s="286">
        <f t="shared" si="815"/>
        <v>0</v>
      </c>
    </row>
    <row r="2720" spans="1:123" s="229" customFormat="1" ht="24" customHeight="1" x14ac:dyDescent="0.2">
      <c r="A2720" s="224" t="str">
        <f t="shared" si="811"/>
        <v/>
      </c>
      <c r="B2720" s="222" t="str">
        <f t="shared" si="814"/>
        <v/>
      </c>
      <c r="C2720" s="223"/>
      <c r="D2720" s="224" t="str">
        <f t="shared" si="812"/>
        <v/>
      </c>
      <c r="E2720" s="225"/>
      <c r="F2720" s="226">
        <f t="shared" si="813"/>
        <v>0</v>
      </c>
      <c r="G2720" s="286">
        <f t="shared" si="815"/>
        <v>0</v>
      </c>
    </row>
    <row r="2721" spans="1:7" s="229" customFormat="1" ht="24" customHeight="1" x14ac:dyDescent="0.2">
      <c r="A2721" s="224" t="str">
        <f t="shared" si="811"/>
        <v/>
      </c>
      <c r="B2721" s="222" t="str">
        <f t="shared" si="814"/>
        <v/>
      </c>
      <c r="C2721" s="223"/>
      <c r="D2721" s="224" t="str">
        <f t="shared" si="812"/>
        <v/>
      </c>
      <c r="E2721" s="225"/>
      <c r="F2721" s="226">
        <f t="shared" si="813"/>
        <v>0</v>
      </c>
      <c r="G2721" s="286">
        <f t="shared" si="815"/>
        <v>0</v>
      </c>
    </row>
    <row r="2722" spans="1:7" s="229" customFormat="1" ht="24" customHeight="1" x14ac:dyDescent="0.2">
      <c r="A2722" s="224" t="str">
        <f t="shared" si="811"/>
        <v/>
      </c>
      <c r="B2722" s="222" t="str">
        <f t="shared" si="814"/>
        <v/>
      </c>
      <c r="C2722" s="223"/>
      <c r="D2722" s="224" t="str">
        <f t="shared" si="812"/>
        <v/>
      </c>
      <c r="E2722" s="225"/>
      <c r="F2722" s="226">
        <f t="shared" si="813"/>
        <v>0</v>
      </c>
      <c r="G2722" s="286">
        <f t="shared" si="815"/>
        <v>0</v>
      </c>
    </row>
    <row r="2723" spans="1:7" s="229" customFormat="1" ht="24" customHeight="1" x14ac:dyDescent="0.2">
      <c r="A2723" s="224" t="str">
        <f t="shared" si="811"/>
        <v/>
      </c>
      <c r="B2723" s="222" t="str">
        <f t="shared" si="814"/>
        <v/>
      </c>
      <c r="C2723" s="223"/>
      <c r="D2723" s="224" t="str">
        <f t="shared" si="812"/>
        <v/>
      </c>
      <c r="E2723" s="225"/>
      <c r="F2723" s="226">
        <f t="shared" si="813"/>
        <v>0</v>
      </c>
      <c r="G2723" s="286">
        <f t="shared" si="815"/>
        <v>0</v>
      </c>
    </row>
    <row r="2724" spans="1:7" s="229" customFormat="1" ht="24" customHeight="1" x14ac:dyDescent="0.2">
      <c r="A2724" s="224" t="str">
        <f t="shared" si="811"/>
        <v/>
      </c>
      <c r="B2724" s="222" t="str">
        <f t="shared" si="814"/>
        <v/>
      </c>
      <c r="C2724" s="223"/>
      <c r="D2724" s="224" t="str">
        <f t="shared" si="812"/>
        <v/>
      </c>
      <c r="E2724" s="225"/>
      <c r="F2724" s="226">
        <f t="shared" si="813"/>
        <v>0</v>
      </c>
      <c r="G2724" s="286">
        <f t="shared" si="815"/>
        <v>0</v>
      </c>
    </row>
    <row r="2725" spans="1:7" s="229" customFormat="1" ht="24" customHeight="1" x14ac:dyDescent="0.2">
      <c r="A2725" s="224" t="str">
        <f t="shared" si="811"/>
        <v/>
      </c>
      <c r="B2725" s="222" t="str">
        <f t="shared" si="814"/>
        <v/>
      </c>
      <c r="C2725" s="223"/>
      <c r="D2725" s="224" t="str">
        <f t="shared" si="812"/>
        <v/>
      </c>
      <c r="E2725" s="225"/>
      <c r="F2725" s="227">
        <f t="shared" si="813"/>
        <v>0</v>
      </c>
      <c r="G2725" s="286">
        <f t="shared" si="815"/>
        <v>0</v>
      </c>
    </row>
    <row r="2726" spans="1:7" ht="24" customHeight="1" x14ac:dyDescent="0.2">
      <c r="A2726" s="287"/>
      <c r="D2726" s="97"/>
      <c r="E2726" s="98"/>
      <c r="F2726" s="273" t="s">
        <v>31</v>
      </c>
      <c r="G2726" s="288">
        <f>SUBTOTAL(9,G2712:G2725)</f>
        <v>0</v>
      </c>
    </row>
    <row r="2727" spans="1:7" ht="24" customHeight="1" x14ac:dyDescent="0.2">
      <c r="A2727" s="287"/>
      <c r="C2727" s="107" t="s">
        <v>605</v>
      </c>
      <c r="D2727" s="97"/>
      <c r="E2727" s="98"/>
      <c r="G2727" s="289"/>
    </row>
    <row r="2728" spans="1:7" s="229" customFormat="1" ht="24" customHeight="1" x14ac:dyDescent="0.2">
      <c r="A2728" s="224" t="str">
        <f t="shared" ref="A2728:A2735" si="816">IFERROR(VLOOKUP(C2728,Tabla_Insumos,4,FALSE),"")</f>
        <v/>
      </c>
      <c r="B2728" s="222">
        <f t="shared" ref="B2728:B2735" si="817">IFERROR(VLOOKUP(A2728,Tabla_Indices,5,FALSE),"")</f>
        <v>0</v>
      </c>
      <c r="C2728" s="223"/>
      <c r="D2728" s="224" t="str">
        <f t="shared" ref="D2728:D2735" si="818">IFERROR(VLOOKUP(C2728,Tabla_Insumos,2,FALSE),"")</f>
        <v/>
      </c>
      <c r="E2728" s="225"/>
      <c r="F2728" s="228">
        <f t="shared" ref="F2728:F2735" si="819">IFERROR(VLOOKUP(C2728,Tabla_Insumos,3,FALSE),0)</f>
        <v>0</v>
      </c>
      <c r="G2728" s="286">
        <f>ROUND(E2728*F2728,2)</f>
        <v>0</v>
      </c>
    </row>
    <row r="2729" spans="1:7" s="229" customFormat="1" ht="24" customHeight="1" x14ac:dyDescent="0.2">
      <c r="A2729" s="224" t="str">
        <f t="shared" si="816"/>
        <v/>
      </c>
      <c r="B2729" s="222">
        <f t="shared" si="817"/>
        <v>0</v>
      </c>
      <c r="C2729" s="223"/>
      <c r="D2729" s="224" t="str">
        <f t="shared" si="818"/>
        <v/>
      </c>
      <c r="E2729" s="225"/>
      <c r="F2729" s="228">
        <f t="shared" si="819"/>
        <v>0</v>
      </c>
      <c r="G2729" s="286">
        <f>ROUND(E2729*F2729,2)</f>
        <v>0</v>
      </c>
    </row>
    <row r="2730" spans="1:7" s="229" customFormat="1" ht="24" customHeight="1" x14ac:dyDescent="0.2">
      <c r="A2730" s="224" t="str">
        <f t="shared" si="816"/>
        <v/>
      </c>
      <c r="B2730" s="222">
        <f t="shared" si="817"/>
        <v>0</v>
      </c>
      <c r="C2730" s="223"/>
      <c r="D2730" s="224" t="str">
        <f t="shared" si="818"/>
        <v/>
      </c>
      <c r="E2730" s="225"/>
      <c r="F2730" s="228">
        <f t="shared" si="819"/>
        <v>0</v>
      </c>
      <c r="G2730" s="286">
        <f t="shared" ref="G2730:G2735" si="820">ROUND(E2730*F2730,2)</f>
        <v>0</v>
      </c>
    </row>
    <row r="2731" spans="1:7" s="229" customFormat="1" ht="24" customHeight="1" x14ac:dyDescent="0.2">
      <c r="A2731" s="224" t="str">
        <f t="shared" si="816"/>
        <v/>
      </c>
      <c r="B2731" s="222">
        <f t="shared" si="817"/>
        <v>0</v>
      </c>
      <c r="C2731" s="223"/>
      <c r="D2731" s="224" t="str">
        <f t="shared" si="818"/>
        <v/>
      </c>
      <c r="E2731" s="225"/>
      <c r="F2731" s="228">
        <f t="shared" si="819"/>
        <v>0</v>
      </c>
      <c r="G2731" s="286">
        <f t="shared" si="820"/>
        <v>0</v>
      </c>
    </row>
    <row r="2732" spans="1:7" s="229" customFormat="1" ht="24" customHeight="1" x14ac:dyDescent="0.2">
      <c r="A2732" s="224" t="str">
        <f t="shared" si="816"/>
        <v/>
      </c>
      <c r="B2732" s="222">
        <f t="shared" si="817"/>
        <v>0</v>
      </c>
      <c r="C2732" s="223"/>
      <c r="D2732" s="224" t="str">
        <f t="shared" si="818"/>
        <v/>
      </c>
      <c r="E2732" s="225"/>
      <c r="F2732" s="226">
        <f t="shared" si="819"/>
        <v>0</v>
      </c>
      <c r="G2732" s="286">
        <f t="shared" si="820"/>
        <v>0</v>
      </c>
    </row>
    <row r="2733" spans="1:7" s="229" customFormat="1" ht="24" customHeight="1" x14ac:dyDescent="0.2">
      <c r="A2733" s="224" t="str">
        <f t="shared" si="816"/>
        <v/>
      </c>
      <c r="B2733" s="222">
        <f t="shared" si="817"/>
        <v>0</v>
      </c>
      <c r="C2733" s="223"/>
      <c r="D2733" s="224" t="str">
        <f t="shared" si="818"/>
        <v/>
      </c>
      <c r="E2733" s="225"/>
      <c r="F2733" s="226">
        <f t="shared" si="819"/>
        <v>0</v>
      </c>
      <c r="G2733" s="286">
        <f t="shared" si="820"/>
        <v>0</v>
      </c>
    </row>
    <row r="2734" spans="1:7" s="229" customFormat="1" ht="24" customHeight="1" x14ac:dyDescent="0.2">
      <c r="A2734" s="224" t="str">
        <f t="shared" si="816"/>
        <v/>
      </c>
      <c r="B2734" s="222">
        <f t="shared" si="817"/>
        <v>0</v>
      </c>
      <c r="C2734" s="223"/>
      <c r="D2734" s="224" t="str">
        <f t="shared" si="818"/>
        <v/>
      </c>
      <c r="E2734" s="225"/>
      <c r="F2734" s="226">
        <f t="shared" si="819"/>
        <v>0</v>
      </c>
      <c r="G2734" s="286">
        <f t="shared" si="820"/>
        <v>0</v>
      </c>
    </row>
    <row r="2735" spans="1:7" s="229" customFormat="1" ht="24" customHeight="1" x14ac:dyDescent="0.2">
      <c r="A2735" s="224" t="str">
        <f t="shared" si="816"/>
        <v/>
      </c>
      <c r="B2735" s="222">
        <f t="shared" si="817"/>
        <v>0</v>
      </c>
      <c r="C2735" s="223"/>
      <c r="D2735" s="224" t="str">
        <f t="shared" si="818"/>
        <v/>
      </c>
      <c r="E2735" s="225"/>
      <c r="F2735" s="226">
        <f t="shared" si="819"/>
        <v>0</v>
      </c>
      <c r="G2735" s="286">
        <f t="shared" si="820"/>
        <v>0</v>
      </c>
    </row>
    <row r="2736" spans="1:7" ht="24" customHeight="1" x14ac:dyDescent="0.2">
      <c r="A2736" s="287"/>
      <c r="D2736" s="97"/>
      <c r="E2736" s="98"/>
      <c r="F2736" s="273" t="s">
        <v>32</v>
      </c>
      <c r="G2736" s="288">
        <f>SUBTOTAL(9,G2728:G2735)</f>
        <v>0</v>
      </c>
    </row>
    <row r="2737" spans="1:7" ht="24" customHeight="1" x14ac:dyDescent="0.2">
      <c r="A2737" s="287"/>
      <c r="C2737" s="107" t="s">
        <v>606</v>
      </c>
      <c r="D2737" s="97"/>
      <c r="E2737" s="98"/>
      <c r="G2737" s="289"/>
    </row>
    <row r="2738" spans="1:7" s="229" customFormat="1" ht="24" customHeight="1" x14ac:dyDescent="0.2">
      <c r="A2738" s="224" t="str">
        <f t="shared" ref="A2738:A2746" si="821">IFERROR(VLOOKUP(C2738,Tabla_Insumos,4,FALSE),"")</f>
        <v/>
      </c>
      <c r="B2738" s="222" t="str">
        <f t="shared" ref="B2738:B2746" si="822">IFERROR(VLOOKUP(C2738,Tabla_Insumos,5,FALSE),"")</f>
        <v/>
      </c>
      <c r="C2738" s="223"/>
      <c r="D2738" s="224" t="str">
        <f t="shared" ref="D2738:D2746" si="823">IFERROR(VLOOKUP(C2738,Tabla_Insumos,2,FALSE),"")</f>
        <v/>
      </c>
      <c r="E2738" s="225"/>
      <c r="F2738" s="226">
        <f t="shared" ref="F2738:F2746" si="824">IFERROR(VLOOKUP(C2738,Tabla_Insumos,3,FALSE),0)</f>
        <v>0</v>
      </c>
      <c r="G2738" s="286">
        <f t="shared" ref="G2738:G2746" si="825">ROUND(E2738*F2738,2)</f>
        <v>0</v>
      </c>
    </row>
    <row r="2739" spans="1:7" s="229" customFormat="1" ht="24" customHeight="1" x14ac:dyDescent="0.2">
      <c r="A2739" s="224" t="str">
        <f t="shared" si="821"/>
        <v/>
      </c>
      <c r="B2739" s="222" t="str">
        <f t="shared" si="822"/>
        <v/>
      </c>
      <c r="C2739" s="223"/>
      <c r="D2739" s="224" t="str">
        <f t="shared" si="823"/>
        <v/>
      </c>
      <c r="E2739" s="225"/>
      <c r="F2739" s="226">
        <f t="shared" si="824"/>
        <v>0</v>
      </c>
      <c r="G2739" s="286">
        <f t="shared" si="825"/>
        <v>0</v>
      </c>
    </row>
    <row r="2740" spans="1:7" s="229" customFormat="1" ht="24" customHeight="1" x14ac:dyDescent="0.2">
      <c r="A2740" s="224" t="str">
        <f t="shared" si="821"/>
        <v/>
      </c>
      <c r="B2740" s="222" t="str">
        <f t="shared" si="822"/>
        <v/>
      </c>
      <c r="C2740" s="223"/>
      <c r="D2740" s="224" t="str">
        <f t="shared" si="823"/>
        <v/>
      </c>
      <c r="E2740" s="225"/>
      <c r="F2740" s="226">
        <f t="shared" si="824"/>
        <v>0</v>
      </c>
      <c r="G2740" s="286">
        <f t="shared" si="825"/>
        <v>0</v>
      </c>
    </row>
    <row r="2741" spans="1:7" s="229" customFormat="1" ht="24" customHeight="1" x14ac:dyDescent="0.2">
      <c r="A2741" s="224" t="str">
        <f t="shared" si="821"/>
        <v/>
      </c>
      <c r="B2741" s="222" t="str">
        <f t="shared" si="822"/>
        <v/>
      </c>
      <c r="C2741" s="223"/>
      <c r="D2741" s="224" t="str">
        <f t="shared" si="823"/>
        <v/>
      </c>
      <c r="E2741" s="225"/>
      <c r="F2741" s="226">
        <f t="shared" si="824"/>
        <v>0</v>
      </c>
      <c r="G2741" s="286">
        <f t="shared" si="825"/>
        <v>0</v>
      </c>
    </row>
    <row r="2742" spans="1:7" s="229" customFormat="1" ht="24" customHeight="1" x14ac:dyDescent="0.2">
      <c r="A2742" s="224" t="str">
        <f t="shared" si="821"/>
        <v/>
      </c>
      <c r="B2742" s="222" t="str">
        <f t="shared" si="822"/>
        <v/>
      </c>
      <c r="C2742" s="223"/>
      <c r="D2742" s="224" t="str">
        <f t="shared" si="823"/>
        <v/>
      </c>
      <c r="E2742" s="225"/>
      <c r="F2742" s="226">
        <f t="shared" si="824"/>
        <v>0</v>
      </c>
      <c r="G2742" s="286">
        <f t="shared" si="825"/>
        <v>0</v>
      </c>
    </row>
    <row r="2743" spans="1:7" s="229" customFormat="1" ht="24" customHeight="1" x14ac:dyDescent="0.2">
      <c r="A2743" s="224" t="str">
        <f t="shared" si="821"/>
        <v/>
      </c>
      <c r="B2743" s="222" t="str">
        <f t="shared" si="822"/>
        <v/>
      </c>
      <c r="C2743" s="223"/>
      <c r="D2743" s="224" t="str">
        <f t="shared" si="823"/>
        <v/>
      </c>
      <c r="E2743" s="225"/>
      <c r="F2743" s="226">
        <f t="shared" si="824"/>
        <v>0</v>
      </c>
      <c r="G2743" s="286">
        <f t="shared" si="825"/>
        <v>0</v>
      </c>
    </row>
    <row r="2744" spans="1:7" s="229" customFormat="1" ht="24" customHeight="1" x14ac:dyDescent="0.2">
      <c r="A2744" s="224" t="str">
        <f t="shared" si="821"/>
        <v/>
      </c>
      <c r="B2744" s="222" t="str">
        <f t="shared" si="822"/>
        <v/>
      </c>
      <c r="C2744" s="223"/>
      <c r="D2744" s="224" t="str">
        <f t="shared" si="823"/>
        <v/>
      </c>
      <c r="E2744" s="225"/>
      <c r="F2744" s="226">
        <f t="shared" si="824"/>
        <v>0</v>
      </c>
      <c r="G2744" s="286">
        <f t="shared" si="825"/>
        <v>0</v>
      </c>
    </row>
    <row r="2745" spans="1:7" s="229" customFormat="1" ht="24" customHeight="1" x14ac:dyDescent="0.2">
      <c r="A2745" s="224" t="str">
        <f t="shared" si="821"/>
        <v/>
      </c>
      <c r="B2745" s="222" t="str">
        <f t="shared" si="822"/>
        <v/>
      </c>
      <c r="C2745" s="223"/>
      <c r="D2745" s="224" t="str">
        <f t="shared" si="823"/>
        <v/>
      </c>
      <c r="E2745" s="225"/>
      <c r="F2745" s="226">
        <f t="shared" si="824"/>
        <v>0</v>
      </c>
      <c r="G2745" s="286">
        <f t="shared" si="825"/>
        <v>0</v>
      </c>
    </row>
    <row r="2746" spans="1:7" s="229" customFormat="1" ht="24" customHeight="1" x14ac:dyDescent="0.2">
      <c r="A2746" s="224" t="str">
        <f t="shared" si="821"/>
        <v/>
      </c>
      <c r="B2746" s="222" t="str">
        <f t="shared" si="822"/>
        <v/>
      </c>
      <c r="C2746" s="223"/>
      <c r="D2746" s="224" t="str">
        <f t="shared" si="823"/>
        <v/>
      </c>
      <c r="E2746" s="225"/>
      <c r="F2746" s="226">
        <f t="shared" si="824"/>
        <v>0</v>
      </c>
      <c r="G2746" s="286">
        <f t="shared" si="825"/>
        <v>0</v>
      </c>
    </row>
    <row r="2747" spans="1:7" ht="24" customHeight="1" x14ac:dyDescent="0.2">
      <c r="A2747" s="290"/>
      <c r="B2747" s="97"/>
      <c r="D2747" s="97"/>
      <c r="E2747" s="98"/>
      <c r="F2747" s="273" t="s">
        <v>33</v>
      </c>
      <c r="G2747" s="288">
        <f>SUBTOTAL(9,G2738:G2746)</f>
        <v>0</v>
      </c>
    </row>
    <row r="2748" spans="1:7" ht="24" customHeight="1" x14ac:dyDescent="0.2">
      <c r="A2748" s="291"/>
      <c r="B2748" s="97"/>
      <c r="D2748" s="97"/>
      <c r="E2748" s="98"/>
      <c r="G2748" s="289"/>
    </row>
    <row r="2749" spans="1:7" ht="24" customHeight="1" x14ac:dyDescent="0.2">
      <c r="A2749" s="292" t="str">
        <f>B2707</f>
        <v/>
      </c>
      <c r="B2749" s="293" t="str">
        <f>C2707</f>
        <v/>
      </c>
      <c r="C2749" s="104"/>
      <c r="D2749" s="104" t="s">
        <v>34</v>
      </c>
      <c r="E2749" s="105"/>
      <c r="F2749" s="295" t="s">
        <v>35</v>
      </c>
      <c r="G2749" s="294">
        <f>SUBTOTAL(9,G2712:G2748)</f>
        <v>0</v>
      </c>
    </row>
    <row r="2751" spans="1:7" ht="24" customHeight="1" x14ac:dyDescent="0.2">
      <c r="A2751" s="274" t="s">
        <v>37</v>
      </c>
      <c r="B2751" s="275"/>
      <c r="C2751" s="275"/>
      <c r="D2751" s="275"/>
      <c r="E2751" s="275"/>
      <c r="F2751" s="275"/>
      <c r="G2751" s="276"/>
    </row>
    <row r="2752" spans="1:7" ht="24" customHeight="1" x14ac:dyDescent="0.2">
      <c r="A2752" s="277" t="s">
        <v>602</v>
      </c>
      <c r="B2752" s="93" t="str">
        <f>Comitente</f>
        <v>DIRECCION PROVINCIAL DE ESPACIOS VERDES</v>
      </c>
      <c r="C2752" s="89"/>
      <c r="D2752" s="94"/>
      <c r="E2752" s="94"/>
      <c r="F2752" s="95"/>
      <c r="G2752" s="278"/>
    </row>
    <row r="2753" spans="1:123" ht="24" customHeight="1" x14ac:dyDescent="0.2">
      <c r="A2753" s="277" t="s">
        <v>603</v>
      </c>
      <c r="B2753" s="93">
        <f>Contratista</f>
        <v>0</v>
      </c>
      <c r="C2753" s="90"/>
      <c r="D2753" s="90"/>
      <c r="E2753" s="90"/>
      <c r="F2753" s="96"/>
      <c r="G2753" s="279"/>
    </row>
    <row r="2754" spans="1:123" ht="24" customHeight="1" x14ac:dyDescent="0.2">
      <c r="A2754" s="277" t="s">
        <v>24</v>
      </c>
      <c r="B2754" s="93" t="str">
        <f>Obra</f>
        <v>EXTRACCION DE MANGRULLO EXISTENTE, PROVISION DE NUEVO MANGRULLO Y REFUNCIONALIZACION DE JUEGOS DE NIÑOS EN PARQUE DE MAYO</v>
      </c>
      <c r="C2754" s="90"/>
      <c r="D2754" s="90"/>
      <c r="E2754" s="90"/>
      <c r="F2754" s="96" t="s">
        <v>38</v>
      </c>
      <c r="G2754" s="280">
        <f>Fecha_Base</f>
        <v>44865</v>
      </c>
    </row>
    <row r="2755" spans="1:123" ht="24" customHeight="1" x14ac:dyDescent="0.2">
      <c r="A2755" s="281" t="s">
        <v>601</v>
      </c>
      <c r="B2755" s="91" t="str">
        <f>Ubicación</f>
        <v>CAPITAL</v>
      </c>
      <c r="C2755" s="91"/>
      <c r="D2755" s="97"/>
      <c r="E2755" s="98"/>
      <c r="G2755" s="282"/>
    </row>
    <row r="2756" spans="1:123" ht="24" customHeight="1" x14ac:dyDescent="0.2">
      <c r="A2756" s="281" t="s">
        <v>39</v>
      </c>
      <c r="B2756" s="100" t="str">
        <f>IFERROR(VALUE(LEFT(B2757,FIND(".",B2757)-1)),"")</f>
        <v/>
      </c>
      <c r="C2756" s="92" t="str">
        <f>IFERROR(VLOOKUP(B2756,Tabla_CyP,2,FALSE),"")</f>
        <v/>
      </c>
      <c r="E2756" s="98"/>
      <c r="G2756" s="282"/>
    </row>
    <row r="2757" spans="1:123" ht="24" customHeight="1" x14ac:dyDescent="0.2">
      <c r="A2757" s="281" t="s">
        <v>25</v>
      </c>
      <c r="B2757" s="101" t="str">
        <f>IFERROR(VLOOKUP(COUNTIF($A$1:A2757,"ANALISIS DE PRECIOS"),Tabla_NumeroItem,2,FALSE),"")</f>
        <v/>
      </c>
      <c r="C2757" s="92" t="str">
        <f>IFERROR(VLOOKUP(B2757,Tabla_CyP,2,FALSE),"")</f>
        <v/>
      </c>
      <c r="D2757" s="97"/>
      <c r="E2757" s="98"/>
      <c r="F2757" s="96" t="s">
        <v>26</v>
      </c>
      <c r="G2757" s="283" t="str">
        <f>IFERROR(VLOOKUP(B2757,Tabla_CyP,4,FALSE),"")</f>
        <v/>
      </c>
    </row>
    <row r="2758" spans="1:123" ht="24" customHeight="1" x14ac:dyDescent="0.2">
      <c r="A2758" s="281"/>
      <c r="B2758" s="91"/>
      <c r="D2758" s="97"/>
      <c r="E2758" s="98"/>
      <c r="G2758" s="282"/>
    </row>
    <row r="2759" spans="1:123" ht="24" customHeight="1" x14ac:dyDescent="0.2">
      <c r="A2759" s="334" t="s">
        <v>507</v>
      </c>
      <c r="B2759" s="335"/>
      <c r="C2759" s="336" t="s">
        <v>0</v>
      </c>
      <c r="D2759" s="336" t="s">
        <v>27</v>
      </c>
      <c r="E2759" s="338" t="s">
        <v>28</v>
      </c>
      <c r="F2759" s="340" t="s">
        <v>29</v>
      </c>
      <c r="G2759" s="340" t="s">
        <v>30</v>
      </c>
    </row>
    <row r="2760" spans="1:123" s="97" customFormat="1" ht="24" customHeight="1" x14ac:dyDescent="0.2">
      <c r="A2760" s="102" t="s">
        <v>508</v>
      </c>
      <c r="B2760" s="102" t="s">
        <v>509</v>
      </c>
      <c r="C2760" s="337"/>
      <c r="D2760" s="337"/>
      <c r="E2760" s="339"/>
      <c r="F2760" s="341"/>
      <c r="G2760" s="341"/>
      <c r="H2760" s="230"/>
      <c r="I2760" s="230"/>
      <c r="J2760" s="230"/>
      <c r="K2760" s="230"/>
      <c r="L2760" s="230"/>
      <c r="M2760" s="230"/>
      <c r="N2760" s="230"/>
      <c r="O2760" s="230"/>
      <c r="P2760" s="230"/>
      <c r="Q2760" s="230"/>
      <c r="R2760" s="230"/>
      <c r="S2760" s="230"/>
      <c r="T2760" s="230"/>
      <c r="U2760" s="230"/>
      <c r="V2760" s="230"/>
      <c r="W2760" s="230"/>
      <c r="X2760" s="230"/>
      <c r="Y2760" s="230"/>
      <c r="Z2760" s="230"/>
      <c r="AA2760" s="230"/>
      <c r="AB2760" s="230"/>
      <c r="AC2760" s="230"/>
      <c r="AD2760" s="230"/>
      <c r="AE2760" s="230"/>
      <c r="AF2760" s="230"/>
      <c r="AG2760" s="230"/>
      <c r="AH2760" s="230"/>
      <c r="AI2760" s="230"/>
      <c r="AJ2760" s="230"/>
      <c r="AK2760" s="230"/>
      <c r="AL2760" s="230"/>
      <c r="AM2760" s="230"/>
      <c r="AN2760" s="230"/>
      <c r="AO2760" s="230"/>
      <c r="AP2760" s="230"/>
      <c r="AQ2760" s="230"/>
      <c r="AR2760" s="230"/>
      <c r="AS2760" s="230"/>
      <c r="AT2760" s="230"/>
      <c r="AU2760" s="230"/>
      <c r="AV2760" s="230"/>
      <c r="AW2760" s="230"/>
      <c r="AX2760" s="230"/>
      <c r="AY2760" s="230"/>
      <c r="AZ2760" s="230"/>
      <c r="BA2760" s="230"/>
      <c r="BB2760" s="230"/>
      <c r="BC2760" s="230"/>
      <c r="BD2760" s="230"/>
      <c r="BE2760" s="230"/>
      <c r="BF2760" s="230"/>
      <c r="BG2760" s="230"/>
      <c r="BH2760" s="230"/>
      <c r="BI2760" s="230"/>
      <c r="BJ2760" s="230"/>
      <c r="BK2760" s="230"/>
      <c r="BL2760" s="230"/>
      <c r="BM2760" s="230"/>
      <c r="BN2760" s="230"/>
      <c r="BO2760" s="230"/>
      <c r="BP2760" s="230"/>
      <c r="BQ2760" s="230"/>
      <c r="BR2760" s="230"/>
      <c r="BS2760" s="230"/>
      <c r="BT2760" s="230"/>
      <c r="BU2760" s="230"/>
      <c r="BV2760" s="230"/>
      <c r="BW2760" s="230"/>
      <c r="BX2760" s="230"/>
      <c r="BY2760" s="230"/>
      <c r="BZ2760" s="230"/>
      <c r="CA2760" s="230"/>
      <c r="CB2760" s="230"/>
      <c r="CC2760" s="230"/>
      <c r="CD2760" s="230"/>
      <c r="CE2760" s="230"/>
      <c r="CF2760" s="230"/>
      <c r="CG2760" s="230"/>
      <c r="CH2760" s="230"/>
      <c r="CI2760" s="230"/>
      <c r="CJ2760" s="230"/>
      <c r="CK2760" s="230"/>
      <c r="CL2760" s="230"/>
      <c r="CM2760" s="230"/>
      <c r="CN2760" s="230"/>
      <c r="CO2760" s="230"/>
      <c r="CP2760" s="230"/>
      <c r="CQ2760" s="230"/>
      <c r="CR2760" s="230"/>
      <c r="CS2760" s="230"/>
      <c r="CT2760" s="230"/>
      <c r="CU2760" s="230"/>
      <c r="CV2760" s="230"/>
      <c r="CW2760" s="230"/>
      <c r="CX2760" s="230"/>
      <c r="CY2760" s="230"/>
      <c r="CZ2760" s="230"/>
      <c r="DA2760" s="230"/>
      <c r="DB2760" s="230"/>
      <c r="DC2760" s="230"/>
      <c r="DD2760" s="230"/>
      <c r="DE2760" s="230"/>
      <c r="DF2760" s="230"/>
      <c r="DG2760" s="230"/>
      <c r="DH2760" s="230"/>
      <c r="DI2760" s="230"/>
      <c r="DJ2760" s="230"/>
      <c r="DK2760" s="230"/>
      <c r="DL2760" s="230"/>
      <c r="DM2760" s="230"/>
      <c r="DN2760" s="230"/>
      <c r="DO2760" s="230"/>
      <c r="DP2760" s="230"/>
      <c r="DQ2760" s="230"/>
      <c r="DR2760" s="230"/>
      <c r="DS2760" s="230"/>
    </row>
    <row r="2761" spans="1:123" ht="24" customHeight="1" x14ac:dyDescent="0.2">
      <c r="A2761" s="284"/>
      <c r="B2761" s="103"/>
      <c r="C2761" s="143" t="s">
        <v>604</v>
      </c>
      <c r="D2761" s="104"/>
      <c r="E2761" s="105"/>
      <c r="F2761" s="106"/>
      <c r="G2761" s="285"/>
    </row>
    <row r="2762" spans="1:123" s="229" customFormat="1" ht="24" customHeight="1" x14ac:dyDescent="0.2">
      <c r="A2762" s="224" t="str">
        <f t="shared" ref="A2762:A2775" si="826">IFERROR(VLOOKUP(C2762,Tabla_Insumos,4,FALSE),"")</f>
        <v/>
      </c>
      <c r="B2762" s="222" t="str">
        <f>IFERROR(VLOOKUP(C2762,Tabla_Insumos,5,FALSE),"")</f>
        <v/>
      </c>
      <c r="C2762" s="223"/>
      <c r="D2762" s="224" t="str">
        <f t="shared" ref="D2762:D2775" si="827">IFERROR(VLOOKUP(C2762,Tabla_Insumos,2,FALSE),"")</f>
        <v/>
      </c>
      <c r="E2762" s="225"/>
      <c r="F2762" s="226">
        <f t="shared" ref="F2762:F2775" si="828">IFERROR(VLOOKUP(C2762,Tabla_Insumos,3,FALSE),0)</f>
        <v>0</v>
      </c>
      <c r="G2762" s="286">
        <f>ROUND(E2762*F2762,2)</f>
        <v>0</v>
      </c>
    </row>
    <row r="2763" spans="1:123" s="229" customFormat="1" ht="24" customHeight="1" x14ac:dyDescent="0.2">
      <c r="A2763" s="224" t="str">
        <f t="shared" si="826"/>
        <v/>
      </c>
      <c r="B2763" s="222" t="str">
        <f t="shared" ref="B2763:B2775" si="829">IFERROR(VLOOKUP(C2763,Tabla_Insumos,5,FALSE),"")</f>
        <v/>
      </c>
      <c r="C2763" s="223"/>
      <c r="D2763" s="224" t="str">
        <f t="shared" si="827"/>
        <v/>
      </c>
      <c r="E2763" s="225"/>
      <c r="F2763" s="226">
        <f t="shared" si="828"/>
        <v>0</v>
      </c>
      <c r="G2763" s="286">
        <f t="shared" ref="G2763:G2775" si="830">ROUND(E2763*F2763,2)</f>
        <v>0</v>
      </c>
    </row>
    <row r="2764" spans="1:123" s="229" customFormat="1" ht="24" customHeight="1" x14ac:dyDescent="0.2">
      <c r="A2764" s="224" t="str">
        <f t="shared" si="826"/>
        <v/>
      </c>
      <c r="B2764" s="222" t="str">
        <f t="shared" si="829"/>
        <v/>
      </c>
      <c r="C2764" s="223"/>
      <c r="D2764" s="224" t="str">
        <f t="shared" si="827"/>
        <v/>
      </c>
      <c r="E2764" s="225"/>
      <c r="F2764" s="226">
        <f t="shared" si="828"/>
        <v>0</v>
      </c>
      <c r="G2764" s="286">
        <f t="shared" si="830"/>
        <v>0</v>
      </c>
    </row>
    <row r="2765" spans="1:123" s="229" customFormat="1" ht="24" customHeight="1" x14ac:dyDescent="0.2">
      <c r="A2765" s="224" t="str">
        <f t="shared" si="826"/>
        <v/>
      </c>
      <c r="B2765" s="222" t="str">
        <f t="shared" si="829"/>
        <v/>
      </c>
      <c r="C2765" s="223"/>
      <c r="D2765" s="224" t="str">
        <f t="shared" si="827"/>
        <v/>
      </c>
      <c r="E2765" s="225"/>
      <c r="F2765" s="226">
        <f t="shared" si="828"/>
        <v>0</v>
      </c>
      <c r="G2765" s="286">
        <f t="shared" si="830"/>
        <v>0</v>
      </c>
    </row>
    <row r="2766" spans="1:123" s="229" customFormat="1" ht="24" customHeight="1" x14ac:dyDescent="0.2">
      <c r="A2766" s="224" t="str">
        <f t="shared" si="826"/>
        <v/>
      </c>
      <c r="B2766" s="222" t="str">
        <f t="shared" si="829"/>
        <v/>
      </c>
      <c r="C2766" s="223"/>
      <c r="D2766" s="224" t="str">
        <f t="shared" si="827"/>
        <v/>
      </c>
      <c r="E2766" s="225"/>
      <c r="F2766" s="226">
        <f t="shared" si="828"/>
        <v>0</v>
      </c>
      <c r="G2766" s="286">
        <f t="shared" si="830"/>
        <v>0</v>
      </c>
    </row>
    <row r="2767" spans="1:123" s="229" customFormat="1" ht="24" customHeight="1" x14ac:dyDescent="0.2">
      <c r="A2767" s="224" t="str">
        <f t="shared" si="826"/>
        <v/>
      </c>
      <c r="B2767" s="222" t="str">
        <f t="shared" si="829"/>
        <v/>
      </c>
      <c r="C2767" s="223"/>
      <c r="D2767" s="224" t="str">
        <f t="shared" si="827"/>
        <v/>
      </c>
      <c r="E2767" s="225"/>
      <c r="F2767" s="226">
        <f t="shared" si="828"/>
        <v>0</v>
      </c>
      <c r="G2767" s="286">
        <f t="shared" si="830"/>
        <v>0</v>
      </c>
    </row>
    <row r="2768" spans="1:123" s="229" customFormat="1" ht="24" customHeight="1" x14ac:dyDescent="0.2">
      <c r="A2768" s="224" t="str">
        <f t="shared" si="826"/>
        <v/>
      </c>
      <c r="B2768" s="222" t="str">
        <f t="shared" si="829"/>
        <v/>
      </c>
      <c r="C2768" s="223"/>
      <c r="D2768" s="224" t="str">
        <f t="shared" si="827"/>
        <v/>
      </c>
      <c r="E2768" s="225"/>
      <c r="F2768" s="226">
        <f t="shared" si="828"/>
        <v>0</v>
      </c>
      <c r="G2768" s="286">
        <f t="shared" si="830"/>
        <v>0</v>
      </c>
    </row>
    <row r="2769" spans="1:7" s="229" customFormat="1" ht="24" customHeight="1" x14ac:dyDescent="0.2">
      <c r="A2769" s="224" t="str">
        <f t="shared" si="826"/>
        <v/>
      </c>
      <c r="B2769" s="222" t="str">
        <f t="shared" si="829"/>
        <v/>
      </c>
      <c r="C2769" s="223"/>
      <c r="D2769" s="224" t="str">
        <f t="shared" si="827"/>
        <v/>
      </c>
      <c r="E2769" s="225"/>
      <c r="F2769" s="226">
        <f t="shared" si="828"/>
        <v>0</v>
      </c>
      <c r="G2769" s="286">
        <f t="shared" si="830"/>
        <v>0</v>
      </c>
    </row>
    <row r="2770" spans="1:7" s="229" customFormat="1" ht="24" customHeight="1" x14ac:dyDescent="0.2">
      <c r="A2770" s="224" t="str">
        <f t="shared" si="826"/>
        <v/>
      </c>
      <c r="B2770" s="222" t="str">
        <f t="shared" si="829"/>
        <v/>
      </c>
      <c r="C2770" s="223"/>
      <c r="D2770" s="224" t="str">
        <f t="shared" si="827"/>
        <v/>
      </c>
      <c r="E2770" s="225"/>
      <c r="F2770" s="226">
        <f t="shared" si="828"/>
        <v>0</v>
      </c>
      <c r="G2770" s="286">
        <f t="shared" si="830"/>
        <v>0</v>
      </c>
    </row>
    <row r="2771" spans="1:7" s="229" customFormat="1" ht="24" customHeight="1" x14ac:dyDescent="0.2">
      <c r="A2771" s="224" t="str">
        <f t="shared" si="826"/>
        <v/>
      </c>
      <c r="B2771" s="222" t="str">
        <f t="shared" si="829"/>
        <v/>
      </c>
      <c r="C2771" s="223"/>
      <c r="D2771" s="224" t="str">
        <f t="shared" si="827"/>
        <v/>
      </c>
      <c r="E2771" s="225"/>
      <c r="F2771" s="226">
        <f t="shared" si="828"/>
        <v>0</v>
      </c>
      <c r="G2771" s="286">
        <f t="shared" si="830"/>
        <v>0</v>
      </c>
    </row>
    <row r="2772" spans="1:7" s="229" customFormat="1" ht="24" customHeight="1" x14ac:dyDescent="0.2">
      <c r="A2772" s="224" t="str">
        <f t="shared" si="826"/>
        <v/>
      </c>
      <c r="B2772" s="222" t="str">
        <f t="shared" si="829"/>
        <v/>
      </c>
      <c r="C2772" s="223"/>
      <c r="D2772" s="224" t="str">
        <f t="shared" si="827"/>
        <v/>
      </c>
      <c r="E2772" s="225"/>
      <c r="F2772" s="226">
        <f t="shared" si="828"/>
        <v>0</v>
      </c>
      <c r="G2772" s="286">
        <f t="shared" si="830"/>
        <v>0</v>
      </c>
    </row>
    <row r="2773" spans="1:7" s="229" customFormat="1" ht="24" customHeight="1" x14ac:dyDescent="0.2">
      <c r="A2773" s="224" t="str">
        <f t="shared" si="826"/>
        <v/>
      </c>
      <c r="B2773" s="222" t="str">
        <f t="shared" si="829"/>
        <v/>
      </c>
      <c r="C2773" s="223"/>
      <c r="D2773" s="224" t="str">
        <f t="shared" si="827"/>
        <v/>
      </c>
      <c r="E2773" s="225"/>
      <c r="F2773" s="226">
        <f t="shared" si="828"/>
        <v>0</v>
      </c>
      <c r="G2773" s="286">
        <f t="shared" si="830"/>
        <v>0</v>
      </c>
    </row>
    <row r="2774" spans="1:7" s="229" customFormat="1" ht="24" customHeight="1" x14ac:dyDescent="0.2">
      <c r="A2774" s="224" t="str">
        <f t="shared" si="826"/>
        <v/>
      </c>
      <c r="B2774" s="222" t="str">
        <f t="shared" si="829"/>
        <v/>
      </c>
      <c r="C2774" s="223"/>
      <c r="D2774" s="224" t="str">
        <f t="shared" si="827"/>
        <v/>
      </c>
      <c r="E2774" s="225"/>
      <c r="F2774" s="226">
        <f t="shared" si="828"/>
        <v>0</v>
      </c>
      <c r="G2774" s="286">
        <f t="shared" si="830"/>
        <v>0</v>
      </c>
    </row>
    <row r="2775" spans="1:7" s="229" customFormat="1" ht="24" customHeight="1" x14ac:dyDescent="0.2">
      <c r="A2775" s="224" t="str">
        <f t="shared" si="826"/>
        <v/>
      </c>
      <c r="B2775" s="222" t="str">
        <f t="shared" si="829"/>
        <v/>
      </c>
      <c r="C2775" s="223"/>
      <c r="D2775" s="224" t="str">
        <f t="shared" si="827"/>
        <v/>
      </c>
      <c r="E2775" s="225"/>
      <c r="F2775" s="227">
        <f t="shared" si="828"/>
        <v>0</v>
      </c>
      <c r="G2775" s="286">
        <f t="shared" si="830"/>
        <v>0</v>
      </c>
    </row>
    <row r="2776" spans="1:7" ht="24" customHeight="1" x14ac:dyDescent="0.2">
      <c r="A2776" s="287"/>
      <c r="D2776" s="97"/>
      <c r="E2776" s="98"/>
      <c r="F2776" s="273" t="s">
        <v>31</v>
      </c>
      <c r="G2776" s="288">
        <f>SUBTOTAL(9,G2762:G2775)</f>
        <v>0</v>
      </c>
    </row>
    <row r="2777" spans="1:7" ht="24" customHeight="1" x14ac:dyDescent="0.2">
      <c r="A2777" s="287"/>
      <c r="C2777" s="107" t="s">
        <v>605</v>
      </c>
      <c r="D2777" s="97"/>
      <c r="E2777" s="98"/>
      <c r="G2777" s="289"/>
    </row>
    <row r="2778" spans="1:7" s="229" customFormat="1" ht="24" customHeight="1" x14ac:dyDescent="0.2">
      <c r="A2778" s="224" t="str">
        <f t="shared" ref="A2778:A2785" si="831">IFERROR(VLOOKUP(C2778,Tabla_Insumos,4,FALSE),"")</f>
        <v/>
      </c>
      <c r="B2778" s="222">
        <f t="shared" ref="B2778:B2785" si="832">IFERROR(VLOOKUP(A2778,Tabla_Indices,5,FALSE),"")</f>
        <v>0</v>
      </c>
      <c r="C2778" s="223"/>
      <c r="D2778" s="224" t="str">
        <f t="shared" ref="D2778:D2785" si="833">IFERROR(VLOOKUP(C2778,Tabla_Insumos,2,FALSE),"")</f>
        <v/>
      </c>
      <c r="E2778" s="225"/>
      <c r="F2778" s="228">
        <f t="shared" ref="F2778:F2785" si="834">IFERROR(VLOOKUP(C2778,Tabla_Insumos,3,FALSE),0)</f>
        <v>0</v>
      </c>
      <c r="G2778" s="286">
        <f>ROUND(E2778*F2778,2)</f>
        <v>0</v>
      </c>
    </row>
    <row r="2779" spans="1:7" s="229" customFormat="1" ht="24" customHeight="1" x14ac:dyDescent="0.2">
      <c r="A2779" s="224" t="str">
        <f t="shared" si="831"/>
        <v/>
      </c>
      <c r="B2779" s="222">
        <f t="shared" si="832"/>
        <v>0</v>
      </c>
      <c r="C2779" s="223"/>
      <c r="D2779" s="224" t="str">
        <f t="shared" si="833"/>
        <v/>
      </c>
      <c r="E2779" s="225"/>
      <c r="F2779" s="228">
        <f t="shared" si="834"/>
        <v>0</v>
      </c>
      <c r="G2779" s="286">
        <f>ROUND(E2779*F2779,2)</f>
        <v>0</v>
      </c>
    </row>
    <row r="2780" spans="1:7" s="229" customFormat="1" ht="24" customHeight="1" x14ac:dyDescent="0.2">
      <c r="A2780" s="224" t="str">
        <f t="shared" si="831"/>
        <v/>
      </c>
      <c r="B2780" s="222">
        <f t="shared" si="832"/>
        <v>0</v>
      </c>
      <c r="C2780" s="223"/>
      <c r="D2780" s="224" t="str">
        <f t="shared" si="833"/>
        <v/>
      </c>
      <c r="E2780" s="225"/>
      <c r="F2780" s="228">
        <f t="shared" si="834"/>
        <v>0</v>
      </c>
      <c r="G2780" s="286">
        <f t="shared" ref="G2780:G2785" si="835">ROUND(E2780*F2780,2)</f>
        <v>0</v>
      </c>
    </row>
    <row r="2781" spans="1:7" s="229" customFormat="1" ht="24" customHeight="1" x14ac:dyDescent="0.2">
      <c r="A2781" s="224" t="str">
        <f t="shared" si="831"/>
        <v/>
      </c>
      <c r="B2781" s="222">
        <f t="shared" si="832"/>
        <v>0</v>
      </c>
      <c r="C2781" s="223"/>
      <c r="D2781" s="224" t="str">
        <f t="shared" si="833"/>
        <v/>
      </c>
      <c r="E2781" s="225"/>
      <c r="F2781" s="228">
        <f t="shared" si="834"/>
        <v>0</v>
      </c>
      <c r="G2781" s="286">
        <f t="shared" si="835"/>
        <v>0</v>
      </c>
    </row>
    <row r="2782" spans="1:7" s="229" customFormat="1" ht="24" customHeight="1" x14ac:dyDescent="0.2">
      <c r="A2782" s="224" t="str">
        <f t="shared" si="831"/>
        <v/>
      </c>
      <c r="B2782" s="222">
        <f t="shared" si="832"/>
        <v>0</v>
      </c>
      <c r="C2782" s="223"/>
      <c r="D2782" s="224" t="str">
        <f t="shared" si="833"/>
        <v/>
      </c>
      <c r="E2782" s="225"/>
      <c r="F2782" s="226">
        <f t="shared" si="834"/>
        <v>0</v>
      </c>
      <c r="G2782" s="286">
        <f t="shared" si="835"/>
        <v>0</v>
      </c>
    </row>
    <row r="2783" spans="1:7" s="229" customFormat="1" ht="24" customHeight="1" x14ac:dyDescent="0.2">
      <c r="A2783" s="224" t="str">
        <f t="shared" si="831"/>
        <v/>
      </c>
      <c r="B2783" s="222">
        <f t="shared" si="832"/>
        <v>0</v>
      </c>
      <c r="C2783" s="223"/>
      <c r="D2783" s="224" t="str">
        <f t="shared" si="833"/>
        <v/>
      </c>
      <c r="E2783" s="225"/>
      <c r="F2783" s="226">
        <f t="shared" si="834"/>
        <v>0</v>
      </c>
      <c r="G2783" s="286">
        <f t="shared" si="835"/>
        <v>0</v>
      </c>
    </row>
    <row r="2784" spans="1:7" s="229" customFormat="1" ht="24" customHeight="1" x14ac:dyDescent="0.2">
      <c r="A2784" s="224" t="str">
        <f t="shared" si="831"/>
        <v/>
      </c>
      <c r="B2784" s="222">
        <f t="shared" si="832"/>
        <v>0</v>
      </c>
      <c r="C2784" s="223"/>
      <c r="D2784" s="224" t="str">
        <f t="shared" si="833"/>
        <v/>
      </c>
      <c r="E2784" s="225"/>
      <c r="F2784" s="226">
        <f t="shared" si="834"/>
        <v>0</v>
      </c>
      <c r="G2784" s="286">
        <f t="shared" si="835"/>
        <v>0</v>
      </c>
    </row>
    <row r="2785" spans="1:7" s="229" customFormat="1" ht="24" customHeight="1" x14ac:dyDescent="0.2">
      <c r="A2785" s="224" t="str">
        <f t="shared" si="831"/>
        <v/>
      </c>
      <c r="B2785" s="222">
        <f t="shared" si="832"/>
        <v>0</v>
      </c>
      <c r="C2785" s="223"/>
      <c r="D2785" s="224" t="str">
        <f t="shared" si="833"/>
        <v/>
      </c>
      <c r="E2785" s="225"/>
      <c r="F2785" s="226">
        <f t="shared" si="834"/>
        <v>0</v>
      </c>
      <c r="G2785" s="286">
        <f t="shared" si="835"/>
        <v>0</v>
      </c>
    </row>
    <row r="2786" spans="1:7" ht="24" customHeight="1" x14ac:dyDescent="0.2">
      <c r="A2786" s="287"/>
      <c r="D2786" s="97"/>
      <c r="E2786" s="98"/>
      <c r="F2786" s="273" t="s">
        <v>32</v>
      </c>
      <c r="G2786" s="288">
        <f>SUBTOTAL(9,G2778:G2785)</f>
        <v>0</v>
      </c>
    </row>
    <row r="2787" spans="1:7" ht="24" customHeight="1" x14ac:dyDescent="0.2">
      <c r="A2787" s="287"/>
      <c r="C2787" s="107" t="s">
        <v>606</v>
      </c>
      <c r="D2787" s="97"/>
      <c r="E2787" s="98"/>
      <c r="G2787" s="289"/>
    </row>
    <row r="2788" spans="1:7" s="229" customFormat="1" ht="24" customHeight="1" x14ac:dyDescent="0.2">
      <c r="A2788" s="224" t="str">
        <f t="shared" ref="A2788:A2796" si="836">IFERROR(VLOOKUP(C2788,Tabla_Insumos,4,FALSE),"")</f>
        <v/>
      </c>
      <c r="B2788" s="222" t="str">
        <f t="shared" ref="B2788:B2796" si="837">IFERROR(VLOOKUP(C2788,Tabla_Insumos,5,FALSE),"")</f>
        <v/>
      </c>
      <c r="C2788" s="223"/>
      <c r="D2788" s="224" t="str">
        <f t="shared" ref="D2788:D2796" si="838">IFERROR(VLOOKUP(C2788,Tabla_Insumos,2,FALSE),"")</f>
        <v/>
      </c>
      <c r="E2788" s="225"/>
      <c r="F2788" s="226">
        <f t="shared" ref="F2788:F2796" si="839">IFERROR(VLOOKUP(C2788,Tabla_Insumos,3,FALSE),0)</f>
        <v>0</v>
      </c>
      <c r="G2788" s="286">
        <f t="shared" ref="G2788:G2796" si="840">ROUND(E2788*F2788,2)</f>
        <v>0</v>
      </c>
    </row>
    <row r="2789" spans="1:7" s="229" customFormat="1" ht="24" customHeight="1" x14ac:dyDescent="0.2">
      <c r="A2789" s="224" t="str">
        <f t="shared" si="836"/>
        <v/>
      </c>
      <c r="B2789" s="222" t="str">
        <f t="shared" si="837"/>
        <v/>
      </c>
      <c r="C2789" s="223"/>
      <c r="D2789" s="224" t="str">
        <f t="shared" si="838"/>
        <v/>
      </c>
      <c r="E2789" s="225"/>
      <c r="F2789" s="226">
        <f t="shared" si="839"/>
        <v>0</v>
      </c>
      <c r="G2789" s="286">
        <f t="shared" si="840"/>
        <v>0</v>
      </c>
    </row>
    <row r="2790" spans="1:7" s="229" customFormat="1" ht="24" customHeight="1" x14ac:dyDescent="0.2">
      <c r="A2790" s="224" t="str">
        <f t="shared" si="836"/>
        <v/>
      </c>
      <c r="B2790" s="222" t="str">
        <f t="shared" si="837"/>
        <v/>
      </c>
      <c r="C2790" s="223"/>
      <c r="D2790" s="224" t="str">
        <f t="shared" si="838"/>
        <v/>
      </c>
      <c r="E2790" s="225"/>
      <c r="F2790" s="226">
        <f t="shared" si="839"/>
        <v>0</v>
      </c>
      <c r="G2790" s="286">
        <f t="shared" si="840"/>
        <v>0</v>
      </c>
    </row>
    <row r="2791" spans="1:7" s="229" customFormat="1" ht="24" customHeight="1" x14ac:dyDescent="0.2">
      <c r="A2791" s="224" t="str">
        <f t="shared" si="836"/>
        <v/>
      </c>
      <c r="B2791" s="222" t="str">
        <f t="shared" si="837"/>
        <v/>
      </c>
      <c r="C2791" s="223"/>
      <c r="D2791" s="224" t="str">
        <f t="shared" si="838"/>
        <v/>
      </c>
      <c r="E2791" s="225"/>
      <c r="F2791" s="226">
        <f t="shared" si="839"/>
        <v>0</v>
      </c>
      <c r="G2791" s="286">
        <f t="shared" si="840"/>
        <v>0</v>
      </c>
    </row>
    <row r="2792" spans="1:7" s="229" customFormat="1" ht="24" customHeight="1" x14ac:dyDescent="0.2">
      <c r="A2792" s="224" t="str">
        <f t="shared" si="836"/>
        <v/>
      </c>
      <c r="B2792" s="222" t="str">
        <f t="shared" si="837"/>
        <v/>
      </c>
      <c r="C2792" s="223"/>
      <c r="D2792" s="224" t="str">
        <f t="shared" si="838"/>
        <v/>
      </c>
      <c r="E2792" s="225"/>
      <c r="F2792" s="226">
        <f t="shared" si="839"/>
        <v>0</v>
      </c>
      <c r="G2792" s="286">
        <f t="shared" si="840"/>
        <v>0</v>
      </c>
    </row>
    <row r="2793" spans="1:7" s="229" customFormat="1" ht="24" customHeight="1" x14ac:dyDescent="0.2">
      <c r="A2793" s="224" t="str">
        <f t="shared" si="836"/>
        <v/>
      </c>
      <c r="B2793" s="222" t="str">
        <f t="shared" si="837"/>
        <v/>
      </c>
      <c r="C2793" s="223"/>
      <c r="D2793" s="224" t="str">
        <f t="shared" si="838"/>
        <v/>
      </c>
      <c r="E2793" s="225"/>
      <c r="F2793" s="226">
        <f t="shared" si="839"/>
        <v>0</v>
      </c>
      <c r="G2793" s="286">
        <f t="shared" si="840"/>
        <v>0</v>
      </c>
    </row>
    <row r="2794" spans="1:7" s="229" customFormat="1" ht="24" customHeight="1" x14ac:dyDescent="0.2">
      <c r="A2794" s="224" t="str">
        <f t="shared" si="836"/>
        <v/>
      </c>
      <c r="B2794" s="222" t="str">
        <f t="shared" si="837"/>
        <v/>
      </c>
      <c r="C2794" s="223"/>
      <c r="D2794" s="224" t="str">
        <f t="shared" si="838"/>
        <v/>
      </c>
      <c r="E2794" s="225"/>
      <c r="F2794" s="226">
        <f t="shared" si="839"/>
        <v>0</v>
      </c>
      <c r="G2794" s="286">
        <f t="shared" si="840"/>
        <v>0</v>
      </c>
    </row>
    <row r="2795" spans="1:7" s="229" customFormat="1" ht="24" customHeight="1" x14ac:dyDescent="0.2">
      <c r="A2795" s="224" t="str">
        <f t="shared" si="836"/>
        <v/>
      </c>
      <c r="B2795" s="222" t="str">
        <f t="shared" si="837"/>
        <v/>
      </c>
      <c r="C2795" s="223"/>
      <c r="D2795" s="224" t="str">
        <f t="shared" si="838"/>
        <v/>
      </c>
      <c r="E2795" s="225"/>
      <c r="F2795" s="226">
        <f t="shared" si="839"/>
        <v>0</v>
      </c>
      <c r="G2795" s="286">
        <f t="shared" si="840"/>
        <v>0</v>
      </c>
    </row>
    <row r="2796" spans="1:7" s="229" customFormat="1" ht="24" customHeight="1" x14ac:dyDescent="0.2">
      <c r="A2796" s="224" t="str">
        <f t="shared" si="836"/>
        <v/>
      </c>
      <c r="B2796" s="222" t="str">
        <f t="shared" si="837"/>
        <v/>
      </c>
      <c r="C2796" s="223"/>
      <c r="D2796" s="224" t="str">
        <f t="shared" si="838"/>
        <v/>
      </c>
      <c r="E2796" s="225"/>
      <c r="F2796" s="226">
        <f t="shared" si="839"/>
        <v>0</v>
      </c>
      <c r="G2796" s="286">
        <f t="shared" si="840"/>
        <v>0</v>
      </c>
    </row>
    <row r="2797" spans="1:7" ht="24" customHeight="1" x14ac:dyDescent="0.2">
      <c r="A2797" s="290"/>
      <c r="B2797" s="97"/>
      <c r="D2797" s="97"/>
      <c r="E2797" s="98"/>
      <c r="F2797" s="273" t="s">
        <v>33</v>
      </c>
      <c r="G2797" s="288">
        <f>SUBTOTAL(9,G2788:G2796)</f>
        <v>0</v>
      </c>
    </row>
    <row r="2798" spans="1:7" ht="24" customHeight="1" x14ac:dyDescent="0.2">
      <c r="A2798" s="291"/>
      <c r="B2798" s="97"/>
      <c r="D2798" s="97"/>
      <c r="E2798" s="98"/>
      <c r="G2798" s="289"/>
    </row>
    <row r="2799" spans="1:7" ht="24" customHeight="1" x14ac:dyDescent="0.2">
      <c r="A2799" s="292" t="str">
        <f>B2757</f>
        <v/>
      </c>
      <c r="B2799" s="293" t="str">
        <f>C2757</f>
        <v/>
      </c>
      <c r="C2799" s="104"/>
      <c r="D2799" s="104" t="s">
        <v>34</v>
      </c>
      <c r="E2799" s="105"/>
      <c r="F2799" s="295" t="s">
        <v>35</v>
      </c>
      <c r="G2799" s="294">
        <f>SUBTOTAL(9,G2762:G2798)</f>
        <v>0</v>
      </c>
    </row>
    <row r="2801" spans="1:123" ht="24" customHeight="1" x14ac:dyDescent="0.2">
      <c r="A2801" s="274" t="s">
        <v>37</v>
      </c>
      <c r="B2801" s="275"/>
      <c r="C2801" s="275"/>
      <c r="D2801" s="275"/>
      <c r="E2801" s="275"/>
      <c r="F2801" s="275"/>
      <c r="G2801" s="276"/>
    </row>
    <row r="2802" spans="1:123" ht="24" customHeight="1" x14ac:dyDescent="0.2">
      <c r="A2802" s="277" t="s">
        <v>602</v>
      </c>
      <c r="B2802" s="93" t="str">
        <f>Comitente</f>
        <v>DIRECCION PROVINCIAL DE ESPACIOS VERDES</v>
      </c>
      <c r="C2802" s="89"/>
      <c r="D2802" s="94"/>
      <c r="E2802" s="94"/>
      <c r="F2802" s="95"/>
      <c r="G2802" s="278"/>
    </row>
    <row r="2803" spans="1:123" ht="24" customHeight="1" x14ac:dyDescent="0.2">
      <c r="A2803" s="277" t="s">
        <v>603</v>
      </c>
      <c r="B2803" s="93">
        <f>Contratista</f>
        <v>0</v>
      </c>
      <c r="C2803" s="90"/>
      <c r="D2803" s="90"/>
      <c r="E2803" s="90"/>
      <c r="F2803" s="96"/>
      <c r="G2803" s="279"/>
    </row>
    <row r="2804" spans="1:123" ht="24" customHeight="1" x14ac:dyDescent="0.2">
      <c r="A2804" s="277" t="s">
        <v>24</v>
      </c>
      <c r="B2804" s="93" t="str">
        <f>Obra</f>
        <v>EXTRACCION DE MANGRULLO EXISTENTE, PROVISION DE NUEVO MANGRULLO Y REFUNCIONALIZACION DE JUEGOS DE NIÑOS EN PARQUE DE MAYO</v>
      </c>
      <c r="C2804" s="90"/>
      <c r="D2804" s="90"/>
      <c r="E2804" s="90"/>
      <c r="F2804" s="96" t="s">
        <v>38</v>
      </c>
      <c r="G2804" s="280">
        <f>Fecha_Base</f>
        <v>44865</v>
      </c>
    </row>
    <row r="2805" spans="1:123" ht="24" customHeight="1" x14ac:dyDescent="0.2">
      <c r="A2805" s="281" t="s">
        <v>601</v>
      </c>
      <c r="B2805" s="91" t="str">
        <f>Ubicación</f>
        <v>CAPITAL</v>
      </c>
      <c r="C2805" s="91"/>
      <c r="D2805" s="97"/>
      <c r="E2805" s="98"/>
      <c r="G2805" s="282"/>
    </row>
    <row r="2806" spans="1:123" ht="24" customHeight="1" x14ac:dyDescent="0.2">
      <c r="A2806" s="281" t="s">
        <v>39</v>
      </c>
      <c r="B2806" s="100" t="str">
        <f>IFERROR(VALUE(LEFT(B2807,FIND(".",B2807)-1)),"")</f>
        <v/>
      </c>
      <c r="C2806" s="92" t="str">
        <f>IFERROR(VLOOKUP(B2806,Tabla_CyP,2,FALSE),"")</f>
        <v/>
      </c>
      <c r="E2806" s="98"/>
      <c r="G2806" s="282"/>
    </row>
    <row r="2807" spans="1:123" ht="24" customHeight="1" x14ac:dyDescent="0.2">
      <c r="A2807" s="281" t="s">
        <v>25</v>
      </c>
      <c r="B2807" s="101" t="str">
        <f>IFERROR(VLOOKUP(COUNTIF($A$1:A2807,"ANALISIS DE PRECIOS"),Tabla_NumeroItem,2,FALSE),"")</f>
        <v/>
      </c>
      <c r="C2807" s="92" t="str">
        <f>IFERROR(VLOOKUP(B2807,Tabla_CyP,2,FALSE),"")</f>
        <v/>
      </c>
      <c r="D2807" s="97"/>
      <c r="E2807" s="98"/>
      <c r="F2807" s="96" t="s">
        <v>26</v>
      </c>
      <c r="G2807" s="283" t="str">
        <f>IFERROR(VLOOKUP(B2807,Tabla_CyP,4,FALSE),"")</f>
        <v/>
      </c>
    </row>
    <row r="2808" spans="1:123" ht="24" customHeight="1" x14ac:dyDescent="0.2">
      <c r="A2808" s="281"/>
      <c r="B2808" s="91"/>
      <c r="D2808" s="97"/>
      <c r="E2808" s="98"/>
      <c r="G2808" s="282"/>
    </row>
    <row r="2809" spans="1:123" ht="24" customHeight="1" x14ac:dyDescent="0.2">
      <c r="A2809" s="334" t="s">
        <v>507</v>
      </c>
      <c r="B2809" s="335"/>
      <c r="C2809" s="336" t="s">
        <v>0</v>
      </c>
      <c r="D2809" s="336" t="s">
        <v>27</v>
      </c>
      <c r="E2809" s="338" t="s">
        <v>28</v>
      </c>
      <c r="F2809" s="340" t="s">
        <v>29</v>
      </c>
      <c r="G2809" s="340" t="s">
        <v>30</v>
      </c>
    </row>
    <row r="2810" spans="1:123" s="97" customFormat="1" ht="24" customHeight="1" x14ac:dyDescent="0.2">
      <c r="A2810" s="102" t="s">
        <v>508</v>
      </c>
      <c r="B2810" s="102" t="s">
        <v>509</v>
      </c>
      <c r="C2810" s="337"/>
      <c r="D2810" s="337"/>
      <c r="E2810" s="339"/>
      <c r="F2810" s="341"/>
      <c r="G2810" s="341"/>
      <c r="H2810" s="230"/>
      <c r="I2810" s="230"/>
      <c r="J2810" s="230"/>
      <c r="K2810" s="230"/>
      <c r="L2810" s="230"/>
      <c r="M2810" s="230"/>
      <c r="N2810" s="230"/>
      <c r="O2810" s="230"/>
      <c r="P2810" s="230"/>
      <c r="Q2810" s="230"/>
      <c r="R2810" s="230"/>
      <c r="S2810" s="230"/>
      <c r="T2810" s="230"/>
      <c r="U2810" s="230"/>
      <c r="V2810" s="230"/>
      <c r="W2810" s="230"/>
      <c r="X2810" s="230"/>
      <c r="Y2810" s="230"/>
      <c r="Z2810" s="230"/>
      <c r="AA2810" s="230"/>
      <c r="AB2810" s="230"/>
      <c r="AC2810" s="230"/>
      <c r="AD2810" s="230"/>
      <c r="AE2810" s="230"/>
      <c r="AF2810" s="230"/>
      <c r="AG2810" s="230"/>
      <c r="AH2810" s="230"/>
      <c r="AI2810" s="230"/>
      <c r="AJ2810" s="230"/>
      <c r="AK2810" s="230"/>
      <c r="AL2810" s="230"/>
      <c r="AM2810" s="230"/>
      <c r="AN2810" s="230"/>
      <c r="AO2810" s="230"/>
      <c r="AP2810" s="230"/>
      <c r="AQ2810" s="230"/>
      <c r="AR2810" s="230"/>
      <c r="AS2810" s="230"/>
      <c r="AT2810" s="230"/>
      <c r="AU2810" s="230"/>
      <c r="AV2810" s="230"/>
      <c r="AW2810" s="230"/>
      <c r="AX2810" s="230"/>
      <c r="AY2810" s="230"/>
      <c r="AZ2810" s="230"/>
      <c r="BA2810" s="230"/>
      <c r="BB2810" s="230"/>
      <c r="BC2810" s="230"/>
      <c r="BD2810" s="230"/>
      <c r="BE2810" s="230"/>
      <c r="BF2810" s="230"/>
      <c r="BG2810" s="230"/>
      <c r="BH2810" s="230"/>
      <c r="BI2810" s="230"/>
      <c r="BJ2810" s="230"/>
      <c r="BK2810" s="230"/>
      <c r="BL2810" s="230"/>
      <c r="BM2810" s="230"/>
      <c r="BN2810" s="230"/>
      <c r="BO2810" s="230"/>
      <c r="BP2810" s="230"/>
      <c r="BQ2810" s="230"/>
      <c r="BR2810" s="230"/>
      <c r="BS2810" s="230"/>
      <c r="BT2810" s="230"/>
      <c r="BU2810" s="230"/>
      <c r="BV2810" s="230"/>
      <c r="BW2810" s="230"/>
      <c r="BX2810" s="230"/>
      <c r="BY2810" s="230"/>
      <c r="BZ2810" s="230"/>
      <c r="CA2810" s="230"/>
      <c r="CB2810" s="230"/>
      <c r="CC2810" s="230"/>
      <c r="CD2810" s="230"/>
      <c r="CE2810" s="230"/>
      <c r="CF2810" s="230"/>
      <c r="CG2810" s="230"/>
      <c r="CH2810" s="230"/>
      <c r="CI2810" s="230"/>
      <c r="CJ2810" s="230"/>
      <c r="CK2810" s="230"/>
      <c r="CL2810" s="230"/>
      <c r="CM2810" s="230"/>
      <c r="CN2810" s="230"/>
      <c r="CO2810" s="230"/>
      <c r="CP2810" s="230"/>
      <c r="CQ2810" s="230"/>
      <c r="CR2810" s="230"/>
      <c r="CS2810" s="230"/>
      <c r="CT2810" s="230"/>
      <c r="CU2810" s="230"/>
      <c r="CV2810" s="230"/>
      <c r="CW2810" s="230"/>
      <c r="CX2810" s="230"/>
      <c r="CY2810" s="230"/>
      <c r="CZ2810" s="230"/>
      <c r="DA2810" s="230"/>
      <c r="DB2810" s="230"/>
      <c r="DC2810" s="230"/>
      <c r="DD2810" s="230"/>
      <c r="DE2810" s="230"/>
      <c r="DF2810" s="230"/>
      <c r="DG2810" s="230"/>
      <c r="DH2810" s="230"/>
      <c r="DI2810" s="230"/>
      <c r="DJ2810" s="230"/>
      <c r="DK2810" s="230"/>
      <c r="DL2810" s="230"/>
      <c r="DM2810" s="230"/>
      <c r="DN2810" s="230"/>
      <c r="DO2810" s="230"/>
      <c r="DP2810" s="230"/>
      <c r="DQ2810" s="230"/>
      <c r="DR2810" s="230"/>
      <c r="DS2810" s="230"/>
    </row>
    <row r="2811" spans="1:123" ht="24" customHeight="1" x14ac:dyDescent="0.2">
      <c r="A2811" s="284"/>
      <c r="B2811" s="103"/>
      <c r="C2811" s="143" t="s">
        <v>604</v>
      </c>
      <c r="D2811" s="104"/>
      <c r="E2811" s="105"/>
      <c r="F2811" s="106"/>
      <c r="G2811" s="285"/>
    </row>
    <row r="2812" spans="1:123" s="229" customFormat="1" ht="24" customHeight="1" x14ac:dyDescent="0.2">
      <c r="A2812" s="224" t="str">
        <f t="shared" ref="A2812:A2825" si="841">IFERROR(VLOOKUP(C2812,Tabla_Insumos,4,FALSE),"")</f>
        <v/>
      </c>
      <c r="B2812" s="222" t="str">
        <f>IFERROR(VLOOKUP(C2812,Tabla_Insumos,5,FALSE),"")</f>
        <v/>
      </c>
      <c r="C2812" s="223"/>
      <c r="D2812" s="224" t="str">
        <f t="shared" ref="D2812:D2825" si="842">IFERROR(VLOOKUP(C2812,Tabla_Insumos,2,FALSE),"")</f>
        <v/>
      </c>
      <c r="E2812" s="225"/>
      <c r="F2812" s="226">
        <f t="shared" ref="F2812:F2825" si="843">IFERROR(VLOOKUP(C2812,Tabla_Insumos,3,FALSE),0)</f>
        <v>0</v>
      </c>
      <c r="G2812" s="286">
        <f>ROUND(E2812*F2812,2)</f>
        <v>0</v>
      </c>
    </row>
    <row r="2813" spans="1:123" s="229" customFormat="1" ht="24" customHeight="1" x14ac:dyDescent="0.2">
      <c r="A2813" s="224" t="str">
        <f t="shared" si="841"/>
        <v/>
      </c>
      <c r="B2813" s="222" t="str">
        <f t="shared" ref="B2813:B2825" si="844">IFERROR(VLOOKUP(C2813,Tabla_Insumos,5,FALSE),"")</f>
        <v/>
      </c>
      <c r="C2813" s="223"/>
      <c r="D2813" s="224" t="str">
        <f t="shared" si="842"/>
        <v/>
      </c>
      <c r="E2813" s="225"/>
      <c r="F2813" s="226">
        <f t="shared" si="843"/>
        <v>0</v>
      </c>
      <c r="G2813" s="286">
        <f t="shared" ref="G2813:G2825" si="845">ROUND(E2813*F2813,2)</f>
        <v>0</v>
      </c>
    </row>
    <row r="2814" spans="1:123" s="229" customFormat="1" ht="24" customHeight="1" x14ac:dyDescent="0.2">
      <c r="A2814" s="224" t="str">
        <f t="shared" si="841"/>
        <v/>
      </c>
      <c r="B2814" s="222" t="str">
        <f t="shared" si="844"/>
        <v/>
      </c>
      <c r="C2814" s="223"/>
      <c r="D2814" s="224" t="str">
        <f t="shared" si="842"/>
        <v/>
      </c>
      <c r="E2814" s="225"/>
      <c r="F2814" s="226">
        <f t="shared" si="843"/>
        <v>0</v>
      </c>
      <c r="G2814" s="286">
        <f t="shared" si="845"/>
        <v>0</v>
      </c>
    </row>
    <row r="2815" spans="1:123" s="229" customFormat="1" ht="24" customHeight="1" x14ac:dyDescent="0.2">
      <c r="A2815" s="224" t="str">
        <f t="shared" si="841"/>
        <v/>
      </c>
      <c r="B2815" s="222" t="str">
        <f t="shared" si="844"/>
        <v/>
      </c>
      <c r="C2815" s="223"/>
      <c r="D2815" s="224" t="str">
        <f t="shared" si="842"/>
        <v/>
      </c>
      <c r="E2815" s="225"/>
      <c r="F2815" s="226">
        <f t="shared" si="843"/>
        <v>0</v>
      </c>
      <c r="G2815" s="286">
        <f t="shared" si="845"/>
        <v>0</v>
      </c>
    </row>
    <row r="2816" spans="1:123" s="229" customFormat="1" ht="24" customHeight="1" x14ac:dyDescent="0.2">
      <c r="A2816" s="224" t="str">
        <f t="shared" si="841"/>
        <v/>
      </c>
      <c r="B2816" s="222" t="str">
        <f t="shared" si="844"/>
        <v/>
      </c>
      <c r="C2816" s="223"/>
      <c r="D2816" s="224" t="str">
        <f t="shared" si="842"/>
        <v/>
      </c>
      <c r="E2816" s="225"/>
      <c r="F2816" s="226">
        <f t="shared" si="843"/>
        <v>0</v>
      </c>
      <c r="G2816" s="286">
        <f t="shared" si="845"/>
        <v>0</v>
      </c>
    </row>
    <row r="2817" spans="1:7" s="229" customFormat="1" ht="24" customHeight="1" x14ac:dyDescent="0.2">
      <c r="A2817" s="224" t="str">
        <f t="shared" si="841"/>
        <v/>
      </c>
      <c r="B2817" s="222" t="str">
        <f t="shared" si="844"/>
        <v/>
      </c>
      <c r="C2817" s="223"/>
      <c r="D2817" s="224" t="str">
        <f t="shared" si="842"/>
        <v/>
      </c>
      <c r="E2817" s="225"/>
      <c r="F2817" s="226">
        <f t="shared" si="843"/>
        <v>0</v>
      </c>
      <c r="G2817" s="286">
        <f t="shared" si="845"/>
        <v>0</v>
      </c>
    </row>
    <row r="2818" spans="1:7" s="229" customFormat="1" ht="24" customHeight="1" x14ac:dyDescent="0.2">
      <c r="A2818" s="224" t="str">
        <f t="shared" si="841"/>
        <v/>
      </c>
      <c r="B2818" s="222" t="str">
        <f t="shared" si="844"/>
        <v/>
      </c>
      <c r="C2818" s="223"/>
      <c r="D2818" s="224" t="str">
        <f t="shared" si="842"/>
        <v/>
      </c>
      <c r="E2818" s="225"/>
      <c r="F2818" s="226">
        <f t="shared" si="843"/>
        <v>0</v>
      </c>
      <c r="G2818" s="286">
        <f t="shared" si="845"/>
        <v>0</v>
      </c>
    </row>
    <row r="2819" spans="1:7" s="229" customFormat="1" ht="24" customHeight="1" x14ac:dyDescent="0.2">
      <c r="A2819" s="224" t="str">
        <f t="shared" si="841"/>
        <v/>
      </c>
      <c r="B2819" s="222" t="str">
        <f t="shared" si="844"/>
        <v/>
      </c>
      <c r="C2819" s="223"/>
      <c r="D2819" s="224" t="str">
        <f t="shared" si="842"/>
        <v/>
      </c>
      <c r="E2819" s="225"/>
      <c r="F2819" s="226">
        <f t="shared" si="843"/>
        <v>0</v>
      </c>
      <c r="G2819" s="286">
        <f t="shared" si="845"/>
        <v>0</v>
      </c>
    </row>
    <row r="2820" spans="1:7" s="229" customFormat="1" ht="24" customHeight="1" x14ac:dyDescent="0.2">
      <c r="A2820" s="224" t="str">
        <f t="shared" si="841"/>
        <v/>
      </c>
      <c r="B2820" s="222" t="str">
        <f t="shared" si="844"/>
        <v/>
      </c>
      <c r="C2820" s="223"/>
      <c r="D2820" s="224" t="str">
        <f t="shared" si="842"/>
        <v/>
      </c>
      <c r="E2820" s="225"/>
      <c r="F2820" s="226">
        <f t="shared" si="843"/>
        <v>0</v>
      </c>
      <c r="G2820" s="286">
        <f t="shared" si="845"/>
        <v>0</v>
      </c>
    </row>
    <row r="2821" spans="1:7" s="229" customFormat="1" ht="24" customHeight="1" x14ac:dyDescent="0.2">
      <c r="A2821" s="224" t="str">
        <f t="shared" si="841"/>
        <v/>
      </c>
      <c r="B2821" s="222" t="str">
        <f t="shared" si="844"/>
        <v/>
      </c>
      <c r="C2821" s="223"/>
      <c r="D2821" s="224" t="str">
        <f t="shared" si="842"/>
        <v/>
      </c>
      <c r="E2821" s="225"/>
      <c r="F2821" s="226">
        <f t="shared" si="843"/>
        <v>0</v>
      </c>
      <c r="G2821" s="286">
        <f t="shared" si="845"/>
        <v>0</v>
      </c>
    </row>
    <row r="2822" spans="1:7" s="229" customFormat="1" ht="24" customHeight="1" x14ac:dyDescent="0.2">
      <c r="A2822" s="224" t="str">
        <f t="shared" si="841"/>
        <v/>
      </c>
      <c r="B2822" s="222" t="str">
        <f t="shared" si="844"/>
        <v/>
      </c>
      <c r="C2822" s="223"/>
      <c r="D2822" s="224" t="str">
        <f t="shared" si="842"/>
        <v/>
      </c>
      <c r="E2822" s="225"/>
      <c r="F2822" s="226">
        <f t="shared" si="843"/>
        <v>0</v>
      </c>
      <c r="G2822" s="286">
        <f t="shared" si="845"/>
        <v>0</v>
      </c>
    </row>
    <row r="2823" spans="1:7" s="229" customFormat="1" ht="24" customHeight="1" x14ac:dyDescent="0.2">
      <c r="A2823" s="224" t="str">
        <f t="shared" si="841"/>
        <v/>
      </c>
      <c r="B2823" s="222" t="str">
        <f t="shared" si="844"/>
        <v/>
      </c>
      <c r="C2823" s="223"/>
      <c r="D2823" s="224" t="str">
        <f t="shared" si="842"/>
        <v/>
      </c>
      <c r="E2823" s="225"/>
      <c r="F2823" s="226">
        <f t="shared" si="843"/>
        <v>0</v>
      </c>
      <c r="G2823" s="286">
        <f t="shared" si="845"/>
        <v>0</v>
      </c>
    </row>
    <row r="2824" spans="1:7" s="229" customFormat="1" ht="24" customHeight="1" x14ac:dyDescent="0.2">
      <c r="A2824" s="224" t="str">
        <f t="shared" si="841"/>
        <v/>
      </c>
      <c r="B2824" s="222" t="str">
        <f t="shared" si="844"/>
        <v/>
      </c>
      <c r="C2824" s="223"/>
      <c r="D2824" s="224" t="str">
        <f t="shared" si="842"/>
        <v/>
      </c>
      <c r="E2824" s="225"/>
      <c r="F2824" s="226">
        <f t="shared" si="843"/>
        <v>0</v>
      </c>
      <c r="G2824" s="286">
        <f t="shared" si="845"/>
        <v>0</v>
      </c>
    </row>
    <row r="2825" spans="1:7" s="229" customFormat="1" ht="24" customHeight="1" x14ac:dyDescent="0.2">
      <c r="A2825" s="224" t="str">
        <f t="shared" si="841"/>
        <v/>
      </c>
      <c r="B2825" s="222" t="str">
        <f t="shared" si="844"/>
        <v/>
      </c>
      <c r="C2825" s="223"/>
      <c r="D2825" s="224" t="str">
        <f t="shared" si="842"/>
        <v/>
      </c>
      <c r="E2825" s="225"/>
      <c r="F2825" s="227">
        <f t="shared" si="843"/>
        <v>0</v>
      </c>
      <c r="G2825" s="286">
        <f t="shared" si="845"/>
        <v>0</v>
      </c>
    </row>
    <row r="2826" spans="1:7" ht="24" customHeight="1" x14ac:dyDescent="0.2">
      <c r="A2826" s="287"/>
      <c r="D2826" s="97"/>
      <c r="E2826" s="98"/>
      <c r="F2826" s="273" t="s">
        <v>31</v>
      </c>
      <c r="G2826" s="288">
        <f>SUBTOTAL(9,G2812:G2825)</f>
        <v>0</v>
      </c>
    </row>
    <row r="2827" spans="1:7" ht="24" customHeight="1" x14ac:dyDescent="0.2">
      <c r="A2827" s="287"/>
      <c r="C2827" s="107" t="s">
        <v>605</v>
      </c>
      <c r="D2827" s="97"/>
      <c r="E2827" s="98"/>
      <c r="G2827" s="289"/>
    </row>
    <row r="2828" spans="1:7" s="229" customFormat="1" ht="24" customHeight="1" x14ac:dyDescent="0.2">
      <c r="A2828" s="224" t="str">
        <f t="shared" ref="A2828:A2835" si="846">IFERROR(VLOOKUP(C2828,Tabla_Insumos,4,FALSE),"")</f>
        <v/>
      </c>
      <c r="B2828" s="222">
        <f t="shared" ref="B2828:B2835" si="847">IFERROR(VLOOKUP(A2828,Tabla_Indices,5,FALSE),"")</f>
        <v>0</v>
      </c>
      <c r="C2828" s="223"/>
      <c r="D2828" s="224" t="str">
        <f t="shared" ref="D2828:D2835" si="848">IFERROR(VLOOKUP(C2828,Tabla_Insumos,2,FALSE),"")</f>
        <v/>
      </c>
      <c r="E2828" s="225"/>
      <c r="F2828" s="228">
        <f t="shared" ref="F2828:F2835" si="849">IFERROR(VLOOKUP(C2828,Tabla_Insumos,3,FALSE),0)</f>
        <v>0</v>
      </c>
      <c r="G2828" s="286">
        <f>ROUND(E2828*F2828,2)</f>
        <v>0</v>
      </c>
    </row>
    <row r="2829" spans="1:7" s="229" customFormat="1" ht="24" customHeight="1" x14ac:dyDescent="0.2">
      <c r="A2829" s="224" t="str">
        <f t="shared" si="846"/>
        <v/>
      </c>
      <c r="B2829" s="222">
        <f t="shared" si="847"/>
        <v>0</v>
      </c>
      <c r="C2829" s="223"/>
      <c r="D2829" s="224" t="str">
        <f t="shared" si="848"/>
        <v/>
      </c>
      <c r="E2829" s="225"/>
      <c r="F2829" s="228">
        <f t="shared" si="849"/>
        <v>0</v>
      </c>
      <c r="G2829" s="286">
        <f>ROUND(E2829*F2829,2)</f>
        <v>0</v>
      </c>
    </row>
    <row r="2830" spans="1:7" s="229" customFormat="1" ht="24" customHeight="1" x14ac:dyDescent="0.2">
      <c r="A2830" s="224" t="str">
        <f t="shared" si="846"/>
        <v/>
      </c>
      <c r="B2830" s="222">
        <f t="shared" si="847"/>
        <v>0</v>
      </c>
      <c r="C2830" s="223"/>
      <c r="D2830" s="224" t="str">
        <f t="shared" si="848"/>
        <v/>
      </c>
      <c r="E2830" s="225"/>
      <c r="F2830" s="228">
        <f t="shared" si="849"/>
        <v>0</v>
      </c>
      <c r="G2830" s="286">
        <f t="shared" ref="G2830:G2835" si="850">ROUND(E2830*F2830,2)</f>
        <v>0</v>
      </c>
    </row>
    <row r="2831" spans="1:7" s="229" customFormat="1" ht="24" customHeight="1" x14ac:dyDescent="0.2">
      <c r="A2831" s="224" t="str">
        <f t="shared" si="846"/>
        <v/>
      </c>
      <c r="B2831" s="222">
        <f t="shared" si="847"/>
        <v>0</v>
      </c>
      <c r="C2831" s="223"/>
      <c r="D2831" s="224" t="str">
        <f t="shared" si="848"/>
        <v/>
      </c>
      <c r="E2831" s="225"/>
      <c r="F2831" s="228">
        <f t="shared" si="849"/>
        <v>0</v>
      </c>
      <c r="G2831" s="286">
        <f t="shared" si="850"/>
        <v>0</v>
      </c>
    </row>
    <row r="2832" spans="1:7" s="229" customFormat="1" ht="24" customHeight="1" x14ac:dyDescent="0.2">
      <c r="A2832" s="224" t="str">
        <f t="shared" si="846"/>
        <v/>
      </c>
      <c r="B2832" s="222">
        <f t="shared" si="847"/>
        <v>0</v>
      </c>
      <c r="C2832" s="223"/>
      <c r="D2832" s="224" t="str">
        <f t="shared" si="848"/>
        <v/>
      </c>
      <c r="E2832" s="225"/>
      <c r="F2832" s="226">
        <f t="shared" si="849"/>
        <v>0</v>
      </c>
      <c r="G2832" s="286">
        <f t="shared" si="850"/>
        <v>0</v>
      </c>
    </row>
    <row r="2833" spans="1:7" s="229" customFormat="1" ht="24" customHeight="1" x14ac:dyDescent="0.2">
      <c r="A2833" s="224" t="str">
        <f t="shared" si="846"/>
        <v/>
      </c>
      <c r="B2833" s="222">
        <f t="shared" si="847"/>
        <v>0</v>
      </c>
      <c r="C2833" s="223"/>
      <c r="D2833" s="224" t="str">
        <f t="shared" si="848"/>
        <v/>
      </c>
      <c r="E2833" s="225"/>
      <c r="F2833" s="226">
        <f t="shared" si="849"/>
        <v>0</v>
      </c>
      <c r="G2833" s="286">
        <f t="shared" si="850"/>
        <v>0</v>
      </c>
    </row>
    <row r="2834" spans="1:7" s="229" customFormat="1" ht="24" customHeight="1" x14ac:dyDescent="0.2">
      <c r="A2834" s="224" t="str">
        <f t="shared" si="846"/>
        <v/>
      </c>
      <c r="B2834" s="222">
        <f t="shared" si="847"/>
        <v>0</v>
      </c>
      <c r="C2834" s="223"/>
      <c r="D2834" s="224" t="str">
        <f t="shared" si="848"/>
        <v/>
      </c>
      <c r="E2834" s="225"/>
      <c r="F2834" s="226">
        <f t="shared" si="849"/>
        <v>0</v>
      </c>
      <c r="G2834" s="286">
        <f t="shared" si="850"/>
        <v>0</v>
      </c>
    </row>
    <row r="2835" spans="1:7" s="229" customFormat="1" ht="24" customHeight="1" x14ac:dyDescent="0.2">
      <c r="A2835" s="224" t="str">
        <f t="shared" si="846"/>
        <v/>
      </c>
      <c r="B2835" s="222">
        <f t="shared" si="847"/>
        <v>0</v>
      </c>
      <c r="C2835" s="223"/>
      <c r="D2835" s="224" t="str">
        <f t="shared" si="848"/>
        <v/>
      </c>
      <c r="E2835" s="225"/>
      <c r="F2835" s="226">
        <f t="shared" si="849"/>
        <v>0</v>
      </c>
      <c r="G2835" s="286">
        <f t="shared" si="850"/>
        <v>0</v>
      </c>
    </row>
    <row r="2836" spans="1:7" ht="24" customHeight="1" x14ac:dyDescent="0.2">
      <c r="A2836" s="287"/>
      <c r="D2836" s="97"/>
      <c r="E2836" s="98"/>
      <c r="F2836" s="273" t="s">
        <v>32</v>
      </c>
      <c r="G2836" s="288">
        <f>SUBTOTAL(9,G2828:G2835)</f>
        <v>0</v>
      </c>
    </row>
    <row r="2837" spans="1:7" ht="24" customHeight="1" x14ac:dyDescent="0.2">
      <c r="A2837" s="287"/>
      <c r="C2837" s="107" t="s">
        <v>606</v>
      </c>
      <c r="D2837" s="97"/>
      <c r="E2837" s="98"/>
      <c r="G2837" s="289"/>
    </row>
    <row r="2838" spans="1:7" s="229" customFormat="1" ht="24" customHeight="1" x14ac:dyDescent="0.2">
      <c r="A2838" s="224" t="str">
        <f t="shared" ref="A2838:A2846" si="851">IFERROR(VLOOKUP(C2838,Tabla_Insumos,4,FALSE),"")</f>
        <v/>
      </c>
      <c r="B2838" s="222" t="str">
        <f t="shared" ref="B2838:B2846" si="852">IFERROR(VLOOKUP(C2838,Tabla_Insumos,5,FALSE),"")</f>
        <v/>
      </c>
      <c r="C2838" s="223"/>
      <c r="D2838" s="224" t="str">
        <f t="shared" ref="D2838:D2846" si="853">IFERROR(VLOOKUP(C2838,Tabla_Insumos,2,FALSE),"")</f>
        <v/>
      </c>
      <c r="E2838" s="225"/>
      <c r="F2838" s="226">
        <f t="shared" ref="F2838:F2846" si="854">IFERROR(VLOOKUP(C2838,Tabla_Insumos,3,FALSE),0)</f>
        <v>0</v>
      </c>
      <c r="G2838" s="286">
        <f t="shared" ref="G2838:G2846" si="855">ROUND(E2838*F2838,2)</f>
        <v>0</v>
      </c>
    </row>
    <row r="2839" spans="1:7" s="229" customFormat="1" ht="24" customHeight="1" x14ac:dyDescent="0.2">
      <c r="A2839" s="224" t="str">
        <f t="shared" si="851"/>
        <v/>
      </c>
      <c r="B2839" s="222" t="str">
        <f t="shared" si="852"/>
        <v/>
      </c>
      <c r="C2839" s="223"/>
      <c r="D2839" s="224" t="str">
        <f t="shared" si="853"/>
        <v/>
      </c>
      <c r="E2839" s="225"/>
      <c r="F2839" s="226">
        <f t="shared" si="854"/>
        <v>0</v>
      </c>
      <c r="G2839" s="286">
        <f t="shared" si="855"/>
        <v>0</v>
      </c>
    </row>
    <row r="2840" spans="1:7" s="229" customFormat="1" ht="24" customHeight="1" x14ac:dyDescent="0.2">
      <c r="A2840" s="224" t="str">
        <f t="shared" si="851"/>
        <v/>
      </c>
      <c r="B2840" s="222" t="str">
        <f t="shared" si="852"/>
        <v/>
      </c>
      <c r="C2840" s="223"/>
      <c r="D2840" s="224" t="str">
        <f t="shared" si="853"/>
        <v/>
      </c>
      <c r="E2840" s="225"/>
      <c r="F2840" s="226">
        <f t="shared" si="854"/>
        <v>0</v>
      </c>
      <c r="G2840" s="286">
        <f t="shared" si="855"/>
        <v>0</v>
      </c>
    </row>
    <row r="2841" spans="1:7" s="229" customFormat="1" ht="24" customHeight="1" x14ac:dyDescent="0.2">
      <c r="A2841" s="224" t="str">
        <f t="shared" si="851"/>
        <v/>
      </c>
      <c r="B2841" s="222" t="str">
        <f t="shared" si="852"/>
        <v/>
      </c>
      <c r="C2841" s="223"/>
      <c r="D2841" s="224" t="str">
        <f t="shared" si="853"/>
        <v/>
      </c>
      <c r="E2841" s="225"/>
      <c r="F2841" s="226">
        <f t="shared" si="854"/>
        <v>0</v>
      </c>
      <c r="G2841" s="286">
        <f t="shared" si="855"/>
        <v>0</v>
      </c>
    </row>
    <row r="2842" spans="1:7" s="229" customFormat="1" ht="24" customHeight="1" x14ac:dyDescent="0.2">
      <c r="A2842" s="224" t="str">
        <f t="shared" si="851"/>
        <v/>
      </c>
      <c r="B2842" s="222" t="str">
        <f t="shared" si="852"/>
        <v/>
      </c>
      <c r="C2842" s="223"/>
      <c r="D2842" s="224" t="str">
        <f t="shared" si="853"/>
        <v/>
      </c>
      <c r="E2842" s="225"/>
      <c r="F2842" s="226">
        <f t="shared" si="854"/>
        <v>0</v>
      </c>
      <c r="G2842" s="286">
        <f t="shared" si="855"/>
        <v>0</v>
      </c>
    </row>
    <row r="2843" spans="1:7" s="229" customFormat="1" ht="24" customHeight="1" x14ac:dyDescent="0.2">
      <c r="A2843" s="224" t="str">
        <f t="shared" si="851"/>
        <v/>
      </c>
      <c r="B2843" s="222" t="str">
        <f t="shared" si="852"/>
        <v/>
      </c>
      <c r="C2843" s="223"/>
      <c r="D2843" s="224" t="str">
        <f t="shared" si="853"/>
        <v/>
      </c>
      <c r="E2843" s="225"/>
      <c r="F2843" s="226">
        <f t="shared" si="854"/>
        <v>0</v>
      </c>
      <c r="G2843" s="286">
        <f t="shared" si="855"/>
        <v>0</v>
      </c>
    </row>
    <row r="2844" spans="1:7" s="229" customFormat="1" ht="24" customHeight="1" x14ac:dyDescent="0.2">
      <c r="A2844" s="224" t="str">
        <f t="shared" si="851"/>
        <v/>
      </c>
      <c r="B2844" s="222" t="str">
        <f t="shared" si="852"/>
        <v/>
      </c>
      <c r="C2844" s="223"/>
      <c r="D2844" s="224" t="str">
        <f t="shared" si="853"/>
        <v/>
      </c>
      <c r="E2844" s="225"/>
      <c r="F2844" s="226">
        <f t="shared" si="854"/>
        <v>0</v>
      </c>
      <c r="G2844" s="286">
        <f t="shared" si="855"/>
        <v>0</v>
      </c>
    </row>
    <row r="2845" spans="1:7" s="229" customFormat="1" ht="24" customHeight="1" x14ac:dyDescent="0.2">
      <c r="A2845" s="224" t="str">
        <f t="shared" si="851"/>
        <v/>
      </c>
      <c r="B2845" s="222" t="str">
        <f t="shared" si="852"/>
        <v/>
      </c>
      <c r="C2845" s="223"/>
      <c r="D2845" s="224" t="str">
        <f t="shared" si="853"/>
        <v/>
      </c>
      <c r="E2845" s="225"/>
      <c r="F2845" s="226">
        <f t="shared" si="854"/>
        <v>0</v>
      </c>
      <c r="G2845" s="286">
        <f t="shared" si="855"/>
        <v>0</v>
      </c>
    </row>
    <row r="2846" spans="1:7" s="229" customFormat="1" ht="24" customHeight="1" x14ac:dyDescent="0.2">
      <c r="A2846" s="224" t="str">
        <f t="shared" si="851"/>
        <v/>
      </c>
      <c r="B2846" s="222" t="str">
        <f t="shared" si="852"/>
        <v/>
      </c>
      <c r="C2846" s="223"/>
      <c r="D2846" s="224" t="str">
        <f t="shared" si="853"/>
        <v/>
      </c>
      <c r="E2846" s="225"/>
      <c r="F2846" s="226">
        <f t="shared" si="854"/>
        <v>0</v>
      </c>
      <c r="G2846" s="286">
        <f t="shared" si="855"/>
        <v>0</v>
      </c>
    </row>
    <row r="2847" spans="1:7" ht="24" customHeight="1" x14ac:dyDescent="0.2">
      <c r="A2847" s="290"/>
      <c r="B2847" s="97"/>
      <c r="D2847" s="97"/>
      <c r="E2847" s="98"/>
      <c r="F2847" s="273" t="s">
        <v>33</v>
      </c>
      <c r="G2847" s="288">
        <f>SUBTOTAL(9,G2838:G2846)</f>
        <v>0</v>
      </c>
    </row>
    <row r="2848" spans="1:7" ht="24" customHeight="1" x14ac:dyDescent="0.2">
      <c r="A2848" s="291"/>
      <c r="B2848" s="97"/>
      <c r="D2848" s="97"/>
      <c r="E2848" s="98"/>
      <c r="G2848" s="289"/>
    </row>
    <row r="2849" spans="1:123" ht="24" customHeight="1" x14ac:dyDescent="0.2">
      <c r="A2849" s="292" t="str">
        <f>B2807</f>
        <v/>
      </c>
      <c r="B2849" s="293" t="str">
        <f>C2807</f>
        <v/>
      </c>
      <c r="C2849" s="104"/>
      <c r="D2849" s="104" t="s">
        <v>34</v>
      </c>
      <c r="E2849" s="105"/>
      <c r="F2849" s="295" t="s">
        <v>35</v>
      </c>
      <c r="G2849" s="294">
        <f>SUBTOTAL(9,G2812:G2848)</f>
        <v>0</v>
      </c>
    </row>
    <row r="2851" spans="1:123" ht="24" customHeight="1" x14ac:dyDescent="0.2">
      <c r="A2851" s="274" t="s">
        <v>37</v>
      </c>
      <c r="B2851" s="275"/>
      <c r="C2851" s="275"/>
      <c r="D2851" s="275"/>
      <c r="E2851" s="275"/>
      <c r="F2851" s="275"/>
      <c r="G2851" s="276"/>
    </row>
    <row r="2852" spans="1:123" ht="24" customHeight="1" x14ac:dyDescent="0.2">
      <c r="A2852" s="277" t="s">
        <v>602</v>
      </c>
      <c r="B2852" s="93" t="str">
        <f>Comitente</f>
        <v>DIRECCION PROVINCIAL DE ESPACIOS VERDES</v>
      </c>
      <c r="C2852" s="89"/>
      <c r="D2852" s="94"/>
      <c r="E2852" s="94"/>
      <c r="F2852" s="95"/>
      <c r="G2852" s="278"/>
    </row>
    <row r="2853" spans="1:123" ht="24" customHeight="1" x14ac:dyDescent="0.2">
      <c r="A2853" s="277" t="s">
        <v>603</v>
      </c>
      <c r="B2853" s="93">
        <f>Contratista</f>
        <v>0</v>
      </c>
      <c r="C2853" s="90"/>
      <c r="D2853" s="90"/>
      <c r="E2853" s="90"/>
      <c r="F2853" s="96"/>
      <c r="G2853" s="279"/>
    </row>
    <row r="2854" spans="1:123" ht="24" customHeight="1" x14ac:dyDescent="0.2">
      <c r="A2854" s="277" t="s">
        <v>24</v>
      </c>
      <c r="B2854" s="93" t="str">
        <f>Obra</f>
        <v>EXTRACCION DE MANGRULLO EXISTENTE, PROVISION DE NUEVO MANGRULLO Y REFUNCIONALIZACION DE JUEGOS DE NIÑOS EN PARQUE DE MAYO</v>
      </c>
      <c r="C2854" s="90"/>
      <c r="D2854" s="90"/>
      <c r="E2854" s="90"/>
      <c r="F2854" s="96" t="s">
        <v>38</v>
      </c>
      <c r="G2854" s="280">
        <f>Fecha_Base</f>
        <v>44865</v>
      </c>
    </row>
    <row r="2855" spans="1:123" ht="24" customHeight="1" x14ac:dyDescent="0.2">
      <c r="A2855" s="281" t="s">
        <v>601</v>
      </c>
      <c r="B2855" s="91" t="str">
        <f>Ubicación</f>
        <v>CAPITAL</v>
      </c>
      <c r="C2855" s="91"/>
      <c r="D2855" s="97"/>
      <c r="E2855" s="98"/>
      <c r="G2855" s="282"/>
    </row>
    <row r="2856" spans="1:123" ht="24" customHeight="1" x14ac:dyDescent="0.2">
      <c r="A2856" s="281" t="s">
        <v>39</v>
      </c>
      <c r="B2856" s="100" t="str">
        <f>IFERROR(VALUE(LEFT(B2857,FIND(".",B2857)-1)),"")</f>
        <v/>
      </c>
      <c r="C2856" s="92" t="str">
        <f>IFERROR(VLOOKUP(B2856,Tabla_CyP,2,FALSE),"")</f>
        <v/>
      </c>
      <c r="E2856" s="98"/>
      <c r="G2856" s="282"/>
    </row>
    <row r="2857" spans="1:123" ht="24" customHeight="1" x14ac:dyDescent="0.2">
      <c r="A2857" s="281" t="s">
        <v>25</v>
      </c>
      <c r="B2857" s="101" t="str">
        <f>IFERROR(VLOOKUP(COUNTIF($A$1:A2857,"ANALISIS DE PRECIOS"),Tabla_NumeroItem,2,FALSE),"")</f>
        <v/>
      </c>
      <c r="C2857" s="92" t="str">
        <f>IFERROR(VLOOKUP(B2857,Tabla_CyP,2,FALSE),"")</f>
        <v/>
      </c>
      <c r="D2857" s="97"/>
      <c r="E2857" s="98"/>
      <c r="F2857" s="96" t="s">
        <v>26</v>
      </c>
      <c r="G2857" s="283" t="str">
        <f>IFERROR(VLOOKUP(B2857,Tabla_CyP,4,FALSE),"")</f>
        <v/>
      </c>
    </row>
    <row r="2858" spans="1:123" ht="24" customHeight="1" x14ac:dyDescent="0.2">
      <c r="A2858" s="281"/>
      <c r="B2858" s="91"/>
      <c r="D2858" s="97"/>
      <c r="E2858" s="98"/>
      <c r="G2858" s="282"/>
    </row>
    <row r="2859" spans="1:123" ht="24" customHeight="1" x14ac:dyDescent="0.2">
      <c r="A2859" s="334" t="s">
        <v>507</v>
      </c>
      <c r="B2859" s="335"/>
      <c r="C2859" s="336" t="s">
        <v>0</v>
      </c>
      <c r="D2859" s="336" t="s">
        <v>27</v>
      </c>
      <c r="E2859" s="338" t="s">
        <v>28</v>
      </c>
      <c r="F2859" s="340" t="s">
        <v>29</v>
      </c>
      <c r="G2859" s="340" t="s">
        <v>30</v>
      </c>
    </row>
    <row r="2860" spans="1:123" s="97" customFormat="1" ht="24" customHeight="1" x14ac:dyDescent="0.2">
      <c r="A2860" s="102" t="s">
        <v>508</v>
      </c>
      <c r="B2860" s="102" t="s">
        <v>509</v>
      </c>
      <c r="C2860" s="337"/>
      <c r="D2860" s="337"/>
      <c r="E2860" s="339"/>
      <c r="F2860" s="341"/>
      <c r="G2860" s="341"/>
      <c r="H2860" s="230"/>
      <c r="I2860" s="230"/>
      <c r="J2860" s="230"/>
      <c r="K2860" s="230"/>
      <c r="L2860" s="230"/>
      <c r="M2860" s="230"/>
      <c r="N2860" s="230"/>
      <c r="O2860" s="230"/>
      <c r="P2860" s="230"/>
      <c r="Q2860" s="230"/>
      <c r="R2860" s="230"/>
      <c r="S2860" s="230"/>
      <c r="T2860" s="230"/>
      <c r="U2860" s="230"/>
      <c r="V2860" s="230"/>
      <c r="W2860" s="230"/>
      <c r="X2860" s="230"/>
      <c r="Y2860" s="230"/>
      <c r="Z2860" s="230"/>
      <c r="AA2860" s="230"/>
      <c r="AB2860" s="230"/>
      <c r="AC2860" s="230"/>
      <c r="AD2860" s="230"/>
      <c r="AE2860" s="230"/>
      <c r="AF2860" s="230"/>
      <c r="AG2860" s="230"/>
      <c r="AH2860" s="230"/>
      <c r="AI2860" s="230"/>
      <c r="AJ2860" s="230"/>
      <c r="AK2860" s="230"/>
      <c r="AL2860" s="230"/>
      <c r="AM2860" s="230"/>
      <c r="AN2860" s="230"/>
      <c r="AO2860" s="230"/>
      <c r="AP2860" s="230"/>
      <c r="AQ2860" s="230"/>
      <c r="AR2860" s="230"/>
      <c r="AS2860" s="230"/>
      <c r="AT2860" s="230"/>
      <c r="AU2860" s="230"/>
      <c r="AV2860" s="230"/>
      <c r="AW2860" s="230"/>
      <c r="AX2860" s="230"/>
      <c r="AY2860" s="230"/>
      <c r="AZ2860" s="230"/>
      <c r="BA2860" s="230"/>
      <c r="BB2860" s="230"/>
      <c r="BC2860" s="230"/>
      <c r="BD2860" s="230"/>
      <c r="BE2860" s="230"/>
      <c r="BF2860" s="230"/>
      <c r="BG2860" s="230"/>
      <c r="BH2860" s="230"/>
      <c r="BI2860" s="230"/>
      <c r="BJ2860" s="230"/>
      <c r="BK2860" s="230"/>
      <c r="BL2860" s="230"/>
      <c r="BM2860" s="230"/>
      <c r="BN2860" s="230"/>
      <c r="BO2860" s="230"/>
      <c r="BP2860" s="230"/>
      <c r="BQ2860" s="230"/>
      <c r="BR2860" s="230"/>
      <c r="BS2860" s="230"/>
      <c r="BT2860" s="230"/>
      <c r="BU2860" s="230"/>
      <c r="BV2860" s="230"/>
      <c r="BW2860" s="230"/>
      <c r="BX2860" s="230"/>
      <c r="BY2860" s="230"/>
      <c r="BZ2860" s="230"/>
      <c r="CA2860" s="230"/>
      <c r="CB2860" s="230"/>
      <c r="CC2860" s="230"/>
      <c r="CD2860" s="230"/>
      <c r="CE2860" s="230"/>
      <c r="CF2860" s="230"/>
      <c r="CG2860" s="230"/>
      <c r="CH2860" s="230"/>
      <c r="CI2860" s="230"/>
      <c r="CJ2860" s="230"/>
      <c r="CK2860" s="230"/>
      <c r="CL2860" s="230"/>
      <c r="CM2860" s="230"/>
      <c r="CN2860" s="230"/>
      <c r="CO2860" s="230"/>
      <c r="CP2860" s="230"/>
      <c r="CQ2860" s="230"/>
      <c r="CR2860" s="230"/>
      <c r="CS2860" s="230"/>
      <c r="CT2860" s="230"/>
      <c r="CU2860" s="230"/>
      <c r="CV2860" s="230"/>
      <c r="CW2860" s="230"/>
      <c r="CX2860" s="230"/>
      <c r="CY2860" s="230"/>
      <c r="CZ2860" s="230"/>
      <c r="DA2860" s="230"/>
      <c r="DB2860" s="230"/>
      <c r="DC2860" s="230"/>
      <c r="DD2860" s="230"/>
      <c r="DE2860" s="230"/>
      <c r="DF2860" s="230"/>
      <c r="DG2860" s="230"/>
      <c r="DH2860" s="230"/>
      <c r="DI2860" s="230"/>
      <c r="DJ2860" s="230"/>
      <c r="DK2860" s="230"/>
      <c r="DL2860" s="230"/>
      <c r="DM2860" s="230"/>
      <c r="DN2860" s="230"/>
      <c r="DO2860" s="230"/>
      <c r="DP2860" s="230"/>
      <c r="DQ2860" s="230"/>
      <c r="DR2860" s="230"/>
      <c r="DS2860" s="230"/>
    </row>
    <row r="2861" spans="1:123" ht="24" customHeight="1" x14ac:dyDescent="0.2">
      <c r="A2861" s="284"/>
      <c r="B2861" s="103"/>
      <c r="C2861" s="143" t="s">
        <v>604</v>
      </c>
      <c r="D2861" s="104"/>
      <c r="E2861" s="105"/>
      <c r="F2861" s="106"/>
      <c r="G2861" s="285"/>
    </row>
    <row r="2862" spans="1:123" s="229" customFormat="1" ht="24" customHeight="1" x14ac:dyDescent="0.2">
      <c r="A2862" s="224" t="str">
        <f t="shared" ref="A2862:A2875" si="856">IFERROR(VLOOKUP(C2862,Tabla_Insumos,4,FALSE),"")</f>
        <v/>
      </c>
      <c r="B2862" s="222" t="str">
        <f>IFERROR(VLOOKUP(C2862,Tabla_Insumos,5,FALSE),"")</f>
        <v/>
      </c>
      <c r="C2862" s="223"/>
      <c r="D2862" s="224" t="str">
        <f t="shared" ref="D2862:D2875" si="857">IFERROR(VLOOKUP(C2862,Tabla_Insumos,2,FALSE),"")</f>
        <v/>
      </c>
      <c r="E2862" s="225"/>
      <c r="F2862" s="226">
        <f t="shared" ref="F2862:F2875" si="858">IFERROR(VLOOKUP(C2862,Tabla_Insumos,3,FALSE),0)</f>
        <v>0</v>
      </c>
      <c r="G2862" s="286">
        <f>ROUND(E2862*F2862,2)</f>
        <v>0</v>
      </c>
    </row>
    <row r="2863" spans="1:123" s="229" customFormat="1" ht="24" customHeight="1" x14ac:dyDescent="0.2">
      <c r="A2863" s="224" t="str">
        <f t="shared" si="856"/>
        <v/>
      </c>
      <c r="B2863" s="222" t="str">
        <f t="shared" ref="B2863:B2875" si="859">IFERROR(VLOOKUP(C2863,Tabla_Insumos,5,FALSE),"")</f>
        <v/>
      </c>
      <c r="C2863" s="223"/>
      <c r="D2863" s="224" t="str">
        <f t="shared" si="857"/>
        <v/>
      </c>
      <c r="E2863" s="225"/>
      <c r="F2863" s="226">
        <f t="shared" si="858"/>
        <v>0</v>
      </c>
      <c r="G2863" s="286">
        <f t="shared" ref="G2863:G2875" si="860">ROUND(E2863*F2863,2)</f>
        <v>0</v>
      </c>
    </row>
    <row r="2864" spans="1:123" s="229" customFormat="1" ht="24" customHeight="1" x14ac:dyDescent="0.2">
      <c r="A2864" s="224" t="str">
        <f t="shared" si="856"/>
        <v/>
      </c>
      <c r="B2864" s="222" t="str">
        <f t="shared" si="859"/>
        <v/>
      </c>
      <c r="C2864" s="223"/>
      <c r="D2864" s="224" t="str">
        <f t="shared" si="857"/>
        <v/>
      </c>
      <c r="E2864" s="225"/>
      <c r="F2864" s="226">
        <f t="shared" si="858"/>
        <v>0</v>
      </c>
      <c r="G2864" s="286">
        <f t="shared" si="860"/>
        <v>0</v>
      </c>
    </row>
    <row r="2865" spans="1:7" s="229" customFormat="1" ht="24" customHeight="1" x14ac:dyDescent="0.2">
      <c r="A2865" s="224" t="str">
        <f t="shared" si="856"/>
        <v/>
      </c>
      <c r="B2865" s="222" t="str">
        <f t="shared" si="859"/>
        <v/>
      </c>
      <c r="C2865" s="223"/>
      <c r="D2865" s="224" t="str">
        <f t="shared" si="857"/>
        <v/>
      </c>
      <c r="E2865" s="225"/>
      <c r="F2865" s="226">
        <f t="shared" si="858"/>
        <v>0</v>
      </c>
      <c r="G2865" s="286">
        <f t="shared" si="860"/>
        <v>0</v>
      </c>
    </row>
    <row r="2866" spans="1:7" s="229" customFormat="1" ht="24" customHeight="1" x14ac:dyDescent="0.2">
      <c r="A2866" s="224" t="str">
        <f t="shared" si="856"/>
        <v/>
      </c>
      <c r="B2866" s="222" t="str">
        <f t="shared" si="859"/>
        <v/>
      </c>
      <c r="C2866" s="223"/>
      <c r="D2866" s="224" t="str">
        <f t="shared" si="857"/>
        <v/>
      </c>
      <c r="E2866" s="225"/>
      <c r="F2866" s="226">
        <f t="shared" si="858"/>
        <v>0</v>
      </c>
      <c r="G2866" s="286">
        <f t="shared" si="860"/>
        <v>0</v>
      </c>
    </row>
    <row r="2867" spans="1:7" s="229" customFormat="1" ht="24" customHeight="1" x14ac:dyDescent="0.2">
      <c r="A2867" s="224" t="str">
        <f t="shared" si="856"/>
        <v/>
      </c>
      <c r="B2867" s="222" t="str">
        <f t="shared" si="859"/>
        <v/>
      </c>
      <c r="C2867" s="223"/>
      <c r="D2867" s="224" t="str">
        <f t="shared" si="857"/>
        <v/>
      </c>
      <c r="E2867" s="225"/>
      <c r="F2867" s="226">
        <f t="shared" si="858"/>
        <v>0</v>
      </c>
      <c r="G2867" s="286">
        <f t="shared" si="860"/>
        <v>0</v>
      </c>
    </row>
    <row r="2868" spans="1:7" s="229" customFormat="1" ht="24" customHeight="1" x14ac:dyDescent="0.2">
      <c r="A2868" s="224" t="str">
        <f t="shared" si="856"/>
        <v/>
      </c>
      <c r="B2868" s="222" t="str">
        <f t="shared" si="859"/>
        <v/>
      </c>
      <c r="C2868" s="223"/>
      <c r="D2868" s="224" t="str">
        <f t="shared" si="857"/>
        <v/>
      </c>
      <c r="E2868" s="225"/>
      <c r="F2868" s="226">
        <f t="shared" si="858"/>
        <v>0</v>
      </c>
      <c r="G2868" s="286">
        <f t="shared" si="860"/>
        <v>0</v>
      </c>
    </row>
    <row r="2869" spans="1:7" s="229" customFormat="1" ht="24" customHeight="1" x14ac:dyDescent="0.2">
      <c r="A2869" s="224" t="str">
        <f t="shared" si="856"/>
        <v/>
      </c>
      <c r="B2869" s="222" t="str">
        <f t="shared" si="859"/>
        <v/>
      </c>
      <c r="C2869" s="223"/>
      <c r="D2869" s="224" t="str">
        <f t="shared" si="857"/>
        <v/>
      </c>
      <c r="E2869" s="225"/>
      <c r="F2869" s="226">
        <f t="shared" si="858"/>
        <v>0</v>
      </c>
      <c r="G2869" s="286">
        <f t="shared" si="860"/>
        <v>0</v>
      </c>
    </row>
    <row r="2870" spans="1:7" s="229" customFormat="1" ht="24" customHeight="1" x14ac:dyDescent="0.2">
      <c r="A2870" s="224" t="str">
        <f t="shared" si="856"/>
        <v/>
      </c>
      <c r="B2870" s="222" t="str">
        <f t="shared" si="859"/>
        <v/>
      </c>
      <c r="C2870" s="223"/>
      <c r="D2870" s="224" t="str">
        <f t="shared" si="857"/>
        <v/>
      </c>
      <c r="E2870" s="225"/>
      <c r="F2870" s="226">
        <f t="shared" si="858"/>
        <v>0</v>
      </c>
      <c r="G2870" s="286">
        <f t="shared" si="860"/>
        <v>0</v>
      </c>
    </row>
    <row r="2871" spans="1:7" s="229" customFormat="1" ht="24" customHeight="1" x14ac:dyDescent="0.2">
      <c r="A2871" s="224" t="str">
        <f t="shared" si="856"/>
        <v/>
      </c>
      <c r="B2871" s="222" t="str">
        <f t="shared" si="859"/>
        <v/>
      </c>
      <c r="C2871" s="223"/>
      <c r="D2871" s="224" t="str">
        <f t="shared" si="857"/>
        <v/>
      </c>
      <c r="E2871" s="225"/>
      <c r="F2871" s="226">
        <f t="shared" si="858"/>
        <v>0</v>
      </c>
      <c r="G2871" s="286">
        <f t="shared" si="860"/>
        <v>0</v>
      </c>
    </row>
    <row r="2872" spans="1:7" s="229" customFormat="1" ht="24" customHeight="1" x14ac:dyDescent="0.2">
      <c r="A2872" s="224" t="str">
        <f t="shared" si="856"/>
        <v/>
      </c>
      <c r="B2872" s="222" t="str">
        <f t="shared" si="859"/>
        <v/>
      </c>
      <c r="C2872" s="223"/>
      <c r="D2872" s="224" t="str">
        <f t="shared" si="857"/>
        <v/>
      </c>
      <c r="E2872" s="225"/>
      <c r="F2872" s="226">
        <f t="shared" si="858"/>
        <v>0</v>
      </c>
      <c r="G2872" s="286">
        <f t="shared" si="860"/>
        <v>0</v>
      </c>
    </row>
    <row r="2873" spans="1:7" s="229" customFormat="1" ht="24" customHeight="1" x14ac:dyDescent="0.2">
      <c r="A2873" s="224" t="str">
        <f t="shared" si="856"/>
        <v/>
      </c>
      <c r="B2873" s="222" t="str">
        <f t="shared" si="859"/>
        <v/>
      </c>
      <c r="C2873" s="223"/>
      <c r="D2873" s="224" t="str">
        <f t="shared" si="857"/>
        <v/>
      </c>
      <c r="E2873" s="225"/>
      <c r="F2873" s="226">
        <f t="shared" si="858"/>
        <v>0</v>
      </c>
      <c r="G2873" s="286">
        <f t="shared" si="860"/>
        <v>0</v>
      </c>
    </row>
    <row r="2874" spans="1:7" s="229" customFormat="1" ht="24" customHeight="1" x14ac:dyDescent="0.2">
      <c r="A2874" s="224" t="str">
        <f t="shared" si="856"/>
        <v/>
      </c>
      <c r="B2874" s="222" t="str">
        <f t="shared" si="859"/>
        <v/>
      </c>
      <c r="C2874" s="223"/>
      <c r="D2874" s="224" t="str">
        <f t="shared" si="857"/>
        <v/>
      </c>
      <c r="E2874" s="225"/>
      <c r="F2874" s="226">
        <f t="shared" si="858"/>
        <v>0</v>
      </c>
      <c r="G2874" s="286">
        <f t="shared" si="860"/>
        <v>0</v>
      </c>
    </row>
    <row r="2875" spans="1:7" s="229" customFormat="1" ht="24" customHeight="1" x14ac:dyDescent="0.2">
      <c r="A2875" s="224" t="str">
        <f t="shared" si="856"/>
        <v/>
      </c>
      <c r="B2875" s="222" t="str">
        <f t="shared" si="859"/>
        <v/>
      </c>
      <c r="C2875" s="223"/>
      <c r="D2875" s="224" t="str">
        <f t="shared" si="857"/>
        <v/>
      </c>
      <c r="E2875" s="225"/>
      <c r="F2875" s="227">
        <f t="shared" si="858"/>
        <v>0</v>
      </c>
      <c r="G2875" s="286">
        <f t="shared" si="860"/>
        <v>0</v>
      </c>
    </row>
    <row r="2876" spans="1:7" ht="24" customHeight="1" x14ac:dyDescent="0.2">
      <c r="A2876" s="287"/>
      <c r="D2876" s="97"/>
      <c r="E2876" s="98"/>
      <c r="F2876" s="273" t="s">
        <v>31</v>
      </c>
      <c r="G2876" s="288">
        <f>SUBTOTAL(9,G2862:G2875)</f>
        <v>0</v>
      </c>
    </row>
    <row r="2877" spans="1:7" ht="24" customHeight="1" x14ac:dyDescent="0.2">
      <c r="A2877" s="287"/>
      <c r="C2877" s="107" t="s">
        <v>605</v>
      </c>
      <c r="D2877" s="97"/>
      <c r="E2877" s="98"/>
      <c r="G2877" s="289"/>
    </row>
    <row r="2878" spans="1:7" s="229" customFormat="1" ht="24" customHeight="1" x14ac:dyDescent="0.2">
      <c r="A2878" s="224" t="str">
        <f t="shared" ref="A2878:A2885" si="861">IFERROR(VLOOKUP(C2878,Tabla_Insumos,4,FALSE),"")</f>
        <v/>
      </c>
      <c r="B2878" s="222">
        <f t="shared" ref="B2878:B2885" si="862">IFERROR(VLOOKUP(A2878,Tabla_Indices,5,FALSE),"")</f>
        <v>0</v>
      </c>
      <c r="C2878" s="223"/>
      <c r="D2878" s="224" t="str">
        <f t="shared" ref="D2878:D2885" si="863">IFERROR(VLOOKUP(C2878,Tabla_Insumos,2,FALSE),"")</f>
        <v/>
      </c>
      <c r="E2878" s="225"/>
      <c r="F2878" s="228">
        <f t="shared" ref="F2878:F2885" si="864">IFERROR(VLOOKUP(C2878,Tabla_Insumos,3,FALSE),0)</f>
        <v>0</v>
      </c>
      <c r="G2878" s="286">
        <f>ROUND(E2878*F2878,2)</f>
        <v>0</v>
      </c>
    </row>
    <row r="2879" spans="1:7" s="229" customFormat="1" ht="24" customHeight="1" x14ac:dyDescent="0.2">
      <c r="A2879" s="224" t="str">
        <f t="shared" si="861"/>
        <v/>
      </c>
      <c r="B2879" s="222">
        <f t="shared" si="862"/>
        <v>0</v>
      </c>
      <c r="C2879" s="223"/>
      <c r="D2879" s="224" t="str">
        <f t="shared" si="863"/>
        <v/>
      </c>
      <c r="E2879" s="225"/>
      <c r="F2879" s="228">
        <f t="shared" si="864"/>
        <v>0</v>
      </c>
      <c r="G2879" s="286">
        <f>ROUND(E2879*F2879,2)</f>
        <v>0</v>
      </c>
    </row>
    <row r="2880" spans="1:7" s="229" customFormat="1" ht="24" customHeight="1" x14ac:dyDescent="0.2">
      <c r="A2880" s="224" t="str">
        <f t="shared" si="861"/>
        <v/>
      </c>
      <c r="B2880" s="222">
        <f t="shared" si="862"/>
        <v>0</v>
      </c>
      <c r="C2880" s="223"/>
      <c r="D2880" s="224" t="str">
        <f t="shared" si="863"/>
        <v/>
      </c>
      <c r="E2880" s="225"/>
      <c r="F2880" s="228">
        <f t="shared" si="864"/>
        <v>0</v>
      </c>
      <c r="G2880" s="286">
        <f t="shared" ref="G2880:G2885" si="865">ROUND(E2880*F2880,2)</f>
        <v>0</v>
      </c>
    </row>
    <row r="2881" spans="1:7" s="229" customFormat="1" ht="24" customHeight="1" x14ac:dyDescent="0.2">
      <c r="A2881" s="224" t="str">
        <f t="shared" si="861"/>
        <v/>
      </c>
      <c r="B2881" s="222">
        <f t="shared" si="862"/>
        <v>0</v>
      </c>
      <c r="C2881" s="223"/>
      <c r="D2881" s="224" t="str">
        <f t="shared" si="863"/>
        <v/>
      </c>
      <c r="E2881" s="225"/>
      <c r="F2881" s="228">
        <f t="shared" si="864"/>
        <v>0</v>
      </c>
      <c r="G2881" s="286">
        <f t="shared" si="865"/>
        <v>0</v>
      </c>
    </row>
    <row r="2882" spans="1:7" s="229" customFormat="1" ht="24" customHeight="1" x14ac:dyDescent="0.2">
      <c r="A2882" s="224" t="str">
        <f t="shared" si="861"/>
        <v/>
      </c>
      <c r="B2882" s="222">
        <f t="shared" si="862"/>
        <v>0</v>
      </c>
      <c r="C2882" s="223"/>
      <c r="D2882" s="224" t="str">
        <f t="shared" si="863"/>
        <v/>
      </c>
      <c r="E2882" s="225"/>
      <c r="F2882" s="226">
        <f t="shared" si="864"/>
        <v>0</v>
      </c>
      <c r="G2882" s="286">
        <f t="shared" si="865"/>
        <v>0</v>
      </c>
    </row>
    <row r="2883" spans="1:7" s="229" customFormat="1" ht="24" customHeight="1" x14ac:dyDescent="0.2">
      <c r="A2883" s="224" t="str">
        <f t="shared" si="861"/>
        <v/>
      </c>
      <c r="B2883" s="222">
        <f t="shared" si="862"/>
        <v>0</v>
      </c>
      <c r="C2883" s="223"/>
      <c r="D2883" s="224" t="str">
        <f t="shared" si="863"/>
        <v/>
      </c>
      <c r="E2883" s="225"/>
      <c r="F2883" s="226">
        <f t="shared" si="864"/>
        <v>0</v>
      </c>
      <c r="G2883" s="286">
        <f t="shared" si="865"/>
        <v>0</v>
      </c>
    </row>
    <row r="2884" spans="1:7" s="229" customFormat="1" ht="24" customHeight="1" x14ac:dyDescent="0.2">
      <c r="A2884" s="224" t="str">
        <f t="shared" si="861"/>
        <v/>
      </c>
      <c r="B2884" s="222">
        <f t="shared" si="862"/>
        <v>0</v>
      </c>
      <c r="C2884" s="223"/>
      <c r="D2884" s="224" t="str">
        <f t="shared" si="863"/>
        <v/>
      </c>
      <c r="E2884" s="225"/>
      <c r="F2884" s="226">
        <f t="shared" si="864"/>
        <v>0</v>
      </c>
      <c r="G2884" s="286">
        <f t="shared" si="865"/>
        <v>0</v>
      </c>
    </row>
    <row r="2885" spans="1:7" s="229" customFormat="1" ht="24" customHeight="1" x14ac:dyDescent="0.2">
      <c r="A2885" s="224" t="str">
        <f t="shared" si="861"/>
        <v/>
      </c>
      <c r="B2885" s="222">
        <f t="shared" si="862"/>
        <v>0</v>
      </c>
      <c r="C2885" s="223"/>
      <c r="D2885" s="224" t="str">
        <f t="shared" si="863"/>
        <v/>
      </c>
      <c r="E2885" s="225"/>
      <c r="F2885" s="226">
        <f t="shared" si="864"/>
        <v>0</v>
      </c>
      <c r="G2885" s="286">
        <f t="shared" si="865"/>
        <v>0</v>
      </c>
    </row>
    <row r="2886" spans="1:7" ht="24" customHeight="1" x14ac:dyDescent="0.2">
      <c r="A2886" s="287"/>
      <c r="D2886" s="97"/>
      <c r="E2886" s="98"/>
      <c r="F2886" s="273" t="s">
        <v>32</v>
      </c>
      <c r="G2886" s="288">
        <f>SUBTOTAL(9,G2878:G2885)</f>
        <v>0</v>
      </c>
    </row>
    <row r="2887" spans="1:7" ht="24" customHeight="1" x14ac:dyDescent="0.2">
      <c r="A2887" s="287"/>
      <c r="C2887" s="107" t="s">
        <v>606</v>
      </c>
      <c r="D2887" s="97"/>
      <c r="E2887" s="98"/>
      <c r="G2887" s="289"/>
    </row>
    <row r="2888" spans="1:7" s="229" customFormat="1" ht="24" customHeight="1" x14ac:dyDescent="0.2">
      <c r="A2888" s="224" t="str">
        <f t="shared" ref="A2888:A2896" si="866">IFERROR(VLOOKUP(C2888,Tabla_Insumos,4,FALSE),"")</f>
        <v/>
      </c>
      <c r="B2888" s="222" t="str">
        <f t="shared" ref="B2888:B2896" si="867">IFERROR(VLOOKUP(C2888,Tabla_Insumos,5,FALSE),"")</f>
        <v/>
      </c>
      <c r="C2888" s="223"/>
      <c r="D2888" s="224" t="str">
        <f t="shared" ref="D2888:D2896" si="868">IFERROR(VLOOKUP(C2888,Tabla_Insumos,2,FALSE),"")</f>
        <v/>
      </c>
      <c r="E2888" s="225"/>
      <c r="F2888" s="226">
        <f t="shared" ref="F2888:F2896" si="869">IFERROR(VLOOKUP(C2888,Tabla_Insumos,3,FALSE),0)</f>
        <v>0</v>
      </c>
      <c r="G2888" s="286">
        <f t="shared" ref="G2888:G2896" si="870">ROUND(E2888*F2888,2)</f>
        <v>0</v>
      </c>
    </row>
    <row r="2889" spans="1:7" s="229" customFormat="1" ht="24" customHeight="1" x14ac:dyDescent="0.2">
      <c r="A2889" s="224" t="str">
        <f t="shared" si="866"/>
        <v/>
      </c>
      <c r="B2889" s="222" t="str">
        <f t="shared" si="867"/>
        <v/>
      </c>
      <c r="C2889" s="223"/>
      <c r="D2889" s="224" t="str">
        <f t="shared" si="868"/>
        <v/>
      </c>
      <c r="E2889" s="225"/>
      <c r="F2889" s="226">
        <f t="shared" si="869"/>
        <v>0</v>
      </c>
      <c r="G2889" s="286">
        <f t="shared" si="870"/>
        <v>0</v>
      </c>
    </row>
    <row r="2890" spans="1:7" s="229" customFormat="1" ht="24" customHeight="1" x14ac:dyDescent="0.2">
      <c r="A2890" s="224" t="str">
        <f t="shared" si="866"/>
        <v/>
      </c>
      <c r="B2890" s="222" t="str">
        <f t="shared" si="867"/>
        <v/>
      </c>
      <c r="C2890" s="223"/>
      <c r="D2890" s="224" t="str">
        <f t="shared" si="868"/>
        <v/>
      </c>
      <c r="E2890" s="225"/>
      <c r="F2890" s="226">
        <f t="shared" si="869"/>
        <v>0</v>
      </c>
      <c r="G2890" s="286">
        <f t="shared" si="870"/>
        <v>0</v>
      </c>
    </row>
    <row r="2891" spans="1:7" s="229" customFormat="1" ht="24" customHeight="1" x14ac:dyDescent="0.2">
      <c r="A2891" s="224" t="str">
        <f t="shared" si="866"/>
        <v/>
      </c>
      <c r="B2891" s="222" t="str">
        <f t="shared" si="867"/>
        <v/>
      </c>
      <c r="C2891" s="223"/>
      <c r="D2891" s="224" t="str">
        <f t="shared" si="868"/>
        <v/>
      </c>
      <c r="E2891" s="225"/>
      <c r="F2891" s="226">
        <f t="shared" si="869"/>
        <v>0</v>
      </c>
      <c r="G2891" s="286">
        <f t="shared" si="870"/>
        <v>0</v>
      </c>
    </row>
    <row r="2892" spans="1:7" s="229" customFormat="1" ht="24" customHeight="1" x14ac:dyDescent="0.2">
      <c r="A2892" s="224" t="str">
        <f t="shared" si="866"/>
        <v/>
      </c>
      <c r="B2892" s="222" t="str">
        <f t="shared" si="867"/>
        <v/>
      </c>
      <c r="C2892" s="223"/>
      <c r="D2892" s="224" t="str">
        <f t="shared" si="868"/>
        <v/>
      </c>
      <c r="E2892" s="225"/>
      <c r="F2892" s="226">
        <f t="shared" si="869"/>
        <v>0</v>
      </c>
      <c r="G2892" s="286">
        <f t="shared" si="870"/>
        <v>0</v>
      </c>
    </row>
    <row r="2893" spans="1:7" s="229" customFormat="1" ht="24" customHeight="1" x14ac:dyDescent="0.2">
      <c r="A2893" s="224" t="str">
        <f t="shared" si="866"/>
        <v/>
      </c>
      <c r="B2893" s="222" t="str">
        <f t="shared" si="867"/>
        <v/>
      </c>
      <c r="C2893" s="223"/>
      <c r="D2893" s="224" t="str">
        <f t="shared" si="868"/>
        <v/>
      </c>
      <c r="E2893" s="225"/>
      <c r="F2893" s="226">
        <f t="shared" si="869"/>
        <v>0</v>
      </c>
      <c r="G2893" s="286">
        <f t="shared" si="870"/>
        <v>0</v>
      </c>
    </row>
    <row r="2894" spans="1:7" s="229" customFormat="1" ht="24" customHeight="1" x14ac:dyDescent="0.2">
      <c r="A2894" s="224" t="str">
        <f t="shared" si="866"/>
        <v/>
      </c>
      <c r="B2894" s="222" t="str">
        <f t="shared" si="867"/>
        <v/>
      </c>
      <c r="C2894" s="223"/>
      <c r="D2894" s="224" t="str">
        <f t="shared" si="868"/>
        <v/>
      </c>
      <c r="E2894" s="225"/>
      <c r="F2894" s="226">
        <f t="shared" si="869"/>
        <v>0</v>
      </c>
      <c r="G2894" s="286">
        <f t="shared" si="870"/>
        <v>0</v>
      </c>
    </row>
    <row r="2895" spans="1:7" s="229" customFormat="1" ht="24" customHeight="1" x14ac:dyDescent="0.2">
      <c r="A2895" s="224" t="str">
        <f t="shared" si="866"/>
        <v/>
      </c>
      <c r="B2895" s="222" t="str">
        <f t="shared" si="867"/>
        <v/>
      </c>
      <c r="C2895" s="223"/>
      <c r="D2895" s="224" t="str">
        <f t="shared" si="868"/>
        <v/>
      </c>
      <c r="E2895" s="225"/>
      <c r="F2895" s="226">
        <f t="shared" si="869"/>
        <v>0</v>
      </c>
      <c r="G2895" s="286">
        <f t="shared" si="870"/>
        <v>0</v>
      </c>
    </row>
    <row r="2896" spans="1:7" s="229" customFormat="1" ht="24" customHeight="1" x14ac:dyDescent="0.2">
      <c r="A2896" s="224" t="str">
        <f t="shared" si="866"/>
        <v/>
      </c>
      <c r="B2896" s="222" t="str">
        <f t="shared" si="867"/>
        <v/>
      </c>
      <c r="C2896" s="223"/>
      <c r="D2896" s="224" t="str">
        <f t="shared" si="868"/>
        <v/>
      </c>
      <c r="E2896" s="225"/>
      <c r="F2896" s="226">
        <f t="shared" si="869"/>
        <v>0</v>
      </c>
      <c r="G2896" s="286">
        <f t="shared" si="870"/>
        <v>0</v>
      </c>
    </row>
    <row r="2897" spans="1:123" ht="24" customHeight="1" x14ac:dyDescent="0.2">
      <c r="A2897" s="290"/>
      <c r="B2897" s="97"/>
      <c r="D2897" s="97"/>
      <c r="E2897" s="98"/>
      <c r="F2897" s="273" t="s">
        <v>33</v>
      </c>
      <c r="G2897" s="288">
        <f>SUBTOTAL(9,G2888:G2896)</f>
        <v>0</v>
      </c>
    </row>
    <row r="2898" spans="1:123" ht="24" customHeight="1" x14ac:dyDescent="0.2">
      <c r="A2898" s="291"/>
      <c r="B2898" s="97"/>
      <c r="D2898" s="97"/>
      <c r="E2898" s="98"/>
      <c r="G2898" s="289"/>
    </row>
    <row r="2899" spans="1:123" ht="24" customHeight="1" x14ac:dyDescent="0.2">
      <c r="A2899" s="292" t="str">
        <f>B2857</f>
        <v/>
      </c>
      <c r="B2899" s="293" t="str">
        <f>C2857</f>
        <v/>
      </c>
      <c r="C2899" s="104"/>
      <c r="D2899" s="104" t="s">
        <v>34</v>
      </c>
      <c r="E2899" s="105"/>
      <c r="F2899" s="295" t="s">
        <v>35</v>
      </c>
      <c r="G2899" s="294">
        <f>SUBTOTAL(9,G2862:G2898)</f>
        <v>0</v>
      </c>
    </row>
    <row r="2901" spans="1:123" ht="24" customHeight="1" x14ac:dyDescent="0.2">
      <c r="A2901" s="274" t="s">
        <v>37</v>
      </c>
      <c r="B2901" s="275"/>
      <c r="C2901" s="275"/>
      <c r="D2901" s="275"/>
      <c r="E2901" s="275"/>
      <c r="F2901" s="275"/>
      <c r="G2901" s="276"/>
    </row>
    <row r="2902" spans="1:123" ht="24" customHeight="1" x14ac:dyDescent="0.2">
      <c r="A2902" s="277" t="s">
        <v>602</v>
      </c>
      <c r="B2902" s="93" t="str">
        <f>Comitente</f>
        <v>DIRECCION PROVINCIAL DE ESPACIOS VERDES</v>
      </c>
      <c r="C2902" s="89"/>
      <c r="D2902" s="94"/>
      <c r="E2902" s="94"/>
      <c r="F2902" s="95"/>
      <c r="G2902" s="278"/>
    </row>
    <row r="2903" spans="1:123" ht="24" customHeight="1" x14ac:dyDescent="0.2">
      <c r="A2903" s="277" t="s">
        <v>603</v>
      </c>
      <c r="B2903" s="93">
        <f>Contratista</f>
        <v>0</v>
      </c>
      <c r="C2903" s="90"/>
      <c r="D2903" s="90"/>
      <c r="E2903" s="90"/>
      <c r="F2903" s="96"/>
      <c r="G2903" s="279"/>
    </row>
    <row r="2904" spans="1:123" ht="24" customHeight="1" x14ac:dyDescent="0.2">
      <c r="A2904" s="277" t="s">
        <v>24</v>
      </c>
      <c r="B2904" s="93" t="str">
        <f>Obra</f>
        <v>EXTRACCION DE MANGRULLO EXISTENTE, PROVISION DE NUEVO MANGRULLO Y REFUNCIONALIZACION DE JUEGOS DE NIÑOS EN PARQUE DE MAYO</v>
      </c>
      <c r="C2904" s="90"/>
      <c r="D2904" s="90"/>
      <c r="E2904" s="90"/>
      <c r="F2904" s="96" t="s">
        <v>38</v>
      </c>
      <c r="G2904" s="280">
        <f>Fecha_Base</f>
        <v>44865</v>
      </c>
    </row>
    <row r="2905" spans="1:123" ht="24" customHeight="1" x14ac:dyDescent="0.2">
      <c r="A2905" s="281" t="s">
        <v>601</v>
      </c>
      <c r="B2905" s="91" t="str">
        <f>Ubicación</f>
        <v>CAPITAL</v>
      </c>
      <c r="C2905" s="91"/>
      <c r="D2905" s="97"/>
      <c r="E2905" s="98"/>
      <c r="G2905" s="282"/>
    </row>
    <row r="2906" spans="1:123" ht="24" customHeight="1" x14ac:dyDescent="0.2">
      <c r="A2906" s="281" t="s">
        <v>39</v>
      </c>
      <c r="B2906" s="100" t="str">
        <f>IFERROR(VALUE(LEFT(B2907,FIND(".",B2907)-1)),"")</f>
        <v/>
      </c>
      <c r="C2906" s="92" t="str">
        <f>IFERROR(VLOOKUP(B2906,Tabla_CyP,2,FALSE),"")</f>
        <v/>
      </c>
      <c r="E2906" s="98"/>
      <c r="G2906" s="282"/>
    </row>
    <row r="2907" spans="1:123" ht="24" customHeight="1" x14ac:dyDescent="0.2">
      <c r="A2907" s="281" t="s">
        <v>25</v>
      </c>
      <c r="B2907" s="101" t="str">
        <f>IFERROR(VLOOKUP(COUNTIF($A$1:A2907,"ANALISIS DE PRECIOS"),Tabla_NumeroItem,2,FALSE),"")</f>
        <v/>
      </c>
      <c r="C2907" s="92" t="str">
        <f>IFERROR(VLOOKUP(B2907,Tabla_CyP,2,FALSE),"")</f>
        <v/>
      </c>
      <c r="D2907" s="97"/>
      <c r="E2907" s="98"/>
      <c r="F2907" s="96" t="s">
        <v>26</v>
      </c>
      <c r="G2907" s="283" t="str">
        <f>IFERROR(VLOOKUP(B2907,Tabla_CyP,4,FALSE),"")</f>
        <v/>
      </c>
    </row>
    <row r="2908" spans="1:123" ht="24" customHeight="1" x14ac:dyDescent="0.2">
      <c r="A2908" s="281"/>
      <c r="B2908" s="91"/>
      <c r="D2908" s="97"/>
      <c r="E2908" s="98"/>
      <c r="G2908" s="282"/>
    </row>
    <row r="2909" spans="1:123" ht="24" customHeight="1" x14ac:dyDescent="0.2">
      <c r="A2909" s="334" t="s">
        <v>507</v>
      </c>
      <c r="B2909" s="335"/>
      <c r="C2909" s="336" t="s">
        <v>0</v>
      </c>
      <c r="D2909" s="336" t="s">
        <v>27</v>
      </c>
      <c r="E2909" s="338" t="s">
        <v>28</v>
      </c>
      <c r="F2909" s="340" t="s">
        <v>29</v>
      </c>
      <c r="G2909" s="340" t="s">
        <v>30</v>
      </c>
    </row>
    <row r="2910" spans="1:123" s="97" customFormat="1" ht="24" customHeight="1" x14ac:dyDescent="0.2">
      <c r="A2910" s="102" t="s">
        <v>508</v>
      </c>
      <c r="B2910" s="102" t="s">
        <v>509</v>
      </c>
      <c r="C2910" s="337"/>
      <c r="D2910" s="337"/>
      <c r="E2910" s="339"/>
      <c r="F2910" s="341"/>
      <c r="G2910" s="341"/>
      <c r="H2910" s="230"/>
      <c r="I2910" s="230"/>
      <c r="J2910" s="230"/>
      <c r="K2910" s="230"/>
      <c r="L2910" s="230"/>
      <c r="M2910" s="230"/>
      <c r="N2910" s="230"/>
      <c r="O2910" s="230"/>
      <c r="P2910" s="230"/>
      <c r="Q2910" s="230"/>
      <c r="R2910" s="230"/>
      <c r="S2910" s="230"/>
      <c r="T2910" s="230"/>
      <c r="U2910" s="230"/>
      <c r="V2910" s="230"/>
      <c r="W2910" s="230"/>
      <c r="X2910" s="230"/>
      <c r="Y2910" s="230"/>
      <c r="Z2910" s="230"/>
      <c r="AA2910" s="230"/>
      <c r="AB2910" s="230"/>
      <c r="AC2910" s="230"/>
      <c r="AD2910" s="230"/>
      <c r="AE2910" s="230"/>
      <c r="AF2910" s="230"/>
      <c r="AG2910" s="230"/>
      <c r="AH2910" s="230"/>
      <c r="AI2910" s="230"/>
      <c r="AJ2910" s="230"/>
      <c r="AK2910" s="230"/>
      <c r="AL2910" s="230"/>
      <c r="AM2910" s="230"/>
      <c r="AN2910" s="230"/>
      <c r="AO2910" s="230"/>
      <c r="AP2910" s="230"/>
      <c r="AQ2910" s="230"/>
      <c r="AR2910" s="230"/>
      <c r="AS2910" s="230"/>
      <c r="AT2910" s="230"/>
      <c r="AU2910" s="230"/>
      <c r="AV2910" s="230"/>
      <c r="AW2910" s="230"/>
      <c r="AX2910" s="230"/>
      <c r="AY2910" s="230"/>
      <c r="AZ2910" s="230"/>
      <c r="BA2910" s="230"/>
      <c r="BB2910" s="230"/>
      <c r="BC2910" s="230"/>
      <c r="BD2910" s="230"/>
      <c r="BE2910" s="230"/>
      <c r="BF2910" s="230"/>
      <c r="BG2910" s="230"/>
      <c r="BH2910" s="230"/>
      <c r="BI2910" s="230"/>
      <c r="BJ2910" s="230"/>
      <c r="BK2910" s="230"/>
      <c r="BL2910" s="230"/>
      <c r="BM2910" s="230"/>
      <c r="BN2910" s="230"/>
      <c r="BO2910" s="230"/>
      <c r="BP2910" s="230"/>
      <c r="BQ2910" s="230"/>
      <c r="BR2910" s="230"/>
      <c r="BS2910" s="230"/>
      <c r="BT2910" s="230"/>
      <c r="BU2910" s="230"/>
      <c r="BV2910" s="230"/>
      <c r="BW2910" s="230"/>
      <c r="BX2910" s="230"/>
      <c r="BY2910" s="230"/>
      <c r="BZ2910" s="230"/>
      <c r="CA2910" s="230"/>
      <c r="CB2910" s="230"/>
      <c r="CC2910" s="230"/>
      <c r="CD2910" s="230"/>
      <c r="CE2910" s="230"/>
      <c r="CF2910" s="230"/>
      <c r="CG2910" s="230"/>
      <c r="CH2910" s="230"/>
      <c r="CI2910" s="230"/>
      <c r="CJ2910" s="230"/>
      <c r="CK2910" s="230"/>
      <c r="CL2910" s="230"/>
      <c r="CM2910" s="230"/>
      <c r="CN2910" s="230"/>
      <c r="CO2910" s="230"/>
      <c r="CP2910" s="230"/>
      <c r="CQ2910" s="230"/>
      <c r="CR2910" s="230"/>
      <c r="CS2910" s="230"/>
      <c r="CT2910" s="230"/>
      <c r="CU2910" s="230"/>
      <c r="CV2910" s="230"/>
      <c r="CW2910" s="230"/>
      <c r="CX2910" s="230"/>
      <c r="CY2910" s="230"/>
      <c r="CZ2910" s="230"/>
      <c r="DA2910" s="230"/>
      <c r="DB2910" s="230"/>
      <c r="DC2910" s="230"/>
      <c r="DD2910" s="230"/>
      <c r="DE2910" s="230"/>
      <c r="DF2910" s="230"/>
      <c r="DG2910" s="230"/>
      <c r="DH2910" s="230"/>
      <c r="DI2910" s="230"/>
      <c r="DJ2910" s="230"/>
      <c r="DK2910" s="230"/>
      <c r="DL2910" s="230"/>
      <c r="DM2910" s="230"/>
      <c r="DN2910" s="230"/>
      <c r="DO2910" s="230"/>
      <c r="DP2910" s="230"/>
      <c r="DQ2910" s="230"/>
      <c r="DR2910" s="230"/>
      <c r="DS2910" s="230"/>
    </row>
    <row r="2911" spans="1:123" ht="24" customHeight="1" x14ac:dyDescent="0.2">
      <c r="A2911" s="284"/>
      <c r="B2911" s="103"/>
      <c r="C2911" s="143" t="s">
        <v>604</v>
      </c>
      <c r="D2911" s="104"/>
      <c r="E2911" s="105"/>
      <c r="F2911" s="106"/>
      <c r="G2911" s="285"/>
    </row>
    <row r="2912" spans="1:123" s="229" customFormat="1" ht="24" customHeight="1" x14ac:dyDescent="0.2">
      <c r="A2912" s="224" t="str">
        <f t="shared" ref="A2912:A2925" si="871">IFERROR(VLOOKUP(C2912,Tabla_Insumos,4,FALSE),"")</f>
        <v/>
      </c>
      <c r="B2912" s="222" t="str">
        <f>IFERROR(VLOOKUP(C2912,Tabla_Insumos,5,FALSE),"")</f>
        <v/>
      </c>
      <c r="C2912" s="223"/>
      <c r="D2912" s="224" t="str">
        <f t="shared" ref="D2912:D2925" si="872">IFERROR(VLOOKUP(C2912,Tabla_Insumos,2,FALSE),"")</f>
        <v/>
      </c>
      <c r="E2912" s="225"/>
      <c r="F2912" s="226">
        <f t="shared" ref="F2912:F2925" si="873">IFERROR(VLOOKUP(C2912,Tabla_Insumos,3,FALSE),0)</f>
        <v>0</v>
      </c>
      <c r="G2912" s="286">
        <f>ROUND(E2912*F2912,2)</f>
        <v>0</v>
      </c>
    </row>
    <row r="2913" spans="1:7" s="229" customFormat="1" ht="24" customHeight="1" x14ac:dyDescent="0.2">
      <c r="A2913" s="224" t="str">
        <f t="shared" si="871"/>
        <v/>
      </c>
      <c r="B2913" s="222" t="str">
        <f t="shared" ref="B2913:B2925" si="874">IFERROR(VLOOKUP(C2913,Tabla_Insumos,5,FALSE),"")</f>
        <v/>
      </c>
      <c r="C2913" s="223"/>
      <c r="D2913" s="224" t="str">
        <f t="shared" si="872"/>
        <v/>
      </c>
      <c r="E2913" s="225"/>
      <c r="F2913" s="226">
        <f t="shared" si="873"/>
        <v>0</v>
      </c>
      <c r="G2913" s="286">
        <f t="shared" ref="G2913:G2925" si="875">ROUND(E2913*F2913,2)</f>
        <v>0</v>
      </c>
    </row>
    <row r="2914" spans="1:7" s="229" customFormat="1" ht="24" customHeight="1" x14ac:dyDescent="0.2">
      <c r="A2914" s="224" t="str">
        <f t="shared" si="871"/>
        <v/>
      </c>
      <c r="B2914" s="222" t="str">
        <f t="shared" si="874"/>
        <v/>
      </c>
      <c r="C2914" s="223"/>
      <c r="D2914" s="224" t="str">
        <f t="shared" si="872"/>
        <v/>
      </c>
      <c r="E2914" s="225"/>
      <c r="F2914" s="226">
        <f t="shared" si="873"/>
        <v>0</v>
      </c>
      <c r="G2914" s="286">
        <f t="shared" si="875"/>
        <v>0</v>
      </c>
    </row>
    <row r="2915" spans="1:7" s="229" customFormat="1" ht="24" customHeight="1" x14ac:dyDescent="0.2">
      <c r="A2915" s="224" t="str">
        <f t="shared" si="871"/>
        <v/>
      </c>
      <c r="B2915" s="222" t="str">
        <f t="shared" si="874"/>
        <v/>
      </c>
      <c r="C2915" s="223"/>
      <c r="D2915" s="224" t="str">
        <f t="shared" si="872"/>
        <v/>
      </c>
      <c r="E2915" s="225"/>
      <c r="F2915" s="226">
        <f t="shared" si="873"/>
        <v>0</v>
      </c>
      <c r="G2915" s="286">
        <f t="shared" si="875"/>
        <v>0</v>
      </c>
    </row>
    <row r="2916" spans="1:7" s="229" customFormat="1" ht="24" customHeight="1" x14ac:dyDescent="0.2">
      <c r="A2916" s="224" t="str">
        <f t="shared" si="871"/>
        <v/>
      </c>
      <c r="B2916" s="222" t="str">
        <f t="shared" si="874"/>
        <v/>
      </c>
      <c r="C2916" s="223"/>
      <c r="D2916" s="224" t="str">
        <f t="shared" si="872"/>
        <v/>
      </c>
      <c r="E2916" s="225"/>
      <c r="F2916" s="226">
        <f t="shared" si="873"/>
        <v>0</v>
      </c>
      <c r="G2916" s="286">
        <f t="shared" si="875"/>
        <v>0</v>
      </c>
    </row>
    <row r="2917" spans="1:7" s="229" customFormat="1" ht="24" customHeight="1" x14ac:dyDescent="0.2">
      <c r="A2917" s="224" t="str">
        <f t="shared" si="871"/>
        <v/>
      </c>
      <c r="B2917" s="222" t="str">
        <f t="shared" si="874"/>
        <v/>
      </c>
      <c r="C2917" s="223"/>
      <c r="D2917" s="224" t="str">
        <f t="shared" si="872"/>
        <v/>
      </c>
      <c r="E2917" s="225"/>
      <c r="F2917" s="226">
        <f t="shared" si="873"/>
        <v>0</v>
      </c>
      <c r="G2917" s="286">
        <f t="shared" si="875"/>
        <v>0</v>
      </c>
    </row>
    <row r="2918" spans="1:7" s="229" customFormat="1" ht="24" customHeight="1" x14ac:dyDescent="0.2">
      <c r="A2918" s="224" t="str">
        <f t="shared" si="871"/>
        <v/>
      </c>
      <c r="B2918" s="222" t="str">
        <f t="shared" si="874"/>
        <v/>
      </c>
      <c r="C2918" s="223"/>
      <c r="D2918" s="224" t="str">
        <f t="shared" si="872"/>
        <v/>
      </c>
      <c r="E2918" s="225"/>
      <c r="F2918" s="226">
        <f t="shared" si="873"/>
        <v>0</v>
      </c>
      <c r="G2918" s="286">
        <f t="shared" si="875"/>
        <v>0</v>
      </c>
    </row>
    <row r="2919" spans="1:7" s="229" customFormat="1" ht="24" customHeight="1" x14ac:dyDescent="0.2">
      <c r="A2919" s="224" t="str">
        <f t="shared" si="871"/>
        <v/>
      </c>
      <c r="B2919" s="222" t="str">
        <f t="shared" si="874"/>
        <v/>
      </c>
      <c r="C2919" s="223"/>
      <c r="D2919" s="224" t="str">
        <f t="shared" si="872"/>
        <v/>
      </c>
      <c r="E2919" s="225"/>
      <c r="F2919" s="226">
        <f t="shared" si="873"/>
        <v>0</v>
      </c>
      <c r="G2919" s="286">
        <f t="shared" si="875"/>
        <v>0</v>
      </c>
    </row>
    <row r="2920" spans="1:7" s="229" customFormat="1" ht="24" customHeight="1" x14ac:dyDescent="0.2">
      <c r="A2920" s="224" t="str">
        <f t="shared" si="871"/>
        <v/>
      </c>
      <c r="B2920" s="222" t="str">
        <f t="shared" si="874"/>
        <v/>
      </c>
      <c r="C2920" s="223"/>
      <c r="D2920" s="224" t="str">
        <f t="shared" si="872"/>
        <v/>
      </c>
      <c r="E2920" s="225"/>
      <c r="F2920" s="226">
        <f t="shared" si="873"/>
        <v>0</v>
      </c>
      <c r="G2920" s="286">
        <f t="shared" si="875"/>
        <v>0</v>
      </c>
    </row>
    <row r="2921" spans="1:7" s="229" customFormat="1" ht="24" customHeight="1" x14ac:dyDescent="0.2">
      <c r="A2921" s="224" t="str">
        <f t="shared" si="871"/>
        <v/>
      </c>
      <c r="B2921" s="222" t="str">
        <f t="shared" si="874"/>
        <v/>
      </c>
      <c r="C2921" s="223"/>
      <c r="D2921" s="224" t="str">
        <f t="shared" si="872"/>
        <v/>
      </c>
      <c r="E2921" s="225"/>
      <c r="F2921" s="226">
        <f t="shared" si="873"/>
        <v>0</v>
      </c>
      <c r="G2921" s="286">
        <f t="shared" si="875"/>
        <v>0</v>
      </c>
    </row>
    <row r="2922" spans="1:7" s="229" customFormat="1" ht="24" customHeight="1" x14ac:dyDescent="0.2">
      <c r="A2922" s="224" t="str">
        <f t="shared" si="871"/>
        <v/>
      </c>
      <c r="B2922" s="222" t="str">
        <f t="shared" si="874"/>
        <v/>
      </c>
      <c r="C2922" s="223"/>
      <c r="D2922" s="224" t="str">
        <f t="shared" si="872"/>
        <v/>
      </c>
      <c r="E2922" s="225"/>
      <c r="F2922" s="226">
        <f t="shared" si="873"/>
        <v>0</v>
      </c>
      <c r="G2922" s="286">
        <f t="shared" si="875"/>
        <v>0</v>
      </c>
    </row>
    <row r="2923" spans="1:7" s="229" customFormat="1" ht="24" customHeight="1" x14ac:dyDescent="0.2">
      <c r="A2923" s="224" t="str">
        <f t="shared" si="871"/>
        <v/>
      </c>
      <c r="B2923" s="222" t="str">
        <f t="shared" si="874"/>
        <v/>
      </c>
      <c r="C2923" s="223"/>
      <c r="D2923" s="224" t="str">
        <f t="shared" si="872"/>
        <v/>
      </c>
      <c r="E2923" s="225"/>
      <c r="F2923" s="226">
        <f t="shared" si="873"/>
        <v>0</v>
      </c>
      <c r="G2923" s="286">
        <f t="shared" si="875"/>
        <v>0</v>
      </c>
    </row>
    <row r="2924" spans="1:7" s="229" customFormat="1" ht="24" customHeight="1" x14ac:dyDescent="0.2">
      <c r="A2924" s="224" t="str">
        <f t="shared" si="871"/>
        <v/>
      </c>
      <c r="B2924" s="222" t="str">
        <f t="shared" si="874"/>
        <v/>
      </c>
      <c r="C2924" s="223"/>
      <c r="D2924" s="224" t="str">
        <f t="shared" si="872"/>
        <v/>
      </c>
      <c r="E2924" s="225"/>
      <c r="F2924" s="226">
        <f t="shared" si="873"/>
        <v>0</v>
      </c>
      <c r="G2924" s="286">
        <f t="shared" si="875"/>
        <v>0</v>
      </c>
    </row>
    <row r="2925" spans="1:7" s="229" customFormat="1" ht="24" customHeight="1" x14ac:dyDescent="0.2">
      <c r="A2925" s="224" t="str">
        <f t="shared" si="871"/>
        <v/>
      </c>
      <c r="B2925" s="222" t="str">
        <f t="shared" si="874"/>
        <v/>
      </c>
      <c r="C2925" s="223"/>
      <c r="D2925" s="224" t="str">
        <f t="shared" si="872"/>
        <v/>
      </c>
      <c r="E2925" s="225"/>
      <c r="F2925" s="227">
        <f t="shared" si="873"/>
        <v>0</v>
      </c>
      <c r="G2925" s="286">
        <f t="shared" si="875"/>
        <v>0</v>
      </c>
    </row>
    <row r="2926" spans="1:7" ht="24" customHeight="1" x14ac:dyDescent="0.2">
      <c r="A2926" s="287"/>
      <c r="D2926" s="97"/>
      <c r="E2926" s="98"/>
      <c r="F2926" s="273" t="s">
        <v>31</v>
      </c>
      <c r="G2926" s="288">
        <f>SUBTOTAL(9,G2912:G2925)</f>
        <v>0</v>
      </c>
    </row>
    <row r="2927" spans="1:7" ht="24" customHeight="1" x14ac:dyDescent="0.2">
      <c r="A2927" s="287"/>
      <c r="C2927" s="107" t="s">
        <v>605</v>
      </c>
      <c r="D2927" s="97"/>
      <c r="E2927" s="98"/>
      <c r="G2927" s="289"/>
    </row>
    <row r="2928" spans="1:7" s="229" customFormat="1" ht="24" customHeight="1" x14ac:dyDescent="0.2">
      <c r="A2928" s="224" t="str">
        <f t="shared" ref="A2928:A2935" si="876">IFERROR(VLOOKUP(C2928,Tabla_Insumos,4,FALSE),"")</f>
        <v/>
      </c>
      <c r="B2928" s="222">
        <f t="shared" ref="B2928:B2935" si="877">IFERROR(VLOOKUP(A2928,Tabla_Indices,5,FALSE),"")</f>
        <v>0</v>
      </c>
      <c r="C2928" s="223"/>
      <c r="D2928" s="224" t="str">
        <f t="shared" ref="D2928:D2935" si="878">IFERROR(VLOOKUP(C2928,Tabla_Insumos,2,FALSE),"")</f>
        <v/>
      </c>
      <c r="E2928" s="225"/>
      <c r="F2928" s="228">
        <f t="shared" ref="F2928:F2935" si="879">IFERROR(VLOOKUP(C2928,Tabla_Insumos,3,FALSE),0)</f>
        <v>0</v>
      </c>
      <c r="G2928" s="286">
        <f>ROUND(E2928*F2928,2)</f>
        <v>0</v>
      </c>
    </row>
    <row r="2929" spans="1:7" s="229" customFormat="1" ht="24" customHeight="1" x14ac:dyDescent="0.2">
      <c r="A2929" s="224" t="str">
        <f t="shared" si="876"/>
        <v/>
      </c>
      <c r="B2929" s="222">
        <f t="shared" si="877"/>
        <v>0</v>
      </c>
      <c r="C2929" s="223"/>
      <c r="D2929" s="224" t="str">
        <f t="shared" si="878"/>
        <v/>
      </c>
      <c r="E2929" s="225"/>
      <c r="F2929" s="228">
        <f t="shared" si="879"/>
        <v>0</v>
      </c>
      <c r="G2929" s="286">
        <f>ROUND(E2929*F2929,2)</f>
        <v>0</v>
      </c>
    </row>
    <row r="2930" spans="1:7" s="229" customFormat="1" ht="24" customHeight="1" x14ac:dyDescent="0.2">
      <c r="A2930" s="224" t="str">
        <f t="shared" si="876"/>
        <v/>
      </c>
      <c r="B2930" s="222">
        <f t="shared" si="877"/>
        <v>0</v>
      </c>
      <c r="C2930" s="223"/>
      <c r="D2930" s="224" t="str">
        <f t="shared" si="878"/>
        <v/>
      </c>
      <c r="E2930" s="225"/>
      <c r="F2930" s="228">
        <f t="shared" si="879"/>
        <v>0</v>
      </c>
      <c r="G2930" s="286">
        <f t="shared" ref="G2930:G2935" si="880">ROUND(E2930*F2930,2)</f>
        <v>0</v>
      </c>
    </row>
    <row r="2931" spans="1:7" s="229" customFormat="1" ht="24" customHeight="1" x14ac:dyDescent="0.2">
      <c r="A2931" s="224" t="str">
        <f t="shared" si="876"/>
        <v/>
      </c>
      <c r="B2931" s="222">
        <f t="shared" si="877"/>
        <v>0</v>
      </c>
      <c r="C2931" s="223"/>
      <c r="D2931" s="224" t="str">
        <f t="shared" si="878"/>
        <v/>
      </c>
      <c r="E2931" s="225"/>
      <c r="F2931" s="228">
        <f t="shared" si="879"/>
        <v>0</v>
      </c>
      <c r="G2931" s="286">
        <f t="shared" si="880"/>
        <v>0</v>
      </c>
    </row>
    <row r="2932" spans="1:7" s="229" customFormat="1" ht="24" customHeight="1" x14ac:dyDescent="0.2">
      <c r="A2932" s="224" t="str">
        <f t="shared" si="876"/>
        <v/>
      </c>
      <c r="B2932" s="222">
        <f t="shared" si="877"/>
        <v>0</v>
      </c>
      <c r="C2932" s="223"/>
      <c r="D2932" s="224" t="str">
        <f t="shared" si="878"/>
        <v/>
      </c>
      <c r="E2932" s="225"/>
      <c r="F2932" s="226">
        <f t="shared" si="879"/>
        <v>0</v>
      </c>
      <c r="G2932" s="286">
        <f t="shared" si="880"/>
        <v>0</v>
      </c>
    </row>
    <row r="2933" spans="1:7" s="229" customFormat="1" ht="24" customHeight="1" x14ac:dyDescent="0.2">
      <c r="A2933" s="224" t="str">
        <f t="shared" si="876"/>
        <v/>
      </c>
      <c r="B2933" s="222">
        <f t="shared" si="877"/>
        <v>0</v>
      </c>
      <c r="C2933" s="223"/>
      <c r="D2933" s="224" t="str">
        <f t="shared" si="878"/>
        <v/>
      </c>
      <c r="E2933" s="225"/>
      <c r="F2933" s="226">
        <f t="shared" si="879"/>
        <v>0</v>
      </c>
      <c r="G2933" s="286">
        <f t="shared" si="880"/>
        <v>0</v>
      </c>
    </row>
    <row r="2934" spans="1:7" s="229" customFormat="1" ht="24" customHeight="1" x14ac:dyDescent="0.2">
      <c r="A2934" s="224" t="str">
        <f t="shared" si="876"/>
        <v/>
      </c>
      <c r="B2934" s="222">
        <f t="shared" si="877"/>
        <v>0</v>
      </c>
      <c r="C2934" s="223"/>
      <c r="D2934" s="224" t="str">
        <f t="shared" si="878"/>
        <v/>
      </c>
      <c r="E2934" s="225"/>
      <c r="F2934" s="226">
        <f t="shared" si="879"/>
        <v>0</v>
      </c>
      <c r="G2934" s="286">
        <f t="shared" si="880"/>
        <v>0</v>
      </c>
    </row>
    <row r="2935" spans="1:7" s="229" customFormat="1" ht="24" customHeight="1" x14ac:dyDescent="0.2">
      <c r="A2935" s="224" t="str">
        <f t="shared" si="876"/>
        <v/>
      </c>
      <c r="B2935" s="222">
        <f t="shared" si="877"/>
        <v>0</v>
      </c>
      <c r="C2935" s="223"/>
      <c r="D2935" s="224" t="str">
        <f t="shared" si="878"/>
        <v/>
      </c>
      <c r="E2935" s="225"/>
      <c r="F2935" s="226">
        <f t="shared" si="879"/>
        <v>0</v>
      </c>
      <c r="G2935" s="286">
        <f t="shared" si="880"/>
        <v>0</v>
      </c>
    </row>
    <row r="2936" spans="1:7" ht="24" customHeight="1" x14ac:dyDescent="0.2">
      <c r="A2936" s="287"/>
      <c r="D2936" s="97"/>
      <c r="E2936" s="98"/>
      <c r="F2936" s="273" t="s">
        <v>32</v>
      </c>
      <c r="G2936" s="288">
        <f>SUBTOTAL(9,G2928:G2935)</f>
        <v>0</v>
      </c>
    </row>
    <row r="2937" spans="1:7" ht="24" customHeight="1" x14ac:dyDescent="0.2">
      <c r="A2937" s="287"/>
      <c r="C2937" s="107" t="s">
        <v>606</v>
      </c>
      <c r="D2937" s="97"/>
      <c r="E2937" s="98"/>
      <c r="G2937" s="289"/>
    </row>
    <row r="2938" spans="1:7" s="229" customFormat="1" ht="24" customHeight="1" x14ac:dyDescent="0.2">
      <c r="A2938" s="224" t="str">
        <f t="shared" ref="A2938:A2946" si="881">IFERROR(VLOOKUP(C2938,Tabla_Insumos,4,FALSE),"")</f>
        <v/>
      </c>
      <c r="B2938" s="222" t="str">
        <f t="shared" ref="B2938:B2946" si="882">IFERROR(VLOOKUP(C2938,Tabla_Insumos,5,FALSE),"")</f>
        <v/>
      </c>
      <c r="C2938" s="223"/>
      <c r="D2938" s="224" t="str">
        <f t="shared" ref="D2938:D2946" si="883">IFERROR(VLOOKUP(C2938,Tabla_Insumos,2,FALSE),"")</f>
        <v/>
      </c>
      <c r="E2938" s="225"/>
      <c r="F2938" s="226">
        <f t="shared" ref="F2938:F2946" si="884">IFERROR(VLOOKUP(C2938,Tabla_Insumos,3,FALSE),0)</f>
        <v>0</v>
      </c>
      <c r="G2938" s="286">
        <f t="shared" ref="G2938:G2946" si="885">ROUND(E2938*F2938,2)</f>
        <v>0</v>
      </c>
    </row>
    <row r="2939" spans="1:7" s="229" customFormat="1" ht="24" customHeight="1" x14ac:dyDescent="0.2">
      <c r="A2939" s="224" t="str">
        <f t="shared" si="881"/>
        <v/>
      </c>
      <c r="B2939" s="222" t="str">
        <f t="shared" si="882"/>
        <v/>
      </c>
      <c r="C2939" s="223"/>
      <c r="D2939" s="224" t="str">
        <f t="shared" si="883"/>
        <v/>
      </c>
      <c r="E2939" s="225"/>
      <c r="F2939" s="226">
        <f t="shared" si="884"/>
        <v>0</v>
      </c>
      <c r="G2939" s="286">
        <f t="shared" si="885"/>
        <v>0</v>
      </c>
    </row>
    <row r="2940" spans="1:7" s="229" customFormat="1" ht="24" customHeight="1" x14ac:dyDescent="0.2">
      <c r="A2940" s="224" t="str">
        <f t="shared" si="881"/>
        <v/>
      </c>
      <c r="B2940" s="222" t="str">
        <f t="shared" si="882"/>
        <v/>
      </c>
      <c r="C2940" s="223"/>
      <c r="D2940" s="224" t="str">
        <f t="shared" si="883"/>
        <v/>
      </c>
      <c r="E2940" s="225"/>
      <c r="F2940" s="226">
        <f t="shared" si="884"/>
        <v>0</v>
      </c>
      <c r="G2940" s="286">
        <f t="shared" si="885"/>
        <v>0</v>
      </c>
    </row>
    <row r="2941" spans="1:7" s="229" customFormat="1" ht="24" customHeight="1" x14ac:dyDescent="0.2">
      <c r="A2941" s="224" t="str">
        <f t="shared" si="881"/>
        <v/>
      </c>
      <c r="B2941" s="222" t="str">
        <f t="shared" si="882"/>
        <v/>
      </c>
      <c r="C2941" s="223"/>
      <c r="D2941" s="224" t="str">
        <f t="shared" si="883"/>
        <v/>
      </c>
      <c r="E2941" s="225"/>
      <c r="F2941" s="226">
        <f t="shared" si="884"/>
        <v>0</v>
      </c>
      <c r="G2941" s="286">
        <f t="shared" si="885"/>
        <v>0</v>
      </c>
    </row>
    <row r="2942" spans="1:7" s="229" customFormat="1" ht="24" customHeight="1" x14ac:dyDescent="0.2">
      <c r="A2942" s="224" t="str">
        <f t="shared" si="881"/>
        <v/>
      </c>
      <c r="B2942" s="222" t="str">
        <f t="shared" si="882"/>
        <v/>
      </c>
      <c r="C2942" s="223"/>
      <c r="D2942" s="224" t="str">
        <f t="shared" si="883"/>
        <v/>
      </c>
      <c r="E2942" s="225"/>
      <c r="F2942" s="226">
        <f t="shared" si="884"/>
        <v>0</v>
      </c>
      <c r="G2942" s="286">
        <f t="shared" si="885"/>
        <v>0</v>
      </c>
    </row>
    <row r="2943" spans="1:7" s="229" customFormat="1" ht="24" customHeight="1" x14ac:dyDescent="0.2">
      <c r="A2943" s="224" t="str">
        <f t="shared" si="881"/>
        <v/>
      </c>
      <c r="B2943" s="222" t="str">
        <f t="shared" si="882"/>
        <v/>
      </c>
      <c r="C2943" s="223"/>
      <c r="D2943" s="224" t="str">
        <f t="shared" si="883"/>
        <v/>
      </c>
      <c r="E2943" s="225"/>
      <c r="F2943" s="226">
        <f t="shared" si="884"/>
        <v>0</v>
      </c>
      <c r="G2943" s="286">
        <f t="shared" si="885"/>
        <v>0</v>
      </c>
    </row>
    <row r="2944" spans="1:7" s="229" customFormat="1" ht="24" customHeight="1" x14ac:dyDescent="0.2">
      <c r="A2944" s="224" t="str">
        <f t="shared" si="881"/>
        <v/>
      </c>
      <c r="B2944" s="222" t="str">
        <f t="shared" si="882"/>
        <v/>
      </c>
      <c r="C2944" s="223"/>
      <c r="D2944" s="224" t="str">
        <f t="shared" si="883"/>
        <v/>
      </c>
      <c r="E2944" s="225"/>
      <c r="F2944" s="226">
        <f t="shared" si="884"/>
        <v>0</v>
      </c>
      <c r="G2944" s="286">
        <f t="shared" si="885"/>
        <v>0</v>
      </c>
    </row>
    <row r="2945" spans="1:123" s="229" customFormat="1" ht="24" customHeight="1" x14ac:dyDescent="0.2">
      <c r="A2945" s="224" t="str">
        <f t="shared" si="881"/>
        <v/>
      </c>
      <c r="B2945" s="222" t="str">
        <f t="shared" si="882"/>
        <v/>
      </c>
      <c r="C2945" s="223"/>
      <c r="D2945" s="224" t="str">
        <f t="shared" si="883"/>
        <v/>
      </c>
      <c r="E2945" s="225"/>
      <c r="F2945" s="226">
        <f t="shared" si="884"/>
        <v>0</v>
      </c>
      <c r="G2945" s="286">
        <f t="shared" si="885"/>
        <v>0</v>
      </c>
    </row>
    <row r="2946" spans="1:123" s="229" customFormat="1" ht="24" customHeight="1" x14ac:dyDescent="0.2">
      <c r="A2946" s="224" t="str">
        <f t="shared" si="881"/>
        <v/>
      </c>
      <c r="B2946" s="222" t="str">
        <f t="shared" si="882"/>
        <v/>
      </c>
      <c r="C2946" s="223"/>
      <c r="D2946" s="224" t="str">
        <f t="shared" si="883"/>
        <v/>
      </c>
      <c r="E2946" s="225"/>
      <c r="F2946" s="226">
        <f t="shared" si="884"/>
        <v>0</v>
      </c>
      <c r="G2946" s="286">
        <f t="shared" si="885"/>
        <v>0</v>
      </c>
    </row>
    <row r="2947" spans="1:123" ht="24" customHeight="1" x14ac:dyDescent="0.2">
      <c r="A2947" s="290"/>
      <c r="B2947" s="97"/>
      <c r="D2947" s="97"/>
      <c r="E2947" s="98"/>
      <c r="F2947" s="273" t="s">
        <v>33</v>
      </c>
      <c r="G2947" s="288">
        <f>SUBTOTAL(9,G2938:G2946)</f>
        <v>0</v>
      </c>
    </row>
    <row r="2948" spans="1:123" ht="24" customHeight="1" x14ac:dyDescent="0.2">
      <c r="A2948" s="291"/>
      <c r="B2948" s="97"/>
      <c r="D2948" s="97"/>
      <c r="E2948" s="98"/>
      <c r="G2948" s="289"/>
    </row>
    <row r="2949" spans="1:123" ht="24" customHeight="1" x14ac:dyDescent="0.2">
      <c r="A2949" s="292" t="str">
        <f>B2907</f>
        <v/>
      </c>
      <c r="B2949" s="293" t="str">
        <f>C2907</f>
        <v/>
      </c>
      <c r="C2949" s="104"/>
      <c r="D2949" s="104" t="s">
        <v>34</v>
      </c>
      <c r="E2949" s="105"/>
      <c r="F2949" s="295" t="s">
        <v>35</v>
      </c>
      <c r="G2949" s="294">
        <f>SUBTOTAL(9,G2912:G2948)</f>
        <v>0</v>
      </c>
    </row>
    <row r="2951" spans="1:123" ht="24" customHeight="1" x14ac:dyDescent="0.2">
      <c r="A2951" s="274" t="s">
        <v>37</v>
      </c>
      <c r="B2951" s="275"/>
      <c r="C2951" s="275"/>
      <c r="D2951" s="275"/>
      <c r="E2951" s="275"/>
      <c r="F2951" s="275"/>
      <c r="G2951" s="276"/>
    </row>
    <row r="2952" spans="1:123" ht="24" customHeight="1" x14ac:dyDescent="0.2">
      <c r="A2952" s="277" t="s">
        <v>602</v>
      </c>
      <c r="B2952" s="93" t="str">
        <f>Comitente</f>
        <v>DIRECCION PROVINCIAL DE ESPACIOS VERDES</v>
      </c>
      <c r="C2952" s="89"/>
      <c r="D2952" s="94"/>
      <c r="E2952" s="94"/>
      <c r="F2952" s="95"/>
      <c r="G2952" s="278"/>
    </row>
    <row r="2953" spans="1:123" ht="24" customHeight="1" x14ac:dyDescent="0.2">
      <c r="A2953" s="277" t="s">
        <v>603</v>
      </c>
      <c r="B2953" s="93">
        <f>Contratista</f>
        <v>0</v>
      </c>
      <c r="C2953" s="90"/>
      <c r="D2953" s="90"/>
      <c r="E2953" s="90"/>
      <c r="F2953" s="96"/>
      <c r="G2953" s="279"/>
    </row>
    <row r="2954" spans="1:123" ht="24" customHeight="1" x14ac:dyDescent="0.2">
      <c r="A2954" s="277" t="s">
        <v>24</v>
      </c>
      <c r="B2954" s="93" t="str">
        <f>Obra</f>
        <v>EXTRACCION DE MANGRULLO EXISTENTE, PROVISION DE NUEVO MANGRULLO Y REFUNCIONALIZACION DE JUEGOS DE NIÑOS EN PARQUE DE MAYO</v>
      </c>
      <c r="C2954" s="90"/>
      <c r="D2954" s="90"/>
      <c r="E2954" s="90"/>
      <c r="F2954" s="96" t="s">
        <v>38</v>
      </c>
      <c r="G2954" s="280">
        <f>Fecha_Base</f>
        <v>44865</v>
      </c>
    </row>
    <row r="2955" spans="1:123" ht="24" customHeight="1" x14ac:dyDescent="0.2">
      <c r="A2955" s="281" t="s">
        <v>601</v>
      </c>
      <c r="B2955" s="91" t="str">
        <f>Ubicación</f>
        <v>CAPITAL</v>
      </c>
      <c r="C2955" s="91"/>
      <c r="D2955" s="97"/>
      <c r="E2955" s="98"/>
      <c r="G2955" s="282"/>
    </row>
    <row r="2956" spans="1:123" ht="24" customHeight="1" x14ac:dyDescent="0.2">
      <c r="A2956" s="281" t="s">
        <v>39</v>
      </c>
      <c r="B2956" s="100" t="str">
        <f>IFERROR(VALUE(LEFT(B2957,FIND(".",B2957)-1)),"")</f>
        <v/>
      </c>
      <c r="C2956" s="92" t="str">
        <f>IFERROR(VLOOKUP(B2956,Tabla_CyP,2,FALSE),"")</f>
        <v/>
      </c>
      <c r="E2956" s="98"/>
      <c r="G2956" s="282"/>
    </row>
    <row r="2957" spans="1:123" ht="24" customHeight="1" x14ac:dyDescent="0.2">
      <c r="A2957" s="281" t="s">
        <v>25</v>
      </c>
      <c r="B2957" s="101" t="str">
        <f>IFERROR(VLOOKUP(COUNTIF($A$1:A2957,"ANALISIS DE PRECIOS"),Tabla_NumeroItem,2,FALSE),"")</f>
        <v/>
      </c>
      <c r="C2957" s="92" t="str">
        <f>IFERROR(VLOOKUP(B2957,Tabla_CyP,2,FALSE),"")</f>
        <v/>
      </c>
      <c r="D2957" s="97"/>
      <c r="E2957" s="98"/>
      <c r="F2957" s="96" t="s">
        <v>26</v>
      </c>
      <c r="G2957" s="283" t="str">
        <f>IFERROR(VLOOKUP(B2957,Tabla_CyP,4,FALSE),"")</f>
        <v/>
      </c>
    </row>
    <row r="2958" spans="1:123" ht="24" customHeight="1" x14ac:dyDescent="0.2">
      <c r="A2958" s="281"/>
      <c r="B2958" s="91"/>
      <c r="D2958" s="97"/>
      <c r="E2958" s="98"/>
      <c r="G2958" s="282"/>
    </row>
    <row r="2959" spans="1:123" ht="24" customHeight="1" x14ac:dyDescent="0.2">
      <c r="A2959" s="334" t="s">
        <v>507</v>
      </c>
      <c r="B2959" s="335"/>
      <c r="C2959" s="336" t="s">
        <v>0</v>
      </c>
      <c r="D2959" s="336" t="s">
        <v>27</v>
      </c>
      <c r="E2959" s="338" t="s">
        <v>28</v>
      </c>
      <c r="F2959" s="340" t="s">
        <v>29</v>
      </c>
      <c r="G2959" s="340" t="s">
        <v>30</v>
      </c>
    </row>
    <row r="2960" spans="1:123" s="97" customFormat="1" ht="24" customHeight="1" x14ac:dyDescent="0.2">
      <c r="A2960" s="102" t="s">
        <v>508</v>
      </c>
      <c r="B2960" s="102" t="s">
        <v>509</v>
      </c>
      <c r="C2960" s="337"/>
      <c r="D2960" s="337"/>
      <c r="E2960" s="339"/>
      <c r="F2960" s="341"/>
      <c r="G2960" s="341"/>
      <c r="H2960" s="230"/>
      <c r="I2960" s="230"/>
      <c r="J2960" s="230"/>
      <c r="K2960" s="230"/>
      <c r="L2960" s="230"/>
      <c r="M2960" s="230"/>
      <c r="N2960" s="230"/>
      <c r="O2960" s="230"/>
      <c r="P2960" s="230"/>
      <c r="Q2960" s="230"/>
      <c r="R2960" s="230"/>
      <c r="S2960" s="230"/>
      <c r="T2960" s="230"/>
      <c r="U2960" s="230"/>
      <c r="V2960" s="230"/>
      <c r="W2960" s="230"/>
      <c r="X2960" s="230"/>
      <c r="Y2960" s="230"/>
      <c r="Z2960" s="230"/>
      <c r="AA2960" s="230"/>
      <c r="AB2960" s="230"/>
      <c r="AC2960" s="230"/>
      <c r="AD2960" s="230"/>
      <c r="AE2960" s="230"/>
      <c r="AF2960" s="230"/>
      <c r="AG2960" s="230"/>
      <c r="AH2960" s="230"/>
      <c r="AI2960" s="230"/>
      <c r="AJ2960" s="230"/>
      <c r="AK2960" s="230"/>
      <c r="AL2960" s="230"/>
      <c r="AM2960" s="230"/>
      <c r="AN2960" s="230"/>
      <c r="AO2960" s="230"/>
      <c r="AP2960" s="230"/>
      <c r="AQ2960" s="230"/>
      <c r="AR2960" s="230"/>
      <c r="AS2960" s="230"/>
      <c r="AT2960" s="230"/>
      <c r="AU2960" s="230"/>
      <c r="AV2960" s="230"/>
      <c r="AW2960" s="230"/>
      <c r="AX2960" s="230"/>
      <c r="AY2960" s="230"/>
      <c r="AZ2960" s="230"/>
      <c r="BA2960" s="230"/>
      <c r="BB2960" s="230"/>
      <c r="BC2960" s="230"/>
      <c r="BD2960" s="230"/>
      <c r="BE2960" s="230"/>
      <c r="BF2960" s="230"/>
      <c r="BG2960" s="230"/>
      <c r="BH2960" s="230"/>
      <c r="BI2960" s="230"/>
      <c r="BJ2960" s="230"/>
      <c r="BK2960" s="230"/>
      <c r="BL2960" s="230"/>
      <c r="BM2960" s="230"/>
      <c r="BN2960" s="230"/>
      <c r="BO2960" s="230"/>
      <c r="BP2960" s="230"/>
      <c r="BQ2960" s="230"/>
      <c r="BR2960" s="230"/>
      <c r="BS2960" s="230"/>
      <c r="BT2960" s="230"/>
      <c r="BU2960" s="230"/>
      <c r="BV2960" s="230"/>
      <c r="BW2960" s="230"/>
      <c r="BX2960" s="230"/>
      <c r="BY2960" s="230"/>
      <c r="BZ2960" s="230"/>
      <c r="CA2960" s="230"/>
      <c r="CB2960" s="230"/>
      <c r="CC2960" s="230"/>
      <c r="CD2960" s="230"/>
      <c r="CE2960" s="230"/>
      <c r="CF2960" s="230"/>
      <c r="CG2960" s="230"/>
      <c r="CH2960" s="230"/>
      <c r="CI2960" s="230"/>
      <c r="CJ2960" s="230"/>
      <c r="CK2960" s="230"/>
      <c r="CL2960" s="230"/>
      <c r="CM2960" s="230"/>
      <c r="CN2960" s="230"/>
      <c r="CO2960" s="230"/>
      <c r="CP2960" s="230"/>
      <c r="CQ2960" s="230"/>
      <c r="CR2960" s="230"/>
      <c r="CS2960" s="230"/>
      <c r="CT2960" s="230"/>
      <c r="CU2960" s="230"/>
      <c r="CV2960" s="230"/>
      <c r="CW2960" s="230"/>
      <c r="CX2960" s="230"/>
      <c r="CY2960" s="230"/>
      <c r="CZ2960" s="230"/>
      <c r="DA2960" s="230"/>
      <c r="DB2960" s="230"/>
      <c r="DC2960" s="230"/>
      <c r="DD2960" s="230"/>
      <c r="DE2960" s="230"/>
      <c r="DF2960" s="230"/>
      <c r="DG2960" s="230"/>
      <c r="DH2960" s="230"/>
      <c r="DI2960" s="230"/>
      <c r="DJ2960" s="230"/>
      <c r="DK2960" s="230"/>
      <c r="DL2960" s="230"/>
      <c r="DM2960" s="230"/>
      <c r="DN2960" s="230"/>
      <c r="DO2960" s="230"/>
      <c r="DP2960" s="230"/>
      <c r="DQ2960" s="230"/>
      <c r="DR2960" s="230"/>
      <c r="DS2960" s="230"/>
    </row>
    <row r="2961" spans="1:7" ht="24" customHeight="1" x14ac:dyDescent="0.2">
      <c r="A2961" s="284"/>
      <c r="B2961" s="103"/>
      <c r="C2961" s="143" t="s">
        <v>604</v>
      </c>
      <c r="D2961" s="104"/>
      <c r="E2961" s="105"/>
      <c r="F2961" s="106"/>
      <c r="G2961" s="285"/>
    </row>
    <row r="2962" spans="1:7" s="229" customFormat="1" ht="24" customHeight="1" x14ac:dyDescent="0.2">
      <c r="A2962" s="224" t="str">
        <f t="shared" ref="A2962:A2975" si="886">IFERROR(VLOOKUP(C2962,Tabla_Insumos,4,FALSE),"")</f>
        <v/>
      </c>
      <c r="B2962" s="222" t="str">
        <f>IFERROR(VLOOKUP(C2962,Tabla_Insumos,5,FALSE),"")</f>
        <v/>
      </c>
      <c r="C2962" s="223"/>
      <c r="D2962" s="224" t="str">
        <f t="shared" ref="D2962:D2975" si="887">IFERROR(VLOOKUP(C2962,Tabla_Insumos,2,FALSE),"")</f>
        <v/>
      </c>
      <c r="E2962" s="225"/>
      <c r="F2962" s="226">
        <f t="shared" ref="F2962:F2975" si="888">IFERROR(VLOOKUP(C2962,Tabla_Insumos,3,FALSE),0)</f>
        <v>0</v>
      </c>
      <c r="G2962" s="286">
        <f>ROUND(E2962*F2962,2)</f>
        <v>0</v>
      </c>
    </row>
    <row r="2963" spans="1:7" s="229" customFormat="1" ht="24" customHeight="1" x14ac:dyDescent="0.2">
      <c r="A2963" s="224" t="str">
        <f t="shared" si="886"/>
        <v/>
      </c>
      <c r="B2963" s="222" t="str">
        <f t="shared" ref="B2963:B2975" si="889">IFERROR(VLOOKUP(C2963,Tabla_Insumos,5,FALSE),"")</f>
        <v/>
      </c>
      <c r="C2963" s="223"/>
      <c r="D2963" s="224" t="str">
        <f t="shared" si="887"/>
        <v/>
      </c>
      <c r="E2963" s="225"/>
      <c r="F2963" s="226">
        <f t="shared" si="888"/>
        <v>0</v>
      </c>
      <c r="G2963" s="286">
        <f t="shared" ref="G2963:G2975" si="890">ROUND(E2963*F2963,2)</f>
        <v>0</v>
      </c>
    </row>
    <row r="2964" spans="1:7" s="229" customFormat="1" ht="24" customHeight="1" x14ac:dyDescent="0.2">
      <c r="A2964" s="224" t="str">
        <f t="shared" si="886"/>
        <v/>
      </c>
      <c r="B2964" s="222" t="str">
        <f t="shared" si="889"/>
        <v/>
      </c>
      <c r="C2964" s="223"/>
      <c r="D2964" s="224" t="str">
        <f t="shared" si="887"/>
        <v/>
      </c>
      <c r="E2964" s="225"/>
      <c r="F2964" s="226">
        <f t="shared" si="888"/>
        <v>0</v>
      </c>
      <c r="G2964" s="286">
        <f t="shared" si="890"/>
        <v>0</v>
      </c>
    </row>
    <row r="2965" spans="1:7" s="229" customFormat="1" ht="24" customHeight="1" x14ac:dyDescent="0.2">
      <c r="A2965" s="224" t="str">
        <f t="shared" si="886"/>
        <v/>
      </c>
      <c r="B2965" s="222" t="str">
        <f t="shared" si="889"/>
        <v/>
      </c>
      <c r="C2965" s="223"/>
      <c r="D2965" s="224" t="str">
        <f t="shared" si="887"/>
        <v/>
      </c>
      <c r="E2965" s="225"/>
      <c r="F2965" s="226">
        <f t="shared" si="888"/>
        <v>0</v>
      </c>
      <c r="G2965" s="286">
        <f t="shared" si="890"/>
        <v>0</v>
      </c>
    </row>
    <row r="2966" spans="1:7" s="229" customFormat="1" ht="24" customHeight="1" x14ac:dyDescent="0.2">
      <c r="A2966" s="224" t="str">
        <f t="shared" si="886"/>
        <v/>
      </c>
      <c r="B2966" s="222" t="str">
        <f t="shared" si="889"/>
        <v/>
      </c>
      <c r="C2966" s="223"/>
      <c r="D2966" s="224" t="str">
        <f t="shared" si="887"/>
        <v/>
      </c>
      <c r="E2966" s="225"/>
      <c r="F2966" s="226">
        <f t="shared" si="888"/>
        <v>0</v>
      </c>
      <c r="G2966" s="286">
        <f t="shared" si="890"/>
        <v>0</v>
      </c>
    </row>
    <row r="2967" spans="1:7" s="229" customFormat="1" ht="24" customHeight="1" x14ac:dyDescent="0.2">
      <c r="A2967" s="224" t="str">
        <f t="shared" si="886"/>
        <v/>
      </c>
      <c r="B2967" s="222" t="str">
        <f t="shared" si="889"/>
        <v/>
      </c>
      <c r="C2967" s="223"/>
      <c r="D2967" s="224" t="str">
        <f t="shared" si="887"/>
        <v/>
      </c>
      <c r="E2967" s="225"/>
      <c r="F2967" s="226">
        <f t="shared" si="888"/>
        <v>0</v>
      </c>
      <c r="G2967" s="286">
        <f t="shared" si="890"/>
        <v>0</v>
      </c>
    </row>
    <row r="2968" spans="1:7" s="229" customFormat="1" ht="24" customHeight="1" x14ac:dyDescent="0.2">
      <c r="A2968" s="224" t="str">
        <f t="shared" si="886"/>
        <v/>
      </c>
      <c r="B2968" s="222" t="str">
        <f t="shared" si="889"/>
        <v/>
      </c>
      <c r="C2968" s="223"/>
      <c r="D2968" s="224" t="str">
        <f t="shared" si="887"/>
        <v/>
      </c>
      <c r="E2968" s="225"/>
      <c r="F2968" s="226">
        <f t="shared" si="888"/>
        <v>0</v>
      </c>
      <c r="G2968" s="286">
        <f t="shared" si="890"/>
        <v>0</v>
      </c>
    </row>
    <row r="2969" spans="1:7" s="229" customFormat="1" ht="24" customHeight="1" x14ac:dyDescent="0.2">
      <c r="A2969" s="224" t="str">
        <f t="shared" si="886"/>
        <v/>
      </c>
      <c r="B2969" s="222" t="str">
        <f t="shared" si="889"/>
        <v/>
      </c>
      <c r="C2969" s="223"/>
      <c r="D2969" s="224" t="str">
        <f t="shared" si="887"/>
        <v/>
      </c>
      <c r="E2969" s="225"/>
      <c r="F2969" s="226">
        <f t="shared" si="888"/>
        <v>0</v>
      </c>
      <c r="G2969" s="286">
        <f t="shared" si="890"/>
        <v>0</v>
      </c>
    </row>
    <row r="2970" spans="1:7" s="229" customFormat="1" ht="24" customHeight="1" x14ac:dyDescent="0.2">
      <c r="A2970" s="224" t="str">
        <f t="shared" si="886"/>
        <v/>
      </c>
      <c r="B2970" s="222" t="str">
        <f t="shared" si="889"/>
        <v/>
      </c>
      <c r="C2970" s="223"/>
      <c r="D2970" s="224" t="str">
        <f t="shared" si="887"/>
        <v/>
      </c>
      <c r="E2970" s="225"/>
      <c r="F2970" s="226">
        <f t="shared" si="888"/>
        <v>0</v>
      </c>
      <c r="G2970" s="286">
        <f t="shared" si="890"/>
        <v>0</v>
      </c>
    </row>
    <row r="2971" spans="1:7" s="229" customFormat="1" ht="24" customHeight="1" x14ac:dyDescent="0.2">
      <c r="A2971" s="224" t="str">
        <f t="shared" si="886"/>
        <v/>
      </c>
      <c r="B2971" s="222" t="str">
        <f t="shared" si="889"/>
        <v/>
      </c>
      <c r="C2971" s="223"/>
      <c r="D2971" s="224" t="str">
        <f t="shared" si="887"/>
        <v/>
      </c>
      <c r="E2971" s="225"/>
      <c r="F2971" s="226">
        <f t="shared" si="888"/>
        <v>0</v>
      </c>
      <c r="G2971" s="286">
        <f t="shared" si="890"/>
        <v>0</v>
      </c>
    </row>
    <row r="2972" spans="1:7" s="229" customFormat="1" ht="24" customHeight="1" x14ac:dyDescent="0.2">
      <c r="A2972" s="224" t="str">
        <f t="shared" si="886"/>
        <v/>
      </c>
      <c r="B2972" s="222" t="str">
        <f t="shared" si="889"/>
        <v/>
      </c>
      <c r="C2972" s="223"/>
      <c r="D2972" s="224" t="str">
        <f t="shared" si="887"/>
        <v/>
      </c>
      <c r="E2972" s="225"/>
      <c r="F2972" s="226">
        <f t="shared" si="888"/>
        <v>0</v>
      </c>
      <c r="G2972" s="286">
        <f t="shared" si="890"/>
        <v>0</v>
      </c>
    </row>
    <row r="2973" spans="1:7" s="229" customFormat="1" ht="24" customHeight="1" x14ac:dyDescent="0.2">
      <c r="A2973" s="224" t="str">
        <f t="shared" si="886"/>
        <v/>
      </c>
      <c r="B2973" s="222" t="str">
        <f t="shared" si="889"/>
        <v/>
      </c>
      <c r="C2973" s="223"/>
      <c r="D2973" s="224" t="str">
        <f t="shared" si="887"/>
        <v/>
      </c>
      <c r="E2973" s="225"/>
      <c r="F2973" s="226">
        <f t="shared" si="888"/>
        <v>0</v>
      </c>
      <c r="G2973" s="286">
        <f t="shared" si="890"/>
        <v>0</v>
      </c>
    </row>
    <row r="2974" spans="1:7" s="229" customFormat="1" ht="24" customHeight="1" x14ac:dyDescent="0.2">
      <c r="A2974" s="224" t="str">
        <f t="shared" si="886"/>
        <v/>
      </c>
      <c r="B2974" s="222" t="str">
        <f t="shared" si="889"/>
        <v/>
      </c>
      <c r="C2974" s="223"/>
      <c r="D2974" s="224" t="str">
        <f t="shared" si="887"/>
        <v/>
      </c>
      <c r="E2974" s="225"/>
      <c r="F2974" s="226">
        <f t="shared" si="888"/>
        <v>0</v>
      </c>
      <c r="G2974" s="286">
        <f t="shared" si="890"/>
        <v>0</v>
      </c>
    </row>
    <row r="2975" spans="1:7" s="229" customFormat="1" ht="24" customHeight="1" x14ac:dyDescent="0.2">
      <c r="A2975" s="224" t="str">
        <f t="shared" si="886"/>
        <v/>
      </c>
      <c r="B2975" s="222" t="str">
        <f t="shared" si="889"/>
        <v/>
      </c>
      <c r="C2975" s="223"/>
      <c r="D2975" s="224" t="str">
        <f t="shared" si="887"/>
        <v/>
      </c>
      <c r="E2975" s="225"/>
      <c r="F2975" s="227">
        <f t="shared" si="888"/>
        <v>0</v>
      </c>
      <c r="G2975" s="286">
        <f t="shared" si="890"/>
        <v>0</v>
      </c>
    </row>
    <row r="2976" spans="1:7" ht="24" customHeight="1" x14ac:dyDescent="0.2">
      <c r="A2976" s="287"/>
      <c r="D2976" s="97"/>
      <c r="E2976" s="98"/>
      <c r="F2976" s="273" t="s">
        <v>31</v>
      </c>
      <c r="G2976" s="288">
        <f>SUBTOTAL(9,G2962:G2975)</f>
        <v>0</v>
      </c>
    </row>
    <row r="2977" spans="1:7" ht="24" customHeight="1" x14ac:dyDescent="0.2">
      <c r="A2977" s="287"/>
      <c r="C2977" s="107" t="s">
        <v>605</v>
      </c>
      <c r="D2977" s="97"/>
      <c r="E2977" s="98"/>
      <c r="G2977" s="289"/>
    </row>
    <row r="2978" spans="1:7" s="229" customFormat="1" ht="24" customHeight="1" x14ac:dyDescent="0.2">
      <c r="A2978" s="224" t="str">
        <f t="shared" ref="A2978:A2985" si="891">IFERROR(VLOOKUP(C2978,Tabla_Insumos,4,FALSE),"")</f>
        <v/>
      </c>
      <c r="B2978" s="222">
        <f t="shared" ref="B2978:B2985" si="892">IFERROR(VLOOKUP(A2978,Tabla_Indices,5,FALSE),"")</f>
        <v>0</v>
      </c>
      <c r="C2978" s="223"/>
      <c r="D2978" s="224" t="str">
        <f t="shared" ref="D2978:D2985" si="893">IFERROR(VLOOKUP(C2978,Tabla_Insumos,2,FALSE),"")</f>
        <v/>
      </c>
      <c r="E2978" s="225"/>
      <c r="F2978" s="228">
        <f t="shared" ref="F2978:F2985" si="894">IFERROR(VLOOKUP(C2978,Tabla_Insumos,3,FALSE),0)</f>
        <v>0</v>
      </c>
      <c r="G2978" s="286">
        <f>ROUND(E2978*F2978,2)</f>
        <v>0</v>
      </c>
    </row>
    <row r="2979" spans="1:7" s="229" customFormat="1" ht="24" customHeight="1" x14ac:dyDescent="0.2">
      <c r="A2979" s="224" t="str">
        <f t="shared" si="891"/>
        <v/>
      </c>
      <c r="B2979" s="222">
        <f t="shared" si="892"/>
        <v>0</v>
      </c>
      <c r="C2979" s="223"/>
      <c r="D2979" s="224" t="str">
        <f t="shared" si="893"/>
        <v/>
      </c>
      <c r="E2979" s="225"/>
      <c r="F2979" s="228">
        <f t="shared" si="894"/>
        <v>0</v>
      </c>
      <c r="G2979" s="286">
        <f>ROUND(E2979*F2979,2)</f>
        <v>0</v>
      </c>
    </row>
    <row r="2980" spans="1:7" s="229" customFormat="1" ht="24" customHeight="1" x14ac:dyDescent="0.2">
      <c r="A2980" s="224" t="str">
        <f t="shared" si="891"/>
        <v/>
      </c>
      <c r="B2980" s="222">
        <f t="shared" si="892"/>
        <v>0</v>
      </c>
      <c r="C2980" s="223"/>
      <c r="D2980" s="224" t="str">
        <f t="shared" si="893"/>
        <v/>
      </c>
      <c r="E2980" s="225"/>
      <c r="F2980" s="228">
        <f t="shared" si="894"/>
        <v>0</v>
      </c>
      <c r="G2980" s="286">
        <f t="shared" ref="G2980:G2985" si="895">ROUND(E2980*F2980,2)</f>
        <v>0</v>
      </c>
    </row>
    <row r="2981" spans="1:7" s="229" customFormat="1" ht="24" customHeight="1" x14ac:dyDescent="0.2">
      <c r="A2981" s="224" t="str">
        <f t="shared" si="891"/>
        <v/>
      </c>
      <c r="B2981" s="222">
        <f t="shared" si="892"/>
        <v>0</v>
      </c>
      <c r="C2981" s="223"/>
      <c r="D2981" s="224" t="str">
        <f t="shared" si="893"/>
        <v/>
      </c>
      <c r="E2981" s="225"/>
      <c r="F2981" s="228">
        <f t="shared" si="894"/>
        <v>0</v>
      </c>
      <c r="G2981" s="286">
        <f t="shared" si="895"/>
        <v>0</v>
      </c>
    </row>
    <row r="2982" spans="1:7" s="229" customFormat="1" ht="24" customHeight="1" x14ac:dyDescent="0.2">
      <c r="A2982" s="224" t="str">
        <f t="shared" si="891"/>
        <v/>
      </c>
      <c r="B2982" s="222">
        <f t="shared" si="892"/>
        <v>0</v>
      </c>
      <c r="C2982" s="223"/>
      <c r="D2982" s="224" t="str">
        <f t="shared" si="893"/>
        <v/>
      </c>
      <c r="E2982" s="225"/>
      <c r="F2982" s="226">
        <f t="shared" si="894"/>
        <v>0</v>
      </c>
      <c r="G2982" s="286">
        <f t="shared" si="895"/>
        <v>0</v>
      </c>
    </row>
    <row r="2983" spans="1:7" s="229" customFormat="1" ht="24" customHeight="1" x14ac:dyDescent="0.2">
      <c r="A2983" s="224" t="str">
        <f t="shared" si="891"/>
        <v/>
      </c>
      <c r="B2983" s="222">
        <f t="shared" si="892"/>
        <v>0</v>
      </c>
      <c r="C2983" s="223"/>
      <c r="D2983" s="224" t="str">
        <f t="shared" si="893"/>
        <v/>
      </c>
      <c r="E2983" s="225"/>
      <c r="F2983" s="226">
        <f t="shared" si="894"/>
        <v>0</v>
      </c>
      <c r="G2983" s="286">
        <f t="shared" si="895"/>
        <v>0</v>
      </c>
    </row>
    <row r="2984" spans="1:7" s="229" customFormat="1" ht="24" customHeight="1" x14ac:dyDescent="0.2">
      <c r="A2984" s="224" t="str">
        <f t="shared" si="891"/>
        <v/>
      </c>
      <c r="B2984" s="222">
        <f t="shared" si="892"/>
        <v>0</v>
      </c>
      <c r="C2984" s="223"/>
      <c r="D2984" s="224" t="str">
        <f t="shared" si="893"/>
        <v/>
      </c>
      <c r="E2984" s="225"/>
      <c r="F2984" s="226">
        <f t="shared" si="894"/>
        <v>0</v>
      </c>
      <c r="G2984" s="286">
        <f t="shared" si="895"/>
        <v>0</v>
      </c>
    </row>
    <row r="2985" spans="1:7" s="229" customFormat="1" ht="24" customHeight="1" x14ac:dyDescent="0.2">
      <c r="A2985" s="224" t="str">
        <f t="shared" si="891"/>
        <v/>
      </c>
      <c r="B2985" s="222">
        <f t="shared" si="892"/>
        <v>0</v>
      </c>
      <c r="C2985" s="223"/>
      <c r="D2985" s="224" t="str">
        <f t="shared" si="893"/>
        <v/>
      </c>
      <c r="E2985" s="225"/>
      <c r="F2985" s="226">
        <f t="shared" si="894"/>
        <v>0</v>
      </c>
      <c r="G2985" s="286">
        <f t="shared" si="895"/>
        <v>0</v>
      </c>
    </row>
    <row r="2986" spans="1:7" ht="24" customHeight="1" x14ac:dyDescent="0.2">
      <c r="A2986" s="287"/>
      <c r="D2986" s="97"/>
      <c r="E2986" s="98"/>
      <c r="F2986" s="273" t="s">
        <v>32</v>
      </c>
      <c r="G2986" s="288">
        <f>SUBTOTAL(9,G2978:G2985)</f>
        <v>0</v>
      </c>
    </row>
    <row r="2987" spans="1:7" ht="24" customHeight="1" x14ac:dyDescent="0.2">
      <c r="A2987" s="287"/>
      <c r="C2987" s="107" t="s">
        <v>606</v>
      </c>
      <c r="D2987" s="97"/>
      <c r="E2987" s="98"/>
      <c r="G2987" s="289"/>
    </row>
    <row r="2988" spans="1:7" s="229" customFormat="1" ht="24" customHeight="1" x14ac:dyDescent="0.2">
      <c r="A2988" s="224" t="str">
        <f t="shared" ref="A2988:A2996" si="896">IFERROR(VLOOKUP(C2988,Tabla_Insumos,4,FALSE),"")</f>
        <v/>
      </c>
      <c r="B2988" s="222" t="str">
        <f t="shared" ref="B2988:B2996" si="897">IFERROR(VLOOKUP(C2988,Tabla_Insumos,5,FALSE),"")</f>
        <v/>
      </c>
      <c r="C2988" s="223"/>
      <c r="D2988" s="224" t="str">
        <f t="shared" ref="D2988:D2996" si="898">IFERROR(VLOOKUP(C2988,Tabla_Insumos,2,FALSE),"")</f>
        <v/>
      </c>
      <c r="E2988" s="225"/>
      <c r="F2988" s="226">
        <f t="shared" ref="F2988:F2996" si="899">IFERROR(VLOOKUP(C2988,Tabla_Insumos,3,FALSE),0)</f>
        <v>0</v>
      </c>
      <c r="G2988" s="286">
        <f t="shared" ref="G2988:G2996" si="900">ROUND(E2988*F2988,2)</f>
        <v>0</v>
      </c>
    </row>
    <row r="2989" spans="1:7" s="229" customFormat="1" ht="24" customHeight="1" x14ac:dyDescent="0.2">
      <c r="A2989" s="224" t="str">
        <f t="shared" si="896"/>
        <v/>
      </c>
      <c r="B2989" s="222" t="str">
        <f t="shared" si="897"/>
        <v/>
      </c>
      <c r="C2989" s="223"/>
      <c r="D2989" s="224" t="str">
        <f t="shared" si="898"/>
        <v/>
      </c>
      <c r="E2989" s="225"/>
      <c r="F2989" s="226">
        <f t="shared" si="899"/>
        <v>0</v>
      </c>
      <c r="G2989" s="286">
        <f t="shared" si="900"/>
        <v>0</v>
      </c>
    </row>
    <row r="2990" spans="1:7" s="229" customFormat="1" ht="24" customHeight="1" x14ac:dyDescent="0.2">
      <c r="A2990" s="224" t="str">
        <f t="shared" si="896"/>
        <v/>
      </c>
      <c r="B2990" s="222" t="str">
        <f t="shared" si="897"/>
        <v/>
      </c>
      <c r="C2990" s="223"/>
      <c r="D2990" s="224" t="str">
        <f t="shared" si="898"/>
        <v/>
      </c>
      <c r="E2990" s="225"/>
      <c r="F2990" s="226">
        <f t="shared" si="899"/>
        <v>0</v>
      </c>
      <c r="G2990" s="286">
        <f t="shared" si="900"/>
        <v>0</v>
      </c>
    </row>
    <row r="2991" spans="1:7" s="229" customFormat="1" ht="24" customHeight="1" x14ac:dyDescent="0.2">
      <c r="A2991" s="224" t="str">
        <f t="shared" si="896"/>
        <v/>
      </c>
      <c r="B2991" s="222" t="str">
        <f t="shared" si="897"/>
        <v/>
      </c>
      <c r="C2991" s="223"/>
      <c r="D2991" s="224" t="str">
        <f t="shared" si="898"/>
        <v/>
      </c>
      <c r="E2991" s="225"/>
      <c r="F2991" s="226">
        <f t="shared" si="899"/>
        <v>0</v>
      </c>
      <c r="G2991" s="286">
        <f t="shared" si="900"/>
        <v>0</v>
      </c>
    </row>
    <row r="2992" spans="1:7" s="229" customFormat="1" ht="24" customHeight="1" x14ac:dyDescent="0.2">
      <c r="A2992" s="224" t="str">
        <f t="shared" si="896"/>
        <v/>
      </c>
      <c r="B2992" s="222" t="str">
        <f t="shared" si="897"/>
        <v/>
      </c>
      <c r="C2992" s="223"/>
      <c r="D2992" s="224" t="str">
        <f t="shared" si="898"/>
        <v/>
      </c>
      <c r="E2992" s="225"/>
      <c r="F2992" s="226">
        <f t="shared" si="899"/>
        <v>0</v>
      </c>
      <c r="G2992" s="286">
        <f t="shared" si="900"/>
        <v>0</v>
      </c>
    </row>
    <row r="2993" spans="1:7" s="229" customFormat="1" ht="24" customHeight="1" x14ac:dyDescent="0.2">
      <c r="A2993" s="224" t="str">
        <f t="shared" si="896"/>
        <v/>
      </c>
      <c r="B2993" s="222" t="str">
        <f t="shared" si="897"/>
        <v/>
      </c>
      <c r="C2993" s="223"/>
      <c r="D2993" s="224" t="str">
        <f t="shared" si="898"/>
        <v/>
      </c>
      <c r="E2993" s="225"/>
      <c r="F2993" s="226">
        <f t="shared" si="899"/>
        <v>0</v>
      </c>
      <c r="G2993" s="286">
        <f t="shared" si="900"/>
        <v>0</v>
      </c>
    </row>
    <row r="2994" spans="1:7" s="229" customFormat="1" ht="24" customHeight="1" x14ac:dyDescent="0.2">
      <c r="A2994" s="224" t="str">
        <f t="shared" si="896"/>
        <v/>
      </c>
      <c r="B2994" s="222" t="str">
        <f t="shared" si="897"/>
        <v/>
      </c>
      <c r="C2994" s="223"/>
      <c r="D2994" s="224" t="str">
        <f t="shared" si="898"/>
        <v/>
      </c>
      <c r="E2994" s="225"/>
      <c r="F2994" s="226">
        <f t="shared" si="899"/>
        <v>0</v>
      </c>
      <c r="G2994" s="286">
        <f t="shared" si="900"/>
        <v>0</v>
      </c>
    </row>
    <row r="2995" spans="1:7" s="229" customFormat="1" ht="24" customHeight="1" x14ac:dyDescent="0.2">
      <c r="A2995" s="224" t="str">
        <f t="shared" si="896"/>
        <v/>
      </c>
      <c r="B2995" s="222" t="str">
        <f t="shared" si="897"/>
        <v/>
      </c>
      <c r="C2995" s="223"/>
      <c r="D2995" s="224" t="str">
        <f t="shared" si="898"/>
        <v/>
      </c>
      <c r="E2995" s="225"/>
      <c r="F2995" s="226">
        <f t="shared" si="899"/>
        <v>0</v>
      </c>
      <c r="G2995" s="286">
        <f t="shared" si="900"/>
        <v>0</v>
      </c>
    </row>
    <row r="2996" spans="1:7" s="229" customFormat="1" ht="24" customHeight="1" x14ac:dyDescent="0.2">
      <c r="A2996" s="224" t="str">
        <f t="shared" si="896"/>
        <v/>
      </c>
      <c r="B2996" s="222" t="str">
        <f t="shared" si="897"/>
        <v/>
      </c>
      <c r="C2996" s="223"/>
      <c r="D2996" s="224" t="str">
        <f t="shared" si="898"/>
        <v/>
      </c>
      <c r="E2996" s="225"/>
      <c r="F2996" s="226">
        <f t="shared" si="899"/>
        <v>0</v>
      </c>
      <c r="G2996" s="286">
        <f t="shared" si="900"/>
        <v>0</v>
      </c>
    </row>
    <row r="2997" spans="1:7" ht="24" customHeight="1" x14ac:dyDescent="0.2">
      <c r="A2997" s="290"/>
      <c r="B2997" s="97"/>
      <c r="D2997" s="97"/>
      <c r="E2997" s="98"/>
      <c r="F2997" s="273" t="s">
        <v>33</v>
      </c>
      <c r="G2997" s="288">
        <f>SUBTOTAL(9,G2988:G2996)</f>
        <v>0</v>
      </c>
    </row>
    <row r="2998" spans="1:7" ht="24" customHeight="1" x14ac:dyDescent="0.2">
      <c r="A2998" s="291"/>
      <c r="B2998" s="97"/>
      <c r="D2998" s="97"/>
      <c r="E2998" s="98"/>
      <c r="G2998" s="289"/>
    </row>
    <row r="2999" spans="1:7" ht="24" customHeight="1" x14ac:dyDescent="0.2">
      <c r="A2999" s="292" t="str">
        <f>B2957</f>
        <v/>
      </c>
      <c r="B2999" s="293" t="str">
        <f>C2957</f>
        <v/>
      </c>
      <c r="C2999" s="104"/>
      <c r="D2999" s="104" t="s">
        <v>34</v>
      </c>
      <c r="E2999" s="105"/>
      <c r="F2999" s="295" t="s">
        <v>35</v>
      </c>
      <c r="G2999" s="294">
        <f>SUBTOTAL(9,G2962:G2998)</f>
        <v>0</v>
      </c>
    </row>
    <row r="3001" spans="1:7" ht="24" customHeight="1" x14ac:dyDescent="0.2">
      <c r="A3001" s="274" t="s">
        <v>37</v>
      </c>
      <c r="B3001" s="275"/>
      <c r="C3001" s="275"/>
      <c r="D3001" s="275"/>
      <c r="E3001" s="275"/>
      <c r="F3001" s="275"/>
      <c r="G3001" s="276"/>
    </row>
    <row r="3002" spans="1:7" ht="24" customHeight="1" x14ac:dyDescent="0.2">
      <c r="A3002" s="277" t="s">
        <v>602</v>
      </c>
      <c r="B3002" s="93" t="str">
        <f>Comitente</f>
        <v>DIRECCION PROVINCIAL DE ESPACIOS VERDES</v>
      </c>
      <c r="C3002" s="89"/>
      <c r="D3002" s="94"/>
      <c r="E3002" s="94"/>
      <c r="F3002" s="95"/>
      <c r="G3002" s="278"/>
    </row>
    <row r="3003" spans="1:7" ht="24" customHeight="1" x14ac:dyDescent="0.2">
      <c r="A3003" s="277" t="s">
        <v>603</v>
      </c>
      <c r="B3003" s="93">
        <f>Contratista</f>
        <v>0</v>
      </c>
      <c r="C3003" s="90"/>
      <c r="D3003" s="90"/>
      <c r="E3003" s="90"/>
      <c r="F3003" s="96"/>
      <c r="G3003" s="279"/>
    </row>
    <row r="3004" spans="1:7" ht="24" customHeight="1" x14ac:dyDescent="0.2">
      <c r="A3004" s="277" t="s">
        <v>24</v>
      </c>
      <c r="B3004" s="93" t="str">
        <f>Obra</f>
        <v>EXTRACCION DE MANGRULLO EXISTENTE, PROVISION DE NUEVO MANGRULLO Y REFUNCIONALIZACION DE JUEGOS DE NIÑOS EN PARQUE DE MAYO</v>
      </c>
      <c r="C3004" s="90"/>
      <c r="D3004" s="90"/>
      <c r="E3004" s="90"/>
      <c r="F3004" s="96" t="s">
        <v>38</v>
      </c>
      <c r="G3004" s="280">
        <f>Fecha_Base</f>
        <v>44865</v>
      </c>
    </row>
    <row r="3005" spans="1:7" ht="24" customHeight="1" x14ac:dyDescent="0.2">
      <c r="A3005" s="281" t="s">
        <v>601</v>
      </c>
      <c r="B3005" s="91" t="str">
        <f>Ubicación</f>
        <v>CAPITAL</v>
      </c>
      <c r="C3005" s="91"/>
      <c r="D3005" s="97"/>
      <c r="E3005" s="98"/>
      <c r="G3005" s="282"/>
    </row>
    <row r="3006" spans="1:7" ht="24" customHeight="1" x14ac:dyDescent="0.2">
      <c r="A3006" s="281" t="s">
        <v>39</v>
      </c>
      <c r="B3006" s="100" t="str">
        <f>IFERROR(VALUE(LEFT(B3007,FIND(".",B3007)-1)),"")</f>
        <v/>
      </c>
      <c r="C3006" s="92" t="str">
        <f>IFERROR(VLOOKUP(B3006,Tabla_CyP,2,FALSE),"")</f>
        <v/>
      </c>
      <c r="E3006" s="98"/>
      <c r="G3006" s="282"/>
    </row>
    <row r="3007" spans="1:7" ht="24" customHeight="1" x14ac:dyDescent="0.2">
      <c r="A3007" s="281" t="s">
        <v>25</v>
      </c>
      <c r="B3007" s="101" t="str">
        <f>IFERROR(VLOOKUP(COUNTIF($A$1:A3007,"ANALISIS DE PRECIOS"),Tabla_NumeroItem,2,FALSE),"")</f>
        <v/>
      </c>
      <c r="C3007" s="92" t="str">
        <f>IFERROR(VLOOKUP(B3007,Tabla_CyP,2,FALSE),"")</f>
        <v/>
      </c>
      <c r="D3007" s="97"/>
      <c r="E3007" s="98"/>
      <c r="F3007" s="96" t="s">
        <v>26</v>
      </c>
      <c r="G3007" s="283" t="str">
        <f>IFERROR(VLOOKUP(B3007,Tabla_CyP,4,FALSE),"")</f>
        <v/>
      </c>
    </row>
    <row r="3008" spans="1:7" ht="24" customHeight="1" x14ac:dyDescent="0.2">
      <c r="A3008" s="281"/>
      <c r="B3008" s="91"/>
      <c r="D3008" s="97"/>
      <c r="E3008" s="98"/>
      <c r="G3008" s="282"/>
    </row>
    <row r="3009" spans="1:123" ht="24" customHeight="1" x14ac:dyDescent="0.2">
      <c r="A3009" s="334" t="s">
        <v>507</v>
      </c>
      <c r="B3009" s="335"/>
      <c r="C3009" s="336" t="s">
        <v>0</v>
      </c>
      <c r="D3009" s="336" t="s">
        <v>27</v>
      </c>
      <c r="E3009" s="338" t="s">
        <v>28</v>
      </c>
      <c r="F3009" s="340" t="s">
        <v>29</v>
      </c>
      <c r="G3009" s="340" t="s">
        <v>30</v>
      </c>
    </row>
    <row r="3010" spans="1:123" s="97" customFormat="1" ht="24" customHeight="1" x14ac:dyDescent="0.2">
      <c r="A3010" s="102" t="s">
        <v>508</v>
      </c>
      <c r="B3010" s="102" t="s">
        <v>509</v>
      </c>
      <c r="C3010" s="337"/>
      <c r="D3010" s="337"/>
      <c r="E3010" s="339"/>
      <c r="F3010" s="341"/>
      <c r="G3010" s="341"/>
      <c r="H3010" s="230"/>
      <c r="I3010" s="230"/>
      <c r="J3010" s="230"/>
      <c r="K3010" s="230"/>
      <c r="L3010" s="230"/>
      <c r="M3010" s="230"/>
      <c r="N3010" s="230"/>
      <c r="O3010" s="230"/>
      <c r="P3010" s="230"/>
      <c r="Q3010" s="230"/>
      <c r="R3010" s="230"/>
      <c r="S3010" s="230"/>
      <c r="T3010" s="230"/>
      <c r="U3010" s="230"/>
      <c r="V3010" s="230"/>
      <c r="W3010" s="230"/>
      <c r="X3010" s="230"/>
      <c r="Y3010" s="230"/>
      <c r="Z3010" s="230"/>
      <c r="AA3010" s="230"/>
      <c r="AB3010" s="230"/>
      <c r="AC3010" s="230"/>
      <c r="AD3010" s="230"/>
      <c r="AE3010" s="230"/>
      <c r="AF3010" s="230"/>
      <c r="AG3010" s="230"/>
      <c r="AH3010" s="230"/>
      <c r="AI3010" s="230"/>
      <c r="AJ3010" s="230"/>
      <c r="AK3010" s="230"/>
      <c r="AL3010" s="230"/>
      <c r="AM3010" s="230"/>
      <c r="AN3010" s="230"/>
      <c r="AO3010" s="230"/>
      <c r="AP3010" s="230"/>
      <c r="AQ3010" s="230"/>
      <c r="AR3010" s="230"/>
      <c r="AS3010" s="230"/>
      <c r="AT3010" s="230"/>
      <c r="AU3010" s="230"/>
      <c r="AV3010" s="230"/>
      <c r="AW3010" s="230"/>
      <c r="AX3010" s="230"/>
      <c r="AY3010" s="230"/>
      <c r="AZ3010" s="230"/>
      <c r="BA3010" s="230"/>
      <c r="BB3010" s="230"/>
      <c r="BC3010" s="230"/>
      <c r="BD3010" s="230"/>
      <c r="BE3010" s="230"/>
      <c r="BF3010" s="230"/>
      <c r="BG3010" s="230"/>
      <c r="BH3010" s="230"/>
      <c r="BI3010" s="230"/>
      <c r="BJ3010" s="230"/>
      <c r="BK3010" s="230"/>
      <c r="BL3010" s="230"/>
      <c r="BM3010" s="230"/>
      <c r="BN3010" s="230"/>
      <c r="BO3010" s="230"/>
      <c r="BP3010" s="230"/>
      <c r="BQ3010" s="230"/>
      <c r="BR3010" s="230"/>
      <c r="BS3010" s="230"/>
      <c r="BT3010" s="230"/>
      <c r="BU3010" s="230"/>
      <c r="BV3010" s="230"/>
      <c r="BW3010" s="230"/>
      <c r="BX3010" s="230"/>
      <c r="BY3010" s="230"/>
      <c r="BZ3010" s="230"/>
      <c r="CA3010" s="230"/>
      <c r="CB3010" s="230"/>
      <c r="CC3010" s="230"/>
      <c r="CD3010" s="230"/>
      <c r="CE3010" s="230"/>
      <c r="CF3010" s="230"/>
      <c r="CG3010" s="230"/>
      <c r="CH3010" s="230"/>
      <c r="CI3010" s="230"/>
      <c r="CJ3010" s="230"/>
      <c r="CK3010" s="230"/>
      <c r="CL3010" s="230"/>
      <c r="CM3010" s="230"/>
      <c r="CN3010" s="230"/>
      <c r="CO3010" s="230"/>
      <c r="CP3010" s="230"/>
      <c r="CQ3010" s="230"/>
      <c r="CR3010" s="230"/>
      <c r="CS3010" s="230"/>
      <c r="CT3010" s="230"/>
      <c r="CU3010" s="230"/>
      <c r="CV3010" s="230"/>
      <c r="CW3010" s="230"/>
      <c r="CX3010" s="230"/>
      <c r="CY3010" s="230"/>
      <c r="CZ3010" s="230"/>
      <c r="DA3010" s="230"/>
      <c r="DB3010" s="230"/>
      <c r="DC3010" s="230"/>
      <c r="DD3010" s="230"/>
      <c r="DE3010" s="230"/>
      <c r="DF3010" s="230"/>
      <c r="DG3010" s="230"/>
      <c r="DH3010" s="230"/>
      <c r="DI3010" s="230"/>
      <c r="DJ3010" s="230"/>
      <c r="DK3010" s="230"/>
      <c r="DL3010" s="230"/>
      <c r="DM3010" s="230"/>
      <c r="DN3010" s="230"/>
      <c r="DO3010" s="230"/>
      <c r="DP3010" s="230"/>
      <c r="DQ3010" s="230"/>
      <c r="DR3010" s="230"/>
      <c r="DS3010" s="230"/>
    </row>
    <row r="3011" spans="1:123" ht="24" customHeight="1" x14ac:dyDescent="0.2">
      <c r="A3011" s="284"/>
      <c r="B3011" s="103"/>
      <c r="C3011" s="143" t="s">
        <v>604</v>
      </c>
      <c r="D3011" s="104"/>
      <c r="E3011" s="105"/>
      <c r="F3011" s="106"/>
      <c r="G3011" s="285"/>
    </row>
    <row r="3012" spans="1:123" s="229" customFormat="1" ht="24" customHeight="1" x14ac:dyDescent="0.2">
      <c r="A3012" s="224" t="str">
        <f t="shared" ref="A3012:A3025" si="901">IFERROR(VLOOKUP(C3012,Tabla_Insumos,4,FALSE),"")</f>
        <v/>
      </c>
      <c r="B3012" s="222" t="str">
        <f>IFERROR(VLOOKUP(C3012,Tabla_Insumos,5,FALSE),"")</f>
        <v/>
      </c>
      <c r="C3012" s="223"/>
      <c r="D3012" s="224" t="str">
        <f t="shared" ref="D3012:D3025" si="902">IFERROR(VLOOKUP(C3012,Tabla_Insumos,2,FALSE),"")</f>
        <v/>
      </c>
      <c r="E3012" s="225"/>
      <c r="F3012" s="226">
        <f t="shared" ref="F3012:F3025" si="903">IFERROR(VLOOKUP(C3012,Tabla_Insumos,3,FALSE),0)</f>
        <v>0</v>
      </c>
      <c r="G3012" s="286">
        <f>ROUND(E3012*F3012,2)</f>
        <v>0</v>
      </c>
    </row>
    <row r="3013" spans="1:123" s="229" customFormat="1" ht="24" customHeight="1" x14ac:dyDescent="0.2">
      <c r="A3013" s="224" t="str">
        <f t="shared" si="901"/>
        <v/>
      </c>
      <c r="B3013" s="222" t="str">
        <f t="shared" ref="B3013:B3025" si="904">IFERROR(VLOOKUP(C3013,Tabla_Insumos,5,FALSE),"")</f>
        <v/>
      </c>
      <c r="C3013" s="223"/>
      <c r="D3013" s="224" t="str">
        <f t="shared" si="902"/>
        <v/>
      </c>
      <c r="E3013" s="225"/>
      <c r="F3013" s="226">
        <f t="shared" si="903"/>
        <v>0</v>
      </c>
      <c r="G3013" s="286">
        <f t="shared" ref="G3013:G3025" si="905">ROUND(E3013*F3013,2)</f>
        <v>0</v>
      </c>
    </row>
    <row r="3014" spans="1:123" s="229" customFormat="1" ht="24" customHeight="1" x14ac:dyDescent="0.2">
      <c r="A3014" s="224" t="str">
        <f t="shared" si="901"/>
        <v/>
      </c>
      <c r="B3014" s="222" t="str">
        <f t="shared" si="904"/>
        <v/>
      </c>
      <c r="C3014" s="223"/>
      <c r="D3014" s="224" t="str">
        <f t="shared" si="902"/>
        <v/>
      </c>
      <c r="E3014" s="225"/>
      <c r="F3014" s="226">
        <f t="shared" si="903"/>
        <v>0</v>
      </c>
      <c r="G3014" s="286">
        <f t="shared" si="905"/>
        <v>0</v>
      </c>
    </row>
    <row r="3015" spans="1:123" s="229" customFormat="1" ht="24" customHeight="1" x14ac:dyDescent="0.2">
      <c r="A3015" s="224" t="str">
        <f t="shared" si="901"/>
        <v/>
      </c>
      <c r="B3015" s="222" t="str">
        <f t="shared" si="904"/>
        <v/>
      </c>
      <c r="C3015" s="223"/>
      <c r="D3015" s="224" t="str">
        <f t="shared" si="902"/>
        <v/>
      </c>
      <c r="E3015" s="225"/>
      <c r="F3015" s="226">
        <f t="shared" si="903"/>
        <v>0</v>
      </c>
      <c r="G3015" s="286">
        <f t="shared" si="905"/>
        <v>0</v>
      </c>
    </row>
    <row r="3016" spans="1:123" s="229" customFormat="1" ht="24" customHeight="1" x14ac:dyDescent="0.2">
      <c r="A3016" s="224" t="str">
        <f t="shared" si="901"/>
        <v/>
      </c>
      <c r="B3016" s="222" t="str">
        <f t="shared" si="904"/>
        <v/>
      </c>
      <c r="C3016" s="223"/>
      <c r="D3016" s="224" t="str">
        <f t="shared" si="902"/>
        <v/>
      </c>
      <c r="E3016" s="225"/>
      <c r="F3016" s="226">
        <f t="shared" si="903"/>
        <v>0</v>
      </c>
      <c r="G3016" s="286">
        <f t="shared" si="905"/>
        <v>0</v>
      </c>
    </row>
    <row r="3017" spans="1:123" s="229" customFormat="1" ht="24" customHeight="1" x14ac:dyDescent="0.2">
      <c r="A3017" s="224" t="str">
        <f t="shared" si="901"/>
        <v/>
      </c>
      <c r="B3017" s="222" t="str">
        <f t="shared" si="904"/>
        <v/>
      </c>
      <c r="C3017" s="223"/>
      <c r="D3017" s="224" t="str">
        <f t="shared" si="902"/>
        <v/>
      </c>
      <c r="E3017" s="225"/>
      <c r="F3017" s="226">
        <f t="shared" si="903"/>
        <v>0</v>
      </c>
      <c r="G3017" s="286">
        <f t="shared" si="905"/>
        <v>0</v>
      </c>
    </row>
    <row r="3018" spans="1:123" s="229" customFormat="1" ht="24" customHeight="1" x14ac:dyDescent="0.2">
      <c r="A3018" s="224" t="str">
        <f t="shared" si="901"/>
        <v/>
      </c>
      <c r="B3018" s="222" t="str">
        <f t="shared" si="904"/>
        <v/>
      </c>
      <c r="C3018" s="223"/>
      <c r="D3018" s="224" t="str">
        <f t="shared" si="902"/>
        <v/>
      </c>
      <c r="E3018" s="225"/>
      <c r="F3018" s="226">
        <f t="shared" si="903"/>
        <v>0</v>
      </c>
      <c r="G3018" s="286">
        <f t="shared" si="905"/>
        <v>0</v>
      </c>
    </row>
    <row r="3019" spans="1:123" s="229" customFormat="1" ht="24" customHeight="1" x14ac:dyDescent="0.2">
      <c r="A3019" s="224" t="str">
        <f t="shared" si="901"/>
        <v/>
      </c>
      <c r="B3019" s="222" t="str">
        <f t="shared" si="904"/>
        <v/>
      </c>
      <c r="C3019" s="223"/>
      <c r="D3019" s="224" t="str">
        <f t="shared" si="902"/>
        <v/>
      </c>
      <c r="E3019" s="225"/>
      <c r="F3019" s="226">
        <f t="shared" si="903"/>
        <v>0</v>
      </c>
      <c r="G3019" s="286">
        <f t="shared" si="905"/>
        <v>0</v>
      </c>
    </row>
    <row r="3020" spans="1:123" s="229" customFormat="1" ht="24" customHeight="1" x14ac:dyDescent="0.2">
      <c r="A3020" s="224" t="str">
        <f t="shared" si="901"/>
        <v/>
      </c>
      <c r="B3020" s="222" t="str">
        <f t="shared" si="904"/>
        <v/>
      </c>
      <c r="C3020" s="223"/>
      <c r="D3020" s="224" t="str">
        <f t="shared" si="902"/>
        <v/>
      </c>
      <c r="E3020" s="225"/>
      <c r="F3020" s="226">
        <f t="shared" si="903"/>
        <v>0</v>
      </c>
      <c r="G3020" s="286">
        <f t="shared" si="905"/>
        <v>0</v>
      </c>
    </row>
    <row r="3021" spans="1:123" s="229" customFormat="1" ht="24" customHeight="1" x14ac:dyDescent="0.2">
      <c r="A3021" s="224" t="str">
        <f t="shared" si="901"/>
        <v/>
      </c>
      <c r="B3021" s="222" t="str">
        <f t="shared" si="904"/>
        <v/>
      </c>
      <c r="C3021" s="223"/>
      <c r="D3021" s="224" t="str">
        <f t="shared" si="902"/>
        <v/>
      </c>
      <c r="E3021" s="225"/>
      <c r="F3021" s="226">
        <f t="shared" si="903"/>
        <v>0</v>
      </c>
      <c r="G3021" s="286">
        <f t="shared" si="905"/>
        <v>0</v>
      </c>
    </row>
    <row r="3022" spans="1:123" s="229" customFormat="1" ht="24" customHeight="1" x14ac:dyDescent="0.2">
      <c r="A3022" s="224" t="str">
        <f t="shared" si="901"/>
        <v/>
      </c>
      <c r="B3022" s="222" t="str">
        <f t="shared" si="904"/>
        <v/>
      </c>
      <c r="C3022" s="223"/>
      <c r="D3022" s="224" t="str">
        <f t="shared" si="902"/>
        <v/>
      </c>
      <c r="E3022" s="225"/>
      <c r="F3022" s="226">
        <f t="shared" si="903"/>
        <v>0</v>
      </c>
      <c r="G3022" s="286">
        <f t="shared" si="905"/>
        <v>0</v>
      </c>
    </row>
    <row r="3023" spans="1:123" s="229" customFormat="1" ht="24" customHeight="1" x14ac:dyDescent="0.2">
      <c r="A3023" s="224" t="str">
        <f t="shared" si="901"/>
        <v/>
      </c>
      <c r="B3023" s="222" t="str">
        <f t="shared" si="904"/>
        <v/>
      </c>
      <c r="C3023" s="223"/>
      <c r="D3023" s="224" t="str">
        <f t="shared" si="902"/>
        <v/>
      </c>
      <c r="E3023" s="225"/>
      <c r="F3023" s="226">
        <f t="shared" si="903"/>
        <v>0</v>
      </c>
      <c r="G3023" s="286">
        <f t="shared" si="905"/>
        <v>0</v>
      </c>
    </row>
    <row r="3024" spans="1:123" s="229" customFormat="1" ht="24" customHeight="1" x14ac:dyDescent="0.2">
      <c r="A3024" s="224" t="str">
        <f t="shared" si="901"/>
        <v/>
      </c>
      <c r="B3024" s="222" t="str">
        <f t="shared" si="904"/>
        <v/>
      </c>
      <c r="C3024" s="223"/>
      <c r="D3024" s="224" t="str">
        <f t="shared" si="902"/>
        <v/>
      </c>
      <c r="E3024" s="225"/>
      <c r="F3024" s="226">
        <f t="shared" si="903"/>
        <v>0</v>
      </c>
      <c r="G3024" s="286">
        <f t="shared" si="905"/>
        <v>0</v>
      </c>
    </row>
    <row r="3025" spans="1:7" s="229" customFormat="1" ht="24" customHeight="1" x14ac:dyDescent="0.2">
      <c r="A3025" s="224" t="str">
        <f t="shared" si="901"/>
        <v/>
      </c>
      <c r="B3025" s="222" t="str">
        <f t="shared" si="904"/>
        <v/>
      </c>
      <c r="C3025" s="223"/>
      <c r="D3025" s="224" t="str">
        <f t="shared" si="902"/>
        <v/>
      </c>
      <c r="E3025" s="225"/>
      <c r="F3025" s="227">
        <f t="shared" si="903"/>
        <v>0</v>
      </c>
      <c r="G3025" s="286">
        <f t="shared" si="905"/>
        <v>0</v>
      </c>
    </row>
    <row r="3026" spans="1:7" ht="24" customHeight="1" x14ac:dyDescent="0.2">
      <c r="A3026" s="287"/>
      <c r="D3026" s="97"/>
      <c r="E3026" s="98"/>
      <c r="F3026" s="273" t="s">
        <v>31</v>
      </c>
      <c r="G3026" s="288">
        <f>SUBTOTAL(9,G3012:G3025)</f>
        <v>0</v>
      </c>
    </row>
    <row r="3027" spans="1:7" ht="24" customHeight="1" x14ac:dyDescent="0.2">
      <c r="A3027" s="287"/>
      <c r="C3027" s="107" t="s">
        <v>605</v>
      </c>
      <c r="D3027" s="97"/>
      <c r="E3027" s="98"/>
      <c r="G3027" s="289"/>
    </row>
    <row r="3028" spans="1:7" s="229" customFormat="1" ht="24" customHeight="1" x14ac:dyDescent="0.2">
      <c r="A3028" s="224" t="str">
        <f t="shared" ref="A3028:A3035" si="906">IFERROR(VLOOKUP(C3028,Tabla_Insumos,4,FALSE),"")</f>
        <v/>
      </c>
      <c r="B3028" s="222">
        <f t="shared" ref="B3028:B3035" si="907">IFERROR(VLOOKUP(A3028,Tabla_Indices,5,FALSE),"")</f>
        <v>0</v>
      </c>
      <c r="C3028" s="223"/>
      <c r="D3028" s="224" t="str">
        <f t="shared" ref="D3028:D3035" si="908">IFERROR(VLOOKUP(C3028,Tabla_Insumos,2,FALSE),"")</f>
        <v/>
      </c>
      <c r="E3028" s="225"/>
      <c r="F3028" s="228">
        <f t="shared" ref="F3028:F3035" si="909">IFERROR(VLOOKUP(C3028,Tabla_Insumos,3,FALSE),0)</f>
        <v>0</v>
      </c>
      <c r="G3028" s="286">
        <f>ROUND(E3028*F3028,2)</f>
        <v>0</v>
      </c>
    </row>
    <row r="3029" spans="1:7" s="229" customFormat="1" ht="24" customHeight="1" x14ac:dyDescent="0.2">
      <c r="A3029" s="224" t="str">
        <f t="shared" si="906"/>
        <v/>
      </c>
      <c r="B3029" s="222">
        <f t="shared" si="907"/>
        <v>0</v>
      </c>
      <c r="C3029" s="223"/>
      <c r="D3029" s="224" t="str">
        <f t="shared" si="908"/>
        <v/>
      </c>
      <c r="E3029" s="225"/>
      <c r="F3029" s="228">
        <f t="shared" si="909"/>
        <v>0</v>
      </c>
      <c r="G3029" s="286">
        <f>ROUND(E3029*F3029,2)</f>
        <v>0</v>
      </c>
    </row>
    <row r="3030" spans="1:7" s="229" customFormat="1" ht="24" customHeight="1" x14ac:dyDescent="0.2">
      <c r="A3030" s="224" t="str">
        <f t="shared" si="906"/>
        <v/>
      </c>
      <c r="B3030" s="222">
        <f t="shared" si="907"/>
        <v>0</v>
      </c>
      <c r="C3030" s="223"/>
      <c r="D3030" s="224" t="str">
        <f t="shared" si="908"/>
        <v/>
      </c>
      <c r="E3030" s="225"/>
      <c r="F3030" s="228">
        <f t="shared" si="909"/>
        <v>0</v>
      </c>
      <c r="G3030" s="286">
        <f t="shared" ref="G3030:G3035" si="910">ROUND(E3030*F3030,2)</f>
        <v>0</v>
      </c>
    </row>
    <row r="3031" spans="1:7" s="229" customFormat="1" ht="24" customHeight="1" x14ac:dyDescent="0.2">
      <c r="A3031" s="224" t="str">
        <f t="shared" si="906"/>
        <v/>
      </c>
      <c r="B3031" s="222">
        <f t="shared" si="907"/>
        <v>0</v>
      </c>
      <c r="C3031" s="223"/>
      <c r="D3031" s="224" t="str">
        <f t="shared" si="908"/>
        <v/>
      </c>
      <c r="E3031" s="225"/>
      <c r="F3031" s="228">
        <f t="shared" si="909"/>
        <v>0</v>
      </c>
      <c r="G3031" s="286">
        <f t="shared" si="910"/>
        <v>0</v>
      </c>
    </row>
    <row r="3032" spans="1:7" s="229" customFormat="1" ht="24" customHeight="1" x14ac:dyDescent="0.2">
      <c r="A3032" s="224" t="str">
        <f t="shared" si="906"/>
        <v/>
      </c>
      <c r="B3032" s="222">
        <f t="shared" si="907"/>
        <v>0</v>
      </c>
      <c r="C3032" s="223"/>
      <c r="D3032" s="224" t="str">
        <f t="shared" si="908"/>
        <v/>
      </c>
      <c r="E3032" s="225"/>
      <c r="F3032" s="226">
        <f t="shared" si="909"/>
        <v>0</v>
      </c>
      <c r="G3032" s="286">
        <f t="shared" si="910"/>
        <v>0</v>
      </c>
    </row>
    <row r="3033" spans="1:7" s="229" customFormat="1" ht="24" customHeight="1" x14ac:dyDescent="0.2">
      <c r="A3033" s="224" t="str">
        <f t="shared" si="906"/>
        <v/>
      </c>
      <c r="B3033" s="222">
        <f t="shared" si="907"/>
        <v>0</v>
      </c>
      <c r="C3033" s="223"/>
      <c r="D3033" s="224" t="str">
        <f t="shared" si="908"/>
        <v/>
      </c>
      <c r="E3033" s="225"/>
      <c r="F3033" s="226">
        <f t="shared" si="909"/>
        <v>0</v>
      </c>
      <c r="G3033" s="286">
        <f t="shared" si="910"/>
        <v>0</v>
      </c>
    </row>
    <row r="3034" spans="1:7" s="229" customFormat="1" ht="24" customHeight="1" x14ac:dyDescent="0.2">
      <c r="A3034" s="224" t="str">
        <f t="shared" si="906"/>
        <v/>
      </c>
      <c r="B3034" s="222">
        <f t="shared" si="907"/>
        <v>0</v>
      </c>
      <c r="C3034" s="223"/>
      <c r="D3034" s="224" t="str">
        <f t="shared" si="908"/>
        <v/>
      </c>
      <c r="E3034" s="225"/>
      <c r="F3034" s="226">
        <f t="shared" si="909"/>
        <v>0</v>
      </c>
      <c r="G3034" s="286">
        <f t="shared" si="910"/>
        <v>0</v>
      </c>
    </row>
    <row r="3035" spans="1:7" s="229" customFormat="1" ht="24" customHeight="1" x14ac:dyDescent="0.2">
      <c r="A3035" s="224" t="str">
        <f t="shared" si="906"/>
        <v/>
      </c>
      <c r="B3035" s="222">
        <f t="shared" si="907"/>
        <v>0</v>
      </c>
      <c r="C3035" s="223"/>
      <c r="D3035" s="224" t="str">
        <f t="shared" si="908"/>
        <v/>
      </c>
      <c r="E3035" s="225"/>
      <c r="F3035" s="226">
        <f t="shared" si="909"/>
        <v>0</v>
      </c>
      <c r="G3035" s="286">
        <f t="shared" si="910"/>
        <v>0</v>
      </c>
    </row>
    <row r="3036" spans="1:7" ht="24" customHeight="1" x14ac:dyDescent="0.2">
      <c r="A3036" s="287"/>
      <c r="D3036" s="97"/>
      <c r="E3036" s="98"/>
      <c r="F3036" s="273" t="s">
        <v>32</v>
      </c>
      <c r="G3036" s="288">
        <f>SUBTOTAL(9,G3028:G3035)</f>
        <v>0</v>
      </c>
    </row>
    <row r="3037" spans="1:7" ht="24" customHeight="1" x14ac:dyDescent="0.2">
      <c r="A3037" s="287"/>
      <c r="C3037" s="107" t="s">
        <v>606</v>
      </c>
      <c r="D3037" s="97"/>
      <c r="E3037" s="98"/>
      <c r="G3037" s="289"/>
    </row>
    <row r="3038" spans="1:7" s="229" customFormat="1" ht="24" customHeight="1" x14ac:dyDescent="0.2">
      <c r="A3038" s="224" t="str">
        <f t="shared" ref="A3038:A3046" si="911">IFERROR(VLOOKUP(C3038,Tabla_Insumos,4,FALSE),"")</f>
        <v/>
      </c>
      <c r="B3038" s="222" t="str">
        <f t="shared" ref="B3038:B3046" si="912">IFERROR(VLOOKUP(C3038,Tabla_Insumos,5,FALSE),"")</f>
        <v/>
      </c>
      <c r="C3038" s="223"/>
      <c r="D3038" s="224" t="str">
        <f t="shared" ref="D3038:D3046" si="913">IFERROR(VLOOKUP(C3038,Tabla_Insumos,2,FALSE),"")</f>
        <v/>
      </c>
      <c r="E3038" s="225"/>
      <c r="F3038" s="226">
        <f t="shared" ref="F3038:F3046" si="914">IFERROR(VLOOKUP(C3038,Tabla_Insumos,3,FALSE),0)</f>
        <v>0</v>
      </c>
      <c r="G3038" s="286">
        <f t="shared" ref="G3038:G3046" si="915">ROUND(E3038*F3038,2)</f>
        <v>0</v>
      </c>
    </row>
    <row r="3039" spans="1:7" s="229" customFormat="1" ht="24" customHeight="1" x14ac:dyDescent="0.2">
      <c r="A3039" s="224" t="str">
        <f t="shared" si="911"/>
        <v/>
      </c>
      <c r="B3039" s="222" t="str">
        <f t="shared" si="912"/>
        <v/>
      </c>
      <c r="C3039" s="223"/>
      <c r="D3039" s="224" t="str">
        <f t="shared" si="913"/>
        <v/>
      </c>
      <c r="E3039" s="225"/>
      <c r="F3039" s="226">
        <f t="shared" si="914"/>
        <v>0</v>
      </c>
      <c r="G3039" s="286">
        <f t="shared" si="915"/>
        <v>0</v>
      </c>
    </row>
    <row r="3040" spans="1:7" s="229" customFormat="1" ht="24" customHeight="1" x14ac:dyDescent="0.2">
      <c r="A3040" s="224" t="str">
        <f t="shared" si="911"/>
        <v/>
      </c>
      <c r="B3040" s="222" t="str">
        <f t="shared" si="912"/>
        <v/>
      </c>
      <c r="C3040" s="223"/>
      <c r="D3040" s="224" t="str">
        <f t="shared" si="913"/>
        <v/>
      </c>
      <c r="E3040" s="225"/>
      <c r="F3040" s="226">
        <f t="shared" si="914"/>
        <v>0</v>
      </c>
      <c r="G3040" s="286">
        <f t="shared" si="915"/>
        <v>0</v>
      </c>
    </row>
    <row r="3041" spans="1:7" s="229" customFormat="1" ht="24" customHeight="1" x14ac:dyDescent="0.2">
      <c r="A3041" s="224" t="str">
        <f t="shared" si="911"/>
        <v/>
      </c>
      <c r="B3041" s="222" t="str">
        <f t="shared" si="912"/>
        <v/>
      </c>
      <c r="C3041" s="223"/>
      <c r="D3041" s="224" t="str">
        <f t="shared" si="913"/>
        <v/>
      </c>
      <c r="E3041" s="225"/>
      <c r="F3041" s="226">
        <f t="shared" si="914"/>
        <v>0</v>
      </c>
      <c r="G3041" s="286">
        <f t="shared" si="915"/>
        <v>0</v>
      </c>
    </row>
    <row r="3042" spans="1:7" s="229" customFormat="1" ht="24" customHeight="1" x14ac:dyDescent="0.2">
      <c r="A3042" s="224" t="str">
        <f t="shared" si="911"/>
        <v/>
      </c>
      <c r="B3042" s="222" t="str">
        <f t="shared" si="912"/>
        <v/>
      </c>
      <c r="C3042" s="223"/>
      <c r="D3042" s="224" t="str">
        <f t="shared" si="913"/>
        <v/>
      </c>
      <c r="E3042" s="225"/>
      <c r="F3042" s="226">
        <f t="shared" si="914"/>
        <v>0</v>
      </c>
      <c r="G3042" s="286">
        <f t="shared" si="915"/>
        <v>0</v>
      </c>
    </row>
    <row r="3043" spans="1:7" s="229" customFormat="1" ht="24" customHeight="1" x14ac:dyDescent="0.2">
      <c r="A3043" s="224" t="str">
        <f t="shared" si="911"/>
        <v/>
      </c>
      <c r="B3043" s="222" t="str">
        <f t="shared" si="912"/>
        <v/>
      </c>
      <c r="C3043" s="223"/>
      <c r="D3043" s="224" t="str">
        <f t="shared" si="913"/>
        <v/>
      </c>
      <c r="E3043" s="225"/>
      <c r="F3043" s="226">
        <f t="shared" si="914"/>
        <v>0</v>
      </c>
      <c r="G3043" s="286">
        <f t="shared" si="915"/>
        <v>0</v>
      </c>
    </row>
    <row r="3044" spans="1:7" s="229" customFormat="1" ht="24" customHeight="1" x14ac:dyDescent="0.2">
      <c r="A3044" s="224" t="str">
        <f t="shared" si="911"/>
        <v/>
      </c>
      <c r="B3044" s="222" t="str">
        <f t="shared" si="912"/>
        <v/>
      </c>
      <c r="C3044" s="223"/>
      <c r="D3044" s="224" t="str">
        <f t="shared" si="913"/>
        <v/>
      </c>
      <c r="E3044" s="225"/>
      <c r="F3044" s="226">
        <f t="shared" si="914"/>
        <v>0</v>
      </c>
      <c r="G3044" s="286">
        <f t="shared" si="915"/>
        <v>0</v>
      </c>
    </row>
    <row r="3045" spans="1:7" s="229" customFormat="1" ht="24" customHeight="1" x14ac:dyDescent="0.2">
      <c r="A3045" s="224" t="str">
        <f t="shared" si="911"/>
        <v/>
      </c>
      <c r="B3045" s="222" t="str">
        <f t="shared" si="912"/>
        <v/>
      </c>
      <c r="C3045" s="223"/>
      <c r="D3045" s="224" t="str">
        <f t="shared" si="913"/>
        <v/>
      </c>
      <c r="E3045" s="225"/>
      <c r="F3045" s="226">
        <f t="shared" si="914"/>
        <v>0</v>
      </c>
      <c r="G3045" s="286">
        <f t="shared" si="915"/>
        <v>0</v>
      </c>
    </row>
    <row r="3046" spans="1:7" s="229" customFormat="1" ht="24" customHeight="1" x14ac:dyDescent="0.2">
      <c r="A3046" s="224" t="str">
        <f t="shared" si="911"/>
        <v/>
      </c>
      <c r="B3046" s="222" t="str">
        <f t="shared" si="912"/>
        <v/>
      </c>
      <c r="C3046" s="223"/>
      <c r="D3046" s="224" t="str">
        <f t="shared" si="913"/>
        <v/>
      </c>
      <c r="E3046" s="225"/>
      <c r="F3046" s="226">
        <f t="shared" si="914"/>
        <v>0</v>
      </c>
      <c r="G3046" s="286">
        <f t="shared" si="915"/>
        <v>0</v>
      </c>
    </row>
    <row r="3047" spans="1:7" ht="24" customHeight="1" x14ac:dyDescent="0.2">
      <c r="A3047" s="290"/>
      <c r="B3047" s="97"/>
      <c r="D3047" s="97"/>
      <c r="E3047" s="98"/>
      <c r="F3047" s="273" t="s">
        <v>33</v>
      </c>
      <c r="G3047" s="288">
        <f>SUBTOTAL(9,G3038:G3046)</f>
        <v>0</v>
      </c>
    </row>
    <row r="3048" spans="1:7" ht="24" customHeight="1" x14ac:dyDescent="0.2">
      <c r="A3048" s="291"/>
      <c r="B3048" s="97"/>
      <c r="D3048" s="97"/>
      <c r="E3048" s="98"/>
      <c r="G3048" s="289"/>
    </row>
    <row r="3049" spans="1:7" ht="24" customHeight="1" x14ac:dyDescent="0.2">
      <c r="A3049" s="292" t="str">
        <f>B3007</f>
        <v/>
      </c>
      <c r="B3049" s="293" t="str">
        <f>C3007</f>
        <v/>
      </c>
      <c r="C3049" s="104"/>
      <c r="D3049" s="104" t="s">
        <v>34</v>
      </c>
      <c r="E3049" s="105"/>
      <c r="F3049" s="295" t="s">
        <v>35</v>
      </c>
      <c r="G3049" s="294">
        <f>SUBTOTAL(9,G3012:G3048)</f>
        <v>0</v>
      </c>
    </row>
    <row r="3051" spans="1:7" ht="24" customHeight="1" x14ac:dyDescent="0.2">
      <c r="A3051" s="274" t="s">
        <v>37</v>
      </c>
      <c r="B3051" s="275"/>
      <c r="C3051" s="275"/>
      <c r="D3051" s="275"/>
      <c r="E3051" s="275"/>
      <c r="F3051" s="275"/>
      <c r="G3051" s="276"/>
    </row>
    <row r="3052" spans="1:7" ht="24" customHeight="1" x14ac:dyDescent="0.2">
      <c r="A3052" s="277" t="s">
        <v>602</v>
      </c>
      <c r="B3052" s="93" t="str">
        <f>Comitente</f>
        <v>DIRECCION PROVINCIAL DE ESPACIOS VERDES</v>
      </c>
      <c r="C3052" s="89"/>
      <c r="D3052" s="94"/>
      <c r="E3052" s="94"/>
      <c r="F3052" s="95"/>
      <c r="G3052" s="278"/>
    </row>
    <row r="3053" spans="1:7" ht="24" customHeight="1" x14ac:dyDescent="0.2">
      <c r="A3053" s="277" t="s">
        <v>603</v>
      </c>
      <c r="B3053" s="93">
        <f>Contratista</f>
        <v>0</v>
      </c>
      <c r="C3053" s="90"/>
      <c r="D3053" s="90"/>
      <c r="E3053" s="90"/>
      <c r="F3053" s="96"/>
      <c r="G3053" s="279"/>
    </row>
    <row r="3054" spans="1:7" ht="24" customHeight="1" x14ac:dyDescent="0.2">
      <c r="A3054" s="277" t="s">
        <v>24</v>
      </c>
      <c r="B3054" s="93" t="str">
        <f>Obra</f>
        <v>EXTRACCION DE MANGRULLO EXISTENTE, PROVISION DE NUEVO MANGRULLO Y REFUNCIONALIZACION DE JUEGOS DE NIÑOS EN PARQUE DE MAYO</v>
      </c>
      <c r="C3054" s="90"/>
      <c r="D3054" s="90"/>
      <c r="E3054" s="90"/>
      <c r="F3054" s="96" t="s">
        <v>38</v>
      </c>
      <c r="G3054" s="280">
        <f>Fecha_Base</f>
        <v>44865</v>
      </c>
    </row>
    <row r="3055" spans="1:7" ht="24" customHeight="1" x14ac:dyDescent="0.2">
      <c r="A3055" s="281" t="s">
        <v>601</v>
      </c>
      <c r="B3055" s="91" t="str">
        <f>Ubicación</f>
        <v>CAPITAL</v>
      </c>
      <c r="C3055" s="91"/>
      <c r="D3055" s="97"/>
      <c r="E3055" s="98"/>
      <c r="G3055" s="282"/>
    </row>
    <row r="3056" spans="1:7" ht="24" customHeight="1" x14ac:dyDescent="0.2">
      <c r="A3056" s="281" t="s">
        <v>39</v>
      </c>
      <c r="B3056" s="100" t="str">
        <f>IFERROR(VALUE(LEFT(B3057,FIND(".",B3057)-1)),"")</f>
        <v/>
      </c>
      <c r="C3056" s="92" t="str">
        <f>IFERROR(VLOOKUP(B3056,Tabla_CyP,2,FALSE),"")</f>
        <v/>
      </c>
      <c r="E3056" s="98"/>
      <c r="G3056" s="282"/>
    </row>
    <row r="3057" spans="1:123" ht="24" customHeight="1" x14ac:dyDescent="0.2">
      <c r="A3057" s="281" t="s">
        <v>25</v>
      </c>
      <c r="B3057" s="101" t="str">
        <f>IFERROR(VLOOKUP(COUNTIF($A$1:A3057,"ANALISIS DE PRECIOS"),Tabla_NumeroItem,2,FALSE),"")</f>
        <v/>
      </c>
      <c r="C3057" s="92" t="str">
        <f>IFERROR(VLOOKUP(B3057,Tabla_CyP,2,FALSE),"")</f>
        <v/>
      </c>
      <c r="D3057" s="97"/>
      <c r="E3057" s="98"/>
      <c r="F3057" s="96" t="s">
        <v>26</v>
      </c>
      <c r="G3057" s="283" t="str">
        <f>IFERROR(VLOOKUP(B3057,Tabla_CyP,4,FALSE),"")</f>
        <v/>
      </c>
    </row>
    <row r="3058" spans="1:123" ht="24" customHeight="1" x14ac:dyDescent="0.2">
      <c r="A3058" s="281"/>
      <c r="B3058" s="91"/>
      <c r="D3058" s="97"/>
      <c r="E3058" s="98"/>
      <c r="G3058" s="282"/>
    </row>
    <row r="3059" spans="1:123" ht="24" customHeight="1" x14ac:dyDescent="0.2">
      <c r="A3059" s="334" t="s">
        <v>507</v>
      </c>
      <c r="B3059" s="335"/>
      <c r="C3059" s="336" t="s">
        <v>0</v>
      </c>
      <c r="D3059" s="336" t="s">
        <v>27</v>
      </c>
      <c r="E3059" s="338" t="s">
        <v>28</v>
      </c>
      <c r="F3059" s="340" t="s">
        <v>29</v>
      </c>
      <c r="G3059" s="340" t="s">
        <v>30</v>
      </c>
    </row>
    <row r="3060" spans="1:123" s="97" customFormat="1" ht="24" customHeight="1" x14ac:dyDescent="0.2">
      <c r="A3060" s="102" t="s">
        <v>508</v>
      </c>
      <c r="B3060" s="102" t="s">
        <v>509</v>
      </c>
      <c r="C3060" s="337"/>
      <c r="D3060" s="337"/>
      <c r="E3060" s="339"/>
      <c r="F3060" s="341"/>
      <c r="G3060" s="341"/>
      <c r="H3060" s="230"/>
      <c r="I3060" s="230"/>
      <c r="J3060" s="230"/>
      <c r="K3060" s="230"/>
      <c r="L3060" s="230"/>
      <c r="M3060" s="230"/>
      <c r="N3060" s="230"/>
      <c r="O3060" s="230"/>
      <c r="P3060" s="230"/>
      <c r="Q3060" s="230"/>
      <c r="R3060" s="230"/>
      <c r="S3060" s="230"/>
      <c r="T3060" s="230"/>
      <c r="U3060" s="230"/>
      <c r="V3060" s="230"/>
      <c r="W3060" s="230"/>
      <c r="X3060" s="230"/>
      <c r="Y3060" s="230"/>
      <c r="Z3060" s="230"/>
      <c r="AA3060" s="230"/>
      <c r="AB3060" s="230"/>
      <c r="AC3060" s="230"/>
      <c r="AD3060" s="230"/>
      <c r="AE3060" s="230"/>
      <c r="AF3060" s="230"/>
      <c r="AG3060" s="230"/>
      <c r="AH3060" s="230"/>
      <c r="AI3060" s="230"/>
      <c r="AJ3060" s="230"/>
      <c r="AK3060" s="230"/>
      <c r="AL3060" s="230"/>
      <c r="AM3060" s="230"/>
      <c r="AN3060" s="230"/>
      <c r="AO3060" s="230"/>
      <c r="AP3060" s="230"/>
      <c r="AQ3060" s="230"/>
      <c r="AR3060" s="230"/>
      <c r="AS3060" s="230"/>
      <c r="AT3060" s="230"/>
      <c r="AU3060" s="230"/>
      <c r="AV3060" s="230"/>
      <c r="AW3060" s="230"/>
      <c r="AX3060" s="230"/>
      <c r="AY3060" s="230"/>
      <c r="AZ3060" s="230"/>
      <c r="BA3060" s="230"/>
      <c r="BB3060" s="230"/>
      <c r="BC3060" s="230"/>
      <c r="BD3060" s="230"/>
      <c r="BE3060" s="230"/>
      <c r="BF3060" s="230"/>
      <c r="BG3060" s="230"/>
      <c r="BH3060" s="230"/>
      <c r="BI3060" s="230"/>
      <c r="BJ3060" s="230"/>
      <c r="BK3060" s="230"/>
      <c r="BL3060" s="230"/>
      <c r="BM3060" s="230"/>
      <c r="BN3060" s="230"/>
      <c r="BO3060" s="230"/>
      <c r="BP3060" s="230"/>
      <c r="BQ3060" s="230"/>
      <c r="BR3060" s="230"/>
      <c r="BS3060" s="230"/>
      <c r="BT3060" s="230"/>
      <c r="BU3060" s="230"/>
      <c r="BV3060" s="230"/>
      <c r="BW3060" s="230"/>
      <c r="BX3060" s="230"/>
      <c r="BY3060" s="230"/>
      <c r="BZ3060" s="230"/>
      <c r="CA3060" s="230"/>
      <c r="CB3060" s="230"/>
      <c r="CC3060" s="230"/>
      <c r="CD3060" s="230"/>
      <c r="CE3060" s="230"/>
      <c r="CF3060" s="230"/>
      <c r="CG3060" s="230"/>
      <c r="CH3060" s="230"/>
      <c r="CI3060" s="230"/>
      <c r="CJ3060" s="230"/>
      <c r="CK3060" s="230"/>
      <c r="CL3060" s="230"/>
      <c r="CM3060" s="230"/>
      <c r="CN3060" s="230"/>
      <c r="CO3060" s="230"/>
      <c r="CP3060" s="230"/>
      <c r="CQ3060" s="230"/>
      <c r="CR3060" s="230"/>
      <c r="CS3060" s="230"/>
      <c r="CT3060" s="230"/>
      <c r="CU3060" s="230"/>
      <c r="CV3060" s="230"/>
      <c r="CW3060" s="230"/>
      <c r="CX3060" s="230"/>
      <c r="CY3060" s="230"/>
      <c r="CZ3060" s="230"/>
      <c r="DA3060" s="230"/>
      <c r="DB3060" s="230"/>
      <c r="DC3060" s="230"/>
      <c r="DD3060" s="230"/>
      <c r="DE3060" s="230"/>
      <c r="DF3060" s="230"/>
      <c r="DG3060" s="230"/>
      <c r="DH3060" s="230"/>
      <c r="DI3060" s="230"/>
      <c r="DJ3060" s="230"/>
      <c r="DK3060" s="230"/>
      <c r="DL3060" s="230"/>
      <c r="DM3060" s="230"/>
      <c r="DN3060" s="230"/>
      <c r="DO3060" s="230"/>
      <c r="DP3060" s="230"/>
      <c r="DQ3060" s="230"/>
      <c r="DR3060" s="230"/>
      <c r="DS3060" s="230"/>
    </row>
    <row r="3061" spans="1:123" ht="24" customHeight="1" x14ac:dyDescent="0.2">
      <c r="A3061" s="284"/>
      <c r="B3061" s="103"/>
      <c r="C3061" s="143" t="s">
        <v>604</v>
      </c>
      <c r="D3061" s="104"/>
      <c r="E3061" s="105"/>
      <c r="F3061" s="106"/>
      <c r="G3061" s="285"/>
    </row>
    <row r="3062" spans="1:123" s="229" customFormat="1" ht="24" customHeight="1" x14ac:dyDescent="0.2">
      <c r="A3062" s="224" t="str">
        <f t="shared" ref="A3062:A3075" si="916">IFERROR(VLOOKUP(C3062,Tabla_Insumos,4,FALSE),"")</f>
        <v/>
      </c>
      <c r="B3062" s="222" t="str">
        <f>IFERROR(VLOOKUP(C3062,Tabla_Insumos,5,FALSE),"")</f>
        <v/>
      </c>
      <c r="C3062" s="223"/>
      <c r="D3062" s="224" t="str">
        <f t="shared" ref="D3062:D3075" si="917">IFERROR(VLOOKUP(C3062,Tabla_Insumos,2,FALSE),"")</f>
        <v/>
      </c>
      <c r="E3062" s="225"/>
      <c r="F3062" s="226">
        <f t="shared" ref="F3062:F3075" si="918">IFERROR(VLOOKUP(C3062,Tabla_Insumos,3,FALSE),0)</f>
        <v>0</v>
      </c>
      <c r="G3062" s="286">
        <f>ROUND(E3062*F3062,2)</f>
        <v>0</v>
      </c>
    </row>
    <row r="3063" spans="1:123" s="229" customFormat="1" ht="24" customHeight="1" x14ac:dyDescent="0.2">
      <c r="A3063" s="224" t="str">
        <f t="shared" si="916"/>
        <v/>
      </c>
      <c r="B3063" s="222" t="str">
        <f t="shared" ref="B3063:B3075" si="919">IFERROR(VLOOKUP(C3063,Tabla_Insumos,5,FALSE),"")</f>
        <v/>
      </c>
      <c r="C3063" s="223"/>
      <c r="D3063" s="224" t="str">
        <f t="shared" si="917"/>
        <v/>
      </c>
      <c r="E3063" s="225"/>
      <c r="F3063" s="226">
        <f t="shared" si="918"/>
        <v>0</v>
      </c>
      <c r="G3063" s="286">
        <f t="shared" ref="G3063:G3075" si="920">ROUND(E3063*F3063,2)</f>
        <v>0</v>
      </c>
    </row>
    <row r="3064" spans="1:123" s="229" customFormat="1" ht="24" customHeight="1" x14ac:dyDescent="0.2">
      <c r="A3064" s="224" t="str">
        <f t="shared" si="916"/>
        <v/>
      </c>
      <c r="B3064" s="222" t="str">
        <f t="shared" si="919"/>
        <v/>
      </c>
      <c r="C3064" s="223"/>
      <c r="D3064" s="224" t="str">
        <f t="shared" si="917"/>
        <v/>
      </c>
      <c r="E3064" s="225"/>
      <c r="F3064" s="226">
        <f t="shared" si="918"/>
        <v>0</v>
      </c>
      <c r="G3064" s="286">
        <f t="shared" si="920"/>
        <v>0</v>
      </c>
    </row>
    <row r="3065" spans="1:123" s="229" customFormat="1" ht="24" customHeight="1" x14ac:dyDescent="0.2">
      <c r="A3065" s="224" t="str">
        <f t="shared" si="916"/>
        <v/>
      </c>
      <c r="B3065" s="222" t="str">
        <f t="shared" si="919"/>
        <v/>
      </c>
      <c r="C3065" s="223"/>
      <c r="D3065" s="224" t="str">
        <f t="shared" si="917"/>
        <v/>
      </c>
      <c r="E3065" s="225"/>
      <c r="F3065" s="226">
        <f t="shared" si="918"/>
        <v>0</v>
      </c>
      <c r="G3065" s="286">
        <f t="shared" si="920"/>
        <v>0</v>
      </c>
    </row>
    <row r="3066" spans="1:123" s="229" customFormat="1" ht="24" customHeight="1" x14ac:dyDescent="0.2">
      <c r="A3066" s="224" t="str">
        <f t="shared" si="916"/>
        <v/>
      </c>
      <c r="B3066" s="222" t="str">
        <f t="shared" si="919"/>
        <v/>
      </c>
      <c r="C3066" s="223"/>
      <c r="D3066" s="224" t="str">
        <f t="shared" si="917"/>
        <v/>
      </c>
      <c r="E3066" s="225"/>
      <c r="F3066" s="226">
        <f t="shared" si="918"/>
        <v>0</v>
      </c>
      <c r="G3066" s="286">
        <f t="shared" si="920"/>
        <v>0</v>
      </c>
    </row>
    <row r="3067" spans="1:123" s="229" customFormat="1" ht="24" customHeight="1" x14ac:dyDescent="0.2">
      <c r="A3067" s="224" t="str">
        <f t="shared" si="916"/>
        <v/>
      </c>
      <c r="B3067" s="222" t="str">
        <f t="shared" si="919"/>
        <v/>
      </c>
      <c r="C3067" s="223"/>
      <c r="D3067" s="224" t="str">
        <f t="shared" si="917"/>
        <v/>
      </c>
      <c r="E3067" s="225"/>
      <c r="F3067" s="226">
        <f t="shared" si="918"/>
        <v>0</v>
      </c>
      <c r="G3067" s="286">
        <f t="shared" si="920"/>
        <v>0</v>
      </c>
    </row>
    <row r="3068" spans="1:123" s="229" customFormat="1" ht="24" customHeight="1" x14ac:dyDescent="0.2">
      <c r="A3068" s="224" t="str">
        <f t="shared" si="916"/>
        <v/>
      </c>
      <c r="B3068" s="222" t="str">
        <f t="shared" si="919"/>
        <v/>
      </c>
      <c r="C3068" s="223"/>
      <c r="D3068" s="224" t="str">
        <f t="shared" si="917"/>
        <v/>
      </c>
      <c r="E3068" s="225"/>
      <c r="F3068" s="226">
        <f t="shared" si="918"/>
        <v>0</v>
      </c>
      <c r="G3068" s="286">
        <f t="shared" si="920"/>
        <v>0</v>
      </c>
    </row>
    <row r="3069" spans="1:123" s="229" customFormat="1" ht="24" customHeight="1" x14ac:dyDescent="0.2">
      <c r="A3069" s="224" t="str">
        <f t="shared" si="916"/>
        <v/>
      </c>
      <c r="B3069" s="222" t="str">
        <f t="shared" si="919"/>
        <v/>
      </c>
      <c r="C3069" s="223"/>
      <c r="D3069" s="224" t="str">
        <f t="shared" si="917"/>
        <v/>
      </c>
      <c r="E3069" s="225"/>
      <c r="F3069" s="226">
        <f t="shared" si="918"/>
        <v>0</v>
      </c>
      <c r="G3069" s="286">
        <f t="shared" si="920"/>
        <v>0</v>
      </c>
    </row>
    <row r="3070" spans="1:123" s="229" customFormat="1" ht="24" customHeight="1" x14ac:dyDescent="0.2">
      <c r="A3070" s="224" t="str">
        <f t="shared" si="916"/>
        <v/>
      </c>
      <c r="B3070" s="222" t="str">
        <f t="shared" si="919"/>
        <v/>
      </c>
      <c r="C3070" s="223"/>
      <c r="D3070" s="224" t="str">
        <f t="shared" si="917"/>
        <v/>
      </c>
      <c r="E3070" s="225"/>
      <c r="F3070" s="226">
        <f t="shared" si="918"/>
        <v>0</v>
      </c>
      <c r="G3070" s="286">
        <f t="shared" si="920"/>
        <v>0</v>
      </c>
    </row>
    <row r="3071" spans="1:123" s="229" customFormat="1" ht="24" customHeight="1" x14ac:dyDescent="0.2">
      <c r="A3071" s="224" t="str">
        <f t="shared" si="916"/>
        <v/>
      </c>
      <c r="B3071" s="222" t="str">
        <f t="shared" si="919"/>
        <v/>
      </c>
      <c r="C3071" s="223"/>
      <c r="D3071" s="224" t="str">
        <f t="shared" si="917"/>
        <v/>
      </c>
      <c r="E3071" s="225"/>
      <c r="F3071" s="226">
        <f t="shared" si="918"/>
        <v>0</v>
      </c>
      <c r="G3071" s="286">
        <f t="shared" si="920"/>
        <v>0</v>
      </c>
    </row>
    <row r="3072" spans="1:123" s="229" customFormat="1" ht="24" customHeight="1" x14ac:dyDescent="0.2">
      <c r="A3072" s="224" t="str">
        <f t="shared" si="916"/>
        <v/>
      </c>
      <c r="B3072" s="222" t="str">
        <f t="shared" si="919"/>
        <v/>
      </c>
      <c r="C3072" s="223"/>
      <c r="D3072" s="224" t="str">
        <f t="shared" si="917"/>
        <v/>
      </c>
      <c r="E3072" s="225"/>
      <c r="F3072" s="226">
        <f t="shared" si="918"/>
        <v>0</v>
      </c>
      <c r="G3072" s="286">
        <f t="shared" si="920"/>
        <v>0</v>
      </c>
    </row>
    <row r="3073" spans="1:7" s="229" customFormat="1" ht="24" customHeight="1" x14ac:dyDescent="0.2">
      <c r="A3073" s="224" t="str">
        <f t="shared" si="916"/>
        <v/>
      </c>
      <c r="B3073" s="222" t="str">
        <f t="shared" si="919"/>
        <v/>
      </c>
      <c r="C3073" s="223"/>
      <c r="D3073" s="224" t="str">
        <f t="shared" si="917"/>
        <v/>
      </c>
      <c r="E3073" s="225"/>
      <c r="F3073" s="226">
        <f t="shared" si="918"/>
        <v>0</v>
      </c>
      <c r="G3073" s="286">
        <f t="shared" si="920"/>
        <v>0</v>
      </c>
    </row>
    <row r="3074" spans="1:7" s="229" customFormat="1" ht="24" customHeight="1" x14ac:dyDescent="0.2">
      <c r="A3074" s="224" t="str">
        <f t="shared" si="916"/>
        <v/>
      </c>
      <c r="B3074" s="222" t="str">
        <f t="shared" si="919"/>
        <v/>
      </c>
      <c r="C3074" s="223"/>
      <c r="D3074" s="224" t="str">
        <f t="shared" si="917"/>
        <v/>
      </c>
      <c r="E3074" s="225"/>
      <c r="F3074" s="226">
        <f t="shared" si="918"/>
        <v>0</v>
      </c>
      <c r="G3074" s="286">
        <f t="shared" si="920"/>
        <v>0</v>
      </c>
    </row>
    <row r="3075" spans="1:7" s="229" customFormat="1" ht="24" customHeight="1" x14ac:dyDescent="0.2">
      <c r="A3075" s="224" t="str">
        <f t="shared" si="916"/>
        <v/>
      </c>
      <c r="B3075" s="222" t="str">
        <f t="shared" si="919"/>
        <v/>
      </c>
      <c r="C3075" s="223"/>
      <c r="D3075" s="224" t="str">
        <f t="shared" si="917"/>
        <v/>
      </c>
      <c r="E3075" s="225"/>
      <c r="F3075" s="227">
        <f t="shared" si="918"/>
        <v>0</v>
      </c>
      <c r="G3075" s="286">
        <f t="shared" si="920"/>
        <v>0</v>
      </c>
    </row>
    <row r="3076" spans="1:7" ht="24" customHeight="1" x14ac:dyDescent="0.2">
      <c r="A3076" s="287"/>
      <c r="D3076" s="97"/>
      <c r="E3076" s="98"/>
      <c r="F3076" s="273" t="s">
        <v>31</v>
      </c>
      <c r="G3076" s="288">
        <f>SUBTOTAL(9,G3062:G3075)</f>
        <v>0</v>
      </c>
    </row>
    <row r="3077" spans="1:7" ht="24" customHeight="1" x14ac:dyDescent="0.2">
      <c r="A3077" s="287"/>
      <c r="C3077" s="107" t="s">
        <v>605</v>
      </c>
      <c r="D3077" s="97"/>
      <c r="E3077" s="98"/>
      <c r="G3077" s="289"/>
    </row>
    <row r="3078" spans="1:7" s="229" customFormat="1" ht="24" customHeight="1" x14ac:dyDescent="0.2">
      <c r="A3078" s="224" t="str">
        <f t="shared" ref="A3078:A3085" si="921">IFERROR(VLOOKUP(C3078,Tabla_Insumos,4,FALSE),"")</f>
        <v/>
      </c>
      <c r="B3078" s="222">
        <f t="shared" ref="B3078:B3085" si="922">IFERROR(VLOOKUP(A3078,Tabla_Indices,5,FALSE),"")</f>
        <v>0</v>
      </c>
      <c r="C3078" s="223"/>
      <c r="D3078" s="224" t="str">
        <f t="shared" ref="D3078:D3085" si="923">IFERROR(VLOOKUP(C3078,Tabla_Insumos,2,FALSE),"")</f>
        <v/>
      </c>
      <c r="E3078" s="225"/>
      <c r="F3078" s="228">
        <f t="shared" ref="F3078:F3085" si="924">IFERROR(VLOOKUP(C3078,Tabla_Insumos,3,FALSE),0)</f>
        <v>0</v>
      </c>
      <c r="G3078" s="286">
        <f>ROUND(E3078*F3078,2)</f>
        <v>0</v>
      </c>
    </row>
    <row r="3079" spans="1:7" s="229" customFormat="1" ht="24" customHeight="1" x14ac:dyDescent="0.2">
      <c r="A3079" s="224" t="str">
        <f t="shared" si="921"/>
        <v/>
      </c>
      <c r="B3079" s="222">
        <f t="shared" si="922"/>
        <v>0</v>
      </c>
      <c r="C3079" s="223"/>
      <c r="D3079" s="224" t="str">
        <f t="shared" si="923"/>
        <v/>
      </c>
      <c r="E3079" s="225"/>
      <c r="F3079" s="228">
        <f t="shared" si="924"/>
        <v>0</v>
      </c>
      <c r="G3079" s="286">
        <f>ROUND(E3079*F3079,2)</f>
        <v>0</v>
      </c>
    </row>
    <row r="3080" spans="1:7" s="229" customFormat="1" ht="24" customHeight="1" x14ac:dyDescent="0.2">
      <c r="A3080" s="224" t="str">
        <f t="shared" si="921"/>
        <v/>
      </c>
      <c r="B3080" s="222">
        <f t="shared" si="922"/>
        <v>0</v>
      </c>
      <c r="C3080" s="223"/>
      <c r="D3080" s="224" t="str">
        <f t="shared" si="923"/>
        <v/>
      </c>
      <c r="E3080" s="225"/>
      <c r="F3080" s="228">
        <f t="shared" si="924"/>
        <v>0</v>
      </c>
      <c r="G3080" s="286">
        <f t="shared" ref="G3080:G3085" si="925">ROUND(E3080*F3080,2)</f>
        <v>0</v>
      </c>
    </row>
    <row r="3081" spans="1:7" s="229" customFormat="1" ht="24" customHeight="1" x14ac:dyDescent="0.2">
      <c r="A3081" s="224" t="str">
        <f t="shared" si="921"/>
        <v/>
      </c>
      <c r="B3081" s="222">
        <f t="shared" si="922"/>
        <v>0</v>
      </c>
      <c r="C3081" s="223"/>
      <c r="D3081" s="224" t="str">
        <f t="shared" si="923"/>
        <v/>
      </c>
      <c r="E3081" s="225"/>
      <c r="F3081" s="228">
        <f t="shared" si="924"/>
        <v>0</v>
      </c>
      <c r="G3081" s="286">
        <f t="shared" si="925"/>
        <v>0</v>
      </c>
    </row>
    <row r="3082" spans="1:7" s="229" customFormat="1" ht="24" customHeight="1" x14ac:dyDescent="0.2">
      <c r="A3082" s="224" t="str">
        <f t="shared" si="921"/>
        <v/>
      </c>
      <c r="B3082" s="222">
        <f t="shared" si="922"/>
        <v>0</v>
      </c>
      <c r="C3082" s="223"/>
      <c r="D3082" s="224" t="str">
        <f t="shared" si="923"/>
        <v/>
      </c>
      <c r="E3082" s="225"/>
      <c r="F3082" s="226">
        <f t="shared" si="924"/>
        <v>0</v>
      </c>
      <c r="G3082" s="286">
        <f t="shared" si="925"/>
        <v>0</v>
      </c>
    </row>
    <row r="3083" spans="1:7" s="229" customFormat="1" ht="24" customHeight="1" x14ac:dyDescent="0.2">
      <c r="A3083" s="224" t="str">
        <f t="shared" si="921"/>
        <v/>
      </c>
      <c r="B3083" s="222">
        <f t="shared" si="922"/>
        <v>0</v>
      </c>
      <c r="C3083" s="223"/>
      <c r="D3083" s="224" t="str">
        <f t="shared" si="923"/>
        <v/>
      </c>
      <c r="E3083" s="225"/>
      <c r="F3083" s="226">
        <f t="shared" si="924"/>
        <v>0</v>
      </c>
      <c r="G3083" s="286">
        <f t="shared" si="925"/>
        <v>0</v>
      </c>
    </row>
    <row r="3084" spans="1:7" s="229" customFormat="1" ht="24" customHeight="1" x14ac:dyDescent="0.2">
      <c r="A3084" s="224" t="str">
        <f t="shared" si="921"/>
        <v/>
      </c>
      <c r="B3084" s="222">
        <f t="shared" si="922"/>
        <v>0</v>
      </c>
      <c r="C3084" s="223"/>
      <c r="D3084" s="224" t="str">
        <f t="shared" si="923"/>
        <v/>
      </c>
      <c r="E3084" s="225"/>
      <c r="F3084" s="226">
        <f t="shared" si="924"/>
        <v>0</v>
      </c>
      <c r="G3084" s="286">
        <f t="shared" si="925"/>
        <v>0</v>
      </c>
    </row>
    <row r="3085" spans="1:7" s="229" customFormat="1" ht="24" customHeight="1" x14ac:dyDescent="0.2">
      <c r="A3085" s="224" t="str">
        <f t="shared" si="921"/>
        <v/>
      </c>
      <c r="B3085" s="222">
        <f t="shared" si="922"/>
        <v>0</v>
      </c>
      <c r="C3085" s="223"/>
      <c r="D3085" s="224" t="str">
        <f t="shared" si="923"/>
        <v/>
      </c>
      <c r="E3085" s="225"/>
      <c r="F3085" s="226">
        <f t="shared" si="924"/>
        <v>0</v>
      </c>
      <c r="G3085" s="286">
        <f t="shared" si="925"/>
        <v>0</v>
      </c>
    </row>
    <row r="3086" spans="1:7" ht="24" customHeight="1" x14ac:dyDescent="0.2">
      <c r="A3086" s="287"/>
      <c r="D3086" s="97"/>
      <c r="E3086" s="98"/>
      <c r="F3086" s="273" t="s">
        <v>32</v>
      </c>
      <c r="G3086" s="288">
        <f>SUBTOTAL(9,G3078:G3085)</f>
        <v>0</v>
      </c>
    </row>
    <row r="3087" spans="1:7" ht="24" customHeight="1" x14ac:dyDescent="0.2">
      <c r="A3087" s="287"/>
      <c r="C3087" s="107" t="s">
        <v>606</v>
      </c>
      <c r="D3087" s="97"/>
      <c r="E3087" s="98"/>
      <c r="G3087" s="289"/>
    </row>
    <row r="3088" spans="1:7" s="229" customFormat="1" ht="24" customHeight="1" x14ac:dyDescent="0.2">
      <c r="A3088" s="224" t="str">
        <f t="shared" ref="A3088:A3096" si="926">IFERROR(VLOOKUP(C3088,Tabla_Insumos,4,FALSE),"")</f>
        <v/>
      </c>
      <c r="B3088" s="222" t="str">
        <f t="shared" ref="B3088:B3096" si="927">IFERROR(VLOOKUP(C3088,Tabla_Insumos,5,FALSE),"")</f>
        <v/>
      </c>
      <c r="C3088" s="223"/>
      <c r="D3088" s="224" t="str">
        <f t="shared" ref="D3088:D3096" si="928">IFERROR(VLOOKUP(C3088,Tabla_Insumos,2,FALSE),"")</f>
        <v/>
      </c>
      <c r="E3088" s="225"/>
      <c r="F3088" s="226">
        <f t="shared" ref="F3088:F3096" si="929">IFERROR(VLOOKUP(C3088,Tabla_Insumos,3,FALSE),0)</f>
        <v>0</v>
      </c>
      <c r="G3088" s="286">
        <f t="shared" ref="G3088:G3096" si="930">ROUND(E3088*F3088,2)</f>
        <v>0</v>
      </c>
    </row>
    <row r="3089" spans="1:7" s="229" customFormat="1" ht="24" customHeight="1" x14ac:dyDescent="0.2">
      <c r="A3089" s="224" t="str">
        <f t="shared" si="926"/>
        <v/>
      </c>
      <c r="B3089" s="222" t="str">
        <f t="shared" si="927"/>
        <v/>
      </c>
      <c r="C3089" s="223"/>
      <c r="D3089" s="224" t="str">
        <f t="shared" si="928"/>
        <v/>
      </c>
      <c r="E3089" s="225"/>
      <c r="F3089" s="226">
        <f t="shared" si="929"/>
        <v>0</v>
      </c>
      <c r="G3089" s="286">
        <f t="shared" si="930"/>
        <v>0</v>
      </c>
    </row>
    <row r="3090" spans="1:7" s="229" customFormat="1" ht="24" customHeight="1" x14ac:dyDescent="0.2">
      <c r="A3090" s="224" t="str">
        <f t="shared" si="926"/>
        <v/>
      </c>
      <c r="B3090" s="222" t="str">
        <f t="shared" si="927"/>
        <v/>
      </c>
      <c r="C3090" s="223"/>
      <c r="D3090" s="224" t="str">
        <f t="shared" si="928"/>
        <v/>
      </c>
      <c r="E3090" s="225"/>
      <c r="F3090" s="226">
        <f t="shared" si="929"/>
        <v>0</v>
      </c>
      <c r="G3090" s="286">
        <f t="shared" si="930"/>
        <v>0</v>
      </c>
    </row>
    <row r="3091" spans="1:7" s="229" customFormat="1" ht="24" customHeight="1" x14ac:dyDescent="0.2">
      <c r="A3091" s="224" t="str">
        <f t="shared" si="926"/>
        <v/>
      </c>
      <c r="B3091" s="222" t="str">
        <f t="shared" si="927"/>
        <v/>
      </c>
      <c r="C3091" s="223"/>
      <c r="D3091" s="224" t="str">
        <f t="shared" si="928"/>
        <v/>
      </c>
      <c r="E3091" s="225"/>
      <c r="F3091" s="226">
        <f t="shared" si="929"/>
        <v>0</v>
      </c>
      <c r="G3091" s="286">
        <f t="shared" si="930"/>
        <v>0</v>
      </c>
    </row>
    <row r="3092" spans="1:7" s="229" customFormat="1" ht="24" customHeight="1" x14ac:dyDescent="0.2">
      <c r="A3092" s="224" t="str">
        <f t="shared" si="926"/>
        <v/>
      </c>
      <c r="B3092" s="222" t="str">
        <f t="shared" si="927"/>
        <v/>
      </c>
      <c r="C3092" s="223"/>
      <c r="D3092" s="224" t="str">
        <f t="shared" si="928"/>
        <v/>
      </c>
      <c r="E3092" s="225"/>
      <c r="F3092" s="226">
        <f t="shared" si="929"/>
        <v>0</v>
      </c>
      <c r="G3092" s="286">
        <f t="shared" si="930"/>
        <v>0</v>
      </c>
    </row>
    <row r="3093" spans="1:7" s="229" customFormat="1" ht="24" customHeight="1" x14ac:dyDescent="0.2">
      <c r="A3093" s="224" t="str">
        <f t="shared" si="926"/>
        <v/>
      </c>
      <c r="B3093" s="222" t="str">
        <f t="shared" si="927"/>
        <v/>
      </c>
      <c r="C3093" s="223"/>
      <c r="D3093" s="224" t="str">
        <f t="shared" si="928"/>
        <v/>
      </c>
      <c r="E3093" s="225"/>
      <c r="F3093" s="226">
        <f t="shared" si="929"/>
        <v>0</v>
      </c>
      <c r="G3093" s="286">
        <f t="shared" si="930"/>
        <v>0</v>
      </c>
    </row>
    <row r="3094" spans="1:7" s="229" customFormat="1" ht="24" customHeight="1" x14ac:dyDescent="0.2">
      <c r="A3094" s="224" t="str">
        <f t="shared" si="926"/>
        <v/>
      </c>
      <c r="B3094" s="222" t="str">
        <f t="shared" si="927"/>
        <v/>
      </c>
      <c r="C3094" s="223"/>
      <c r="D3094" s="224" t="str">
        <f t="shared" si="928"/>
        <v/>
      </c>
      <c r="E3094" s="225"/>
      <c r="F3094" s="226">
        <f t="shared" si="929"/>
        <v>0</v>
      </c>
      <c r="G3094" s="286">
        <f t="shared" si="930"/>
        <v>0</v>
      </c>
    </row>
    <row r="3095" spans="1:7" s="229" customFormat="1" ht="24" customHeight="1" x14ac:dyDescent="0.2">
      <c r="A3095" s="224" t="str">
        <f t="shared" si="926"/>
        <v/>
      </c>
      <c r="B3095" s="222" t="str">
        <f t="shared" si="927"/>
        <v/>
      </c>
      <c r="C3095" s="223"/>
      <c r="D3095" s="224" t="str">
        <f t="shared" si="928"/>
        <v/>
      </c>
      <c r="E3095" s="225"/>
      <c r="F3095" s="226">
        <f t="shared" si="929"/>
        <v>0</v>
      </c>
      <c r="G3095" s="286">
        <f t="shared" si="930"/>
        <v>0</v>
      </c>
    </row>
    <row r="3096" spans="1:7" s="229" customFormat="1" ht="24" customHeight="1" x14ac:dyDescent="0.2">
      <c r="A3096" s="224" t="str">
        <f t="shared" si="926"/>
        <v/>
      </c>
      <c r="B3096" s="222" t="str">
        <f t="shared" si="927"/>
        <v/>
      </c>
      <c r="C3096" s="223"/>
      <c r="D3096" s="224" t="str">
        <f t="shared" si="928"/>
        <v/>
      </c>
      <c r="E3096" s="225"/>
      <c r="F3096" s="226">
        <f t="shared" si="929"/>
        <v>0</v>
      </c>
      <c r="G3096" s="286">
        <f t="shared" si="930"/>
        <v>0</v>
      </c>
    </row>
    <row r="3097" spans="1:7" ht="24" customHeight="1" x14ac:dyDescent="0.2">
      <c r="A3097" s="290"/>
      <c r="B3097" s="97"/>
      <c r="D3097" s="97"/>
      <c r="E3097" s="98"/>
      <c r="F3097" s="273" t="s">
        <v>33</v>
      </c>
      <c r="G3097" s="288">
        <f>SUBTOTAL(9,G3088:G3096)</f>
        <v>0</v>
      </c>
    </row>
    <row r="3098" spans="1:7" ht="24" customHeight="1" x14ac:dyDescent="0.2">
      <c r="A3098" s="291"/>
      <c r="B3098" s="97"/>
      <c r="D3098" s="97"/>
      <c r="E3098" s="98"/>
      <c r="G3098" s="289"/>
    </row>
    <row r="3099" spans="1:7" ht="24" customHeight="1" x14ac:dyDescent="0.2">
      <c r="A3099" s="292" t="str">
        <f>B3057</f>
        <v/>
      </c>
      <c r="B3099" s="293" t="str">
        <f>C3057</f>
        <v/>
      </c>
      <c r="C3099" s="104"/>
      <c r="D3099" s="104" t="s">
        <v>34</v>
      </c>
      <c r="E3099" s="105"/>
      <c r="F3099" s="295" t="s">
        <v>35</v>
      </c>
      <c r="G3099" s="294">
        <f>SUBTOTAL(9,G3062:G3098)</f>
        <v>0</v>
      </c>
    </row>
    <row r="3101" spans="1:7" ht="24" customHeight="1" x14ac:dyDescent="0.2">
      <c r="A3101" s="274" t="s">
        <v>37</v>
      </c>
      <c r="B3101" s="275"/>
      <c r="C3101" s="275"/>
      <c r="D3101" s="275"/>
      <c r="E3101" s="275"/>
      <c r="F3101" s="275"/>
      <c r="G3101" s="276"/>
    </row>
    <row r="3102" spans="1:7" ht="24" customHeight="1" x14ac:dyDescent="0.2">
      <c r="A3102" s="277" t="s">
        <v>602</v>
      </c>
      <c r="B3102" s="93" t="str">
        <f>Comitente</f>
        <v>DIRECCION PROVINCIAL DE ESPACIOS VERDES</v>
      </c>
      <c r="C3102" s="89"/>
      <c r="D3102" s="94"/>
      <c r="E3102" s="94"/>
      <c r="F3102" s="95"/>
      <c r="G3102" s="278"/>
    </row>
    <row r="3103" spans="1:7" ht="24" customHeight="1" x14ac:dyDescent="0.2">
      <c r="A3103" s="277" t="s">
        <v>603</v>
      </c>
      <c r="B3103" s="93">
        <f>Contratista</f>
        <v>0</v>
      </c>
      <c r="C3103" s="90"/>
      <c r="D3103" s="90"/>
      <c r="E3103" s="90"/>
      <c r="F3103" s="96"/>
      <c r="G3103" s="279"/>
    </row>
    <row r="3104" spans="1:7" ht="24" customHeight="1" x14ac:dyDescent="0.2">
      <c r="A3104" s="277" t="s">
        <v>24</v>
      </c>
      <c r="B3104" s="93" t="str">
        <f>Obra</f>
        <v>EXTRACCION DE MANGRULLO EXISTENTE, PROVISION DE NUEVO MANGRULLO Y REFUNCIONALIZACION DE JUEGOS DE NIÑOS EN PARQUE DE MAYO</v>
      </c>
      <c r="C3104" s="90"/>
      <c r="D3104" s="90"/>
      <c r="E3104" s="90"/>
      <c r="F3104" s="96" t="s">
        <v>38</v>
      </c>
      <c r="G3104" s="280">
        <f>Fecha_Base</f>
        <v>44865</v>
      </c>
    </row>
    <row r="3105" spans="1:123" ht="24" customHeight="1" x14ac:dyDescent="0.2">
      <c r="A3105" s="281" t="s">
        <v>601</v>
      </c>
      <c r="B3105" s="91" t="str">
        <f>Ubicación</f>
        <v>CAPITAL</v>
      </c>
      <c r="C3105" s="91"/>
      <c r="D3105" s="97"/>
      <c r="E3105" s="98"/>
      <c r="G3105" s="282"/>
    </row>
    <row r="3106" spans="1:123" ht="24" customHeight="1" x14ac:dyDescent="0.2">
      <c r="A3106" s="281" t="s">
        <v>39</v>
      </c>
      <c r="B3106" s="100" t="str">
        <f>IFERROR(VALUE(LEFT(B3107,FIND(".",B3107)-1)),"")</f>
        <v/>
      </c>
      <c r="C3106" s="92" t="str">
        <f>IFERROR(VLOOKUP(B3106,Tabla_CyP,2,FALSE),"")</f>
        <v/>
      </c>
      <c r="E3106" s="98"/>
      <c r="G3106" s="282"/>
    </row>
    <row r="3107" spans="1:123" ht="24" customHeight="1" x14ac:dyDescent="0.2">
      <c r="A3107" s="281" t="s">
        <v>25</v>
      </c>
      <c r="B3107" s="101" t="str">
        <f>IFERROR(VLOOKUP(COUNTIF($A$1:A3107,"ANALISIS DE PRECIOS"),Tabla_NumeroItem,2,FALSE),"")</f>
        <v/>
      </c>
      <c r="C3107" s="92" t="str">
        <f>IFERROR(VLOOKUP(B3107,Tabla_CyP,2,FALSE),"")</f>
        <v/>
      </c>
      <c r="D3107" s="97"/>
      <c r="E3107" s="98"/>
      <c r="F3107" s="96" t="s">
        <v>26</v>
      </c>
      <c r="G3107" s="283" t="str">
        <f>IFERROR(VLOOKUP(B3107,Tabla_CyP,4,FALSE),"")</f>
        <v/>
      </c>
    </row>
    <row r="3108" spans="1:123" ht="24" customHeight="1" x14ac:dyDescent="0.2">
      <c r="A3108" s="281"/>
      <c r="B3108" s="91"/>
      <c r="D3108" s="97"/>
      <c r="E3108" s="98"/>
      <c r="G3108" s="282"/>
    </row>
    <row r="3109" spans="1:123" ht="24" customHeight="1" x14ac:dyDescent="0.2">
      <c r="A3109" s="334" t="s">
        <v>507</v>
      </c>
      <c r="B3109" s="335"/>
      <c r="C3109" s="336" t="s">
        <v>0</v>
      </c>
      <c r="D3109" s="336" t="s">
        <v>27</v>
      </c>
      <c r="E3109" s="338" t="s">
        <v>28</v>
      </c>
      <c r="F3109" s="340" t="s">
        <v>29</v>
      </c>
      <c r="G3109" s="340" t="s">
        <v>30</v>
      </c>
    </row>
    <row r="3110" spans="1:123" s="97" customFormat="1" ht="24" customHeight="1" x14ac:dyDescent="0.2">
      <c r="A3110" s="102" t="s">
        <v>508</v>
      </c>
      <c r="B3110" s="102" t="s">
        <v>509</v>
      </c>
      <c r="C3110" s="337"/>
      <c r="D3110" s="337"/>
      <c r="E3110" s="339"/>
      <c r="F3110" s="341"/>
      <c r="G3110" s="341"/>
      <c r="H3110" s="230"/>
      <c r="I3110" s="230"/>
      <c r="J3110" s="230"/>
      <c r="K3110" s="230"/>
      <c r="L3110" s="230"/>
      <c r="M3110" s="230"/>
      <c r="N3110" s="230"/>
      <c r="O3110" s="230"/>
      <c r="P3110" s="230"/>
      <c r="Q3110" s="230"/>
      <c r="R3110" s="230"/>
      <c r="S3110" s="230"/>
      <c r="T3110" s="230"/>
      <c r="U3110" s="230"/>
      <c r="V3110" s="230"/>
      <c r="W3110" s="230"/>
      <c r="X3110" s="230"/>
      <c r="Y3110" s="230"/>
      <c r="Z3110" s="230"/>
      <c r="AA3110" s="230"/>
      <c r="AB3110" s="230"/>
      <c r="AC3110" s="230"/>
      <c r="AD3110" s="230"/>
      <c r="AE3110" s="230"/>
      <c r="AF3110" s="230"/>
      <c r="AG3110" s="230"/>
      <c r="AH3110" s="230"/>
      <c r="AI3110" s="230"/>
      <c r="AJ3110" s="230"/>
      <c r="AK3110" s="230"/>
      <c r="AL3110" s="230"/>
      <c r="AM3110" s="230"/>
      <c r="AN3110" s="230"/>
      <c r="AO3110" s="230"/>
      <c r="AP3110" s="230"/>
      <c r="AQ3110" s="230"/>
      <c r="AR3110" s="230"/>
      <c r="AS3110" s="230"/>
      <c r="AT3110" s="230"/>
      <c r="AU3110" s="230"/>
      <c r="AV3110" s="230"/>
      <c r="AW3110" s="230"/>
      <c r="AX3110" s="230"/>
      <c r="AY3110" s="230"/>
      <c r="AZ3110" s="230"/>
      <c r="BA3110" s="230"/>
      <c r="BB3110" s="230"/>
      <c r="BC3110" s="230"/>
      <c r="BD3110" s="230"/>
      <c r="BE3110" s="230"/>
      <c r="BF3110" s="230"/>
      <c r="BG3110" s="230"/>
      <c r="BH3110" s="230"/>
      <c r="BI3110" s="230"/>
      <c r="BJ3110" s="230"/>
      <c r="BK3110" s="230"/>
      <c r="BL3110" s="230"/>
      <c r="BM3110" s="230"/>
      <c r="BN3110" s="230"/>
      <c r="BO3110" s="230"/>
      <c r="BP3110" s="230"/>
      <c r="BQ3110" s="230"/>
      <c r="BR3110" s="230"/>
      <c r="BS3110" s="230"/>
      <c r="BT3110" s="230"/>
      <c r="BU3110" s="230"/>
      <c r="BV3110" s="230"/>
      <c r="BW3110" s="230"/>
      <c r="BX3110" s="230"/>
      <c r="BY3110" s="230"/>
      <c r="BZ3110" s="230"/>
      <c r="CA3110" s="230"/>
      <c r="CB3110" s="230"/>
      <c r="CC3110" s="230"/>
      <c r="CD3110" s="230"/>
      <c r="CE3110" s="230"/>
      <c r="CF3110" s="230"/>
      <c r="CG3110" s="230"/>
      <c r="CH3110" s="230"/>
      <c r="CI3110" s="230"/>
      <c r="CJ3110" s="230"/>
      <c r="CK3110" s="230"/>
      <c r="CL3110" s="230"/>
      <c r="CM3110" s="230"/>
      <c r="CN3110" s="230"/>
      <c r="CO3110" s="230"/>
      <c r="CP3110" s="230"/>
      <c r="CQ3110" s="230"/>
      <c r="CR3110" s="230"/>
      <c r="CS3110" s="230"/>
      <c r="CT3110" s="230"/>
      <c r="CU3110" s="230"/>
      <c r="CV3110" s="230"/>
      <c r="CW3110" s="230"/>
      <c r="CX3110" s="230"/>
      <c r="CY3110" s="230"/>
      <c r="CZ3110" s="230"/>
      <c r="DA3110" s="230"/>
      <c r="DB3110" s="230"/>
      <c r="DC3110" s="230"/>
      <c r="DD3110" s="230"/>
      <c r="DE3110" s="230"/>
      <c r="DF3110" s="230"/>
      <c r="DG3110" s="230"/>
      <c r="DH3110" s="230"/>
      <c r="DI3110" s="230"/>
      <c r="DJ3110" s="230"/>
      <c r="DK3110" s="230"/>
      <c r="DL3110" s="230"/>
      <c r="DM3110" s="230"/>
      <c r="DN3110" s="230"/>
      <c r="DO3110" s="230"/>
      <c r="DP3110" s="230"/>
      <c r="DQ3110" s="230"/>
      <c r="DR3110" s="230"/>
      <c r="DS3110" s="230"/>
    </row>
    <row r="3111" spans="1:123" ht="24" customHeight="1" x14ac:dyDescent="0.2">
      <c r="A3111" s="284"/>
      <c r="B3111" s="103"/>
      <c r="C3111" s="143" t="s">
        <v>604</v>
      </c>
      <c r="D3111" s="104"/>
      <c r="E3111" s="105"/>
      <c r="F3111" s="106"/>
      <c r="G3111" s="285"/>
    </row>
    <row r="3112" spans="1:123" s="229" customFormat="1" ht="24" customHeight="1" x14ac:dyDescent="0.2">
      <c r="A3112" s="224" t="str">
        <f t="shared" ref="A3112:A3125" si="931">IFERROR(VLOOKUP(C3112,Tabla_Insumos,4,FALSE),"")</f>
        <v/>
      </c>
      <c r="B3112" s="222" t="str">
        <f>IFERROR(VLOOKUP(C3112,Tabla_Insumos,5,FALSE),"")</f>
        <v/>
      </c>
      <c r="C3112" s="223"/>
      <c r="D3112" s="224" t="str">
        <f t="shared" ref="D3112:D3125" si="932">IFERROR(VLOOKUP(C3112,Tabla_Insumos,2,FALSE),"")</f>
        <v/>
      </c>
      <c r="E3112" s="225"/>
      <c r="F3112" s="226">
        <f t="shared" ref="F3112:F3125" si="933">IFERROR(VLOOKUP(C3112,Tabla_Insumos,3,FALSE),0)</f>
        <v>0</v>
      </c>
      <c r="G3112" s="286">
        <f>ROUND(E3112*F3112,2)</f>
        <v>0</v>
      </c>
    </row>
    <row r="3113" spans="1:123" s="229" customFormat="1" ht="24" customHeight="1" x14ac:dyDescent="0.2">
      <c r="A3113" s="224" t="str">
        <f t="shared" si="931"/>
        <v/>
      </c>
      <c r="B3113" s="222" t="str">
        <f t="shared" ref="B3113:B3125" si="934">IFERROR(VLOOKUP(C3113,Tabla_Insumos,5,FALSE),"")</f>
        <v/>
      </c>
      <c r="C3113" s="223"/>
      <c r="D3113" s="224" t="str">
        <f t="shared" si="932"/>
        <v/>
      </c>
      <c r="E3113" s="225"/>
      <c r="F3113" s="226">
        <f t="shared" si="933"/>
        <v>0</v>
      </c>
      <c r="G3113" s="286">
        <f t="shared" ref="G3113:G3125" si="935">ROUND(E3113*F3113,2)</f>
        <v>0</v>
      </c>
    </row>
    <row r="3114" spans="1:123" s="229" customFormat="1" ht="24" customHeight="1" x14ac:dyDescent="0.2">
      <c r="A3114" s="224" t="str">
        <f t="shared" si="931"/>
        <v/>
      </c>
      <c r="B3114" s="222" t="str">
        <f t="shared" si="934"/>
        <v/>
      </c>
      <c r="C3114" s="223"/>
      <c r="D3114" s="224" t="str">
        <f t="shared" si="932"/>
        <v/>
      </c>
      <c r="E3114" s="225"/>
      <c r="F3114" s="226">
        <f t="shared" si="933"/>
        <v>0</v>
      </c>
      <c r="G3114" s="286">
        <f t="shared" si="935"/>
        <v>0</v>
      </c>
    </row>
    <row r="3115" spans="1:123" s="229" customFormat="1" ht="24" customHeight="1" x14ac:dyDescent="0.2">
      <c r="A3115" s="224" t="str">
        <f t="shared" si="931"/>
        <v/>
      </c>
      <c r="B3115" s="222" t="str">
        <f t="shared" si="934"/>
        <v/>
      </c>
      <c r="C3115" s="223"/>
      <c r="D3115" s="224" t="str">
        <f t="shared" si="932"/>
        <v/>
      </c>
      <c r="E3115" s="225"/>
      <c r="F3115" s="226">
        <f t="shared" si="933"/>
        <v>0</v>
      </c>
      <c r="G3115" s="286">
        <f t="shared" si="935"/>
        <v>0</v>
      </c>
    </row>
    <row r="3116" spans="1:123" s="229" customFormat="1" ht="24" customHeight="1" x14ac:dyDescent="0.2">
      <c r="A3116" s="224" t="str">
        <f t="shared" si="931"/>
        <v/>
      </c>
      <c r="B3116" s="222" t="str">
        <f t="shared" si="934"/>
        <v/>
      </c>
      <c r="C3116" s="223"/>
      <c r="D3116" s="224" t="str">
        <f t="shared" si="932"/>
        <v/>
      </c>
      <c r="E3116" s="225"/>
      <c r="F3116" s="226">
        <f t="shared" si="933"/>
        <v>0</v>
      </c>
      <c r="G3116" s="286">
        <f t="shared" si="935"/>
        <v>0</v>
      </c>
    </row>
    <row r="3117" spans="1:123" s="229" customFormat="1" ht="24" customHeight="1" x14ac:dyDescent="0.2">
      <c r="A3117" s="224" t="str">
        <f t="shared" si="931"/>
        <v/>
      </c>
      <c r="B3117" s="222" t="str">
        <f t="shared" si="934"/>
        <v/>
      </c>
      <c r="C3117" s="223"/>
      <c r="D3117" s="224" t="str">
        <f t="shared" si="932"/>
        <v/>
      </c>
      <c r="E3117" s="225"/>
      <c r="F3117" s="226">
        <f t="shared" si="933"/>
        <v>0</v>
      </c>
      <c r="G3117" s="286">
        <f t="shared" si="935"/>
        <v>0</v>
      </c>
    </row>
    <row r="3118" spans="1:123" s="229" customFormat="1" ht="24" customHeight="1" x14ac:dyDescent="0.2">
      <c r="A3118" s="224" t="str">
        <f t="shared" si="931"/>
        <v/>
      </c>
      <c r="B3118" s="222" t="str">
        <f t="shared" si="934"/>
        <v/>
      </c>
      <c r="C3118" s="223"/>
      <c r="D3118" s="224" t="str">
        <f t="shared" si="932"/>
        <v/>
      </c>
      <c r="E3118" s="225"/>
      <c r="F3118" s="226">
        <f t="shared" si="933"/>
        <v>0</v>
      </c>
      <c r="G3118" s="286">
        <f t="shared" si="935"/>
        <v>0</v>
      </c>
    </row>
    <row r="3119" spans="1:123" s="229" customFormat="1" ht="24" customHeight="1" x14ac:dyDescent="0.2">
      <c r="A3119" s="224" t="str">
        <f t="shared" si="931"/>
        <v/>
      </c>
      <c r="B3119" s="222" t="str">
        <f t="shared" si="934"/>
        <v/>
      </c>
      <c r="C3119" s="223"/>
      <c r="D3119" s="224" t="str">
        <f t="shared" si="932"/>
        <v/>
      </c>
      <c r="E3119" s="225"/>
      <c r="F3119" s="226">
        <f t="shared" si="933"/>
        <v>0</v>
      </c>
      <c r="G3119" s="286">
        <f t="shared" si="935"/>
        <v>0</v>
      </c>
    </row>
    <row r="3120" spans="1:123" s="229" customFormat="1" ht="24" customHeight="1" x14ac:dyDescent="0.2">
      <c r="A3120" s="224" t="str">
        <f t="shared" si="931"/>
        <v/>
      </c>
      <c r="B3120" s="222" t="str">
        <f t="shared" si="934"/>
        <v/>
      </c>
      <c r="C3120" s="223"/>
      <c r="D3120" s="224" t="str">
        <f t="shared" si="932"/>
        <v/>
      </c>
      <c r="E3120" s="225"/>
      <c r="F3120" s="226">
        <f t="shared" si="933"/>
        <v>0</v>
      </c>
      <c r="G3120" s="286">
        <f t="shared" si="935"/>
        <v>0</v>
      </c>
    </row>
    <row r="3121" spans="1:7" s="229" customFormat="1" ht="24" customHeight="1" x14ac:dyDescent="0.2">
      <c r="A3121" s="224" t="str">
        <f t="shared" si="931"/>
        <v/>
      </c>
      <c r="B3121" s="222" t="str">
        <f t="shared" si="934"/>
        <v/>
      </c>
      <c r="C3121" s="223"/>
      <c r="D3121" s="224" t="str">
        <f t="shared" si="932"/>
        <v/>
      </c>
      <c r="E3121" s="225"/>
      <c r="F3121" s="226">
        <f t="shared" si="933"/>
        <v>0</v>
      </c>
      <c r="G3121" s="286">
        <f t="shared" si="935"/>
        <v>0</v>
      </c>
    </row>
    <row r="3122" spans="1:7" s="229" customFormat="1" ht="24" customHeight="1" x14ac:dyDescent="0.2">
      <c r="A3122" s="224" t="str">
        <f t="shared" si="931"/>
        <v/>
      </c>
      <c r="B3122" s="222" t="str">
        <f t="shared" si="934"/>
        <v/>
      </c>
      <c r="C3122" s="223"/>
      <c r="D3122" s="224" t="str">
        <f t="shared" si="932"/>
        <v/>
      </c>
      <c r="E3122" s="225"/>
      <c r="F3122" s="226">
        <f t="shared" si="933"/>
        <v>0</v>
      </c>
      <c r="G3122" s="286">
        <f t="shared" si="935"/>
        <v>0</v>
      </c>
    </row>
    <row r="3123" spans="1:7" s="229" customFormat="1" ht="24" customHeight="1" x14ac:dyDescent="0.2">
      <c r="A3123" s="224" t="str">
        <f t="shared" si="931"/>
        <v/>
      </c>
      <c r="B3123" s="222" t="str">
        <f t="shared" si="934"/>
        <v/>
      </c>
      <c r="C3123" s="223"/>
      <c r="D3123" s="224" t="str">
        <f t="shared" si="932"/>
        <v/>
      </c>
      <c r="E3123" s="225"/>
      <c r="F3123" s="226">
        <f t="shared" si="933"/>
        <v>0</v>
      </c>
      <c r="G3123" s="286">
        <f t="shared" si="935"/>
        <v>0</v>
      </c>
    </row>
    <row r="3124" spans="1:7" s="229" customFormat="1" ht="24" customHeight="1" x14ac:dyDescent="0.2">
      <c r="A3124" s="224" t="str">
        <f t="shared" si="931"/>
        <v/>
      </c>
      <c r="B3124" s="222" t="str">
        <f t="shared" si="934"/>
        <v/>
      </c>
      <c r="C3124" s="223"/>
      <c r="D3124" s="224" t="str">
        <f t="shared" si="932"/>
        <v/>
      </c>
      <c r="E3124" s="225"/>
      <c r="F3124" s="226">
        <f t="shared" si="933"/>
        <v>0</v>
      </c>
      <c r="G3124" s="286">
        <f t="shared" si="935"/>
        <v>0</v>
      </c>
    </row>
    <row r="3125" spans="1:7" s="229" customFormat="1" ht="24" customHeight="1" x14ac:dyDescent="0.2">
      <c r="A3125" s="224" t="str">
        <f t="shared" si="931"/>
        <v/>
      </c>
      <c r="B3125" s="222" t="str">
        <f t="shared" si="934"/>
        <v/>
      </c>
      <c r="C3125" s="223"/>
      <c r="D3125" s="224" t="str">
        <f t="shared" si="932"/>
        <v/>
      </c>
      <c r="E3125" s="225"/>
      <c r="F3125" s="227">
        <f t="shared" si="933"/>
        <v>0</v>
      </c>
      <c r="G3125" s="286">
        <f t="shared" si="935"/>
        <v>0</v>
      </c>
    </row>
    <row r="3126" spans="1:7" ht="24" customHeight="1" x14ac:dyDescent="0.2">
      <c r="A3126" s="287"/>
      <c r="D3126" s="97"/>
      <c r="E3126" s="98"/>
      <c r="F3126" s="273" t="s">
        <v>31</v>
      </c>
      <c r="G3126" s="288">
        <f>SUBTOTAL(9,G3112:G3125)</f>
        <v>0</v>
      </c>
    </row>
    <row r="3127" spans="1:7" ht="24" customHeight="1" x14ac:dyDescent="0.2">
      <c r="A3127" s="287"/>
      <c r="C3127" s="107" t="s">
        <v>605</v>
      </c>
      <c r="D3127" s="97"/>
      <c r="E3127" s="98"/>
      <c r="G3127" s="289"/>
    </row>
    <row r="3128" spans="1:7" s="229" customFormat="1" ht="24" customHeight="1" x14ac:dyDescent="0.2">
      <c r="A3128" s="224" t="str">
        <f t="shared" ref="A3128:A3135" si="936">IFERROR(VLOOKUP(C3128,Tabla_Insumos,4,FALSE),"")</f>
        <v/>
      </c>
      <c r="B3128" s="222">
        <f t="shared" ref="B3128:B3135" si="937">IFERROR(VLOOKUP(A3128,Tabla_Indices,5,FALSE),"")</f>
        <v>0</v>
      </c>
      <c r="C3128" s="223"/>
      <c r="D3128" s="224" t="str">
        <f t="shared" ref="D3128:D3135" si="938">IFERROR(VLOOKUP(C3128,Tabla_Insumos,2,FALSE),"")</f>
        <v/>
      </c>
      <c r="E3128" s="225"/>
      <c r="F3128" s="228">
        <f t="shared" ref="F3128:F3135" si="939">IFERROR(VLOOKUP(C3128,Tabla_Insumos,3,FALSE),0)</f>
        <v>0</v>
      </c>
      <c r="G3128" s="286">
        <f>ROUND(E3128*F3128,2)</f>
        <v>0</v>
      </c>
    </row>
    <row r="3129" spans="1:7" s="229" customFormat="1" ht="24" customHeight="1" x14ac:dyDescent="0.2">
      <c r="A3129" s="224" t="str">
        <f t="shared" si="936"/>
        <v/>
      </c>
      <c r="B3129" s="222">
        <f t="shared" si="937"/>
        <v>0</v>
      </c>
      <c r="C3129" s="223"/>
      <c r="D3129" s="224" t="str">
        <f t="shared" si="938"/>
        <v/>
      </c>
      <c r="E3129" s="225"/>
      <c r="F3129" s="228">
        <f t="shared" si="939"/>
        <v>0</v>
      </c>
      <c r="G3129" s="286">
        <f>ROUND(E3129*F3129,2)</f>
        <v>0</v>
      </c>
    </row>
    <row r="3130" spans="1:7" s="229" customFormat="1" ht="24" customHeight="1" x14ac:dyDescent="0.2">
      <c r="A3130" s="224" t="str">
        <f t="shared" si="936"/>
        <v/>
      </c>
      <c r="B3130" s="222">
        <f t="shared" si="937"/>
        <v>0</v>
      </c>
      <c r="C3130" s="223"/>
      <c r="D3130" s="224" t="str">
        <f t="shared" si="938"/>
        <v/>
      </c>
      <c r="E3130" s="225"/>
      <c r="F3130" s="228">
        <f t="shared" si="939"/>
        <v>0</v>
      </c>
      <c r="G3130" s="286">
        <f t="shared" ref="G3130:G3135" si="940">ROUND(E3130*F3130,2)</f>
        <v>0</v>
      </c>
    </row>
    <row r="3131" spans="1:7" s="229" customFormat="1" ht="24" customHeight="1" x14ac:dyDescent="0.2">
      <c r="A3131" s="224" t="str">
        <f t="shared" si="936"/>
        <v/>
      </c>
      <c r="B3131" s="222">
        <f t="shared" si="937"/>
        <v>0</v>
      </c>
      <c r="C3131" s="223"/>
      <c r="D3131" s="224" t="str">
        <f t="shared" si="938"/>
        <v/>
      </c>
      <c r="E3131" s="225"/>
      <c r="F3131" s="228">
        <f t="shared" si="939"/>
        <v>0</v>
      </c>
      <c r="G3131" s="286">
        <f t="shared" si="940"/>
        <v>0</v>
      </c>
    </row>
    <row r="3132" spans="1:7" s="229" customFormat="1" ht="24" customHeight="1" x14ac:dyDescent="0.2">
      <c r="A3132" s="224" t="str">
        <f t="shared" si="936"/>
        <v/>
      </c>
      <c r="B3132" s="222">
        <f t="shared" si="937"/>
        <v>0</v>
      </c>
      <c r="C3132" s="223"/>
      <c r="D3132" s="224" t="str">
        <f t="shared" si="938"/>
        <v/>
      </c>
      <c r="E3132" s="225"/>
      <c r="F3132" s="226">
        <f t="shared" si="939"/>
        <v>0</v>
      </c>
      <c r="G3132" s="286">
        <f t="shared" si="940"/>
        <v>0</v>
      </c>
    </row>
    <row r="3133" spans="1:7" s="229" customFormat="1" ht="24" customHeight="1" x14ac:dyDescent="0.2">
      <c r="A3133" s="224" t="str">
        <f t="shared" si="936"/>
        <v/>
      </c>
      <c r="B3133" s="222">
        <f t="shared" si="937"/>
        <v>0</v>
      </c>
      <c r="C3133" s="223"/>
      <c r="D3133" s="224" t="str">
        <f t="shared" si="938"/>
        <v/>
      </c>
      <c r="E3133" s="225"/>
      <c r="F3133" s="226">
        <f t="shared" si="939"/>
        <v>0</v>
      </c>
      <c r="G3133" s="286">
        <f t="shared" si="940"/>
        <v>0</v>
      </c>
    </row>
    <row r="3134" spans="1:7" s="229" customFormat="1" ht="24" customHeight="1" x14ac:dyDescent="0.2">
      <c r="A3134" s="224" t="str">
        <f t="shared" si="936"/>
        <v/>
      </c>
      <c r="B3134" s="222">
        <f t="shared" si="937"/>
        <v>0</v>
      </c>
      <c r="C3134" s="223"/>
      <c r="D3134" s="224" t="str">
        <f t="shared" si="938"/>
        <v/>
      </c>
      <c r="E3134" s="225"/>
      <c r="F3134" s="226">
        <f t="shared" si="939"/>
        <v>0</v>
      </c>
      <c r="G3134" s="286">
        <f t="shared" si="940"/>
        <v>0</v>
      </c>
    </row>
    <row r="3135" spans="1:7" s="229" customFormat="1" ht="24" customHeight="1" x14ac:dyDescent="0.2">
      <c r="A3135" s="224" t="str">
        <f t="shared" si="936"/>
        <v/>
      </c>
      <c r="B3135" s="222">
        <f t="shared" si="937"/>
        <v>0</v>
      </c>
      <c r="C3135" s="223"/>
      <c r="D3135" s="224" t="str">
        <f t="shared" si="938"/>
        <v/>
      </c>
      <c r="E3135" s="225"/>
      <c r="F3135" s="226">
        <f t="shared" si="939"/>
        <v>0</v>
      </c>
      <c r="G3135" s="286">
        <f t="shared" si="940"/>
        <v>0</v>
      </c>
    </row>
    <row r="3136" spans="1:7" ht="24" customHeight="1" x14ac:dyDescent="0.2">
      <c r="A3136" s="287"/>
      <c r="D3136" s="97"/>
      <c r="E3136" s="98"/>
      <c r="F3136" s="273" t="s">
        <v>32</v>
      </c>
      <c r="G3136" s="288">
        <f>SUBTOTAL(9,G3128:G3135)</f>
        <v>0</v>
      </c>
    </row>
    <row r="3137" spans="1:7" ht="24" customHeight="1" x14ac:dyDescent="0.2">
      <c r="A3137" s="287"/>
      <c r="C3137" s="107" t="s">
        <v>606</v>
      </c>
      <c r="D3137" s="97"/>
      <c r="E3137" s="98"/>
      <c r="G3137" s="289"/>
    </row>
    <row r="3138" spans="1:7" s="229" customFormat="1" ht="24" customHeight="1" x14ac:dyDescent="0.2">
      <c r="A3138" s="224" t="str">
        <f t="shared" ref="A3138:A3146" si="941">IFERROR(VLOOKUP(C3138,Tabla_Insumos,4,FALSE),"")</f>
        <v/>
      </c>
      <c r="B3138" s="222" t="str">
        <f t="shared" ref="B3138:B3146" si="942">IFERROR(VLOOKUP(C3138,Tabla_Insumos,5,FALSE),"")</f>
        <v/>
      </c>
      <c r="C3138" s="223"/>
      <c r="D3138" s="224" t="str">
        <f t="shared" ref="D3138:D3146" si="943">IFERROR(VLOOKUP(C3138,Tabla_Insumos,2,FALSE),"")</f>
        <v/>
      </c>
      <c r="E3138" s="225"/>
      <c r="F3138" s="226">
        <f t="shared" ref="F3138:F3146" si="944">IFERROR(VLOOKUP(C3138,Tabla_Insumos,3,FALSE),0)</f>
        <v>0</v>
      </c>
      <c r="G3138" s="286">
        <f t="shared" ref="G3138:G3146" si="945">ROUND(E3138*F3138,2)</f>
        <v>0</v>
      </c>
    </row>
    <row r="3139" spans="1:7" s="229" customFormat="1" ht="24" customHeight="1" x14ac:dyDescent="0.2">
      <c r="A3139" s="224" t="str">
        <f t="shared" si="941"/>
        <v/>
      </c>
      <c r="B3139" s="222" t="str">
        <f t="shared" si="942"/>
        <v/>
      </c>
      <c r="C3139" s="223"/>
      <c r="D3139" s="224" t="str">
        <f t="shared" si="943"/>
        <v/>
      </c>
      <c r="E3139" s="225"/>
      <c r="F3139" s="226">
        <f t="shared" si="944"/>
        <v>0</v>
      </c>
      <c r="G3139" s="286">
        <f t="shared" si="945"/>
        <v>0</v>
      </c>
    </row>
    <row r="3140" spans="1:7" s="229" customFormat="1" ht="24" customHeight="1" x14ac:dyDescent="0.2">
      <c r="A3140" s="224" t="str">
        <f t="shared" si="941"/>
        <v/>
      </c>
      <c r="B3140" s="222" t="str">
        <f t="shared" si="942"/>
        <v/>
      </c>
      <c r="C3140" s="223"/>
      <c r="D3140" s="224" t="str">
        <f t="shared" si="943"/>
        <v/>
      </c>
      <c r="E3140" s="225"/>
      <c r="F3140" s="226">
        <f t="shared" si="944"/>
        <v>0</v>
      </c>
      <c r="G3140" s="286">
        <f t="shared" si="945"/>
        <v>0</v>
      </c>
    </row>
    <row r="3141" spans="1:7" s="229" customFormat="1" ht="24" customHeight="1" x14ac:dyDescent="0.2">
      <c r="A3141" s="224" t="str">
        <f t="shared" si="941"/>
        <v/>
      </c>
      <c r="B3141" s="222" t="str">
        <f t="shared" si="942"/>
        <v/>
      </c>
      <c r="C3141" s="223"/>
      <c r="D3141" s="224" t="str">
        <f t="shared" si="943"/>
        <v/>
      </c>
      <c r="E3141" s="225"/>
      <c r="F3141" s="226">
        <f t="shared" si="944"/>
        <v>0</v>
      </c>
      <c r="G3141" s="286">
        <f t="shared" si="945"/>
        <v>0</v>
      </c>
    </row>
    <row r="3142" spans="1:7" s="229" customFormat="1" ht="24" customHeight="1" x14ac:dyDescent="0.2">
      <c r="A3142" s="224" t="str">
        <f t="shared" si="941"/>
        <v/>
      </c>
      <c r="B3142" s="222" t="str">
        <f t="shared" si="942"/>
        <v/>
      </c>
      <c r="C3142" s="223"/>
      <c r="D3142" s="224" t="str">
        <f t="shared" si="943"/>
        <v/>
      </c>
      <c r="E3142" s="225"/>
      <c r="F3142" s="226">
        <f t="shared" si="944"/>
        <v>0</v>
      </c>
      <c r="G3142" s="286">
        <f t="shared" si="945"/>
        <v>0</v>
      </c>
    </row>
    <row r="3143" spans="1:7" s="229" customFormat="1" ht="24" customHeight="1" x14ac:dyDescent="0.2">
      <c r="A3143" s="224" t="str">
        <f t="shared" si="941"/>
        <v/>
      </c>
      <c r="B3143" s="222" t="str">
        <f t="shared" si="942"/>
        <v/>
      </c>
      <c r="C3143" s="223"/>
      <c r="D3143" s="224" t="str">
        <f t="shared" si="943"/>
        <v/>
      </c>
      <c r="E3143" s="225"/>
      <c r="F3143" s="226">
        <f t="shared" si="944"/>
        <v>0</v>
      </c>
      <c r="G3143" s="286">
        <f t="shared" si="945"/>
        <v>0</v>
      </c>
    </row>
    <row r="3144" spans="1:7" s="229" customFormat="1" ht="24" customHeight="1" x14ac:dyDescent="0.2">
      <c r="A3144" s="224" t="str">
        <f t="shared" si="941"/>
        <v/>
      </c>
      <c r="B3144" s="222" t="str">
        <f t="shared" si="942"/>
        <v/>
      </c>
      <c r="C3144" s="223"/>
      <c r="D3144" s="224" t="str">
        <f t="shared" si="943"/>
        <v/>
      </c>
      <c r="E3144" s="225"/>
      <c r="F3144" s="226">
        <f t="shared" si="944"/>
        <v>0</v>
      </c>
      <c r="G3144" s="286">
        <f t="shared" si="945"/>
        <v>0</v>
      </c>
    </row>
    <row r="3145" spans="1:7" s="229" customFormat="1" ht="24" customHeight="1" x14ac:dyDescent="0.2">
      <c r="A3145" s="224" t="str">
        <f t="shared" si="941"/>
        <v/>
      </c>
      <c r="B3145" s="222" t="str">
        <f t="shared" si="942"/>
        <v/>
      </c>
      <c r="C3145" s="223"/>
      <c r="D3145" s="224" t="str">
        <f t="shared" si="943"/>
        <v/>
      </c>
      <c r="E3145" s="225"/>
      <c r="F3145" s="226">
        <f t="shared" si="944"/>
        <v>0</v>
      </c>
      <c r="G3145" s="286">
        <f t="shared" si="945"/>
        <v>0</v>
      </c>
    </row>
    <row r="3146" spans="1:7" s="229" customFormat="1" ht="24" customHeight="1" x14ac:dyDescent="0.2">
      <c r="A3146" s="224" t="str">
        <f t="shared" si="941"/>
        <v/>
      </c>
      <c r="B3146" s="222" t="str">
        <f t="shared" si="942"/>
        <v/>
      </c>
      <c r="C3146" s="223"/>
      <c r="D3146" s="224" t="str">
        <f t="shared" si="943"/>
        <v/>
      </c>
      <c r="E3146" s="225"/>
      <c r="F3146" s="226">
        <f t="shared" si="944"/>
        <v>0</v>
      </c>
      <c r="G3146" s="286">
        <f t="shared" si="945"/>
        <v>0</v>
      </c>
    </row>
    <row r="3147" spans="1:7" ht="24" customHeight="1" x14ac:dyDescent="0.2">
      <c r="A3147" s="290"/>
      <c r="B3147" s="97"/>
      <c r="D3147" s="97"/>
      <c r="E3147" s="98"/>
      <c r="F3147" s="273" t="s">
        <v>33</v>
      </c>
      <c r="G3147" s="288">
        <f>SUBTOTAL(9,G3138:G3146)</f>
        <v>0</v>
      </c>
    </row>
    <row r="3148" spans="1:7" ht="24" customHeight="1" x14ac:dyDescent="0.2">
      <c r="A3148" s="291"/>
      <c r="B3148" s="97"/>
      <c r="D3148" s="97"/>
      <c r="E3148" s="98"/>
      <c r="G3148" s="289"/>
    </row>
    <row r="3149" spans="1:7" ht="24" customHeight="1" x14ac:dyDescent="0.2">
      <c r="A3149" s="292" t="str">
        <f>B3107</f>
        <v/>
      </c>
      <c r="B3149" s="293" t="str">
        <f>C3107</f>
        <v/>
      </c>
      <c r="C3149" s="104"/>
      <c r="D3149" s="104" t="s">
        <v>34</v>
      </c>
      <c r="E3149" s="105"/>
      <c r="F3149" s="295" t="s">
        <v>35</v>
      </c>
      <c r="G3149" s="294">
        <f>SUBTOTAL(9,G3112:G3148)</f>
        <v>0</v>
      </c>
    </row>
    <row r="3151" spans="1:7" ht="24" customHeight="1" x14ac:dyDescent="0.2">
      <c r="A3151" s="274" t="s">
        <v>37</v>
      </c>
      <c r="B3151" s="275"/>
      <c r="C3151" s="275"/>
      <c r="D3151" s="275"/>
      <c r="E3151" s="275"/>
      <c r="F3151" s="275"/>
      <c r="G3151" s="276"/>
    </row>
    <row r="3152" spans="1:7" ht="24" customHeight="1" x14ac:dyDescent="0.2">
      <c r="A3152" s="277" t="s">
        <v>602</v>
      </c>
      <c r="B3152" s="93" t="str">
        <f>Comitente</f>
        <v>DIRECCION PROVINCIAL DE ESPACIOS VERDES</v>
      </c>
      <c r="C3152" s="89"/>
      <c r="D3152" s="94"/>
      <c r="E3152" s="94"/>
      <c r="F3152" s="95"/>
      <c r="G3152" s="278"/>
    </row>
    <row r="3153" spans="1:123" ht="24" customHeight="1" x14ac:dyDescent="0.2">
      <c r="A3153" s="277" t="s">
        <v>603</v>
      </c>
      <c r="B3153" s="93">
        <f>Contratista</f>
        <v>0</v>
      </c>
      <c r="C3153" s="90"/>
      <c r="D3153" s="90"/>
      <c r="E3153" s="90"/>
      <c r="F3153" s="96"/>
      <c r="G3153" s="279"/>
    </row>
    <row r="3154" spans="1:123" ht="24" customHeight="1" x14ac:dyDescent="0.2">
      <c r="A3154" s="277" t="s">
        <v>24</v>
      </c>
      <c r="B3154" s="93" t="str">
        <f>Obra</f>
        <v>EXTRACCION DE MANGRULLO EXISTENTE, PROVISION DE NUEVO MANGRULLO Y REFUNCIONALIZACION DE JUEGOS DE NIÑOS EN PARQUE DE MAYO</v>
      </c>
      <c r="C3154" s="90"/>
      <c r="D3154" s="90"/>
      <c r="E3154" s="90"/>
      <c r="F3154" s="96" t="s">
        <v>38</v>
      </c>
      <c r="G3154" s="280">
        <f>Fecha_Base</f>
        <v>44865</v>
      </c>
    </row>
    <row r="3155" spans="1:123" ht="24" customHeight="1" x14ac:dyDescent="0.2">
      <c r="A3155" s="281" t="s">
        <v>601</v>
      </c>
      <c r="B3155" s="91" t="str">
        <f>Ubicación</f>
        <v>CAPITAL</v>
      </c>
      <c r="C3155" s="91"/>
      <c r="D3155" s="97"/>
      <c r="E3155" s="98"/>
      <c r="G3155" s="282"/>
    </row>
    <row r="3156" spans="1:123" ht="24" customHeight="1" x14ac:dyDescent="0.2">
      <c r="A3156" s="281" t="s">
        <v>39</v>
      </c>
      <c r="B3156" s="100" t="str">
        <f>IFERROR(VALUE(LEFT(B3157,FIND(".",B3157)-1)),"")</f>
        <v/>
      </c>
      <c r="C3156" s="92" t="str">
        <f>IFERROR(VLOOKUP(B3156,Tabla_CyP,2,FALSE),"")</f>
        <v/>
      </c>
      <c r="E3156" s="98"/>
      <c r="G3156" s="282"/>
    </row>
    <row r="3157" spans="1:123" ht="24" customHeight="1" x14ac:dyDescent="0.2">
      <c r="A3157" s="281" t="s">
        <v>25</v>
      </c>
      <c r="B3157" s="101" t="str">
        <f>IFERROR(VLOOKUP(COUNTIF($A$1:A3157,"ANALISIS DE PRECIOS"),Tabla_NumeroItem,2,FALSE),"")</f>
        <v/>
      </c>
      <c r="C3157" s="92" t="str">
        <f>IFERROR(VLOOKUP(B3157,Tabla_CyP,2,FALSE),"")</f>
        <v/>
      </c>
      <c r="D3157" s="97"/>
      <c r="E3157" s="98"/>
      <c r="F3157" s="96" t="s">
        <v>26</v>
      </c>
      <c r="G3157" s="283" t="str">
        <f>IFERROR(VLOOKUP(B3157,Tabla_CyP,4,FALSE),"")</f>
        <v/>
      </c>
    </row>
    <row r="3158" spans="1:123" ht="24" customHeight="1" x14ac:dyDescent="0.2">
      <c r="A3158" s="281"/>
      <c r="B3158" s="91"/>
      <c r="D3158" s="97"/>
      <c r="E3158" s="98"/>
      <c r="G3158" s="282"/>
    </row>
    <row r="3159" spans="1:123" ht="24" customHeight="1" x14ac:dyDescent="0.2">
      <c r="A3159" s="334" t="s">
        <v>507</v>
      </c>
      <c r="B3159" s="335"/>
      <c r="C3159" s="336" t="s">
        <v>0</v>
      </c>
      <c r="D3159" s="336" t="s">
        <v>27</v>
      </c>
      <c r="E3159" s="338" t="s">
        <v>28</v>
      </c>
      <c r="F3159" s="340" t="s">
        <v>29</v>
      </c>
      <c r="G3159" s="340" t="s">
        <v>30</v>
      </c>
    </row>
    <row r="3160" spans="1:123" s="97" customFormat="1" ht="24" customHeight="1" x14ac:dyDescent="0.2">
      <c r="A3160" s="102" t="s">
        <v>508</v>
      </c>
      <c r="B3160" s="102" t="s">
        <v>509</v>
      </c>
      <c r="C3160" s="337"/>
      <c r="D3160" s="337"/>
      <c r="E3160" s="339"/>
      <c r="F3160" s="341"/>
      <c r="G3160" s="341"/>
      <c r="H3160" s="230"/>
      <c r="I3160" s="230"/>
      <c r="J3160" s="230"/>
      <c r="K3160" s="230"/>
      <c r="L3160" s="230"/>
      <c r="M3160" s="230"/>
      <c r="N3160" s="230"/>
      <c r="O3160" s="230"/>
      <c r="P3160" s="230"/>
      <c r="Q3160" s="230"/>
      <c r="R3160" s="230"/>
      <c r="S3160" s="230"/>
      <c r="T3160" s="230"/>
      <c r="U3160" s="230"/>
      <c r="V3160" s="230"/>
      <c r="W3160" s="230"/>
      <c r="X3160" s="230"/>
      <c r="Y3160" s="230"/>
      <c r="Z3160" s="230"/>
      <c r="AA3160" s="230"/>
      <c r="AB3160" s="230"/>
      <c r="AC3160" s="230"/>
      <c r="AD3160" s="230"/>
      <c r="AE3160" s="230"/>
      <c r="AF3160" s="230"/>
      <c r="AG3160" s="230"/>
      <c r="AH3160" s="230"/>
      <c r="AI3160" s="230"/>
      <c r="AJ3160" s="230"/>
      <c r="AK3160" s="230"/>
      <c r="AL3160" s="230"/>
      <c r="AM3160" s="230"/>
      <c r="AN3160" s="230"/>
      <c r="AO3160" s="230"/>
      <c r="AP3160" s="230"/>
      <c r="AQ3160" s="230"/>
      <c r="AR3160" s="230"/>
      <c r="AS3160" s="230"/>
      <c r="AT3160" s="230"/>
      <c r="AU3160" s="230"/>
      <c r="AV3160" s="230"/>
      <c r="AW3160" s="230"/>
      <c r="AX3160" s="230"/>
      <c r="AY3160" s="230"/>
      <c r="AZ3160" s="230"/>
      <c r="BA3160" s="230"/>
      <c r="BB3160" s="230"/>
      <c r="BC3160" s="230"/>
      <c r="BD3160" s="230"/>
      <c r="BE3160" s="230"/>
      <c r="BF3160" s="230"/>
      <c r="BG3160" s="230"/>
      <c r="BH3160" s="230"/>
      <c r="BI3160" s="230"/>
      <c r="BJ3160" s="230"/>
      <c r="BK3160" s="230"/>
      <c r="BL3160" s="230"/>
      <c r="BM3160" s="230"/>
      <c r="BN3160" s="230"/>
      <c r="BO3160" s="230"/>
      <c r="BP3160" s="230"/>
      <c r="BQ3160" s="230"/>
      <c r="BR3160" s="230"/>
      <c r="BS3160" s="230"/>
      <c r="BT3160" s="230"/>
      <c r="BU3160" s="230"/>
      <c r="BV3160" s="230"/>
      <c r="BW3160" s="230"/>
      <c r="BX3160" s="230"/>
      <c r="BY3160" s="230"/>
      <c r="BZ3160" s="230"/>
      <c r="CA3160" s="230"/>
      <c r="CB3160" s="230"/>
      <c r="CC3160" s="230"/>
      <c r="CD3160" s="230"/>
      <c r="CE3160" s="230"/>
      <c r="CF3160" s="230"/>
      <c r="CG3160" s="230"/>
      <c r="CH3160" s="230"/>
      <c r="CI3160" s="230"/>
      <c r="CJ3160" s="230"/>
      <c r="CK3160" s="230"/>
      <c r="CL3160" s="230"/>
      <c r="CM3160" s="230"/>
      <c r="CN3160" s="230"/>
      <c r="CO3160" s="230"/>
      <c r="CP3160" s="230"/>
      <c r="CQ3160" s="230"/>
      <c r="CR3160" s="230"/>
      <c r="CS3160" s="230"/>
      <c r="CT3160" s="230"/>
      <c r="CU3160" s="230"/>
      <c r="CV3160" s="230"/>
      <c r="CW3160" s="230"/>
      <c r="CX3160" s="230"/>
      <c r="CY3160" s="230"/>
      <c r="CZ3160" s="230"/>
      <c r="DA3160" s="230"/>
      <c r="DB3160" s="230"/>
      <c r="DC3160" s="230"/>
      <c r="DD3160" s="230"/>
      <c r="DE3160" s="230"/>
      <c r="DF3160" s="230"/>
      <c r="DG3160" s="230"/>
      <c r="DH3160" s="230"/>
      <c r="DI3160" s="230"/>
      <c r="DJ3160" s="230"/>
      <c r="DK3160" s="230"/>
      <c r="DL3160" s="230"/>
      <c r="DM3160" s="230"/>
      <c r="DN3160" s="230"/>
      <c r="DO3160" s="230"/>
      <c r="DP3160" s="230"/>
      <c r="DQ3160" s="230"/>
      <c r="DR3160" s="230"/>
      <c r="DS3160" s="230"/>
    </row>
    <row r="3161" spans="1:123" ht="24" customHeight="1" x14ac:dyDescent="0.2">
      <c r="A3161" s="284"/>
      <c r="B3161" s="103"/>
      <c r="C3161" s="143" t="s">
        <v>604</v>
      </c>
      <c r="D3161" s="104"/>
      <c r="E3161" s="105"/>
      <c r="F3161" s="106"/>
      <c r="G3161" s="285"/>
    </row>
    <row r="3162" spans="1:123" s="229" customFormat="1" ht="24" customHeight="1" x14ac:dyDescent="0.2">
      <c r="A3162" s="224" t="str">
        <f t="shared" ref="A3162:A3175" si="946">IFERROR(VLOOKUP(C3162,Tabla_Insumos,4,FALSE),"")</f>
        <v/>
      </c>
      <c r="B3162" s="222" t="str">
        <f>IFERROR(VLOOKUP(C3162,Tabla_Insumos,5,FALSE),"")</f>
        <v/>
      </c>
      <c r="C3162" s="223"/>
      <c r="D3162" s="224" t="str">
        <f t="shared" ref="D3162:D3175" si="947">IFERROR(VLOOKUP(C3162,Tabla_Insumos,2,FALSE),"")</f>
        <v/>
      </c>
      <c r="E3162" s="225"/>
      <c r="F3162" s="226">
        <f t="shared" ref="F3162:F3175" si="948">IFERROR(VLOOKUP(C3162,Tabla_Insumos,3,FALSE),0)</f>
        <v>0</v>
      </c>
      <c r="G3162" s="286">
        <f>ROUND(E3162*F3162,2)</f>
        <v>0</v>
      </c>
    </row>
    <row r="3163" spans="1:123" s="229" customFormat="1" ht="24" customHeight="1" x14ac:dyDescent="0.2">
      <c r="A3163" s="224" t="str">
        <f t="shared" si="946"/>
        <v/>
      </c>
      <c r="B3163" s="222" t="str">
        <f t="shared" ref="B3163:B3175" si="949">IFERROR(VLOOKUP(C3163,Tabla_Insumos,5,FALSE),"")</f>
        <v/>
      </c>
      <c r="C3163" s="223"/>
      <c r="D3163" s="224" t="str">
        <f t="shared" si="947"/>
        <v/>
      </c>
      <c r="E3163" s="225"/>
      <c r="F3163" s="226">
        <f t="shared" si="948"/>
        <v>0</v>
      </c>
      <c r="G3163" s="286">
        <f t="shared" ref="G3163:G3175" si="950">ROUND(E3163*F3163,2)</f>
        <v>0</v>
      </c>
    </row>
    <row r="3164" spans="1:123" s="229" customFormat="1" ht="24" customHeight="1" x14ac:dyDescent="0.2">
      <c r="A3164" s="224" t="str">
        <f t="shared" si="946"/>
        <v/>
      </c>
      <c r="B3164" s="222" t="str">
        <f t="shared" si="949"/>
        <v/>
      </c>
      <c r="C3164" s="223"/>
      <c r="D3164" s="224" t="str">
        <f t="shared" si="947"/>
        <v/>
      </c>
      <c r="E3164" s="225"/>
      <c r="F3164" s="226">
        <f t="shared" si="948"/>
        <v>0</v>
      </c>
      <c r="G3164" s="286">
        <f t="shared" si="950"/>
        <v>0</v>
      </c>
    </row>
    <row r="3165" spans="1:123" s="229" customFormat="1" ht="24" customHeight="1" x14ac:dyDescent="0.2">
      <c r="A3165" s="224" t="str">
        <f t="shared" si="946"/>
        <v/>
      </c>
      <c r="B3165" s="222" t="str">
        <f t="shared" si="949"/>
        <v/>
      </c>
      <c r="C3165" s="223"/>
      <c r="D3165" s="224" t="str">
        <f t="shared" si="947"/>
        <v/>
      </c>
      <c r="E3165" s="225"/>
      <c r="F3165" s="226">
        <f t="shared" si="948"/>
        <v>0</v>
      </c>
      <c r="G3165" s="286">
        <f t="shared" si="950"/>
        <v>0</v>
      </c>
    </row>
    <row r="3166" spans="1:123" s="229" customFormat="1" ht="24" customHeight="1" x14ac:dyDescent="0.2">
      <c r="A3166" s="224" t="str">
        <f t="shared" si="946"/>
        <v/>
      </c>
      <c r="B3166" s="222" t="str">
        <f t="shared" si="949"/>
        <v/>
      </c>
      <c r="C3166" s="223"/>
      <c r="D3166" s="224" t="str">
        <f t="shared" si="947"/>
        <v/>
      </c>
      <c r="E3166" s="225"/>
      <c r="F3166" s="226">
        <f t="shared" si="948"/>
        <v>0</v>
      </c>
      <c r="G3166" s="286">
        <f t="shared" si="950"/>
        <v>0</v>
      </c>
    </row>
    <row r="3167" spans="1:123" s="229" customFormat="1" ht="24" customHeight="1" x14ac:dyDescent="0.2">
      <c r="A3167" s="224" t="str">
        <f t="shared" si="946"/>
        <v/>
      </c>
      <c r="B3167" s="222" t="str">
        <f t="shared" si="949"/>
        <v/>
      </c>
      <c r="C3167" s="223"/>
      <c r="D3167" s="224" t="str">
        <f t="shared" si="947"/>
        <v/>
      </c>
      <c r="E3167" s="225"/>
      <c r="F3167" s="226">
        <f t="shared" si="948"/>
        <v>0</v>
      </c>
      <c r="G3167" s="286">
        <f t="shared" si="950"/>
        <v>0</v>
      </c>
    </row>
    <row r="3168" spans="1:123" s="229" customFormat="1" ht="24" customHeight="1" x14ac:dyDescent="0.2">
      <c r="A3168" s="224" t="str">
        <f t="shared" si="946"/>
        <v/>
      </c>
      <c r="B3168" s="222" t="str">
        <f t="shared" si="949"/>
        <v/>
      </c>
      <c r="C3168" s="223"/>
      <c r="D3168" s="224" t="str">
        <f t="shared" si="947"/>
        <v/>
      </c>
      <c r="E3168" s="225"/>
      <c r="F3168" s="226">
        <f t="shared" si="948"/>
        <v>0</v>
      </c>
      <c r="G3168" s="286">
        <f t="shared" si="950"/>
        <v>0</v>
      </c>
    </row>
    <row r="3169" spans="1:7" s="229" customFormat="1" ht="24" customHeight="1" x14ac:dyDescent="0.2">
      <c r="A3169" s="224" t="str">
        <f t="shared" si="946"/>
        <v/>
      </c>
      <c r="B3169" s="222" t="str">
        <f t="shared" si="949"/>
        <v/>
      </c>
      <c r="C3169" s="223"/>
      <c r="D3169" s="224" t="str">
        <f t="shared" si="947"/>
        <v/>
      </c>
      <c r="E3169" s="225"/>
      <c r="F3169" s="226">
        <f t="shared" si="948"/>
        <v>0</v>
      </c>
      <c r="G3169" s="286">
        <f t="shared" si="950"/>
        <v>0</v>
      </c>
    </row>
    <row r="3170" spans="1:7" s="229" customFormat="1" ht="24" customHeight="1" x14ac:dyDescent="0.2">
      <c r="A3170" s="224" t="str">
        <f t="shared" si="946"/>
        <v/>
      </c>
      <c r="B3170" s="222" t="str">
        <f t="shared" si="949"/>
        <v/>
      </c>
      <c r="C3170" s="223"/>
      <c r="D3170" s="224" t="str">
        <f t="shared" si="947"/>
        <v/>
      </c>
      <c r="E3170" s="225"/>
      <c r="F3170" s="226">
        <f t="shared" si="948"/>
        <v>0</v>
      </c>
      <c r="G3170" s="286">
        <f t="shared" si="950"/>
        <v>0</v>
      </c>
    </row>
    <row r="3171" spans="1:7" s="229" customFormat="1" ht="24" customHeight="1" x14ac:dyDescent="0.2">
      <c r="A3171" s="224" t="str">
        <f t="shared" si="946"/>
        <v/>
      </c>
      <c r="B3171" s="222" t="str">
        <f t="shared" si="949"/>
        <v/>
      </c>
      <c r="C3171" s="223"/>
      <c r="D3171" s="224" t="str">
        <f t="shared" si="947"/>
        <v/>
      </c>
      <c r="E3171" s="225"/>
      <c r="F3171" s="226">
        <f t="shared" si="948"/>
        <v>0</v>
      </c>
      <c r="G3171" s="286">
        <f t="shared" si="950"/>
        <v>0</v>
      </c>
    </row>
    <row r="3172" spans="1:7" s="229" customFormat="1" ht="24" customHeight="1" x14ac:dyDescent="0.2">
      <c r="A3172" s="224" t="str">
        <f t="shared" si="946"/>
        <v/>
      </c>
      <c r="B3172" s="222" t="str">
        <f t="shared" si="949"/>
        <v/>
      </c>
      <c r="C3172" s="223"/>
      <c r="D3172" s="224" t="str">
        <f t="shared" si="947"/>
        <v/>
      </c>
      <c r="E3172" s="225"/>
      <c r="F3172" s="226">
        <f t="shared" si="948"/>
        <v>0</v>
      </c>
      <c r="G3172" s="286">
        <f t="shared" si="950"/>
        <v>0</v>
      </c>
    </row>
    <row r="3173" spans="1:7" s="229" customFormat="1" ht="24" customHeight="1" x14ac:dyDescent="0.2">
      <c r="A3173" s="224" t="str">
        <f t="shared" si="946"/>
        <v/>
      </c>
      <c r="B3173" s="222" t="str">
        <f t="shared" si="949"/>
        <v/>
      </c>
      <c r="C3173" s="223"/>
      <c r="D3173" s="224" t="str">
        <f t="shared" si="947"/>
        <v/>
      </c>
      <c r="E3173" s="225"/>
      <c r="F3173" s="226">
        <f t="shared" si="948"/>
        <v>0</v>
      </c>
      <c r="G3173" s="286">
        <f t="shared" si="950"/>
        <v>0</v>
      </c>
    </row>
    <row r="3174" spans="1:7" s="229" customFormat="1" ht="24" customHeight="1" x14ac:dyDescent="0.2">
      <c r="A3174" s="224" t="str">
        <f t="shared" si="946"/>
        <v/>
      </c>
      <c r="B3174" s="222" t="str">
        <f t="shared" si="949"/>
        <v/>
      </c>
      <c r="C3174" s="223"/>
      <c r="D3174" s="224" t="str">
        <f t="shared" si="947"/>
        <v/>
      </c>
      <c r="E3174" s="225"/>
      <c r="F3174" s="226">
        <f t="shared" si="948"/>
        <v>0</v>
      </c>
      <c r="G3174" s="286">
        <f t="shared" si="950"/>
        <v>0</v>
      </c>
    </row>
    <row r="3175" spans="1:7" s="229" customFormat="1" ht="24" customHeight="1" x14ac:dyDescent="0.2">
      <c r="A3175" s="224" t="str">
        <f t="shared" si="946"/>
        <v/>
      </c>
      <c r="B3175" s="222" t="str">
        <f t="shared" si="949"/>
        <v/>
      </c>
      <c r="C3175" s="223"/>
      <c r="D3175" s="224" t="str">
        <f t="shared" si="947"/>
        <v/>
      </c>
      <c r="E3175" s="225"/>
      <c r="F3175" s="227">
        <f t="shared" si="948"/>
        <v>0</v>
      </c>
      <c r="G3175" s="286">
        <f t="shared" si="950"/>
        <v>0</v>
      </c>
    </row>
    <row r="3176" spans="1:7" ht="24" customHeight="1" x14ac:dyDescent="0.2">
      <c r="A3176" s="287"/>
      <c r="D3176" s="97"/>
      <c r="E3176" s="98"/>
      <c r="F3176" s="273" t="s">
        <v>31</v>
      </c>
      <c r="G3176" s="288">
        <f>SUBTOTAL(9,G3162:G3175)</f>
        <v>0</v>
      </c>
    </row>
    <row r="3177" spans="1:7" ht="24" customHeight="1" x14ac:dyDescent="0.2">
      <c r="A3177" s="287"/>
      <c r="C3177" s="107" t="s">
        <v>605</v>
      </c>
      <c r="D3177" s="97"/>
      <c r="E3177" s="98"/>
      <c r="G3177" s="289"/>
    </row>
    <row r="3178" spans="1:7" s="229" customFormat="1" ht="24" customHeight="1" x14ac:dyDescent="0.2">
      <c r="A3178" s="224" t="str">
        <f t="shared" ref="A3178:A3185" si="951">IFERROR(VLOOKUP(C3178,Tabla_Insumos,4,FALSE),"")</f>
        <v/>
      </c>
      <c r="B3178" s="222">
        <f t="shared" ref="B3178:B3185" si="952">IFERROR(VLOOKUP(A3178,Tabla_Indices,5,FALSE),"")</f>
        <v>0</v>
      </c>
      <c r="C3178" s="223"/>
      <c r="D3178" s="224" t="str">
        <f t="shared" ref="D3178:D3185" si="953">IFERROR(VLOOKUP(C3178,Tabla_Insumos,2,FALSE),"")</f>
        <v/>
      </c>
      <c r="E3178" s="225"/>
      <c r="F3178" s="228">
        <f t="shared" ref="F3178:F3185" si="954">IFERROR(VLOOKUP(C3178,Tabla_Insumos,3,FALSE),0)</f>
        <v>0</v>
      </c>
      <c r="G3178" s="286">
        <f>ROUND(E3178*F3178,2)</f>
        <v>0</v>
      </c>
    </row>
    <row r="3179" spans="1:7" s="229" customFormat="1" ht="24" customHeight="1" x14ac:dyDescent="0.2">
      <c r="A3179" s="224" t="str">
        <f t="shared" si="951"/>
        <v/>
      </c>
      <c r="B3179" s="222">
        <f t="shared" si="952"/>
        <v>0</v>
      </c>
      <c r="C3179" s="223"/>
      <c r="D3179" s="224" t="str">
        <f t="shared" si="953"/>
        <v/>
      </c>
      <c r="E3179" s="225"/>
      <c r="F3179" s="228">
        <f t="shared" si="954"/>
        <v>0</v>
      </c>
      <c r="G3179" s="286">
        <f>ROUND(E3179*F3179,2)</f>
        <v>0</v>
      </c>
    </row>
    <row r="3180" spans="1:7" s="229" customFormat="1" ht="24" customHeight="1" x14ac:dyDescent="0.2">
      <c r="A3180" s="224" t="str">
        <f t="shared" si="951"/>
        <v/>
      </c>
      <c r="B3180" s="222">
        <f t="shared" si="952"/>
        <v>0</v>
      </c>
      <c r="C3180" s="223"/>
      <c r="D3180" s="224" t="str">
        <f t="shared" si="953"/>
        <v/>
      </c>
      <c r="E3180" s="225"/>
      <c r="F3180" s="228">
        <f t="shared" si="954"/>
        <v>0</v>
      </c>
      <c r="G3180" s="286">
        <f t="shared" ref="G3180:G3185" si="955">ROUND(E3180*F3180,2)</f>
        <v>0</v>
      </c>
    </row>
    <row r="3181" spans="1:7" s="229" customFormat="1" ht="24" customHeight="1" x14ac:dyDescent="0.2">
      <c r="A3181" s="224" t="str">
        <f t="shared" si="951"/>
        <v/>
      </c>
      <c r="B3181" s="222">
        <f t="shared" si="952"/>
        <v>0</v>
      </c>
      <c r="C3181" s="223"/>
      <c r="D3181" s="224" t="str">
        <f t="shared" si="953"/>
        <v/>
      </c>
      <c r="E3181" s="225"/>
      <c r="F3181" s="228">
        <f t="shared" si="954"/>
        <v>0</v>
      </c>
      <c r="G3181" s="286">
        <f t="shared" si="955"/>
        <v>0</v>
      </c>
    </row>
    <row r="3182" spans="1:7" s="229" customFormat="1" ht="24" customHeight="1" x14ac:dyDescent="0.2">
      <c r="A3182" s="224" t="str">
        <f t="shared" si="951"/>
        <v/>
      </c>
      <c r="B3182" s="222">
        <f t="shared" si="952"/>
        <v>0</v>
      </c>
      <c r="C3182" s="223"/>
      <c r="D3182" s="224" t="str">
        <f t="shared" si="953"/>
        <v/>
      </c>
      <c r="E3182" s="225"/>
      <c r="F3182" s="226">
        <f t="shared" si="954"/>
        <v>0</v>
      </c>
      <c r="G3182" s="286">
        <f t="shared" si="955"/>
        <v>0</v>
      </c>
    </row>
    <row r="3183" spans="1:7" s="229" customFormat="1" ht="24" customHeight="1" x14ac:dyDescent="0.2">
      <c r="A3183" s="224" t="str">
        <f t="shared" si="951"/>
        <v/>
      </c>
      <c r="B3183" s="222">
        <f t="shared" si="952"/>
        <v>0</v>
      </c>
      <c r="C3183" s="223"/>
      <c r="D3183" s="224" t="str">
        <f t="shared" si="953"/>
        <v/>
      </c>
      <c r="E3183" s="225"/>
      <c r="F3183" s="226">
        <f t="shared" si="954"/>
        <v>0</v>
      </c>
      <c r="G3183" s="286">
        <f t="shared" si="955"/>
        <v>0</v>
      </c>
    </row>
    <row r="3184" spans="1:7" s="229" customFormat="1" ht="24" customHeight="1" x14ac:dyDescent="0.2">
      <c r="A3184" s="224" t="str">
        <f t="shared" si="951"/>
        <v/>
      </c>
      <c r="B3184" s="222">
        <f t="shared" si="952"/>
        <v>0</v>
      </c>
      <c r="C3184" s="223"/>
      <c r="D3184" s="224" t="str">
        <f t="shared" si="953"/>
        <v/>
      </c>
      <c r="E3184" s="225"/>
      <c r="F3184" s="226">
        <f t="shared" si="954"/>
        <v>0</v>
      </c>
      <c r="G3184" s="286">
        <f t="shared" si="955"/>
        <v>0</v>
      </c>
    </row>
    <row r="3185" spans="1:7" s="229" customFormat="1" ht="24" customHeight="1" x14ac:dyDescent="0.2">
      <c r="A3185" s="224" t="str">
        <f t="shared" si="951"/>
        <v/>
      </c>
      <c r="B3185" s="222">
        <f t="shared" si="952"/>
        <v>0</v>
      </c>
      <c r="C3185" s="223"/>
      <c r="D3185" s="224" t="str">
        <f t="shared" si="953"/>
        <v/>
      </c>
      <c r="E3185" s="225"/>
      <c r="F3185" s="226">
        <f t="shared" si="954"/>
        <v>0</v>
      </c>
      <c r="G3185" s="286">
        <f t="shared" si="955"/>
        <v>0</v>
      </c>
    </row>
    <row r="3186" spans="1:7" ht="24" customHeight="1" x14ac:dyDescent="0.2">
      <c r="A3186" s="287"/>
      <c r="D3186" s="97"/>
      <c r="E3186" s="98"/>
      <c r="F3186" s="273" t="s">
        <v>32</v>
      </c>
      <c r="G3186" s="288">
        <f>SUBTOTAL(9,G3178:G3185)</f>
        <v>0</v>
      </c>
    </row>
    <row r="3187" spans="1:7" ht="24" customHeight="1" x14ac:dyDescent="0.2">
      <c r="A3187" s="287"/>
      <c r="C3187" s="107" t="s">
        <v>606</v>
      </c>
      <c r="D3187" s="97"/>
      <c r="E3187" s="98"/>
      <c r="G3187" s="289"/>
    </row>
    <row r="3188" spans="1:7" s="229" customFormat="1" ht="24" customHeight="1" x14ac:dyDescent="0.2">
      <c r="A3188" s="224" t="str">
        <f t="shared" ref="A3188:A3196" si="956">IFERROR(VLOOKUP(C3188,Tabla_Insumos,4,FALSE),"")</f>
        <v/>
      </c>
      <c r="B3188" s="222" t="str">
        <f t="shared" ref="B3188:B3196" si="957">IFERROR(VLOOKUP(C3188,Tabla_Insumos,5,FALSE),"")</f>
        <v/>
      </c>
      <c r="C3188" s="223"/>
      <c r="D3188" s="224" t="str">
        <f t="shared" ref="D3188:D3196" si="958">IFERROR(VLOOKUP(C3188,Tabla_Insumos,2,FALSE),"")</f>
        <v/>
      </c>
      <c r="E3188" s="225"/>
      <c r="F3188" s="226">
        <f t="shared" ref="F3188:F3196" si="959">IFERROR(VLOOKUP(C3188,Tabla_Insumos,3,FALSE),0)</f>
        <v>0</v>
      </c>
      <c r="G3188" s="286">
        <f t="shared" ref="G3188:G3196" si="960">ROUND(E3188*F3188,2)</f>
        <v>0</v>
      </c>
    </row>
    <row r="3189" spans="1:7" s="229" customFormat="1" ht="24" customHeight="1" x14ac:dyDescent="0.2">
      <c r="A3189" s="224" t="str">
        <f t="shared" si="956"/>
        <v/>
      </c>
      <c r="B3189" s="222" t="str">
        <f t="shared" si="957"/>
        <v/>
      </c>
      <c r="C3189" s="223"/>
      <c r="D3189" s="224" t="str">
        <f t="shared" si="958"/>
        <v/>
      </c>
      <c r="E3189" s="225"/>
      <c r="F3189" s="226">
        <f t="shared" si="959"/>
        <v>0</v>
      </c>
      <c r="G3189" s="286">
        <f t="shared" si="960"/>
        <v>0</v>
      </c>
    </row>
    <row r="3190" spans="1:7" s="229" customFormat="1" ht="24" customHeight="1" x14ac:dyDescent="0.2">
      <c r="A3190" s="224" t="str">
        <f t="shared" si="956"/>
        <v/>
      </c>
      <c r="B3190" s="222" t="str">
        <f t="shared" si="957"/>
        <v/>
      </c>
      <c r="C3190" s="223"/>
      <c r="D3190" s="224" t="str">
        <f t="shared" si="958"/>
        <v/>
      </c>
      <c r="E3190" s="225"/>
      <c r="F3190" s="226">
        <f t="shared" si="959"/>
        <v>0</v>
      </c>
      <c r="G3190" s="286">
        <f t="shared" si="960"/>
        <v>0</v>
      </c>
    </row>
    <row r="3191" spans="1:7" s="229" customFormat="1" ht="24" customHeight="1" x14ac:dyDescent="0.2">
      <c r="A3191" s="224" t="str">
        <f t="shared" si="956"/>
        <v/>
      </c>
      <c r="B3191" s="222" t="str">
        <f t="shared" si="957"/>
        <v/>
      </c>
      <c r="C3191" s="223"/>
      <c r="D3191" s="224" t="str">
        <f t="shared" si="958"/>
        <v/>
      </c>
      <c r="E3191" s="225"/>
      <c r="F3191" s="226">
        <f t="shared" si="959"/>
        <v>0</v>
      </c>
      <c r="G3191" s="286">
        <f t="shared" si="960"/>
        <v>0</v>
      </c>
    </row>
    <row r="3192" spans="1:7" s="229" customFormat="1" ht="24" customHeight="1" x14ac:dyDescent="0.2">
      <c r="A3192" s="224" t="str">
        <f t="shared" si="956"/>
        <v/>
      </c>
      <c r="B3192" s="222" t="str">
        <f t="shared" si="957"/>
        <v/>
      </c>
      <c r="C3192" s="223"/>
      <c r="D3192" s="224" t="str">
        <f t="shared" si="958"/>
        <v/>
      </c>
      <c r="E3192" s="225"/>
      <c r="F3192" s="226">
        <f t="shared" si="959"/>
        <v>0</v>
      </c>
      <c r="G3192" s="286">
        <f t="shared" si="960"/>
        <v>0</v>
      </c>
    </row>
    <row r="3193" spans="1:7" s="229" customFormat="1" ht="24" customHeight="1" x14ac:dyDescent="0.2">
      <c r="A3193" s="224" t="str">
        <f t="shared" si="956"/>
        <v/>
      </c>
      <c r="B3193" s="222" t="str">
        <f t="shared" si="957"/>
        <v/>
      </c>
      <c r="C3193" s="223"/>
      <c r="D3193" s="224" t="str">
        <f t="shared" si="958"/>
        <v/>
      </c>
      <c r="E3193" s="225"/>
      <c r="F3193" s="226">
        <f t="shared" si="959"/>
        <v>0</v>
      </c>
      <c r="G3193" s="286">
        <f t="shared" si="960"/>
        <v>0</v>
      </c>
    </row>
    <row r="3194" spans="1:7" s="229" customFormat="1" ht="24" customHeight="1" x14ac:dyDescent="0.2">
      <c r="A3194" s="224" t="str">
        <f t="shared" si="956"/>
        <v/>
      </c>
      <c r="B3194" s="222" t="str">
        <f t="shared" si="957"/>
        <v/>
      </c>
      <c r="C3194" s="223"/>
      <c r="D3194" s="224" t="str">
        <f t="shared" si="958"/>
        <v/>
      </c>
      <c r="E3194" s="225"/>
      <c r="F3194" s="226">
        <f t="shared" si="959"/>
        <v>0</v>
      </c>
      <c r="G3194" s="286">
        <f t="shared" si="960"/>
        <v>0</v>
      </c>
    </row>
    <row r="3195" spans="1:7" s="229" customFormat="1" ht="24" customHeight="1" x14ac:dyDescent="0.2">
      <c r="A3195" s="224" t="str">
        <f t="shared" si="956"/>
        <v/>
      </c>
      <c r="B3195" s="222" t="str">
        <f t="shared" si="957"/>
        <v/>
      </c>
      <c r="C3195" s="223"/>
      <c r="D3195" s="224" t="str">
        <f t="shared" si="958"/>
        <v/>
      </c>
      <c r="E3195" s="225"/>
      <c r="F3195" s="226">
        <f t="shared" si="959"/>
        <v>0</v>
      </c>
      <c r="G3195" s="286">
        <f t="shared" si="960"/>
        <v>0</v>
      </c>
    </row>
    <row r="3196" spans="1:7" s="229" customFormat="1" ht="24" customHeight="1" x14ac:dyDescent="0.2">
      <c r="A3196" s="224" t="str">
        <f t="shared" si="956"/>
        <v/>
      </c>
      <c r="B3196" s="222" t="str">
        <f t="shared" si="957"/>
        <v/>
      </c>
      <c r="C3196" s="223"/>
      <c r="D3196" s="224" t="str">
        <f t="shared" si="958"/>
        <v/>
      </c>
      <c r="E3196" s="225"/>
      <c r="F3196" s="226">
        <f t="shared" si="959"/>
        <v>0</v>
      </c>
      <c r="G3196" s="286">
        <f t="shared" si="960"/>
        <v>0</v>
      </c>
    </row>
    <row r="3197" spans="1:7" ht="24" customHeight="1" x14ac:dyDescent="0.2">
      <c r="A3197" s="290"/>
      <c r="B3197" s="97"/>
      <c r="D3197" s="97"/>
      <c r="E3197" s="98"/>
      <c r="F3197" s="273" t="s">
        <v>33</v>
      </c>
      <c r="G3197" s="288">
        <f>SUBTOTAL(9,G3188:G3196)</f>
        <v>0</v>
      </c>
    </row>
    <row r="3198" spans="1:7" ht="24" customHeight="1" x14ac:dyDescent="0.2">
      <c r="A3198" s="291"/>
      <c r="B3198" s="97"/>
      <c r="D3198" s="97"/>
      <c r="E3198" s="98"/>
      <c r="G3198" s="289"/>
    </row>
    <row r="3199" spans="1:7" ht="24" customHeight="1" x14ac:dyDescent="0.2">
      <c r="A3199" s="292" t="str">
        <f>B3157</f>
        <v/>
      </c>
      <c r="B3199" s="293" t="str">
        <f>C3157</f>
        <v/>
      </c>
      <c r="C3199" s="104"/>
      <c r="D3199" s="104" t="s">
        <v>34</v>
      </c>
      <c r="E3199" s="105"/>
      <c r="F3199" s="295" t="s">
        <v>35</v>
      </c>
      <c r="G3199" s="294">
        <f>SUBTOTAL(9,G3162:G3198)</f>
        <v>0</v>
      </c>
    </row>
    <row r="3201" spans="1:123" ht="24" customHeight="1" x14ac:dyDescent="0.2">
      <c r="A3201" s="274" t="s">
        <v>37</v>
      </c>
      <c r="B3201" s="275"/>
      <c r="C3201" s="275"/>
      <c r="D3201" s="275"/>
      <c r="E3201" s="275"/>
      <c r="F3201" s="275"/>
      <c r="G3201" s="276"/>
    </row>
    <row r="3202" spans="1:123" ht="24" customHeight="1" x14ac:dyDescent="0.2">
      <c r="A3202" s="277" t="s">
        <v>602</v>
      </c>
      <c r="B3202" s="93" t="str">
        <f>Comitente</f>
        <v>DIRECCION PROVINCIAL DE ESPACIOS VERDES</v>
      </c>
      <c r="C3202" s="89"/>
      <c r="D3202" s="94"/>
      <c r="E3202" s="94"/>
      <c r="F3202" s="95"/>
      <c r="G3202" s="278"/>
    </row>
    <row r="3203" spans="1:123" ht="24" customHeight="1" x14ac:dyDescent="0.2">
      <c r="A3203" s="277" t="s">
        <v>603</v>
      </c>
      <c r="B3203" s="93">
        <f>Contratista</f>
        <v>0</v>
      </c>
      <c r="C3203" s="90"/>
      <c r="D3203" s="90"/>
      <c r="E3203" s="90"/>
      <c r="F3203" s="96"/>
      <c r="G3203" s="279"/>
    </row>
    <row r="3204" spans="1:123" ht="24" customHeight="1" x14ac:dyDescent="0.2">
      <c r="A3204" s="277" t="s">
        <v>24</v>
      </c>
      <c r="B3204" s="93" t="str">
        <f>Obra</f>
        <v>EXTRACCION DE MANGRULLO EXISTENTE, PROVISION DE NUEVO MANGRULLO Y REFUNCIONALIZACION DE JUEGOS DE NIÑOS EN PARQUE DE MAYO</v>
      </c>
      <c r="C3204" s="90"/>
      <c r="D3204" s="90"/>
      <c r="E3204" s="90"/>
      <c r="F3204" s="96" t="s">
        <v>38</v>
      </c>
      <c r="G3204" s="280">
        <f>Fecha_Base</f>
        <v>44865</v>
      </c>
    </row>
    <row r="3205" spans="1:123" ht="24" customHeight="1" x14ac:dyDescent="0.2">
      <c r="A3205" s="281" t="s">
        <v>601</v>
      </c>
      <c r="B3205" s="91" t="str">
        <f>Ubicación</f>
        <v>CAPITAL</v>
      </c>
      <c r="C3205" s="91"/>
      <c r="D3205" s="97"/>
      <c r="E3205" s="98"/>
      <c r="G3205" s="282"/>
    </row>
    <row r="3206" spans="1:123" ht="24" customHeight="1" x14ac:dyDescent="0.2">
      <c r="A3206" s="281" t="s">
        <v>39</v>
      </c>
      <c r="B3206" s="100" t="str">
        <f>IFERROR(VALUE(LEFT(B3207,FIND(".",B3207)-1)),"")</f>
        <v/>
      </c>
      <c r="C3206" s="92" t="str">
        <f>IFERROR(VLOOKUP(B3206,Tabla_CyP,2,FALSE),"")</f>
        <v/>
      </c>
      <c r="E3206" s="98"/>
      <c r="G3206" s="282"/>
    </row>
    <row r="3207" spans="1:123" ht="24" customHeight="1" x14ac:dyDescent="0.2">
      <c r="A3207" s="281" t="s">
        <v>25</v>
      </c>
      <c r="B3207" s="101" t="str">
        <f>IFERROR(VLOOKUP(COUNTIF($A$1:A3207,"ANALISIS DE PRECIOS"),Tabla_NumeroItem,2,FALSE),"")</f>
        <v/>
      </c>
      <c r="C3207" s="92" t="str">
        <f>IFERROR(VLOOKUP(B3207,Tabla_CyP,2,FALSE),"")</f>
        <v/>
      </c>
      <c r="D3207" s="97"/>
      <c r="E3207" s="98"/>
      <c r="F3207" s="96" t="s">
        <v>26</v>
      </c>
      <c r="G3207" s="283" t="str">
        <f>IFERROR(VLOOKUP(B3207,Tabla_CyP,4,FALSE),"")</f>
        <v/>
      </c>
    </row>
    <row r="3208" spans="1:123" ht="24" customHeight="1" x14ac:dyDescent="0.2">
      <c r="A3208" s="281"/>
      <c r="B3208" s="91"/>
      <c r="D3208" s="97"/>
      <c r="E3208" s="98"/>
      <c r="G3208" s="282"/>
    </row>
    <row r="3209" spans="1:123" ht="24" customHeight="1" x14ac:dyDescent="0.2">
      <c r="A3209" s="334" t="s">
        <v>507</v>
      </c>
      <c r="B3209" s="335"/>
      <c r="C3209" s="336" t="s">
        <v>0</v>
      </c>
      <c r="D3209" s="336" t="s">
        <v>27</v>
      </c>
      <c r="E3209" s="338" t="s">
        <v>28</v>
      </c>
      <c r="F3209" s="340" t="s">
        <v>29</v>
      </c>
      <c r="G3209" s="340" t="s">
        <v>30</v>
      </c>
    </row>
    <row r="3210" spans="1:123" s="97" customFormat="1" ht="24" customHeight="1" x14ac:dyDescent="0.2">
      <c r="A3210" s="102" t="s">
        <v>508</v>
      </c>
      <c r="B3210" s="102" t="s">
        <v>509</v>
      </c>
      <c r="C3210" s="337"/>
      <c r="D3210" s="337"/>
      <c r="E3210" s="339"/>
      <c r="F3210" s="341"/>
      <c r="G3210" s="341"/>
      <c r="H3210" s="230"/>
      <c r="I3210" s="230"/>
      <c r="J3210" s="230"/>
      <c r="K3210" s="230"/>
      <c r="L3210" s="230"/>
      <c r="M3210" s="230"/>
      <c r="N3210" s="230"/>
      <c r="O3210" s="230"/>
      <c r="P3210" s="230"/>
      <c r="Q3210" s="230"/>
      <c r="R3210" s="230"/>
      <c r="S3210" s="230"/>
      <c r="T3210" s="230"/>
      <c r="U3210" s="230"/>
      <c r="V3210" s="230"/>
      <c r="W3210" s="230"/>
      <c r="X3210" s="230"/>
      <c r="Y3210" s="230"/>
      <c r="Z3210" s="230"/>
      <c r="AA3210" s="230"/>
      <c r="AB3210" s="230"/>
      <c r="AC3210" s="230"/>
      <c r="AD3210" s="230"/>
      <c r="AE3210" s="230"/>
      <c r="AF3210" s="230"/>
      <c r="AG3210" s="230"/>
      <c r="AH3210" s="230"/>
      <c r="AI3210" s="230"/>
      <c r="AJ3210" s="230"/>
      <c r="AK3210" s="230"/>
      <c r="AL3210" s="230"/>
      <c r="AM3210" s="230"/>
      <c r="AN3210" s="230"/>
      <c r="AO3210" s="230"/>
      <c r="AP3210" s="230"/>
      <c r="AQ3210" s="230"/>
      <c r="AR3210" s="230"/>
      <c r="AS3210" s="230"/>
      <c r="AT3210" s="230"/>
      <c r="AU3210" s="230"/>
      <c r="AV3210" s="230"/>
      <c r="AW3210" s="230"/>
      <c r="AX3210" s="230"/>
      <c r="AY3210" s="230"/>
      <c r="AZ3210" s="230"/>
      <c r="BA3210" s="230"/>
      <c r="BB3210" s="230"/>
      <c r="BC3210" s="230"/>
      <c r="BD3210" s="230"/>
      <c r="BE3210" s="230"/>
      <c r="BF3210" s="230"/>
      <c r="BG3210" s="230"/>
      <c r="BH3210" s="230"/>
      <c r="BI3210" s="230"/>
      <c r="BJ3210" s="230"/>
      <c r="BK3210" s="230"/>
      <c r="BL3210" s="230"/>
      <c r="BM3210" s="230"/>
      <c r="BN3210" s="230"/>
      <c r="BO3210" s="230"/>
      <c r="BP3210" s="230"/>
      <c r="BQ3210" s="230"/>
      <c r="BR3210" s="230"/>
      <c r="BS3210" s="230"/>
      <c r="BT3210" s="230"/>
      <c r="BU3210" s="230"/>
      <c r="BV3210" s="230"/>
      <c r="BW3210" s="230"/>
      <c r="BX3210" s="230"/>
      <c r="BY3210" s="230"/>
      <c r="BZ3210" s="230"/>
      <c r="CA3210" s="230"/>
      <c r="CB3210" s="230"/>
      <c r="CC3210" s="230"/>
      <c r="CD3210" s="230"/>
      <c r="CE3210" s="230"/>
      <c r="CF3210" s="230"/>
      <c r="CG3210" s="230"/>
      <c r="CH3210" s="230"/>
      <c r="CI3210" s="230"/>
      <c r="CJ3210" s="230"/>
      <c r="CK3210" s="230"/>
      <c r="CL3210" s="230"/>
      <c r="CM3210" s="230"/>
      <c r="CN3210" s="230"/>
      <c r="CO3210" s="230"/>
      <c r="CP3210" s="230"/>
      <c r="CQ3210" s="230"/>
      <c r="CR3210" s="230"/>
      <c r="CS3210" s="230"/>
      <c r="CT3210" s="230"/>
      <c r="CU3210" s="230"/>
      <c r="CV3210" s="230"/>
      <c r="CW3210" s="230"/>
      <c r="CX3210" s="230"/>
      <c r="CY3210" s="230"/>
      <c r="CZ3210" s="230"/>
      <c r="DA3210" s="230"/>
      <c r="DB3210" s="230"/>
      <c r="DC3210" s="230"/>
      <c r="DD3210" s="230"/>
      <c r="DE3210" s="230"/>
      <c r="DF3210" s="230"/>
      <c r="DG3210" s="230"/>
      <c r="DH3210" s="230"/>
      <c r="DI3210" s="230"/>
      <c r="DJ3210" s="230"/>
      <c r="DK3210" s="230"/>
      <c r="DL3210" s="230"/>
      <c r="DM3210" s="230"/>
      <c r="DN3210" s="230"/>
      <c r="DO3210" s="230"/>
      <c r="DP3210" s="230"/>
      <c r="DQ3210" s="230"/>
      <c r="DR3210" s="230"/>
      <c r="DS3210" s="230"/>
    </row>
    <row r="3211" spans="1:123" ht="24" customHeight="1" x14ac:dyDescent="0.2">
      <c r="A3211" s="284"/>
      <c r="B3211" s="103"/>
      <c r="C3211" s="143" t="s">
        <v>604</v>
      </c>
      <c r="D3211" s="104"/>
      <c r="E3211" s="105"/>
      <c r="F3211" s="106"/>
      <c r="G3211" s="285"/>
    </row>
    <row r="3212" spans="1:123" s="229" customFormat="1" ht="24" customHeight="1" x14ac:dyDescent="0.2">
      <c r="A3212" s="224" t="str">
        <f t="shared" ref="A3212:A3225" si="961">IFERROR(VLOOKUP(C3212,Tabla_Insumos,4,FALSE),"")</f>
        <v/>
      </c>
      <c r="B3212" s="222" t="str">
        <f>IFERROR(VLOOKUP(C3212,Tabla_Insumos,5,FALSE),"")</f>
        <v/>
      </c>
      <c r="C3212" s="223"/>
      <c r="D3212" s="224" t="str">
        <f t="shared" ref="D3212:D3225" si="962">IFERROR(VLOOKUP(C3212,Tabla_Insumos,2,FALSE),"")</f>
        <v/>
      </c>
      <c r="E3212" s="225"/>
      <c r="F3212" s="226">
        <f t="shared" ref="F3212:F3225" si="963">IFERROR(VLOOKUP(C3212,Tabla_Insumos,3,FALSE),0)</f>
        <v>0</v>
      </c>
      <c r="G3212" s="286">
        <f>ROUND(E3212*F3212,2)</f>
        <v>0</v>
      </c>
    </row>
    <row r="3213" spans="1:123" s="229" customFormat="1" ht="24" customHeight="1" x14ac:dyDescent="0.2">
      <c r="A3213" s="224" t="str">
        <f t="shared" si="961"/>
        <v/>
      </c>
      <c r="B3213" s="222" t="str">
        <f t="shared" ref="B3213:B3225" si="964">IFERROR(VLOOKUP(C3213,Tabla_Insumos,5,FALSE),"")</f>
        <v/>
      </c>
      <c r="C3213" s="223"/>
      <c r="D3213" s="224" t="str">
        <f t="shared" si="962"/>
        <v/>
      </c>
      <c r="E3213" s="225"/>
      <c r="F3213" s="226">
        <f t="shared" si="963"/>
        <v>0</v>
      </c>
      <c r="G3213" s="286">
        <f t="shared" ref="G3213:G3225" si="965">ROUND(E3213*F3213,2)</f>
        <v>0</v>
      </c>
    </row>
    <row r="3214" spans="1:123" s="229" customFormat="1" ht="24" customHeight="1" x14ac:dyDescent="0.2">
      <c r="A3214" s="224" t="str">
        <f t="shared" si="961"/>
        <v/>
      </c>
      <c r="B3214" s="222" t="str">
        <f t="shared" si="964"/>
        <v/>
      </c>
      <c r="C3214" s="223"/>
      <c r="D3214" s="224" t="str">
        <f t="shared" si="962"/>
        <v/>
      </c>
      <c r="E3214" s="225"/>
      <c r="F3214" s="226">
        <f t="shared" si="963"/>
        <v>0</v>
      </c>
      <c r="G3214" s="286">
        <f t="shared" si="965"/>
        <v>0</v>
      </c>
    </row>
    <row r="3215" spans="1:123" s="229" customFormat="1" ht="24" customHeight="1" x14ac:dyDescent="0.2">
      <c r="A3215" s="224" t="str">
        <f t="shared" si="961"/>
        <v/>
      </c>
      <c r="B3215" s="222" t="str">
        <f t="shared" si="964"/>
        <v/>
      </c>
      <c r="C3215" s="223"/>
      <c r="D3215" s="224" t="str">
        <f t="shared" si="962"/>
        <v/>
      </c>
      <c r="E3215" s="225"/>
      <c r="F3215" s="226">
        <f t="shared" si="963"/>
        <v>0</v>
      </c>
      <c r="G3215" s="286">
        <f t="shared" si="965"/>
        <v>0</v>
      </c>
    </row>
    <row r="3216" spans="1:123" s="229" customFormat="1" ht="24" customHeight="1" x14ac:dyDescent="0.2">
      <c r="A3216" s="224" t="str">
        <f t="shared" si="961"/>
        <v/>
      </c>
      <c r="B3216" s="222" t="str">
        <f t="shared" si="964"/>
        <v/>
      </c>
      <c r="C3216" s="223"/>
      <c r="D3216" s="224" t="str">
        <f t="shared" si="962"/>
        <v/>
      </c>
      <c r="E3216" s="225"/>
      <c r="F3216" s="226">
        <f t="shared" si="963"/>
        <v>0</v>
      </c>
      <c r="G3216" s="286">
        <f t="shared" si="965"/>
        <v>0</v>
      </c>
    </row>
    <row r="3217" spans="1:7" s="229" customFormat="1" ht="24" customHeight="1" x14ac:dyDescent="0.2">
      <c r="A3217" s="224" t="str">
        <f t="shared" si="961"/>
        <v/>
      </c>
      <c r="B3217" s="222" t="str">
        <f t="shared" si="964"/>
        <v/>
      </c>
      <c r="C3217" s="223"/>
      <c r="D3217" s="224" t="str">
        <f t="shared" si="962"/>
        <v/>
      </c>
      <c r="E3217" s="225"/>
      <c r="F3217" s="226">
        <f t="shared" si="963"/>
        <v>0</v>
      </c>
      <c r="G3217" s="286">
        <f t="shared" si="965"/>
        <v>0</v>
      </c>
    </row>
    <row r="3218" spans="1:7" s="229" customFormat="1" ht="24" customHeight="1" x14ac:dyDescent="0.2">
      <c r="A3218" s="224" t="str">
        <f t="shared" si="961"/>
        <v/>
      </c>
      <c r="B3218" s="222" t="str">
        <f t="shared" si="964"/>
        <v/>
      </c>
      <c r="C3218" s="223"/>
      <c r="D3218" s="224" t="str">
        <f t="shared" si="962"/>
        <v/>
      </c>
      <c r="E3218" s="225"/>
      <c r="F3218" s="226">
        <f t="shared" si="963"/>
        <v>0</v>
      </c>
      <c r="G3218" s="286">
        <f t="shared" si="965"/>
        <v>0</v>
      </c>
    </row>
    <row r="3219" spans="1:7" s="229" customFormat="1" ht="24" customHeight="1" x14ac:dyDescent="0.2">
      <c r="A3219" s="224" t="str">
        <f t="shared" si="961"/>
        <v/>
      </c>
      <c r="B3219" s="222" t="str">
        <f t="shared" si="964"/>
        <v/>
      </c>
      <c r="C3219" s="223"/>
      <c r="D3219" s="224" t="str">
        <f t="shared" si="962"/>
        <v/>
      </c>
      <c r="E3219" s="225"/>
      <c r="F3219" s="226">
        <f t="shared" si="963"/>
        <v>0</v>
      </c>
      <c r="G3219" s="286">
        <f t="shared" si="965"/>
        <v>0</v>
      </c>
    </row>
    <row r="3220" spans="1:7" s="229" customFormat="1" ht="24" customHeight="1" x14ac:dyDescent="0.2">
      <c r="A3220" s="224" t="str">
        <f t="shared" si="961"/>
        <v/>
      </c>
      <c r="B3220" s="222" t="str">
        <f t="shared" si="964"/>
        <v/>
      </c>
      <c r="C3220" s="223"/>
      <c r="D3220" s="224" t="str">
        <f t="shared" si="962"/>
        <v/>
      </c>
      <c r="E3220" s="225"/>
      <c r="F3220" s="226">
        <f t="shared" si="963"/>
        <v>0</v>
      </c>
      <c r="G3220" s="286">
        <f t="shared" si="965"/>
        <v>0</v>
      </c>
    </row>
    <row r="3221" spans="1:7" s="229" customFormat="1" ht="24" customHeight="1" x14ac:dyDescent="0.2">
      <c r="A3221" s="224" t="str">
        <f t="shared" si="961"/>
        <v/>
      </c>
      <c r="B3221" s="222" t="str">
        <f t="shared" si="964"/>
        <v/>
      </c>
      <c r="C3221" s="223"/>
      <c r="D3221" s="224" t="str">
        <f t="shared" si="962"/>
        <v/>
      </c>
      <c r="E3221" s="225"/>
      <c r="F3221" s="226">
        <f t="shared" si="963"/>
        <v>0</v>
      </c>
      <c r="G3221" s="286">
        <f t="shared" si="965"/>
        <v>0</v>
      </c>
    </row>
    <row r="3222" spans="1:7" s="229" customFormat="1" ht="24" customHeight="1" x14ac:dyDescent="0.2">
      <c r="A3222" s="224" t="str">
        <f t="shared" si="961"/>
        <v/>
      </c>
      <c r="B3222" s="222" t="str">
        <f t="shared" si="964"/>
        <v/>
      </c>
      <c r="C3222" s="223"/>
      <c r="D3222" s="224" t="str">
        <f t="shared" si="962"/>
        <v/>
      </c>
      <c r="E3222" s="225"/>
      <c r="F3222" s="226">
        <f t="shared" si="963"/>
        <v>0</v>
      </c>
      <c r="G3222" s="286">
        <f t="shared" si="965"/>
        <v>0</v>
      </c>
    </row>
    <row r="3223" spans="1:7" s="229" customFormat="1" ht="24" customHeight="1" x14ac:dyDescent="0.2">
      <c r="A3223" s="224" t="str">
        <f t="shared" si="961"/>
        <v/>
      </c>
      <c r="B3223" s="222" t="str">
        <f t="shared" si="964"/>
        <v/>
      </c>
      <c r="C3223" s="223"/>
      <c r="D3223" s="224" t="str">
        <f t="shared" si="962"/>
        <v/>
      </c>
      <c r="E3223" s="225"/>
      <c r="F3223" s="226">
        <f t="shared" si="963"/>
        <v>0</v>
      </c>
      <c r="G3223" s="286">
        <f t="shared" si="965"/>
        <v>0</v>
      </c>
    </row>
    <row r="3224" spans="1:7" s="229" customFormat="1" ht="24" customHeight="1" x14ac:dyDescent="0.2">
      <c r="A3224" s="224" t="str">
        <f t="shared" si="961"/>
        <v/>
      </c>
      <c r="B3224" s="222" t="str">
        <f t="shared" si="964"/>
        <v/>
      </c>
      <c r="C3224" s="223"/>
      <c r="D3224" s="224" t="str">
        <f t="shared" si="962"/>
        <v/>
      </c>
      <c r="E3224" s="225"/>
      <c r="F3224" s="226">
        <f t="shared" si="963"/>
        <v>0</v>
      </c>
      <c r="G3224" s="286">
        <f t="shared" si="965"/>
        <v>0</v>
      </c>
    </row>
    <row r="3225" spans="1:7" s="229" customFormat="1" ht="24" customHeight="1" x14ac:dyDescent="0.2">
      <c r="A3225" s="224" t="str">
        <f t="shared" si="961"/>
        <v/>
      </c>
      <c r="B3225" s="222" t="str">
        <f t="shared" si="964"/>
        <v/>
      </c>
      <c r="C3225" s="223"/>
      <c r="D3225" s="224" t="str">
        <f t="shared" si="962"/>
        <v/>
      </c>
      <c r="E3225" s="225"/>
      <c r="F3225" s="227">
        <f t="shared" si="963"/>
        <v>0</v>
      </c>
      <c r="G3225" s="286">
        <f t="shared" si="965"/>
        <v>0</v>
      </c>
    </row>
    <row r="3226" spans="1:7" ht="24" customHeight="1" x14ac:dyDescent="0.2">
      <c r="A3226" s="287"/>
      <c r="D3226" s="97"/>
      <c r="E3226" s="98"/>
      <c r="F3226" s="273" t="s">
        <v>31</v>
      </c>
      <c r="G3226" s="288">
        <f>SUBTOTAL(9,G3212:G3225)</f>
        <v>0</v>
      </c>
    </row>
    <row r="3227" spans="1:7" ht="24" customHeight="1" x14ac:dyDescent="0.2">
      <c r="A3227" s="287"/>
      <c r="C3227" s="107" t="s">
        <v>605</v>
      </c>
      <c r="D3227" s="97"/>
      <c r="E3227" s="98"/>
      <c r="G3227" s="289"/>
    </row>
    <row r="3228" spans="1:7" s="229" customFormat="1" ht="24" customHeight="1" x14ac:dyDescent="0.2">
      <c r="A3228" s="224" t="str">
        <f t="shared" ref="A3228:A3235" si="966">IFERROR(VLOOKUP(C3228,Tabla_Insumos,4,FALSE),"")</f>
        <v/>
      </c>
      <c r="B3228" s="222">
        <f t="shared" ref="B3228:B3235" si="967">IFERROR(VLOOKUP(A3228,Tabla_Indices,5,FALSE),"")</f>
        <v>0</v>
      </c>
      <c r="C3228" s="223"/>
      <c r="D3228" s="224" t="str">
        <f t="shared" ref="D3228:D3235" si="968">IFERROR(VLOOKUP(C3228,Tabla_Insumos,2,FALSE),"")</f>
        <v/>
      </c>
      <c r="E3228" s="225"/>
      <c r="F3228" s="228">
        <f t="shared" ref="F3228:F3235" si="969">IFERROR(VLOOKUP(C3228,Tabla_Insumos,3,FALSE),0)</f>
        <v>0</v>
      </c>
      <c r="G3228" s="286">
        <f>ROUND(E3228*F3228,2)</f>
        <v>0</v>
      </c>
    </row>
    <row r="3229" spans="1:7" s="229" customFormat="1" ht="24" customHeight="1" x14ac:dyDescent="0.2">
      <c r="A3229" s="224" t="str">
        <f t="shared" si="966"/>
        <v/>
      </c>
      <c r="B3229" s="222">
        <f t="shared" si="967"/>
        <v>0</v>
      </c>
      <c r="C3229" s="223"/>
      <c r="D3229" s="224" t="str">
        <f t="shared" si="968"/>
        <v/>
      </c>
      <c r="E3229" s="225"/>
      <c r="F3229" s="228">
        <f t="shared" si="969"/>
        <v>0</v>
      </c>
      <c r="G3229" s="286">
        <f>ROUND(E3229*F3229,2)</f>
        <v>0</v>
      </c>
    </row>
    <row r="3230" spans="1:7" s="229" customFormat="1" ht="24" customHeight="1" x14ac:dyDescent="0.2">
      <c r="A3230" s="224" t="str">
        <f t="shared" si="966"/>
        <v/>
      </c>
      <c r="B3230" s="222">
        <f t="shared" si="967"/>
        <v>0</v>
      </c>
      <c r="C3230" s="223"/>
      <c r="D3230" s="224" t="str">
        <f t="shared" si="968"/>
        <v/>
      </c>
      <c r="E3230" s="225"/>
      <c r="F3230" s="228">
        <f t="shared" si="969"/>
        <v>0</v>
      </c>
      <c r="G3230" s="286">
        <f t="shared" ref="G3230:G3235" si="970">ROUND(E3230*F3230,2)</f>
        <v>0</v>
      </c>
    </row>
    <row r="3231" spans="1:7" s="229" customFormat="1" ht="24" customHeight="1" x14ac:dyDescent="0.2">
      <c r="A3231" s="224" t="str">
        <f t="shared" si="966"/>
        <v/>
      </c>
      <c r="B3231" s="222">
        <f t="shared" si="967"/>
        <v>0</v>
      </c>
      <c r="C3231" s="223"/>
      <c r="D3231" s="224" t="str">
        <f t="shared" si="968"/>
        <v/>
      </c>
      <c r="E3231" s="225"/>
      <c r="F3231" s="228">
        <f t="shared" si="969"/>
        <v>0</v>
      </c>
      <c r="G3231" s="286">
        <f t="shared" si="970"/>
        <v>0</v>
      </c>
    </row>
    <row r="3232" spans="1:7" s="229" customFormat="1" ht="24" customHeight="1" x14ac:dyDescent="0.2">
      <c r="A3232" s="224" t="str">
        <f t="shared" si="966"/>
        <v/>
      </c>
      <c r="B3232" s="222">
        <f t="shared" si="967"/>
        <v>0</v>
      </c>
      <c r="C3232" s="223"/>
      <c r="D3232" s="224" t="str">
        <f t="shared" si="968"/>
        <v/>
      </c>
      <c r="E3232" s="225"/>
      <c r="F3232" s="226">
        <f t="shared" si="969"/>
        <v>0</v>
      </c>
      <c r="G3232" s="286">
        <f t="shared" si="970"/>
        <v>0</v>
      </c>
    </row>
    <row r="3233" spans="1:7" s="229" customFormat="1" ht="24" customHeight="1" x14ac:dyDescent="0.2">
      <c r="A3233" s="224" t="str">
        <f t="shared" si="966"/>
        <v/>
      </c>
      <c r="B3233" s="222">
        <f t="shared" si="967"/>
        <v>0</v>
      </c>
      <c r="C3233" s="223"/>
      <c r="D3233" s="224" t="str">
        <f t="shared" si="968"/>
        <v/>
      </c>
      <c r="E3233" s="225"/>
      <c r="F3233" s="226">
        <f t="shared" si="969"/>
        <v>0</v>
      </c>
      <c r="G3233" s="286">
        <f t="shared" si="970"/>
        <v>0</v>
      </c>
    </row>
    <row r="3234" spans="1:7" s="229" customFormat="1" ht="24" customHeight="1" x14ac:dyDescent="0.2">
      <c r="A3234" s="224" t="str">
        <f t="shared" si="966"/>
        <v/>
      </c>
      <c r="B3234" s="222">
        <f t="shared" si="967"/>
        <v>0</v>
      </c>
      <c r="C3234" s="223"/>
      <c r="D3234" s="224" t="str">
        <f t="shared" si="968"/>
        <v/>
      </c>
      <c r="E3234" s="225"/>
      <c r="F3234" s="226">
        <f t="shared" si="969"/>
        <v>0</v>
      </c>
      <c r="G3234" s="286">
        <f t="shared" si="970"/>
        <v>0</v>
      </c>
    </row>
    <row r="3235" spans="1:7" s="229" customFormat="1" ht="24" customHeight="1" x14ac:dyDescent="0.2">
      <c r="A3235" s="224" t="str">
        <f t="shared" si="966"/>
        <v/>
      </c>
      <c r="B3235" s="222">
        <f t="shared" si="967"/>
        <v>0</v>
      </c>
      <c r="C3235" s="223"/>
      <c r="D3235" s="224" t="str">
        <f t="shared" si="968"/>
        <v/>
      </c>
      <c r="E3235" s="225"/>
      <c r="F3235" s="226">
        <f t="shared" si="969"/>
        <v>0</v>
      </c>
      <c r="G3235" s="286">
        <f t="shared" si="970"/>
        <v>0</v>
      </c>
    </row>
    <row r="3236" spans="1:7" ht="24" customHeight="1" x14ac:dyDescent="0.2">
      <c r="A3236" s="287"/>
      <c r="D3236" s="97"/>
      <c r="E3236" s="98"/>
      <c r="F3236" s="273" t="s">
        <v>32</v>
      </c>
      <c r="G3236" s="288">
        <f>SUBTOTAL(9,G3228:G3235)</f>
        <v>0</v>
      </c>
    </row>
    <row r="3237" spans="1:7" ht="24" customHeight="1" x14ac:dyDescent="0.2">
      <c r="A3237" s="287"/>
      <c r="C3237" s="107" t="s">
        <v>606</v>
      </c>
      <c r="D3237" s="97"/>
      <c r="E3237" s="98"/>
      <c r="G3237" s="289"/>
    </row>
    <row r="3238" spans="1:7" s="229" customFormat="1" ht="24" customHeight="1" x14ac:dyDescent="0.2">
      <c r="A3238" s="224" t="str">
        <f t="shared" ref="A3238:A3246" si="971">IFERROR(VLOOKUP(C3238,Tabla_Insumos,4,FALSE),"")</f>
        <v/>
      </c>
      <c r="B3238" s="222" t="str">
        <f t="shared" ref="B3238:B3246" si="972">IFERROR(VLOOKUP(C3238,Tabla_Insumos,5,FALSE),"")</f>
        <v/>
      </c>
      <c r="C3238" s="223"/>
      <c r="D3238" s="224" t="str">
        <f t="shared" ref="D3238:D3246" si="973">IFERROR(VLOOKUP(C3238,Tabla_Insumos,2,FALSE),"")</f>
        <v/>
      </c>
      <c r="E3238" s="225"/>
      <c r="F3238" s="226">
        <f t="shared" ref="F3238:F3246" si="974">IFERROR(VLOOKUP(C3238,Tabla_Insumos,3,FALSE),0)</f>
        <v>0</v>
      </c>
      <c r="G3238" s="286">
        <f t="shared" ref="G3238:G3246" si="975">ROUND(E3238*F3238,2)</f>
        <v>0</v>
      </c>
    </row>
    <row r="3239" spans="1:7" s="229" customFormat="1" ht="24" customHeight="1" x14ac:dyDescent="0.2">
      <c r="A3239" s="224" t="str">
        <f t="shared" si="971"/>
        <v/>
      </c>
      <c r="B3239" s="222" t="str">
        <f t="shared" si="972"/>
        <v/>
      </c>
      <c r="C3239" s="223"/>
      <c r="D3239" s="224" t="str">
        <f t="shared" si="973"/>
        <v/>
      </c>
      <c r="E3239" s="225"/>
      <c r="F3239" s="226">
        <f t="shared" si="974"/>
        <v>0</v>
      </c>
      <c r="G3239" s="286">
        <f t="shared" si="975"/>
        <v>0</v>
      </c>
    </row>
    <row r="3240" spans="1:7" s="229" customFormat="1" ht="24" customHeight="1" x14ac:dyDescent="0.2">
      <c r="A3240" s="224" t="str">
        <f t="shared" si="971"/>
        <v/>
      </c>
      <c r="B3240" s="222" t="str">
        <f t="shared" si="972"/>
        <v/>
      </c>
      <c r="C3240" s="223"/>
      <c r="D3240" s="224" t="str">
        <f t="shared" si="973"/>
        <v/>
      </c>
      <c r="E3240" s="225"/>
      <c r="F3240" s="226">
        <f t="shared" si="974"/>
        <v>0</v>
      </c>
      <c r="G3240" s="286">
        <f t="shared" si="975"/>
        <v>0</v>
      </c>
    </row>
    <row r="3241" spans="1:7" s="229" customFormat="1" ht="24" customHeight="1" x14ac:dyDescent="0.2">
      <c r="A3241" s="224" t="str">
        <f t="shared" si="971"/>
        <v/>
      </c>
      <c r="B3241" s="222" t="str">
        <f t="shared" si="972"/>
        <v/>
      </c>
      <c r="C3241" s="223"/>
      <c r="D3241" s="224" t="str">
        <f t="shared" si="973"/>
        <v/>
      </c>
      <c r="E3241" s="225"/>
      <c r="F3241" s="226">
        <f t="shared" si="974"/>
        <v>0</v>
      </c>
      <c r="G3241" s="286">
        <f t="shared" si="975"/>
        <v>0</v>
      </c>
    </row>
    <row r="3242" spans="1:7" s="229" customFormat="1" ht="24" customHeight="1" x14ac:dyDescent="0.2">
      <c r="A3242" s="224" t="str">
        <f t="shared" si="971"/>
        <v/>
      </c>
      <c r="B3242" s="222" t="str">
        <f t="shared" si="972"/>
        <v/>
      </c>
      <c r="C3242" s="223"/>
      <c r="D3242" s="224" t="str">
        <f t="shared" si="973"/>
        <v/>
      </c>
      <c r="E3242" s="225"/>
      <c r="F3242" s="226">
        <f t="shared" si="974"/>
        <v>0</v>
      </c>
      <c r="G3242" s="286">
        <f t="shared" si="975"/>
        <v>0</v>
      </c>
    </row>
    <row r="3243" spans="1:7" s="229" customFormat="1" ht="24" customHeight="1" x14ac:dyDescent="0.2">
      <c r="A3243" s="224" t="str">
        <f t="shared" si="971"/>
        <v/>
      </c>
      <c r="B3243" s="222" t="str">
        <f t="shared" si="972"/>
        <v/>
      </c>
      <c r="C3243" s="223"/>
      <c r="D3243" s="224" t="str">
        <f t="shared" si="973"/>
        <v/>
      </c>
      <c r="E3243" s="225"/>
      <c r="F3243" s="226">
        <f t="shared" si="974"/>
        <v>0</v>
      </c>
      <c r="G3243" s="286">
        <f t="shared" si="975"/>
        <v>0</v>
      </c>
    </row>
    <row r="3244" spans="1:7" s="229" customFormat="1" ht="24" customHeight="1" x14ac:dyDescent="0.2">
      <c r="A3244" s="224" t="str">
        <f t="shared" si="971"/>
        <v/>
      </c>
      <c r="B3244" s="222" t="str">
        <f t="shared" si="972"/>
        <v/>
      </c>
      <c r="C3244" s="223"/>
      <c r="D3244" s="224" t="str">
        <f t="shared" si="973"/>
        <v/>
      </c>
      <c r="E3244" s="225"/>
      <c r="F3244" s="226">
        <f t="shared" si="974"/>
        <v>0</v>
      </c>
      <c r="G3244" s="286">
        <f t="shared" si="975"/>
        <v>0</v>
      </c>
    </row>
    <row r="3245" spans="1:7" s="229" customFormat="1" ht="24" customHeight="1" x14ac:dyDescent="0.2">
      <c r="A3245" s="224" t="str">
        <f t="shared" si="971"/>
        <v/>
      </c>
      <c r="B3245" s="222" t="str">
        <f t="shared" si="972"/>
        <v/>
      </c>
      <c r="C3245" s="223"/>
      <c r="D3245" s="224" t="str">
        <f t="shared" si="973"/>
        <v/>
      </c>
      <c r="E3245" s="225"/>
      <c r="F3245" s="226">
        <f t="shared" si="974"/>
        <v>0</v>
      </c>
      <c r="G3245" s="286">
        <f t="shared" si="975"/>
        <v>0</v>
      </c>
    </row>
    <row r="3246" spans="1:7" s="229" customFormat="1" ht="24" customHeight="1" x14ac:dyDescent="0.2">
      <c r="A3246" s="224" t="str">
        <f t="shared" si="971"/>
        <v/>
      </c>
      <c r="B3246" s="222" t="str">
        <f t="shared" si="972"/>
        <v/>
      </c>
      <c r="C3246" s="223"/>
      <c r="D3246" s="224" t="str">
        <f t="shared" si="973"/>
        <v/>
      </c>
      <c r="E3246" s="225"/>
      <c r="F3246" s="226">
        <f t="shared" si="974"/>
        <v>0</v>
      </c>
      <c r="G3246" s="286">
        <f t="shared" si="975"/>
        <v>0</v>
      </c>
    </row>
    <row r="3247" spans="1:7" ht="24" customHeight="1" x14ac:dyDescent="0.2">
      <c r="A3247" s="290"/>
      <c r="B3247" s="97"/>
      <c r="D3247" s="97"/>
      <c r="E3247" s="98"/>
      <c r="F3247" s="273" t="s">
        <v>33</v>
      </c>
      <c r="G3247" s="288">
        <f>SUBTOTAL(9,G3238:G3246)</f>
        <v>0</v>
      </c>
    </row>
    <row r="3248" spans="1:7" ht="24" customHeight="1" x14ac:dyDescent="0.2">
      <c r="A3248" s="291"/>
      <c r="B3248" s="97"/>
      <c r="D3248" s="97"/>
      <c r="E3248" s="98"/>
      <c r="G3248" s="289"/>
    </row>
    <row r="3249" spans="1:123" ht="24" customHeight="1" x14ac:dyDescent="0.2">
      <c r="A3249" s="292" t="str">
        <f>B3207</f>
        <v/>
      </c>
      <c r="B3249" s="293" t="str">
        <f>C3207</f>
        <v/>
      </c>
      <c r="C3249" s="104"/>
      <c r="D3249" s="104" t="s">
        <v>34</v>
      </c>
      <c r="E3249" s="105"/>
      <c r="F3249" s="295" t="s">
        <v>35</v>
      </c>
      <c r="G3249" s="294">
        <f>SUBTOTAL(9,G3212:G3248)</f>
        <v>0</v>
      </c>
    </row>
    <row r="3251" spans="1:123" ht="24" customHeight="1" x14ac:dyDescent="0.2">
      <c r="A3251" s="274" t="s">
        <v>37</v>
      </c>
      <c r="B3251" s="275"/>
      <c r="C3251" s="275"/>
      <c r="D3251" s="275"/>
      <c r="E3251" s="275"/>
      <c r="F3251" s="275"/>
      <c r="G3251" s="276"/>
    </row>
    <row r="3252" spans="1:123" ht="24" customHeight="1" x14ac:dyDescent="0.2">
      <c r="A3252" s="277" t="s">
        <v>602</v>
      </c>
      <c r="B3252" s="93" t="str">
        <f>Comitente</f>
        <v>DIRECCION PROVINCIAL DE ESPACIOS VERDES</v>
      </c>
      <c r="C3252" s="89"/>
      <c r="D3252" s="94"/>
      <c r="E3252" s="94"/>
      <c r="F3252" s="95"/>
      <c r="G3252" s="278"/>
    </row>
    <row r="3253" spans="1:123" ht="24" customHeight="1" x14ac:dyDescent="0.2">
      <c r="A3253" s="277" t="s">
        <v>603</v>
      </c>
      <c r="B3253" s="93">
        <f>Contratista</f>
        <v>0</v>
      </c>
      <c r="C3253" s="90"/>
      <c r="D3253" s="90"/>
      <c r="E3253" s="90"/>
      <c r="F3253" s="96"/>
      <c r="G3253" s="279"/>
    </row>
    <row r="3254" spans="1:123" ht="24" customHeight="1" x14ac:dyDescent="0.2">
      <c r="A3254" s="277" t="s">
        <v>24</v>
      </c>
      <c r="B3254" s="93" t="str">
        <f>Obra</f>
        <v>EXTRACCION DE MANGRULLO EXISTENTE, PROVISION DE NUEVO MANGRULLO Y REFUNCIONALIZACION DE JUEGOS DE NIÑOS EN PARQUE DE MAYO</v>
      </c>
      <c r="C3254" s="90"/>
      <c r="D3254" s="90"/>
      <c r="E3254" s="90"/>
      <c r="F3254" s="96" t="s">
        <v>38</v>
      </c>
      <c r="G3254" s="280">
        <f>Fecha_Base</f>
        <v>44865</v>
      </c>
    </row>
    <row r="3255" spans="1:123" ht="24" customHeight="1" x14ac:dyDescent="0.2">
      <c r="A3255" s="281" t="s">
        <v>601</v>
      </c>
      <c r="B3255" s="91" t="str">
        <f>Ubicación</f>
        <v>CAPITAL</v>
      </c>
      <c r="C3255" s="91"/>
      <c r="D3255" s="97"/>
      <c r="E3255" s="98"/>
      <c r="G3255" s="282"/>
    </row>
    <row r="3256" spans="1:123" ht="24" customHeight="1" x14ac:dyDescent="0.2">
      <c r="A3256" s="281" t="s">
        <v>39</v>
      </c>
      <c r="B3256" s="100" t="str">
        <f>IFERROR(VALUE(LEFT(B3257,FIND(".",B3257)-1)),"")</f>
        <v/>
      </c>
      <c r="C3256" s="92" t="str">
        <f>IFERROR(VLOOKUP(B3256,Tabla_CyP,2,FALSE),"")</f>
        <v/>
      </c>
      <c r="E3256" s="98"/>
      <c r="G3256" s="282"/>
    </row>
    <row r="3257" spans="1:123" ht="24" customHeight="1" x14ac:dyDescent="0.2">
      <c r="A3257" s="281" t="s">
        <v>25</v>
      </c>
      <c r="B3257" s="101" t="str">
        <f>IFERROR(VLOOKUP(COUNTIF($A$1:A3257,"ANALISIS DE PRECIOS"),Tabla_NumeroItem,2,FALSE),"")</f>
        <v/>
      </c>
      <c r="C3257" s="92" t="str">
        <f>IFERROR(VLOOKUP(B3257,Tabla_CyP,2,FALSE),"")</f>
        <v/>
      </c>
      <c r="D3257" s="97"/>
      <c r="E3257" s="98"/>
      <c r="F3257" s="96" t="s">
        <v>26</v>
      </c>
      <c r="G3257" s="283" t="str">
        <f>IFERROR(VLOOKUP(B3257,Tabla_CyP,4,FALSE),"")</f>
        <v/>
      </c>
    </row>
    <row r="3258" spans="1:123" ht="24" customHeight="1" x14ac:dyDescent="0.2">
      <c r="A3258" s="281"/>
      <c r="B3258" s="91"/>
      <c r="D3258" s="97"/>
      <c r="E3258" s="98"/>
      <c r="G3258" s="282"/>
    </row>
    <row r="3259" spans="1:123" ht="24" customHeight="1" x14ac:dyDescent="0.2">
      <c r="A3259" s="334" t="s">
        <v>507</v>
      </c>
      <c r="B3259" s="335"/>
      <c r="C3259" s="336" t="s">
        <v>0</v>
      </c>
      <c r="D3259" s="336" t="s">
        <v>27</v>
      </c>
      <c r="E3259" s="338" t="s">
        <v>28</v>
      </c>
      <c r="F3259" s="340" t="s">
        <v>29</v>
      </c>
      <c r="G3259" s="340" t="s">
        <v>30</v>
      </c>
    </row>
    <row r="3260" spans="1:123" s="97" customFormat="1" ht="24" customHeight="1" x14ac:dyDescent="0.2">
      <c r="A3260" s="102" t="s">
        <v>508</v>
      </c>
      <c r="B3260" s="102" t="s">
        <v>509</v>
      </c>
      <c r="C3260" s="337"/>
      <c r="D3260" s="337"/>
      <c r="E3260" s="339"/>
      <c r="F3260" s="341"/>
      <c r="G3260" s="341"/>
      <c r="H3260" s="230"/>
      <c r="I3260" s="230"/>
      <c r="J3260" s="230"/>
      <c r="K3260" s="230"/>
      <c r="L3260" s="230"/>
      <c r="M3260" s="230"/>
      <c r="N3260" s="230"/>
      <c r="O3260" s="230"/>
      <c r="P3260" s="230"/>
      <c r="Q3260" s="230"/>
      <c r="R3260" s="230"/>
      <c r="S3260" s="230"/>
      <c r="T3260" s="230"/>
      <c r="U3260" s="230"/>
      <c r="V3260" s="230"/>
      <c r="W3260" s="230"/>
      <c r="X3260" s="230"/>
      <c r="Y3260" s="230"/>
      <c r="Z3260" s="230"/>
      <c r="AA3260" s="230"/>
      <c r="AB3260" s="230"/>
      <c r="AC3260" s="230"/>
      <c r="AD3260" s="230"/>
      <c r="AE3260" s="230"/>
      <c r="AF3260" s="230"/>
      <c r="AG3260" s="230"/>
      <c r="AH3260" s="230"/>
      <c r="AI3260" s="230"/>
      <c r="AJ3260" s="230"/>
      <c r="AK3260" s="230"/>
      <c r="AL3260" s="230"/>
      <c r="AM3260" s="230"/>
      <c r="AN3260" s="230"/>
      <c r="AO3260" s="230"/>
      <c r="AP3260" s="230"/>
      <c r="AQ3260" s="230"/>
      <c r="AR3260" s="230"/>
      <c r="AS3260" s="230"/>
      <c r="AT3260" s="230"/>
      <c r="AU3260" s="230"/>
      <c r="AV3260" s="230"/>
      <c r="AW3260" s="230"/>
      <c r="AX3260" s="230"/>
      <c r="AY3260" s="230"/>
      <c r="AZ3260" s="230"/>
      <c r="BA3260" s="230"/>
      <c r="BB3260" s="230"/>
      <c r="BC3260" s="230"/>
      <c r="BD3260" s="230"/>
      <c r="BE3260" s="230"/>
      <c r="BF3260" s="230"/>
      <c r="BG3260" s="230"/>
      <c r="BH3260" s="230"/>
      <c r="BI3260" s="230"/>
      <c r="BJ3260" s="230"/>
      <c r="BK3260" s="230"/>
      <c r="BL3260" s="230"/>
      <c r="BM3260" s="230"/>
      <c r="BN3260" s="230"/>
      <c r="BO3260" s="230"/>
      <c r="BP3260" s="230"/>
      <c r="BQ3260" s="230"/>
      <c r="BR3260" s="230"/>
      <c r="BS3260" s="230"/>
      <c r="BT3260" s="230"/>
      <c r="BU3260" s="230"/>
      <c r="BV3260" s="230"/>
      <c r="BW3260" s="230"/>
      <c r="BX3260" s="230"/>
      <c r="BY3260" s="230"/>
      <c r="BZ3260" s="230"/>
      <c r="CA3260" s="230"/>
      <c r="CB3260" s="230"/>
      <c r="CC3260" s="230"/>
      <c r="CD3260" s="230"/>
      <c r="CE3260" s="230"/>
      <c r="CF3260" s="230"/>
      <c r="CG3260" s="230"/>
      <c r="CH3260" s="230"/>
      <c r="CI3260" s="230"/>
      <c r="CJ3260" s="230"/>
      <c r="CK3260" s="230"/>
      <c r="CL3260" s="230"/>
      <c r="CM3260" s="230"/>
      <c r="CN3260" s="230"/>
      <c r="CO3260" s="230"/>
      <c r="CP3260" s="230"/>
      <c r="CQ3260" s="230"/>
      <c r="CR3260" s="230"/>
      <c r="CS3260" s="230"/>
      <c r="CT3260" s="230"/>
      <c r="CU3260" s="230"/>
      <c r="CV3260" s="230"/>
      <c r="CW3260" s="230"/>
      <c r="CX3260" s="230"/>
      <c r="CY3260" s="230"/>
      <c r="CZ3260" s="230"/>
      <c r="DA3260" s="230"/>
      <c r="DB3260" s="230"/>
      <c r="DC3260" s="230"/>
      <c r="DD3260" s="230"/>
      <c r="DE3260" s="230"/>
      <c r="DF3260" s="230"/>
      <c r="DG3260" s="230"/>
      <c r="DH3260" s="230"/>
      <c r="DI3260" s="230"/>
      <c r="DJ3260" s="230"/>
      <c r="DK3260" s="230"/>
      <c r="DL3260" s="230"/>
      <c r="DM3260" s="230"/>
      <c r="DN3260" s="230"/>
      <c r="DO3260" s="230"/>
      <c r="DP3260" s="230"/>
      <c r="DQ3260" s="230"/>
      <c r="DR3260" s="230"/>
      <c r="DS3260" s="230"/>
    </row>
    <row r="3261" spans="1:123" ht="24" customHeight="1" x14ac:dyDescent="0.2">
      <c r="A3261" s="284"/>
      <c r="B3261" s="103"/>
      <c r="C3261" s="143" t="s">
        <v>604</v>
      </c>
      <c r="D3261" s="104"/>
      <c r="E3261" s="105"/>
      <c r="F3261" s="106"/>
      <c r="G3261" s="285"/>
    </row>
    <row r="3262" spans="1:123" s="229" customFormat="1" ht="24" customHeight="1" x14ac:dyDescent="0.2">
      <c r="A3262" s="224" t="str">
        <f t="shared" ref="A3262:A3275" si="976">IFERROR(VLOOKUP(C3262,Tabla_Insumos,4,FALSE),"")</f>
        <v/>
      </c>
      <c r="B3262" s="222" t="str">
        <f>IFERROR(VLOOKUP(C3262,Tabla_Insumos,5,FALSE),"")</f>
        <v/>
      </c>
      <c r="C3262" s="223"/>
      <c r="D3262" s="224" t="str">
        <f t="shared" ref="D3262:D3275" si="977">IFERROR(VLOOKUP(C3262,Tabla_Insumos,2,FALSE),"")</f>
        <v/>
      </c>
      <c r="E3262" s="225"/>
      <c r="F3262" s="226">
        <f t="shared" ref="F3262:F3275" si="978">IFERROR(VLOOKUP(C3262,Tabla_Insumos,3,FALSE),0)</f>
        <v>0</v>
      </c>
      <c r="G3262" s="286">
        <f>ROUND(E3262*F3262,2)</f>
        <v>0</v>
      </c>
    </row>
    <row r="3263" spans="1:123" s="229" customFormat="1" ht="24" customHeight="1" x14ac:dyDescent="0.2">
      <c r="A3263" s="224" t="str">
        <f t="shared" si="976"/>
        <v/>
      </c>
      <c r="B3263" s="222" t="str">
        <f t="shared" ref="B3263:B3275" si="979">IFERROR(VLOOKUP(C3263,Tabla_Insumos,5,FALSE),"")</f>
        <v/>
      </c>
      <c r="C3263" s="223"/>
      <c r="D3263" s="224" t="str">
        <f t="shared" si="977"/>
        <v/>
      </c>
      <c r="E3263" s="225"/>
      <c r="F3263" s="226">
        <f t="shared" si="978"/>
        <v>0</v>
      </c>
      <c r="G3263" s="286">
        <f t="shared" ref="G3263:G3275" si="980">ROUND(E3263*F3263,2)</f>
        <v>0</v>
      </c>
    </row>
    <row r="3264" spans="1:123" s="229" customFormat="1" ht="24" customHeight="1" x14ac:dyDescent="0.2">
      <c r="A3264" s="224" t="str">
        <f t="shared" si="976"/>
        <v/>
      </c>
      <c r="B3264" s="222" t="str">
        <f t="shared" si="979"/>
        <v/>
      </c>
      <c r="C3264" s="223"/>
      <c r="D3264" s="224" t="str">
        <f t="shared" si="977"/>
        <v/>
      </c>
      <c r="E3264" s="225"/>
      <c r="F3264" s="226">
        <f t="shared" si="978"/>
        <v>0</v>
      </c>
      <c r="G3264" s="286">
        <f t="shared" si="980"/>
        <v>0</v>
      </c>
    </row>
    <row r="3265" spans="1:7" s="229" customFormat="1" ht="24" customHeight="1" x14ac:dyDescent="0.2">
      <c r="A3265" s="224" t="str">
        <f t="shared" si="976"/>
        <v/>
      </c>
      <c r="B3265" s="222" t="str">
        <f t="shared" si="979"/>
        <v/>
      </c>
      <c r="C3265" s="223"/>
      <c r="D3265" s="224" t="str">
        <f t="shared" si="977"/>
        <v/>
      </c>
      <c r="E3265" s="225"/>
      <c r="F3265" s="226">
        <f t="shared" si="978"/>
        <v>0</v>
      </c>
      <c r="G3265" s="286">
        <f t="shared" si="980"/>
        <v>0</v>
      </c>
    </row>
    <row r="3266" spans="1:7" s="229" customFormat="1" ht="24" customHeight="1" x14ac:dyDescent="0.2">
      <c r="A3266" s="224" t="str">
        <f t="shared" si="976"/>
        <v/>
      </c>
      <c r="B3266" s="222" t="str">
        <f t="shared" si="979"/>
        <v/>
      </c>
      <c r="C3266" s="223"/>
      <c r="D3266" s="224" t="str">
        <f t="shared" si="977"/>
        <v/>
      </c>
      <c r="E3266" s="225"/>
      <c r="F3266" s="226">
        <f t="shared" si="978"/>
        <v>0</v>
      </c>
      <c r="G3266" s="286">
        <f t="shared" si="980"/>
        <v>0</v>
      </c>
    </row>
    <row r="3267" spans="1:7" s="229" customFormat="1" ht="24" customHeight="1" x14ac:dyDescent="0.2">
      <c r="A3267" s="224" t="str">
        <f t="shared" si="976"/>
        <v/>
      </c>
      <c r="B3267" s="222" t="str">
        <f t="shared" si="979"/>
        <v/>
      </c>
      <c r="C3267" s="223"/>
      <c r="D3267" s="224" t="str">
        <f t="shared" si="977"/>
        <v/>
      </c>
      <c r="E3267" s="225"/>
      <c r="F3267" s="226">
        <f t="shared" si="978"/>
        <v>0</v>
      </c>
      <c r="G3267" s="286">
        <f t="shared" si="980"/>
        <v>0</v>
      </c>
    </row>
    <row r="3268" spans="1:7" s="229" customFormat="1" ht="24" customHeight="1" x14ac:dyDescent="0.2">
      <c r="A3268" s="224" t="str">
        <f t="shared" si="976"/>
        <v/>
      </c>
      <c r="B3268" s="222" t="str">
        <f t="shared" si="979"/>
        <v/>
      </c>
      <c r="C3268" s="223"/>
      <c r="D3268" s="224" t="str">
        <f t="shared" si="977"/>
        <v/>
      </c>
      <c r="E3268" s="225"/>
      <c r="F3268" s="226">
        <f t="shared" si="978"/>
        <v>0</v>
      </c>
      <c r="G3268" s="286">
        <f t="shared" si="980"/>
        <v>0</v>
      </c>
    </row>
    <row r="3269" spans="1:7" s="229" customFormat="1" ht="24" customHeight="1" x14ac:dyDescent="0.2">
      <c r="A3269" s="224" t="str">
        <f t="shared" si="976"/>
        <v/>
      </c>
      <c r="B3269" s="222" t="str">
        <f t="shared" si="979"/>
        <v/>
      </c>
      <c r="C3269" s="223"/>
      <c r="D3269" s="224" t="str">
        <f t="shared" si="977"/>
        <v/>
      </c>
      <c r="E3269" s="225"/>
      <c r="F3269" s="226">
        <f t="shared" si="978"/>
        <v>0</v>
      </c>
      <c r="G3269" s="286">
        <f t="shared" si="980"/>
        <v>0</v>
      </c>
    </row>
    <row r="3270" spans="1:7" s="229" customFormat="1" ht="24" customHeight="1" x14ac:dyDescent="0.2">
      <c r="A3270" s="224" t="str">
        <f t="shared" si="976"/>
        <v/>
      </c>
      <c r="B3270" s="222" t="str">
        <f t="shared" si="979"/>
        <v/>
      </c>
      <c r="C3270" s="223"/>
      <c r="D3270" s="224" t="str">
        <f t="shared" si="977"/>
        <v/>
      </c>
      <c r="E3270" s="225"/>
      <c r="F3270" s="226">
        <f t="shared" si="978"/>
        <v>0</v>
      </c>
      <c r="G3270" s="286">
        <f t="shared" si="980"/>
        <v>0</v>
      </c>
    </row>
    <row r="3271" spans="1:7" s="229" customFormat="1" ht="24" customHeight="1" x14ac:dyDescent="0.2">
      <c r="A3271" s="224" t="str">
        <f t="shared" si="976"/>
        <v/>
      </c>
      <c r="B3271" s="222" t="str">
        <f t="shared" si="979"/>
        <v/>
      </c>
      <c r="C3271" s="223"/>
      <c r="D3271" s="224" t="str">
        <f t="shared" si="977"/>
        <v/>
      </c>
      <c r="E3271" s="225"/>
      <c r="F3271" s="226">
        <f t="shared" si="978"/>
        <v>0</v>
      </c>
      <c r="G3271" s="286">
        <f t="shared" si="980"/>
        <v>0</v>
      </c>
    </row>
    <row r="3272" spans="1:7" s="229" customFormat="1" ht="24" customHeight="1" x14ac:dyDescent="0.2">
      <c r="A3272" s="224" t="str">
        <f t="shared" si="976"/>
        <v/>
      </c>
      <c r="B3272" s="222" t="str">
        <f t="shared" si="979"/>
        <v/>
      </c>
      <c r="C3272" s="223"/>
      <c r="D3272" s="224" t="str">
        <f t="shared" si="977"/>
        <v/>
      </c>
      <c r="E3272" s="225"/>
      <c r="F3272" s="226">
        <f t="shared" si="978"/>
        <v>0</v>
      </c>
      <c r="G3272" s="286">
        <f t="shared" si="980"/>
        <v>0</v>
      </c>
    </row>
    <row r="3273" spans="1:7" s="229" customFormat="1" ht="24" customHeight="1" x14ac:dyDescent="0.2">
      <c r="A3273" s="224" t="str">
        <f t="shared" si="976"/>
        <v/>
      </c>
      <c r="B3273" s="222" t="str">
        <f t="shared" si="979"/>
        <v/>
      </c>
      <c r="C3273" s="223"/>
      <c r="D3273" s="224" t="str">
        <f t="shared" si="977"/>
        <v/>
      </c>
      <c r="E3273" s="225"/>
      <c r="F3273" s="226">
        <f t="shared" si="978"/>
        <v>0</v>
      </c>
      <c r="G3273" s="286">
        <f t="shared" si="980"/>
        <v>0</v>
      </c>
    </row>
    <row r="3274" spans="1:7" s="229" customFormat="1" ht="24" customHeight="1" x14ac:dyDescent="0.2">
      <c r="A3274" s="224" t="str">
        <f t="shared" si="976"/>
        <v/>
      </c>
      <c r="B3274" s="222" t="str">
        <f t="shared" si="979"/>
        <v/>
      </c>
      <c r="C3274" s="223"/>
      <c r="D3274" s="224" t="str">
        <f t="shared" si="977"/>
        <v/>
      </c>
      <c r="E3274" s="225"/>
      <c r="F3274" s="226">
        <f t="shared" si="978"/>
        <v>0</v>
      </c>
      <c r="G3274" s="286">
        <f t="shared" si="980"/>
        <v>0</v>
      </c>
    </row>
    <row r="3275" spans="1:7" s="229" customFormat="1" ht="24" customHeight="1" x14ac:dyDescent="0.2">
      <c r="A3275" s="224" t="str">
        <f t="shared" si="976"/>
        <v/>
      </c>
      <c r="B3275" s="222" t="str">
        <f t="shared" si="979"/>
        <v/>
      </c>
      <c r="C3275" s="223"/>
      <c r="D3275" s="224" t="str">
        <f t="shared" si="977"/>
        <v/>
      </c>
      <c r="E3275" s="225"/>
      <c r="F3275" s="227">
        <f t="shared" si="978"/>
        <v>0</v>
      </c>
      <c r="G3275" s="286">
        <f t="shared" si="980"/>
        <v>0</v>
      </c>
    </row>
    <row r="3276" spans="1:7" ht="24" customHeight="1" x14ac:dyDescent="0.2">
      <c r="A3276" s="287"/>
      <c r="D3276" s="97"/>
      <c r="E3276" s="98"/>
      <c r="F3276" s="273" t="s">
        <v>31</v>
      </c>
      <c r="G3276" s="288">
        <f>SUBTOTAL(9,G3262:G3275)</f>
        <v>0</v>
      </c>
    </row>
    <row r="3277" spans="1:7" ht="24" customHeight="1" x14ac:dyDescent="0.2">
      <c r="A3277" s="287"/>
      <c r="C3277" s="107" t="s">
        <v>605</v>
      </c>
      <c r="D3277" s="97"/>
      <c r="E3277" s="98"/>
      <c r="G3277" s="289"/>
    </row>
    <row r="3278" spans="1:7" s="229" customFormat="1" ht="24" customHeight="1" x14ac:dyDescent="0.2">
      <c r="A3278" s="224" t="str">
        <f t="shared" ref="A3278:A3285" si="981">IFERROR(VLOOKUP(C3278,Tabla_Insumos,4,FALSE),"")</f>
        <v/>
      </c>
      <c r="B3278" s="222">
        <f t="shared" ref="B3278:B3285" si="982">IFERROR(VLOOKUP(A3278,Tabla_Indices,5,FALSE),"")</f>
        <v>0</v>
      </c>
      <c r="C3278" s="223"/>
      <c r="D3278" s="224" t="str">
        <f t="shared" ref="D3278:D3285" si="983">IFERROR(VLOOKUP(C3278,Tabla_Insumos,2,FALSE),"")</f>
        <v/>
      </c>
      <c r="E3278" s="225"/>
      <c r="F3278" s="228">
        <f t="shared" ref="F3278:F3285" si="984">IFERROR(VLOOKUP(C3278,Tabla_Insumos,3,FALSE),0)</f>
        <v>0</v>
      </c>
      <c r="G3278" s="286">
        <f>ROUND(E3278*F3278,2)</f>
        <v>0</v>
      </c>
    </row>
    <row r="3279" spans="1:7" s="229" customFormat="1" ht="24" customHeight="1" x14ac:dyDescent="0.2">
      <c r="A3279" s="224" t="str">
        <f t="shared" si="981"/>
        <v/>
      </c>
      <c r="B3279" s="222">
        <f t="shared" si="982"/>
        <v>0</v>
      </c>
      <c r="C3279" s="223"/>
      <c r="D3279" s="224" t="str">
        <f t="shared" si="983"/>
        <v/>
      </c>
      <c r="E3279" s="225"/>
      <c r="F3279" s="228">
        <f t="shared" si="984"/>
        <v>0</v>
      </c>
      <c r="G3279" s="286">
        <f>ROUND(E3279*F3279,2)</f>
        <v>0</v>
      </c>
    </row>
    <row r="3280" spans="1:7" s="229" customFormat="1" ht="24" customHeight="1" x14ac:dyDescent="0.2">
      <c r="A3280" s="224" t="str">
        <f t="shared" si="981"/>
        <v/>
      </c>
      <c r="B3280" s="222">
        <f t="shared" si="982"/>
        <v>0</v>
      </c>
      <c r="C3280" s="223"/>
      <c r="D3280" s="224" t="str">
        <f t="shared" si="983"/>
        <v/>
      </c>
      <c r="E3280" s="225"/>
      <c r="F3280" s="228">
        <f t="shared" si="984"/>
        <v>0</v>
      </c>
      <c r="G3280" s="286">
        <f t="shared" ref="G3280:G3285" si="985">ROUND(E3280*F3280,2)</f>
        <v>0</v>
      </c>
    </row>
    <row r="3281" spans="1:7" s="229" customFormat="1" ht="24" customHeight="1" x14ac:dyDescent="0.2">
      <c r="A3281" s="224" t="str">
        <f t="shared" si="981"/>
        <v/>
      </c>
      <c r="B3281" s="222">
        <f t="shared" si="982"/>
        <v>0</v>
      </c>
      <c r="C3281" s="223"/>
      <c r="D3281" s="224" t="str">
        <f t="shared" si="983"/>
        <v/>
      </c>
      <c r="E3281" s="225"/>
      <c r="F3281" s="228">
        <f t="shared" si="984"/>
        <v>0</v>
      </c>
      <c r="G3281" s="286">
        <f t="shared" si="985"/>
        <v>0</v>
      </c>
    </row>
    <row r="3282" spans="1:7" s="229" customFormat="1" ht="24" customHeight="1" x14ac:dyDescent="0.2">
      <c r="A3282" s="224" t="str">
        <f t="shared" si="981"/>
        <v/>
      </c>
      <c r="B3282" s="222">
        <f t="shared" si="982"/>
        <v>0</v>
      </c>
      <c r="C3282" s="223"/>
      <c r="D3282" s="224" t="str">
        <f t="shared" si="983"/>
        <v/>
      </c>
      <c r="E3282" s="225"/>
      <c r="F3282" s="226">
        <f t="shared" si="984"/>
        <v>0</v>
      </c>
      <c r="G3282" s="286">
        <f t="shared" si="985"/>
        <v>0</v>
      </c>
    </row>
    <row r="3283" spans="1:7" s="229" customFormat="1" ht="24" customHeight="1" x14ac:dyDescent="0.2">
      <c r="A3283" s="224" t="str">
        <f t="shared" si="981"/>
        <v/>
      </c>
      <c r="B3283" s="222">
        <f t="shared" si="982"/>
        <v>0</v>
      </c>
      <c r="C3283" s="223"/>
      <c r="D3283" s="224" t="str">
        <f t="shared" si="983"/>
        <v/>
      </c>
      <c r="E3283" s="225"/>
      <c r="F3283" s="226">
        <f t="shared" si="984"/>
        <v>0</v>
      </c>
      <c r="G3283" s="286">
        <f t="shared" si="985"/>
        <v>0</v>
      </c>
    </row>
    <row r="3284" spans="1:7" s="229" customFormat="1" ht="24" customHeight="1" x14ac:dyDescent="0.2">
      <c r="A3284" s="224" t="str">
        <f t="shared" si="981"/>
        <v/>
      </c>
      <c r="B3284" s="222">
        <f t="shared" si="982"/>
        <v>0</v>
      </c>
      <c r="C3284" s="223"/>
      <c r="D3284" s="224" t="str">
        <f t="shared" si="983"/>
        <v/>
      </c>
      <c r="E3284" s="225"/>
      <c r="F3284" s="226">
        <f t="shared" si="984"/>
        <v>0</v>
      </c>
      <c r="G3284" s="286">
        <f t="shared" si="985"/>
        <v>0</v>
      </c>
    </row>
    <row r="3285" spans="1:7" s="229" customFormat="1" ht="24" customHeight="1" x14ac:dyDescent="0.2">
      <c r="A3285" s="224" t="str">
        <f t="shared" si="981"/>
        <v/>
      </c>
      <c r="B3285" s="222">
        <f t="shared" si="982"/>
        <v>0</v>
      </c>
      <c r="C3285" s="223"/>
      <c r="D3285" s="224" t="str">
        <f t="shared" si="983"/>
        <v/>
      </c>
      <c r="E3285" s="225"/>
      <c r="F3285" s="226">
        <f t="shared" si="984"/>
        <v>0</v>
      </c>
      <c r="G3285" s="286">
        <f t="shared" si="985"/>
        <v>0</v>
      </c>
    </row>
    <row r="3286" spans="1:7" ht="24" customHeight="1" x14ac:dyDescent="0.2">
      <c r="A3286" s="287"/>
      <c r="D3286" s="97"/>
      <c r="E3286" s="98"/>
      <c r="F3286" s="273" t="s">
        <v>32</v>
      </c>
      <c r="G3286" s="288">
        <f>SUBTOTAL(9,G3278:G3285)</f>
        <v>0</v>
      </c>
    </row>
    <row r="3287" spans="1:7" ht="24" customHeight="1" x14ac:dyDescent="0.2">
      <c r="A3287" s="287"/>
      <c r="C3287" s="107" t="s">
        <v>606</v>
      </c>
      <c r="D3287" s="97"/>
      <c r="E3287" s="98"/>
      <c r="G3287" s="289"/>
    </row>
    <row r="3288" spans="1:7" s="229" customFormat="1" ht="24" customHeight="1" x14ac:dyDescent="0.2">
      <c r="A3288" s="224" t="str">
        <f t="shared" ref="A3288:A3296" si="986">IFERROR(VLOOKUP(C3288,Tabla_Insumos,4,FALSE),"")</f>
        <v/>
      </c>
      <c r="B3288" s="222" t="str">
        <f t="shared" ref="B3288:B3296" si="987">IFERROR(VLOOKUP(C3288,Tabla_Insumos,5,FALSE),"")</f>
        <v/>
      </c>
      <c r="C3288" s="223"/>
      <c r="D3288" s="224" t="str">
        <f t="shared" ref="D3288:D3296" si="988">IFERROR(VLOOKUP(C3288,Tabla_Insumos,2,FALSE),"")</f>
        <v/>
      </c>
      <c r="E3288" s="225"/>
      <c r="F3288" s="226">
        <f t="shared" ref="F3288:F3296" si="989">IFERROR(VLOOKUP(C3288,Tabla_Insumos,3,FALSE),0)</f>
        <v>0</v>
      </c>
      <c r="G3288" s="286">
        <f t="shared" ref="G3288:G3296" si="990">ROUND(E3288*F3288,2)</f>
        <v>0</v>
      </c>
    </row>
    <row r="3289" spans="1:7" s="229" customFormat="1" ht="24" customHeight="1" x14ac:dyDescent="0.2">
      <c r="A3289" s="224" t="str">
        <f t="shared" si="986"/>
        <v/>
      </c>
      <c r="B3289" s="222" t="str">
        <f t="shared" si="987"/>
        <v/>
      </c>
      <c r="C3289" s="223"/>
      <c r="D3289" s="224" t="str">
        <f t="shared" si="988"/>
        <v/>
      </c>
      <c r="E3289" s="225"/>
      <c r="F3289" s="226">
        <f t="shared" si="989"/>
        <v>0</v>
      </c>
      <c r="G3289" s="286">
        <f t="shared" si="990"/>
        <v>0</v>
      </c>
    </row>
    <row r="3290" spans="1:7" s="229" customFormat="1" ht="24" customHeight="1" x14ac:dyDescent="0.2">
      <c r="A3290" s="224" t="str">
        <f t="shared" si="986"/>
        <v/>
      </c>
      <c r="B3290" s="222" t="str">
        <f t="shared" si="987"/>
        <v/>
      </c>
      <c r="C3290" s="223"/>
      <c r="D3290" s="224" t="str">
        <f t="shared" si="988"/>
        <v/>
      </c>
      <c r="E3290" s="225"/>
      <c r="F3290" s="226">
        <f t="shared" si="989"/>
        <v>0</v>
      </c>
      <c r="G3290" s="286">
        <f t="shared" si="990"/>
        <v>0</v>
      </c>
    </row>
    <row r="3291" spans="1:7" s="229" customFormat="1" ht="24" customHeight="1" x14ac:dyDescent="0.2">
      <c r="A3291" s="224" t="str">
        <f t="shared" si="986"/>
        <v/>
      </c>
      <c r="B3291" s="222" t="str">
        <f t="shared" si="987"/>
        <v/>
      </c>
      <c r="C3291" s="223"/>
      <c r="D3291" s="224" t="str">
        <f t="shared" si="988"/>
        <v/>
      </c>
      <c r="E3291" s="225"/>
      <c r="F3291" s="226">
        <f t="shared" si="989"/>
        <v>0</v>
      </c>
      <c r="G3291" s="286">
        <f t="shared" si="990"/>
        <v>0</v>
      </c>
    </row>
    <row r="3292" spans="1:7" s="229" customFormat="1" ht="24" customHeight="1" x14ac:dyDescent="0.2">
      <c r="A3292" s="224" t="str">
        <f t="shared" si="986"/>
        <v/>
      </c>
      <c r="B3292" s="222" t="str">
        <f t="shared" si="987"/>
        <v/>
      </c>
      <c r="C3292" s="223"/>
      <c r="D3292" s="224" t="str">
        <f t="shared" si="988"/>
        <v/>
      </c>
      <c r="E3292" s="225"/>
      <c r="F3292" s="226">
        <f t="shared" si="989"/>
        <v>0</v>
      </c>
      <c r="G3292" s="286">
        <f t="shared" si="990"/>
        <v>0</v>
      </c>
    </row>
    <row r="3293" spans="1:7" s="229" customFormat="1" ht="24" customHeight="1" x14ac:dyDescent="0.2">
      <c r="A3293" s="224" t="str">
        <f t="shared" si="986"/>
        <v/>
      </c>
      <c r="B3293" s="222" t="str">
        <f t="shared" si="987"/>
        <v/>
      </c>
      <c r="C3293" s="223"/>
      <c r="D3293" s="224" t="str">
        <f t="shared" si="988"/>
        <v/>
      </c>
      <c r="E3293" s="225"/>
      <c r="F3293" s="226">
        <f t="shared" si="989"/>
        <v>0</v>
      </c>
      <c r="G3293" s="286">
        <f t="shared" si="990"/>
        <v>0</v>
      </c>
    </row>
    <row r="3294" spans="1:7" s="229" customFormat="1" ht="24" customHeight="1" x14ac:dyDescent="0.2">
      <c r="A3294" s="224" t="str">
        <f t="shared" si="986"/>
        <v/>
      </c>
      <c r="B3294" s="222" t="str">
        <f t="shared" si="987"/>
        <v/>
      </c>
      <c r="C3294" s="223"/>
      <c r="D3294" s="224" t="str">
        <f t="shared" si="988"/>
        <v/>
      </c>
      <c r="E3294" s="225"/>
      <c r="F3294" s="226">
        <f t="shared" si="989"/>
        <v>0</v>
      </c>
      <c r="G3294" s="286">
        <f t="shared" si="990"/>
        <v>0</v>
      </c>
    </row>
    <row r="3295" spans="1:7" s="229" customFormat="1" ht="24" customHeight="1" x14ac:dyDescent="0.2">
      <c r="A3295" s="224" t="str">
        <f t="shared" si="986"/>
        <v/>
      </c>
      <c r="B3295" s="222" t="str">
        <f t="shared" si="987"/>
        <v/>
      </c>
      <c r="C3295" s="223"/>
      <c r="D3295" s="224" t="str">
        <f t="shared" si="988"/>
        <v/>
      </c>
      <c r="E3295" s="225"/>
      <c r="F3295" s="226">
        <f t="shared" si="989"/>
        <v>0</v>
      </c>
      <c r="G3295" s="286">
        <f t="shared" si="990"/>
        <v>0</v>
      </c>
    </row>
    <row r="3296" spans="1:7" s="229" customFormat="1" ht="24" customHeight="1" x14ac:dyDescent="0.2">
      <c r="A3296" s="224" t="str">
        <f t="shared" si="986"/>
        <v/>
      </c>
      <c r="B3296" s="222" t="str">
        <f t="shared" si="987"/>
        <v/>
      </c>
      <c r="C3296" s="223"/>
      <c r="D3296" s="224" t="str">
        <f t="shared" si="988"/>
        <v/>
      </c>
      <c r="E3296" s="225"/>
      <c r="F3296" s="226">
        <f t="shared" si="989"/>
        <v>0</v>
      </c>
      <c r="G3296" s="286">
        <f t="shared" si="990"/>
        <v>0</v>
      </c>
    </row>
    <row r="3297" spans="1:123" ht="24" customHeight="1" x14ac:dyDescent="0.2">
      <c r="A3297" s="290"/>
      <c r="B3297" s="97"/>
      <c r="D3297" s="97"/>
      <c r="E3297" s="98"/>
      <c r="F3297" s="273" t="s">
        <v>33</v>
      </c>
      <c r="G3297" s="288">
        <f>SUBTOTAL(9,G3288:G3296)</f>
        <v>0</v>
      </c>
    </row>
    <row r="3298" spans="1:123" ht="24" customHeight="1" x14ac:dyDescent="0.2">
      <c r="A3298" s="291"/>
      <c r="B3298" s="97"/>
      <c r="D3298" s="97"/>
      <c r="E3298" s="98"/>
      <c r="G3298" s="289"/>
    </row>
    <row r="3299" spans="1:123" ht="24" customHeight="1" x14ac:dyDescent="0.2">
      <c r="A3299" s="292" t="str">
        <f>B3257</f>
        <v/>
      </c>
      <c r="B3299" s="293" t="str">
        <f>C3257</f>
        <v/>
      </c>
      <c r="C3299" s="104"/>
      <c r="D3299" s="104" t="s">
        <v>34</v>
      </c>
      <c r="E3299" s="105"/>
      <c r="F3299" s="295" t="s">
        <v>35</v>
      </c>
      <c r="G3299" s="294">
        <f>SUBTOTAL(9,G3262:G3298)</f>
        <v>0</v>
      </c>
    </row>
    <row r="3301" spans="1:123" ht="24" customHeight="1" x14ac:dyDescent="0.2">
      <c r="A3301" s="274" t="s">
        <v>37</v>
      </c>
      <c r="B3301" s="275"/>
      <c r="C3301" s="275"/>
      <c r="D3301" s="275"/>
      <c r="E3301" s="275"/>
      <c r="F3301" s="275"/>
      <c r="G3301" s="276"/>
    </row>
    <row r="3302" spans="1:123" ht="24" customHeight="1" x14ac:dyDescent="0.2">
      <c r="A3302" s="277" t="s">
        <v>602</v>
      </c>
      <c r="B3302" s="93" t="str">
        <f>Comitente</f>
        <v>DIRECCION PROVINCIAL DE ESPACIOS VERDES</v>
      </c>
      <c r="C3302" s="89"/>
      <c r="D3302" s="94"/>
      <c r="E3302" s="94"/>
      <c r="F3302" s="95"/>
      <c r="G3302" s="278"/>
    </row>
    <row r="3303" spans="1:123" ht="24" customHeight="1" x14ac:dyDescent="0.2">
      <c r="A3303" s="277" t="s">
        <v>603</v>
      </c>
      <c r="B3303" s="93">
        <f>Contratista</f>
        <v>0</v>
      </c>
      <c r="C3303" s="90"/>
      <c r="D3303" s="90"/>
      <c r="E3303" s="90"/>
      <c r="F3303" s="96"/>
      <c r="G3303" s="279"/>
    </row>
    <row r="3304" spans="1:123" ht="24" customHeight="1" x14ac:dyDescent="0.2">
      <c r="A3304" s="277" t="s">
        <v>24</v>
      </c>
      <c r="B3304" s="93" t="str">
        <f>Obra</f>
        <v>EXTRACCION DE MANGRULLO EXISTENTE, PROVISION DE NUEVO MANGRULLO Y REFUNCIONALIZACION DE JUEGOS DE NIÑOS EN PARQUE DE MAYO</v>
      </c>
      <c r="C3304" s="90"/>
      <c r="D3304" s="90"/>
      <c r="E3304" s="90"/>
      <c r="F3304" s="96" t="s">
        <v>38</v>
      </c>
      <c r="G3304" s="280">
        <f>Fecha_Base</f>
        <v>44865</v>
      </c>
    </row>
    <row r="3305" spans="1:123" ht="24" customHeight="1" x14ac:dyDescent="0.2">
      <c r="A3305" s="281" t="s">
        <v>601</v>
      </c>
      <c r="B3305" s="91" t="str">
        <f>Ubicación</f>
        <v>CAPITAL</v>
      </c>
      <c r="C3305" s="91"/>
      <c r="D3305" s="97"/>
      <c r="E3305" s="98"/>
      <c r="G3305" s="282"/>
    </row>
    <row r="3306" spans="1:123" ht="24" customHeight="1" x14ac:dyDescent="0.2">
      <c r="A3306" s="281" t="s">
        <v>39</v>
      </c>
      <c r="B3306" s="100" t="str">
        <f>IFERROR(VALUE(LEFT(B3307,FIND(".",B3307)-1)),"")</f>
        <v/>
      </c>
      <c r="C3306" s="92" t="str">
        <f>IFERROR(VLOOKUP(B3306,Tabla_CyP,2,FALSE),"")</f>
        <v/>
      </c>
      <c r="E3306" s="98"/>
      <c r="G3306" s="282"/>
    </row>
    <row r="3307" spans="1:123" ht="24" customHeight="1" x14ac:dyDescent="0.2">
      <c r="A3307" s="281" t="s">
        <v>25</v>
      </c>
      <c r="B3307" s="101" t="str">
        <f>IFERROR(VLOOKUP(COUNTIF($A$1:A3307,"ANALISIS DE PRECIOS"),Tabla_NumeroItem,2,FALSE),"")</f>
        <v/>
      </c>
      <c r="C3307" s="92" t="str">
        <f>IFERROR(VLOOKUP(B3307,Tabla_CyP,2,FALSE),"")</f>
        <v/>
      </c>
      <c r="D3307" s="97"/>
      <c r="E3307" s="98"/>
      <c r="F3307" s="96" t="s">
        <v>26</v>
      </c>
      <c r="G3307" s="283" t="str">
        <f>IFERROR(VLOOKUP(B3307,Tabla_CyP,4,FALSE),"")</f>
        <v/>
      </c>
    </row>
    <row r="3308" spans="1:123" ht="24" customHeight="1" x14ac:dyDescent="0.2">
      <c r="A3308" s="281"/>
      <c r="B3308" s="91"/>
      <c r="D3308" s="97"/>
      <c r="E3308" s="98"/>
      <c r="G3308" s="282"/>
    </row>
    <row r="3309" spans="1:123" ht="24" customHeight="1" x14ac:dyDescent="0.2">
      <c r="A3309" s="334" t="s">
        <v>507</v>
      </c>
      <c r="B3309" s="335"/>
      <c r="C3309" s="336" t="s">
        <v>0</v>
      </c>
      <c r="D3309" s="336" t="s">
        <v>27</v>
      </c>
      <c r="E3309" s="338" t="s">
        <v>28</v>
      </c>
      <c r="F3309" s="340" t="s">
        <v>29</v>
      </c>
      <c r="G3309" s="340" t="s">
        <v>30</v>
      </c>
    </row>
    <row r="3310" spans="1:123" s="97" customFormat="1" ht="24" customHeight="1" x14ac:dyDescent="0.2">
      <c r="A3310" s="102" t="s">
        <v>508</v>
      </c>
      <c r="B3310" s="102" t="s">
        <v>509</v>
      </c>
      <c r="C3310" s="337"/>
      <c r="D3310" s="337"/>
      <c r="E3310" s="339"/>
      <c r="F3310" s="341"/>
      <c r="G3310" s="341"/>
      <c r="H3310" s="230"/>
      <c r="I3310" s="230"/>
      <c r="J3310" s="230"/>
      <c r="K3310" s="230"/>
      <c r="L3310" s="230"/>
      <c r="M3310" s="230"/>
      <c r="N3310" s="230"/>
      <c r="O3310" s="230"/>
      <c r="P3310" s="230"/>
      <c r="Q3310" s="230"/>
      <c r="R3310" s="230"/>
      <c r="S3310" s="230"/>
      <c r="T3310" s="230"/>
      <c r="U3310" s="230"/>
      <c r="V3310" s="230"/>
      <c r="W3310" s="230"/>
      <c r="X3310" s="230"/>
      <c r="Y3310" s="230"/>
      <c r="Z3310" s="230"/>
      <c r="AA3310" s="230"/>
      <c r="AB3310" s="230"/>
      <c r="AC3310" s="230"/>
      <c r="AD3310" s="230"/>
      <c r="AE3310" s="230"/>
      <c r="AF3310" s="230"/>
      <c r="AG3310" s="230"/>
      <c r="AH3310" s="230"/>
      <c r="AI3310" s="230"/>
      <c r="AJ3310" s="230"/>
      <c r="AK3310" s="230"/>
      <c r="AL3310" s="230"/>
      <c r="AM3310" s="230"/>
      <c r="AN3310" s="230"/>
      <c r="AO3310" s="230"/>
      <c r="AP3310" s="230"/>
      <c r="AQ3310" s="230"/>
      <c r="AR3310" s="230"/>
      <c r="AS3310" s="230"/>
      <c r="AT3310" s="230"/>
      <c r="AU3310" s="230"/>
      <c r="AV3310" s="230"/>
      <c r="AW3310" s="230"/>
      <c r="AX3310" s="230"/>
      <c r="AY3310" s="230"/>
      <c r="AZ3310" s="230"/>
      <c r="BA3310" s="230"/>
      <c r="BB3310" s="230"/>
      <c r="BC3310" s="230"/>
      <c r="BD3310" s="230"/>
      <c r="BE3310" s="230"/>
      <c r="BF3310" s="230"/>
      <c r="BG3310" s="230"/>
      <c r="BH3310" s="230"/>
      <c r="BI3310" s="230"/>
      <c r="BJ3310" s="230"/>
      <c r="BK3310" s="230"/>
      <c r="BL3310" s="230"/>
      <c r="BM3310" s="230"/>
      <c r="BN3310" s="230"/>
      <c r="BO3310" s="230"/>
      <c r="BP3310" s="230"/>
      <c r="BQ3310" s="230"/>
      <c r="BR3310" s="230"/>
      <c r="BS3310" s="230"/>
      <c r="BT3310" s="230"/>
      <c r="BU3310" s="230"/>
      <c r="BV3310" s="230"/>
      <c r="BW3310" s="230"/>
      <c r="BX3310" s="230"/>
      <c r="BY3310" s="230"/>
      <c r="BZ3310" s="230"/>
      <c r="CA3310" s="230"/>
      <c r="CB3310" s="230"/>
      <c r="CC3310" s="230"/>
      <c r="CD3310" s="230"/>
      <c r="CE3310" s="230"/>
      <c r="CF3310" s="230"/>
      <c r="CG3310" s="230"/>
      <c r="CH3310" s="230"/>
      <c r="CI3310" s="230"/>
      <c r="CJ3310" s="230"/>
      <c r="CK3310" s="230"/>
      <c r="CL3310" s="230"/>
      <c r="CM3310" s="230"/>
      <c r="CN3310" s="230"/>
      <c r="CO3310" s="230"/>
      <c r="CP3310" s="230"/>
      <c r="CQ3310" s="230"/>
      <c r="CR3310" s="230"/>
      <c r="CS3310" s="230"/>
      <c r="CT3310" s="230"/>
      <c r="CU3310" s="230"/>
      <c r="CV3310" s="230"/>
      <c r="CW3310" s="230"/>
      <c r="CX3310" s="230"/>
      <c r="CY3310" s="230"/>
      <c r="CZ3310" s="230"/>
      <c r="DA3310" s="230"/>
      <c r="DB3310" s="230"/>
      <c r="DC3310" s="230"/>
      <c r="DD3310" s="230"/>
      <c r="DE3310" s="230"/>
      <c r="DF3310" s="230"/>
      <c r="DG3310" s="230"/>
      <c r="DH3310" s="230"/>
      <c r="DI3310" s="230"/>
      <c r="DJ3310" s="230"/>
      <c r="DK3310" s="230"/>
      <c r="DL3310" s="230"/>
      <c r="DM3310" s="230"/>
      <c r="DN3310" s="230"/>
      <c r="DO3310" s="230"/>
      <c r="DP3310" s="230"/>
      <c r="DQ3310" s="230"/>
      <c r="DR3310" s="230"/>
      <c r="DS3310" s="230"/>
    </row>
    <row r="3311" spans="1:123" ht="24" customHeight="1" x14ac:dyDescent="0.2">
      <c r="A3311" s="284"/>
      <c r="B3311" s="103"/>
      <c r="C3311" s="143" t="s">
        <v>604</v>
      </c>
      <c r="D3311" s="104"/>
      <c r="E3311" s="105"/>
      <c r="F3311" s="106"/>
      <c r="G3311" s="285"/>
    </row>
    <row r="3312" spans="1:123" s="229" customFormat="1" ht="24" customHeight="1" x14ac:dyDescent="0.2">
      <c r="A3312" s="224" t="str">
        <f t="shared" ref="A3312:A3325" si="991">IFERROR(VLOOKUP(C3312,Tabla_Insumos,4,FALSE),"")</f>
        <v/>
      </c>
      <c r="B3312" s="222" t="str">
        <f>IFERROR(VLOOKUP(C3312,Tabla_Insumos,5,FALSE),"")</f>
        <v/>
      </c>
      <c r="C3312" s="223"/>
      <c r="D3312" s="224" t="str">
        <f t="shared" ref="D3312:D3325" si="992">IFERROR(VLOOKUP(C3312,Tabla_Insumos,2,FALSE),"")</f>
        <v/>
      </c>
      <c r="E3312" s="225"/>
      <c r="F3312" s="226">
        <f t="shared" ref="F3312:F3325" si="993">IFERROR(VLOOKUP(C3312,Tabla_Insumos,3,FALSE),0)</f>
        <v>0</v>
      </c>
      <c r="G3312" s="286">
        <f>ROUND(E3312*F3312,2)</f>
        <v>0</v>
      </c>
    </row>
    <row r="3313" spans="1:7" s="229" customFormat="1" ht="24" customHeight="1" x14ac:dyDescent="0.2">
      <c r="A3313" s="224" t="str">
        <f t="shared" si="991"/>
        <v/>
      </c>
      <c r="B3313" s="222" t="str">
        <f t="shared" ref="B3313:B3325" si="994">IFERROR(VLOOKUP(C3313,Tabla_Insumos,5,FALSE),"")</f>
        <v/>
      </c>
      <c r="C3313" s="223"/>
      <c r="D3313" s="224" t="str">
        <f t="shared" si="992"/>
        <v/>
      </c>
      <c r="E3313" s="225"/>
      <c r="F3313" s="226">
        <f t="shared" si="993"/>
        <v>0</v>
      </c>
      <c r="G3313" s="286">
        <f t="shared" ref="G3313:G3325" si="995">ROUND(E3313*F3313,2)</f>
        <v>0</v>
      </c>
    </row>
    <row r="3314" spans="1:7" s="229" customFormat="1" ht="24" customHeight="1" x14ac:dyDescent="0.2">
      <c r="A3314" s="224" t="str">
        <f t="shared" si="991"/>
        <v/>
      </c>
      <c r="B3314" s="222" t="str">
        <f t="shared" si="994"/>
        <v/>
      </c>
      <c r="C3314" s="223"/>
      <c r="D3314" s="224" t="str">
        <f t="shared" si="992"/>
        <v/>
      </c>
      <c r="E3314" s="225"/>
      <c r="F3314" s="226">
        <f t="shared" si="993"/>
        <v>0</v>
      </c>
      <c r="G3314" s="286">
        <f t="shared" si="995"/>
        <v>0</v>
      </c>
    </row>
    <row r="3315" spans="1:7" s="229" customFormat="1" ht="24" customHeight="1" x14ac:dyDescent="0.2">
      <c r="A3315" s="224" t="str">
        <f t="shared" si="991"/>
        <v/>
      </c>
      <c r="B3315" s="222" t="str">
        <f t="shared" si="994"/>
        <v/>
      </c>
      <c r="C3315" s="223"/>
      <c r="D3315" s="224" t="str">
        <f t="shared" si="992"/>
        <v/>
      </c>
      <c r="E3315" s="225"/>
      <c r="F3315" s="226">
        <f t="shared" si="993"/>
        <v>0</v>
      </c>
      <c r="G3315" s="286">
        <f t="shared" si="995"/>
        <v>0</v>
      </c>
    </row>
    <row r="3316" spans="1:7" s="229" customFormat="1" ht="24" customHeight="1" x14ac:dyDescent="0.2">
      <c r="A3316" s="224" t="str">
        <f t="shared" si="991"/>
        <v/>
      </c>
      <c r="B3316" s="222" t="str">
        <f t="shared" si="994"/>
        <v/>
      </c>
      <c r="C3316" s="223"/>
      <c r="D3316" s="224" t="str">
        <f t="shared" si="992"/>
        <v/>
      </c>
      <c r="E3316" s="225"/>
      <c r="F3316" s="226">
        <f t="shared" si="993"/>
        <v>0</v>
      </c>
      <c r="G3316" s="286">
        <f t="shared" si="995"/>
        <v>0</v>
      </c>
    </row>
    <row r="3317" spans="1:7" s="229" customFormat="1" ht="24" customHeight="1" x14ac:dyDescent="0.2">
      <c r="A3317" s="224" t="str">
        <f t="shared" si="991"/>
        <v/>
      </c>
      <c r="B3317" s="222" t="str">
        <f t="shared" si="994"/>
        <v/>
      </c>
      <c r="C3317" s="223"/>
      <c r="D3317" s="224" t="str">
        <f t="shared" si="992"/>
        <v/>
      </c>
      <c r="E3317" s="225"/>
      <c r="F3317" s="226">
        <f t="shared" si="993"/>
        <v>0</v>
      </c>
      <c r="G3317" s="286">
        <f t="shared" si="995"/>
        <v>0</v>
      </c>
    </row>
    <row r="3318" spans="1:7" s="229" customFormat="1" ht="24" customHeight="1" x14ac:dyDescent="0.2">
      <c r="A3318" s="224" t="str">
        <f t="shared" si="991"/>
        <v/>
      </c>
      <c r="B3318" s="222" t="str">
        <f t="shared" si="994"/>
        <v/>
      </c>
      <c r="C3318" s="223"/>
      <c r="D3318" s="224" t="str">
        <f t="shared" si="992"/>
        <v/>
      </c>
      <c r="E3318" s="225"/>
      <c r="F3318" s="226">
        <f t="shared" si="993"/>
        <v>0</v>
      </c>
      <c r="G3318" s="286">
        <f t="shared" si="995"/>
        <v>0</v>
      </c>
    </row>
    <row r="3319" spans="1:7" s="229" customFormat="1" ht="24" customHeight="1" x14ac:dyDescent="0.2">
      <c r="A3319" s="224" t="str">
        <f t="shared" si="991"/>
        <v/>
      </c>
      <c r="B3319" s="222" t="str">
        <f t="shared" si="994"/>
        <v/>
      </c>
      <c r="C3319" s="223"/>
      <c r="D3319" s="224" t="str">
        <f t="shared" si="992"/>
        <v/>
      </c>
      <c r="E3319" s="225"/>
      <c r="F3319" s="226">
        <f t="shared" si="993"/>
        <v>0</v>
      </c>
      <c r="G3319" s="286">
        <f t="shared" si="995"/>
        <v>0</v>
      </c>
    </row>
    <row r="3320" spans="1:7" s="229" customFormat="1" ht="24" customHeight="1" x14ac:dyDescent="0.2">
      <c r="A3320" s="224" t="str">
        <f t="shared" si="991"/>
        <v/>
      </c>
      <c r="B3320" s="222" t="str">
        <f t="shared" si="994"/>
        <v/>
      </c>
      <c r="C3320" s="223"/>
      <c r="D3320" s="224" t="str">
        <f t="shared" si="992"/>
        <v/>
      </c>
      <c r="E3320" s="225"/>
      <c r="F3320" s="226">
        <f t="shared" si="993"/>
        <v>0</v>
      </c>
      <c r="G3320" s="286">
        <f t="shared" si="995"/>
        <v>0</v>
      </c>
    </row>
    <row r="3321" spans="1:7" s="229" customFormat="1" ht="24" customHeight="1" x14ac:dyDescent="0.2">
      <c r="A3321" s="224" t="str">
        <f t="shared" si="991"/>
        <v/>
      </c>
      <c r="B3321" s="222" t="str">
        <f t="shared" si="994"/>
        <v/>
      </c>
      <c r="C3321" s="223"/>
      <c r="D3321" s="224" t="str">
        <f t="shared" si="992"/>
        <v/>
      </c>
      <c r="E3321" s="225"/>
      <c r="F3321" s="226">
        <f t="shared" si="993"/>
        <v>0</v>
      </c>
      <c r="G3321" s="286">
        <f t="shared" si="995"/>
        <v>0</v>
      </c>
    </row>
    <row r="3322" spans="1:7" s="229" customFormat="1" ht="24" customHeight="1" x14ac:dyDescent="0.2">
      <c r="A3322" s="224" t="str">
        <f t="shared" si="991"/>
        <v/>
      </c>
      <c r="B3322" s="222" t="str">
        <f t="shared" si="994"/>
        <v/>
      </c>
      <c r="C3322" s="223"/>
      <c r="D3322" s="224" t="str">
        <f t="shared" si="992"/>
        <v/>
      </c>
      <c r="E3322" s="225"/>
      <c r="F3322" s="226">
        <f t="shared" si="993"/>
        <v>0</v>
      </c>
      <c r="G3322" s="286">
        <f t="shared" si="995"/>
        <v>0</v>
      </c>
    </row>
    <row r="3323" spans="1:7" s="229" customFormat="1" ht="24" customHeight="1" x14ac:dyDescent="0.2">
      <c r="A3323" s="224" t="str">
        <f t="shared" si="991"/>
        <v/>
      </c>
      <c r="B3323" s="222" t="str">
        <f t="shared" si="994"/>
        <v/>
      </c>
      <c r="C3323" s="223"/>
      <c r="D3323" s="224" t="str">
        <f t="shared" si="992"/>
        <v/>
      </c>
      <c r="E3323" s="225"/>
      <c r="F3323" s="226">
        <f t="shared" si="993"/>
        <v>0</v>
      </c>
      <c r="G3323" s="286">
        <f t="shared" si="995"/>
        <v>0</v>
      </c>
    </row>
    <row r="3324" spans="1:7" s="229" customFormat="1" ht="24" customHeight="1" x14ac:dyDescent="0.2">
      <c r="A3324" s="224" t="str">
        <f t="shared" si="991"/>
        <v/>
      </c>
      <c r="B3324" s="222" t="str">
        <f t="shared" si="994"/>
        <v/>
      </c>
      <c r="C3324" s="223"/>
      <c r="D3324" s="224" t="str">
        <f t="shared" si="992"/>
        <v/>
      </c>
      <c r="E3324" s="225"/>
      <c r="F3324" s="226">
        <f t="shared" si="993"/>
        <v>0</v>
      </c>
      <c r="G3324" s="286">
        <f t="shared" si="995"/>
        <v>0</v>
      </c>
    </row>
    <row r="3325" spans="1:7" s="229" customFormat="1" ht="24" customHeight="1" x14ac:dyDescent="0.2">
      <c r="A3325" s="224" t="str">
        <f t="shared" si="991"/>
        <v/>
      </c>
      <c r="B3325" s="222" t="str">
        <f t="shared" si="994"/>
        <v/>
      </c>
      <c r="C3325" s="223"/>
      <c r="D3325" s="224" t="str">
        <f t="shared" si="992"/>
        <v/>
      </c>
      <c r="E3325" s="225"/>
      <c r="F3325" s="227">
        <f t="shared" si="993"/>
        <v>0</v>
      </c>
      <c r="G3325" s="286">
        <f t="shared" si="995"/>
        <v>0</v>
      </c>
    </row>
    <row r="3326" spans="1:7" ht="24" customHeight="1" x14ac:dyDescent="0.2">
      <c r="A3326" s="287"/>
      <c r="D3326" s="97"/>
      <c r="E3326" s="98"/>
      <c r="F3326" s="273" t="s">
        <v>31</v>
      </c>
      <c r="G3326" s="288">
        <f>SUBTOTAL(9,G3312:G3325)</f>
        <v>0</v>
      </c>
    </row>
    <row r="3327" spans="1:7" ht="24" customHeight="1" x14ac:dyDescent="0.2">
      <c r="A3327" s="287"/>
      <c r="C3327" s="107" t="s">
        <v>605</v>
      </c>
      <c r="D3327" s="97"/>
      <c r="E3327" s="98"/>
      <c r="G3327" s="289"/>
    </row>
    <row r="3328" spans="1:7" s="229" customFormat="1" ht="24" customHeight="1" x14ac:dyDescent="0.2">
      <c r="A3328" s="224" t="str">
        <f t="shared" ref="A3328:A3335" si="996">IFERROR(VLOOKUP(C3328,Tabla_Insumos,4,FALSE),"")</f>
        <v/>
      </c>
      <c r="B3328" s="222">
        <f t="shared" ref="B3328:B3335" si="997">IFERROR(VLOOKUP(A3328,Tabla_Indices,5,FALSE),"")</f>
        <v>0</v>
      </c>
      <c r="C3328" s="223"/>
      <c r="D3328" s="224" t="str">
        <f t="shared" ref="D3328:D3335" si="998">IFERROR(VLOOKUP(C3328,Tabla_Insumos,2,FALSE),"")</f>
        <v/>
      </c>
      <c r="E3328" s="225"/>
      <c r="F3328" s="228">
        <f t="shared" ref="F3328:F3335" si="999">IFERROR(VLOOKUP(C3328,Tabla_Insumos,3,FALSE),0)</f>
        <v>0</v>
      </c>
      <c r="G3328" s="286">
        <f>ROUND(E3328*F3328,2)</f>
        <v>0</v>
      </c>
    </row>
    <row r="3329" spans="1:7" s="229" customFormat="1" ht="24" customHeight="1" x14ac:dyDescent="0.2">
      <c r="A3329" s="224" t="str">
        <f t="shared" si="996"/>
        <v/>
      </c>
      <c r="B3329" s="222">
        <f t="shared" si="997"/>
        <v>0</v>
      </c>
      <c r="C3329" s="223"/>
      <c r="D3329" s="224" t="str">
        <f t="shared" si="998"/>
        <v/>
      </c>
      <c r="E3329" s="225"/>
      <c r="F3329" s="228">
        <f t="shared" si="999"/>
        <v>0</v>
      </c>
      <c r="G3329" s="286">
        <f>ROUND(E3329*F3329,2)</f>
        <v>0</v>
      </c>
    </row>
    <row r="3330" spans="1:7" s="229" customFormat="1" ht="24" customHeight="1" x14ac:dyDescent="0.2">
      <c r="A3330" s="224" t="str">
        <f t="shared" si="996"/>
        <v/>
      </c>
      <c r="B3330" s="222">
        <f t="shared" si="997"/>
        <v>0</v>
      </c>
      <c r="C3330" s="223"/>
      <c r="D3330" s="224" t="str">
        <f t="shared" si="998"/>
        <v/>
      </c>
      <c r="E3330" s="225"/>
      <c r="F3330" s="228">
        <f t="shared" si="999"/>
        <v>0</v>
      </c>
      <c r="G3330" s="286">
        <f t="shared" ref="G3330:G3335" si="1000">ROUND(E3330*F3330,2)</f>
        <v>0</v>
      </c>
    </row>
    <row r="3331" spans="1:7" s="229" customFormat="1" ht="24" customHeight="1" x14ac:dyDescent="0.2">
      <c r="A3331" s="224" t="str">
        <f t="shared" si="996"/>
        <v/>
      </c>
      <c r="B3331" s="222">
        <f t="shared" si="997"/>
        <v>0</v>
      </c>
      <c r="C3331" s="223"/>
      <c r="D3331" s="224" t="str">
        <f t="shared" si="998"/>
        <v/>
      </c>
      <c r="E3331" s="225"/>
      <c r="F3331" s="228">
        <f t="shared" si="999"/>
        <v>0</v>
      </c>
      <c r="G3331" s="286">
        <f t="shared" si="1000"/>
        <v>0</v>
      </c>
    </row>
    <row r="3332" spans="1:7" s="229" customFormat="1" ht="24" customHeight="1" x14ac:dyDescent="0.2">
      <c r="A3332" s="224" t="str">
        <f t="shared" si="996"/>
        <v/>
      </c>
      <c r="B3332" s="222">
        <f t="shared" si="997"/>
        <v>0</v>
      </c>
      <c r="C3332" s="223"/>
      <c r="D3332" s="224" t="str">
        <f t="shared" si="998"/>
        <v/>
      </c>
      <c r="E3332" s="225"/>
      <c r="F3332" s="226">
        <f t="shared" si="999"/>
        <v>0</v>
      </c>
      <c r="G3332" s="286">
        <f t="shared" si="1000"/>
        <v>0</v>
      </c>
    </row>
    <row r="3333" spans="1:7" s="229" customFormat="1" ht="24" customHeight="1" x14ac:dyDescent="0.2">
      <c r="A3333" s="224" t="str">
        <f t="shared" si="996"/>
        <v/>
      </c>
      <c r="B3333" s="222">
        <f t="shared" si="997"/>
        <v>0</v>
      </c>
      <c r="C3333" s="223"/>
      <c r="D3333" s="224" t="str">
        <f t="shared" si="998"/>
        <v/>
      </c>
      <c r="E3333" s="225"/>
      <c r="F3333" s="226">
        <f t="shared" si="999"/>
        <v>0</v>
      </c>
      <c r="G3333" s="286">
        <f t="shared" si="1000"/>
        <v>0</v>
      </c>
    </row>
    <row r="3334" spans="1:7" s="229" customFormat="1" ht="24" customHeight="1" x14ac:dyDescent="0.2">
      <c r="A3334" s="224" t="str">
        <f t="shared" si="996"/>
        <v/>
      </c>
      <c r="B3334" s="222">
        <f t="shared" si="997"/>
        <v>0</v>
      </c>
      <c r="C3334" s="223"/>
      <c r="D3334" s="224" t="str">
        <f t="shared" si="998"/>
        <v/>
      </c>
      <c r="E3334" s="225"/>
      <c r="F3334" s="226">
        <f t="shared" si="999"/>
        <v>0</v>
      </c>
      <c r="G3334" s="286">
        <f t="shared" si="1000"/>
        <v>0</v>
      </c>
    </row>
    <row r="3335" spans="1:7" s="229" customFormat="1" ht="24" customHeight="1" x14ac:dyDescent="0.2">
      <c r="A3335" s="224" t="str">
        <f t="shared" si="996"/>
        <v/>
      </c>
      <c r="B3335" s="222">
        <f t="shared" si="997"/>
        <v>0</v>
      </c>
      <c r="C3335" s="223"/>
      <c r="D3335" s="224" t="str">
        <f t="shared" si="998"/>
        <v/>
      </c>
      <c r="E3335" s="225"/>
      <c r="F3335" s="226">
        <f t="shared" si="999"/>
        <v>0</v>
      </c>
      <c r="G3335" s="286">
        <f t="shared" si="1000"/>
        <v>0</v>
      </c>
    </row>
    <row r="3336" spans="1:7" ht="24" customHeight="1" x14ac:dyDescent="0.2">
      <c r="A3336" s="287"/>
      <c r="D3336" s="97"/>
      <c r="E3336" s="98"/>
      <c r="F3336" s="273" t="s">
        <v>32</v>
      </c>
      <c r="G3336" s="288">
        <f>SUBTOTAL(9,G3328:G3335)</f>
        <v>0</v>
      </c>
    </row>
    <row r="3337" spans="1:7" ht="24" customHeight="1" x14ac:dyDescent="0.2">
      <c r="A3337" s="287"/>
      <c r="C3337" s="107" t="s">
        <v>606</v>
      </c>
      <c r="D3337" s="97"/>
      <c r="E3337" s="98"/>
      <c r="G3337" s="289"/>
    </row>
    <row r="3338" spans="1:7" s="229" customFormat="1" ht="24" customHeight="1" x14ac:dyDescent="0.2">
      <c r="A3338" s="224" t="str">
        <f t="shared" ref="A3338:A3346" si="1001">IFERROR(VLOOKUP(C3338,Tabla_Insumos,4,FALSE),"")</f>
        <v/>
      </c>
      <c r="B3338" s="222" t="str">
        <f t="shared" ref="B3338:B3346" si="1002">IFERROR(VLOOKUP(C3338,Tabla_Insumos,5,FALSE),"")</f>
        <v/>
      </c>
      <c r="C3338" s="223"/>
      <c r="D3338" s="224" t="str">
        <f t="shared" ref="D3338:D3346" si="1003">IFERROR(VLOOKUP(C3338,Tabla_Insumos,2,FALSE),"")</f>
        <v/>
      </c>
      <c r="E3338" s="225"/>
      <c r="F3338" s="226">
        <f t="shared" ref="F3338:F3346" si="1004">IFERROR(VLOOKUP(C3338,Tabla_Insumos,3,FALSE),0)</f>
        <v>0</v>
      </c>
      <c r="G3338" s="286">
        <f t="shared" ref="G3338:G3346" si="1005">ROUND(E3338*F3338,2)</f>
        <v>0</v>
      </c>
    </row>
    <row r="3339" spans="1:7" s="229" customFormat="1" ht="24" customHeight="1" x14ac:dyDescent="0.2">
      <c r="A3339" s="224" t="str">
        <f t="shared" si="1001"/>
        <v/>
      </c>
      <c r="B3339" s="222" t="str">
        <f t="shared" si="1002"/>
        <v/>
      </c>
      <c r="C3339" s="223"/>
      <c r="D3339" s="224" t="str">
        <f t="shared" si="1003"/>
        <v/>
      </c>
      <c r="E3339" s="225"/>
      <c r="F3339" s="226">
        <f t="shared" si="1004"/>
        <v>0</v>
      </c>
      <c r="G3339" s="286">
        <f t="shared" si="1005"/>
        <v>0</v>
      </c>
    </row>
    <row r="3340" spans="1:7" s="229" customFormat="1" ht="24" customHeight="1" x14ac:dyDescent="0.2">
      <c r="A3340" s="224" t="str">
        <f t="shared" si="1001"/>
        <v/>
      </c>
      <c r="B3340" s="222" t="str">
        <f t="shared" si="1002"/>
        <v/>
      </c>
      <c r="C3340" s="223"/>
      <c r="D3340" s="224" t="str">
        <f t="shared" si="1003"/>
        <v/>
      </c>
      <c r="E3340" s="225"/>
      <c r="F3340" s="226">
        <f t="shared" si="1004"/>
        <v>0</v>
      </c>
      <c r="G3340" s="286">
        <f t="shared" si="1005"/>
        <v>0</v>
      </c>
    </row>
    <row r="3341" spans="1:7" s="229" customFormat="1" ht="24" customHeight="1" x14ac:dyDescent="0.2">
      <c r="A3341" s="224" t="str">
        <f t="shared" si="1001"/>
        <v/>
      </c>
      <c r="B3341" s="222" t="str">
        <f t="shared" si="1002"/>
        <v/>
      </c>
      <c r="C3341" s="223"/>
      <c r="D3341" s="224" t="str">
        <f t="shared" si="1003"/>
        <v/>
      </c>
      <c r="E3341" s="225"/>
      <c r="F3341" s="226">
        <f t="shared" si="1004"/>
        <v>0</v>
      </c>
      <c r="G3341" s="286">
        <f t="shared" si="1005"/>
        <v>0</v>
      </c>
    </row>
    <row r="3342" spans="1:7" s="229" customFormat="1" ht="24" customHeight="1" x14ac:dyDescent="0.2">
      <c r="A3342" s="224" t="str">
        <f t="shared" si="1001"/>
        <v/>
      </c>
      <c r="B3342" s="222" t="str">
        <f t="shared" si="1002"/>
        <v/>
      </c>
      <c r="C3342" s="223"/>
      <c r="D3342" s="224" t="str">
        <f t="shared" si="1003"/>
        <v/>
      </c>
      <c r="E3342" s="225"/>
      <c r="F3342" s="226">
        <f t="shared" si="1004"/>
        <v>0</v>
      </c>
      <c r="G3342" s="286">
        <f t="shared" si="1005"/>
        <v>0</v>
      </c>
    </row>
    <row r="3343" spans="1:7" s="229" customFormat="1" ht="24" customHeight="1" x14ac:dyDescent="0.2">
      <c r="A3343" s="224" t="str">
        <f t="shared" si="1001"/>
        <v/>
      </c>
      <c r="B3343" s="222" t="str">
        <f t="shared" si="1002"/>
        <v/>
      </c>
      <c r="C3343" s="223"/>
      <c r="D3343" s="224" t="str">
        <f t="shared" si="1003"/>
        <v/>
      </c>
      <c r="E3343" s="225"/>
      <c r="F3343" s="226">
        <f t="shared" si="1004"/>
        <v>0</v>
      </c>
      <c r="G3343" s="286">
        <f t="shared" si="1005"/>
        <v>0</v>
      </c>
    </row>
    <row r="3344" spans="1:7" s="229" customFormat="1" ht="24" customHeight="1" x14ac:dyDescent="0.2">
      <c r="A3344" s="224" t="str">
        <f t="shared" si="1001"/>
        <v/>
      </c>
      <c r="B3344" s="222" t="str">
        <f t="shared" si="1002"/>
        <v/>
      </c>
      <c r="C3344" s="223"/>
      <c r="D3344" s="224" t="str">
        <f t="shared" si="1003"/>
        <v/>
      </c>
      <c r="E3344" s="225"/>
      <c r="F3344" s="226">
        <f t="shared" si="1004"/>
        <v>0</v>
      </c>
      <c r="G3344" s="286">
        <f t="shared" si="1005"/>
        <v>0</v>
      </c>
    </row>
    <row r="3345" spans="1:123" s="229" customFormat="1" ht="24" customHeight="1" x14ac:dyDescent="0.2">
      <c r="A3345" s="224" t="str">
        <f t="shared" si="1001"/>
        <v/>
      </c>
      <c r="B3345" s="222" t="str">
        <f t="shared" si="1002"/>
        <v/>
      </c>
      <c r="C3345" s="223"/>
      <c r="D3345" s="224" t="str">
        <f t="shared" si="1003"/>
        <v/>
      </c>
      <c r="E3345" s="225"/>
      <c r="F3345" s="226">
        <f t="shared" si="1004"/>
        <v>0</v>
      </c>
      <c r="G3345" s="286">
        <f t="shared" si="1005"/>
        <v>0</v>
      </c>
    </row>
    <row r="3346" spans="1:123" s="229" customFormat="1" ht="24" customHeight="1" x14ac:dyDescent="0.2">
      <c r="A3346" s="224" t="str">
        <f t="shared" si="1001"/>
        <v/>
      </c>
      <c r="B3346" s="222" t="str">
        <f t="shared" si="1002"/>
        <v/>
      </c>
      <c r="C3346" s="223"/>
      <c r="D3346" s="224" t="str">
        <f t="shared" si="1003"/>
        <v/>
      </c>
      <c r="E3346" s="225"/>
      <c r="F3346" s="226">
        <f t="shared" si="1004"/>
        <v>0</v>
      </c>
      <c r="G3346" s="286">
        <f t="shared" si="1005"/>
        <v>0</v>
      </c>
    </row>
    <row r="3347" spans="1:123" ht="24" customHeight="1" x14ac:dyDescent="0.2">
      <c r="A3347" s="290"/>
      <c r="B3347" s="97"/>
      <c r="D3347" s="97"/>
      <c r="E3347" s="98"/>
      <c r="F3347" s="273" t="s">
        <v>33</v>
      </c>
      <c r="G3347" s="288">
        <f>SUBTOTAL(9,G3338:G3346)</f>
        <v>0</v>
      </c>
    </row>
    <row r="3348" spans="1:123" ht="24" customHeight="1" x14ac:dyDescent="0.2">
      <c r="A3348" s="291"/>
      <c r="B3348" s="97"/>
      <c r="D3348" s="97"/>
      <c r="E3348" s="98"/>
      <c r="G3348" s="289"/>
    </row>
    <row r="3349" spans="1:123" ht="24" customHeight="1" x14ac:dyDescent="0.2">
      <c r="A3349" s="292" t="str">
        <f>B3307</f>
        <v/>
      </c>
      <c r="B3349" s="293" t="str">
        <f>C3307</f>
        <v/>
      </c>
      <c r="C3349" s="104"/>
      <c r="D3349" s="104" t="s">
        <v>34</v>
      </c>
      <c r="E3349" s="105"/>
      <c r="F3349" s="295" t="s">
        <v>35</v>
      </c>
      <c r="G3349" s="294">
        <f>SUBTOTAL(9,G3312:G3348)</f>
        <v>0</v>
      </c>
    </row>
    <row r="3351" spans="1:123" ht="24" customHeight="1" x14ac:dyDescent="0.2">
      <c r="A3351" s="274" t="s">
        <v>37</v>
      </c>
      <c r="B3351" s="275"/>
      <c r="C3351" s="275"/>
      <c r="D3351" s="275"/>
      <c r="E3351" s="275"/>
      <c r="F3351" s="275"/>
      <c r="G3351" s="276"/>
    </row>
    <row r="3352" spans="1:123" ht="24" customHeight="1" x14ac:dyDescent="0.2">
      <c r="A3352" s="277" t="s">
        <v>602</v>
      </c>
      <c r="B3352" s="93" t="str">
        <f>Comitente</f>
        <v>DIRECCION PROVINCIAL DE ESPACIOS VERDES</v>
      </c>
      <c r="C3352" s="89"/>
      <c r="D3352" s="94"/>
      <c r="E3352" s="94"/>
      <c r="F3352" s="95"/>
      <c r="G3352" s="278"/>
    </row>
    <row r="3353" spans="1:123" ht="24" customHeight="1" x14ac:dyDescent="0.2">
      <c r="A3353" s="277" t="s">
        <v>603</v>
      </c>
      <c r="B3353" s="93">
        <f>Contratista</f>
        <v>0</v>
      </c>
      <c r="C3353" s="90"/>
      <c r="D3353" s="90"/>
      <c r="E3353" s="90"/>
      <c r="F3353" s="96"/>
      <c r="G3353" s="279"/>
    </row>
    <row r="3354" spans="1:123" ht="24" customHeight="1" x14ac:dyDescent="0.2">
      <c r="A3354" s="277" t="s">
        <v>24</v>
      </c>
      <c r="B3354" s="93" t="str">
        <f>Obra</f>
        <v>EXTRACCION DE MANGRULLO EXISTENTE, PROVISION DE NUEVO MANGRULLO Y REFUNCIONALIZACION DE JUEGOS DE NIÑOS EN PARQUE DE MAYO</v>
      </c>
      <c r="C3354" s="90"/>
      <c r="D3354" s="90"/>
      <c r="E3354" s="90"/>
      <c r="F3354" s="96" t="s">
        <v>38</v>
      </c>
      <c r="G3354" s="280">
        <f>Fecha_Base</f>
        <v>44865</v>
      </c>
    </row>
    <row r="3355" spans="1:123" ht="24" customHeight="1" x14ac:dyDescent="0.2">
      <c r="A3355" s="281" t="s">
        <v>601</v>
      </c>
      <c r="B3355" s="91" t="str">
        <f>Ubicación</f>
        <v>CAPITAL</v>
      </c>
      <c r="C3355" s="91"/>
      <c r="D3355" s="97"/>
      <c r="E3355" s="98"/>
      <c r="G3355" s="282"/>
    </row>
    <row r="3356" spans="1:123" ht="24" customHeight="1" x14ac:dyDescent="0.2">
      <c r="A3356" s="281" t="s">
        <v>39</v>
      </c>
      <c r="B3356" s="100" t="str">
        <f>IFERROR(VALUE(LEFT(B3357,FIND(".",B3357)-1)),"")</f>
        <v/>
      </c>
      <c r="C3356" s="92" t="str">
        <f>IFERROR(VLOOKUP(B3356,Tabla_CyP,2,FALSE),"")</f>
        <v/>
      </c>
      <c r="E3356" s="98"/>
      <c r="G3356" s="282"/>
    </row>
    <row r="3357" spans="1:123" ht="24" customHeight="1" x14ac:dyDescent="0.2">
      <c r="A3357" s="281" t="s">
        <v>25</v>
      </c>
      <c r="B3357" s="101" t="str">
        <f>IFERROR(VLOOKUP(COUNTIF($A$1:A3357,"ANALISIS DE PRECIOS"),Tabla_NumeroItem,2,FALSE),"")</f>
        <v/>
      </c>
      <c r="C3357" s="92" t="str">
        <f>IFERROR(VLOOKUP(B3357,Tabla_CyP,2,FALSE),"")</f>
        <v/>
      </c>
      <c r="D3357" s="97"/>
      <c r="E3357" s="98"/>
      <c r="F3357" s="96" t="s">
        <v>26</v>
      </c>
      <c r="G3357" s="283" t="str">
        <f>IFERROR(VLOOKUP(B3357,Tabla_CyP,4,FALSE),"")</f>
        <v/>
      </c>
    </row>
    <row r="3358" spans="1:123" ht="24" customHeight="1" x14ac:dyDescent="0.2">
      <c r="A3358" s="281"/>
      <c r="B3358" s="91"/>
      <c r="D3358" s="97"/>
      <c r="E3358" s="98"/>
      <c r="G3358" s="282"/>
    </row>
    <row r="3359" spans="1:123" ht="24" customHeight="1" x14ac:dyDescent="0.2">
      <c r="A3359" s="334" t="s">
        <v>507</v>
      </c>
      <c r="B3359" s="335"/>
      <c r="C3359" s="336" t="s">
        <v>0</v>
      </c>
      <c r="D3359" s="336" t="s">
        <v>27</v>
      </c>
      <c r="E3359" s="338" t="s">
        <v>28</v>
      </c>
      <c r="F3359" s="340" t="s">
        <v>29</v>
      </c>
      <c r="G3359" s="340" t="s">
        <v>30</v>
      </c>
    </row>
    <row r="3360" spans="1:123" s="97" customFormat="1" ht="24" customHeight="1" x14ac:dyDescent="0.2">
      <c r="A3360" s="102" t="s">
        <v>508</v>
      </c>
      <c r="B3360" s="102" t="s">
        <v>509</v>
      </c>
      <c r="C3360" s="337"/>
      <c r="D3360" s="337"/>
      <c r="E3360" s="339"/>
      <c r="F3360" s="341"/>
      <c r="G3360" s="341"/>
      <c r="H3360" s="230"/>
      <c r="I3360" s="230"/>
      <c r="J3360" s="230"/>
      <c r="K3360" s="230"/>
      <c r="L3360" s="230"/>
      <c r="M3360" s="230"/>
      <c r="N3360" s="230"/>
      <c r="O3360" s="230"/>
      <c r="P3360" s="230"/>
      <c r="Q3360" s="230"/>
      <c r="R3360" s="230"/>
      <c r="S3360" s="230"/>
      <c r="T3360" s="230"/>
      <c r="U3360" s="230"/>
      <c r="V3360" s="230"/>
      <c r="W3360" s="230"/>
      <c r="X3360" s="230"/>
      <c r="Y3360" s="230"/>
      <c r="Z3360" s="230"/>
      <c r="AA3360" s="230"/>
      <c r="AB3360" s="230"/>
      <c r="AC3360" s="230"/>
      <c r="AD3360" s="230"/>
      <c r="AE3360" s="230"/>
      <c r="AF3360" s="230"/>
      <c r="AG3360" s="230"/>
      <c r="AH3360" s="230"/>
      <c r="AI3360" s="230"/>
      <c r="AJ3360" s="230"/>
      <c r="AK3360" s="230"/>
      <c r="AL3360" s="230"/>
      <c r="AM3360" s="230"/>
      <c r="AN3360" s="230"/>
      <c r="AO3360" s="230"/>
      <c r="AP3360" s="230"/>
      <c r="AQ3360" s="230"/>
      <c r="AR3360" s="230"/>
      <c r="AS3360" s="230"/>
      <c r="AT3360" s="230"/>
      <c r="AU3360" s="230"/>
      <c r="AV3360" s="230"/>
      <c r="AW3360" s="230"/>
      <c r="AX3360" s="230"/>
      <c r="AY3360" s="230"/>
      <c r="AZ3360" s="230"/>
      <c r="BA3360" s="230"/>
      <c r="BB3360" s="230"/>
      <c r="BC3360" s="230"/>
      <c r="BD3360" s="230"/>
      <c r="BE3360" s="230"/>
      <c r="BF3360" s="230"/>
      <c r="BG3360" s="230"/>
      <c r="BH3360" s="230"/>
      <c r="BI3360" s="230"/>
      <c r="BJ3360" s="230"/>
      <c r="BK3360" s="230"/>
      <c r="BL3360" s="230"/>
      <c r="BM3360" s="230"/>
      <c r="BN3360" s="230"/>
      <c r="BO3360" s="230"/>
      <c r="BP3360" s="230"/>
      <c r="BQ3360" s="230"/>
      <c r="BR3360" s="230"/>
      <c r="BS3360" s="230"/>
      <c r="BT3360" s="230"/>
      <c r="BU3360" s="230"/>
      <c r="BV3360" s="230"/>
      <c r="BW3360" s="230"/>
      <c r="BX3360" s="230"/>
      <c r="BY3360" s="230"/>
      <c r="BZ3360" s="230"/>
      <c r="CA3360" s="230"/>
      <c r="CB3360" s="230"/>
      <c r="CC3360" s="230"/>
      <c r="CD3360" s="230"/>
      <c r="CE3360" s="230"/>
      <c r="CF3360" s="230"/>
      <c r="CG3360" s="230"/>
      <c r="CH3360" s="230"/>
      <c r="CI3360" s="230"/>
      <c r="CJ3360" s="230"/>
      <c r="CK3360" s="230"/>
      <c r="CL3360" s="230"/>
      <c r="CM3360" s="230"/>
      <c r="CN3360" s="230"/>
      <c r="CO3360" s="230"/>
      <c r="CP3360" s="230"/>
      <c r="CQ3360" s="230"/>
      <c r="CR3360" s="230"/>
      <c r="CS3360" s="230"/>
      <c r="CT3360" s="230"/>
      <c r="CU3360" s="230"/>
      <c r="CV3360" s="230"/>
      <c r="CW3360" s="230"/>
      <c r="CX3360" s="230"/>
      <c r="CY3360" s="230"/>
      <c r="CZ3360" s="230"/>
      <c r="DA3360" s="230"/>
      <c r="DB3360" s="230"/>
      <c r="DC3360" s="230"/>
      <c r="DD3360" s="230"/>
      <c r="DE3360" s="230"/>
      <c r="DF3360" s="230"/>
      <c r="DG3360" s="230"/>
      <c r="DH3360" s="230"/>
      <c r="DI3360" s="230"/>
      <c r="DJ3360" s="230"/>
      <c r="DK3360" s="230"/>
      <c r="DL3360" s="230"/>
      <c r="DM3360" s="230"/>
      <c r="DN3360" s="230"/>
      <c r="DO3360" s="230"/>
      <c r="DP3360" s="230"/>
      <c r="DQ3360" s="230"/>
      <c r="DR3360" s="230"/>
      <c r="DS3360" s="230"/>
    </row>
    <row r="3361" spans="1:7" ht="24" customHeight="1" x14ac:dyDescent="0.2">
      <c r="A3361" s="284"/>
      <c r="B3361" s="103"/>
      <c r="C3361" s="143" t="s">
        <v>604</v>
      </c>
      <c r="D3361" s="104"/>
      <c r="E3361" s="105"/>
      <c r="F3361" s="106"/>
      <c r="G3361" s="285"/>
    </row>
    <row r="3362" spans="1:7" s="229" customFormat="1" ht="24" customHeight="1" x14ac:dyDescent="0.2">
      <c r="A3362" s="224" t="str">
        <f t="shared" ref="A3362:A3375" si="1006">IFERROR(VLOOKUP(C3362,Tabla_Insumos,4,FALSE),"")</f>
        <v/>
      </c>
      <c r="B3362" s="222" t="str">
        <f>IFERROR(VLOOKUP(C3362,Tabla_Insumos,5,FALSE),"")</f>
        <v/>
      </c>
      <c r="C3362" s="223"/>
      <c r="D3362" s="224" t="str">
        <f t="shared" ref="D3362:D3375" si="1007">IFERROR(VLOOKUP(C3362,Tabla_Insumos,2,FALSE),"")</f>
        <v/>
      </c>
      <c r="E3362" s="225"/>
      <c r="F3362" s="226">
        <f t="shared" ref="F3362:F3375" si="1008">IFERROR(VLOOKUP(C3362,Tabla_Insumos,3,FALSE),0)</f>
        <v>0</v>
      </c>
      <c r="G3362" s="286">
        <f>ROUND(E3362*F3362,2)</f>
        <v>0</v>
      </c>
    </row>
    <row r="3363" spans="1:7" s="229" customFormat="1" ht="24" customHeight="1" x14ac:dyDescent="0.2">
      <c r="A3363" s="224" t="str">
        <f t="shared" si="1006"/>
        <v/>
      </c>
      <c r="B3363" s="222" t="str">
        <f t="shared" ref="B3363:B3375" si="1009">IFERROR(VLOOKUP(C3363,Tabla_Insumos,5,FALSE),"")</f>
        <v/>
      </c>
      <c r="C3363" s="223"/>
      <c r="D3363" s="224" t="str">
        <f t="shared" si="1007"/>
        <v/>
      </c>
      <c r="E3363" s="225"/>
      <c r="F3363" s="226">
        <f t="shared" si="1008"/>
        <v>0</v>
      </c>
      <c r="G3363" s="286">
        <f t="shared" ref="G3363:G3375" si="1010">ROUND(E3363*F3363,2)</f>
        <v>0</v>
      </c>
    </row>
    <row r="3364" spans="1:7" s="229" customFormat="1" ht="24" customHeight="1" x14ac:dyDescent="0.2">
      <c r="A3364" s="224" t="str">
        <f t="shared" si="1006"/>
        <v/>
      </c>
      <c r="B3364" s="222" t="str">
        <f t="shared" si="1009"/>
        <v/>
      </c>
      <c r="C3364" s="223"/>
      <c r="D3364" s="224" t="str">
        <f t="shared" si="1007"/>
        <v/>
      </c>
      <c r="E3364" s="225"/>
      <c r="F3364" s="226">
        <f t="shared" si="1008"/>
        <v>0</v>
      </c>
      <c r="G3364" s="286">
        <f t="shared" si="1010"/>
        <v>0</v>
      </c>
    </row>
    <row r="3365" spans="1:7" s="229" customFormat="1" ht="24" customHeight="1" x14ac:dyDescent="0.2">
      <c r="A3365" s="224" t="str">
        <f t="shared" si="1006"/>
        <v/>
      </c>
      <c r="B3365" s="222" t="str">
        <f t="shared" si="1009"/>
        <v/>
      </c>
      <c r="C3365" s="223"/>
      <c r="D3365" s="224" t="str">
        <f t="shared" si="1007"/>
        <v/>
      </c>
      <c r="E3365" s="225"/>
      <c r="F3365" s="226">
        <f t="shared" si="1008"/>
        <v>0</v>
      </c>
      <c r="G3365" s="286">
        <f t="shared" si="1010"/>
        <v>0</v>
      </c>
    </row>
    <row r="3366" spans="1:7" s="229" customFormat="1" ht="24" customHeight="1" x14ac:dyDescent="0.2">
      <c r="A3366" s="224" t="str">
        <f t="shared" si="1006"/>
        <v/>
      </c>
      <c r="B3366" s="222" t="str">
        <f t="shared" si="1009"/>
        <v/>
      </c>
      <c r="C3366" s="223"/>
      <c r="D3366" s="224" t="str">
        <f t="shared" si="1007"/>
        <v/>
      </c>
      <c r="E3366" s="225"/>
      <c r="F3366" s="226">
        <f t="shared" si="1008"/>
        <v>0</v>
      </c>
      <c r="G3366" s="286">
        <f t="shared" si="1010"/>
        <v>0</v>
      </c>
    </row>
    <row r="3367" spans="1:7" s="229" customFormat="1" ht="24" customHeight="1" x14ac:dyDescent="0.2">
      <c r="A3367" s="224" t="str">
        <f t="shared" si="1006"/>
        <v/>
      </c>
      <c r="B3367" s="222" t="str">
        <f t="shared" si="1009"/>
        <v/>
      </c>
      <c r="C3367" s="223"/>
      <c r="D3367" s="224" t="str">
        <f t="shared" si="1007"/>
        <v/>
      </c>
      <c r="E3367" s="225"/>
      <c r="F3367" s="226">
        <f t="shared" si="1008"/>
        <v>0</v>
      </c>
      <c r="G3367" s="286">
        <f t="shared" si="1010"/>
        <v>0</v>
      </c>
    </row>
    <row r="3368" spans="1:7" s="229" customFormat="1" ht="24" customHeight="1" x14ac:dyDescent="0.2">
      <c r="A3368" s="224" t="str">
        <f t="shared" si="1006"/>
        <v/>
      </c>
      <c r="B3368" s="222" t="str">
        <f t="shared" si="1009"/>
        <v/>
      </c>
      <c r="C3368" s="223"/>
      <c r="D3368" s="224" t="str">
        <f t="shared" si="1007"/>
        <v/>
      </c>
      <c r="E3368" s="225"/>
      <c r="F3368" s="226">
        <f t="shared" si="1008"/>
        <v>0</v>
      </c>
      <c r="G3368" s="286">
        <f t="shared" si="1010"/>
        <v>0</v>
      </c>
    </row>
    <row r="3369" spans="1:7" s="229" customFormat="1" ht="24" customHeight="1" x14ac:dyDescent="0.2">
      <c r="A3369" s="224" t="str">
        <f t="shared" si="1006"/>
        <v/>
      </c>
      <c r="B3369" s="222" t="str">
        <f t="shared" si="1009"/>
        <v/>
      </c>
      <c r="C3369" s="223"/>
      <c r="D3369" s="224" t="str">
        <f t="shared" si="1007"/>
        <v/>
      </c>
      <c r="E3369" s="225"/>
      <c r="F3369" s="226">
        <f t="shared" si="1008"/>
        <v>0</v>
      </c>
      <c r="G3369" s="286">
        <f t="shared" si="1010"/>
        <v>0</v>
      </c>
    </row>
    <row r="3370" spans="1:7" s="229" customFormat="1" ht="24" customHeight="1" x14ac:dyDescent="0.2">
      <c r="A3370" s="224" t="str">
        <f t="shared" si="1006"/>
        <v/>
      </c>
      <c r="B3370" s="222" t="str">
        <f t="shared" si="1009"/>
        <v/>
      </c>
      <c r="C3370" s="223"/>
      <c r="D3370" s="224" t="str">
        <f t="shared" si="1007"/>
        <v/>
      </c>
      <c r="E3370" s="225"/>
      <c r="F3370" s="226">
        <f t="shared" si="1008"/>
        <v>0</v>
      </c>
      <c r="G3370" s="286">
        <f t="shared" si="1010"/>
        <v>0</v>
      </c>
    </row>
    <row r="3371" spans="1:7" s="229" customFormat="1" ht="24" customHeight="1" x14ac:dyDescent="0.2">
      <c r="A3371" s="224" t="str">
        <f t="shared" si="1006"/>
        <v/>
      </c>
      <c r="B3371" s="222" t="str">
        <f t="shared" si="1009"/>
        <v/>
      </c>
      <c r="C3371" s="223"/>
      <c r="D3371" s="224" t="str">
        <f t="shared" si="1007"/>
        <v/>
      </c>
      <c r="E3371" s="225"/>
      <c r="F3371" s="226">
        <f t="shared" si="1008"/>
        <v>0</v>
      </c>
      <c r="G3371" s="286">
        <f t="shared" si="1010"/>
        <v>0</v>
      </c>
    </row>
    <row r="3372" spans="1:7" s="229" customFormat="1" ht="24" customHeight="1" x14ac:dyDescent="0.2">
      <c r="A3372" s="224" t="str">
        <f t="shared" si="1006"/>
        <v/>
      </c>
      <c r="B3372" s="222" t="str">
        <f t="shared" si="1009"/>
        <v/>
      </c>
      <c r="C3372" s="223"/>
      <c r="D3372" s="224" t="str">
        <f t="shared" si="1007"/>
        <v/>
      </c>
      <c r="E3372" s="225"/>
      <c r="F3372" s="226">
        <f t="shared" si="1008"/>
        <v>0</v>
      </c>
      <c r="G3372" s="286">
        <f t="shared" si="1010"/>
        <v>0</v>
      </c>
    </row>
    <row r="3373" spans="1:7" s="229" customFormat="1" ht="24" customHeight="1" x14ac:dyDescent="0.2">
      <c r="A3373" s="224" t="str">
        <f t="shared" si="1006"/>
        <v/>
      </c>
      <c r="B3373" s="222" t="str">
        <f t="shared" si="1009"/>
        <v/>
      </c>
      <c r="C3373" s="223"/>
      <c r="D3373" s="224" t="str">
        <f t="shared" si="1007"/>
        <v/>
      </c>
      <c r="E3373" s="225"/>
      <c r="F3373" s="226">
        <f t="shared" si="1008"/>
        <v>0</v>
      </c>
      <c r="G3373" s="286">
        <f t="shared" si="1010"/>
        <v>0</v>
      </c>
    </row>
    <row r="3374" spans="1:7" s="229" customFormat="1" ht="24" customHeight="1" x14ac:dyDescent="0.2">
      <c r="A3374" s="224" t="str">
        <f t="shared" si="1006"/>
        <v/>
      </c>
      <c r="B3374" s="222" t="str">
        <f t="shared" si="1009"/>
        <v/>
      </c>
      <c r="C3374" s="223"/>
      <c r="D3374" s="224" t="str">
        <f t="shared" si="1007"/>
        <v/>
      </c>
      <c r="E3374" s="225"/>
      <c r="F3374" s="226">
        <f t="shared" si="1008"/>
        <v>0</v>
      </c>
      <c r="G3374" s="286">
        <f t="shared" si="1010"/>
        <v>0</v>
      </c>
    </row>
    <row r="3375" spans="1:7" s="229" customFormat="1" ht="24" customHeight="1" x14ac:dyDescent="0.2">
      <c r="A3375" s="224" t="str">
        <f t="shared" si="1006"/>
        <v/>
      </c>
      <c r="B3375" s="222" t="str">
        <f t="shared" si="1009"/>
        <v/>
      </c>
      <c r="C3375" s="223"/>
      <c r="D3375" s="224" t="str">
        <f t="shared" si="1007"/>
        <v/>
      </c>
      <c r="E3375" s="225"/>
      <c r="F3375" s="227">
        <f t="shared" si="1008"/>
        <v>0</v>
      </c>
      <c r="G3375" s="286">
        <f t="shared" si="1010"/>
        <v>0</v>
      </c>
    </row>
    <row r="3376" spans="1:7" ht="24" customHeight="1" x14ac:dyDescent="0.2">
      <c r="A3376" s="287"/>
      <c r="D3376" s="97"/>
      <c r="E3376" s="98"/>
      <c r="F3376" s="273" t="s">
        <v>31</v>
      </c>
      <c r="G3376" s="288">
        <f>SUBTOTAL(9,G3362:G3375)</f>
        <v>0</v>
      </c>
    </row>
    <row r="3377" spans="1:7" ht="24" customHeight="1" x14ac:dyDescent="0.2">
      <c r="A3377" s="287"/>
      <c r="C3377" s="107" t="s">
        <v>605</v>
      </c>
      <c r="D3377" s="97"/>
      <c r="E3377" s="98"/>
      <c r="G3377" s="289"/>
    </row>
    <row r="3378" spans="1:7" s="229" customFormat="1" ht="24" customHeight="1" x14ac:dyDescent="0.2">
      <c r="A3378" s="224" t="str">
        <f t="shared" ref="A3378:A3385" si="1011">IFERROR(VLOOKUP(C3378,Tabla_Insumos,4,FALSE),"")</f>
        <v/>
      </c>
      <c r="B3378" s="222">
        <f t="shared" ref="B3378:B3385" si="1012">IFERROR(VLOOKUP(A3378,Tabla_Indices,5,FALSE),"")</f>
        <v>0</v>
      </c>
      <c r="C3378" s="223"/>
      <c r="D3378" s="224" t="str">
        <f t="shared" ref="D3378:D3385" si="1013">IFERROR(VLOOKUP(C3378,Tabla_Insumos,2,FALSE),"")</f>
        <v/>
      </c>
      <c r="E3378" s="225"/>
      <c r="F3378" s="228">
        <f t="shared" ref="F3378:F3385" si="1014">IFERROR(VLOOKUP(C3378,Tabla_Insumos,3,FALSE),0)</f>
        <v>0</v>
      </c>
      <c r="G3378" s="286">
        <f>ROUND(E3378*F3378,2)</f>
        <v>0</v>
      </c>
    </row>
    <row r="3379" spans="1:7" s="229" customFormat="1" ht="24" customHeight="1" x14ac:dyDescent="0.2">
      <c r="A3379" s="224" t="str">
        <f t="shared" si="1011"/>
        <v/>
      </c>
      <c r="B3379" s="222">
        <f t="shared" si="1012"/>
        <v>0</v>
      </c>
      <c r="C3379" s="223"/>
      <c r="D3379" s="224" t="str">
        <f t="shared" si="1013"/>
        <v/>
      </c>
      <c r="E3379" s="225"/>
      <c r="F3379" s="228">
        <f t="shared" si="1014"/>
        <v>0</v>
      </c>
      <c r="G3379" s="286">
        <f>ROUND(E3379*F3379,2)</f>
        <v>0</v>
      </c>
    </row>
    <row r="3380" spans="1:7" s="229" customFormat="1" ht="24" customHeight="1" x14ac:dyDescent="0.2">
      <c r="A3380" s="224" t="str">
        <f t="shared" si="1011"/>
        <v/>
      </c>
      <c r="B3380" s="222">
        <f t="shared" si="1012"/>
        <v>0</v>
      </c>
      <c r="C3380" s="223"/>
      <c r="D3380" s="224" t="str">
        <f t="shared" si="1013"/>
        <v/>
      </c>
      <c r="E3380" s="225"/>
      <c r="F3380" s="228">
        <f t="shared" si="1014"/>
        <v>0</v>
      </c>
      <c r="G3380" s="286">
        <f t="shared" ref="G3380:G3385" si="1015">ROUND(E3380*F3380,2)</f>
        <v>0</v>
      </c>
    </row>
    <row r="3381" spans="1:7" s="229" customFormat="1" ht="24" customHeight="1" x14ac:dyDescent="0.2">
      <c r="A3381" s="224" t="str">
        <f t="shared" si="1011"/>
        <v/>
      </c>
      <c r="B3381" s="222">
        <f t="shared" si="1012"/>
        <v>0</v>
      </c>
      <c r="C3381" s="223"/>
      <c r="D3381" s="224" t="str">
        <f t="shared" si="1013"/>
        <v/>
      </c>
      <c r="E3381" s="225"/>
      <c r="F3381" s="228">
        <f t="shared" si="1014"/>
        <v>0</v>
      </c>
      <c r="G3381" s="286">
        <f t="shared" si="1015"/>
        <v>0</v>
      </c>
    </row>
    <row r="3382" spans="1:7" s="229" customFormat="1" ht="24" customHeight="1" x14ac:dyDescent="0.2">
      <c r="A3382" s="224" t="str">
        <f t="shared" si="1011"/>
        <v/>
      </c>
      <c r="B3382" s="222">
        <f t="shared" si="1012"/>
        <v>0</v>
      </c>
      <c r="C3382" s="223"/>
      <c r="D3382" s="224" t="str">
        <f t="shared" si="1013"/>
        <v/>
      </c>
      <c r="E3382" s="225"/>
      <c r="F3382" s="226">
        <f t="shared" si="1014"/>
        <v>0</v>
      </c>
      <c r="G3382" s="286">
        <f t="shared" si="1015"/>
        <v>0</v>
      </c>
    </row>
    <row r="3383" spans="1:7" s="229" customFormat="1" ht="24" customHeight="1" x14ac:dyDescent="0.2">
      <c r="A3383" s="224" t="str">
        <f t="shared" si="1011"/>
        <v/>
      </c>
      <c r="B3383" s="222">
        <f t="shared" si="1012"/>
        <v>0</v>
      </c>
      <c r="C3383" s="223"/>
      <c r="D3383" s="224" t="str">
        <f t="shared" si="1013"/>
        <v/>
      </c>
      <c r="E3383" s="225"/>
      <c r="F3383" s="226">
        <f t="shared" si="1014"/>
        <v>0</v>
      </c>
      <c r="G3383" s="286">
        <f t="shared" si="1015"/>
        <v>0</v>
      </c>
    </row>
    <row r="3384" spans="1:7" s="229" customFormat="1" ht="24" customHeight="1" x14ac:dyDescent="0.2">
      <c r="A3384" s="224" t="str">
        <f t="shared" si="1011"/>
        <v/>
      </c>
      <c r="B3384" s="222">
        <f t="shared" si="1012"/>
        <v>0</v>
      </c>
      <c r="C3384" s="223"/>
      <c r="D3384" s="224" t="str">
        <f t="shared" si="1013"/>
        <v/>
      </c>
      <c r="E3384" s="225"/>
      <c r="F3384" s="226">
        <f t="shared" si="1014"/>
        <v>0</v>
      </c>
      <c r="G3384" s="286">
        <f t="shared" si="1015"/>
        <v>0</v>
      </c>
    </row>
    <row r="3385" spans="1:7" s="229" customFormat="1" ht="24" customHeight="1" x14ac:dyDescent="0.2">
      <c r="A3385" s="224" t="str">
        <f t="shared" si="1011"/>
        <v/>
      </c>
      <c r="B3385" s="222">
        <f t="shared" si="1012"/>
        <v>0</v>
      </c>
      <c r="C3385" s="223"/>
      <c r="D3385" s="224" t="str">
        <f t="shared" si="1013"/>
        <v/>
      </c>
      <c r="E3385" s="225"/>
      <c r="F3385" s="226">
        <f t="shared" si="1014"/>
        <v>0</v>
      </c>
      <c r="G3385" s="286">
        <f t="shared" si="1015"/>
        <v>0</v>
      </c>
    </row>
    <row r="3386" spans="1:7" ht="24" customHeight="1" x14ac:dyDescent="0.2">
      <c r="A3386" s="287"/>
      <c r="D3386" s="97"/>
      <c r="E3386" s="98"/>
      <c r="F3386" s="273" t="s">
        <v>32</v>
      </c>
      <c r="G3386" s="288">
        <f>SUBTOTAL(9,G3378:G3385)</f>
        <v>0</v>
      </c>
    </row>
    <row r="3387" spans="1:7" ht="24" customHeight="1" x14ac:dyDescent="0.2">
      <c r="A3387" s="287"/>
      <c r="C3387" s="107" t="s">
        <v>606</v>
      </c>
      <c r="D3387" s="97"/>
      <c r="E3387" s="98"/>
      <c r="G3387" s="289"/>
    </row>
    <row r="3388" spans="1:7" s="229" customFormat="1" ht="24" customHeight="1" x14ac:dyDescent="0.2">
      <c r="A3388" s="224" t="str">
        <f t="shared" ref="A3388:A3396" si="1016">IFERROR(VLOOKUP(C3388,Tabla_Insumos,4,FALSE),"")</f>
        <v/>
      </c>
      <c r="B3388" s="222" t="str">
        <f t="shared" ref="B3388:B3396" si="1017">IFERROR(VLOOKUP(C3388,Tabla_Insumos,5,FALSE),"")</f>
        <v/>
      </c>
      <c r="C3388" s="223"/>
      <c r="D3388" s="224" t="str">
        <f t="shared" ref="D3388:D3396" si="1018">IFERROR(VLOOKUP(C3388,Tabla_Insumos,2,FALSE),"")</f>
        <v/>
      </c>
      <c r="E3388" s="225"/>
      <c r="F3388" s="226">
        <f t="shared" ref="F3388:F3396" si="1019">IFERROR(VLOOKUP(C3388,Tabla_Insumos,3,FALSE),0)</f>
        <v>0</v>
      </c>
      <c r="G3388" s="286">
        <f t="shared" ref="G3388:G3396" si="1020">ROUND(E3388*F3388,2)</f>
        <v>0</v>
      </c>
    </row>
    <row r="3389" spans="1:7" s="229" customFormat="1" ht="24" customHeight="1" x14ac:dyDescent="0.2">
      <c r="A3389" s="224" t="str">
        <f t="shared" si="1016"/>
        <v/>
      </c>
      <c r="B3389" s="222" t="str">
        <f t="shared" si="1017"/>
        <v/>
      </c>
      <c r="C3389" s="223"/>
      <c r="D3389" s="224" t="str">
        <f t="shared" si="1018"/>
        <v/>
      </c>
      <c r="E3389" s="225"/>
      <c r="F3389" s="226">
        <f t="shared" si="1019"/>
        <v>0</v>
      </c>
      <c r="G3389" s="286">
        <f t="shared" si="1020"/>
        <v>0</v>
      </c>
    </row>
    <row r="3390" spans="1:7" s="229" customFormat="1" ht="24" customHeight="1" x14ac:dyDescent="0.2">
      <c r="A3390" s="224" t="str">
        <f t="shared" si="1016"/>
        <v/>
      </c>
      <c r="B3390" s="222" t="str">
        <f t="shared" si="1017"/>
        <v/>
      </c>
      <c r="C3390" s="223"/>
      <c r="D3390" s="224" t="str">
        <f t="shared" si="1018"/>
        <v/>
      </c>
      <c r="E3390" s="225"/>
      <c r="F3390" s="226">
        <f t="shared" si="1019"/>
        <v>0</v>
      </c>
      <c r="G3390" s="286">
        <f t="shared" si="1020"/>
        <v>0</v>
      </c>
    </row>
    <row r="3391" spans="1:7" s="229" customFormat="1" ht="24" customHeight="1" x14ac:dyDescent="0.2">
      <c r="A3391" s="224" t="str">
        <f t="shared" si="1016"/>
        <v/>
      </c>
      <c r="B3391" s="222" t="str">
        <f t="shared" si="1017"/>
        <v/>
      </c>
      <c r="C3391" s="223"/>
      <c r="D3391" s="224" t="str">
        <f t="shared" si="1018"/>
        <v/>
      </c>
      <c r="E3391" s="225"/>
      <c r="F3391" s="226">
        <f t="shared" si="1019"/>
        <v>0</v>
      </c>
      <c r="G3391" s="286">
        <f t="shared" si="1020"/>
        <v>0</v>
      </c>
    </row>
    <row r="3392" spans="1:7" s="229" customFormat="1" ht="24" customHeight="1" x14ac:dyDescent="0.2">
      <c r="A3392" s="224" t="str">
        <f t="shared" si="1016"/>
        <v/>
      </c>
      <c r="B3392" s="222" t="str">
        <f t="shared" si="1017"/>
        <v/>
      </c>
      <c r="C3392" s="223"/>
      <c r="D3392" s="224" t="str">
        <f t="shared" si="1018"/>
        <v/>
      </c>
      <c r="E3392" s="225"/>
      <c r="F3392" s="226">
        <f t="shared" si="1019"/>
        <v>0</v>
      </c>
      <c r="G3392" s="286">
        <f t="shared" si="1020"/>
        <v>0</v>
      </c>
    </row>
    <row r="3393" spans="1:7" s="229" customFormat="1" ht="24" customHeight="1" x14ac:dyDescent="0.2">
      <c r="A3393" s="224" t="str">
        <f t="shared" si="1016"/>
        <v/>
      </c>
      <c r="B3393" s="222" t="str">
        <f t="shared" si="1017"/>
        <v/>
      </c>
      <c r="C3393" s="223"/>
      <c r="D3393" s="224" t="str">
        <f t="shared" si="1018"/>
        <v/>
      </c>
      <c r="E3393" s="225"/>
      <c r="F3393" s="226">
        <f t="shared" si="1019"/>
        <v>0</v>
      </c>
      <c r="G3393" s="286">
        <f t="shared" si="1020"/>
        <v>0</v>
      </c>
    </row>
    <row r="3394" spans="1:7" s="229" customFormat="1" ht="24" customHeight="1" x14ac:dyDescent="0.2">
      <c r="A3394" s="224" t="str">
        <f t="shared" si="1016"/>
        <v/>
      </c>
      <c r="B3394" s="222" t="str">
        <f t="shared" si="1017"/>
        <v/>
      </c>
      <c r="C3394" s="223"/>
      <c r="D3394" s="224" t="str">
        <f t="shared" si="1018"/>
        <v/>
      </c>
      <c r="E3394" s="225"/>
      <c r="F3394" s="226">
        <f t="shared" si="1019"/>
        <v>0</v>
      </c>
      <c r="G3394" s="286">
        <f t="shared" si="1020"/>
        <v>0</v>
      </c>
    </row>
    <row r="3395" spans="1:7" s="229" customFormat="1" ht="24" customHeight="1" x14ac:dyDescent="0.2">
      <c r="A3395" s="224" t="str">
        <f t="shared" si="1016"/>
        <v/>
      </c>
      <c r="B3395" s="222" t="str">
        <f t="shared" si="1017"/>
        <v/>
      </c>
      <c r="C3395" s="223"/>
      <c r="D3395" s="224" t="str">
        <f t="shared" si="1018"/>
        <v/>
      </c>
      <c r="E3395" s="225"/>
      <c r="F3395" s="226">
        <f t="shared" si="1019"/>
        <v>0</v>
      </c>
      <c r="G3395" s="286">
        <f t="shared" si="1020"/>
        <v>0</v>
      </c>
    </row>
    <row r="3396" spans="1:7" s="229" customFormat="1" ht="24" customHeight="1" x14ac:dyDescent="0.2">
      <c r="A3396" s="224" t="str">
        <f t="shared" si="1016"/>
        <v/>
      </c>
      <c r="B3396" s="222" t="str">
        <f t="shared" si="1017"/>
        <v/>
      </c>
      <c r="C3396" s="223"/>
      <c r="D3396" s="224" t="str">
        <f t="shared" si="1018"/>
        <v/>
      </c>
      <c r="E3396" s="225"/>
      <c r="F3396" s="226">
        <f t="shared" si="1019"/>
        <v>0</v>
      </c>
      <c r="G3396" s="286">
        <f t="shared" si="1020"/>
        <v>0</v>
      </c>
    </row>
    <row r="3397" spans="1:7" ht="24" customHeight="1" x14ac:dyDescent="0.2">
      <c r="A3397" s="290"/>
      <c r="B3397" s="97"/>
      <c r="D3397" s="97"/>
      <c r="E3397" s="98"/>
      <c r="F3397" s="273" t="s">
        <v>33</v>
      </c>
      <c r="G3397" s="288">
        <f>SUBTOTAL(9,G3388:G3396)</f>
        <v>0</v>
      </c>
    </row>
    <row r="3398" spans="1:7" ht="24" customHeight="1" x14ac:dyDescent="0.2">
      <c r="A3398" s="291"/>
      <c r="B3398" s="97"/>
      <c r="D3398" s="97"/>
      <c r="E3398" s="98"/>
      <c r="G3398" s="289"/>
    </row>
    <row r="3399" spans="1:7" ht="24" customHeight="1" x14ac:dyDescent="0.2">
      <c r="A3399" s="292" t="str">
        <f>B3357</f>
        <v/>
      </c>
      <c r="B3399" s="293" t="str">
        <f>C3357</f>
        <v/>
      </c>
      <c r="C3399" s="104"/>
      <c r="D3399" s="104" t="s">
        <v>34</v>
      </c>
      <c r="E3399" s="105"/>
      <c r="F3399" s="295" t="s">
        <v>35</v>
      </c>
      <c r="G3399" s="294">
        <f>SUBTOTAL(9,G3362:G3398)</f>
        <v>0</v>
      </c>
    </row>
    <row r="3401" spans="1:7" ht="24" customHeight="1" x14ac:dyDescent="0.2">
      <c r="A3401" s="274" t="s">
        <v>37</v>
      </c>
      <c r="B3401" s="275"/>
      <c r="C3401" s="275"/>
      <c r="D3401" s="275"/>
      <c r="E3401" s="275"/>
      <c r="F3401" s="275"/>
      <c r="G3401" s="276"/>
    </row>
    <row r="3402" spans="1:7" ht="24" customHeight="1" x14ac:dyDescent="0.2">
      <c r="A3402" s="277" t="s">
        <v>602</v>
      </c>
      <c r="B3402" s="93" t="str">
        <f>Comitente</f>
        <v>DIRECCION PROVINCIAL DE ESPACIOS VERDES</v>
      </c>
      <c r="C3402" s="89"/>
      <c r="D3402" s="94"/>
      <c r="E3402" s="94"/>
      <c r="F3402" s="95"/>
      <c r="G3402" s="278"/>
    </row>
    <row r="3403" spans="1:7" ht="24" customHeight="1" x14ac:dyDescent="0.2">
      <c r="A3403" s="277" t="s">
        <v>603</v>
      </c>
      <c r="B3403" s="93">
        <f>Contratista</f>
        <v>0</v>
      </c>
      <c r="C3403" s="90"/>
      <c r="D3403" s="90"/>
      <c r="E3403" s="90"/>
      <c r="F3403" s="96"/>
      <c r="G3403" s="279"/>
    </row>
    <row r="3404" spans="1:7" ht="24" customHeight="1" x14ac:dyDescent="0.2">
      <c r="A3404" s="277" t="s">
        <v>24</v>
      </c>
      <c r="B3404" s="93" t="str">
        <f>Obra</f>
        <v>EXTRACCION DE MANGRULLO EXISTENTE, PROVISION DE NUEVO MANGRULLO Y REFUNCIONALIZACION DE JUEGOS DE NIÑOS EN PARQUE DE MAYO</v>
      </c>
      <c r="C3404" s="90"/>
      <c r="D3404" s="90"/>
      <c r="E3404" s="90"/>
      <c r="F3404" s="96" t="s">
        <v>38</v>
      </c>
      <c r="G3404" s="280">
        <f>Fecha_Base</f>
        <v>44865</v>
      </c>
    </row>
    <row r="3405" spans="1:7" ht="24" customHeight="1" x14ac:dyDescent="0.2">
      <c r="A3405" s="281" t="s">
        <v>601</v>
      </c>
      <c r="B3405" s="91" t="str">
        <f>Ubicación</f>
        <v>CAPITAL</v>
      </c>
      <c r="C3405" s="91"/>
      <c r="D3405" s="97"/>
      <c r="E3405" s="98"/>
      <c r="G3405" s="282"/>
    </row>
    <row r="3406" spans="1:7" ht="24" customHeight="1" x14ac:dyDescent="0.2">
      <c r="A3406" s="281" t="s">
        <v>39</v>
      </c>
      <c r="B3406" s="100" t="str">
        <f>IFERROR(VALUE(LEFT(B3407,FIND(".",B3407)-1)),"")</f>
        <v/>
      </c>
      <c r="C3406" s="92" t="str">
        <f>IFERROR(VLOOKUP(B3406,Tabla_CyP,2,FALSE),"")</f>
        <v/>
      </c>
      <c r="E3406" s="98"/>
      <c r="G3406" s="282"/>
    </row>
    <row r="3407" spans="1:7" ht="24" customHeight="1" x14ac:dyDescent="0.2">
      <c r="A3407" s="281" t="s">
        <v>25</v>
      </c>
      <c r="B3407" s="101" t="str">
        <f>IFERROR(VLOOKUP(COUNTIF($A$1:A3407,"ANALISIS DE PRECIOS"),Tabla_NumeroItem,2,FALSE),"")</f>
        <v/>
      </c>
      <c r="C3407" s="92" t="str">
        <f>IFERROR(VLOOKUP(B3407,Tabla_CyP,2,FALSE),"")</f>
        <v/>
      </c>
      <c r="D3407" s="97"/>
      <c r="E3407" s="98"/>
      <c r="F3407" s="96" t="s">
        <v>26</v>
      </c>
      <c r="G3407" s="283" t="str">
        <f>IFERROR(VLOOKUP(B3407,Tabla_CyP,4,FALSE),"")</f>
        <v/>
      </c>
    </row>
    <row r="3408" spans="1:7" ht="24" customHeight="1" x14ac:dyDescent="0.2">
      <c r="A3408" s="281"/>
      <c r="B3408" s="91"/>
      <c r="D3408" s="97"/>
      <c r="E3408" s="98"/>
      <c r="G3408" s="282"/>
    </row>
    <row r="3409" spans="1:123" ht="24" customHeight="1" x14ac:dyDescent="0.2">
      <c r="A3409" s="334" t="s">
        <v>507</v>
      </c>
      <c r="B3409" s="335"/>
      <c r="C3409" s="336" t="s">
        <v>0</v>
      </c>
      <c r="D3409" s="336" t="s">
        <v>27</v>
      </c>
      <c r="E3409" s="338" t="s">
        <v>28</v>
      </c>
      <c r="F3409" s="340" t="s">
        <v>29</v>
      </c>
      <c r="G3409" s="340" t="s">
        <v>30</v>
      </c>
    </row>
    <row r="3410" spans="1:123" s="97" customFormat="1" ht="24" customHeight="1" x14ac:dyDescent="0.2">
      <c r="A3410" s="102" t="s">
        <v>508</v>
      </c>
      <c r="B3410" s="102" t="s">
        <v>509</v>
      </c>
      <c r="C3410" s="337"/>
      <c r="D3410" s="337"/>
      <c r="E3410" s="339"/>
      <c r="F3410" s="341"/>
      <c r="G3410" s="341"/>
      <c r="H3410" s="230"/>
      <c r="I3410" s="230"/>
      <c r="J3410" s="230"/>
      <c r="K3410" s="230"/>
      <c r="L3410" s="230"/>
      <c r="M3410" s="230"/>
      <c r="N3410" s="230"/>
      <c r="O3410" s="230"/>
      <c r="P3410" s="230"/>
      <c r="Q3410" s="230"/>
      <c r="R3410" s="230"/>
      <c r="S3410" s="230"/>
      <c r="T3410" s="230"/>
      <c r="U3410" s="230"/>
      <c r="V3410" s="230"/>
      <c r="W3410" s="230"/>
      <c r="X3410" s="230"/>
      <c r="Y3410" s="230"/>
      <c r="Z3410" s="230"/>
      <c r="AA3410" s="230"/>
      <c r="AB3410" s="230"/>
      <c r="AC3410" s="230"/>
      <c r="AD3410" s="230"/>
      <c r="AE3410" s="230"/>
      <c r="AF3410" s="230"/>
      <c r="AG3410" s="230"/>
      <c r="AH3410" s="230"/>
      <c r="AI3410" s="230"/>
      <c r="AJ3410" s="230"/>
      <c r="AK3410" s="230"/>
      <c r="AL3410" s="230"/>
      <c r="AM3410" s="230"/>
      <c r="AN3410" s="230"/>
      <c r="AO3410" s="230"/>
      <c r="AP3410" s="230"/>
      <c r="AQ3410" s="230"/>
      <c r="AR3410" s="230"/>
      <c r="AS3410" s="230"/>
      <c r="AT3410" s="230"/>
      <c r="AU3410" s="230"/>
      <c r="AV3410" s="230"/>
      <c r="AW3410" s="230"/>
      <c r="AX3410" s="230"/>
      <c r="AY3410" s="230"/>
      <c r="AZ3410" s="230"/>
      <c r="BA3410" s="230"/>
      <c r="BB3410" s="230"/>
      <c r="BC3410" s="230"/>
      <c r="BD3410" s="230"/>
      <c r="BE3410" s="230"/>
      <c r="BF3410" s="230"/>
      <c r="BG3410" s="230"/>
      <c r="BH3410" s="230"/>
      <c r="BI3410" s="230"/>
      <c r="BJ3410" s="230"/>
      <c r="BK3410" s="230"/>
      <c r="BL3410" s="230"/>
      <c r="BM3410" s="230"/>
      <c r="BN3410" s="230"/>
      <c r="BO3410" s="230"/>
      <c r="BP3410" s="230"/>
      <c r="BQ3410" s="230"/>
      <c r="BR3410" s="230"/>
      <c r="BS3410" s="230"/>
      <c r="BT3410" s="230"/>
      <c r="BU3410" s="230"/>
      <c r="BV3410" s="230"/>
      <c r="BW3410" s="230"/>
      <c r="BX3410" s="230"/>
      <c r="BY3410" s="230"/>
      <c r="BZ3410" s="230"/>
      <c r="CA3410" s="230"/>
      <c r="CB3410" s="230"/>
      <c r="CC3410" s="230"/>
      <c r="CD3410" s="230"/>
      <c r="CE3410" s="230"/>
      <c r="CF3410" s="230"/>
      <c r="CG3410" s="230"/>
      <c r="CH3410" s="230"/>
      <c r="CI3410" s="230"/>
      <c r="CJ3410" s="230"/>
      <c r="CK3410" s="230"/>
      <c r="CL3410" s="230"/>
      <c r="CM3410" s="230"/>
      <c r="CN3410" s="230"/>
      <c r="CO3410" s="230"/>
      <c r="CP3410" s="230"/>
      <c r="CQ3410" s="230"/>
      <c r="CR3410" s="230"/>
      <c r="CS3410" s="230"/>
      <c r="CT3410" s="230"/>
      <c r="CU3410" s="230"/>
      <c r="CV3410" s="230"/>
      <c r="CW3410" s="230"/>
      <c r="CX3410" s="230"/>
      <c r="CY3410" s="230"/>
      <c r="CZ3410" s="230"/>
      <c r="DA3410" s="230"/>
      <c r="DB3410" s="230"/>
      <c r="DC3410" s="230"/>
      <c r="DD3410" s="230"/>
      <c r="DE3410" s="230"/>
      <c r="DF3410" s="230"/>
      <c r="DG3410" s="230"/>
      <c r="DH3410" s="230"/>
      <c r="DI3410" s="230"/>
      <c r="DJ3410" s="230"/>
      <c r="DK3410" s="230"/>
      <c r="DL3410" s="230"/>
      <c r="DM3410" s="230"/>
      <c r="DN3410" s="230"/>
      <c r="DO3410" s="230"/>
      <c r="DP3410" s="230"/>
      <c r="DQ3410" s="230"/>
      <c r="DR3410" s="230"/>
      <c r="DS3410" s="230"/>
    </row>
    <row r="3411" spans="1:123" ht="24" customHeight="1" x14ac:dyDescent="0.2">
      <c r="A3411" s="284"/>
      <c r="B3411" s="103"/>
      <c r="C3411" s="143" t="s">
        <v>604</v>
      </c>
      <c r="D3411" s="104"/>
      <c r="E3411" s="105"/>
      <c r="F3411" s="106"/>
      <c r="G3411" s="285"/>
    </row>
    <row r="3412" spans="1:123" s="229" customFormat="1" ht="24" customHeight="1" x14ac:dyDescent="0.2">
      <c r="A3412" s="224" t="str">
        <f t="shared" ref="A3412:A3425" si="1021">IFERROR(VLOOKUP(C3412,Tabla_Insumos,4,FALSE),"")</f>
        <v/>
      </c>
      <c r="B3412" s="222" t="str">
        <f>IFERROR(VLOOKUP(C3412,Tabla_Insumos,5,FALSE),"")</f>
        <v/>
      </c>
      <c r="C3412" s="223"/>
      <c r="D3412" s="224" t="str">
        <f t="shared" ref="D3412:D3425" si="1022">IFERROR(VLOOKUP(C3412,Tabla_Insumos,2,FALSE),"")</f>
        <v/>
      </c>
      <c r="E3412" s="225"/>
      <c r="F3412" s="226">
        <f t="shared" ref="F3412:F3425" si="1023">IFERROR(VLOOKUP(C3412,Tabla_Insumos,3,FALSE),0)</f>
        <v>0</v>
      </c>
      <c r="G3412" s="286">
        <f>ROUND(E3412*F3412,2)</f>
        <v>0</v>
      </c>
    </row>
    <row r="3413" spans="1:123" s="229" customFormat="1" ht="24" customHeight="1" x14ac:dyDescent="0.2">
      <c r="A3413" s="224" t="str">
        <f t="shared" si="1021"/>
        <v/>
      </c>
      <c r="B3413" s="222" t="str">
        <f t="shared" ref="B3413:B3425" si="1024">IFERROR(VLOOKUP(C3413,Tabla_Insumos,5,FALSE),"")</f>
        <v/>
      </c>
      <c r="C3413" s="223"/>
      <c r="D3413" s="224" t="str">
        <f t="shared" si="1022"/>
        <v/>
      </c>
      <c r="E3413" s="225"/>
      <c r="F3413" s="226">
        <f t="shared" si="1023"/>
        <v>0</v>
      </c>
      <c r="G3413" s="286">
        <f t="shared" ref="G3413:G3425" si="1025">ROUND(E3413*F3413,2)</f>
        <v>0</v>
      </c>
    </row>
    <row r="3414" spans="1:123" s="229" customFormat="1" ht="24" customHeight="1" x14ac:dyDescent="0.2">
      <c r="A3414" s="224" t="str">
        <f t="shared" si="1021"/>
        <v/>
      </c>
      <c r="B3414" s="222" t="str">
        <f t="shared" si="1024"/>
        <v/>
      </c>
      <c r="C3414" s="223"/>
      <c r="D3414" s="224" t="str">
        <f t="shared" si="1022"/>
        <v/>
      </c>
      <c r="E3414" s="225"/>
      <c r="F3414" s="226">
        <f t="shared" si="1023"/>
        <v>0</v>
      </c>
      <c r="G3414" s="286">
        <f t="shared" si="1025"/>
        <v>0</v>
      </c>
    </row>
    <row r="3415" spans="1:123" s="229" customFormat="1" ht="24" customHeight="1" x14ac:dyDescent="0.2">
      <c r="A3415" s="224" t="str">
        <f t="shared" si="1021"/>
        <v/>
      </c>
      <c r="B3415" s="222" t="str">
        <f t="shared" si="1024"/>
        <v/>
      </c>
      <c r="C3415" s="223"/>
      <c r="D3415" s="224" t="str">
        <f t="shared" si="1022"/>
        <v/>
      </c>
      <c r="E3415" s="225"/>
      <c r="F3415" s="226">
        <f t="shared" si="1023"/>
        <v>0</v>
      </c>
      <c r="G3415" s="286">
        <f t="shared" si="1025"/>
        <v>0</v>
      </c>
    </row>
    <row r="3416" spans="1:123" s="229" customFormat="1" ht="24" customHeight="1" x14ac:dyDescent="0.2">
      <c r="A3416" s="224" t="str">
        <f t="shared" si="1021"/>
        <v/>
      </c>
      <c r="B3416" s="222" t="str">
        <f t="shared" si="1024"/>
        <v/>
      </c>
      <c r="C3416" s="223"/>
      <c r="D3416" s="224" t="str">
        <f t="shared" si="1022"/>
        <v/>
      </c>
      <c r="E3416" s="225"/>
      <c r="F3416" s="226">
        <f t="shared" si="1023"/>
        <v>0</v>
      </c>
      <c r="G3416" s="286">
        <f t="shared" si="1025"/>
        <v>0</v>
      </c>
    </row>
    <row r="3417" spans="1:123" s="229" customFormat="1" ht="24" customHeight="1" x14ac:dyDescent="0.2">
      <c r="A3417" s="224" t="str">
        <f t="shared" si="1021"/>
        <v/>
      </c>
      <c r="B3417" s="222" t="str">
        <f t="shared" si="1024"/>
        <v/>
      </c>
      <c r="C3417" s="223"/>
      <c r="D3417" s="224" t="str">
        <f t="shared" si="1022"/>
        <v/>
      </c>
      <c r="E3417" s="225"/>
      <c r="F3417" s="226">
        <f t="shared" si="1023"/>
        <v>0</v>
      </c>
      <c r="G3417" s="286">
        <f t="shared" si="1025"/>
        <v>0</v>
      </c>
    </row>
    <row r="3418" spans="1:123" s="229" customFormat="1" ht="24" customHeight="1" x14ac:dyDescent="0.2">
      <c r="A3418" s="224" t="str">
        <f t="shared" si="1021"/>
        <v/>
      </c>
      <c r="B3418" s="222" t="str">
        <f t="shared" si="1024"/>
        <v/>
      </c>
      <c r="C3418" s="223"/>
      <c r="D3418" s="224" t="str">
        <f t="shared" si="1022"/>
        <v/>
      </c>
      <c r="E3418" s="225"/>
      <c r="F3418" s="226">
        <f t="shared" si="1023"/>
        <v>0</v>
      </c>
      <c r="G3418" s="286">
        <f t="shared" si="1025"/>
        <v>0</v>
      </c>
    </row>
    <row r="3419" spans="1:123" s="229" customFormat="1" ht="24" customHeight="1" x14ac:dyDescent="0.2">
      <c r="A3419" s="224" t="str">
        <f t="shared" si="1021"/>
        <v/>
      </c>
      <c r="B3419" s="222" t="str">
        <f t="shared" si="1024"/>
        <v/>
      </c>
      <c r="C3419" s="223"/>
      <c r="D3419" s="224" t="str">
        <f t="shared" si="1022"/>
        <v/>
      </c>
      <c r="E3419" s="225"/>
      <c r="F3419" s="226">
        <f t="shared" si="1023"/>
        <v>0</v>
      </c>
      <c r="G3419" s="286">
        <f t="shared" si="1025"/>
        <v>0</v>
      </c>
    </row>
    <row r="3420" spans="1:123" s="229" customFormat="1" ht="24" customHeight="1" x14ac:dyDescent="0.2">
      <c r="A3420" s="224" t="str">
        <f t="shared" si="1021"/>
        <v/>
      </c>
      <c r="B3420" s="222" t="str">
        <f t="shared" si="1024"/>
        <v/>
      </c>
      <c r="C3420" s="223"/>
      <c r="D3420" s="224" t="str">
        <f t="shared" si="1022"/>
        <v/>
      </c>
      <c r="E3420" s="225"/>
      <c r="F3420" s="226">
        <f t="shared" si="1023"/>
        <v>0</v>
      </c>
      <c r="G3420" s="286">
        <f t="shared" si="1025"/>
        <v>0</v>
      </c>
    </row>
    <row r="3421" spans="1:123" s="229" customFormat="1" ht="24" customHeight="1" x14ac:dyDescent="0.2">
      <c r="A3421" s="224" t="str">
        <f t="shared" si="1021"/>
        <v/>
      </c>
      <c r="B3421" s="222" t="str">
        <f t="shared" si="1024"/>
        <v/>
      </c>
      <c r="C3421" s="223"/>
      <c r="D3421" s="224" t="str">
        <f t="shared" si="1022"/>
        <v/>
      </c>
      <c r="E3421" s="225"/>
      <c r="F3421" s="226">
        <f t="shared" si="1023"/>
        <v>0</v>
      </c>
      <c r="G3421" s="286">
        <f t="shared" si="1025"/>
        <v>0</v>
      </c>
    </row>
    <row r="3422" spans="1:123" s="229" customFormat="1" ht="24" customHeight="1" x14ac:dyDescent="0.2">
      <c r="A3422" s="224" t="str">
        <f t="shared" si="1021"/>
        <v/>
      </c>
      <c r="B3422" s="222" t="str">
        <f t="shared" si="1024"/>
        <v/>
      </c>
      <c r="C3422" s="223"/>
      <c r="D3422" s="224" t="str">
        <f t="shared" si="1022"/>
        <v/>
      </c>
      <c r="E3422" s="225"/>
      <c r="F3422" s="226">
        <f t="shared" si="1023"/>
        <v>0</v>
      </c>
      <c r="G3422" s="286">
        <f t="shared" si="1025"/>
        <v>0</v>
      </c>
    </row>
    <row r="3423" spans="1:123" s="229" customFormat="1" ht="24" customHeight="1" x14ac:dyDescent="0.2">
      <c r="A3423" s="224" t="str">
        <f t="shared" si="1021"/>
        <v/>
      </c>
      <c r="B3423" s="222" t="str">
        <f t="shared" si="1024"/>
        <v/>
      </c>
      <c r="C3423" s="223"/>
      <c r="D3423" s="224" t="str">
        <f t="shared" si="1022"/>
        <v/>
      </c>
      <c r="E3423" s="225"/>
      <c r="F3423" s="226">
        <f t="shared" si="1023"/>
        <v>0</v>
      </c>
      <c r="G3423" s="286">
        <f t="shared" si="1025"/>
        <v>0</v>
      </c>
    </row>
    <row r="3424" spans="1:123" s="229" customFormat="1" ht="24" customHeight="1" x14ac:dyDescent="0.2">
      <c r="A3424" s="224" t="str">
        <f t="shared" si="1021"/>
        <v/>
      </c>
      <c r="B3424" s="222" t="str">
        <f t="shared" si="1024"/>
        <v/>
      </c>
      <c r="C3424" s="223"/>
      <c r="D3424" s="224" t="str">
        <f t="shared" si="1022"/>
        <v/>
      </c>
      <c r="E3424" s="225"/>
      <c r="F3424" s="226">
        <f t="shared" si="1023"/>
        <v>0</v>
      </c>
      <c r="G3424" s="286">
        <f t="shared" si="1025"/>
        <v>0</v>
      </c>
    </row>
    <row r="3425" spans="1:7" s="229" customFormat="1" ht="24" customHeight="1" x14ac:dyDescent="0.2">
      <c r="A3425" s="224" t="str">
        <f t="shared" si="1021"/>
        <v/>
      </c>
      <c r="B3425" s="222" t="str">
        <f t="shared" si="1024"/>
        <v/>
      </c>
      <c r="C3425" s="223"/>
      <c r="D3425" s="224" t="str">
        <f t="shared" si="1022"/>
        <v/>
      </c>
      <c r="E3425" s="225"/>
      <c r="F3425" s="227">
        <f t="shared" si="1023"/>
        <v>0</v>
      </c>
      <c r="G3425" s="286">
        <f t="shared" si="1025"/>
        <v>0</v>
      </c>
    </row>
    <row r="3426" spans="1:7" ht="24" customHeight="1" x14ac:dyDescent="0.2">
      <c r="A3426" s="287"/>
      <c r="D3426" s="97"/>
      <c r="E3426" s="98"/>
      <c r="F3426" s="273" t="s">
        <v>31</v>
      </c>
      <c r="G3426" s="288">
        <f>SUBTOTAL(9,G3412:G3425)</f>
        <v>0</v>
      </c>
    </row>
    <row r="3427" spans="1:7" ht="24" customHeight="1" x14ac:dyDescent="0.2">
      <c r="A3427" s="287"/>
      <c r="C3427" s="107" t="s">
        <v>605</v>
      </c>
      <c r="D3427" s="97"/>
      <c r="E3427" s="98"/>
      <c r="G3427" s="289"/>
    </row>
    <row r="3428" spans="1:7" s="229" customFormat="1" ht="24" customHeight="1" x14ac:dyDescent="0.2">
      <c r="A3428" s="224" t="str">
        <f t="shared" ref="A3428:A3435" si="1026">IFERROR(VLOOKUP(C3428,Tabla_Insumos,4,FALSE),"")</f>
        <v/>
      </c>
      <c r="B3428" s="222">
        <f t="shared" ref="B3428:B3435" si="1027">IFERROR(VLOOKUP(A3428,Tabla_Indices,5,FALSE),"")</f>
        <v>0</v>
      </c>
      <c r="C3428" s="223"/>
      <c r="D3428" s="224" t="str">
        <f t="shared" ref="D3428:D3435" si="1028">IFERROR(VLOOKUP(C3428,Tabla_Insumos,2,FALSE),"")</f>
        <v/>
      </c>
      <c r="E3428" s="225"/>
      <c r="F3428" s="228">
        <f t="shared" ref="F3428:F3435" si="1029">IFERROR(VLOOKUP(C3428,Tabla_Insumos,3,FALSE),0)</f>
        <v>0</v>
      </c>
      <c r="G3428" s="286">
        <f>ROUND(E3428*F3428,2)</f>
        <v>0</v>
      </c>
    </row>
    <row r="3429" spans="1:7" s="229" customFormat="1" ht="24" customHeight="1" x14ac:dyDescent="0.2">
      <c r="A3429" s="224" t="str">
        <f t="shared" si="1026"/>
        <v/>
      </c>
      <c r="B3429" s="222">
        <f t="shared" si="1027"/>
        <v>0</v>
      </c>
      <c r="C3429" s="223"/>
      <c r="D3429" s="224" t="str">
        <f t="shared" si="1028"/>
        <v/>
      </c>
      <c r="E3429" s="225"/>
      <c r="F3429" s="228">
        <f t="shared" si="1029"/>
        <v>0</v>
      </c>
      <c r="G3429" s="286">
        <f>ROUND(E3429*F3429,2)</f>
        <v>0</v>
      </c>
    </row>
    <row r="3430" spans="1:7" s="229" customFormat="1" ht="24" customHeight="1" x14ac:dyDescent="0.2">
      <c r="A3430" s="224" t="str">
        <f t="shared" si="1026"/>
        <v/>
      </c>
      <c r="B3430" s="222">
        <f t="shared" si="1027"/>
        <v>0</v>
      </c>
      <c r="C3430" s="223"/>
      <c r="D3430" s="224" t="str">
        <f t="shared" si="1028"/>
        <v/>
      </c>
      <c r="E3430" s="225"/>
      <c r="F3430" s="228">
        <f t="shared" si="1029"/>
        <v>0</v>
      </c>
      <c r="G3430" s="286">
        <f t="shared" ref="G3430:G3435" si="1030">ROUND(E3430*F3430,2)</f>
        <v>0</v>
      </c>
    </row>
    <row r="3431" spans="1:7" s="229" customFormat="1" ht="24" customHeight="1" x14ac:dyDescent="0.2">
      <c r="A3431" s="224" t="str">
        <f t="shared" si="1026"/>
        <v/>
      </c>
      <c r="B3431" s="222">
        <f t="shared" si="1027"/>
        <v>0</v>
      </c>
      <c r="C3431" s="223"/>
      <c r="D3431" s="224" t="str">
        <f t="shared" si="1028"/>
        <v/>
      </c>
      <c r="E3431" s="225"/>
      <c r="F3431" s="228">
        <f t="shared" si="1029"/>
        <v>0</v>
      </c>
      <c r="G3431" s="286">
        <f t="shared" si="1030"/>
        <v>0</v>
      </c>
    </row>
    <row r="3432" spans="1:7" s="229" customFormat="1" ht="24" customHeight="1" x14ac:dyDescent="0.2">
      <c r="A3432" s="224" t="str">
        <f t="shared" si="1026"/>
        <v/>
      </c>
      <c r="B3432" s="222">
        <f t="shared" si="1027"/>
        <v>0</v>
      </c>
      <c r="C3432" s="223"/>
      <c r="D3432" s="224" t="str">
        <f t="shared" si="1028"/>
        <v/>
      </c>
      <c r="E3432" s="225"/>
      <c r="F3432" s="226">
        <f t="shared" si="1029"/>
        <v>0</v>
      </c>
      <c r="G3432" s="286">
        <f t="shared" si="1030"/>
        <v>0</v>
      </c>
    </row>
    <row r="3433" spans="1:7" s="229" customFormat="1" ht="24" customHeight="1" x14ac:dyDescent="0.2">
      <c r="A3433" s="224" t="str">
        <f t="shared" si="1026"/>
        <v/>
      </c>
      <c r="B3433" s="222">
        <f t="shared" si="1027"/>
        <v>0</v>
      </c>
      <c r="C3433" s="223"/>
      <c r="D3433" s="224" t="str">
        <f t="shared" si="1028"/>
        <v/>
      </c>
      <c r="E3433" s="225"/>
      <c r="F3433" s="226">
        <f t="shared" si="1029"/>
        <v>0</v>
      </c>
      <c r="G3433" s="286">
        <f t="shared" si="1030"/>
        <v>0</v>
      </c>
    </row>
    <row r="3434" spans="1:7" s="229" customFormat="1" ht="24" customHeight="1" x14ac:dyDescent="0.2">
      <c r="A3434" s="224" t="str">
        <f t="shared" si="1026"/>
        <v/>
      </c>
      <c r="B3434" s="222">
        <f t="shared" si="1027"/>
        <v>0</v>
      </c>
      <c r="C3434" s="223"/>
      <c r="D3434" s="224" t="str">
        <f t="shared" si="1028"/>
        <v/>
      </c>
      <c r="E3434" s="225"/>
      <c r="F3434" s="226">
        <f t="shared" si="1029"/>
        <v>0</v>
      </c>
      <c r="G3434" s="286">
        <f t="shared" si="1030"/>
        <v>0</v>
      </c>
    </row>
    <row r="3435" spans="1:7" s="229" customFormat="1" ht="24" customHeight="1" x14ac:dyDescent="0.2">
      <c r="A3435" s="224" t="str">
        <f t="shared" si="1026"/>
        <v/>
      </c>
      <c r="B3435" s="222">
        <f t="shared" si="1027"/>
        <v>0</v>
      </c>
      <c r="C3435" s="223"/>
      <c r="D3435" s="224" t="str">
        <f t="shared" si="1028"/>
        <v/>
      </c>
      <c r="E3435" s="225"/>
      <c r="F3435" s="226">
        <f t="shared" si="1029"/>
        <v>0</v>
      </c>
      <c r="G3435" s="286">
        <f t="shared" si="1030"/>
        <v>0</v>
      </c>
    </row>
    <row r="3436" spans="1:7" ht="24" customHeight="1" x14ac:dyDescent="0.2">
      <c r="A3436" s="287"/>
      <c r="D3436" s="97"/>
      <c r="E3436" s="98"/>
      <c r="F3436" s="273" t="s">
        <v>32</v>
      </c>
      <c r="G3436" s="288">
        <f>SUBTOTAL(9,G3428:G3435)</f>
        <v>0</v>
      </c>
    </row>
    <row r="3437" spans="1:7" ht="24" customHeight="1" x14ac:dyDescent="0.2">
      <c r="A3437" s="287"/>
      <c r="C3437" s="107" t="s">
        <v>606</v>
      </c>
      <c r="D3437" s="97"/>
      <c r="E3437" s="98"/>
      <c r="G3437" s="289"/>
    </row>
    <row r="3438" spans="1:7" s="229" customFormat="1" ht="24" customHeight="1" x14ac:dyDescent="0.2">
      <c r="A3438" s="224" t="str">
        <f t="shared" ref="A3438:A3446" si="1031">IFERROR(VLOOKUP(C3438,Tabla_Insumos,4,FALSE),"")</f>
        <v/>
      </c>
      <c r="B3438" s="222" t="str">
        <f t="shared" ref="B3438:B3446" si="1032">IFERROR(VLOOKUP(C3438,Tabla_Insumos,5,FALSE),"")</f>
        <v/>
      </c>
      <c r="C3438" s="223"/>
      <c r="D3438" s="224" t="str">
        <f t="shared" ref="D3438:D3446" si="1033">IFERROR(VLOOKUP(C3438,Tabla_Insumos,2,FALSE),"")</f>
        <v/>
      </c>
      <c r="E3438" s="225"/>
      <c r="F3438" s="226">
        <f t="shared" ref="F3438:F3446" si="1034">IFERROR(VLOOKUP(C3438,Tabla_Insumos,3,FALSE),0)</f>
        <v>0</v>
      </c>
      <c r="G3438" s="286">
        <f t="shared" ref="G3438:G3446" si="1035">ROUND(E3438*F3438,2)</f>
        <v>0</v>
      </c>
    </row>
    <row r="3439" spans="1:7" s="229" customFormat="1" ht="24" customHeight="1" x14ac:dyDescent="0.2">
      <c r="A3439" s="224" t="str">
        <f t="shared" si="1031"/>
        <v/>
      </c>
      <c r="B3439" s="222" t="str">
        <f t="shared" si="1032"/>
        <v/>
      </c>
      <c r="C3439" s="223"/>
      <c r="D3439" s="224" t="str">
        <f t="shared" si="1033"/>
        <v/>
      </c>
      <c r="E3439" s="225"/>
      <c r="F3439" s="226">
        <f t="shared" si="1034"/>
        <v>0</v>
      </c>
      <c r="G3439" s="286">
        <f t="shared" si="1035"/>
        <v>0</v>
      </c>
    </row>
    <row r="3440" spans="1:7" s="229" customFormat="1" ht="24" customHeight="1" x14ac:dyDescent="0.2">
      <c r="A3440" s="224" t="str">
        <f t="shared" si="1031"/>
        <v/>
      </c>
      <c r="B3440" s="222" t="str">
        <f t="shared" si="1032"/>
        <v/>
      </c>
      <c r="C3440" s="223"/>
      <c r="D3440" s="224" t="str">
        <f t="shared" si="1033"/>
        <v/>
      </c>
      <c r="E3440" s="225"/>
      <c r="F3440" s="226">
        <f t="shared" si="1034"/>
        <v>0</v>
      </c>
      <c r="G3440" s="286">
        <f t="shared" si="1035"/>
        <v>0</v>
      </c>
    </row>
    <row r="3441" spans="1:7" s="229" customFormat="1" ht="24" customHeight="1" x14ac:dyDescent="0.2">
      <c r="A3441" s="224" t="str">
        <f t="shared" si="1031"/>
        <v/>
      </c>
      <c r="B3441" s="222" t="str">
        <f t="shared" si="1032"/>
        <v/>
      </c>
      <c r="C3441" s="223"/>
      <c r="D3441" s="224" t="str">
        <f t="shared" si="1033"/>
        <v/>
      </c>
      <c r="E3441" s="225"/>
      <c r="F3441" s="226">
        <f t="shared" si="1034"/>
        <v>0</v>
      </c>
      <c r="G3441" s="286">
        <f t="shared" si="1035"/>
        <v>0</v>
      </c>
    </row>
    <row r="3442" spans="1:7" s="229" customFormat="1" ht="24" customHeight="1" x14ac:dyDescent="0.2">
      <c r="A3442" s="224" t="str">
        <f t="shared" si="1031"/>
        <v/>
      </c>
      <c r="B3442" s="222" t="str">
        <f t="shared" si="1032"/>
        <v/>
      </c>
      <c r="C3442" s="223"/>
      <c r="D3442" s="224" t="str">
        <f t="shared" si="1033"/>
        <v/>
      </c>
      <c r="E3442" s="225"/>
      <c r="F3442" s="226">
        <f t="shared" si="1034"/>
        <v>0</v>
      </c>
      <c r="G3442" s="286">
        <f t="shared" si="1035"/>
        <v>0</v>
      </c>
    </row>
    <row r="3443" spans="1:7" s="229" customFormat="1" ht="24" customHeight="1" x14ac:dyDescent="0.2">
      <c r="A3443" s="224" t="str">
        <f t="shared" si="1031"/>
        <v/>
      </c>
      <c r="B3443" s="222" t="str">
        <f t="shared" si="1032"/>
        <v/>
      </c>
      <c r="C3443" s="223"/>
      <c r="D3443" s="224" t="str">
        <f t="shared" si="1033"/>
        <v/>
      </c>
      <c r="E3443" s="225"/>
      <c r="F3443" s="226">
        <f t="shared" si="1034"/>
        <v>0</v>
      </c>
      <c r="G3443" s="286">
        <f t="shared" si="1035"/>
        <v>0</v>
      </c>
    </row>
    <row r="3444" spans="1:7" s="229" customFormat="1" ht="24" customHeight="1" x14ac:dyDescent="0.2">
      <c r="A3444" s="224" t="str">
        <f t="shared" si="1031"/>
        <v/>
      </c>
      <c r="B3444" s="222" t="str">
        <f t="shared" si="1032"/>
        <v/>
      </c>
      <c r="C3444" s="223"/>
      <c r="D3444" s="224" t="str">
        <f t="shared" si="1033"/>
        <v/>
      </c>
      <c r="E3444" s="225"/>
      <c r="F3444" s="226">
        <f t="shared" si="1034"/>
        <v>0</v>
      </c>
      <c r="G3444" s="286">
        <f t="shared" si="1035"/>
        <v>0</v>
      </c>
    </row>
    <row r="3445" spans="1:7" s="229" customFormat="1" ht="24" customHeight="1" x14ac:dyDescent="0.2">
      <c r="A3445" s="224" t="str">
        <f t="shared" si="1031"/>
        <v/>
      </c>
      <c r="B3445" s="222" t="str">
        <f t="shared" si="1032"/>
        <v/>
      </c>
      <c r="C3445" s="223"/>
      <c r="D3445" s="224" t="str">
        <f t="shared" si="1033"/>
        <v/>
      </c>
      <c r="E3445" s="225"/>
      <c r="F3445" s="226">
        <f t="shared" si="1034"/>
        <v>0</v>
      </c>
      <c r="G3445" s="286">
        <f t="shared" si="1035"/>
        <v>0</v>
      </c>
    </row>
    <row r="3446" spans="1:7" s="229" customFormat="1" ht="24" customHeight="1" x14ac:dyDescent="0.2">
      <c r="A3446" s="224" t="str">
        <f t="shared" si="1031"/>
        <v/>
      </c>
      <c r="B3446" s="222" t="str">
        <f t="shared" si="1032"/>
        <v/>
      </c>
      <c r="C3446" s="223"/>
      <c r="D3446" s="224" t="str">
        <f t="shared" si="1033"/>
        <v/>
      </c>
      <c r="E3446" s="225"/>
      <c r="F3446" s="226">
        <f t="shared" si="1034"/>
        <v>0</v>
      </c>
      <c r="G3446" s="286">
        <f t="shared" si="1035"/>
        <v>0</v>
      </c>
    </row>
    <row r="3447" spans="1:7" ht="24" customHeight="1" x14ac:dyDescent="0.2">
      <c r="A3447" s="290"/>
      <c r="B3447" s="97"/>
      <c r="D3447" s="97"/>
      <c r="E3447" s="98"/>
      <c r="F3447" s="273" t="s">
        <v>33</v>
      </c>
      <c r="G3447" s="288">
        <f>SUBTOTAL(9,G3438:G3446)</f>
        <v>0</v>
      </c>
    </row>
    <row r="3448" spans="1:7" ht="24" customHeight="1" x14ac:dyDescent="0.2">
      <c r="A3448" s="291"/>
      <c r="B3448" s="97"/>
      <c r="D3448" s="97"/>
      <c r="E3448" s="98"/>
      <c r="G3448" s="289"/>
    </row>
    <row r="3449" spans="1:7" ht="24" customHeight="1" x14ac:dyDescent="0.2">
      <c r="A3449" s="292" t="str">
        <f>B3407</f>
        <v/>
      </c>
      <c r="B3449" s="293" t="str">
        <f>C3407</f>
        <v/>
      </c>
      <c r="C3449" s="104"/>
      <c r="D3449" s="104" t="s">
        <v>34</v>
      </c>
      <c r="E3449" s="105"/>
      <c r="F3449" s="295" t="s">
        <v>35</v>
      </c>
      <c r="G3449" s="294">
        <f>SUBTOTAL(9,G3412:G3448)</f>
        <v>0</v>
      </c>
    </row>
    <row r="3451" spans="1:7" ht="24" customHeight="1" x14ac:dyDescent="0.2">
      <c r="A3451" s="274" t="s">
        <v>37</v>
      </c>
      <c r="B3451" s="275"/>
      <c r="C3451" s="275"/>
      <c r="D3451" s="275"/>
      <c r="E3451" s="275"/>
      <c r="F3451" s="275"/>
      <c r="G3451" s="276"/>
    </row>
    <row r="3452" spans="1:7" ht="24" customHeight="1" x14ac:dyDescent="0.2">
      <c r="A3452" s="277" t="s">
        <v>602</v>
      </c>
      <c r="B3452" s="93" t="str">
        <f>Comitente</f>
        <v>DIRECCION PROVINCIAL DE ESPACIOS VERDES</v>
      </c>
      <c r="C3452" s="89"/>
      <c r="D3452" s="94"/>
      <c r="E3452" s="94"/>
      <c r="F3452" s="95"/>
      <c r="G3452" s="278"/>
    </row>
    <row r="3453" spans="1:7" ht="24" customHeight="1" x14ac:dyDescent="0.2">
      <c r="A3453" s="277" t="s">
        <v>603</v>
      </c>
      <c r="B3453" s="93">
        <f>Contratista</f>
        <v>0</v>
      </c>
      <c r="C3453" s="90"/>
      <c r="D3453" s="90"/>
      <c r="E3453" s="90"/>
      <c r="F3453" s="96"/>
      <c r="G3453" s="279"/>
    </row>
    <row r="3454" spans="1:7" ht="24" customHeight="1" x14ac:dyDescent="0.2">
      <c r="A3454" s="277" t="s">
        <v>24</v>
      </c>
      <c r="B3454" s="93" t="str">
        <f>Obra</f>
        <v>EXTRACCION DE MANGRULLO EXISTENTE, PROVISION DE NUEVO MANGRULLO Y REFUNCIONALIZACION DE JUEGOS DE NIÑOS EN PARQUE DE MAYO</v>
      </c>
      <c r="C3454" s="90"/>
      <c r="D3454" s="90"/>
      <c r="E3454" s="90"/>
      <c r="F3454" s="96" t="s">
        <v>38</v>
      </c>
      <c r="G3454" s="280">
        <f>Fecha_Base</f>
        <v>44865</v>
      </c>
    </row>
    <row r="3455" spans="1:7" ht="24" customHeight="1" x14ac:dyDescent="0.2">
      <c r="A3455" s="281" t="s">
        <v>601</v>
      </c>
      <c r="B3455" s="91" t="str">
        <f>Ubicación</f>
        <v>CAPITAL</v>
      </c>
      <c r="C3455" s="91"/>
      <c r="D3455" s="97"/>
      <c r="E3455" s="98"/>
      <c r="G3455" s="282"/>
    </row>
    <row r="3456" spans="1:7" ht="24" customHeight="1" x14ac:dyDescent="0.2">
      <c r="A3456" s="281" t="s">
        <v>39</v>
      </c>
      <c r="B3456" s="100" t="str">
        <f>IFERROR(VALUE(LEFT(B3457,FIND(".",B3457)-1)),"")</f>
        <v/>
      </c>
      <c r="C3456" s="92" t="str">
        <f>IFERROR(VLOOKUP(B3456,Tabla_CyP,2,FALSE),"")</f>
        <v/>
      </c>
      <c r="E3456" s="98"/>
      <c r="G3456" s="282"/>
    </row>
    <row r="3457" spans="1:123" ht="24" customHeight="1" x14ac:dyDescent="0.2">
      <c r="A3457" s="281" t="s">
        <v>25</v>
      </c>
      <c r="B3457" s="101" t="str">
        <f>IFERROR(VLOOKUP(COUNTIF($A$1:A3457,"ANALISIS DE PRECIOS"),Tabla_NumeroItem,2,FALSE),"")</f>
        <v/>
      </c>
      <c r="C3457" s="92" t="str">
        <f>IFERROR(VLOOKUP(B3457,Tabla_CyP,2,FALSE),"")</f>
        <v/>
      </c>
      <c r="D3457" s="97"/>
      <c r="E3457" s="98"/>
      <c r="F3457" s="96" t="s">
        <v>26</v>
      </c>
      <c r="G3457" s="283" t="str">
        <f>IFERROR(VLOOKUP(B3457,Tabla_CyP,4,FALSE),"")</f>
        <v/>
      </c>
    </row>
    <row r="3458" spans="1:123" ht="24" customHeight="1" x14ac:dyDescent="0.2">
      <c r="A3458" s="281"/>
      <c r="B3458" s="91"/>
      <c r="D3458" s="97"/>
      <c r="E3458" s="98"/>
      <c r="G3458" s="282"/>
    </row>
    <row r="3459" spans="1:123" ht="24" customHeight="1" x14ac:dyDescent="0.2">
      <c r="A3459" s="334" t="s">
        <v>507</v>
      </c>
      <c r="B3459" s="335"/>
      <c r="C3459" s="336" t="s">
        <v>0</v>
      </c>
      <c r="D3459" s="336" t="s">
        <v>27</v>
      </c>
      <c r="E3459" s="338" t="s">
        <v>28</v>
      </c>
      <c r="F3459" s="340" t="s">
        <v>29</v>
      </c>
      <c r="G3459" s="340" t="s">
        <v>30</v>
      </c>
    </row>
    <row r="3460" spans="1:123" s="97" customFormat="1" ht="24" customHeight="1" x14ac:dyDescent="0.2">
      <c r="A3460" s="102" t="s">
        <v>508</v>
      </c>
      <c r="B3460" s="102" t="s">
        <v>509</v>
      </c>
      <c r="C3460" s="337"/>
      <c r="D3460" s="337"/>
      <c r="E3460" s="339"/>
      <c r="F3460" s="341"/>
      <c r="G3460" s="341"/>
      <c r="H3460" s="230"/>
      <c r="I3460" s="230"/>
      <c r="J3460" s="230"/>
      <c r="K3460" s="230"/>
      <c r="L3460" s="230"/>
      <c r="M3460" s="230"/>
      <c r="N3460" s="230"/>
      <c r="O3460" s="230"/>
      <c r="P3460" s="230"/>
      <c r="Q3460" s="230"/>
      <c r="R3460" s="230"/>
      <c r="S3460" s="230"/>
      <c r="T3460" s="230"/>
      <c r="U3460" s="230"/>
      <c r="V3460" s="230"/>
      <c r="W3460" s="230"/>
      <c r="X3460" s="230"/>
      <c r="Y3460" s="230"/>
      <c r="Z3460" s="230"/>
      <c r="AA3460" s="230"/>
      <c r="AB3460" s="230"/>
      <c r="AC3460" s="230"/>
      <c r="AD3460" s="230"/>
      <c r="AE3460" s="230"/>
      <c r="AF3460" s="230"/>
      <c r="AG3460" s="230"/>
      <c r="AH3460" s="230"/>
      <c r="AI3460" s="230"/>
      <c r="AJ3460" s="230"/>
      <c r="AK3460" s="230"/>
      <c r="AL3460" s="230"/>
      <c r="AM3460" s="230"/>
      <c r="AN3460" s="230"/>
      <c r="AO3460" s="230"/>
      <c r="AP3460" s="230"/>
      <c r="AQ3460" s="230"/>
      <c r="AR3460" s="230"/>
      <c r="AS3460" s="230"/>
      <c r="AT3460" s="230"/>
      <c r="AU3460" s="230"/>
      <c r="AV3460" s="230"/>
      <c r="AW3460" s="230"/>
      <c r="AX3460" s="230"/>
      <c r="AY3460" s="230"/>
      <c r="AZ3460" s="230"/>
      <c r="BA3460" s="230"/>
      <c r="BB3460" s="230"/>
      <c r="BC3460" s="230"/>
      <c r="BD3460" s="230"/>
      <c r="BE3460" s="230"/>
      <c r="BF3460" s="230"/>
      <c r="BG3460" s="230"/>
      <c r="BH3460" s="230"/>
      <c r="BI3460" s="230"/>
      <c r="BJ3460" s="230"/>
      <c r="BK3460" s="230"/>
      <c r="BL3460" s="230"/>
      <c r="BM3460" s="230"/>
      <c r="BN3460" s="230"/>
      <c r="BO3460" s="230"/>
      <c r="BP3460" s="230"/>
      <c r="BQ3460" s="230"/>
      <c r="BR3460" s="230"/>
      <c r="BS3460" s="230"/>
      <c r="BT3460" s="230"/>
      <c r="BU3460" s="230"/>
      <c r="BV3460" s="230"/>
      <c r="BW3460" s="230"/>
      <c r="BX3460" s="230"/>
      <c r="BY3460" s="230"/>
      <c r="BZ3460" s="230"/>
      <c r="CA3460" s="230"/>
      <c r="CB3460" s="230"/>
      <c r="CC3460" s="230"/>
      <c r="CD3460" s="230"/>
      <c r="CE3460" s="230"/>
      <c r="CF3460" s="230"/>
      <c r="CG3460" s="230"/>
      <c r="CH3460" s="230"/>
      <c r="CI3460" s="230"/>
      <c r="CJ3460" s="230"/>
      <c r="CK3460" s="230"/>
      <c r="CL3460" s="230"/>
      <c r="CM3460" s="230"/>
      <c r="CN3460" s="230"/>
      <c r="CO3460" s="230"/>
      <c r="CP3460" s="230"/>
      <c r="CQ3460" s="230"/>
      <c r="CR3460" s="230"/>
      <c r="CS3460" s="230"/>
      <c r="CT3460" s="230"/>
      <c r="CU3460" s="230"/>
      <c r="CV3460" s="230"/>
      <c r="CW3460" s="230"/>
      <c r="CX3460" s="230"/>
      <c r="CY3460" s="230"/>
      <c r="CZ3460" s="230"/>
      <c r="DA3460" s="230"/>
      <c r="DB3460" s="230"/>
      <c r="DC3460" s="230"/>
      <c r="DD3460" s="230"/>
      <c r="DE3460" s="230"/>
      <c r="DF3460" s="230"/>
      <c r="DG3460" s="230"/>
      <c r="DH3460" s="230"/>
      <c r="DI3460" s="230"/>
      <c r="DJ3460" s="230"/>
      <c r="DK3460" s="230"/>
      <c r="DL3460" s="230"/>
      <c r="DM3460" s="230"/>
      <c r="DN3460" s="230"/>
      <c r="DO3460" s="230"/>
      <c r="DP3460" s="230"/>
      <c r="DQ3460" s="230"/>
      <c r="DR3460" s="230"/>
      <c r="DS3460" s="230"/>
    </row>
    <row r="3461" spans="1:123" ht="24" customHeight="1" x14ac:dyDescent="0.2">
      <c r="A3461" s="284"/>
      <c r="B3461" s="103"/>
      <c r="C3461" s="143" t="s">
        <v>604</v>
      </c>
      <c r="D3461" s="104"/>
      <c r="E3461" s="105"/>
      <c r="F3461" s="106"/>
      <c r="G3461" s="285"/>
    </row>
    <row r="3462" spans="1:123" s="229" customFormat="1" ht="24" customHeight="1" x14ac:dyDescent="0.2">
      <c r="A3462" s="224" t="str">
        <f t="shared" ref="A3462:A3475" si="1036">IFERROR(VLOOKUP(C3462,Tabla_Insumos,4,FALSE),"")</f>
        <v/>
      </c>
      <c r="B3462" s="222" t="str">
        <f>IFERROR(VLOOKUP(C3462,Tabla_Insumos,5,FALSE),"")</f>
        <v/>
      </c>
      <c r="C3462" s="223"/>
      <c r="D3462" s="224" t="str">
        <f t="shared" ref="D3462:D3475" si="1037">IFERROR(VLOOKUP(C3462,Tabla_Insumos,2,FALSE),"")</f>
        <v/>
      </c>
      <c r="E3462" s="225"/>
      <c r="F3462" s="226">
        <f t="shared" ref="F3462:F3475" si="1038">IFERROR(VLOOKUP(C3462,Tabla_Insumos,3,FALSE),0)</f>
        <v>0</v>
      </c>
      <c r="G3462" s="286">
        <f>ROUND(E3462*F3462,2)</f>
        <v>0</v>
      </c>
    </row>
    <row r="3463" spans="1:123" s="229" customFormat="1" ht="24" customHeight="1" x14ac:dyDescent="0.2">
      <c r="A3463" s="224" t="str">
        <f t="shared" si="1036"/>
        <v/>
      </c>
      <c r="B3463" s="222" t="str">
        <f t="shared" ref="B3463:B3475" si="1039">IFERROR(VLOOKUP(C3463,Tabla_Insumos,5,FALSE),"")</f>
        <v/>
      </c>
      <c r="C3463" s="223"/>
      <c r="D3463" s="224" t="str">
        <f t="shared" si="1037"/>
        <v/>
      </c>
      <c r="E3463" s="225"/>
      <c r="F3463" s="226">
        <f t="shared" si="1038"/>
        <v>0</v>
      </c>
      <c r="G3463" s="286">
        <f t="shared" ref="G3463:G3475" si="1040">ROUND(E3463*F3463,2)</f>
        <v>0</v>
      </c>
    </row>
    <row r="3464" spans="1:123" s="229" customFormat="1" ht="24" customHeight="1" x14ac:dyDescent="0.2">
      <c r="A3464" s="224" t="str">
        <f t="shared" si="1036"/>
        <v/>
      </c>
      <c r="B3464" s="222" t="str">
        <f t="shared" si="1039"/>
        <v/>
      </c>
      <c r="C3464" s="223"/>
      <c r="D3464" s="224" t="str">
        <f t="shared" si="1037"/>
        <v/>
      </c>
      <c r="E3464" s="225"/>
      <c r="F3464" s="226">
        <f t="shared" si="1038"/>
        <v>0</v>
      </c>
      <c r="G3464" s="286">
        <f t="shared" si="1040"/>
        <v>0</v>
      </c>
    </row>
    <row r="3465" spans="1:123" s="229" customFormat="1" ht="24" customHeight="1" x14ac:dyDescent="0.2">
      <c r="A3465" s="224" t="str">
        <f t="shared" si="1036"/>
        <v/>
      </c>
      <c r="B3465" s="222" t="str">
        <f t="shared" si="1039"/>
        <v/>
      </c>
      <c r="C3465" s="223"/>
      <c r="D3465" s="224" t="str">
        <f t="shared" si="1037"/>
        <v/>
      </c>
      <c r="E3465" s="225"/>
      <c r="F3465" s="226">
        <f t="shared" si="1038"/>
        <v>0</v>
      </c>
      <c r="G3465" s="286">
        <f t="shared" si="1040"/>
        <v>0</v>
      </c>
    </row>
    <row r="3466" spans="1:123" s="229" customFormat="1" ht="24" customHeight="1" x14ac:dyDescent="0.2">
      <c r="A3466" s="224" t="str">
        <f t="shared" si="1036"/>
        <v/>
      </c>
      <c r="B3466" s="222" t="str">
        <f t="shared" si="1039"/>
        <v/>
      </c>
      <c r="C3466" s="223"/>
      <c r="D3466" s="224" t="str">
        <f t="shared" si="1037"/>
        <v/>
      </c>
      <c r="E3466" s="225"/>
      <c r="F3466" s="226">
        <f t="shared" si="1038"/>
        <v>0</v>
      </c>
      <c r="G3466" s="286">
        <f t="shared" si="1040"/>
        <v>0</v>
      </c>
    </row>
    <row r="3467" spans="1:123" s="229" customFormat="1" ht="24" customHeight="1" x14ac:dyDescent="0.2">
      <c r="A3467" s="224" t="str">
        <f t="shared" si="1036"/>
        <v/>
      </c>
      <c r="B3467" s="222" t="str">
        <f t="shared" si="1039"/>
        <v/>
      </c>
      <c r="C3467" s="223"/>
      <c r="D3467" s="224" t="str">
        <f t="shared" si="1037"/>
        <v/>
      </c>
      <c r="E3467" s="225"/>
      <c r="F3467" s="226">
        <f t="shared" si="1038"/>
        <v>0</v>
      </c>
      <c r="G3467" s="286">
        <f t="shared" si="1040"/>
        <v>0</v>
      </c>
    </row>
    <row r="3468" spans="1:123" s="229" customFormat="1" ht="24" customHeight="1" x14ac:dyDescent="0.2">
      <c r="A3468" s="224" t="str">
        <f t="shared" si="1036"/>
        <v/>
      </c>
      <c r="B3468" s="222" t="str">
        <f t="shared" si="1039"/>
        <v/>
      </c>
      <c r="C3468" s="223"/>
      <c r="D3468" s="224" t="str">
        <f t="shared" si="1037"/>
        <v/>
      </c>
      <c r="E3468" s="225"/>
      <c r="F3468" s="226">
        <f t="shared" si="1038"/>
        <v>0</v>
      </c>
      <c r="G3468" s="286">
        <f t="shared" si="1040"/>
        <v>0</v>
      </c>
    </row>
    <row r="3469" spans="1:123" s="229" customFormat="1" ht="24" customHeight="1" x14ac:dyDescent="0.2">
      <c r="A3469" s="224" t="str">
        <f t="shared" si="1036"/>
        <v/>
      </c>
      <c r="B3469" s="222" t="str">
        <f t="shared" si="1039"/>
        <v/>
      </c>
      <c r="C3469" s="223"/>
      <c r="D3469" s="224" t="str">
        <f t="shared" si="1037"/>
        <v/>
      </c>
      <c r="E3469" s="225"/>
      <c r="F3469" s="226">
        <f t="shared" si="1038"/>
        <v>0</v>
      </c>
      <c r="G3469" s="286">
        <f t="shared" si="1040"/>
        <v>0</v>
      </c>
    </row>
    <row r="3470" spans="1:123" s="229" customFormat="1" ht="24" customHeight="1" x14ac:dyDescent="0.2">
      <c r="A3470" s="224" t="str">
        <f t="shared" si="1036"/>
        <v/>
      </c>
      <c r="B3470" s="222" t="str">
        <f t="shared" si="1039"/>
        <v/>
      </c>
      <c r="C3470" s="223"/>
      <c r="D3470" s="224" t="str">
        <f t="shared" si="1037"/>
        <v/>
      </c>
      <c r="E3470" s="225"/>
      <c r="F3470" s="226">
        <f t="shared" si="1038"/>
        <v>0</v>
      </c>
      <c r="G3470" s="286">
        <f t="shared" si="1040"/>
        <v>0</v>
      </c>
    </row>
    <row r="3471" spans="1:123" s="229" customFormat="1" ht="24" customHeight="1" x14ac:dyDescent="0.2">
      <c r="A3471" s="224" t="str">
        <f t="shared" si="1036"/>
        <v/>
      </c>
      <c r="B3471" s="222" t="str">
        <f t="shared" si="1039"/>
        <v/>
      </c>
      <c r="C3471" s="223"/>
      <c r="D3471" s="224" t="str">
        <f t="shared" si="1037"/>
        <v/>
      </c>
      <c r="E3471" s="225"/>
      <c r="F3471" s="226">
        <f t="shared" si="1038"/>
        <v>0</v>
      </c>
      <c r="G3471" s="286">
        <f t="shared" si="1040"/>
        <v>0</v>
      </c>
    </row>
    <row r="3472" spans="1:123" s="229" customFormat="1" ht="24" customHeight="1" x14ac:dyDescent="0.2">
      <c r="A3472" s="224" t="str">
        <f t="shared" si="1036"/>
        <v/>
      </c>
      <c r="B3472" s="222" t="str">
        <f t="shared" si="1039"/>
        <v/>
      </c>
      <c r="C3472" s="223"/>
      <c r="D3472" s="224" t="str">
        <f t="shared" si="1037"/>
        <v/>
      </c>
      <c r="E3472" s="225"/>
      <c r="F3472" s="226">
        <f t="shared" si="1038"/>
        <v>0</v>
      </c>
      <c r="G3472" s="286">
        <f t="shared" si="1040"/>
        <v>0</v>
      </c>
    </row>
    <row r="3473" spans="1:7" s="229" customFormat="1" ht="24" customHeight="1" x14ac:dyDescent="0.2">
      <c r="A3473" s="224" t="str">
        <f t="shared" si="1036"/>
        <v/>
      </c>
      <c r="B3473" s="222" t="str">
        <f t="shared" si="1039"/>
        <v/>
      </c>
      <c r="C3473" s="223"/>
      <c r="D3473" s="224" t="str">
        <f t="shared" si="1037"/>
        <v/>
      </c>
      <c r="E3473" s="225"/>
      <c r="F3473" s="226">
        <f t="shared" si="1038"/>
        <v>0</v>
      </c>
      <c r="G3473" s="286">
        <f t="shared" si="1040"/>
        <v>0</v>
      </c>
    </row>
    <row r="3474" spans="1:7" s="229" customFormat="1" ht="24" customHeight="1" x14ac:dyDescent="0.2">
      <c r="A3474" s="224" t="str">
        <f t="shared" si="1036"/>
        <v/>
      </c>
      <c r="B3474" s="222" t="str">
        <f t="shared" si="1039"/>
        <v/>
      </c>
      <c r="C3474" s="223"/>
      <c r="D3474" s="224" t="str">
        <f t="shared" si="1037"/>
        <v/>
      </c>
      <c r="E3474" s="225"/>
      <c r="F3474" s="226">
        <f t="shared" si="1038"/>
        <v>0</v>
      </c>
      <c r="G3474" s="286">
        <f t="shared" si="1040"/>
        <v>0</v>
      </c>
    </row>
    <row r="3475" spans="1:7" s="229" customFormat="1" ht="24" customHeight="1" x14ac:dyDescent="0.2">
      <c r="A3475" s="224" t="str">
        <f t="shared" si="1036"/>
        <v/>
      </c>
      <c r="B3475" s="222" t="str">
        <f t="shared" si="1039"/>
        <v/>
      </c>
      <c r="C3475" s="223"/>
      <c r="D3475" s="224" t="str">
        <f t="shared" si="1037"/>
        <v/>
      </c>
      <c r="E3475" s="225"/>
      <c r="F3475" s="227">
        <f t="shared" si="1038"/>
        <v>0</v>
      </c>
      <c r="G3475" s="286">
        <f t="shared" si="1040"/>
        <v>0</v>
      </c>
    </row>
    <row r="3476" spans="1:7" ht="24" customHeight="1" x14ac:dyDescent="0.2">
      <c r="A3476" s="287"/>
      <c r="D3476" s="97"/>
      <c r="E3476" s="98"/>
      <c r="F3476" s="273" t="s">
        <v>31</v>
      </c>
      <c r="G3476" s="288">
        <f>SUBTOTAL(9,G3462:G3475)</f>
        <v>0</v>
      </c>
    </row>
    <row r="3477" spans="1:7" ht="24" customHeight="1" x14ac:dyDescent="0.2">
      <c r="A3477" s="287"/>
      <c r="C3477" s="107" t="s">
        <v>605</v>
      </c>
      <c r="D3477" s="97"/>
      <c r="E3477" s="98"/>
      <c r="G3477" s="289"/>
    </row>
    <row r="3478" spans="1:7" s="229" customFormat="1" ht="24" customHeight="1" x14ac:dyDescent="0.2">
      <c r="A3478" s="224" t="str">
        <f t="shared" ref="A3478:A3485" si="1041">IFERROR(VLOOKUP(C3478,Tabla_Insumos,4,FALSE),"")</f>
        <v/>
      </c>
      <c r="B3478" s="222">
        <f t="shared" ref="B3478:B3485" si="1042">IFERROR(VLOOKUP(A3478,Tabla_Indices,5,FALSE),"")</f>
        <v>0</v>
      </c>
      <c r="C3478" s="223"/>
      <c r="D3478" s="224" t="str">
        <f t="shared" ref="D3478:D3485" si="1043">IFERROR(VLOOKUP(C3478,Tabla_Insumos,2,FALSE),"")</f>
        <v/>
      </c>
      <c r="E3478" s="225"/>
      <c r="F3478" s="228">
        <f t="shared" ref="F3478:F3485" si="1044">IFERROR(VLOOKUP(C3478,Tabla_Insumos,3,FALSE),0)</f>
        <v>0</v>
      </c>
      <c r="G3478" s="286">
        <f>ROUND(E3478*F3478,2)</f>
        <v>0</v>
      </c>
    </row>
    <row r="3479" spans="1:7" s="229" customFormat="1" ht="24" customHeight="1" x14ac:dyDescent="0.2">
      <c r="A3479" s="224" t="str">
        <f t="shared" si="1041"/>
        <v/>
      </c>
      <c r="B3479" s="222">
        <f t="shared" si="1042"/>
        <v>0</v>
      </c>
      <c r="C3479" s="223"/>
      <c r="D3479" s="224" t="str">
        <f t="shared" si="1043"/>
        <v/>
      </c>
      <c r="E3479" s="225"/>
      <c r="F3479" s="228">
        <f t="shared" si="1044"/>
        <v>0</v>
      </c>
      <c r="G3479" s="286">
        <f>ROUND(E3479*F3479,2)</f>
        <v>0</v>
      </c>
    </row>
    <row r="3480" spans="1:7" s="229" customFormat="1" ht="24" customHeight="1" x14ac:dyDescent="0.2">
      <c r="A3480" s="224" t="str">
        <f t="shared" si="1041"/>
        <v/>
      </c>
      <c r="B3480" s="222">
        <f t="shared" si="1042"/>
        <v>0</v>
      </c>
      <c r="C3480" s="223"/>
      <c r="D3480" s="224" t="str">
        <f t="shared" si="1043"/>
        <v/>
      </c>
      <c r="E3480" s="225"/>
      <c r="F3480" s="228">
        <f t="shared" si="1044"/>
        <v>0</v>
      </c>
      <c r="G3480" s="286">
        <f t="shared" ref="G3480:G3485" si="1045">ROUND(E3480*F3480,2)</f>
        <v>0</v>
      </c>
    </row>
    <row r="3481" spans="1:7" s="229" customFormat="1" ht="24" customHeight="1" x14ac:dyDescent="0.2">
      <c r="A3481" s="224" t="str">
        <f t="shared" si="1041"/>
        <v/>
      </c>
      <c r="B3481" s="222">
        <f t="shared" si="1042"/>
        <v>0</v>
      </c>
      <c r="C3481" s="223"/>
      <c r="D3481" s="224" t="str">
        <f t="shared" si="1043"/>
        <v/>
      </c>
      <c r="E3481" s="225"/>
      <c r="F3481" s="228">
        <f t="shared" si="1044"/>
        <v>0</v>
      </c>
      <c r="G3481" s="286">
        <f t="shared" si="1045"/>
        <v>0</v>
      </c>
    </row>
    <row r="3482" spans="1:7" s="229" customFormat="1" ht="24" customHeight="1" x14ac:dyDescent="0.2">
      <c r="A3482" s="224" t="str">
        <f t="shared" si="1041"/>
        <v/>
      </c>
      <c r="B3482" s="222">
        <f t="shared" si="1042"/>
        <v>0</v>
      </c>
      <c r="C3482" s="223"/>
      <c r="D3482" s="224" t="str">
        <f t="shared" si="1043"/>
        <v/>
      </c>
      <c r="E3482" s="225"/>
      <c r="F3482" s="226">
        <f t="shared" si="1044"/>
        <v>0</v>
      </c>
      <c r="G3482" s="286">
        <f t="shared" si="1045"/>
        <v>0</v>
      </c>
    </row>
    <row r="3483" spans="1:7" s="229" customFormat="1" ht="24" customHeight="1" x14ac:dyDescent="0.2">
      <c r="A3483" s="224" t="str">
        <f t="shared" si="1041"/>
        <v/>
      </c>
      <c r="B3483" s="222">
        <f t="shared" si="1042"/>
        <v>0</v>
      </c>
      <c r="C3483" s="223"/>
      <c r="D3483" s="224" t="str">
        <f t="shared" si="1043"/>
        <v/>
      </c>
      <c r="E3483" s="225"/>
      <c r="F3483" s="226">
        <f t="shared" si="1044"/>
        <v>0</v>
      </c>
      <c r="G3483" s="286">
        <f t="shared" si="1045"/>
        <v>0</v>
      </c>
    </row>
    <row r="3484" spans="1:7" s="229" customFormat="1" ht="24" customHeight="1" x14ac:dyDescent="0.2">
      <c r="A3484" s="224" t="str">
        <f t="shared" si="1041"/>
        <v/>
      </c>
      <c r="B3484" s="222">
        <f t="shared" si="1042"/>
        <v>0</v>
      </c>
      <c r="C3484" s="223"/>
      <c r="D3484" s="224" t="str">
        <f t="shared" si="1043"/>
        <v/>
      </c>
      <c r="E3484" s="225"/>
      <c r="F3484" s="226">
        <f t="shared" si="1044"/>
        <v>0</v>
      </c>
      <c r="G3484" s="286">
        <f t="shared" si="1045"/>
        <v>0</v>
      </c>
    </row>
    <row r="3485" spans="1:7" s="229" customFormat="1" ht="24" customHeight="1" x14ac:dyDescent="0.2">
      <c r="A3485" s="224" t="str">
        <f t="shared" si="1041"/>
        <v/>
      </c>
      <c r="B3485" s="222">
        <f t="shared" si="1042"/>
        <v>0</v>
      </c>
      <c r="C3485" s="223"/>
      <c r="D3485" s="224" t="str">
        <f t="shared" si="1043"/>
        <v/>
      </c>
      <c r="E3485" s="225"/>
      <c r="F3485" s="226">
        <f t="shared" si="1044"/>
        <v>0</v>
      </c>
      <c r="G3485" s="286">
        <f t="shared" si="1045"/>
        <v>0</v>
      </c>
    </row>
    <row r="3486" spans="1:7" ht="24" customHeight="1" x14ac:dyDescent="0.2">
      <c r="A3486" s="287"/>
      <c r="D3486" s="97"/>
      <c r="E3486" s="98"/>
      <c r="F3486" s="273" t="s">
        <v>32</v>
      </c>
      <c r="G3486" s="288">
        <f>SUBTOTAL(9,G3478:G3485)</f>
        <v>0</v>
      </c>
    </row>
    <row r="3487" spans="1:7" ht="24" customHeight="1" x14ac:dyDescent="0.2">
      <c r="A3487" s="287"/>
      <c r="C3487" s="107" t="s">
        <v>606</v>
      </c>
      <c r="D3487" s="97"/>
      <c r="E3487" s="98"/>
      <c r="G3487" s="289"/>
    </row>
    <row r="3488" spans="1:7" s="229" customFormat="1" ht="24" customHeight="1" x14ac:dyDescent="0.2">
      <c r="A3488" s="224" t="str">
        <f t="shared" ref="A3488:A3496" si="1046">IFERROR(VLOOKUP(C3488,Tabla_Insumos,4,FALSE),"")</f>
        <v/>
      </c>
      <c r="B3488" s="222" t="str">
        <f t="shared" ref="B3488:B3496" si="1047">IFERROR(VLOOKUP(C3488,Tabla_Insumos,5,FALSE),"")</f>
        <v/>
      </c>
      <c r="C3488" s="223"/>
      <c r="D3488" s="224" t="str">
        <f t="shared" ref="D3488:D3496" si="1048">IFERROR(VLOOKUP(C3488,Tabla_Insumos,2,FALSE),"")</f>
        <v/>
      </c>
      <c r="E3488" s="225"/>
      <c r="F3488" s="226">
        <f t="shared" ref="F3488:F3496" si="1049">IFERROR(VLOOKUP(C3488,Tabla_Insumos,3,FALSE),0)</f>
        <v>0</v>
      </c>
      <c r="G3488" s="286">
        <f t="shared" ref="G3488:G3496" si="1050">ROUND(E3488*F3488,2)</f>
        <v>0</v>
      </c>
    </row>
    <row r="3489" spans="1:7" s="229" customFormat="1" ht="24" customHeight="1" x14ac:dyDescent="0.2">
      <c r="A3489" s="224" t="str">
        <f t="shared" si="1046"/>
        <v/>
      </c>
      <c r="B3489" s="222" t="str">
        <f t="shared" si="1047"/>
        <v/>
      </c>
      <c r="C3489" s="223"/>
      <c r="D3489" s="224" t="str">
        <f t="shared" si="1048"/>
        <v/>
      </c>
      <c r="E3489" s="225"/>
      <c r="F3489" s="226">
        <f t="shared" si="1049"/>
        <v>0</v>
      </c>
      <c r="G3489" s="286">
        <f t="shared" si="1050"/>
        <v>0</v>
      </c>
    </row>
    <row r="3490" spans="1:7" s="229" customFormat="1" ht="24" customHeight="1" x14ac:dyDescent="0.2">
      <c r="A3490" s="224" t="str">
        <f t="shared" si="1046"/>
        <v/>
      </c>
      <c r="B3490" s="222" t="str">
        <f t="shared" si="1047"/>
        <v/>
      </c>
      <c r="C3490" s="223"/>
      <c r="D3490" s="224" t="str">
        <f t="shared" si="1048"/>
        <v/>
      </c>
      <c r="E3490" s="225"/>
      <c r="F3490" s="226">
        <f t="shared" si="1049"/>
        <v>0</v>
      </c>
      <c r="G3490" s="286">
        <f t="shared" si="1050"/>
        <v>0</v>
      </c>
    </row>
    <row r="3491" spans="1:7" s="229" customFormat="1" ht="24" customHeight="1" x14ac:dyDescent="0.2">
      <c r="A3491" s="224" t="str">
        <f t="shared" si="1046"/>
        <v/>
      </c>
      <c r="B3491" s="222" t="str">
        <f t="shared" si="1047"/>
        <v/>
      </c>
      <c r="C3491" s="223"/>
      <c r="D3491" s="224" t="str">
        <f t="shared" si="1048"/>
        <v/>
      </c>
      <c r="E3491" s="225"/>
      <c r="F3491" s="226">
        <f t="shared" si="1049"/>
        <v>0</v>
      </c>
      <c r="G3491" s="286">
        <f t="shared" si="1050"/>
        <v>0</v>
      </c>
    </row>
    <row r="3492" spans="1:7" s="229" customFormat="1" ht="24" customHeight="1" x14ac:dyDescent="0.2">
      <c r="A3492" s="224" t="str">
        <f t="shared" si="1046"/>
        <v/>
      </c>
      <c r="B3492" s="222" t="str">
        <f t="shared" si="1047"/>
        <v/>
      </c>
      <c r="C3492" s="223"/>
      <c r="D3492" s="224" t="str">
        <f t="shared" si="1048"/>
        <v/>
      </c>
      <c r="E3492" s="225"/>
      <c r="F3492" s="226">
        <f t="shared" si="1049"/>
        <v>0</v>
      </c>
      <c r="G3492" s="286">
        <f t="shared" si="1050"/>
        <v>0</v>
      </c>
    </row>
    <row r="3493" spans="1:7" s="229" customFormat="1" ht="24" customHeight="1" x14ac:dyDescent="0.2">
      <c r="A3493" s="224" t="str">
        <f t="shared" si="1046"/>
        <v/>
      </c>
      <c r="B3493" s="222" t="str">
        <f t="shared" si="1047"/>
        <v/>
      </c>
      <c r="C3493" s="223"/>
      <c r="D3493" s="224" t="str">
        <f t="shared" si="1048"/>
        <v/>
      </c>
      <c r="E3493" s="225"/>
      <c r="F3493" s="226">
        <f t="shared" si="1049"/>
        <v>0</v>
      </c>
      <c r="G3493" s="286">
        <f t="shared" si="1050"/>
        <v>0</v>
      </c>
    </row>
    <row r="3494" spans="1:7" s="229" customFormat="1" ht="24" customHeight="1" x14ac:dyDescent="0.2">
      <c r="A3494" s="224" t="str">
        <f t="shared" si="1046"/>
        <v/>
      </c>
      <c r="B3494" s="222" t="str">
        <f t="shared" si="1047"/>
        <v/>
      </c>
      <c r="C3494" s="223"/>
      <c r="D3494" s="224" t="str">
        <f t="shared" si="1048"/>
        <v/>
      </c>
      <c r="E3494" s="225"/>
      <c r="F3494" s="226">
        <f t="shared" si="1049"/>
        <v>0</v>
      </c>
      <c r="G3494" s="286">
        <f t="shared" si="1050"/>
        <v>0</v>
      </c>
    </row>
    <row r="3495" spans="1:7" s="229" customFormat="1" ht="24" customHeight="1" x14ac:dyDescent="0.2">
      <c r="A3495" s="224" t="str">
        <f t="shared" si="1046"/>
        <v/>
      </c>
      <c r="B3495" s="222" t="str">
        <f t="shared" si="1047"/>
        <v/>
      </c>
      <c r="C3495" s="223"/>
      <c r="D3495" s="224" t="str">
        <f t="shared" si="1048"/>
        <v/>
      </c>
      <c r="E3495" s="225"/>
      <c r="F3495" s="226">
        <f t="shared" si="1049"/>
        <v>0</v>
      </c>
      <c r="G3495" s="286">
        <f t="shared" si="1050"/>
        <v>0</v>
      </c>
    </row>
    <row r="3496" spans="1:7" s="229" customFormat="1" ht="24" customHeight="1" x14ac:dyDescent="0.2">
      <c r="A3496" s="224" t="str">
        <f t="shared" si="1046"/>
        <v/>
      </c>
      <c r="B3496" s="222" t="str">
        <f t="shared" si="1047"/>
        <v/>
      </c>
      <c r="C3496" s="223"/>
      <c r="D3496" s="224" t="str">
        <f t="shared" si="1048"/>
        <v/>
      </c>
      <c r="E3496" s="225"/>
      <c r="F3496" s="226">
        <f t="shared" si="1049"/>
        <v>0</v>
      </c>
      <c r="G3496" s="286">
        <f t="shared" si="1050"/>
        <v>0</v>
      </c>
    </row>
    <row r="3497" spans="1:7" ht="24" customHeight="1" x14ac:dyDescent="0.2">
      <c r="A3497" s="290"/>
      <c r="B3497" s="97"/>
      <c r="D3497" s="97"/>
      <c r="E3497" s="98"/>
      <c r="F3497" s="273" t="s">
        <v>33</v>
      </c>
      <c r="G3497" s="288">
        <f>SUBTOTAL(9,G3488:G3496)</f>
        <v>0</v>
      </c>
    </row>
    <row r="3498" spans="1:7" ht="24" customHeight="1" x14ac:dyDescent="0.2">
      <c r="A3498" s="291"/>
      <c r="B3498" s="97"/>
      <c r="D3498" s="97"/>
      <c r="E3498" s="98"/>
      <c r="G3498" s="289"/>
    </row>
    <row r="3499" spans="1:7" ht="24" customHeight="1" x14ac:dyDescent="0.2">
      <c r="A3499" s="292" t="str">
        <f>B3457</f>
        <v/>
      </c>
      <c r="B3499" s="293" t="str">
        <f>C3457</f>
        <v/>
      </c>
      <c r="C3499" s="104"/>
      <c r="D3499" s="104" t="s">
        <v>34</v>
      </c>
      <c r="E3499" s="105"/>
      <c r="F3499" s="295" t="s">
        <v>35</v>
      </c>
      <c r="G3499" s="294">
        <f>SUBTOTAL(9,G3462:G3498)</f>
        <v>0</v>
      </c>
    </row>
    <row r="3501" spans="1:7" ht="24" customHeight="1" x14ac:dyDescent="0.2">
      <c r="A3501" s="274" t="s">
        <v>37</v>
      </c>
      <c r="B3501" s="275"/>
      <c r="C3501" s="275"/>
      <c r="D3501" s="275"/>
      <c r="E3501" s="275"/>
      <c r="F3501" s="275"/>
      <c r="G3501" s="276"/>
    </row>
    <row r="3502" spans="1:7" ht="24" customHeight="1" x14ac:dyDescent="0.2">
      <c r="A3502" s="277" t="s">
        <v>602</v>
      </c>
      <c r="B3502" s="93" t="str">
        <f>Comitente</f>
        <v>DIRECCION PROVINCIAL DE ESPACIOS VERDES</v>
      </c>
      <c r="C3502" s="89"/>
      <c r="D3502" s="94"/>
      <c r="E3502" s="94"/>
      <c r="F3502" s="95"/>
      <c r="G3502" s="278"/>
    </row>
    <row r="3503" spans="1:7" ht="24" customHeight="1" x14ac:dyDescent="0.2">
      <c r="A3503" s="277" t="s">
        <v>603</v>
      </c>
      <c r="B3503" s="93">
        <f>Contratista</f>
        <v>0</v>
      </c>
      <c r="C3503" s="90"/>
      <c r="D3503" s="90"/>
      <c r="E3503" s="90"/>
      <c r="F3503" s="96"/>
      <c r="G3503" s="279"/>
    </row>
    <row r="3504" spans="1:7" ht="24" customHeight="1" x14ac:dyDescent="0.2">
      <c r="A3504" s="277" t="s">
        <v>24</v>
      </c>
      <c r="B3504" s="93" t="str">
        <f>Obra</f>
        <v>EXTRACCION DE MANGRULLO EXISTENTE, PROVISION DE NUEVO MANGRULLO Y REFUNCIONALIZACION DE JUEGOS DE NIÑOS EN PARQUE DE MAYO</v>
      </c>
      <c r="C3504" s="90"/>
      <c r="D3504" s="90"/>
      <c r="E3504" s="90"/>
      <c r="F3504" s="96" t="s">
        <v>38</v>
      </c>
      <c r="G3504" s="280">
        <f>Fecha_Base</f>
        <v>44865</v>
      </c>
    </row>
    <row r="3505" spans="1:123" ht="24" customHeight="1" x14ac:dyDescent="0.2">
      <c r="A3505" s="281" t="s">
        <v>601</v>
      </c>
      <c r="B3505" s="91" t="str">
        <f>Ubicación</f>
        <v>CAPITAL</v>
      </c>
      <c r="C3505" s="91"/>
      <c r="D3505" s="97"/>
      <c r="E3505" s="98"/>
      <c r="G3505" s="282"/>
    </row>
    <row r="3506" spans="1:123" ht="24" customHeight="1" x14ac:dyDescent="0.2">
      <c r="A3506" s="281" t="s">
        <v>39</v>
      </c>
      <c r="B3506" s="100" t="str">
        <f>IFERROR(VALUE(LEFT(B3507,FIND(".",B3507)-1)),"")</f>
        <v/>
      </c>
      <c r="C3506" s="92" t="str">
        <f>IFERROR(VLOOKUP(B3506,Tabla_CyP,2,FALSE),"")</f>
        <v/>
      </c>
      <c r="E3506" s="98"/>
      <c r="G3506" s="282"/>
    </row>
    <row r="3507" spans="1:123" ht="24" customHeight="1" x14ac:dyDescent="0.2">
      <c r="A3507" s="281" t="s">
        <v>25</v>
      </c>
      <c r="B3507" s="101" t="str">
        <f>IFERROR(VLOOKUP(COUNTIF($A$1:A3507,"ANALISIS DE PRECIOS"),Tabla_NumeroItem,2,FALSE),"")</f>
        <v/>
      </c>
      <c r="C3507" s="92" t="str">
        <f>IFERROR(VLOOKUP(B3507,Tabla_CyP,2,FALSE),"")</f>
        <v/>
      </c>
      <c r="D3507" s="97"/>
      <c r="E3507" s="98"/>
      <c r="F3507" s="96" t="s">
        <v>26</v>
      </c>
      <c r="G3507" s="283" t="str">
        <f>IFERROR(VLOOKUP(B3507,Tabla_CyP,4,FALSE),"")</f>
        <v/>
      </c>
    </row>
    <row r="3508" spans="1:123" ht="24" customHeight="1" x14ac:dyDescent="0.2">
      <c r="A3508" s="281"/>
      <c r="B3508" s="91"/>
      <c r="D3508" s="97"/>
      <c r="E3508" s="98"/>
      <c r="G3508" s="282"/>
    </row>
    <row r="3509" spans="1:123" ht="24" customHeight="1" x14ac:dyDescent="0.2">
      <c r="A3509" s="334" t="s">
        <v>507</v>
      </c>
      <c r="B3509" s="335"/>
      <c r="C3509" s="336" t="s">
        <v>0</v>
      </c>
      <c r="D3509" s="336" t="s">
        <v>27</v>
      </c>
      <c r="E3509" s="338" t="s">
        <v>28</v>
      </c>
      <c r="F3509" s="340" t="s">
        <v>29</v>
      </c>
      <c r="G3509" s="340" t="s">
        <v>30</v>
      </c>
    </row>
    <row r="3510" spans="1:123" s="97" customFormat="1" ht="24" customHeight="1" x14ac:dyDescent="0.2">
      <c r="A3510" s="102" t="s">
        <v>508</v>
      </c>
      <c r="B3510" s="102" t="s">
        <v>509</v>
      </c>
      <c r="C3510" s="337"/>
      <c r="D3510" s="337"/>
      <c r="E3510" s="339"/>
      <c r="F3510" s="341"/>
      <c r="G3510" s="341"/>
      <c r="H3510" s="230"/>
      <c r="I3510" s="230"/>
      <c r="J3510" s="230"/>
      <c r="K3510" s="230"/>
      <c r="L3510" s="230"/>
      <c r="M3510" s="230"/>
      <c r="N3510" s="230"/>
      <c r="O3510" s="230"/>
      <c r="P3510" s="230"/>
      <c r="Q3510" s="230"/>
      <c r="R3510" s="230"/>
      <c r="S3510" s="230"/>
      <c r="T3510" s="230"/>
      <c r="U3510" s="230"/>
      <c r="V3510" s="230"/>
      <c r="W3510" s="230"/>
      <c r="X3510" s="230"/>
      <c r="Y3510" s="230"/>
      <c r="Z3510" s="230"/>
      <c r="AA3510" s="230"/>
      <c r="AB3510" s="230"/>
      <c r="AC3510" s="230"/>
      <c r="AD3510" s="230"/>
      <c r="AE3510" s="230"/>
      <c r="AF3510" s="230"/>
      <c r="AG3510" s="230"/>
      <c r="AH3510" s="230"/>
      <c r="AI3510" s="230"/>
      <c r="AJ3510" s="230"/>
      <c r="AK3510" s="230"/>
      <c r="AL3510" s="230"/>
      <c r="AM3510" s="230"/>
      <c r="AN3510" s="230"/>
      <c r="AO3510" s="230"/>
      <c r="AP3510" s="230"/>
      <c r="AQ3510" s="230"/>
      <c r="AR3510" s="230"/>
      <c r="AS3510" s="230"/>
      <c r="AT3510" s="230"/>
      <c r="AU3510" s="230"/>
      <c r="AV3510" s="230"/>
      <c r="AW3510" s="230"/>
      <c r="AX3510" s="230"/>
      <c r="AY3510" s="230"/>
      <c r="AZ3510" s="230"/>
      <c r="BA3510" s="230"/>
      <c r="BB3510" s="230"/>
      <c r="BC3510" s="230"/>
      <c r="BD3510" s="230"/>
      <c r="BE3510" s="230"/>
      <c r="BF3510" s="230"/>
      <c r="BG3510" s="230"/>
      <c r="BH3510" s="230"/>
      <c r="BI3510" s="230"/>
      <c r="BJ3510" s="230"/>
      <c r="BK3510" s="230"/>
      <c r="BL3510" s="230"/>
      <c r="BM3510" s="230"/>
      <c r="BN3510" s="230"/>
      <c r="BO3510" s="230"/>
      <c r="BP3510" s="230"/>
      <c r="BQ3510" s="230"/>
      <c r="BR3510" s="230"/>
      <c r="BS3510" s="230"/>
      <c r="BT3510" s="230"/>
      <c r="BU3510" s="230"/>
      <c r="BV3510" s="230"/>
      <c r="BW3510" s="230"/>
      <c r="BX3510" s="230"/>
      <c r="BY3510" s="230"/>
      <c r="BZ3510" s="230"/>
      <c r="CA3510" s="230"/>
      <c r="CB3510" s="230"/>
      <c r="CC3510" s="230"/>
      <c r="CD3510" s="230"/>
      <c r="CE3510" s="230"/>
      <c r="CF3510" s="230"/>
      <c r="CG3510" s="230"/>
      <c r="CH3510" s="230"/>
      <c r="CI3510" s="230"/>
      <c r="CJ3510" s="230"/>
      <c r="CK3510" s="230"/>
      <c r="CL3510" s="230"/>
      <c r="CM3510" s="230"/>
      <c r="CN3510" s="230"/>
      <c r="CO3510" s="230"/>
      <c r="CP3510" s="230"/>
      <c r="CQ3510" s="230"/>
      <c r="CR3510" s="230"/>
      <c r="CS3510" s="230"/>
      <c r="CT3510" s="230"/>
      <c r="CU3510" s="230"/>
      <c r="CV3510" s="230"/>
      <c r="CW3510" s="230"/>
      <c r="CX3510" s="230"/>
      <c r="CY3510" s="230"/>
      <c r="CZ3510" s="230"/>
      <c r="DA3510" s="230"/>
      <c r="DB3510" s="230"/>
      <c r="DC3510" s="230"/>
      <c r="DD3510" s="230"/>
      <c r="DE3510" s="230"/>
      <c r="DF3510" s="230"/>
      <c r="DG3510" s="230"/>
      <c r="DH3510" s="230"/>
      <c r="DI3510" s="230"/>
      <c r="DJ3510" s="230"/>
      <c r="DK3510" s="230"/>
      <c r="DL3510" s="230"/>
      <c r="DM3510" s="230"/>
      <c r="DN3510" s="230"/>
      <c r="DO3510" s="230"/>
      <c r="DP3510" s="230"/>
      <c r="DQ3510" s="230"/>
      <c r="DR3510" s="230"/>
      <c r="DS3510" s="230"/>
    </row>
    <row r="3511" spans="1:123" ht="24" customHeight="1" x14ac:dyDescent="0.2">
      <c r="A3511" s="284"/>
      <c r="B3511" s="103"/>
      <c r="C3511" s="143" t="s">
        <v>604</v>
      </c>
      <c r="D3511" s="104"/>
      <c r="E3511" s="105"/>
      <c r="F3511" s="106"/>
      <c r="G3511" s="285"/>
    </row>
    <row r="3512" spans="1:123" s="229" customFormat="1" ht="24" customHeight="1" x14ac:dyDescent="0.2">
      <c r="A3512" s="224" t="str">
        <f t="shared" ref="A3512:A3525" si="1051">IFERROR(VLOOKUP(C3512,Tabla_Insumos,4,FALSE),"")</f>
        <v/>
      </c>
      <c r="B3512" s="222" t="str">
        <f>IFERROR(VLOOKUP(C3512,Tabla_Insumos,5,FALSE),"")</f>
        <v/>
      </c>
      <c r="C3512" s="223"/>
      <c r="D3512" s="224" t="str">
        <f t="shared" ref="D3512:D3525" si="1052">IFERROR(VLOOKUP(C3512,Tabla_Insumos,2,FALSE),"")</f>
        <v/>
      </c>
      <c r="E3512" s="225"/>
      <c r="F3512" s="226">
        <f t="shared" ref="F3512:F3525" si="1053">IFERROR(VLOOKUP(C3512,Tabla_Insumos,3,FALSE),0)</f>
        <v>0</v>
      </c>
      <c r="G3512" s="286">
        <f>ROUND(E3512*F3512,2)</f>
        <v>0</v>
      </c>
    </row>
    <row r="3513" spans="1:123" s="229" customFormat="1" ht="24" customHeight="1" x14ac:dyDescent="0.2">
      <c r="A3513" s="224" t="str">
        <f t="shared" si="1051"/>
        <v/>
      </c>
      <c r="B3513" s="222" t="str">
        <f t="shared" ref="B3513:B3525" si="1054">IFERROR(VLOOKUP(C3513,Tabla_Insumos,5,FALSE),"")</f>
        <v/>
      </c>
      <c r="C3513" s="223"/>
      <c r="D3513" s="224" t="str">
        <f t="shared" si="1052"/>
        <v/>
      </c>
      <c r="E3513" s="225"/>
      <c r="F3513" s="226">
        <f t="shared" si="1053"/>
        <v>0</v>
      </c>
      <c r="G3513" s="286">
        <f t="shared" ref="G3513:G3525" si="1055">ROUND(E3513*F3513,2)</f>
        <v>0</v>
      </c>
    </row>
    <row r="3514" spans="1:123" s="229" customFormat="1" ht="24" customHeight="1" x14ac:dyDescent="0.2">
      <c r="A3514" s="224" t="str">
        <f t="shared" si="1051"/>
        <v/>
      </c>
      <c r="B3514" s="222" t="str">
        <f t="shared" si="1054"/>
        <v/>
      </c>
      <c r="C3514" s="223"/>
      <c r="D3514" s="224" t="str">
        <f t="shared" si="1052"/>
        <v/>
      </c>
      <c r="E3514" s="225"/>
      <c r="F3514" s="226">
        <f t="shared" si="1053"/>
        <v>0</v>
      </c>
      <c r="G3514" s="286">
        <f t="shared" si="1055"/>
        <v>0</v>
      </c>
    </row>
    <row r="3515" spans="1:123" s="229" customFormat="1" ht="24" customHeight="1" x14ac:dyDescent="0.2">
      <c r="A3515" s="224" t="str">
        <f t="shared" si="1051"/>
        <v/>
      </c>
      <c r="B3515" s="222" t="str">
        <f t="shared" si="1054"/>
        <v/>
      </c>
      <c r="C3515" s="223"/>
      <c r="D3515" s="224" t="str">
        <f t="shared" si="1052"/>
        <v/>
      </c>
      <c r="E3515" s="225"/>
      <c r="F3515" s="226">
        <f t="shared" si="1053"/>
        <v>0</v>
      </c>
      <c r="G3515" s="286">
        <f t="shared" si="1055"/>
        <v>0</v>
      </c>
    </row>
    <row r="3516" spans="1:123" s="229" customFormat="1" ht="24" customHeight="1" x14ac:dyDescent="0.2">
      <c r="A3516" s="224" t="str">
        <f t="shared" si="1051"/>
        <v/>
      </c>
      <c r="B3516" s="222" t="str">
        <f t="shared" si="1054"/>
        <v/>
      </c>
      <c r="C3516" s="223"/>
      <c r="D3516" s="224" t="str">
        <f t="shared" si="1052"/>
        <v/>
      </c>
      <c r="E3516" s="225"/>
      <c r="F3516" s="226">
        <f t="shared" si="1053"/>
        <v>0</v>
      </c>
      <c r="G3516" s="286">
        <f t="shared" si="1055"/>
        <v>0</v>
      </c>
    </row>
    <row r="3517" spans="1:123" s="229" customFormat="1" ht="24" customHeight="1" x14ac:dyDescent="0.2">
      <c r="A3517" s="224" t="str">
        <f t="shared" si="1051"/>
        <v/>
      </c>
      <c r="B3517" s="222" t="str">
        <f t="shared" si="1054"/>
        <v/>
      </c>
      <c r="C3517" s="223"/>
      <c r="D3517" s="224" t="str">
        <f t="shared" si="1052"/>
        <v/>
      </c>
      <c r="E3517" s="225"/>
      <c r="F3517" s="226">
        <f t="shared" si="1053"/>
        <v>0</v>
      </c>
      <c r="G3517" s="286">
        <f t="shared" si="1055"/>
        <v>0</v>
      </c>
    </row>
    <row r="3518" spans="1:123" s="229" customFormat="1" ht="24" customHeight="1" x14ac:dyDescent="0.2">
      <c r="A3518" s="224" t="str">
        <f t="shared" si="1051"/>
        <v/>
      </c>
      <c r="B3518" s="222" t="str">
        <f t="shared" si="1054"/>
        <v/>
      </c>
      <c r="C3518" s="223"/>
      <c r="D3518" s="224" t="str">
        <f t="shared" si="1052"/>
        <v/>
      </c>
      <c r="E3518" s="225"/>
      <c r="F3518" s="226">
        <f t="shared" si="1053"/>
        <v>0</v>
      </c>
      <c r="G3518" s="286">
        <f t="shared" si="1055"/>
        <v>0</v>
      </c>
    </row>
    <row r="3519" spans="1:123" s="229" customFormat="1" ht="24" customHeight="1" x14ac:dyDescent="0.2">
      <c r="A3519" s="224" t="str">
        <f t="shared" si="1051"/>
        <v/>
      </c>
      <c r="B3519" s="222" t="str">
        <f t="shared" si="1054"/>
        <v/>
      </c>
      <c r="C3519" s="223"/>
      <c r="D3519" s="224" t="str">
        <f t="shared" si="1052"/>
        <v/>
      </c>
      <c r="E3519" s="225"/>
      <c r="F3519" s="226">
        <f t="shared" si="1053"/>
        <v>0</v>
      </c>
      <c r="G3519" s="286">
        <f t="shared" si="1055"/>
        <v>0</v>
      </c>
    </row>
    <row r="3520" spans="1:123" s="229" customFormat="1" ht="24" customHeight="1" x14ac:dyDescent="0.2">
      <c r="A3520" s="224" t="str">
        <f t="shared" si="1051"/>
        <v/>
      </c>
      <c r="B3520" s="222" t="str">
        <f t="shared" si="1054"/>
        <v/>
      </c>
      <c r="C3520" s="223"/>
      <c r="D3520" s="224" t="str">
        <f t="shared" si="1052"/>
        <v/>
      </c>
      <c r="E3520" s="225"/>
      <c r="F3520" s="226">
        <f t="shared" si="1053"/>
        <v>0</v>
      </c>
      <c r="G3520" s="286">
        <f t="shared" si="1055"/>
        <v>0</v>
      </c>
    </row>
    <row r="3521" spans="1:7" s="229" customFormat="1" ht="24" customHeight="1" x14ac:dyDescent="0.2">
      <c r="A3521" s="224" t="str">
        <f t="shared" si="1051"/>
        <v/>
      </c>
      <c r="B3521" s="222" t="str">
        <f t="shared" si="1054"/>
        <v/>
      </c>
      <c r="C3521" s="223"/>
      <c r="D3521" s="224" t="str">
        <f t="shared" si="1052"/>
        <v/>
      </c>
      <c r="E3521" s="225"/>
      <c r="F3521" s="226">
        <f t="shared" si="1053"/>
        <v>0</v>
      </c>
      <c r="G3521" s="286">
        <f t="shared" si="1055"/>
        <v>0</v>
      </c>
    </row>
    <row r="3522" spans="1:7" s="229" customFormat="1" ht="24" customHeight="1" x14ac:dyDescent="0.2">
      <c r="A3522" s="224" t="str">
        <f t="shared" si="1051"/>
        <v/>
      </c>
      <c r="B3522" s="222" t="str">
        <f t="shared" si="1054"/>
        <v/>
      </c>
      <c r="C3522" s="223"/>
      <c r="D3522" s="224" t="str">
        <f t="shared" si="1052"/>
        <v/>
      </c>
      <c r="E3522" s="225"/>
      <c r="F3522" s="226">
        <f t="shared" si="1053"/>
        <v>0</v>
      </c>
      <c r="G3522" s="286">
        <f t="shared" si="1055"/>
        <v>0</v>
      </c>
    </row>
    <row r="3523" spans="1:7" s="229" customFormat="1" ht="24" customHeight="1" x14ac:dyDescent="0.2">
      <c r="A3523" s="224" t="str">
        <f t="shared" si="1051"/>
        <v/>
      </c>
      <c r="B3523" s="222" t="str">
        <f t="shared" si="1054"/>
        <v/>
      </c>
      <c r="C3523" s="223"/>
      <c r="D3523" s="224" t="str">
        <f t="shared" si="1052"/>
        <v/>
      </c>
      <c r="E3523" s="225"/>
      <c r="F3523" s="226">
        <f t="shared" si="1053"/>
        <v>0</v>
      </c>
      <c r="G3523" s="286">
        <f t="shared" si="1055"/>
        <v>0</v>
      </c>
    </row>
    <row r="3524" spans="1:7" s="229" customFormat="1" ht="24" customHeight="1" x14ac:dyDescent="0.2">
      <c r="A3524" s="224" t="str">
        <f t="shared" si="1051"/>
        <v/>
      </c>
      <c r="B3524" s="222" t="str">
        <f t="shared" si="1054"/>
        <v/>
      </c>
      <c r="C3524" s="223"/>
      <c r="D3524" s="224" t="str">
        <f t="shared" si="1052"/>
        <v/>
      </c>
      <c r="E3524" s="225"/>
      <c r="F3524" s="226">
        <f t="shared" si="1053"/>
        <v>0</v>
      </c>
      <c r="G3524" s="286">
        <f t="shared" si="1055"/>
        <v>0</v>
      </c>
    </row>
    <row r="3525" spans="1:7" s="229" customFormat="1" ht="24" customHeight="1" x14ac:dyDescent="0.2">
      <c r="A3525" s="224" t="str">
        <f t="shared" si="1051"/>
        <v/>
      </c>
      <c r="B3525" s="222" t="str">
        <f t="shared" si="1054"/>
        <v/>
      </c>
      <c r="C3525" s="223"/>
      <c r="D3525" s="224" t="str">
        <f t="shared" si="1052"/>
        <v/>
      </c>
      <c r="E3525" s="225"/>
      <c r="F3525" s="227">
        <f t="shared" si="1053"/>
        <v>0</v>
      </c>
      <c r="G3525" s="286">
        <f t="shared" si="1055"/>
        <v>0</v>
      </c>
    </row>
    <row r="3526" spans="1:7" ht="24" customHeight="1" x14ac:dyDescent="0.2">
      <c r="A3526" s="287"/>
      <c r="D3526" s="97"/>
      <c r="E3526" s="98"/>
      <c r="F3526" s="273" t="s">
        <v>31</v>
      </c>
      <c r="G3526" s="288">
        <f>SUBTOTAL(9,G3512:G3525)</f>
        <v>0</v>
      </c>
    </row>
    <row r="3527" spans="1:7" ht="24" customHeight="1" x14ac:dyDescent="0.2">
      <c r="A3527" s="287"/>
      <c r="C3527" s="107" t="s">
        <v>605</v>
      </c>
      <c r="D3527" s="97"/>
      <c r="E3527" s="98"/>
      <c r="G3527" s="289"/>
    </row>
    <row r="3528" spans="1:7" s="229" customFormat="1" ht="24" customHeight="1" x14ac:dyDescent="0.2">
      <c r="A3528" s="224" t="str">
        <f t="shared" ref="A3528:A3535" si="1056">IFERROR(VLOOKUP(C3528,Tabla_Insumos,4,FALSE),"")</f>
        <v/>
      </c>
      <c r="B3528" s="222">
        <f t="shared" ref="B3528:B3535" si="1057">IFERROR(VLOOKUP(A3528,Tabla_Indices,5,FALSE),"")</f>
        <v>0</v>
      </c>
      <c r="C3528" s="223"/>
      <c r="D3528" s="224" t="str">
        <f t="shared" ref="D3528:D3535" si="1058">IFERROR(VLOOKUP(C3528,Tabla_Insumos,2,FALSE),"")</f>
        <v/>
      </c>
      <c r="E3528" s="225"/>
      <c r="F3528" s="228">
        <f t="shared" ref="F3528:F3535" si="1059">IFERROR(VLOOKUP(C3528,Tabla_Insumos,3,FALSE),0)</f>
        <v>0</v>
      </c>
      <c r="G3528" s="286">
        <f>ROUND(E3528*F3528,2)</f>
        <v>0</v>
      </c>
    </row>
    <row r="3529" spans="1:7" s="229" customFormat="1" ht="24" customHeight="1" x14ac:dyDescent="0.2">
      <c r="A3529" s="224" t="str">
        <f t="shared" si="1056"/>
        <v/>
      </c>
      <c r="B3529" s="222">
        <f t="shared" si="1057"/>
        <v>0</v>
      </c>
      <c r="C3529" s="223"/>
      <c r="D3529" s="224" t="str">
        <f t="shared" si="1058"/>
        <v/>
      </c>
      <c r="E3529" s="225"/>
      <c r="F3529" s="228">
        <f t="shared" si="1059"/>
        <v>0</v>
      </c>
      <c r="G3529" s="286">
        <f>ROUND(E3529*F3529,2)</f>
        <v>0</v>
      </c>
    </row>
    <row r="3530" spans="1:7" s="229" customFormat="1" ht="24" customHeight="1" x14ac:dyDescent="0.2">
      <c r="A3530" s="224" t="str">
        <f t="shared" si="1056"/>
        <v/>
      </c>
      <c r="B3530" s="222">
        <f t="shared" si="1057"/>
        <v>0</v>
      </c>
      <c r="C3530" s="223"/>
      <c r="D3530" s="224" t="str">
        <f t="shared" si="1058"/>
        <v/>
      </c>
      <c r="E3530" s="225"/>
      <c r="F3530" s="228">
        <f t="shared" si="1059"/>
        <v>0</v>
      </c>
      <c r="G3530" s="286">
        <f t="shared" ref="G3530:G3535" si="1060">ROUND(E3530*F3530,2)</f>
        <v>0</v>
      </c>
    </row>
    <row r="3531" spans="1:7" s="229" customFormat="1" ht="24" customHeight="1" x14ac:dyDescent="0.2">
      <c r="A3531" s="224" t="str">
        <f t="shared" si="1056"/>
        <v/>
      </c>
      <c r="B3531" s="222">
        <f t="shared" si="1057"/>
        <v>0</v>
      </c>
      <c r="C3531" s="223"/>
      <c r="D3531" s="224" t="str">
        <f t="shared" si="1058"/>
        <v/>
      </c>
      <c r="E3531" s="225"/>
      <c r="F3531" s="228">
        <f t="shared" si="1059"/>
        <v>0</v>
      </c>
      <c r="G3531" s="286">
        <f t="shared" si="1060"/>
        <v>0</v>
      </c>
    </row>
    <row r="3532" spans="1:7" s="229" customFormat="1" ht="24" customHeight="1" x14ac:dyDescent="0.2">
      <c r="A3532" s="224" t="str">
        <f t="shared" si="1056"/>
        <v/>
      </c>
      <c r="B3532" s="222">
        <f t="shared" si="1057"/>
        <v>0</v>
      </c>
      <c r="C3532" s="223"/>
      <c r="D3532" s="224" t="str">
        <f t="shared" si="1058"/>
        <v/>
      </c>
      <c r="E3532" s="225"/>
      <c r="F3532" s="226">
        <f t="shared" si="1059"/>
        <v>0</v>
      </c>
      <c r="G3532" s="286">
        <f t="shared" si="1060"/>
        <v>0</v>
      </c>
    </row>
    <row r="3533" spans="1:7" s="229" customFormat="1" ht="24" customHeight="1" x14ac:dyDescent="0.2">
      <c r="A3533" s="224" t="str">
        <f t="shared" si="1056"/>
        <v/>
      </c>
      <c r="B3533" s="222">
        <f t="shared" si="1057"/>
        <v>0</v>
      </c>
      <c r="C3533" s="223"/>
      <c r="D3533" s="224" t="str">
        <f t="shared" si="1058"/>
        <v/>
      </c>
      <c r="E3533" s="225"/>
      <c r="F3533" s="226">
        <f t="shared" si="1059"/>
        <v>0</v>
      </c>
      <c r="G3533" s="286">
        <f t="shared" si="1060"/>
        <v>0</v>
      </c>
    </row>
    <row r="3534" spans="1:7" s="229" customFormat="1" ht="24" customHeight="1" x14ac:dyDescent="0.2">
      <c r="A3534" s="224" t="str">
        <f t="shared" si="1056"/>
        <v/>
      </c>
      <c r="B3534" s="222">
        <f t="shared" si="1057"/>
        <v>0</v>
      </c>
      <c r="C3534" s="223"/>
      <c r="D3534" s="224" t="str">
        <f t="shared" si="1058"/>
        <v/>
      </c>
      <c r="E3534" s="225"/>
      <c r="F3534" s="226">
        <f t="shared" si="1059"/>
        <v>0</v>
      </c>
      <c r="G3534" s="286">
        <f t="shared" si="1060"/>
        <v>0</v>
      </c>
    </row>
    <row r="3535" spans="1:7" s="229" customFormat="1" ht="24" customHeight="1" x14ac:dyDescent="0.2">
      <c r="A3535" s="224" t="str">
        <f t="shared" si="1056"/>
        <v/>
      </c>
      <c r="B3535" s="222">
        <f t="shared" si="1057"/>
        <v>0</v>
      </c>
      <c r="C3535" s="223"/>
      <c r="D3535" s="224" t="str">
        <f t="shared" si="1058"/>
        <v/>
      </c>
      <c r="E3535" s="225"/>
      <c r="F3535" s="226">
        <f t="shared" si="1059"/>
        <v>0</v>
      </c>
      <c r="G3535" s="286">
        <f t="shared" si="1060"/>
        <v>0</v>
      </c>
    </row>
    <row r="3536" spans="1:7" ht="24" customHeight="1" x14ac:dyDescent="0.2">
      <c r="A3536" s="287"/>
      <c r="D3536" s="97"/>
      <c r="E3536" s="98"/>
      <c r="F3536" s="273" t="s">
        <v>32</v>
      </c>
      <c r="G3536" s="288">
        <f>SUBTOTAL(9,G3528:G3535)</f>
        <v>0</v>
      </c>
    </row>
    <row r="3537" spans="1:7" ht="24" customHeight="1" x14ac:dyDescent="0.2">
      <c r="A3537" s="287"/>
      <c r="C3537" s="107" t="s">
        <v>606</v>
      </c>
      <c r="D3537" s="97"/>
      <c r="E3537" s="98"/>
      <c r="G3537" s="289"/>
    </row>
    <row r="3538" spans="1:7" s="229" customFormat="1" ht="24" customHeight="1" x14ac:dyDescent="0.2">
      <c r="A3538" s="224" t="str">
        <f t="shared" ref="A3538:A3546" si="1061">IFERROR(VLOOKUP(C3538,Tabla_Insumos,4,FALSE),"")</f>
        <v/>
      </c>
      <c r="B3538" s="222" t="str">
        <f t="shared" ref="B3538:B3546" si="1062">IFERROR(VLOOKUP(C3538,Tabla_Insumos,5,FALSE),"")</f>
        <v/>
      </c>
      <c r="C3538" s="223"/>
      <c r="D3538" s="224" t="str">
        <f t="shared" ref="D3538:D3546" si="1063">IFERROR(VLOOKUP(C3538,Tabla_Insumos,2,FALSE),"")</f>
        <v/>
      </c>
      <c r="E3538" s="225"/>
      <c r="F3538" s="226">
        <f t="shared" ref="F3538:F3546" si="1064">IFERROR(VLOOKUP(C3538,Tabla_Insumos,3,FALSE),0)</f>
        <v>0</v>
      </c>
      <c r="G3538" s="286">
        <f t="shared" ref="G3538:G3546" si="1065">ROUND(E3538*F3538,2)</f>
        <v>0</v>
      </c>
    </row>
    <row r="3539" spans="1:7" s="229" customFormat="1" ht="24" customHeight="1" x14ac:dyDescent="0.2">
      <c r="A3539" s="224" t="str">
        <f t="shared" si="1061"/>
        <v/>
      </c>
      <c r="B3539" s="222" t="str">
        <f t="shared" si="1062"/>
        <v/>
      </c>
      <c r="C3539" s="223"/>
      <c r="D3539" s="224" t="str">
        <f t="shared" si="1063"/>
        <v/>
      </c>
      <c r="E3539" s="225"/>
      <c r="F3539" s="226">
        <f t="shared" si="1064"/>
        <v>0</v>
      </c>
      <c r="G3539" s="286">
        <f t="shared" si="1065"/>
        <v>0</v>
      </c>
    </row>
    <row r="3540" spans="1:7" s="229" customFormat="1" ht="24" customHeight="1" x14ac:dyDescent="0.2">
      <c r="A3540" s="224" t="str">
        <f t="shared" si="1061"/>
        <v/>
      </c>
      <c r="B3540" s="222" t="str">
        <f t="shared" si="1062"/>
        <v/>
      </c>
      <c r="C3540" s="223"/>
      <c r="D3540" s="224" t="str">
        <f t="shared" si="1063"/>
        <v/>
      </c>
      <c r="E3540" s="225"/>
      <c r="F3540" s="226">
        <f t="shared" si="1064"/>
        <v>0</v>
      </c>
      <c r="G3540" s="286">
        <f t="shared" si="1065"/>
        <v>0</v>
      </c>
    </row>
    <row r="3541" spans="1:7" s="229" customFormat="1" ht="24" customHeight="1" x14ac:dyDescent="0.2">
      <c r="A3541" s="224" t="str">
        <f t="shared" si="1061"/>
        <v/>
      </c>
      <c r="B3541" s="222" t="str">
        <f t="shared" si="1062"/>
        <v/>
      </c>
      <c r="C3541" s="223"/>
      <c r="D3541" s="224" t="str">
        <f t="shared" si="1063"/>
        <v/>
      </c>
      <c r="E3541" s="225"/>
      <c r="F3541" s="226">
        <f t="shared" si="1064"/>
        <v>0</v>
      </c>
      <c r="G3541" s="286">
        <f t="shared" si="1065"/>
        <v>0</v>
      </c>
    </row>
    <row r="3542" spans="1:7" s="229" customFormat="1" ht="24" customHeight="1" x14ac:dyDescent="0.2">
      <c r="A3542" s="224" t="str">
        <f t="shared" si="1061"/>
        <v/>
      </c>
      <c r="B3542" s="222" t="str">
        <f t="shared" si="1062"/>
        <v/>
      </c>
      <c r="C3542" s="223"/>
      <c r="D3542" s="224" t="str">
        <f t="shared" si="1063"/>
        <v/>
      </c>
      <c r="E3542" s="225"/>
      <c r="F3542" s="226">
        <f t="shared" si="1064"/>
        <v>0</v>
      </c>
      <c r="G3542" s="286">
        <f t="shared" si="1065"/>
        <v>0</v>
      </c>
    </row>
    <row r="3543" spans="1:7" s="229" customFormat="1" ht="24" customHeight="1" x14ac:dyDescent="0.2">
      <c r="A3543" s="224" t="str">
        <f t="shared" si="1061"/>
        <v/>
      </c>
      <c r="B3543" s="222" t="str">
        <f t="shared" si="1062"/>
        <v/>
      </c>
      <c r="C3543" s="223"/>
      <c r="D3543" s="224" t="str">
        <f t="shared" si="1063"/>
        <v/>
      </c>
      <c r="E3543" s="225"/>
      <c r="F3543" s="226">
        <f t="shared" si="1064"/>
        <v>0</v>
      </c>
      <c r="G3543" s="286">
        <f t="shared" si="1065"/>
        <v>0</v>
      </c>
    </row>
    <row r="3544" spans="1:7" s="229" customFormat="1" ht="24" customHeight="1" x14ac:dyDescent="0.2">
      <c r="A3544" s="224" t="str">
        <f t="shared" si="1061"/>
        <v/>
      </c>
      <c r="B3544" s="222" t="str">
        <f t="shared" si="1062"/>
        <v/>
      </c>
      <c r="C3544" s="223"/>
      <c r="D3544" s="224" t="str">
        <f t="shared" si="1063"/>
        <v/>
      </c>
      <c r="E3544" s="225"/>
      <c r="F3544" s="226">
        <f t="shared" si="1064"/>
        <v>0</v>
      </c>
      <c r="G3544" s="286">
        <f t="shared" si="1065"/>
        <v>0</v>
      </c>
    </row>
    <row r="3545" spans="1:7" s="229" customFormat="1" ht="24" customHeight="1" x14ac:dyDescent="0.2">
      <c r="A3545" s="224" t="str">
        <f t="shared" si="1061"/>
        <v/>
      </c>
      <c r="B3545" s="222" t="str">
        <f t="shared" si="1062"/>
        <v/>
      </c>
      <c r="C3545" s="223"/>
      <c r="D3545" s="224" t="str">
        <f t="shared" si="1063"/>
        <v/>
      </c>
      <c r="E3545" s="225"/>
      <c r="F3545" s="226">
        <f t="shared" si="1064"/>
        <v>0</v>
      </c>
      <c r="G3545" s="286">
        <f t="shared" si="1065"/>
        <v>0</v>
      </c>
    </row>
    <row r="3546" spans="1:7" s="229" customFormat="1" ht="24" customHeight="1" x14ac:dyDescent="0.2">
      <c r="A3546" s="224" t="str">
        <f t="shared" si="1061"/>
        <v/>
      </c>
      <c r="B3546" s="222" t="str">
        <f t="shared" si="1062"/>
        <v/>
      </c>
      <c r="C3546" s="223"/>
      <c r="D3546" s="224" t="str">
        <f t="shared" si="1063"/>
        <v/>
      </c>
      <c r="E3546" s="225"/>
      <c r="F3546" s="226">
        <f t="shared" si="1064"/>
        <v>0</v>
      </c>
      <c r="G3546" s="286">
        <f t="shared" si="1065"/>
        <v>0</v>
      </c>
    </row>
    <row r="3547" spans="1:7" ht="24" customHeight="1" x14ac:dyDescent="0.2">
      <c r="A3547" s="290"/>
      <c r="B3547" s="97"/>
      <c r="D3547" s="97"/>
      <c r="E3547" s="98"/>
      <c r="F3547" s="273" t="s">
        <v>33</v>
      </c>
      <c r="G3547" s="288">
        <f>SUBTOTAL(9,G3538:G3546)</f>
        <v>0</v>
      </c>
    </row>
    <row r="3548" spans="1:7" ht="24" customHeight="1" x14ac:dyDescent="0.2">
      <c r="A3548" s="291"/>
      <c r="B3548" s="97"/>
      <c r="D3548" s="97"/>
      <c r="E3548" s="98"/>
      <c r="G3548" s="289"/>
    </row>
    <row r="3549" spans="1:7" ht="24" customHeight="1" x14ac:dyDescent="0.2">
      <c r="A3549" s="292" t="str">
        <f>B3507</f>
        <v/>
      </c>
      <c r="B3549" s="293" t="str">
        <f>C3507</f>
        <v/>
      </c>
      <c r="C3549" s="104"/>
      <c r="D3549" s="104" t="s">
        <v>34</v>
      </c>
      <c r="E3549" s="105"/>
      <c r="F3549" s="295" t="s">
        <v>35</v>
      </c>
      <c r="G3549" s="294">
        <f>SUBTOTAL(9,G3512:G3548)</f>
        <v>0</v>
      </c>
    </row>
    <row r="3551" spans="1:7" ht="24" customHeight="1" x14ac:dyDescent="0.2">
      <c r="A3551" s="274" t="s">
        <v>37</v>
      </c>
      <c r="B3551" s="275"/>
      <c r="C3551" s="275"/>
      <c r="D3551" s="275"/>
      <c r="E3551" s="275"/>
      <c r="F3551" s="275"/>
      <c r="G3551" s="276"/>
    </row>
    <row r="3552" spans="1:7" ht="24" customHeight="1" x14ac:dyDescent="0.2">
      <c r="A3552" s="277" t="s">
        <v>602</v>
      </c>
      <c r="B3552" s="93" t="str">
        <f>Comitente</f>
        <v>DIRECCION PROVINCIAL DE ESPACIOS VERDES</v>
      </c>
      <c r="C3552" s="89"/>
      <c r="D3552" s="94"/>
      <c r="E3552" s="94"/>
      <c r="F3552" s="95"/>
      <c r="G3552" s="278"/>
    </row>
    <row r="3553" spans="1:123" ht="24" customHeight="1" x14ac:dyDescent="0.2">
      <c r="A3553" s="277" t="s">
        <v>603</v>
      </c>
      <c r="B3553" s="93">
        <f>Contratista</f>
        <v>0</v>
      </c>
      <c r="C3553" s="90"/>
      <c r="D3553" s="90"/>
      <c r="E3553" s="90"/>
      <c r="F3553" s="96"/>
      <c r="G3553" s="279"/>
    </row>
    <row r="3554" spans="1:123" ht="24" customHeight="1" x14ac:dyDescent="0.2">
      <c r="A3554" s="277" t="s">
        <v>24</v>
      </c>
      <c r="B3554" s="93" t="str">
        <f>Obra</f>
        <v>EXTRACCION DE MANGRULLO EXISTENTE, PROVISION DE NUEVO MANGRULLO Y REFUNCIONALIZACION DE JUEGOS DE NIÑOS EN PARQUE DE MAYO</v>
      </c>
      <c r="C3554" s="90"/>
      <c r="D3554" s="90"/>
      <c r="E3554" s="90"/>
      <c r="F3554" s="96" t="s">
        <v>38</v>
      </c>
      <c r="G3554" s="280">
        <f>Fecha_Base</f>
        <v>44865</v>
      </c>
    </row>
    <row r="3555" spans="1:123" ht="24" customHeight="1" x14ac:dyDescent="0.2">
      <c r="A3555" s="281" t="s">
        <v>601</v>
      </c>
      <c r="B3555" s="91" t="str">
        <f>Ubicación</f>
        <v>CAPITAL</v>
      </c>
      <c r="C3555" s="91"/>
      <c r="D3555" s="97"/>
      <c r="E3555" s="98"/>
      <c r="G3555" s="282"/>
    </row>
    <row r="3556" spans="1:123" ht="24" customHeight="1" x14ac:dyDescent="0.2">
      <c r="A3556" s="281" t="s">
        <v>39</v>
      </c>
      <c r="B3556" s="100" t="str">
        <f>IFERROR(VALUE(LEFT(B3557,FIND(".",B3557)-1)),"")</f>
        <v/>
      </c>
      <c r="C3556" s="92" t="str">
        <f>IFERROR(VLOOKUP(B3556,Tabla_CyP,2,FALSE),"")</f>
        <v/>
      </c>
      <c r="E3556" s="98"/>
      <c r="G3556" s="282"/>
    </row>
    <row r="3557" spans="1:123" ht="24" customHeight="1" x14ac:dyDescent="0.2">
      <c r="A3557" s="281" t="s">
        <v>25</v>
      </c>
      <c r="B3557" s="101" t="str">
        <f>IFERROR(VLOOKUP(COUNTIF($A$1:A3557,"ANALISIS DE PRECIOS"),Tabla_NumeroItem,2,FALSE),"")</f>
        <v/>
      </c>
      <c r="C3557" s="92" t="str">
        <f>IFERROR(VLOOKUP(B3557,Tabla_CyP,2,FALSE),"")</f>
        <v/>
      </c>
      <c r="D3557" s="97"/>
      <c r="E3557" s="98"/>
      <c r="F3557" s="96" t="s">
        <v>26</v>
      </c>
      <c r="G3557" s="283" t="str">
        <f>IFERROR(VLOOKUP(B3557,Tabla_CyP,4,FALSE),"")</f>
        <v/>
      </c>
    </row>
    <row r="3558" spans="1:123" ht="24" customHeight="1" x14ac:dyDescent="0.2">
      <c r="A3558" s="281"/>
      <c r="B3558" s="91"/>
      <c r="D3558" s="97"/>
      <c r="E3558" s="98"/>
      <c r="G3558" s="282"/>
    </row>
    <row r="3559" spans="1:123" ht="24" customHeight="1" x14ac:dyDescent="0.2">
      <c r="A3559" s="334" t="s">
        <v>507</v>
      </c>
      <c r="B3559" s="335"/>
      <c r="C3559" s="336" t="s">
        <v>0</v>
      </c>
      <c r="D3559" s="336" t="s">
        <v>27</v>
      </c>
      <c r="E3559" s="338" t="s">
        <v>28</v>
      </c>
      <c r="F3559" s="340" t="s">
        <v>29</v>
      </c>
      <c r="G3559" s="340" t="s">
        <v>30</v>
      </c>
    </row>
    <row r="3560" spans="1:123" s="97" customFormat="1" ht="24" customHeight="1" x14ac:dyDescent="0.2">
      <c r="A3560" s="102" t="s">
        <v>508</v>
      </c>
      <c r="B3560" s="102" t="s">
        <v>509</v>
      </c>
      <c r="C3560" s="337"/>
      <c r="D3560" s="337"/>
      <c r="E3560" s="339"/>
      <c r="F3560" s="341"/>
      <c r="G3560" s="341"/>
      <c r="H3560" s="230"/>
      <c r="I3560" s="230"/>
      <c r="J3560" s="230"/>
      <c r="K3560" s="230"/>
      <c r="L3560" s="230"/>
      <c r="M3560" s="230"/>
      <c r="N3560" s="230"/>
      <c r="O3560" s="230"/>
      <c r="P3560" s="230"/>
      <c r="Q3560" s="230"/>
      <c r="R3560" s="230"/>
      <c r="S3560" s="230"/>
      <c r="T3560" s="230"/>
      <c r="U3560" s="230"/>
      <c r="V3560" s="230"/>
      <c r="W3560" s="230"/>
      <c r="X3560" s="230"/>
      <c r="Y3560" s="230"/>
      <c r="Z3560" s="230"/>
      <c r="AA3560" s="230"/>
      <c r="AB3560" s="230"/>
      <c r="AC3560" s="230"/>
      <c r="AD3560" s="230"/>
      <c r="AE3560" s="230"/>
      <c r="AF3560" s="230"/>
      <c r="AG3560" s="230"/>
      <c r="AH3560" s="230"/>
      <c r="AI3560" s="230"/>
      <c r="AJ3560" s="230"/>
      <c r="AK3560" s="230"/>
      <c r="AL3560" s="230"/>
      <c r="AM3560" s="230"/>
      <c r="AN3560" s="230"/>
      <c r="AO3560" s="230"/>
      <c r="AP3560" s="230"/>
      <c r="AQ3560" s="230"/>
      <c r="AR3560" s="230"/>
      <c r="AS3560" s="230"/>
      <c r="AT3560" s="230"/>
      <c r="AU3560" s="230"/>
      <c r="AV3560" s="230"/>
      <c r="AW3560" s="230"/>
      <c r="AX3560" s="230"/>
      <c r="AY3560" s="230"/>
      <c r="AZ3560" s="230"/>
      <c r="BA3560" s="230"/>
      <c r="BB3560" s="230"/>
      <c r="BC3560" s="230"/>
      <c r="BD3560" s="230"/>
      <c r="BE3560" s="230"/>
      <c r="BF3560" s="230"/>
      <c r="BG3560" s="230"/>
      <c r="BH3560" s="230"/>
      <c r="BI3560" s="230"/>
      <c r="BJ3560" s="230"/>
      <c r="BK3560" s="230"/>
      <c r="BL3560" s="230"/>
      <c r="BM3560" s="230"/>
      <c r="BN3560" s="230"/>
      <c r="BO3560" s="230"/>
      <c r="BP3560" s="230"/>
      <c r="BQ3560" s="230"/>
      <c r="BR3560" s="230"/>
      <c r="BS3560" s="230"/>
      <c r="BT3560" s="230"/>
      <c r="BU3560" s="230"/>
      <c r="BV3560" s="230"/>
      <c r="BW3560" s="230"/>
      <c r="BX3560" s="230"/>
      <c r="BY3560" s="230"/>
      <c r="BZ3560" s="230"/>
      <c r="CA3560" s="230"/>
      <c r="CB3560" s="230"/>
      <c r="CC3560" s="230"/>
      <c r="CD3560" s="230"/>
      <c r="CE3560" s="230"/>
      <c r="CF3560" s="230"/>
      <c r="CG3560" s="230"/>
      <c r="CH3560" s="230"/>
      <c r="CI3560" s="230"/>
      <c r="CJ3560" s="230"/>
      <c r="CK3560" s="230"/>
      <c r="CL3560" s="230"/>
      <c r="CM3560" s="230"/>
      <c r="CN3560" s="230"/>
      <c r="CO3560" s="230"/>
      <c r="CP3560" s="230"/>
      <c r="CQ3560" s="230"/>
      <c r="CR3560" s="230"/>
      <c r="CS3560" s="230"/>
      <c r="CT3560" s="230"/>
      <c r="CU3560" s="230"/>
      <c r="CV3560" s="230"/>
      <c r="CW3560" s="230"/>
      <c r="CX3560" s="230"/>
      <c r="CY3560" s="230"/>
      <c r="CZ3560" s="230"/>
      <c r="DA3560" s="230"/>
      <c r="DB3560" s="230"/>
      <c r="DC3560" s="230"/>
      <c r="DD3560" s="230"/>
      <c r="DE3560" s="230"/>
      <c r="DF3560" s="230"/>
      <c r="DG3560" s="230"/>
      <c r="DH3560" s="230"/>
      <c r="DI3560" s="230"/>
      <c r="DJ3560" s="230"/>
      <c r="DK3560" s="230"/>
      <c r="DL3560" s="230"/>
      <c r="DM3560" s="230"/>
      <c r="DN3560" s="230"/>
      <c r="DO3560" s="230"/>
      <c r="DP3560" s="230"/>
      <c r="DQ3560" s="230"/>
      <c r="DR3560" s="230"/>
      <c r="DS3560" s="230"/>
    </row>
    <row r="3561" spans="1:123" ht="24" customHeight="1" x14ac:dyDescent="0.2">
      <c r="A3561" s="284"/>
      <c r="B3561" s="103"/>
      <c r="C3561" s="143" t="s">
        <v>604</v>
      </c>
      <c r="D3561" s="104"/>
      <c r="E3561" s="105"/>
      <c r="F3561" s="106"/>
      <c r="G3561" s="285"/>
    </row>
    <row r="3562" spans="1:123" s="229" customFormat="1" ht="24" customHeight="1" x14ac:dyDescent="0.2">
      <c r="A3562" s="224" t="str">
        <f t="shared" ref="A3562:A3575" si="1066">IFERROR(VLOOKUP(C3562,Tabla_Insumos,4,FALSE),"")</f>
        <v/>
      </c>
      <c r="B3562" s="222" t="str">
        <f>IFERROR(VLOOKUP(C3562,Tabla_Insumos,5,FALSE),"")</f>
        <v/>
      </c>
      <c r="C3562" s="223"/>
      <c r="D3562" s="224" t="str">
        <f t="shared" ref="D3562:D3575" si="1067">IFERROR(VLOOKUP(C3562,Tabla_Insumos,2,FALSE),"")</f>
        <v/>
      </c>
      <c r="E3562" s="225"/>
      <c r="F3562" s="226">
        <f t="shared" ref="F3562:F3575" si="1068">IFERROR(VLOOKUP(C3562,Tabla_Insumos,3,FALSE),0)</f>
        <v>0</v>
      </c>
      <c r="G3562" s="286">
        <f>ROUND(E3562*F3562,2)</f>
        <v>0</v>
      </c>
    </row>
    <row r="3563" spans="1:123" s="229" customFormat="1" ht="24" customHeight="1" x14ac:dyDescent="0.2">
      <c r="A3563" s="224" t="str">
        <f t="shared" si="1066"/>
        <v/>
      </c>
      <c r="B3563" s="222" t="str">
        <f t="shared" ref="B3563:B3575" si="1069">IFERROR(VLOOKUP(C3563,Tabla_Insumos,5,FALSE),"")</f>
        <v/>
      </c>
      <c r="C3563" s="223"/>
      <c r="D3563" s="224" t="str">
        <f t="shared" si="1067"/>
        <v/>
      </c>
      <c r="E3563" s="225"/>
      <c r="F3563" s="226">
        <f t="shared" si="1068"/>
        <v>0</v>
      </c>
      <c r="G3563" s="286">
        <f t="shared" ref="G3563:G3575" si="1070">ROUND(E3563*F3563,2)</f>
        <v>0</v>
      </c>
    </row>
    <row r="3564" spans="1:123" s="229" customFormat="1" ht="24" customHeight="1" x14ac:dyDescent="0.2">
      <c r="A3564" s="224" t="str">
        <f t="shared" si="1066"/>
        <v/>
      </c>
      <c r="B3564" s="222" t="str">
        <f t="shared" si="1069"/>
        <v/>
      </c>
      <c r="C3564" s="223"/>
      <c r="D3564" s="224" t="str">
        <f t="shared" si="1067"/>
        <v/>
      </c>
      <c r="E3564" s="225"/>
      <c r="F3564" s="226">
        <f t="shared" si="1068"/>
        <v>0</v>
      </c>
      <c r="G3564" s="286">
        <f t="shared" si="1070"/>
        <v>0</v>
      </c>
    </row>
    <row r="3565" spans="1:123" s="229" customFormat="1" ht="24" customHeight="1" x14ac:dyDescent="0.2">
      <c r="A3565" s="224" t="str">
        <f t="shared" si="1066"/>
        <v/>
      </c>
      <c r="B3565" s="222" t="str">
        <f t="shared" si="1069"/>
        <v/>
      </c>
      <c r="C3565" s="223"/>
      <c r="D3565" s="224" t="str">
        <f t="shared" si="1067"/>
        <v/>
      </c>
      <c r="E3565" s="225"/>
      <c r="F3565" s="226">
        <f t="shared" si="1068"/>
        <v>0</v>
      </c>
      <c r="G3565" s="286">
        <f t="shared" si="1070"/>
        <v>0</v>
      </c>
    </row>
    <row r="3566" spans="1:123" s="229" customFormat="1" ht="24" customHeight="1" x14ac:dyDescent="0.2">
      <c r="A3566" s="224" t="str">
        <f t="shared" si="1066"/>
        <v/>
      </c>
      <c r="B3566" s="222" t="str">
        <f t="shared" si="1069"/>
        <v/>
      </c>
      <c r="C3566" s="223"/>
      <c r="D3566" s="224" t="str">
        <f t="shared" si="1067"/>
        <v/>
      </c>
      <c r="E3566" s="225"/>
      <c r="F3566" s="226">
        <f t="shared" si="1068"/>
        <v>0</v>
      </c>
      <c r="G3566" s="286">
        <f t="shared" si="1070"/>
        <v>0</v>
      </c>
    </row>
    <row r="3567" spans="1:123" s="229" customFormat="1" ht="24" customHeight="1" x14ac:dyDescent="0.2">
      <c r="A3567" s="224" t="str">
        <f t="shared" si="1066"/>
        <v/>
      </c>
      <c r="B3567" s="222" t="str">
        <f t="shared" si="1069"/>
        <v/>
      </c>
      <c r="C3567" s="223"/>
      <c r="D3567" s="224" t="str">
        <f t="shared" si="1067"/>
        <v/>
      </c>
      <c r="E3567" s="225"/>
      <c r="F3567" s="226">
        <f t="shared" si="1068"/>
        <v>0</v>
      </c>
      <c r="G3567" s="286">
        <f t="shared" si="1070"/>
        <v>0</v>
      </c>
    </row>
    <row r="3568" spans="1:123" s="229" customFormat="1" ht="24" customHeight="1" x14ac:dyDescent="0.2">
      <c r="A3568" s="224" t="str">
        <f t="shared" si="1066"/>
        <v/>
      </c>
      <c r="B3568" s="222" t="str">
        <f t="shared" si="1069"/>
        <v/>
      </c>
      <c r="C3568" s="223"/>
      <c r="D3568" s="224" t="str">
        <f t="shared" si="1067"/>
        <v/>
      </c>
      <c r="E3568" s="225"/>
      <c r="F3568" s="226">
        <f t="shared" si="1068"/>
        <v>0</v>
      </c>
      <c r="G3568" s="286">
        <f t="shared" si="1070"/>
        <v>0</v>
      </c>
    </row>
    <row r="3569" spans="1:7" s="229" customFormat="1" ht="24" customHeight="1" x14ac:dyDescent="0.2">
      <c r="A3569" s="224" t="str">
        <f t="shared" si="1066"/>
        <v/>
      </c>
      <c r="B3569" s="222" t="str">
        <f t="shared" si="1069"/>
        <v/>
      </c>
      <c r="C3569" s="223"/>
      <c r="D3569" s="224" t="str">
        <f t="shared" si="1067"/>
        <v/>
      </c>
      <c r="E3569" s="225"/>
      <c r="F3569" s="226">
        <f t="shared" si="1068"/>
        <v>0</v>
      </c>
      <c r="G3569" s="286">
        <f t="shared" si="1070"/>
        <v>0</v>
      </c>
    </row>
    <row r="3570" spans="1:7" s="229" customFormat="1" ht="24" customHeight="1" x14ac:dyDescent="0.2">
      <c r="A3570" s="224" t="str">
        <f t="shared" si="1066"/>
        <v/>
      </c>
      <c r="B3570" s="222" t="str">
        <f t="shared" si="1069"/>
        <v/>
      </c>
      <c r="C3570" s="223"/>
      <c r="D3570" s="224" t="str">
        <f t="shared" si="1067"/>
        <v/>
      </c>
      <c r="E3570" s="225"/>
      <c r="F3570" s="226">
        <f t="shared" si="1068"/>
        <v>0</v>
      </c>
      <c r="G3570" s="286">
        <f t="shared" si="1070"/>
        <v>0</v>
      </c>
    </row>
    <row r="3571" spans="1:7" s="229" customFormat="1" ht="24" customHeight="1" x14ac:dyDescent="0.2">
      <c r="A3571" s="224" t="str">
        <f t="shared" si="1066"/>
        <v/>
      </c>
      <c r="B3571" s="222" t="str">
        <f t="shared" si="1069"/>
        <v/>
      </c>
      <c r="C3571" s="223"/>
      <c r="D3571" s="224" t="str">
        <f t="shared" si="1067"/>
        <v/>
      </c>
      <c r="E3571" s="225"/>
      <c r="F3571" s="226">
        <f t="shared" si="1068"/>
        <v>0</v>
      </c>
      <c r="G3571" s="286">
        <f t="shared" si="1070"/>
        <v>0</v>
      </c>
    </row>
    <row r="3572" spans="1:7" s="229" customFormat="1" ht="24" customHeight="1" x14ac:dyDescent="0.2">
      <c r="A3572" s="224" t="str">
        <f t="shared" si="1066"/>
        <v/>
      </c>
      <c r="B3572" s="222" t="str">
        <f t="shared" si="1069"/>
        <v/>
      </c>
      <c r="C3572" s="223"/>
      <c r="D3572" s="224" t="str">
        <f t="shared" si="1067"/>
        <v/>
      </c>
      <c r="E3572" s="225"/>
      <c r="F3572" s="226">
        <f t="shared" si="1068"/>
        <v>0</v>
      </c>
      <c r="G3572" s="286">
        <f t="shared" si="1070"/>
        <v>0</v>
      </c>
    </row>
    <row r="3573" spans="1:7" s="229" customFormat="1" ht="24" customHeight="1" x14ac:dyDescent="0.2">
      <c r="A3573" s="224" t="str">
        <f t="shared" si="1066"/>
        <v/>
      </c>
      <c r="B3573" s="222" t="str">
        <f t="shared" si="1069"/>
        <v/>
      </c>
      <c r="C3573" s="223"/>
      <c r="D3573" s="224" t="str">
        <f t="shared" si="1067"/>
        <v/>
      </c>
      <c r="E3573" s="225"/>
      <c r="F3573" s="226">
        <f t="shared" si="1068"/>
        <v>0</v>
      </c>
      <c r="G3573" s="286">
        <f t="shared" si="1070"/>
        <v>0</v>
      </c>
    </row>
    <row r="3574" spans="1:7" s="229" customFormat="1" ht="24" customHeight="1" x14ac:dyDescent="0.2">
      <c r="A3574" s="224" t="str">
        <f t="shared" si="1066"/>
        <v/>
      </c>
      <c r="B3574" s="222" t="str">
        <f t="shared" si="1069"/>
        <v/>
      </c>
      <c r="C3574" s="223"/>
      <c r="D3574" s="224" t="str">
        <f t="shared" si="1067"/>
        <v/>
      </c>
      <c r="E3574" s="225"/>
      <c r="F3574" s="226">
        <f t="shared" si="1068"/>
        <v>0</v>
      </c>
      <c r="G3574" s="286">
        <f t="shared" si="1070"/>
        <v>0</v>
      </c>
    </row>
    <row r="3575" spans="1:7" s="229" customFormat="1" ht="24" customHeight="1" x14ac:dyDescent="0.2">
      <c r="A3575" s="224" t="str">
        <f t="shared" si="1066"/>
        <v/>
      </c>
      <c r="B3575" s="222" t="str">
        <f t="shared" si="1069"/>
        <v/>
      </c>
      <c r="C3575" s="223"/>
      <c r="D3575" s="224" t="str">
        <f t="shared" si="1067"/>
        <v/>
      </c>
      <c r="E3575" s="225"/>
      <c r="F3575" s="227">
        <f t="shared" si="1068"/>
        <v>0</v>
      </c>
      <c r="G3575" s="286">
        <f t="shared" si="1070"/>
        <v>0</v>
      </c>
    </row>
    <row r="3576" spans="1:7" ht="24" customHeight="1" x14ac:dyDescent="0.2">
      <c r="A3576" s="287"/>
      <c r="D3576" s="97"/>
      <c r="E3576" s="98"/>
      <c r="F3576" s="273" t="s">
        <v>31</v>
      </c>
      <c r="G3576" s="288">
        <f>SUBTOTAL(9,G3562:G3575)</f>
        <v>0</v>
      </c>
    </row>
    <row r="3577" spans="1:7" ht="24" customHeight="1" x14ac:dyDescent="0.2">
      <c r="A3577" s="287"/>
      <c r="C3577" s="107" t="s">
        <v>605</v>
      </c>
      <c r="D3577" s="97"/>
      <c r="E3577" s="98"/>
      <c r="G3577" s="289"/>
    </row>
    <row r="3578" spans="1:7" s="229" customFormat="1" ht="24" customHeight="1" x14ac:dyDescent="0.2">
      <c r="A3578" s="224" t="str">
        <f t="shared" ref="A3578:A3585" si="1071">IFERROR(VLOOKUP(C3578,Tabla_Insumos,4,FALSE),"")</f>
        <v/>
      </c>
      <c r="B3578" s="222">
        <f t="shared" ref="B3578:B3585" si="1072">IFERROR(VLOOKUP(A3578,Tabla_Indices,5,FALSE),"")</f>
        <v>0</v>
      </c>
      <c r="C3578" s="223"/>
      <c r="D3578" s="224" t="str">
        <f t="shared" ref="D3578:D3585" si="1073">IFERROR(VLOOKUP(C3578,Tabla_Insumos,2,FALSE),"")</f>
        <v/>
      </c>
      <c r="E3578" s="225"/>
      <c r="F3578" s="228">
        <f t="shared" ref="F3578:F3585" si="1074">IFERROR(VLOOKUP(C3578,Tabla_Insumos,3,FALSE),0)</f>
        <v>0</v>
      </c>
      <c r="G3578" s="286">
        <f>ROUND(E3578*F3578,2)</f>
        <v>0</v>
      </c>
    </row>
    <row r="3579" spans="1:7" s="229" customFormat="1" ht="24" customHeight="1" x14ac:dyDescent="0.2">
      <c r="A3579" s="224" t="str">
        <f t="shared" si="1071"/>
        <v/>
      </c>
      <c r="B3579" s="222">
        <f t="shared" si="1072"/>
        <v>0</v>
      </c>
      <c r="C3579" s="223"/>
      <c r="D3579" s="224" t="str">
        <f t="shared" si="1073"/>
        <v/>
      </c>
      <c r="E3579" s="225"/>
      <c r="F3579" s="228">
        <f t="shared" si="1074"/>
        <v>0</v>
      </c>
      <c r="G3579" s="286">
        <f>ROUND(E3579*F3579,2)</f>
        <v>0</v>
      </c>
    </row>
    <row r="3580" spans="1:7" s="229" customFormat="1" ht="24" customHeight="1" x14ac:dyDescent="0.2">
      <c r="A3580" s="224" t="str">
        <f t="shared" si="1071"/>
        <v/>
      </c>
      <c r="B3580" s="222">
        <f t="shared" si="1072"/>
        <v>0</v>
      </c>
      <c r="C3580" s="223"/>
      <c r="D3580" s="224" t="str">
        <f t="shared" si="1073"/>
        <v/>
      </c>
      <c r="E3580" s="225"/>
      <c r="F3580" s="228">
        <f t="shared" si="1074"/>
        <v>0</v>
      </c>
      <c r="G3580" s="286">
        <f t="shared" ref="G3580:G3585" si="1075">ROUND(E3580*F3580,2)</f>
        <v>0</v>
      </c>
    </row>
    <row r="3581" spans="1:7" s="229" customFormat="1" ht="24" customHeight="1" x14ac:dyDescent="0.2">
      <c r="A3581" s="224" t="str">
        <f t="shared" si="1071"/>
        <v/>
      </c>
      <c r="B3581" s="222">
        <f t="shared" si="1072"/>
        <v>0</v>
      </c>
      <c r="C3581" s="223"/>
      <c r="D3581" s="224" t="str">
        <f t="shared" si="1073"/>
        <v/>
      </c>
      <c r="E3581" s="225"/>
      <c r="F3581" s="228">
        <f t="shared" si="1074"/>
        <v>0</v>
      </c>
      <c r="G3581" s="286">
        <f t="shared" si="1075"/>
        <v>0</v>
      </c>
    </row>
    <row r="3582" spans="1:7" s="229" customFormat="1" ht="24" customHeight="1" x14ac:dyDescent="0.2">
      <c r="A3582" s="224" t="str">
        <f t="shared" si="1071"/>
        <v/>
      </c>
      <c r="B3582" s="222">
        <f t="shared" si="1072"/>
        <v>0</v>
      </c>
      <c r="C3582" s="223"/>
      <c r="D3582" s="224" t="str">
        <f t="shared" si="1073"/>
        <v/>
      </c>
      <c r="E3582" s="225"/>
      <c r="F3582" s="226">
        <f t="shared" si="1074"/>
        <v>0</v>
      </c>
      <c r="G3582" s="286">
        <f t="shared" si="1075"/>
        <v>0</v>
      </c>
    </row>
    <row r="3583" spans="1:7" s="229" customFormat="1" ht="24" customHeight="1" x14ac:dyDescent="0.2">
      <c r="A3583" s="224" t="str">
        <f t="shared" si="1071"/>
        <v/>
      </c>
      <c r="B3583" s="222">
        <f t="shared" si="1072"/>
        <v>0</v>
      </c>
      <c r="C3583" s="223"/>
      <c r="D3583" s="224" t="str">
        <f t="shared" si="1073"/>
        <v/>
      </c>
      <c r="E3583" s="225"/>
      <c r="F3583" s="226">
        <f t="shared" si="1074"/>
        <v>0</v>
      </c>
      <c r="G3583" s="286">
        <f t="shared" si="1075"/>
        <v>0</v>
      </c>
    </row>
    <row r="3584" spans="1:7" s="229" customFormat="1" ht="24" customHeight="1" x14ac:dyDescent="0.2">
      <c r="A3584" s="224" t="str">
        <f t="shared" si="1071"/>
        <v/>
      </c>
      <c r="B3584" s="222">
        <f t="shared" si="1072"/>
        <v>0</v>
      </c>
      <c r="C3584" s="223"/>
      <c r="D3584" s="224" t="str">
        <f t="shared" si="1073"/>
        <v/>
      </c>
      <c r="E3584" s="225"/>
      <c r="F3584" s="226">
        <f t="shared" si="1074"/>
        <v>0</v>
      </c>
      <c r="G3584" s="286">
        <f t="shared" si="1075"/>
        <v>0</v>
      </c>
    </row>
    <row r="3585" spans="1:7" s="229" customFormat="1" ht="24" customHeight="1" x14ac:dyDescent="0.2">
      <c r="A3585" s="224" t="str">
        <f t="shared" si="1071"/>
        <v/>
      </c>
      <c r="B3585" s="222">
        <f t="shared" si="1072"/>
        <v>0</v>
      </c>
      <c r="C3585" s="223"/>
      <c r="D3585" s="224" t="str">
        <f t="shared" si="1073"/>
        <v/>
      </c>
      <c r="E3585" s="225"/>
      <c r="F3585" s="226">
        <f t="shared" si="1074"/>
        <v>0</v>
      </c>
      <c r="G3585" s="286">
        <f t="shared" si="1075"/>
        <v>0</v>
      </c>
    </row>
    <row r="3586" spans="1:7" ht="24" customHeight="1" x14ac:dyDescent="0.2">
      <c r="A3586" s="287"/>
      <c r="D3586" s="97"/>
      <c r="E3586" s="98"/>
      <c r="F3586" s="273" t="s">
        <v>32</v>
      </c>
      <c r="G3586" s="288">
        <f>SUBTOTAL(9,G3578:G3585)</f>
        <v>0</v>
      </c>
    </row>
    <row r="3587" spans="1:7" ht="24" customHeight="1" x14ac:dyDescent="0.2">
      <c r="A3587" s="287"/>
      <c r="C3587" s="107" t="s">
        <v>606</v>
      </c>
      <c r="D3587" s="97"/>
      <c r="E3587" s="98"/>
      <c r="G3587" s="289"/>
    </row>
    <row r="3588" spans="1:7" s="229" customFormat="1" ht="24" customHeight="1" x14ac:dyDescent="0.2">
      <c r="A3588" s="224" t="str">
        <f t="shared" ref="A3588:A3596" si="1076">IFERROR(VLOOKUP(C3588,Tabla_Insumos,4,FALSE),"")</f>
        <v/>
      </c>
      <c r="B3588" s="222" t="str">
        <f t="shared" ref="B3588:B3596" si="1077">IFERROR(VLOOKUP(C3588,Tabla_Insumos,5,FALSE),"")</f>
        <v/>
      </c>
      <c r="C3588" s="223"/>
      <c r="D3588" s="224" t="str">
        <f t="shared" ref="D3588:D3596" si="1078">IFERROR(VLOOKUP(C3588,Tabla_Insumos,2,FALSE),"")</f>
        <v/>
      </c>
      <c r="E3588" s="225"/>
      <c r="F3588" s="226">
        <f t="shared" ref="F3588:F3596" si="1079">IFERROR(VLOOKUP(C3588,Tabla_Insumos,3,FALSE),0)</f>
        <v>0</v>
      </c>
      <c r="G3588" s="286">
        <f t="shared" ref="G3588:G3596" si="1080">ROUND(E3588*F3588,2)</f>
        <v>0</v>
      </c>
    </row>
    <row r="3589" spans="1:7" s="229" customFormat="1" ht="24" customHeight="1" x14ac:dyDescent="0.2">
      <c r="A3589" s="224" t="str">
        <f t="shared" si="1076"/>
        <v/>
      </c>
      <c r="B3589" s="222" t="str">
        <f t="shared" si="1077"/>
        <v/>
      </c>
      <c r="C3589" s="223"/>
      <c r="D3589" s="224" t="str">
        <f t="shared" si="1078"/>
        <v/>
      </c>
      <c r="E3589" s="225"/>
      <c r="F3589" s="226">
        <f t="shared" si="1079"/>
        <v>0</v>
      </c>
      <c r="G3589" s="286">
        <f t="shared" si="1080"/>
        <v>0</v>
      </c>
    </row>
    <row r="3590" spans="1:7" s="229" customFormat="1" ht="24" customHeight="1" x14ac:dyDescent="0.2">
      <c r="A3590" s="224" t="str">
        <f t="shared" si="1076"/>
        <v/>
      </c>
      <c r="B3590" s="222" t="str">
        <f t="shared" si="1077"/>
        <v/>
      </c>
      <c r="C3590" s="223"/>
      <c r="D3590" s="224" t="str">
        <f t="shared" si="1078"/>
        <v/>
      </c>
      <c r="E3590" s="225"/>
      <c r="F3590" s="226">
        <f t="shared" si="1079"/>
        <v>0</v>
      </c>
      <c r="G3590" s="286">
        <f t="shared" si="1080"/>
        <v>0</v>
      </c>
    </row>
    <row r="3591" spans="1:7" s="229" customFormat="1" ht="24" customHeight="1" x14ac:dyDescent="0.2">
      <c r="A3591" s="224" t="str">
        <f t="shared" si="1076"/>
        <v/>
      </c>
      <c r="B3591" s="222" t="str">
        <f t="shared" si="1077"/>
        <v/>
      </c>
      <c r="C3591" s="223"/>
      <c r="D3591" s="224" t="str">
        <f t="shared" si="1078"/>
        <v/>
      </c>
      <c r="E3591" s="225"/>
      <c r="F3591" s="226">
        <f t="shared" si="1079"/>
        <v>0</v>
      </c>
      <c r="G3591" s="286">
        <f t="shared" si="1080"/>
        <v>0</v>
      </c>
    </row>
    <row r="3592" spans="1:7" s="229" customFormat="1" ht="24" customHeight="1" x14ac:dyDescent="0.2">
      <c r="A3592" s="224" t="str">
        <f t="shared" si="1076"/>
        <v/>
      </c>
      <c r="B3592" s="222" t="str">
        <f t="shared" si="1077"/>
        <v/>
      </c>
      <c r="C3592" s="223"/>
      <c r="D3592" s="224" t="str">
        <f t="shared" si="1078"/>
        <v/>
      </c>
      <c r="E3592" s="225"/>
      <c r="F3592" s="226">
        <f t="shared" si="1079"/>
        <v>0</v>
      </c>
      <c r="G3592" s="286">
        <f t="shared" si="1080"/>
        <v>0</v>
      </c>
    </row>
    <row r="3593" spans="1:7" s="229" customFormat="1" ht="24" customHeight="1" x14ac:dyDescent="0.2">
      <c r="A3593" s="224" t="str">
        <f t="shared" si="1076"/>
        <v/>
      </c>
      <c r="B3593" s="222" t="str">
        <f t="shared" si="1077"/>
        <v/>
      </c>
      <c r="C3593" s="223"/>
      <c r="D3593" s="224" t="str">
        <f t="shared" si="1078"/>
        <v/>
      </c>
      <c r="E3593" s="225"/>
      <c r="F3593" s="226">
        <f t="shared" si="1079"/>
        <v>0</v>
      </c>
      <c r="G3593" s="286">
        <f t="shared" si="1080"/>
        <v>0</v>
      </c>
    </row>
    <row r="3594" spans="1:7" s="229" customFormat="1" ht="24" customHeight="1" x14ac:dyDescent="0.2">
      <c r="A3594" s="224" t="str">
        <f t="shared" si="1076"/>
        <v/>
      </c>
      <c r="B3594" s="222" t="str">
        <f t="shared" si="1077"/>
        <v/>
      </c>
      <c r="C3594" s="223"/>
      <c r="D3594" s="224" t="str">
        <f t="shared" si="1078"/>
        <v/>
      </c>
      <c r="E3594" s="225"/>
      <c r="F3594" s="226">
        <f t="shared" si="1079"/>
        <v>0</v>
      </c>
      <c r="G3594" s="286">
        <f t="shared" si="1080"/>
        <v>0</v>
      </c>
    </row>
    <row r="3595" spans="1:7" s="229" customFormat="1" ht="24" customHeight="1" x14ac:dyDescent="0.2">
      <c r="A3595" s="224" t="str">
        <f t="shared" si="1076"/>
        <v/>
      </c>
      <c r="B3595" s="222" t="str">
        <f t="shared" si="1077"/>
        <v/>
      </c>
      <c r="C3595" s="223"/>
      <c r="D3595" s="224" t="str">
        <f t="shared" si="1078"/>
        <v/>
      </c>
      <c r="E3595" s="225"/>
      <c r="F3595" s="226">
        <f t="shared" si="1079"/>
        <v>0</v>
      </c>
      <c r="G3595" s="286">
        <f t="shared" si="1080"/>
        <v>0</v>
      </c>
    </row>
    <row r="3596" spans="1:7" s="229" customFormat="1" ht="24" customHeight="1" x14ac:dyDescent="0.2">
      <c r="A3596" s="224" t="str">
        <f t="shared" si="1076"/>
        <v/>
      </c>
      <c r="B3596" s="222" t="str">
        <f t="shared" si="1077"/>
        <v/>
      </c>
      <c r="C3596" s="223"/>
      <c r="D3596" s="224" t="str">
        <f t="shared" si="1078"/>
        <v/>
      </c>
      <c r="E3596" s="225"/>
      <c r="F3596" s="226">
        <f t="shared" si="1079"/>
        <v>0</v>
      </c>
      <c r="G3596" s="286">
        <f t="shared" si="1080"/>
        <v>0</v>
      </c>
    </row>
    <row r="3597" spans="1:7" ht="24" customHeight="1" x14ac:dyDescent="0.2">
      <c r="A3597" s="290"/>
      <c r="B3597" s="97"/>
      <c r="D3597" s="97"/>
      <c r="E3597" s="98"/>
      <c r="F3597" s="273" t="s">
        <v>33</v>
      </c>
      <c r="G3597" s="288">
        <f>SUBTOTAL(9,G3588:G3596)</f>
        <v>0</v>
      </c>
    </row>
    <row r="3598" spans="1:7" ht="24" customHeight="1" x14ac:dyDescent="0.2">
      <c r="A3598" s="291"/>
      <c r="B3598" s="97"/>
      <c r="D3598" s="97"/>
      <c r="E3598" s="98"/>
      <c r="G3598" s="289"/>
    </row>
    <row r="3599" spans="1:7" ht="24" customHeight="1" x14ac:dyDescent="0.2">
      <c r="A3599" s="292" t="str">
        <f>B3557</f>
        <v/>
      </c>
      <c r="B3599" s="293" t="str">
        <f>C3557</f>
        <v/>
      </c>
      <c r="C3599" s="104"/>
      <c r="D3599" s="104" t="s">
        <v>34</v>
      </c>
      <c r="E3599" s="105"/>
      <c r="F3599" s="295" t="s">
        <v>35</v>
      </c>
      <c r="G3599" s="294">
        <f>SUBTOTAL(9,G3562:G3598)</f>
        <v>0</v>
      </c>
    </row>
    <row r="3601" spans="1:123" ht="24" customHeight="1" x14ac:dyDescent="0.2">
      <c r="A3601" s="274" t="s">
        <v>37</v>
      </c>
      <c r="B3601" s="275"/>
      <c r="C3601" s="275"/>
      <c r="D3601" s="275"/>
      <c r="E3601" s="275"/>
      <c r="F3601" s="275"/>
      <c r="G3601" s="276"/>
    </row>
    <row r="3602" spans="1:123" ht="24" customHeight="1" x14ac:dyDescent="0.2">
      <c r="A3602" s="277" t="s">
        <v>602</v>
      </c>
      <c r="B3602" s="93" t="str">
        <f>Comitente</f>
        <v>DIRECCION PROVINCIAL DE ESPACIOS VERDES</v>
      </c>
      <c r="C3602" s="89"/>
      <c r="D3602" s="94"/>
      <c r="E3602" s="94"/>
      <c r="F3602" s="95"/>
      <c r="G3602" s="278"/>
    </row>
    <row r="3603" spans="1:123" ht="24" customHeight="1" x14ac:dyDescent="0.2">
      <c r="A3603" s="277" t="s">
        <v>603</v>
      </c>
      <c r="B3603" s="93">
        <f>Contratista</f>
        <v>0</v>
      </c>
      <c r="C3603" s="90"/>
      <c r="D3603" s="90"/>
      <c r="E3603" s="90"/>
      <c r="F3603" s="96"/>
      <c r="G3603" s="279"/>
    </row>
    <row r="3604" spans="1:123" ht="24" customHeight="1" x14ac:dyDescent="0.2">
      <c r="A3604" s="277" t="s">
        <v>24</v>
      </c>
      <c r="B3604" s="93" t="str">
        <f>Obra</f>
        <v>EXTRACCION DE MANGRULLO EXISTENTE, PROVISION DE NUEVO MANGRULLO Y REFUNCIONALIZACION DE JUEGOS DE NIÑOS EN PARQUE DE MAYO</v>
      </c>
      <c r="C3604" s="90"/>
      <c r="D3604" s="90"/>
      <c r="E3604" s="90"/>
      <c r="F3604" s="96" t="s">
        <v>38</v>
      </c>
      <c r="G3604" s="280">
        <f>Fecha_Base</f>
        <v>44865</v>
      </c>
    </row>
    <row r="3605" spans="1:123" ht="24" customHeight="1" x14ac:dyDescent="0.2">
      <c r="A3605" s="281" t="s">
        <v>601</v>
      </c>
      <c r="B3605" s="91" t="str">
        <f>Ubicación</f>
        <v>CAPITAL</v>
      </c>
      <c r="C3605" s="91"/>
      <c r="D3605" s="97"/>
      <c r="E3605" s="98"/>
      <c r="G3605" s="282"/>
    </row>
    <row r="3606" spans="1:123" ht="24" customHeight="1" x14ac:dyDescent="0.2">
      <c r="A3606" s="281" t="s">
        <v>39</v>
      </c>
      <c r="B3606" s="100" t="str">
        <f>IFERROR(VALUE(LEFT(B3607,FIND(".",B3607)-1)),"")</f>
        <v/>
      </c>
      <c r="C3606" s="92" t="str">
        <f>IFERROR(VLOOKUP(B3606,Tabla_CyP,2,FALSE),"")</f>
        <v/>
      </c>
      <c r="E3606" s="98"/>
      <c r="G3606" s="282"/>
    </row>
    <row r="3607" spans="1:123" ht="24" customHeight="1" x14ac:dyDescent="0.2">
      <c r="A3607" s="281" t="s">
        <v>25</v>
      </c>
      <c r="B3607" s="101" t="str">
        <f>IFERROR(VLOOKUP(COUNTIF($A$1:A3607,"ANALISIS DE PRECIOS"),Tabla_NumeroItem,2,FALSE),"")</f>
        <v/>
      </c>
      <c r="C3607" s="92" t="str">
        <f>IFERROR(VLOOKUP(B3607,Tabla_CyP,2,FALSE),"")</f>
        <v/>
      </c>
      <c r="D3607" s="97"/>
      <c r="E3607" s="98"/>
      <c r="F3607" s="96" t="s">
        <v>26</v>
      </c>
      <c r="G3607" s="283" t="str">
        <f>IFERROR(VLOOKUP(B3607,Tabla_CyP,4,FALSE),"")</f>
        <v/>
      </c>
    </row>
    <row r="3608" spans="1:123" ht="24" customHeight="1" x14ac:dyDescent="0.2">
      <c r="A3608" s="281"/>
      <c r="B3608" s="91"/>
      <c r="D3608" s="97"/>
      <c r="E3608" s="98"/>
      <c r="G3608" s="282"/>
    </row>
    <row r="3609" spans="1:123" ht="24" customHeight="1" x14ac:dyDescent="0.2">
      <c r="A3609" s="334" t="s">
        <v>507</v>
      </c>
      <c r="B3609" s="335"/>
      <c r="C3609" s="336" t="s">
        <v>0</v>
      </c>
      <c r="D3609" s="336" t="s">
        <v>27</v>
      </c>
      <c r="E3609" s="338" t="s">
        <v>28</v>
      </c>
      <c r="F3609" s="340" t="s">
        <v>29</v>
      </c>
      <c r="G3609" s="340" t="s">
        <v>30</v>
      </c>
    </row>
    <row r="3610" spans="1:123" s="97" customFormat="1" ht="24" customHeight="1" x14ac:dyDescent="0.2">
      <c r="A3610" s="102" t="s">
        <v>508</v>
      </c>
      <c r="B3610" s="102" t="s">
        <v>509</v>
      </c>
      <c r="C3610" s="337"/>
      <c r="D3610" s="337"/>
      <c r="E3610" s="339"/>
      <c r="F3610" s="341"/>
      <c r="G3610" s="341"/>
      <c r="H3610" s="230"/>
      <c r="I3610" s="230"/>
      <c r="J3610" s="230"/>
      <c r="K3610" s="230"/>
      <c r="L3610" s="230"/>
      <c r="M3610" s="230"/>
      <c r="N3610" s="230"/>
      <c r="O3610" s="230"/>
      <c r="P3610" s="230"/>
      <c r="Q3610" s="230"/>
      <c r="R3610" s="230"/>
      <c r="S3610" s="230"/>
      <c r="T3610" s="230"/>
      <c r="U3610" s="230"/>
      <c r="V3610" s="230"/>
      <c r="W3610" s="230"/>
      <c r="X3610" s="230"/>
      <c r="Y3610" s="230"/>
      <c r="Z3610" s="230"/>
      <c r="AA3610" s="230"/>
      <c r="AB3610" s="230"/>
      <c r="AC3610" s="230"/>
      <c r="AD3610" s="230"/>
      <c r="AE3610" s="230"/>
      <c r="AF3610" s="230"/>
      <c r="AG3610" s="230"/>
      <c r="AH3610" s="230"/>
      <c r="AI3610" s="230"/>
      <c r="AJ3610" s="230"/>
      <c r="AK3610" s="230"/>
      <c r="AL3610" s="230"/>
      <c r="AM3610" s="230"/>
      <c r="AN3610" s="230"/>
      <c r="AO3610" s="230"/>
      <c r="AP3610" s="230"/>
      <c r="AQ3610" s="230"/>
      <c r="AR3610" s="230"/>
      <c r="AS3610" s="230"/>
      <c r="AT3610" s="230"/>
      <c r="AU3610" s="230"/>
      <c r="AV3610" s="230"/>
      <c r="AW3610" s="230"/>
      <c r="AX3610" s="230"/>
      <c r="AY3610" s="230"/>
      <c r="AZ3610" s="230"/>
      <c r="BA3610" s="230"/>
      <c r="BB3610" s="230"/>
      <c r="BC3610" s="230"/>
      <c r="BD3610" s="230"/>
      <c r="BE3610" s="230"/>
      <c r="BF3610" s="230"/>
      <c r="BG3610" s="230"/>
      <c r="BH3610" s="230"/>
      <c r="BI3610" s="230"/>
      <c r="BJ3610" s="230"/>
      <c r="BK3610" s="230"/>
      <c r="BL3610" s="230"/>
      <c r="BM3610" s="230"/>
      <c r="BN3610" s="230"/>
      <c r="BO3610" s="230"/>
      <c r="BP3610" s="230"/>
      <c r="BQ3610" s="230"/>
      <c r="BR3610" s="230"/>
      <c r="BS3610" s="230"/>
      <c r="BT3610" s="230"/>
      <c r="BU3610" s="230"/>
      <c r="BV3610" s="230"/>
      <c r="BW3610" s="230"/>
      <c r="BX3610" s="230"/>
      <c r="BY3610" s="230"/>
      <c r="BZ3610" s="230"/>
      <c r="CA3610" s="230"/>
      <c r="CB3610" s="230"/>
      <c r="CC3610" s="230"/>
      <c r="CD3610" s="230"/>
      <c r="CE3610" s="230"/>
      <c r="CF3610" s="230"/>
      <c r="CG3610" s="230"/>
      <c r="CH3610" s="230"/>
      <c r="CI3610" s="230"/>
      <c r="CJ3610" s="230"/>
      <c r="CK3610" s="230"/>
      <c r="CL3610" s="230"/>
      <c r="CM3610" s="230"/>
      <c r="CN3610" s="230"/>
      <c r="CO3610" s="230"/>
      <c r="CP3610" s="230"/>
      <c r="CQ3610" s="230"/>
      <c r="CR3610" s="230"/>
      <c r="CS3610" s="230"/>
      <c r="CT3610" s="230"/>
      <c r="CU3610" s="230"/>
      <c r="CV3610" s="230"/>
      <c r="CW3610" s="230"/>
      <c r="CX3610" s="230"/>
      <c r="CY3610" s="230"/>
      <c r="CZ3610" s="230"/>
      <c r="DA3610" s="230"/>
      <c r="DB3610" s="230"/>
      <c r="DC3610" s="230"/>
      <c r="DD3610" s="230"/>
      <c r="DE3610" s="230"/>
      <c r="DF3610" s="230"/>
      <c r="DG3610" s="230"/>
      <c r="DH3610" s="230"/>
      <c r="DI3610" s="230"/>
      <c r="DJ3610" s="230"/>
      <c r="DK3610" s="230"/>
      <c r="DL3610" s="230"/>
      <c r="DM3610" s="230"/>
      <c r="DN3610" s="230"/>
      <c r="DO3610" s="230"/>
      <c r="DP3610" s="230"/>
      <c r="DQ3610" s="230"/>
      <c r="DR3610" s="230"/>
      <c r="DS3610" s="230"/>
    </row>
    <row r="3611" spans="1:123" ht="24" customHeight="1" x14ac:dyDescent="0.2">
      <c r="A3611" s="284"/>
      <c r="B3611" s="103"/>
      <c r="C3611" s="143" t="s">
        <v>604</v>
      </c>
      <c r="D3611" s="104"/>
      <c r="E3611" s="105"/>
      <c r="F3611" s="106"/>
      <c r="G3611" s="285"/>
    </row>
    <row r="3612" spans="1:123" s="229" customFormat="1" ht="24" customHeight="1" x14ac:dyDescent="0.2">
      <c r="A3612" s="224" t="str">
        <f t="shared" ref="A3612:A3625" si="1081">IFERROR(VLOOKUP(C3612,Tabla_Insumos,4,FALSE),"")</f>
        <v/>
      </c>
      <c r="B3612" s="222" t="str">
        <f>IFERROR(VLOOKUP(C3612,Tabla_Insumos,5,FALSE),"")</f>
        <v/>
      </c>
      <c r="C3612" s="223"/>
      <c r="D3612" s="224" t="str">
        <f t="shared" ref="D3612:D3625" si="1082">IFERROR(VLOOKUP(C3612,Tabla_Insumos,2,FALSE),"")</f>
        <v/>
      </c>
      <c r="E3612" s="225"/>
      <c r="F3612" s="226">
        <f t="shared" ref="F3612:F3625" si="1083">IFERROR(VLOOKUP(C3612,Tabla_Insumos,3,FALSE),0)</f>
        <v>0</v>
      </c>
      <c r="G3612" s="286">
        <f>ROUND(E3612*F3612,2)</f>
        <v>0</v>
      </c>
    </row>
    <row r="3613" spans="1:123" s="229" customFormat="1" ht="24" customHeight="1" x14ac:dyDescent="0.2">
      <c r="A3613" s="224" t="str">
        <f t="shared" si="1081"/>
        <v/>
      </c>
      <c r="B3613" s="222" t="str">
        <f t="shared" ref="B3613:B3625" si="1084">IFERROR(VLOOKUP(C3613,Tabla_Insumos,5,FALSE),"")</f>
        <v/>
      </c>
      <c r="C3613" s="223"/>
      <c r="D3613" s="224" t="str">
        <f t="shared" si="1082"/>
        <v/>
      </c>
      <c r="E3613" s="225"/>
      <c r="F3613" s="226">
        <f t="shared" si="1083"/>
        <v>0</v>
      </c>
      <c r="G3613" s="286">
        <f t="shared" ref="G3613:G3625" si="1085">ROUND(E3613*F3613,2)</f>
        <v>0</v>
      </c>
    </row>
    <row r="3614" spans="1:123" s="229" customFormat="1" ht="24" customHeight="1" x14ac:dyDescent="0.2">
      <c r="A3614" s="224" t="str">
        <f t="shared" si="1081"/>
        <v/>
      </c>
      <c r="B3614" s="222" t="str">
        <f t="shared" si="1084"/>
        <v/>
      </c>
      <c r="C3614" s="223"/>
      <c r="D3614" s="224" t="str">
        <f t="shared" si="1082"/>
        <v/>
      </c>
      <c r="E3614" s="225"/>
      <c r="F3614" s="226">
        <f t="shared" si="1083"/>
        <v>0</v>
      </c>
      <c r="G3614" s="286">
        <f t="shared" si="1085"/>
        <v>0</v>
      </c>
    </row>
    <row r="3615" spans="1:123" s="229" customFormat="1" ht="24" customHeight="1" x14ac:dyDescent="0.2">
      <c r="A3615" s="224" t="str">
        <f t="shared" si="1081"/>
        <v/>
      </c>
      <c r="B3615" s="222" t="str">
        <f t="shared" si="1084"/>
        <v/>
      </c>
      <c r="C3615" s="223"/>
      <c r="D3615" s="224" t="str">
        <f t="shared" si="1082"/>
        <v/>
      </c>
      <c r="E3615" s="225"/>
      <c r="F3615" s="226">
        <f t="shared" si="1083"/>
        <v>0</v>
      </c>
      <c r="G3615" s="286">
        <f t="shared" si="1085"/>
        <v>0</v>
      </c>
    </row>
    <row r="3616" spans="1:123" s="229" customFormat="1" ht="24" customHeight="1" x14ac:dyDescent="0.2">
      <c r="A3616" s="224" t="str">
        <f t="shared" si="1081"/>
        <v/>
      </c>
      <c r="B3616" s="222" t="str">
        <f t="shared" si="1084"/>
        <v/>
      </c>
      <c r="C3616" s="223"/>
      <c r="D3616" s="224" t="str">
        <f t="shared" si="1082"/>
        <v/>
      </c>
      <c r="E3616" s="225"/>
      <c r="F3616" s="226">
        <f t="shared" si="1083"/>
        <v>0</v>
      </c>
      <c r="G3616" s="286">
        <f t="shared" si="1085"/>
        <v>0</v>
      </c>
    </row>
    <row r="3617" spans="1:7" s="229" customFormat="1" ht="24" customHeight="1" x14ac:dyDescent="0.2">
      <c r="A3617" s="224" t="str">
        <f t="shared" si="1081"/>
        <v/>
      </c>
      <c r="B3617" s="222" t="str">
        <f t="shared" si="1084"/>
        <v/>
      </c>
      <c r="C3617" s="223"/>
      <c r="D3617" s="224" t="str">
        <f t="shared" si="1082"/>
        <v/>
      </c>
      <c r="E3617" s="225"/>
      <c r="F3617" s="226">
        <f t="shared" si="1083"/>
        <v>0</v>
      </c>
      <c r="G3617" s="286">
        <f t="shared" si="1085"/>
        <v>0</v>
      </c>
    </row>
    <row r="3618" spans="1:7" s="229" customFormat="1" ht="24" customHeight="1" x14ac:dyDescent="0.2">
      <c r="A3618" s="224" t="str">
        <f t="shared" si="1081"/>
        <v/>
      </c>
      <c r="B3618" s="222" t="str">
        <f t="shared" si="1084"/>
        <v/>
      </c>
      <c r="C3618" s="223"/>
      <c r="D3618" s="224" t="str">
        <f t="shared" si="1082"/>
        <v/>
      </c>
      <c r="E3618" s="225"/>
      <c r="F3618" s="226">
        <f t="shared" si="1083"/>
        <v>0</v>
      </c>
      <c r="G3618" s="286">
        <f t="shared" si="1085"/>
        <v>0</v>
      </c>
    </row>
    <row r="3619" spans="1:7" s="229" customFormat="1" ht="24" customHeight="1" x14ac:dyDescent="0.2">
      <c r="A3619" s="224" t="str">
        <f t="shared" si="1081"/>
        <v/>
      </c>
      <c r="B3619" s="222" t="str">
        <f t="shared" si="1084"/>
        <v/>
      </c>
      <c r="C3619" s="223"/>
      <c r="D3619" s="224" t="str">
        <f t="shared" si="1082"/>
        <v/>
      </c>
      <c r="E3619" s="225"/>
      <c r="F3619" s="226">
        <f t="shared" si="1083"/>
        <v>0</v>
      </c>
      <c r="G3619" s="286">
        <f t="shared" si="1085"/>
        <v>0</v>
      </c>
    </row>
    <row r="3620" spans="1:7" s="229" customFormat="1" ht="24" customHeight="1" x14ac:dyDescent="0.2">
      <c r="A3620" s="224" t="str">
        <f t="shared" si="1081"/>
        <v/>
      </c>
      <c r="B3620" s="222" t="str">
        <f t="shared" si="1084"/>
        <v/>
      </c>
      <c r="C3620" s="223"/>
      <c r="D3620" s="224" t="str">
        <f t="shared" si="1082"/>
        <v/>
      </c>
      <c r="E3620" s="225"/>
      <c r="F3620" s="226">
        <f t="shared" si="1083"/>
        <v>0</v>
      </c>
      <c r="G3620" s="286">
        <f t="shared" si="1085"/>
        <v>0</v>
      </c>
    </row>
    <row r="3621" spans="1:7" s="229" customFormat="1" ht="24" customHeight="1" x14ac:dyDescent="0.2">
      <c r="A3621" s="224" t="str">
        <f t="shared" si="1081"/>
        <v/>
      </c>
      <c r="B3621" s="222" t="str">
        <f t="shared" si="1084"/>
        <v/>
      </c>
      <c r="C3621" s="223"/>
      <c r="D3621" s="224" t="str">
        <f t="shared" si="1082"/>
        <v/>
      </c>
      <c r="E3621" s="225"/>
      <c r="F3621" s="226">
        <f t="shared" si="1083"/>
        <v>0</v>
      </c>
      <c r="G3621" s="286">
        <f t="shared" si="1085"/>
        <v>0</v>
      </c>
    </row>
    <row r="3622" spans="1:7" s="229" customFormat="1" ht="24" customHeight="1" x14ac:dyDescent="0.2">
      <c r="A3622" s="224" t="str">
        <f t="shared" si="1081"/>
        <v/>
      </c>
      <c r="B3622" s="222" t="str">
        <f t="shared" si="1084"/>
        <v/>
      </c>
      <c r="C3622" s="223"/>
      <c r="D3622" s="224" t="str">
        <f t="shared" si="1082"/>
        <v/>
      </c>
      <c r="E3622" s="225"/>
      <c r="F3622" s="226">
        <f t="shared" si="1083"/>
        <v>0</v>
      </c>
      <c r="G3622" s="286">
        <f t="shared" si="1085"/>
        <v>0</v>
      </c>
    </row>
    <row r="3623" spans="1:7" s="229" customFormat="1" ht="24" customHeight="1" x14ac:dyDescent="0.2">
      <c r="A3623" s="224" t="str">
        <f t="shared" si="1081"/>
        <v/>
      </c>
      <c r="B3623" s="222" t="str">
        <f t="shared" si="1084"/>
        <v/>
      </c>
      <c r="C3623" s="223"/>
      <c r="D3623" s="224" t="str">
        <f t="shared" si="1082"/>
        <v/>
      </c>
      <c r="E3623" s="225"/>
      <c r="F3623" s="226">
        <f t="shared" si="1083"/>
        <v>0</v>
      </c>
      <c r="G3623" s="286">
        <f t="shared" si="1085"/>
        <v>0</v>
      </c>
    </row>
    <row r="3624" spans="1:7" s="229" customFormat="1" ht="24" customHeight="1" x14ac:dyDescent="0.2">
      <c r="A3624" s="224" t="str">
        <f t="shared" si="1081"/>
        <v/>
      </c>
      <c r="B3624" s="222" t="str">
        <f t="shared" si="1084"/>
        <v/>
      </c>
      <c r="C3624" s="223"/>
      <c r="D3624" s="224" t="str">
        <f t="shared" si="1082"/>
        <v/>
      </c>
      <c r="E3624" s="225"/>
      <c r="F3624" s="226">
        <f t="shared" si="1083"/>
        <v>0</v>
      </c>
      <c r="G3624" s="286">
        <f t="shared" si="1085"/>
        <v>0</v>
      </c>
    </row>
    <row r="3625" spans="1:7" s="229" customFormat="1" ht="24" customHeight="1" x14ac:dyDescent="0.2">
      <c r="A3625" s="224" t="str">
        <f t="shared" si="1081"/>
        <v/>
      </c>
      <c r="B3625" s="222" t="str">
        <f t="shared" si="1084"/>
        <v/>
      </c>
      <c r="C3625" s="223"/>
      <c r="D3625" s="224" t="str">
        <f t="shared" si="1082"/>
        <v/>
      </c>
      <c r="E3625" s="225"/>
      <c r="F3625" s="227">
        <f t="shared" si="1083"/>
        <v>0</v>
      </c>
      <c r="G3625" s="286">
        <f t="shared" si="1085"/>
        <v>0</v>
      </c>
    </row>
    <row r="3626" spans="1:7" ht="24" customHeight="1" x14ac:dyDescent="0.2">
      <c r="A3626" s="287"/>
      <c r="D3626" s="97"/>
      <c r="E3626" s="98"/>
      <c r="F3626" s="273" t="s">
        <v>31</v>
      </c>
      <c r="G3626" s="288">
        <f>SUBTOTAL(9,G3612:G3625)</f>
        <v>0</v>
      </c>
    </row>
    <row r="3627" spans="1:7" ht="24" customHeight="1" x14ac:dyDescent="0.2">
      <c r="A3627" s="287"/>
      <c r="C3627" s="107" t="s">
        <v>605</v>
      </c>
      <c r="D3627" s="97"/>
      <c r="E3627" s="98"/>
      <c r="G3627" s="289"/>
    </row>
    <row r="3628" spans="1:7" s="229" customFormat="1" ht="24" customHeight="1" x14ac:dyDescent="0.2">
      <c r="A3628" s="224" t="str">
        <f t="shared" ref="A3628:A3635" si="1086">IFERROR(VLOOKUP(C3628,Tabla_Insumos,4,FALSE),"")</f>
        <v/>
      </c>
      <c r="B3628" s="222">
        <f t="shared" ref="B3628:B3635" si="1087">IFERROR(VLOOKUP(A3628,Tabla_Indices,5,FALSE),"")</f>
        <v>0</v>
      </c>
      <c r="C3628" s="223"/>
      <c r="D3628" s="224" t="str">
        <f t="shared" ref="D3628:D3635" si="1088">IFERROR(VLOOKUP(C3628,Tabla_Insumos,2,FALSE),"")</f>
        <v/>
      </c>
      <c r="E3628" s="225"/>
      <c r="F3628" s="228">
        <f t="shared" ref="F3628:F3635" si="1089">IFERROR(VLOOKUP(C3628,Tabla_Insumos,3,FALSE),0)</f>
        <v>0</v>
      </c>
      <c r="G3628" s="286">
        <f>ROUND(E3628*F3628,2)</f>
        <v>0</v>
      </c>
    </row>
    <row r="3629" spans="1:7" s="229" customFormat="1" ht="24" customHeight="1" x14ac:dyDescent="0.2">
      <c r="A3629" s="224" t="str">
        <f t="shared" si="1086"/>
        <v/>
      </c>
      <c r="B3629" s="222">
        <f t="shared" si="1087"/>
        <v>0</v>
      </c>
      <c r="C3629" s="223"/>
      <c r="D3629" s="224" t="str">
        <f t="shared" si="1088"/>
        <v/>
      </c>
      <c r="E3629" s="225"/>
      <c r="F3629" s="228">
        <f t="shared" si="1089"/>
        <v>0</v>
      </c>
      <c r="G3629" s="286">
        <f>ROUND(E3629*F3629,2)</f>
        <v>0</v>
      </c>
    </row>
    <row r="3630" spans="1:7" s="229" customFormat="1" ht="24" customHeight="1" x14ac:dyDescent="0.2">
      <c r="A3630" s="224" t="str">
        <f t="shared" si="1086"/>
        <v/>
      </c>
      <c r="B3630" s="222">
        <f t="shared" si="1087"/>
        <v>0</v>
      </c>
      <c r="C3630" s="223"/>
      <c r="D3630" s="224" t="str">
        <f t="shared" si="1088"/>
        <v/>
      </c>
      <c r="E3630" s="225"/>
      <c r="F3630" s="228">
        <f t="shared" si="1089"/>
        <v>0</v>
      </c>
      <c r="G3630" s="286">
        <f t="shared" ref="G3630:G3635" si="1090">ROUND(E3630*F3630,2)</f>
        <v>0</v>
      </c>
    </row>
    <row r="3631" spans="1:7" s="229" customFormat="1" ht="24" customHeight="1" x14ac:dyDescent="0.2">
      <c r="A3631" s="224" t="str">
        <f t="shared" si="1086"/>
        <v/>
      </c>
      <c r="B3631" s="222">
        <f t="shared" si="1087"/>
        <v>0</v>
      </c>
      <c r="C3631" s="223"/>
      <c r="D3631" s="224" t="str">
        <f t="shared" si="1088"/>
        <v/>
      </c>
      <c r="E3631" s="225"/>
      <c r="F3631" s="228">
        <f t="shared" si="1089"/>
        <v>0</v>
      </c>
      <c r="G3631" s="286">
        <f t="shared" si="1090"/>
        <v>0</v>
      </c>
    </row>
    <row r="3632" spans="1:7" s="229" customFormat="1" ht="24" customHeight="1" x14ac:dyDescent="0.2">
      <c r="A3632" s="224" t="str">
        <f t="shared" si="1086"/>
        <v/>
      </c>
      <c r="B3632" s="222">
        <f t="shared" si="1087"/>
        <v>0</v>
      </c>
      <c r="C3632" s="223"/>
      <c r="D3632" s="224" t="str">
        <f t="shared" si="1088"/>
        <v/>
      </c>
      <c r="E3632" s="225"/>
      <c r="F3632" s="226">
        <f t="shared" si="1089"/>
        <v>0</v>
      </c>
      <c r="G3632" s="286">
        <f t="shared" si="1090"/>
        <v>0</v>
      </c>
    </row>
    <row r="3633" spans="1:7" s="229" customFormat="1" ht="24" customHeight="1" x14ac:dyDescent="0.2">
      <c r="A3633" s="224" t="str">
        <f t="shared" si="1086"/>
        <v/>
      </c>
      <c r="B3633" s="222">
        <f t="shared" si="1087"/>
        <v>0</v>
      </c>
      <c r="C3633" s="223"/>
      <c r="D3633" s="224" t="str">
        <f t="shared" si="1088"/>
        <v/>
      </c>
      <c r="E3633" s="225"/>
      <c r="F3633" s="226">
        <f t="shared" si="1089"/>
        <v>0</v>
      </c>
      <c r="G3633" s="286">
        <f t="shared" si="1090"/>
        <v>0</v>
      </c>
    </row>
    <row r="3634" spans="1:7" s="229" customFormat="1" ht="24" customHeight="1" x14ac:dyDescent="0.2">
      <c r="A3634" s="224" t="str">
        <f t="shared" si="1086"/>
        <v/>
      </c>
      <c r="B3634" s="222">
        <f t="shared" si="1087"/>
        <v>0</v>
      </c>
      <c r="C3634" s="223"/>
      <c r="D3634" s="224" t="str">
        <f t="shared" si="1088"/>
        <v/>
      </c>
      <c r="E3634" s="225"/>
      <c r="F3634" s="226">
        <f t="shared" si="1089"/>
        <v>0</v>
      </c>
      <c r="G3634" s="286">
        <f t="shared" si="1090"/>
        <v>0</v>
      </c>
    </row>
    <row r="3635" spans="1:7" s="229" customFormat="1" ht="24" customHeight="1" x14ac:dyDescent="0.2">
      <c r="A3635" s="224" t="str">
        <f t="shared" si="1086"/>
        <v/>
      </c>
      <c r="B3635" s="222">
        <f t="shared" si="1087"/>
        <v>0</v>
      </c>
      <c r="C3635" s="223"/>
      <c r="D3635" s="224" t="str">
        <f t="shared" si="1088"/>
        <v/>
      </c>
      <c r="E3635" s="225"/>
      <c r="F3635" s="226">
        <f t="shared" si="1089"/>
        <v>0</v>
      </c>
      <c r="G3635" s="286">
        <f t="shared" si="1090"/>
        <v>0</v>
      </c>
    </row>
    <row r="3636" spans="1:7" ht="24" customHeight="1" x14ac:dyDescent="0.2">
      <c r="A3636" s="287"/>
      <c r="D3636" s="97"/>
      <c r="E3636" s="98"/>
      <c r="F3636" s="273" t="s">
        <v>32</v>
      </c>
      <c r="G3636" s="288">
        <f>SUBTOTAL(9,G3628:G3635)</f>
        <v>0</v>
      </c>
    </row>
    <row r="3637" spans="1:7" ht="24" customHeight="1" x14ac:dyDescent="0.2">
      <c r="A3637" s="287"/>
      <c r="C3637" s="107" t="s">
        <v>606</v>
      </c>
      <c r="D3637" s="97"/>
      <c r="E3637" s="98"/>
      <c r="G3637" s="289"/>
    </row>
    <row r="3638" spans="1:7" s="229" customFormat="1" ht="24" customHeight="1" x14ac:dyDescent="0.2">
      <c r="A3638" s="224" t="str">
        <f t="shared" ref="A3638:A3646" si="1091">IFERROR(VLOOKUP(C3638,Tabla_Insumos,4,FALSE),"")</f>
        <v/>
      </c>
      <c r="B3638" s="222" t="str">
        <f t="shared" ref="B3638:B3646" si="1092">IFERROR(VLOOKUP(C3638,Tabla_Insumos,5,FALSE),"")</f>
        <v/>
      </c>
      <c r="C3638" s="223"/>
      <c r="D3638" s="224" t="str">
        <f t="shared" ref="D3638:D3646" si="1093">IFERROR(VLOOKUP(C3638,Tabla_Insumos,2,FALSE),"")</f>
        <v/>
      </c>
      <c r="E3638" s="225"/>
      <c r="F3638" s="226">
        <f t="shared" ref="F3638:F3646" si="1094">IFERROR(VLOOKUP(C3638,Tabla_Insumos,3,FALSE),0)</f>
        <v>0</v>
      </c>
      <c r="G3638" s="286">
        <f t="shared" ref="G3638:G3646" si="1095">ROUND(E3638*F3638,2)</f>
        <v>0</v>
      </c>
    </row>
    <row r="3639" spans="1:7" s="229" customFormat="1" ht="24" customHeight="1" x14ac:dyDescent="0.2">
      <c r="A3639" s="224" t="str">
        <f t="shared" si="1091"/>
        <v/>
      </c>
      <c r="B3639" s="222" t="str">
        <f t="shared" si="1092"/>
        <v/>
      </c>
      <c r="C3639" s="223"/>
      <c r="D3639" s="224" t="str">
        <f t="shared" si="1093"/>
        <v/>
      </c>
      <c r="E3639" s="225"/>
      <c r="F3639" s="226">
        <f t="shared" si="1094"/>
        <v>0</v>
      </c>
      <c r="G3639" s="286">
        <f t="shared" si="1095"/>
        <v>0</v>
      </c>
    </row>
    <row r="3640" spans="1:7" s="229" customFormat="1" ht="24" customHeight="1" x14ac:dyDescent="0.2">
      <c r="A3640" s="224" t="str">
        <f t="shared" si="1091"/>
        <v/>
      </c>
      <c r="B3640" s="222" t="str">
        <f t="shared" si="1092"/>
        <v/>
      </c>
      <c r="C3640" s="223"/>
      <c r="D3640" s="224" t="str">
        <f t="shared" si="1093"/>
        <v/>
      </c>
      <c r="E3640" s="225"/>
      <c r="F3640" s="226">
        <f t="shared" si="1094"/>
        <v>0</v>
      </c>
      <c r="G3640" s="286">
        <f t="shared" si="1095"/>
        <v>0</v>
      </c>
    </row>
    <row r="3641" spans="1:7" s="229" customFormat="1" ht="24" customHeight="1" x14ac:dyDescent="0.2">
      <c r="A3641" s="224" t="str">
        <f t="shared" si="1091"/>
        <v/>
      </c>
      <c r="B3641" s="222" t="str">
        <f t="shared" si="1092"/>
        <v/>
      </c>
      <c r="C3641" s="223"/>
      <c r="D3641" s="224" t="str">
        <f t="shared" si="1093"/>
        <v/>
      </c>
      <c r="E3641" s="225"/>
      <c r="F3641" s="226">
        <f t="shared" si="1094"/>
        <v>0</v>
      </c>
      <c r="G3641" s="286">
        <f t="shared" si="1095"/>
        <v>0</v>
      </c>
    </row>
    <row r="3642" spans="1:7" s="229" customFormat="1" ht="24" customHeight="1" x14ac:dyDescent="0.2">
      <c r="A3642" s="224" t="str">
        <f t="shared" si="1091"/>
        <v/>
      </c>
      <c r="B3642" s="222" t="str">
        <f t="shared" si="1092"/>
        <v/>
      </c>
      <c r="C3642" s="223"/>
      <c r="D3642" s="224" t="str">
        <f t="shared" si="1093"/>
        <v/>
      </c>
      <c r="E3642" s="225"/>
      <c r="F3642" s="226">
        <f t="shared" si="1094"/>
        <v>0</v>
      </c>
      <c r="G3642" s="286">
        <f t="shared" si="1095"/>
        <v>0</v>
      </c>
    </row>
    <row r="3643" spans="1:7" s="229" customFormat="1" ht="24" customHeight="1" x14ac:dyDescent="0.2">
      <c r="A3643" s="224" t="str">
        <f t="shared" si="1091"/>
        <v/>
      </c>
      <c r="B3643" s="222" t="str">
        <f t="shared" si="1092"/>
        <v/>
      </c>
      <c r="C3643" s="223"/>
      <c r="D3643" s="224" t="str">
        <f t="shared" si="1093"/>
        <v/>
      </c>
      <c r="E3643" s="225"/>
      <c r="F3643" s="226">
        <f t="shared" si="1094"/>
        <v>0</v>
      </c>
      <c r="G3643" s="286">
        <f t="shared" si="1095"/>
        <v>0</v>
      </c>
    </row>
    <row r="3644" spans="1:7" s="229" customFormat="1" ht="24" customHeight="1" x14ac:dyDescent="0.2">
      <c r="A3644" s="224" t="str">
        <f t="shared" si="1091"/>
        <v/>
      </c>
      <c r="B3644" s="222" t="str">
        <f t="shared" si="1092"/>
        <v/>
      </c>
      <c r="C3644" s="223"/>
      <c r="D3644" s="224" t="str">
        <f t="shared" si="1093"/>
        <v/>
      </c>
      <c r="E3644" s="225"/>
      <c r="F3644" s="226">
        <f t="shared" si="1094"/>
        <v>0</v>
      </c>
      <c r="G3644" s="286">
        <f t="shared" si="1095"/>
        <v>0</v>
      </c>
    </row>
    <row r="3645" spans="1:7" s="229" customFormat="1" ht="24" customHeight="1" x14ac:dyDescent="0.2">
      <c r="A3645" s="224" t="str">
        <f t="shared" si="1091"/>
        <v/>
      </c>
      <c r="B3645" s="222" t="str">
        <f t="shared" si="1092"/>
        <v/>
      </c>
      <c r="C3645" s="223"/>
      <c r="D3645" s="224" t="str">
        <f t="shared" si="1093"/>
        <v/>
      </c>
      <c r="E3645" s="225"/>
      <c r="F3645" s="226">
        <f t="shared" si="1094"/>
        <v>0</v>
      </c>
      <c r="G3645" s="286">
        <f t="shared" si="1095"/>
        <v>0</v>
      </c>
    </row>
    <row r="3646" spans="1:7" s="229" customFormat="1" ht="24" customHeight="1" x14ac:dyDescent="0.2">
      <c r="A3646" s="224" t="str">
        <f t="shared" si="1091"/>
        <v/>
      </c>
      <c r="B3646" s="222" t="str">
        <f t="shared" si="1092"/>
        <v/>
      </c>
      <c r="C3646" s="223"/>
      <c r="D3646" s="224" t="str">
        <f t="shared" si="1093"/>
        <v/>
      </c>
      <c r="E3646" s="225"/>
      <c r="F3646" s="226">
        <f t="shared" si="1094"/>
        <v>0</v>
      </c>
      <c r="G3646" s="286">
        <f t="shared" si="1095"/>
        <v>0</v>
      </c>
    </row>
    <row r="3647" spans="1:7" ht="24" customHeight="1" x14ac:dyDescent="0.2">
      <c r="A3647" s="290"/>
      <c r="B3647" s="97"/>
      <c r="D3647" s="97"/>
      <c r="E3647" s="98"/>
      <c r="F3647" s="273" t="s">
        <v>33</v>
      </c>
      <c r="G3647" s="288">
        <f>SUBTOTAL(9,G3638:G3646)</f>
        <v>0</v>
      </c>
    </row>
    <row r="3648" spans="1:7" ht="24" customHeight="1" x14ac:dyDescent="0.2">
      <c r="A3648" s="291"/>
      <c r="B3648" s="97"/>
      <c r="D3648" s="97"/>
      <c r="E3648" s="98"/>
      <c r="G3648" s="289"/>
    </row>
    <row r="3649" spans="1:123" ht="24" customHeight="1" x14ac:dyDescent="0.2">
      <c r="A3649" s="292" t="str">
        <f>B3607</f>
        <v/>
      </c>
      <c r="B3649" s="293" t="str">
        <f>C3607</f>
        <v/>
      </c>
      <c r="C3649" s="104"/>
      <c r="D3649" s="104" t="s">
        <v>34</v>
      </c>
      <c r="E3649" s="105"/>
      <c r="F3649" s="295" t="s">
        <v>35</v>
      </c>
      <c r="G3649" s="294">
        <f>SUBTOTAL(9,G3612:G3648)</f>
        <v>0</v>
      </c>
    </row>
    <row r="3651" spans="1:123" ht="24" customHeight="1" x14ac:dyDescent="0.2">
      <c r="A3651" s="274" t="s">
        <v>37</v>
      </c>
      <c r="B3651" s="275"/>
      <c r="C3651" s="275"/>
      <c r="D3651" s="275"/>
      <c r="E3651" s="275"/>
      <c r="F3651" s="275"/>
      <c r="G3651" s="276"/>
    </row>
    <row r="3652" spans="1:123" ht="24" customHeight="1" x14ac:dyDescent="0.2">
      <c r="A3652" s="277" t="s">
        <v>602</v>
      </c>
      <c r="B3652" s="93" t="str">
        <f>Comitente</f>
        <v>DIRECCION PROVINCIAL DE ESPACIOS VERDES</v>
      </c>
      <c r="C3652" s="89"/>
      <c r="D3652" s="94"/>
      <c r="E3652" s="94"/>
      <c r="F3652" s="95"/>
      <c r="G3652" s="278"/>
    </row>
    <row r="3653" spans="1:123" ht="24" customHeight="1" x14ac:dyDescent="0.2">
      <c r="A3653" s="277" t="s">
        <v>603</v>
      </c>
      <c r="B3653" s="93">
        <f>Contratista</f>
        <v>0</v>
      </c>
      <c r="C3653" s="90"/>
      <c r="D3653" s="90"/>
      <c r="E3653" s="90"/>
      <c r="F3653" s="96"/>
      <c r="G3653" s="279"/>
    </row>
    <row r="3654" spans="1:123" ht="24" customHeight="1" x14ac:dyDescent="0.2">
      <c r="A3654" s="277" t="s">
        <v>24</v>
      </c>
      <c r="B3654" s="93" t="str">
        <f>Obra</f>
        <v>EXTRACCION DE MANGRULLO EXISTENTE, PROVISION DE NUEVO MANGRULLO Y REFUNCIONALIZACION DE JUEGOS DE NIÑOS EN PARQUE DE MAYO</v>
      </c>
      <c r="C3654" s="90"/>
      <c r="D3654" s="90"/>
      <c r="E3654" s="90"/>
      <c r="F3654" s="96" t="s">
        <v>38</v>
      </c>
      <c r="G3654" s="280">
        <f>Fecha_Base</f>
        <v>44865</v>
      </c>
    </row>
    <row r="3655" spans="1:123" ht="24" customHeight="1" x14ac:dyDescent="0.2">
      <c r="A3655" s="281" t="s">
        <v>601</v>
      </c>
      <c r="B3655" s="91" t="str">
        <f>Ubicación</f>
        <v>CAPITAL</v>
      </c>
      <c r="C3655" s="91"/>
      <c r="D3655" s="97"/>
      <c r="E3655" s="98"/>
      <c r="G3655" s="282"/>
    </row>
    <row r="3656" spans="1:123" ht="24" customHeight="1" x14ac:dyDescent="0.2">
      <c r="A3656" s="281" t="s">
        <v>39</v>
      </c>
      <c r="B3656" s="100" t="str">
        <f>IFERROR(VALUE(LEFT(B3657,FIND(".",B3657)-1)),"")</f>
        <v/>
      </c>
      <c r="C3656" s="92" t="str">
        <f>IFERROR(VLOOKUP(B3656,Tabla_CyP,2,FALSE),"")</f>
        <v/>
      </c>
      <c r="E3656" s="98"/>
      <c r="G3656" s="282"/>
    </row>
    <row r="3657" spans="1:123" ht="24" customHeight="1" x14ac:dyDescent="0.2">
      <c r="A3657" s="281" t="s">
        <v>25</v>
      </c>
      <c r="B3657" s="101" t="str">
        <f>IFERROR(VLOOKUP(COUNTIF($A$1:A3657,"ANALISIS DE PRECIOS"),Tabla_NumeroItem,2,FALSE),"")</f>
        <v/>
      </c>
      <c r="C3657" s="92" t="str">
        <f>IFERROR(VLOOKUP(B3657,Tabla_CyP,2,FALSE),"")</f>
        <v/>
      </c>
      <c r="D3657" s="97"/>
      <c r="E3657" s="98"/>
      <c r="F3657" s="96" t="s">
        <v>26</v>
      </c>
      <c r="G3657" s="283" t="str">
        <f>IFERROR(VLOOKUP(B3657,Tabla_CyP,4,FALSE),"")</f>
        <v/>
      </c>
    </row>
    <row r="3658" spans="1:123" ht="24" customHeight="1" x14ac:dyDescent="0.2">
      <c r="A3658" s="281"/>
      <c r="B3658" s="91"/>
      <c r="D3658" s="97"/>
      <c r="E3658" s="98"/>
      <c r="G3658" s="282"/>
    </row>
    <row r="3659" spans="1:123" ht="24" customHeight="1" x14ac:dyDescent="0.2">
      <c r="A3659" s="334" t="s">
        <v>507</v>
      </c>
      <c r="B3659" s="335"/>
      <c r="C3659" s="336" t="s">
        <v>0</v>
      </c>
      <c r="D3659" s="336" t="s">
        <v>27</v>
      </c>
      <c r="E3659" s="338" t="s">
        <v>28</v>
      </c>
      <c r="F3659" s="340" t="s">
        <v>29</v>
      </c>
      <c r="G3659" s="340" t="s">
        <v>30</v>
      </c>
    </row>
    <row r="3660" spans="1:123" s="97" customFormat="1" ht="24" customHeight="1" x14ac:dyDescent="0.2">
      <c r="A3660" s="102" t="s">
        <v>508</v>
      </c>
      <c r="B3660" s="102" t="s">
        <v>509</v>
      </c>
      <c r="C3660" s="337"/>
      <c r="D3660" s="337"/>
      <c r="E3660" s="339"/>
      <c r="F3660" s="341"/>
      <c r="G3660" s="341"/>
      <c r="H3660" s="230"/>
      <c r="I3660" s="230"/>
      <c r="J3660" s="230"/>
      <c r="K3660" s="230"/>
      <c r="L3660" s="230"/>
      <c r="M3660" s="230"/>
      <c r="N3660" s="230"/>
      <c r="O3660" s="230"/>
      <c r="P3660" s="230"/>
      <c r="Q3660" s="230"/>
      <c r="R3660" s="230"/>
      <c r="S3660" s="230"/>
      <c r="T3660" s="230"/>
      <c r="U3660" s="230"/>
      <c r="V3660" s="230"/>
      <c r="W3660" s="230"/>
      <c r="X3660" s="230"/>
      <c r="Y3660" s="230"/>
      <c r="Z3660" s="230"/>
      <c r="AA3660" s="230"/>
      <c r="AB3660" s="230"/>
      <c r="AC3660" s="230"/>
      <c r="AD3660" s="230"/>
      <c r="AE3660" s="230"/>
      <c r="AF3660" s="230"/>
      <c r="AG3660" s="230"/>
      <c r="AH3660" s="230"/>
      <c r="AI3660" s="230"/>
      <c r="AJ3660" s="230"/>
      <c r="AK3660" s="230"/>
      <c r="AL3660" s="230"/>
      <c r="AM3660" s="230"/>
      <c r="AN3660" s="230"/>
      <c r="AO3660" s="230"/>
      <c r="AP3660" s="230"/>
      <c r="AQ3660" s="230"/>
      <c r="AR3660" s="230"/>
      <c r="AS3660" s="230"/>
      <c r="AT3660" s="230"/>
      <c r="AU3660" s="230"/>
      <c r="AV3660" s="230"/>
      <c r="AW3660" s="230"/>
      <c r="AX3660" s="230"/>
      <c r="AY3660" s="230"/>
      <c r="AZ3660" s="230"/>
      <c r="BA3660" s="230"/>
      <c r="BB3660" s="230"/>
      <c r="BC3660" s="230"/>
      <c r="BD3660" s="230"/>
      <c r="BE3660" s="230"/>
      <c r="BF3660" s="230"/>
      <c r="BG3660" s="230"/>
      <c r="BH3660" s="230"/>
      <c r="BI3660" s="230"/>
      <c r="BJ3660" s="230"/>
      <c r="BK3660" s="230"/>
      <c r="BL3660" s="230"/>
      <c r="BM3660" s="230"/>
      <c r="BN3660" s="230"/>
      <c r="BO3660" s="230"/>
      <c r="BP3660" s="230"/>
      <c r="BQ3660" s="230"/>
      <c r="BR3660" s="230"/>
      <c r="BS3660" s="230"/>
      <c r="BT3660" s="230"/>
      <c r="BU3660" s="230"/>
      <c r="BV3660" s="230"/>
      <c r="BW3660" s="230"/>
      <c r="BX3660" s="230"/>
      <c r="BY3660" s="230"/>
      <c r="BZ3660" s="230"/>
      <c r="CA3660" s="230"/>
      <c r="CB3660" s="230"/>
      <c r="CC3660" s="230"/>
      <c r="CD3660" s="230"/>
      <c r="CE3660" s="230"/>
      <c r="CF3660" s="230"/>
      <c r="CG3660" s="230"/>
      <c r="CH3660" s="230"/>
      <c r="CI3660" s="230"/>
      <c r="CJ3660" s="230"/>
      <c r="CK3660" s="230"/>
      <c r="CL3660" s="230"/>
      <c r="CM3660" s="230"/>
      <c r="CN3660" s="230"/>
      <c r="CO3660" s="230"/>
      <c r="CP3660" s="230"/>
      <c r="CQ3660" s="230"/>
      <c r="CR3660" s="230"/>
      <c r="CS3660" s="230"/>
      <c r="CT3660" s="230"/>
      <c r="CU3660" s="230"/>
      <c r="CV3660" s="230"/>
      <c r="CW3660" s="230"/>
      <c r="CX3660" s="230"/>
      <c r="CY3660" s="230"/>
      <c r="CZ3660" s="230"/>
      <c r="DA3660" s="230"/>
      <c r="DB3660" s="230"/>
      <c r="DC3660" s="230"/>
      <c r="DD3660" s="230"/>
      <c r="DE3660" s="230"/>
      <c r="DF3660" s="230"/>
      <c r="DG3660" s="230"/>
      <c r="DH3660" s="230"/>
      <c r="DI3660" s="230"/>
      <c r="DJ3660" s="230"/>
      <c r="DK3660" s="230"/>
      <c r="DL3660" s="230"/>
      <c r="DM3660" s="230"/>
      <c r="DN3660" s="230"/>
      <c r="DO3660" s="230"/>
      <c r="DP3660" s="230"/>
      <c r="DQ3660" s="230"/>
      <c r="DR3660" s="230"/>
      <c r="DS3660" s="230"/>
    </row>
    <row r="3661" spans="1:123" ht="24" customHeight="1" x14ac:dyDescent="0.2">
      <c r="A3661" s="284"/>
      <c r="B3661" s="103"/>
      <c r="C3661" s="143" t="s">
        <v>604</v>
      </c>
      <c r="D3661" s="104"/>
      <c r="E3661" s="105"/>
      <c r="F3661" s="106"/>
      <c r="G3661" s="285"/>
    </row>
    <row r="3662" spans="1:123" s="229" customFormat="1" ht="24" customHeight="1" x14ac:dyDescent="0.2">
      <c r="A3662" s="224" t="str">
        <f t="shared" ref="A3662:A3675" si="1096">IFERROR(VLOOKUP(C3662,Tabla_Insumos,4,FALSE),"")</f>
        <v/>
      </c>
      <c r="B3662" s="222" t="str">
        <f>IFERROR(VLOOKUP(C3662,Tabla_Insumos,5,FALSE),"")</f>
        <v/>
      </c>
      <c r="C3662" s="223"/>
      <c r="D3662" s="224" t="str">
        <f t="shared" ref="D3662:D3675" si="1097">IFERROR(VLOOKUP(C3662,Tabla_Insumos,2,FALSE),"")</f>
        <v/>
      </c>
      <c r="E3662" s="225"/>
      <c r="F3662" s="226">
        <f t="shared" ref="F3662:F3675" si="1098">IFERROR(VLOOKUP(C3662,Tabla_Insumos,3,FALSE),0)</f>
        <v>0</v>
      </c>
      <c r="G3662" s="286">
        <f>ROUND(E3662*F3662,2)</f>
        <v>0</v>
      </c>
    </row>
    <row r="3663" spans="1:123" s="229" customFormat="1" ht="24" customHeight="1" x14ac:dyDescent="0.2">
      <c r="A3663" s="224" t="str">
        <f t="shared" si="1096"/>
        <v/>
      </c>
      <c r="B3663" s="222" t="str">
        <f t="shared" ref="B3663:B3675" si="1099">IFERROR(VLOOKUP(C3663,Tabla_Insumos,5,FALSE),"")</f>
        <v/>
      </c>
      <c r="C3663" s="223"/>
      <c r="D3663" s="224" t="str">
        <f t="shared" si="1097"/>
        <v/>
      </c>
      <c r="E3663" s="225"/>
      <c r="F3663" s="226">
        <f t="shared" si="1098"/>
        <v>0</v>
      </c>
      <c r="G3663" s="286">
        <f t="shared" ref="G3663:G3675" si="1100">ROUND(E3663*F3663,2)</f>
        <v>0</v>
      </c>
    </row>
    <row r="3664" spans="1:123" s="229" customFormat="1" ht="24" customHeight="1" x14ac:dyDescent="0.2">
      <c r="A3664" s="224" t="str">
        <f t="shared" si="1096"/>
        <v/>
      </c>
      <c r="B3664" s="222" t="str">
        <f t="shared" si="1099"/>
        <v/>
      </c>
      <c r="C3664" s="223"/>
      <c r="D3664" s="224" t="str">
        <f t="shared" si="1097"/>
        <v/>
      </c>
      <c r="E3664" s="225"/>
      <c r="F3664" s="226">
        <f t="shared" si="1098"/>
        <v>0</v>
      </c>
      <c r="G3664" s="286">
        <f t="shared" si="1100"/>
        <v>0</v>
      </c>
    </row>
    <row r="3665" spans="1:7" s="229" customFormat="1" ht="24" customHeight="1" x14ac:dyDescent="0.2">
      <c r="A3665" s="224" t="str">
        <f t="shared" si="1096"/>
        <v/>
      </c>
      <c r="B3665" s="222" t="str">
        <f t="shared" si="1099"/>
        <v/>
      </c>
      <c r="C3665" s="223"/>
      <c r="D3665" s="224" t="str">
        <f t="shared" si="1097"/>
        <v/>
      </c>
      <c r="E3665" s="225"/>
      <c r="F3665" s="226">
        <f t="shared" si="1098"/>
        <v>0</v>
      </c>
      <c r="G3665" s="286">
        <f t="shared" si="1100"/>
        <v>0</v>
      </c>
    </row>
    <row r="3666" spans="1:7" s="229" customFormat="1" ht="24" customHeight="1" x14ac:dyDescent="0.2">
      <c r="A3666" s="224" t="str">
        <f t="shared" si="1096"/>
        <v/>
      </c>
      <c r="B3666" s="222" t="str">
        <f t="shared" si="1099"/>
        <v/>
      </c>
      <c r="C3666" s="223"/>
      <c r="D3666" s="224" t="str">
        <f t="shared" si="1097"/>
        <v/>
      </c>
      <c r="E3666" s="225"/>
      <c r="F3666" s="226">
        <f t="shared" si="1098"/>
        <v>0</v>
      </c>
      <c r="G3666" s="286">
        <f t="shared" si="1100"/>
        <v>0</v>
      </c>
    </row>
    <row r="3667" spans="1:7" s="229" customFormat="1" ht="24" customHeight="1" x14ac:dyDescent="0.2">
      <c r="A3667" s="224" t="str">
        <f t="shared" si="1096"/>
        <v/>
      </c>
      <c r="B3667" s="222" t="str">
        <f t="shared" si="1099"/>
        <v/>
      </c>
      <c r="C3667" s="223"/>
      <c r="D3667" s="224" t="str">
        <f t="shared" si="1097"/>
        <v/>
      </c>
      <c r="E3667" s="225"/>
      <c r="F3667" s="226">
        <f t="shared" si="1098"/>
        <v>0</v>
      </c>
      <c r="G3667" s="286">
        <f t="shared" si="1100"/>
        <v>0</v>
      </c>
    </row>
    <row r="3668" spans="1:7" s="229" customFormat="1" ht="24" customHeight="1" x14ac:dyDescent="0.2">
      <c r="A3668" s="224" t="str">
        <f t="shared" si="1096"/>
        <v/>
      </c>
      <c r="B3668" s="222" t="str">
        <f t="shared" si="1099"/>
        <v/>
      </c>
      <c r="C3668" s="223"/>
      <c r="D3668" s="224" t="str">
        <f t="shared" si="1097"/>
        <v/>
      </c>
      <c r="E3668" s="225"/>
      <c r="F3668" s="226">
        <f t="shared" si="1098"/>
        <v>0</v>
      </c>
      <c r="G3668" s="286">
        <f t="shared" si="1100"/>
        <v>0</v>
      </c>
    </row>
    <row r="3669" spans="1:7" s="229" customFormat="1" ht="24" customHeight="1" x14ac:dyDescent="0.2">
      <c r="A3669" s="224" t="str">
        <f t="shared" si="1096"/>
        <v/>
      </c>
      <c r="B3669" s="222" t="str">
        <f t="shared" si="1099"/>
        <v/>
      </c>
      <c r="C3669" s="223"/>
      <c r="D3669" s="224" t="str">
        <f t="shared" si="1097"/>
        <v/>
      </c>
      <c r="E3669" s="225"/>
      <c r="F3669" s="226">
        <f t="shared" si="1098"/>
        <v>0</v>
      </c>
      <c r="G3669" s="286">
        <f t="shared" si="1100"/>
        <v>0</v>
      </c>
    </row>
    <row r="3670" spans="1:7" s="229" customFormat="1" ht="24" customHeight="1" x14ac:dyDescent="0.2">
      <c r="A3670" s="224" t="str">
        <f t="shared" si="1096"/>
        <v/>
      </c>
      <c r="B3670" s="222" t="str">
        <f t="shared" si="1099"/>
        <v/>
      </c>
      <c r="C3670" s="223"/>
      <c r="D3670" s="224" t="str">
        <f t="shared" si="1097"/>
        <v/>
      </c>
      <c r="E3670" s="225"/>
      <c r="F3670" s="226">
        <f t="shared" si="1098"/>
        <v>0</v>
      </c>
      <c r="G3670" s="286">
        <f t="shared" si="1100"/>
        <v>0</v>
      </c>
    </row>
    <row r="3671" spans="1:7" s="229" customFormat="1" ht="24" customHeight="1" x14ac:dyDescent="0.2">
      <c r="A3671" s="224" t="str">
        <f t="shared" si="1096"/>
        <v/>
      </c>
      <c r="B3671" s="222" t="str">
        <f t="shared" si="1099"/>
        <v/>
      </c>
      <c r="C3671" s="223"/>
      <c r="D3671" s="224" t="str">
        <f t="shared" si="1097"/>
        <v/>
      </c>
      <c r="E3671" s="225"/>
      <c r="F3671" s="226">
        <f t="shared" si="1098"/>
        <v>0</v>
      </c>
      <c r="G3671" s="286">
        <f t="shared" si="1100"/>
        <v>0</v>
      </c>
    </row>
    <row r="3672" spans="1:7" s="229" customFormat="1" ht="24" customHeight="1" x14ac:dyDescent="0.2">
      <c r="A3672" s="224" t="str">
        <f t="shared" si="1096"/>
        <v/>
      </c>
      <c r="B3672" s="222" t="str">
        <f t="shared" si="1099"/>
        <v/>
      </c>
      <c r="C3672" s="223"/>
      <c r="D3672" s="224" t="str">
        <f t="shared" si="1097"/>
        <v/>
      </c>
      <c r="E3672" s="225"/>
      <c r="F3672" s="226">
        <f t="shared" si="1098"/>
        <v>0</v>
      </c>
      <c r="G3672" s="286">
        <f t="shared" si="1100"/>
        <v>0</v>
      </c>
    </row>
    <row r="3673" spans="1:7" s="229" customFormat="1" ht="24" customHeight="1" x14ac:dyDescent="0.2">
      <c r="A3673" s="224" t="str">
        <f t="shared" si="1096"/>
        <v/>
      </c>
      <c r="B3673" s="222" t="str">
        <f t="shared" si="1099"/>
        <v/>
      </c>
      <c r="C3673" s="223"/>
      <c r="D3673" s="224" t="str">
        <f t="shared" si="1097"/>
        <v/>
      </c>
      <c r="E3673" s="225"/>
      <c r="F3673" s="226">
        <f t="shared" si="1098"/>
        <v>0</v>
      </c>
      <c r="G3673" s="286">
        <f t="shared" si="1100"/>
        <v>0</v>
      </c>
    </row>
    <row r="3674" spans="1:7" s="229" customFormat="1" ht="24" customHeight="1" x14ac:dyDescent="0.2">
      <c r="A3674" s="224" t="str">
        <f t="shared" si="1096"/>
        <v/>
      </c>
      <c r="B3674" s="222" t="str">
        <f t="shared" si="1099"/>
        <v/>
      </c>
      <c r="C3674" s="223"/>
      <c r="D3674" s="224" t="str">
        <f t="shared" si="1097"/>
        <v/>
      </c>
      <c r="E3674" s="225"/>
      <c r="F3674" s="226">
        <f t="shared" si="1098"/>
        <v>0</v>
      </c>
      <c r="G3674" s="286">
        <f t="shared" si="1100"/>
        <v>0</v>
      </c>
    </row>
    <row r="3675" spans="1:7" s="229" customFormat="1" ht="24" customHeight="1" x14ac:dyDescent="0.2">
      <c r="A3675" s="224" t="str">
        <f t="shared" si="1096"/>
        <v/>
      </c>
      <c r="B3675" s="222" t="str">
        <f t="shared" si="1099"/>
        <v/>
      </c>
      <c r="C3675" s="223"/>
      <c r="D3675" s="224" t="str">
        <f t="shared" si="1097"/>
        <v/>
      </c>
      <c r="E3675" s="225"/>
      <c r="F3675" s="227">
        <f t="shared" si="1098"/>
        <v>0</v>
      </c>
      <c r="G3675" s="286">
        <f t="shared" si="1100"/>
        <v>0</v>
      </c>
    </row>
    <row r="3676" spans="1:7" ht="24" customHeight="1" x14ac:dyDescent="0.2">
      <c r="A3676" s="287"/>
      <c r="D3676" s="97"/>
      <c r="E3676" s="98"/>
      <c r="F3676" s="273" t="s">
        <v>31</v>
      </c>
      <c r="G3676" s="288">
        <f>SUBTOTAL(9,G3662:G3675)</f>
        <v>0</v>
      </c>
    </row>
    <row r="3677" spans="1:7" ht="24" customHeight="1" x14ac:dyDescent="0.2">
      <c r="A3677" s="287"/>
      <c r="C3677" s="107" t="s">
        <v>605</v>
      </c>
      <c r="D3677" s="97"/>
      <c r="E3677" s="98"/>
      <c r="G3677" s="289"/>
    </row>
    <row r="3678" spans="1:7" s="229" customFormat="1" ht="24" customHeight="1" x14ac:dyDescent="0.2">
      <c r="A3678" s="224" t="str">
        <f t="shared" ref="A3678:A3685" si="1101">IFERROR(VLOOKUP(C3678,Tabla_Insumos,4,FALSE),"")</f>
        <v/>
      </c>
      <c r="B3678" s="222">
        <f t="shared" ref="B3678:B3685" si="1102">IFERROR(VLOOKUP(A3678,Tabla_Indices,5,FALSE),"")</f>
        <v>0</v>
      </c>
      <c r="C3678" s="223"/>
      <c r="D3678" s="224" t="str">
        <f t="shared" ref="D3678:D3685" si="1103">IFERROR(VLOOKUP(C3678,Tabla_Insumos,2,FALSE),"")</f>
        <v/>
      </c>
      <c r="E3678" s="225"/>
      <c r="F3678" s="228">
        <f t="shared" ref="F3678:F3685" si="1104">IFERROR(VLOOKUP(C3678,Tabla_Insumos,3,FALSE),0)</f>
        <v>0</v>
      </c>
      <c r="G3678" s="286">
        <f>ROUND(E3678*F3678,2)</f>
        <v>0</v>
      </c>
    </row>
    <row r="3679" spans="1:7" s="229" customFormat="1" ht="24" customHeight="1" x14ac:dyDescent="0.2">
      <c r="A3679" s="224" t="str">
        <f t="shared" si="1101"/>
        <v/>
      </c>
      <c r="B3679" s="222">
        <f t="shared" si="1102"/>
        <v>0</v>
      </c>
      <c r="C3679" s="223"/>
      <c r="D3679" s="224" t="str">
        <f t="shared" si="1103"/>
        <v/>
      </c>
      <c r="E3679" s="225"/>
      <c r="F3679" s="228">
        <f t="shared" si="1104"/>
        <v>0</v>
      </c>
      <c r="G3679" s="286">
        <f>ROUND(E3679*F3679,2)</f>
        <v>0</v>
      </c>
    </row>
    <row r="3680" spans="1:7" s="229" customFormat="1" ht="24" customHeight="1" x14ac:dyDescent="0.2">
      <c r="A3680" s="224" t="str">
        <f t="shared" si="1101"/>
        <v/>
      </c>
      <c r="B3680" s="222">
        <f t="shared" si="1102"/>
        <v>0</v>
      </c>
      <c r="C3680" s="223"/>
      <c r="D3680" s="224" t="str">
        <f t="shared" si="1103"/>
        <v/>
      </c>
      <c r="E3680" s="225"/>
      <c r="F3680" s="228">
        <f t="shared" si="1104"/>
        <v>0</v>
      </c>
      <c r="G3680" s="286">
        <f t="shared" ref="G3680:G3685" si="1105">ROUND(E3680*F3680,2)</f>
        <v>0</v>
      </c>
    </row>
    <row r="3681" spans="1:7" s="229" customFormat="1" ht="24" customHeight="1" x14ac:dyDescent="0.2">
      <c r="A3681" s="224" t="str">
        <f t="shared" si="1101"/>
        <v/>
      </c>
      <c r="B3681" s="222">
        <f t="shared" si="1102"/>
        <v>0</v>
      </c>
      <c r="C3681" s="223"/>
      <c r="D3681" s="224" t="str">
        <f t="shared" si="1103"/>
        <v/>
      </c>
      <c r="E3681" s="225"/>
      <c r="F3681" s="228">
        <f t="shared" si="1104"/>
        <v>0</v>
      </c>
      <c r="G3681" s="286">
        <f t="shared" si="1105"/>
        <v>0</v>
      </c>
    </row>
    <row r="3682" spans="1:7" s="229" customFormat="1" ht="24" customHeight="1" x14ac:dyDescent="0.2">
      <c r="A3682" s="224" t="str">
        <f t="shared" si="1101"/>
        <v/>
      </c>
      <c r="B3682" s="222">
        <f t="shared" si="1102"/>
        <v>0</v>
      </c>
      <c r="C3682" s="223"/>
      <c r="D3682" s="224" t="str">
        <f t="shared" si="1103"/>
        <v/>
      </c>
      <c r="E3682" s="225"/>
      <c r="F3682" s="226">
        <f t="shared" si="1104"/>
        <v>0</v>
      </c>
      <c r="G3682" s="286">
        <f t="shared" si="1105"/>
        <v>0</v>
      </c>
    </row>
    <row r="3683" spans="1:7" s="229" customFormat="1" ht="24" customHeight="1" x14ac:dyDescent="0.2">
      <c r="A3683" s="224" t="str">
        <f t="shared" si="1101"/>
        <v/>
      </c>
      <c r="B3683" s="222">
        <f t="shared" si="1102"/>
        <v>0</v>
      </c>
      <c r="C3683" s="223"/>
      <c r="D3683" s="224" t="str">
        <f t="shared" si="1103"/>
        <v/>
      </c>
      <c r="E3683" s="225"/>
      <c r="F3683" s="226">
        <f t="shared" si="1104"/>
        <v>0</v>
      </c>
      <c r="G3683" s="286">
        <f t="shared" si="1105"/>
        <v>0</v>
      </c>
    </row>
    <row r="3684" spans="1:7" s="229" customFormat="1" ht="24" customHeight="1" x14ac:dyDescent="0.2">
      <c r="A3684" s="224" t="str">
        <f t="shared" si="1101"/>
        <v/>
      </c>
      <c r="B3684" s="222">
        <f t="shared" si="1102"/>
        <v>0</v>
      </c>
      <c r="C3684" s="223"/>
      <c r="D3684" s="224" t="str">
        <f t="shared" si="1103"/>
        <v/>
      </c>
      <c r="E3684" s="225"/>
      <c r="F3684" s="226">
        <f t="shared" si="1104"/>
        <v>0</v>
      </c>
      <c r="G3684" s="286">
        <f t="shared" si="1105"/>
        <v>0</v>
      </c>
    </row>
    <row r="3685" spans="1:7" s="229" customFormat="1" ht="24" customHeight="1" x14ac:dyDescent="0.2">
      <c r="A3685" s="224" t="str">
        <f t="shared" si="1101"/>
        <v/>
      </c>
      <c r="B3685" s="222">
        <f t="shared" si="1102"/>
        <v>0</v>
      </c>
      <c r="C3685" s="223"/>
      <c r="D3685" s="224" t="str">
        <f t="shared" si="1103"/>
        <v/>
      </c>
      <c r="E3685" s="225"/>
      <c r="F3685" s="226">
        <f t="shared" si="1104"/>
        <v>0</v>
      </c>
      <c r="G3685" s="286">
        <f t="shared" si="1105"/>
        <v>0</v>
      </c>
    </row>
    <row r="3686" spans="1:7" ht="24" customHeight="1" x14ac:dyDescent="0.2">
      <c r="A3686" s="287"/>
      <c r="D3686" s="97"/>
      <c r="E3686" s="98"/>
      <c r="F3686" s="273" t="s">
        <v>32</v>
      </c>
      <c r="G3686" s="288">
        <f>SUBTOTAL(9,G3678:G3685)</f>
        <v>0</v>
      </c>
    </row>
    <row r="3687" spans="1:7" ht="24" customHeight="1" x14ac:dyDescent="0.2">
      <c r="A3687" s="287"/>
      <c r="C3687" s="107" t="s">
        <v>606</v>
      </c>
      <c r="D3687" s="97"/>
      <c r="E3687" s="98"/>
      <c r="G3687" s="289"/>
    </row>
    <row r="3688" spans="1:7" s="229" customFormat="1" ht="24" customHeight="1" x14ac:dyDescent="0.2">
      <c r="A3688" s="224" t="str">
        <f t="shared" ref="A3688:A3696" si="1106">IFERROR(VLOOKUP(C3688,Tabla_Insumos,4,FALSE),"")</f>
        <v/>
      </c>
      <c r="B3688" s="222" t="str">
        <f t="shared" ref="B3688:B3696" si="1107">IFERROR(VLOOKUP(C3688,Tabla_Insumos,5,FALSE),"")</f>
        <v/>
      </c>
      <c r="C3688" s="223"/>
      <c r="D3688" s="224" t="str">
        <f t="shared" ref="D3688:D3696" si="1108">IFERROR(VLOOKUP(C3688,Tabla_Insumos,2,FALSE),"")</f>
        <v/>
      </c>
      <c r="E3688" s="225"/>
      <c r="F3688" s="226">
        <f t="shared" ref="F3688:F3696" si="1109">IFERROR(VLOOKUP(C3688,Tabla_Insumos,3,FALSE),0)</f>
        <v>0</v>
      </c>
      <c r="G3688" s="286">
        <f t="shared" ref="G3688:G3696" si="1110">ROUND(E3688*F3688,2)</f>
        <v>0</v>
      </c>
    </row>
    <row r="3689" spans="1:7" s="229" customFormat="1" ht="24" customHeight="1" x14ac:dyDescent="0.2">
      <c r="A3689" s="224" t="str">
        <f t="shared" si="1106"/>
        <v/>
      </c>
      <c r="B3689" s="222" t="str">
        <f t="shared" si="1107"/>
        <v/>
      </c>
      <c r="C3689" s="223"/>
      <c r="D3689" s="224" t="str">
        <f t="shared" si="1108"/>
        <v/>
      </c>
      <c r="E3689" s="225"/>
      <c r="F3689" s="226">
        <f t="shared" si="1109"/>
        <v>0</v>
      </c>
      <c r="G3689" s="286">
        <f t="shared" si="1110"/>
        <v>0</v>
      </c>
    </row>
    <row r="3690" spans="1:7" s="229" customFormat="1" ht="24" customHeight="1" x14ac:dyDescent="0.2">
      <c r="A3690" s="224" t="str">
        <f t="shared" si="1106"/>
        <v/>
      </c>
      <c r="B3690" s="222" t="str">
        <f t="shared" si="1107"/>
        <v/>
      </c>
      <c r="C3690" s="223"/>
      <c r="D3690" s="224" t="str">
        <f t="shared" si="1108"/>
        <v/>
      </c>
      <c r="E3690" s="225"/>
      <c r="F3690" s="226">
        <f t="shared" si="1109"/>
        <v>0</v>
      </c>
      <c r="G3690" s="286">
        <f t="shared" si="1110"/>
        <v>0</v>
      </c>
    </row>
    <row r="3691" spans="1:7" s="229" customFormat="1" ht="24" customHeight="1" x14ac:dyDescent="0.2">
      <c r="A3691" s="224" t="str">
        <f t="shared" si="1106"/>
        <v/>
      </c>
      <c r="B3691" s="222" t="str">
        <f t="shared" si="1107"/>
        <v/>
      </c>
      <c r="C3691" s="223"/>
      <c r="D3691" s="224" t="str">
        <f t="shared" si="1108"/>
        <v/>
      </c>
      <c r="E3691" s="225"/>
      <c r="F3691" s="226">
        <f t="shared" si="1109"/>
        <v>0</v>
      </c>
      <c r="G3691" s="286">
        <f t="shared" si="1110"/>
        <v>0</v>
      </c>
    </row>
    <row r="3692" spans="1:7" s="229" customFormat="1" ht="24" customHeight="1" x14ac:dyDescent="0.2">
      <c r="A3692" s="224" t="str">
        <f t="shared" si="1106"/>
        <v/>
      </c>
      <c r="B3692" s="222" t="str">
        <f t="shared" si="1107"/>
        <v/>
      </c>
      <c r="C3692" s="223"/>
      <c r="D3692" s="224" t="str">
        <f t="shared" si="1108"/>
        <v/>
      </c>
      <c r="E3692" s="225"/>
      <c r="F3692" s="226">
        <f t="shared" si="1109"/>
        <v>0</v>
      </c>
      <c r="G3692" s="286">
        <f t="shared" si="1110"/>
        <v>0</v>
      </c>
    </row>
    <row r="3693" spans="1:7" s="229" customFormat="1" ht="24" customHeight="1" x14ac:dyDescent="0.2">
      <c r="A3693" s="224" t="str">
        <f t="shared" si="1106"/>
        <v/>
      </c>
      <c r="B3693" s="222" t="str">
        <f t="shared" si="1107"/>
        <v/>
      </c>
      <c r="C3693" s="223"/>
      <c r="D3693" s="224" t="str">
        <f t="shared" si="1108"/>
        <v/>
      </c>
      <c r="E3693" s="225"/>
      <c r="F3693" s="226">
        <f t="shared" si="1109"/>
        <v>0</v>
      </c>
      <c r="G3693" s="286">
        <f t="shared" si="1110"/>
        <v>0</v>
      </c>
    </row>
    <row r="3694" spans="1:7" s="229" customFormat="1" ht="24" customHeight="1" x14ac:dyDescent="0.2">
      <c r="A3694" s="224" t="str">
        <f t="shared" si="1106"/>
        <v/>
      </c>
      <c r="B3694" s="222" t="str">
        <f t="shared" si="1107"/>
        <v/>
      </c>
      <c r="C3694" s="223"/>
      <c r="D3694" s="224" t="str">
        <f t="shared" si="1108"/>
        <v/>
      </c>
      <c r="E3694" s="225"/>
      <c r="F3694" s="226">
        <f t="shared" si="1109"/>
        <v>0</v>
      </c>
      <c r="G3694" s="286">
        <f t="shared" si="1110"/>
        <v>0</v>
      </c>
    </row>
    <row r="3695" spans="1:7" s="229" customFormat="1" ht="24" customHeight="1" x14ac:dyDescent="0.2">
      <c r="A3695" s="224" t="str">
        <f t="shared" si="1106"/>
        <v/>
      </c>
      <c r="B3695" s="222" t="str">
        <f t="shared" si="1107"/>
        <v/>
      </c>
      <c r="C3695" s="223"/>
      <c r="D3695" s="224" t="str">
        <f t="shared" si="1108"/>
        <v/>
      </c>
      <c r="E3695" s="225"/>
      <c r="F3695" s="226">
        <f t="shared" si="1109"/>
        <v>0</v>
      </c>
      <c r="G3695" s="286">
        <f t="shared" si="1110"/>
        <v>0</v>
      </c>
    </row>
    <row r="3696" spans="1:7" s="229" customFormat="1" ht="24" customHeight="1" x14ac:dyDescent="0.2">
      <c r="A3696" s="224" t="str">
        <f t="shared" si="1106"/>
        <v/>
      </c>
      <c r="B3696" s="222" t="str">
        <f t="shared" si="1107"/>
        <v/>
      </c>
      <c r="C3696" s="223"/>
      <c r="D3696" s="224" t="str">
        <f t="shared" si="1108"/>
        <v/>
      </c>
      <c r="E3696" s="225"/>
      <c r="F3696" s="226">
        <f t="shared" si="1109"/>
        <v>0</v>
      </c>
      <c r="G3696" s="286">
        <f t="shared" si="1110"/>
        <v>0</v>
      </c>
    </row>
    <row r="3697" spans="1:123" ht="24" customHeight="1" x14ac:dyDescent="0.2">
      <c r="A3697" s="290"/>
      <c r="B3697" s="97"/>
      <c r="D3697" s="97"/>
      <c r="E3697" s="98"/>
      <c r="F3697" s="273" t="s">
        <v>33</v>
      </c>
      <c r="G3697" s="288">
        <f>SUBTOTAL(9,G3688:G3696)</f>
        <v>0</v>
      </c>
    </row>
    <row r="3698" spans="1:123" ht="24" customHeight="1" x14ac:dyDescent="0.2">
      <c r="A3698" s="291"/>
      <c r="B3698" s="97"/>
      <c r="D3698" s="97"/>
      <c r="E3698" s="98"/>
      <c r="G3698" s="289"/>
    </row>
    <row r="3699" spans="1:123" ht="24" customHeight="1" x14ac:dyDescent="0.2">
      <c r="A3699" s="292" t="str">
        <f>B3657</f>
        <v/>
      </c>
      <c r="B3699" s="293" t="str">
        <f>C3657</f>
        <v/>
      </c>
      <c r="C3699" s="104"/>
      <c r="D3699" s="104" t="s">
        <v>34</v>
      </c>
      <c r="E3699" s="105"/>
      <c r="F3699" s="295" t="s">
        <v>35</v>
      </c>
      <c r="G3699" s="294">
        <f>SUBTOTAL(9,G3662:G3698)</f>
        <v>0</v>
      </c>
    </row>
    <row r="3701" spans="1:123" ht="24" customHeight="1" x14ac:dyDescent="0.2">
      <c r="A3701" s="274" t="s">
        <v>37</v>
      </c>
      <c r="B3701" s="275"/>
      <c r="C3701" s="275"/>
      <c r="D3701" s="275"/>
      <c r="E3701" s="275"/>
      <c r="F3701" s="275"/>
      <c r="G3701" s="276"/>
    </row>
    <row r="3702" spans="1:123" ht="24" customHeight="1" x14ac:dyDescent="0.2">
      <c r="A3702" s="277" t="s">
        <v>602</v>
      </c>
      <c r="B3702" s="93" t="str">
        <f>Comitente</f>
        <v>DIRECCION PROVINCIAL DE ESPACIOS VERDES</v>
      </c>
      <c r="C3702" s="89"/>
      <c r="D3702" s="94"/>
      <c r="E3702" s="94"/>
      <c r="F3702" s="95"/>
      <c r="G3702" s="278"/>
    </row>
    <row r="3703" spans="1:123" ht="24" customHeight="1" x14ac:dyDescent="0.2">
      <c r="A3703" s="277" t="s">
        <v>603</v>
      </c>
      <c r="B3703" s="93">
        <f>Contratista</f>
        <v>0</v>
      </c>
      <c r="C3703" s="90"/>
      <c r="D3703" s="90"/>
      <c r="E3703" s="90"/>
      <c r="F3703" s="96"/>
      <c r="G3703" s="279"/>
    </row>
    <row r="3704" spans="1:123" ht="24" customHeight="1" x14ac:dyDescent="0.2">
      <c r="A3704" s="277" t="s">
        <v>24</v>
      </c>
      <c r="B3704" s="93" t="str">
        <f>Obra</f>
        <v>EXTRACCION DE MANGRULLO EXISTENTE, PROVISION DE NUEVO MANGRULLO Y REFUNCIONALIZACION DE JUEGOS DE NIÑOS EN PARQUE DE MAYO</v>
      </c>
      <c r="C3704" s="90"/>
      <c r="D3704" s="90"/>
      <c r="E3704" s="90"/>
      <c r="F3704" s="96" t="s">
        <v>38</v>
      </c>
      <c r="G3704" s="280">
        <f>Fecha_Base</f>
        <v>44865</v>
      </c>
    </row>
    <row r="3705" spans="1:123" ht="24" customHeight="1" x14ac:dyDescent="0.2">
      <c r="A3705" s="281" t="s">
        <v>601</v>
      </c>
      <c r="B3705" s="91" t="str">
        <f>Ubicación</f>
        <v>CAPITAL</v>
      </c>
      <c r="C3705" s="91"/>
      <c r="D3705" s="97"/>
      <c r="E3705" s="98"/>
      <c r="G3705" s="282"/>
    </row>
    <row r="3706" spans="1:123" ht="24" customHeight="1" x14ac:dyDescent="0.2">
      <c r="A3706" s="281" t="s">
        <v>39</v>
      </c>
      <c r="B3706" s="100" t="str">
        <f>IFERROR(VALUE(LEFT(B3707,FIND(".",B3707)-1)),"")</f>
        <v/>
      </c>
      <c r="C3706" s="92" t="str">
        <f>IFERROR(VLOOKUP(B3706,Tabla_CyP,2,FALSE),"")</f>
        <v/>
      </c>
      <c r="E3706" s="98"/>
      <c r="G3706" s="282"/>
    </row>
    <row r="3707" spans="1:123" ht="24" customHeight="1" x14ac:dyDescent="0.2">
      <c r="A3707" s="281" t="s">
        <v>25</v>
      </c>
      <c r="B3707" s="101" t="str">
        <f>IFERROR(VLOOKUP(COUNTIF($A$1:A3707,"ANALISIS DE PRECIOS"),Tabla_NumeroItem,2,FALSE),"")</f>
        <v/>
      </c>
      <c r="C3707" s="92" t="str">
        <f>IFERROR(VLOOKUP(B3707,Tabla_CyP,2,FALSE),"")</f>
        <v/>
      </c>
      <c r="D3707" s="97"/>
      <c r="E3707" s="98"/>
      <c r="F3707" s="96" t="s">
        <v>26</v>
      </c>
      <c r="G3707" s="283" t="str">
        <f>IFERROR(VLOOKUP(B3707,Tabla_CyP,4,FALSE),"")</f>
        <v/>
      </c>
    </row>
    <row r="3708" spans="1:123" ht="24" customHeight="1" x14ac:dyDescent="0.2">
      <c r="A3708" s="281"/>
      <c r="B3708" s="91"/>
      <c r="D3708" s="97"/>
      <c r="E3708" s="98"/>
      <c r="G3708" s="282"/>
    </row>
    <row r="3709" spans="1:123" ht="24" customHeight="1" x14ac:dyDescent="0.2">
      <c r="A3709" s="334" t="s">
        <v>507</v>
      </c>
      <c r="B3709" s="335"/>
      <c r="C3709" s="336" t="s">
        <v>0</v>
      </c>
      <c r="D3709" s="336" t="s">
        <v>27</v>
      </c>
      <c r="E3709" s="338" t="s">
        <v>28</v>
      </c>
      <c r="F3709" s="340" t="s">
        <v>29</v>
      </c>
      <c r="G3709" s="340" t="s">
        <v>30</v>
      </c>
    </row>
    <row r="3710" spans="1:123" s="97" customFormat="1" ht="24" customHeight="1" x14ac:dyDescent="0.2">
      <c r="A3710" s="102" t="s">
        <v>508</v>
      </c>
      <c r="B3710" s="102" t="s">
        <v>509</v>
      </c>
      <c r="C3710" s="337"/>
      <c r="D3710" s="337"/>
      <c r="E3710" s="339"/>
      <c r="F3710" s="341"/>
      <c r="G3710" s="341"/>
      <c r="H3710" s="230"/>
      <c r="I3710" s="230"/>
      <c r="J3710" s="230"/>
      <c r="K3710" s="230"/>
      <c r="L3710" s="230"/>
      <c r="M3710" s="230"/>
      <c r="N3710" s="230"/>
      <c r="O3710" s="230"/>
      <c r="P3710" s="230"/>
      <c r="Q3710" s="230"/>
      <c r="R3710" s="230"/>
      <c r="S3710" s="230"/>
      <c r="T3710" s="230"/>
      <c r="U3710" s="230"/>
      <c r="V3710" s="230"/>
      <c r="W3710" s="230"/>
      <c r="X3710" s="230"/>
      <c r="Y3710" s="230"/>
      <c r="Z3710" s="230"/>
      <c r="AA3710" s="230"/>
      <c r="AB3710" s="230"/>
      <c r="AC3710" s="230"/>
      <c r="AD3710" s="230"/>
      <c r="AE3710" s="230"/>
      <c r="AF3710" s="230"/>
      <c r="AG3710" s="230"/>
      <c r="AH3710" s="230"/>
      <c r="AI3710" s="230"/>
      <c r="AJ3710" s="230"/>
      <c r="AK3710" s="230"/>
      <c r="AL3710" s="230"/>
      <c r="AM3710" s="230"/>
      <c r="AN3710" s="230"/>
      <c r="AO3710" s="230"/>
      <c r="AP3710" s="230"/>
      <c r="AQ3710" s="230"/>
      <c r="AR3710" s="230"/>
      <c r="AS3710" s="230"/>
      <c r="AT3710" s="230"/>
      <c r="AU3710" s="230"/>
      <c r="AV3710" s="230"/>
      <c r="AW3710" s="230"/>
      <c r="AX3710" s="230"/>
      <c r="AY3710" s="230"/>
      <c r="AZ3710" s="230"/>
      <c r="BA3710" s="230"/>
      <c r="BB3710" s="230"/>
      <c r="BC3710" s="230"/>
      <c r="BD3710" s="230"/>
      <c r="BE3710" s="230"/>
      <c r="BF3710" s="230"/>
      <c r="BG3710" s="230"/>
      <c r="BH3710" s="230"/>
      <c r="BI3710" s="230"/>
      <c r="BJ3710" s="230"/>
      <c r="BK3710" s="230"/>
      <c r="BL3710" s="230"/>
      <c r="BM3710" s="230"/>
      <c r="BN3710" s="230"/>
      <c r="BO3710" s="230"/>
      <c r="BP3710" s="230"/>
      <c r="BQ3710" s="230"/>
      <c r="BR3710" s="230"/>
      <c r="BS3710" s="230"/>
      <c r="BT3710" s="230"/>
      <c r="BU3710" s="230"/>
      <c r="BV3710" s="230"/>
      <c r="BW3710" s="230"/>
      <c r="BX3710" s="230"/>
      <c r="BY3710" s="230"/>
      <c r="BZ3710" s="230"/>
      <c r="CA3710" s="230"/>
      <c r="CB3710" s="230"/>
      <c r="CC3710" s="230"/>
      <c r="CD3710" s="230"/>
      <c r="CE3710" s="230"/>
      <c r="CF3710" s="230"/>
      <c r="CG3710" s="230"/>
      <c r="CH3710" s="230"/>
      <c r="CI3710" s="230"/>
      <c r="CJ3710" s="230"/>
      <c r="CK3710" s="230"/>
      <c r="CL3710" s="230"/>
      <c r="CM3710" s="230"/>
      <c r="CN3710" s="230"/>
      <c r="CO3710" s="230"/>
      <c r="CP3710" s="230"/>
      <c r="CQ3710" s="230"/>
      <c r="CR3710" s="230"/>
      <c r="CS3710" s="230"/>
      <c r="CT3710" s="230"/>
      <c r="CU3710" s="230"/>
      <c r="CV3710" s="230"/>
      <c r="CW3710" s="230"/>
      <c r="CX3710" s="230"/>
      <c r="CY3710" s="230"/>
      <c r="CZ3710" s="230"/>
      <c r="DA3710" s="230"/>
      <c r="DB3710" s="230"/>
      <c r="DC3710" s="230"/>
      <c r="DD3710" s="230"/>
      <c r="DE3710" s="230"/>
      <c r="DF3710" s="230"/>
      <c r="DG3710" s="230"/>
      <c r="DH3710" s="230"/>
      <c r="DI3710" s="230"/>
      <c r="DJ3710" s="230"/>
      <c r="DK3710" s="230"/>
      <c r="DL3710" s="230"/>
      <c r="DM3710" s="230"/>
      <c r="DN3710" s="230"/>
      <c r="DO3710" s="230"/>
      <c r="DP3710" s="230"/>
      <c r="DQ3710" s="230"/>
      <c r="DR3710" s="230"/>
      <c r="DS3710" s="230"/>
    </row>
    <row r="3711" spans="1:123" ht="24" customHeight="1" x14ac:dyDescent="0.2">
      <c r="A3711" s="284"/>
      <c r="B3711" s="103"/>
      <c r="C3711" s="143" t="s">
        <v>604</v>
      </c>
      <c r="D3711" s="104"/>
      <c r="E3711" s="105"/>
      <c r="F3711" s="106"/>
      <c r="G3711" s="285"/>
    </row>
    <row r="3712" spans="1:123" s="229" customFormat="1" ht="24" customHeight="1" x14ac:dyDescent="0.2">
      <c r="A3712" s="224" t="str">
        <f t="shared" ref="A3712:A3725" si="1111">IFERROR(VLOOKUP(C3712,Tabla_Insumos,4,FALSE),"")</f>
        <v/>
      </c>
      <c r="B3712" s="222" t="str">
        <f>IFERROR(VLOOKUP(C3712,Tabla_Insumos,5,FALSE),"")</f>
        <v/>
      </c>
      <c r="C3712" s="223"/>
      <c r="D3712" s="224" t="str">
        <f t="shared" ref="D3712:D3725" si="1112">IFERROR(VLOOKUP(C3712,Tabla_Insumos,2,FALSE),"")</f>
        <v/>
      </c>
      <c r="E3712" s="225"/>
      <c r="F3712" s="226">
        <f t="shared" ref="F3712:F3725" si="1113">IFERROR(VLOOKUP(C3712,Tabla_Insumos,3,FALSE),0)</f>
        <v>0</v>
      </c>
      <c r="G3712" s="286">
        <f>ROUND(E3712*F3712,2)</f>
        <v>0</v>
      </c>
    </row>
    <row r="3713" spans="1:7" s="229" customFormat="1" ht="24" customHeight="1" x14ac:dyDescent="0.2">
      <c r="A3713" s="224" t="str">
        <f t="shared" si="1111"/>
        <v/>
      </c>
      <c r="B3713" s="222" t="str">
        <f t="shared" ref="B3713:B3725" si="1114">IFERROR(VLOOKUP(C3713,Tabla_Insumos,5,FALSE),"")</f>
        <v/>
      </c>
      <c r="C3713" s="223"/>
      <c r="D3713" s="224" t="str">
        <f t="shared" si="1112"/>
        <v/>
      </c>
      <c r="E3713" s="225"/>
      <c r="F3713" s="226">
        <f t="shared" si="1113"/>
        <v>0</v>
      </c>
      <c r="G3713" s="286">
        <f t="shared" ref="G3713:G3725" si="1115">ROUND(E3713*F3713,2)</f>
        <v>0</v>
      </c>
    </row>
    <row r="3714" spans="1:7" s="229" customFormat="1" ht="24" customHeight="1" x14ac:dyDescent="0.2">
      <c r="A3714" s="224" t="str">
        <f t="shared" si="1111"/>
        <v/>
      </c>
      <c r="B3714" s="222" t="str">
        <f t="shared" si="1114"/>
        <v/>
      </c>
      <c r="C3714" s="223"/>
      <c r="D3714" s="224" t="str">
        <f t="shared" si="1112"/>
        <v/>
      </c>
      <c r="E3714" s="225"/>
      <c r="F3714" s="226">
        <f t="shared" si="1113"/>
        <v>0</v>
      </c>
      <c r="G3714" s="286">
        <f t="shared" si="1115"/>
        <v>0</v>
      </c>
    </row>
    <row r="3715" spans="1:7" s="229" customFormat="1" ht="24" customHeight="1" x14ac:dyDescent="0.2">
      <c r="A3715" s="224" t="str">
        <f t="shared" si="1111"/>
        <v/>
      </c>
      <c r="B3715" s="222" t="str">
        <f t="shared" si="1114"/>
        <v/>
      </c>
      <c r="C3715" s="223"/>
      <c r="D3715" s="224" t="str">
        <f t="shared" si="1112"/>
        <v/>
      </c>
      <c r="E3715" s="225"/>
      <c r="F3715" s="226">
        <f t="shared" si="1113"/>
        <v>0</v>
      </c>
      <c r="G3715" s="286">
        <f t="shared" si="1115"/>
        <v>0</v>
      </c>
    </row>
    <row r="3716" spans="1:7" s="229" customFormat="1" ht="24" customHeight="1" x14ac:dyDescent="0.2">
      <c r="A3716" s="224" t="str">
        <f t="shared" si="1111"/>
        <v/>
      </c>
      <c r="B3716" s="222" t="str">
        <f t="shared" si="1114"/>
        <v/>
      </c>
      <c r="C3716" s="223"/>
      <c r="D3716" s="224" t="str">
        <f t="shared" si="1112"/>
        <v/>
      </c>
      <c r="E3716" s="225"/>
      <c r="F3716" s="226">
        <f t="shared" si="1113"/>
        <v>0</v>
      </c>
      <c r="G3716" s="286">
        <f t="shared" si="1115"/>
        <v>0</v>
      </c>
    </row>
    <row r="3717" spans="1:7" s="229" customFormat="1" ht="24" customHeight="1" x14ac:dyDescent="0.2">
      <c r="A3717" s="224" t="str">
        <f t="shared" si="1111"/>
        <v/>
      </c>
      <c r="B3717" s="222" t="str">
        <f t="shared" si="1114"/>
        <v/>
      </c>
      <c r="C3717" s="223"/>
      <c r="D3717" s="224" t="str">
        <f t="shared" si="1112"/>
        <v/>
      </c>
      <c r="E3717" s="225"/>
      <c r="F3717" s="226">
        <f t="shared" si="1113"/>
        <v>0</v>
      </c>
      <c r="G3717" s="286">
        <f t="shared" si="1115"/>
        <v>0</v>
      </c>
    </row>
    <row r="3718" spans="1:7" s="229" customFormat="1" ht="24" customHeight="1" x14ac:dyDescent="0.2">
      <c r="A3718" s="224" t="str">
        <f t="shared" si="1111"/>
        <v/>
      </c>
      <c r="B3718" s="222" t="str">
        <f t="shared" si="1114"/>
        <v/>
      </c>
      <c r="C3718" s="223"/>
      <c r="D3718" s="224" t="str">
        <f t="shared" si="1112"/>
        <v/>
      </c>
      <c r="E3718" s="225"/>
      <c r="F3718" s="226">
        <f t="shared" si="1113"/>
        <v>0</v>
      </c>
      <c r="G3718" s="286">
        <f t="shared" si="1115"/>
        <v>0</v>
      </c>
    </row>
    <row r="3719" spans="1:7" s="229" customFormat="1" ht="24" customHeight="1" x14ac:dyDescent="0.2">
      <c r="A3719" s="224" t="str">
        <f t="shared" si="1111"/>
        <v/>
      </c>
      <c r="B3719" s="222" t="str">
        <f t="shared" si="1114"/>
        <v/>
      </c>
      <c r="C3719" s="223"/>
      <c r="D3719" s="224" t="str">
        <f t="shared" si="1112"/>
        <v/>
      </c>
      <c r="E3719" s="225"/>
      <c r="F3719" s="226">
        <f t="shared" si="1113"/>
        <v>0</v>
      </c>
      <c r="G3719" s="286">
        <f t="shared" si="1115"/>
        <v>0</v>
      </c>
    </row>
    <row r="3720" spans="1:7" s="229" customFormat="1" ht="24" customHeight="1" x14ac:dyDescent="0.2">
      <c r="A3720" s="224" t="str">
        <f t="shared" si="1111"/>
        <v/>
      </c>
      <c r="B3720" s="222" t="str">
        <f t="shared" si="1114"/>
        <v/>
      </c>
      <c r="C3720" s="223"/>
      <c r="D3720" s="224" t="str">
        <f t="shared" si="1112"/>
        <v/>
      </c>
      <c r="E3720" s="225"/>
      <c r="F3720" s="226">
        <f t="shared" si="1113"/>
        <v>0</v>
      </c>
      <c r="G3720" s="286">
        <f t="shared" si="1115"/>
        <v>0</v>
      </c>
    </row>
    <row r="3721" spans="1:7" s="229" customFormat="1" ht="24" customHeight="1" x14ac:dyDescent="0.2">
      <c r="A3721" s="224" t="str">
        <f t="shared" si="1111"/>
        <v/>
      </c>
      <c r="B3721" s="222" t="str">
        <f t="shared" si="1114"/>
        <v/>
      </c>
      <c r="C3721" s="223"/>
      <c r="D3721" s="224" t="str">
        <f t="shared" si="1112"/>
        <v/>
      </c>
      <c r="E3721" s="225"/>
      <c r="F3721" s="226">
        <f t="shared" si="1113"/>
        <v>0</v>
      </c>
      <c r="G3721" s="286">
        <f t="shared" si="1115"/>
        <v>0</v>
      </c>
    </row>
    <row r="3722" spans="1:7" s="229" customFormat="1" ht="24" customHeight="1" x14ac:dyDescent="0.2">
      <c r="A3722" s="224" t="str">
        <f t="shared" si="1111"/>
        <v/>
      </c>
      <c r="B3722" s="222" t="str">
        <f t="shared" si="1114"/>
        <v/>
      </c>
      <c r="C3722" s="223"/>
      <c r="D3722" s="224" t="str">
        <f t="shared" si="1112"/>
        <v/>
      </c>
      <c r="E3722" s="225"/>
      <c r="F3722" s="226">
        <f t="shared" si="1113"/>
        <v>0</v>
      </c>
      <c r="G3722" s="286">
        <f t="shared" si="1115"/>
        <v>0</v>
      </c>
    </row>
    <row r="3723" spans="1:7" s="229" customFormat="1" ht="24" customHeight="1" x14ac:dyDescent="0.2">
      <c r="A3723" s="224" t="str">
        <f t="shared" si="1111"/>
        <v/>
      </c>
      <c r="B3723" s="222" t="str">
        <f t="shared" si="1114"/>
        <v/>
      </c>
      <c r="C3723" s="223"/>
      <c r="D3723" s="224" t="str">
        <f t="shared" si="1112"/>
        <v/>
      </c>
      <c r="E3723" s="225"/>
      <c r="F3723" s="226">
        <f t="shared" si="1113"/>
        <v>0</v>
      </c>
      <c r="G3723" s="286">
        <f t="shared" si="1115"/>
        <v>0</v>
      </c>
    </row>
    <row r="3724" spans="1:7" s="229" customFormat="1" ht="24" customHeight="1" x14ac:dyDescent="0.2">
      <c r="A3724" s="224" t="str">
        <f t="shared" si="1111"/>
        <v/>
      </c>
      <c r="B3724" s="222" t="str">
        <f t="shared" si="1114"/>
        <v/>
      </c>
      <c r="C3724" s="223"/>
      <c r="D3724" s="224" t="str">
        <f t="shared" si="1112"/>
        <v/>
      </c>
      <c r="E3724" s="225"/>
      <c r="F3724" s="226">
        <f t="shared" si="1113"/>
        <v>0</v>
      </c>
      <c r="G3724" s="286">
        <f t="shared" si="1115"/>
        <v>0</v>
      </c>
    </row>
    <row r="3725" spans="1:7" s="229" customFormat="1" ht="24" customHeight="1" x14ac:dyDescent="0.2">
      <c r="A3725" s="224" t="str">
        <f t="shared" si="1111"/>
        <v/>
      </c>
      <c r="B3725" s="222" t="str">
        <f t="shared" si="1114"/>
        <v/>
      </c>
      <c r="C3725" s="223"/>
      <c r="D3725" s="224" t="str">
        <f t="shared" si="1112"/>
        <v/>
      </c>
      <c r="E3725" s="225"/>
      <c r="F3725" s="227">
        <f t="shared" si="1113"/>
        <v>0</v>
      </c>
      <c r="G3725" s="286">
        <f t="shared" si="1115"/>
        <v>0</v>
      </c>
    </row>
    <row r="3726" spans="1:7" ht="24" customHeight="1" x14ac:dyDescent="0.2">
      <c r="A3726" s="287"/>
      <c r="D3726" s="97"/>
      <c r="E3726" s="98"/>
      <c r="F3726" s="273" t="s">
        <v>31</v>
      </c>
      <c r="G3726" s="288">
        <f>SUBTOTAL(9,G3712:G3725)</f>
        <v>0</v>
      </c>
    </row>
    <row r="3727" spans="1:7" ht="24" customHeight="1" x14ac:dyDescent="0.2">
      <c r="A3727" s="287"/>
      <c r="C3727" s="107" t="s">
        <v>605</v>
      </c>
      <c r="D3727" s="97"/>
      <c r="E3727" s="98"/>
      <c r="G3727" s="289"/>
    </row>
    <row r="3728" spans="1:7" s="229" customFormat="1" ht="24" customHeight="1" x14ac:dyDescent="0.2">
      <c r="A3728" s="224" t="str">
        <f t="shared" ref="A3728:A3735" si="1116">IFERROR(VLOOKUP(C3728,Tabla_Insumos,4,FALSE),"")</f>
        <v/>
      </c>
      <c r="B3728" s="222">
        <f t="shared" ref="B3728:B3735" si="1117">IFERROR(VLOOKUP(A3728,Tabla_Indices,5,FALSE),"")</f>
        <v>0</v>
      </c>
      <c r="C3728" s="223"/>
      <c r="D3728" s="224" t="str">
        <f t="shared" ref="D3728:D3735" si="1118">IFERROR(VLOOKUP(C3728,Tabla_Insumos,2,FALSE),"")</f>
        <v/>
      </c>
      <c r="E3728" s="225"/>
      <c r="F3728" s="228">
        <f t="shared" ref="F3728:F3735" si="1119">IFERROR(VLOOKUP(C3728,Tabla_Insumos,3,FALSE),0)</f>
        <v>0</v>
      </c>
      <c r="G3728" s="286">
        <f>ROUND(E3728*F3728,2)</f>
        <v>0</v>
      </c>
    </row>
    <row r="3729" spans="1:7" s="229" customFormat="1" ht="24" customHeight="1" x14ac:dyDescent="0.2">
      <c r="A3729" s="224" t="str">
        <f t="shared" si="1116"/>
        <v/>
      </c>
      <c r="B3729" s="222">
        <f t="shared" si="1117"/>
        <v>0</v>
      </c>
      <c r="C3729" s="223"/>
      <c r="D3729" s="224" t="str">
        <f t="shared" si="1118"/>
        <v/>
      </c>
      <c r="E3729" s="225"/>
      <c r="F3729" s="228">
        <f t="shared" si="1119"/>
        <v>0</v>
      </c>
      <c r="G3729" s="286">
        <f>ROUND(E3729*F3729,2)</f>
        <v>0</v>
      </c>
    </row>
    <row r="3730" spans="1:7" s="229" customFormat="1" ht="24" customHeight="1" x14ac:dyDescent="0.2">
      <c r="A3730" s="224" t="str">
        <f t="shared" si="1116"/>
        <v/>
      </c>
      <c r="B3730" s="222">
        <f t="shared" si="1117"/>
        <v>0</v>
      </c>
      <c r="C3730" s="223"/>
      <c r="D3730" s="224" t="str">
        <f t="shared" si="1118"/>
        <v/>
      </c>
      <c r="E3730" s="225"/>
      <c r="F3730" s="228">
        <f t="shared" si="1119"/>
        <v>0</v>
      </c>
      <c r="G3730" s="286">
        <f t="shared" ref="G3730:G3735" si="1120">ROUND(E3730*F3730,2)</f>
        <v>0</v>
      </c>
    </row>
    <row r="3731" spans="1:7" s="229" customFormat="1" ht="24" customHeight="1" x14ac:dyDescent="0.2">
      <c r="A3731" s="224" t="str">
        <f t="shared" si="1116"/>
        <v/>
      </c>
      <c r="B3731" s="222">
        <f t="shared" si="1117"/>
        <v>0</v>
      </c>
      <c r="C3731" s="223"/>
      <c r="D3731" s="224" t="str">
        <f t="shared" si="1118"/>
        <v/>
      </c>
      <c r="E3731" s="225"/>
      <c r="F3731" s="228">
        <f t="shared" si="1119"/>
        <v>0</v>
      </c>
      <c r="G3731" s="286">
        <f t="shared" si="1120"/>
        <v>0</v>
      </c>
    </row>
    <row r="3732" spans="1:7" s="229" customFormat="1" ht="24" customHeight="1" x14ac:dyDescent="0.2">
      <c r="A3732" s="224" t="str">
        <f t="shared" si="1116"/>
        <v/>
      </c>
      <c r="B3732" s="222">
        <f t="shared" si="1117"/>
        <v>0</v>
      </c>
      <c r="C3732" s="223"/>
      <c r="D3732" s="224" t="str">
        <f t="shared" si="1118"/>
        <v/>
      </c>
      <c r="E3732" s="225"/>
      <c r="F3732" s="226">
        <f t="shared" si="1119"/>
        <v>0</v>
      </c>
      <c r="G3732" s="286">
        <f t="shared" si="1120"/>
        <v>0</v>
      </c>
    </row>
    <row r="3733" spans="1:7" s="229" customFormat="1" ht="24" customHeight="1" x14ac:dyDescent="0.2">
      <c r="A3733" s="224" t="str">
        <f t="shared" si="1116"/>
        <v/>
      </c>
      <c r="B3733" s="222">
        <f t="shared" si="1117"/>
        <v>0</v>
      </c>
      <c r="C3733" s="223"/>
      <c r="D3733" s="224" t="str">
        <f t="shared" si="1118"/>
        <v/>
      </c>
      <c r="E3733" s="225"/>
      <c r="F3733" s="226">
        <f t="shared" si="1119"/>
        <v>0</v>
      </c>
      <c r="G3733" s="286">
        <f t="shared" si="1120"/>
        <v>0</v>
      </c>
    </row>
    <row r="3734" spans="1:7" s="229" customFormat="1" ht="24" customHeight="1" x14ac:dyDescent="0.2">
      <c r="A3734" s="224" t="str">
        <f t="shared" si="1116"/>
        <v/>
      </c>
      <c r="B3734" s="222">
        <f t="shared" si="1117"/>
        <v>0</v>
      </c>
      <c r="C3734" s="223"/>
      <c r="D3734" s="224" t="str">
        <f t="shared" si="1118"/>
        <v/>
      </c>
      <c r="E3734" s="225"/>
      <c r="F3734" s="226">
        <f t="shared" si="1119"/>
        <v>0</v>
      </c>
      <c r="G3734" s="286">
        <f t="shared" si="1120"/>
        <v>0</v>
      </c>
    </row>
    <row r="3735" spans="1:7" s="229" customFormat="1" ht="24" customHeight="1" x14ac:dyDescent="0.2">
      <c r="A3735" s="224" t="str">
        <f t="shared" si="1116"/>
        <v/>
      </c>
      <c r="B3735" s="222">
        <f t="shared" si="1117"/>
        <v>0</v>
      </c>
      <c r="C3735" s="223"/>
      <c r="D3735" s="224" t="str">
        <f t="shared" si="1118"/>
        <v/>
      </c>
      <c r="E3735" s="225"/>
      <c r="F3735" s="226">
        <f t="shared" si="1119"/>
        <v>0</v>
      </c>
      <c r="G3735" s="286">
        <f t="shared" si="1120"/>
        <v>0</v>
      </c>
    </row>
    <row r="3736" spans="1:7" ht="24" customHeight="1" x14ac:dyDescent="0.2">
      <c r="A3736" s="287"/>
      <c r="D3736" s="97"/>
      <c r="E3736" s="98"/>
      <c r="F3736" s="273" t="s">
        <v>32</v>
      </c>
      <c r="G3736" s="288">
        <f>SUBTOTAL(9,G3728:G3735)</f>
        <v>0</v>
      </c>
    </row>
    <row r="3737" spans="1:7" ht="24" customHeight="1" x14ac:dyDescent="0.2">
      <c r="A3737" s="287"/>
      <c r="C3737" s="107" t="s">
        <v>606</v>
      </c>
      <c r="D3737" s="97"/>
      <c r="E3737" s="98"/>
      <c r="G3737" s="289"/>
    </row>
    <row r="3738" spans="1:7" s="229" customFormat="1" ht="24" customHeight="1" x14ac:dyDescent="0.2">
      <c r="A3738" s="224" t="str">
        <f t="shared" ref="A3738:A3746" si="1121">IFERROR(VLOOKUP(C3738,Tabla_Insumos,4,FALSE),"")</f>
        <v/>
      </c>
      <c r="B3738" s="222" t="str">
        <f t="shared" ref="B3738:B3746" si="1122">IFERROR(VLOOKUP(C3738,Tabla_Insumos,5,FALSE),"")</f>
        <v/>
      </c>
      <c r="C3738" s="223"/>
      <c r="D3738" s="224" t="str">
        <f t="shared" ref="D3738:D3746" si="1123">IFERROR(VLOOKUP(C3738,Tabla_Insumos,2,FALSE),"")</f>
        <v/>
      </c>
      <c r="E3738" s="225"/>
      <c r="F3738" s="226">
        <f t="shared" ref="F3738:F3746" si="1124">IFERROR(VLOOKUP(C3738,Tabla_Insumos,3,FALSE),0)</f>
        <v>0</v>
      </c>
      <c r="G3738" s="286">
        <f t="shared" ref="G3738:G3746" si="1125">ROUND(E3738*F3738,2)</f>
        <v>0</v>
      </c>
    </row>
    <row r="3739" spans="1:7" s="229" customFormat="1" ht="24" customHeight="1" x14ac:dyDescent="0.2">
      <c r="A3739" s="224" t="str">
        <f t="shared" si="1121"/>
        <v/>
      </c>
      <c r="B3739" s="222" t="str">
        <f t="shared" si="1122"/>
        <v/>
      </c>
      <c r="C3739" s="223"/>
      <c r="D3739" s="224" t="str">
        <f t="shared" si="1123"/>
        <v/>
      </c>
      <c r="E3739" s="225"/>
      <c r="F3739" s="226">
        <f t="shared" si="1124"/>
        <v>0</v>
      </c>
      <c r="G3739" s="286">
        <f t="shared" si="1125"/>
        <v>0</v>
      </c>
    </row>
    <row r="3740" spans="1:7" s="229" customFormat="1" ht="24" customHeight="1" x14ac:dyDescent="0.2">
      <c r="A3740" s="224" t="str">
        <f t="shared" si="1121"/>
        <v/>
      </c>
      <c r="B3740" s="222" t="str">
        <f t="shared" si="1122"/>
        <v/>
      </c>
      <c r="C3740" s="223"/>
      <c r="D3740" s="224" t="str">
        <f t="shared" si="1123"/>
        <v/>
      </c>
      <c r="E3740" s="225"/>
      <c r="F3740" s="226">
        <f t="shared" si="1124"/>
        <v>0</v>
      </c>
      <c r="G3740" s="286">
        <f t="shared" si="1125"/>
        <v>0</v>
      </c>
    </row>
    <row r="3741" spans="1:7" s="229" customFormat="1" ht="24" customHeight="1" x14ac:dyDescent="0.2">
      <c r="A3741" s="224" t="str">
        <f t="shared" si="1121"/>
        <v/>
      </c>
      <c r="B3741" s="222" t="str">
        <f t="shared" si="1122"/>
        <v/>
      </c>
      <c r="C3741" s="223"/>
      <c r="D3741" s="224" t="str">
        <f t="shared" si="1123"/>
        <v/>
      </c>
      <c r="E3741" s="225"/>
      <c r="F3741" s="226">
        <f t="shared" si="1124"/>
        <v>0</v>
      </c>
      <c r="G3741" s="286">
        <f t="shared" si="1125"/>
        <v>0</v>
      </c>
    </row>
    <row r="3742" spans="1:7" s="229" customFormat="1" ht="24" customHeight="1" x14ac:dyDescent="0.2">
      <c r="A3742" s="224" t="str">
        <f t="shared" si="1121"/>
        <v/>
      </c>
      <c r="B3742" s="222" t="str">
        <f t="shared" si="1122"/>
        <v/>
      </c>
      <c r="C3742" s="223"/>
      <c r="D3742" s="224" t="str">
        <f t="shared" si="1123"/>
        <v/>
      </c>
      <c r="E3742" s="225"/>
      <c r="F3742" s="226">
        <f t="shared" si="1124"/>
        <v>0</v>
      </c>
      <c r="G3742" s="286">
        <f t="shared" si="1125"/>
        <v>0</v>
      </c>
    </row>
    <row r="3743" spans="1:7" s="229" customFormat="1" ht="24" customHeight="1" x14ac:dyDescent="0.2">
      <c r="A3743" s="224" t="str">
        <f t="shared" si="1121"/>
        <v/>
      </c>
      <c r="B3743" s="222" t="str">
        <f t="shared" si="1122"/>
        <v/>
      </c>
      <c r="C3743" s="223"/>
      <c r="D3743" s="224" t="str">
        <f t="shared" si="1123"/>
        <v/>
      </c>
      <c r="E3743" s="225"/>
      <c r="F3743" s="226">
        <f t="shared" si="1124"/>
        <v>0</v>
      </c>
      <c r="G3743" s="286">
        <f t="shared" si="1125"/>
        <v>0</v>
      </c>
    </row>
    <row r="3744" spans="1:7" s="229" customFormat="1" ht="24" customHeight="1" x14ac:dyDescent="0.2">
      <c r="A3744" s="224" t="str">
        <f t="shared" si="1121"/>
        <v/>
      </c>
      <c r="B3744" s="222" t="str">
        <f t="shared" si="1122"/>
        <v/>
      </c>
      <c r="C3744" s="223"/>
      <c r="D3744" s="224" t="str">
        <f t="shared" si="1123"/>
        <v/>
      </c>
      <c r="E3744" s="225"/>
      <c r="F3744" s="226">
        <f t="shared" si="1124"/>
        <v>0</v>
      </c>
      <c r="G3744" s="286">
        <f t="shared" si="1125"/>
        <v>0</v>
      </c>
    </row>
    <row r="3745" spans="1:123" s="229" customFormat="1" ht="24" customHeight="1" x14ac:dyDescent="0.2">
      <c r="A3745" s="224" t="str">
        <f t="shared" si="1121"/>
        <v/>
      </c>
      <c r="B3745" s="222" t="str">
        <f t="shared" si="1122"/>
        <v/>
      </c>
      <c r="C3745" s="223"/>
      <c r="D3745" s="224" t="str">
        <f t="shared" si="1123"/>
        <v/>
      </c>
      <c r="E3745" s="225"/>
      <c r="F3745" s="226">
        <f t="shared" si="1124"/>
        <v>0</v>
      </c>
      <c r="G3745" s="286">
        <f t="shared" si="1125"/>
        <v>0</v>
      </c>
    </row>
    <row r="3746" spans="1:123" s="229" customFormat="1" ht="24" customHeight="1" x14ac:dyDescent="0.2">
      <c r="A3746" s="224" t="str">
        <f t="shared" si="1121"/>
        <v/>
      </c>
      <c r="B3746" s="222" t="str">
        <f t="shared" si="1122"/>
        <v/>
      </c>
      <c r="C3746" s="223"/>
      <c r="D3746" s="224" t="str">
        <f t="shared" si="1123"/>
        <v/>
      </c>
      <c r="E3746" s="225"/>
      <c r="F3746" s="226">
        <f t="shared" si="1124"/>
        <v>0</v>
      </c>
      <c r="G3746" s="286">
        <f t="shared" si="1125"/>
        <v>0</v>
      </c>
    </row>
    <row r="3747" spans="1:123" ht="24" customHeight="1" x14ac:dyDescent="0.2">
      <c r="A3747" s="290"/>
      <c r="B3747" s="97"/>
      <c r="D3747" s="97"/>
      <c r="E3747" s="98"/>
      <c r="F3747" s="273" t="s">
        <v>33</v>
      </c>
      <c r="G3747" s="288">
        <f>SUBTOTAL(9,G3738:G3746)</f>
        <v>0</v>
      </c>
    </row>
    <row r="3748" spans="1:123" ht="24" customHeight="1" x14ac:dyDescent="0.2">
      <c r="A3748" s="291"/>
      <c r="B3748" s="97"/>
      <c r="D3748" s="97"/>
      <c r="E3748" s="98"/>
      <c r="G3748" s="289"/>
    </row>
    <row r="3749" spans="1:123" ht="24" customHeight="1" x14ac:dyDescent="0.2">
      <c r="A3749" s="292" t="str">
        <f>B3707</f>
        <v/>
      </c>
      <c r="B3749" s="293" t="str">
        <f>C3707</f>
        <v/>
      </c>
      <c r="C3749" s="104"/>
      <c r="D3749" s="104" t="s">
        <v>34</v>
      </c>
      <c r="E3749" s="105"/>
      <c r="F3749" s="295" t="s">
        <v>35</v>
      </c>
      <c r="G3749" s="294">
        <f>SUBTOTAL(9,G3712:G3748)</f>
        <v>0</v>
      </c>
    </row>
    <row r="3751" spans="1:123" ht="24" customHeight="1" x14ac:dyDescent="0.2">
      <c r="A3751" s="274" t="s">
        <v>37</v>
      </c>
      <c r="B3751" s="275"/>
      <c r="C3751" s="275"/>
      <c r="D3751" s="275"/>
      <c r="E3751" s="275"/>
      <c r="F3751" s="275"/>
      <c r="G3751" s="276"/>
    </row>
    <row r="3752" spans="1:123" ht="24" customHeight="1" x14ac:dyDescent="0.2">
      <c r="A3752" s="277" t="s">
        <v>602</v>
      </c>
      <c r="B3752" s="93" t="str">
        <f>Comitente</f>
        <v>DIRECCION PROVINCIAL DE ESPACIOS VERDES</v>
      </c>
      <c r="C3752" s="89"/>
      <c r="D3752" s="94"/>
      <c r="E3752" s="94"/>
      <c r="F3752" s="95"/>
      <c r="G3752" s="278"/>
    </row>
    <row r="3753" spans="1:123" ht="24" customHeight="1" x14ac:dyDescent="0.2">
      <c r="A3753" s="277" t="s">
        <v>603</v>
      </c>
      <c r="B3753" s="93">
        <f>Contratista</f>
        <v>0</v>
      </c>
      <c r="C3753" s="90"/>
      <c r="D3753" s="90"/>
      <c r="E3753" s="90"/>
      <c r="F3753" s="96"/>
      <c r="G3753" s="279"/>
    </row>
    <row r="3754" spans="1:123" ht="24" customHeight="1" x14ac:dyDescent="0.2">
      <c r="A3754" s="277" t="s">
        <v>24</v>
      </c>
      <c r="B3754" s="93" t="str">
        <f>Obra</f>
        <v>EXTRACCION DE MANGRULLO EXISTENTE, PROVISION DE NUEVO MANGRULLO Y REFUNCIONALIZACION DE JUEGOS DE NIÑOS EN PARQUE DE MAYO</v>
      </c>
      <c r="C3754" s="90"/>
      <c r="D3754" s="90"/>
      <c r="E3754" s="90"/>
      <c r="F3754" s="96" t="s">
        <v>38</v>
      </c>
      <c r="G3754" s="280">
        <f>Fecha_Base</f>
        <v>44865</v>
      </c>
    </row>
    <row r="3755" spans="1:123" ht="24" customHeight="1" x14ac:dyDescent="0.2">
      <c r="A3755" s="281" t="s">
        <v>601</v>
      </c>
      <c r="B3755" s="91" t="str">
        <f>Ubicación</f>
        <v>CAPITAL</v>
      </c>
      <c r="C3755" s="91"/>
      <c r="D3755" s="97"/>
      <c r="E3755" s="98"/>
      <c r="G3755" s="282"/>
    </row>
    <row r="3756" spans="1:123" ht="24" customHeight="1" x14ac:dyDescent="0.2">
      <c r="A3756" s="281" t="s">
        <v>39</v>
      </c>
      <c r="B3756" s="100" t="str">
        <f>IFERROR(VALUE(LEFT(B3757,FIND(".",B3757)-1)),"")</f>
        <v/>
      </c>
      <c r="C3756" s="92" t="str">
        <f>IFERROR(VLOOKUP(B3756,Tabla_CyP,2,FALSE),"")</f>
        <v/>
      </c>
      <c r="E3756" s="98"/>
      <c r="G3756" s="282"/>
    </row>
    <row r="3757" spans="1:123" ht="24" customHeight="1" x14ac:dyDescent="0.2">
      <c r="A3757" s="281" t="s">
        <v>25</v>
      </c>
      <c r="B3757" s="101" t="str">
        <f>IFERROR(VLOOKUP(COUNTIF($A$1:A3757,"ANALISIS DE PRECIOS"),Tabla_NumeroItem,2,FALSE),"")</f>
        <v/>
      </c>
      <c r="C3757" s="92" t="str">
        <f>IFERROR(VLOOKUP(B3757,Tabla_CyP,2,FALSE),"")</f>
        <v/>
      </c>
      <c r="D3757" s="97"/>
      <c r="E3757" s="98"/>
      <c r="F3757" s="96" t="s">
        <v>26</v>
      </c>
      <c r="G3757" s="283" t="str">
        <f>IFERROR(VLOOKUP(B3757,Tabla_CyP,4,FALSE),"")</f>
        <v/>
      </c>
    </row>
    <row r="3758" spans="1:123" ht="24" customHeight="1" x14ac:dyDescent="0.2">
      <c r="A3758" s="281"/>
      <c r="B3758" s="91"/>
      <c r="D3758" s="97"/>
      <c r="E3758" s="98"/>
      <c r="G3758" s="282"/>
    </row>
    <row r="3759" spans="1:123" ht="24" customHeight="1" x14ac:dyDescent="0.2">
      <c r="A3759" s="334" t="s">
        <v>507</v>
      </c>
      <c r="B3759" s="335"/>
      <c r="C3759" s="336" t="s">
        <v>0</v>
      </c>
      <c r="D3759" s="336" t="s">
        <v>27</v>
      </c>
      <c r="E3759" s="338" t="s">
        <v>28</v>
      </c>
      <c r="F3759" s="340" t="s">
        <v>29</v>
      </c>
      <c r="G3759" s="340" t="s">
        <v>30</v>
      </c>
    </row>
    <row r="3760" spans="1:123" s="97" customFormat="1" ht="24" customHeight="1" x14ac:dyDescent="0.2">
      <c r="A3760" s="102" t="s">
        <v>508</v>
      </c>
      <c r="B3760" s="102" t="s">
        <v>509</v>
      </c>
      <c r="C3760" s="337"/>
      <c r="D3760" s="337"/>
      <c r="E3760" s="339"/>
      <c r="F3760" s="341"/>
      <c r="G3760" s="341"/>
      <c r="H3760" s="230"/>
      <c r="I3760" s="230"/>
      <c r="J3760" s="230"/>
      <c r="K3760" s="230"/>
      <c r="L3760" s="230"/>
      <c r="M3760" s="230"/>
      <c r="N3760" s="230"/>
      <c r="O3760" s="230"/>
      <c r="P3760" s="230"/>
      <c r="Q3760" s="230"/>
      <c r="R3760" s="230"/>
      <c r="S3760" s="230"/>
      <c r="T3760" s="230"/>
      <c r="U3760" s="230"/>
      <c r="V3760" s="230"/>
      <c r="W3760" s="230"/>
      <c r="X3760" s="230"/>
      <c r="Y3760" s="230"/>
      <c r="Z3760" s="230"/>
      <c r="AA3760" s="230"/>
      <c r="AB3760" s="230"/>
      <c r="AC3760" s="230"/>
      <c r="AD3760" s="230"/>
      <c r="AE3760" s="230"/>
      <c r="AF3760" s="230"/>
      <c r="AG3760" s="230"/>
      <c r="AH3760" s="230"/>
      <c r="AI3760" s="230"/>
      <c r="AJ3760" s="230"/>
      <c r="AK3760" s="230"/>
      <c r="AL3760" s="230"/>
      <c r="AM3760" s="230"/>
      <c r="AN3760" s="230"/>
      <c r="AO3760" s="230"/>
      <c r="AP3760" s="230"/>
      <c r="AQ3760" s="230"/>
      <c r="AR3760" s="230"/>
      <c r="AS3760" s="230"/>
      <c r="AT3760" s="230"/>
      <c r="AU3760" s="230"/>
      <c r="AV3760" s="230"/>
      <c r="AW3760" s="230"/>
      <c r="AX3760" s="230"/>
      <c r="AY3760" s="230"/>
      <c r="AZ3760" s="230"/>
      <c r="BA3760" s="230"/>
      <c r="BB3760" s="230"/>
      <c r="BC3760" s="230"/>
      <c r="BD3760" s="230"/>
      <c r="BE3760" s="230"/>
      <c r="BF3760" s="230"/>
      <c r="BG3760" s="230"/>
      <c r="BH3760" s="230"/>
      <c r="BI3760" s="230"/>
      <c r="BJ3760" s="230"/>
      <c r="BK3760" s="230"/>
      <c r="BL3760" s="230"/>
      <c r="BM3760" s="230"/>
      <c r="BN3760" s="230"/>
      <c r="BO3760" s="230"/>
      <c r="BP3760" s="230"/>
      <c r="BQ3760" s="230"/>
      <c r="BR3760" s="230"/>
      <c r="BS3760" s="230"/>
      <c r="BT3760" s="230"/>
      <c r="BU3760" s="230"/>
      <c r="BV3760" s="230"/>
      <c r="BW3760" s="230"/>
      <c r="BX3760" s="230"/>
      <c r="BY3760" s="230"/>
      <c r="BZ3760" s="230"/>
      <c r="CA3760" s="230"/>
      <c r="CB3760" s="230"/>
      <c r="CC3760" s="230"/>
      <c r="CD3760" s="230"/>
      <c r="CE3760" s="230"/>
      <c r="CF3760" s="230"/>
      <c r="CG3760" s="230"/>
      <c r="CH3760" s="230"/>
      <c r="CI3760" s="230"/>
      <c r="CJ3760" s="230"/>
      <c r="CK3760" s="230"/>
      <c r="CL3760" s="230"/>
      <c r="CM3760" s="230"/>
      <c r="CN3760" s="230"/>
      <c r="CO3760" s="230"/>
      <c r="CP3760" s="230"/>
      <c r="CQ3760" s="230"/>
      <c r="CR3760" s="230"/>
      <c r="CS3760" s="230"/>
      <c r="CT3760" s="230"/>
      <c r="CU3760" s="230"/>
      <c r="CV3760" s="230"/>
      <c r="CW3760" s="230"/>
      <c r="CX3760" s="230"/>
      <c r="CY3760" s="230"/>
      <c r="CZ3760" s="230"/>
      <c r="DA3760" s="230"/>
      <c r="DB3760" s="230"/>
      <c r="DC3760" s="230"/>
      <c r="DD3760" s="230"/>
      <c r="DE3760" s="230"/>
      <c r="DF3760" s="230"/>
      <c r="DG3760" s="230"/>
      <c r="DH3760" s="230"/>
      <c r="DI3760" s="230"/>
      <c r="DJ3760" s="230"/>
      <c r="DK3760" s="230"/>
      <c r="DL3760" s="230"/>
      <c r="DM3760" s="230"/>
      <c r="DN3760" s="230"/>
      <c r="DO3760" s="230"/>
      <c r="DP3760" s="230"/>
      <c r="DQ3760" s="230"/>
      <c r="DR3760" s="230"/>
      <c r="DS3760" s="230"/>
    </row>
    <row r="3761" spans="1:7" ht="24" customHeight="1" x14ac:dyDescent="0.2">
      <c r="A3761" s="284"/>
      <c r="B3761" s="103"/>
      <c r="C3761" s="143" t="s">
        <v>604</v>
      </c>
      <c r="D3761" s="104"/>
      <c r="E3761" s="105"/>
      <c r="F3761" s="106"/>
      <c r="G3761" s="285"/>
    </row>
    <row r="3762" spans="1:7" s="229" customFormat="1" ht="24" customHeight="1" x14ac:dyDescent="0.2">
      <c r="A3762" s="224" t="str">
        <f t="shared" ref="A3762:A3775" si="1126">IFERROR(VLOOKUP(C3762,Tabla_Insumos,4,FALSE),"")</f>
        <v/>
      </c>
      <c r="B3762" s="222" t="str">
        <f>IFERROR(VLOOKUP(C3762,Tabla_Insumos,5,FALSE),"")</f>
        <v/>
      </c>
      <c r="C3762" s="223"/>
      <c r="D3762" s="224" t="str">
        <f t="shared" ref="D3762:D3775" si="1127">IFERROR(VLOOKUP(C3762,Tabla_Insumos,2,FALSE),"")</f>
        <v/>
      </c>
      <c r="E3762" s="225"/>
      <c r="F3762" s="226">
        <f t="shared" ref="F3762:F3775" si="1128">IFERROR(VLOOKUP(C3762,Tabla_Insumos,3,FALSE),0)</f>
        <v>0</v>
      </c>
      <c r="G3762" s="286">
        <f>ROUND(E3762*F3762,2)</f>
        <v>0</v>
      </c>
    </row>
    <row r="3763" spans="1:7" s="229" customFormat="1" ht="24" customHeight="1" x14ac:dyDescent="0.2">
      <c r="A3763" s="224" t="str">
        <f t="shared" si="1126"/>
        <v/>
      </c>
      <c r="B3763" s="222" t="str">
        <f t="shared" ref="B3763:B3775" si="1129">IFERROR(VLOOKUP(C3763,Tabla_Insumos,5,FALSE),"")</f>
        <v/>
      </c>
      <c r="C3763" s="223"/>
      <c r="D3763" s="224" t="str">
        <f t="shared" si="1127"/>
        <v/>
      </c>
      <c r="E3763" s="225"/>
      <c r="F3763" s="226">
        <f t="shared" si="1128"/>
        <v>0</v>
      </c>
      <c r="G3763" s="286">
        <f t="shared" ref="G3763:G3775" si="1130">ROUND(E3763*F3763,2)</f>
        <v>0</v>
      </c>
    </row>
    <row r="3764" spans="1:7" s="229" customFormat="1" ht="24" customHeight="1" x14ac:dyDescent="0.2">
      <c r="A3764" s="224" t="str">
        <f t="shared" si="1126"/>
        <v/>
      </c>
      <c r="B3764" s="222" t="str">
        <f t="shared" si="1129"/>
        <v/>
      </c>
      <c r="C3764" s="223"/>
      <c r="D3764" s="224" t="str">
        <f t="shared" si="1127"/>
        <v/>
      </c>
      <c r="E3764" s="225"/>
      <c r="F3764" s="226">
        <f t="shared" si="1128"/>
        <v>0</v>
      </c>
      <c r="G3764" s="286">
        <f t="shared" si="1130"/>
        <v>0</v>
      </c>
    </row>
    <row r="3765" spans="1:7" s="229" customFormat="1" ht="24" customHeight="1" x14ac:dyDescent="0.2">
      <c r="A3765" s="224" t="str">
        <f t="shared" si="1126"/>
        <v/>
      </c>
      <c r="B3765" s="222" t="str">
        <f t="shared" si="1129"/>
        <v/>
      </c>
      <c r="C3765" s="223"/>
      <c r="D3765" s="224" t="str">
        <f t="shared" si="1127"/>
        <v/>
      </c>
      <c r="E3765" s="225"/>
      <c r="F3765" s="226">
        <f t="shared" si="1128"/>
        <v>0</v>
      </c>
      <c r="G3765" s="286">
        <f t="shared" si="1130"/>
        <v>0</v>
      </c>
    </row>
    <row r="3766" spans="1:7" s="229" customFormat="1" ht="24" customHeight="1" x14ac:dyDescent="0.2">
      <c r="A3766" s="224" t="str">
        <f t="shared" si="1126"/>
        <v/>
      </c>
      <c r="B3766" s="222" t="str">
        <f t="shared" si="1129"/>
        <v/>
      </c>
      <c r="C3766" s="223"/>
      <c r="D3766" s="224" t="str">
        <f t="shared" si="1127"/>
        <v/>
      </c>
      <c r="E3766" s="225"/>
      <c r="F3766" s="226">
        <f t="shared" si="1128"/>
        <v>0</v>
      </c>
      <c r="G3766" s="286">
        <f t="shared" si="1130"/>
        <v>0</v>
      </c>
    </row>
    <row r="3767" spans="1:7" s="229" customFormat="1" ht="24" customHeight="1" x14ac:dyDescent="0.2">
      <c r="A3767" s="224" t="str">
        <f t="shared" si="1126"/>
        <v/>
      </c>
      <c r="B3767" s="222" t="str">
        <f t="shared" si="1129"/>
        <v/>
      </c>
      <c r="C3767" s="223"/>
      <c r="D3767" s="224" t="str">
        <f t="shared" si="1127"/>
        <v/>
      </c>
      <c r="E3767" s="225"/>
      <c r="F3767" s="226">
        <f t="shared" si="1128"/>
        <v>0</v>
      </c>
      <c r="G3767" s="286">
        <f t="shared" si="1130"/>
        <v>0</v>
      </c>
    </row>
    <row r="3768" spans="1:7" s="229" customFormat="1" ht="24" customHeight="1" x14ac:dyDescent="0.2">
      <c r="A3768" s="224" t="str">
        <f t="shared" si="1126"/>
        <v/>
      </c>
      <c r="B3768" s="222" t="str">
        <f t="shared" si="1129"/>
        <v/>
      </c>
      <c r="C3768" s="223"/>
      <c r="D3768" s="224" t="str">
        <f t="shared" si="1127"/>
        <v/>
      </c>
      <c r="E3768" s="225"/>
      <c r="F3768" s="226">
        <f t="shared" si="1128"/>
        <v>0</v>
      </c>
      <c r="G3768" s="286">
        <f t="shared" si="1130"/>
        <v>0</v>
      </c>
    </row>
    <row r="3769" spans="1:7" s="229" customFormat="1" ht="24" customHeight="1" x14ac:dyDescent="0.2">
      <c r="A3769" s="224" t="str">
        <f t="shared" si="1126"/>
        <v/>
      </c>
      <c r="B3769" s="222" t="str">
        <f t="shared" si="1129"/>
        <v/>
      </c>
      <c r="C3769" s="223"/>
      <c r="D3769" s="224" t="str">
        <f t="shared" si="1127"/>
        <v/>
      </c>
      <c r="E3769" s="225"/>
      <c r="F3769" s="226">
        <f t="shared" si="1128"/>
        <v>0</v>
      </c>
      <c r="G3769" s="286">
        <f t="shared" si="1130"/>
        <v>0</v>
      </c>
    </row>
    <row r="3770" spans="1:7" s="229" customFormat="1" ht="24" customHeight="1" x14ac:dyDescent="0.2">
      <c r="A3770" s="224" t="str">
        <f t="shared" si="1126"/>
        <v/>
      </c>
      <c r="B3770" s="222" t="str">
        <f t="shared" si="1129"/>
        <v/>
      </c>
      <c r="C3770" s="223"/>
      <c r="D3770" s="224" t="str">
        <f t="shared" si="1127"/>
        <v/>
      </c>
      <c r="E3770" s="225"/>
      <c r="F3770" s="226">
        <f t="shared" si="1128"/>
        <v>0</v>
      </c>
      <c r="G3770" s="286">
        <f t="shared" si="1130"/>
        <v>0</v>
      </c>
    </row>
    <row r="3771" spans="1:7" s="229" customFormat="1" ht="24" customHeight="1" x14ac:dyDescent="0.2">
      <c r="A3771" s="224" t="str">
        <f t="shared" si="1126"/>
        <v/>
      </c>
      <c r="B3771" s="222" t="str">
        <f t="shared" si="1129"/>
        <v/>
      </c>
      <c r="C3771" s="223"/>
      <c r="D3771" s="224" t="str">
        <f t="shared" si="1127"/>
        <v/>
      </c>
      <c r="E3771" s="225"/>
      <c r="F3771" s="226">
        <f t="shared" si="1128"/>
        <v>0</v>
      </c>
      <c r="G3771" s="286">
        <f t="shared" si="1130"/>
        <v>0</v>
      </c>
    </row>
    <row r="3772" spans="1:7" s="229" customFormat="1" ht="24" customHeight="1" x14ac:dyDescent="0.2">
      <c r="A3772" s="224" t="str">
        <f t="shared" si="1126"/>
        <v/>
      </c>
      <c r="B3772" s="222" t="str">
        <f t="shared" si="1129"/>
        <v/>
      </c>
      <c r="C3772" s="223"/>
      <c r="D3772" s="224" t="str">
        <f t="shared" si="1127"/>
        <v/>
      </c>
      <c r="E3772" s="225"/>
      <c r="F3772" s="226">
        <f t="shared" si="1128"/>
        <v>0</v>
      </c>
      <c r="G3772" s="286">
        <f t="shared" si="1130"/>
        <v>0</v>
      </c>
    </row>
    <row r="3773" spans="1:7" s="229" customFormat="1" ht="24" customHeight="1" x14ac:dyDescent="0.2">
      <c r="A3773" s="224" t="str">
        <f t="shared" si="1126"/>
        <v/>
      </c>
      <c r="B3773" s="222" t="str">
        <f t="shared" si="1129"/>
        <v/>
      </c>
      <c r="C3773" s="223"/>
      <c r="D3773" s="224" t="str">
        <f t="shared" si="1127"/>
        <v/>
      </c>
      <c r="E3773" s="225"/>
      <c r="F3773" s="226">
        <f t="shared" si="1128"/>
        <v>0</v>
      </c>
      <c r="G3773" s="286">
        <f t="shared" si="1130"/>
        <v>0</v>
      </c>
    </row>
    <row r="3774" spans="1:7" s="229" customFormat="1" ht="24" customHeight="1" x14ac:dyDescent="0.2">
      <c r="A3774" s="224" t="str">
        <f t="shared" si="1126"/>
        <v/>
      </c>
      <c r="B3774" s="222" t="str">
        <f t="shared" si="1129"/>
        <v/>
      </c>
      <c r="C3774" s="223"/>
      <c r="D3774" s="224" t="str">
        <f t="shared" si="1127"/>
        <v/>
      </c>
      <c r="E3774" s="225"/>
      <c r="F3774" s="226">
        <f t="shared" si="1128"/>
        <v>0</v>
      </c>
      <c r="G3774" s="286">
        <f t="shared" si="1130"/>
        <v>0</v>
      </c>
    </row>
    <row r="3775" spans="1:7" s="229" customFormat="1" ht="24" customHeight="1" x14ac:dyDescent="0.2">
      <c r="A3775" s="224" t="str">
        <f t="shared" si="1126"/>
        <v/>
      </c>
      <c r="B3775" s="222" t="str">
        <f t="shared" si="1129"/>
        <v/>
      </c>
      <c r="C3775" s="223"/>
      <c r="D3775" s="224" t="str">
        <f t="shared" si="1127"/>
        <v/>
      </c>
      <c r="E3775" s="225"/>
      <c r="F3775" s="227">
        <f t="shared" si="1128"/>
        <v>0</v>
      </c>
      <c r="G3775" s="286">
        <f t="shared" si="1130"/>
        <v>0</v>
      </c>
    </row>
    <row r="3776" spans="1:7" ht="24" customHeight="1" x14ac:dyDescent="0.2">
      <c r="A3776" s="287"/>
      <c r="D3776" s="97"/>
      <c r="E3776" s="98"/>
      <c r="F3776" s="273" t="s">
        <v>31</v>
      </c>
      <c r="G3776" s="288">
        <f>SUBTOTAL(9,G3762:G3775)</f>
        <v>0</v>
      </c>
    </row>
    <row r="3777" spans="1:7" ht="24" customHeight="1" x14ac:dyDescent="0.2">
      <c r="A3777" s="287"/>
      <c r="C3777" s="107" t="s">
        <v>605</v>
      </c>
      <c r="D3777" s="97"/>
      <c r="E3777" s="98"/>
      <c r="G3777" s="289"/>
    </row>
    <row r="3778" spans="1:7" s="229" customFormat="1" ht="24" customHeight="1" x14ac:dyDescent="0.2">
      <c r="A3778" s="224" t="str">
        <f t="shared" ref="A3778:A3785" si="1131">IFERROR(VLOOKUP(C3778,Tabla_Insumos,4,FALSE),"")</f>
        <v/>
      </c>
      <c r="B3778" s="222">
        <f t="shared" ref="B3778:B3785" si="1132">IFERROR(VLOOKUP(A3778,Tabla_Indices,5,FALSE),"")</f>
        <v>0</v>
      </c>
      <c r="C3778" s="223"/>
      <c r="D3778" s="224" t="str">
        <f t="shared" ref="D3778:D3785" si="1133">IFERROR(VLOOKUP(C3778,Tabla_Insumos,2,FALSE),"")</f>
        <v/>
      </c>
      <c r="E3778" s="225"/>
      <c r="F3778" s="228">
        <f t="shared" ref="F3778:F3785" si="1134">IFERROR(VLOOKUP(C3778,Tabla_Insumos,3,FALSE),0)</f>
        <v>0</v>
      </c>
      <c r="G3778" s="286">
        <f>ROUND(E3778*F3778,2)</f>
        <v>0</v>
      </c>
    </row>
    <row r="3779" spans="1:7" s="229" customFormat="1" ht="24" customHeight="1" x14ac:dyDescent="0.2">
      <c r="A3779" s="224" t="str">
        <f t="shared" si="1131"/>
        <v/>
      </c>
      <c r="B3779" s="222">
        <f t="shared" si="1132"/>
        <v>0</v>
      </c>
      <c r="C3779" s="223"/>
      <c r="D3779" s="224" t="str">
        <f t="shared" si="1133"/>
        <v/>
      </c>
      <c r="E3779" s="225"/>
      <c r="F3779" s="228">
        <f t="shared" si="1134"/>
        <v>0</v>
      </c>
      <c r="G3779" s="286">
        <f>ROUND(E3779*F3779,2)</f>
        <v>0</v>
      </c>
    </row>
    <row r="3780" spans="1:7" s="229" customFormat="1" ht="24" customHeight="1" x14ac:dyDescent="0.2">
      <c r="A3780" s="224" t="str">
        <f t="shared" si="1131"/>
        <v/>
      </c>
      <c r="B3780" s="222">
        <f t="shared" si="1132"/>
        <v>0</v>
      </c>
      <c r="C3780" s="223"/>
      <c r="D3780" s="224" t="str">
        <f t="shared" si="1133"/>
        <v/>
      </c>
      <c r="E3780" s="225"/>
      <c r="F3780" s="228">
        <f t="shared" si="1134"/>
        <v>0</v>
      </c>
      <c r="G3780" s="286">
        <f t="shared" ref="G3780:G3785" si="1135">ROUND(E3780*F3780,2)</f>
        <v>0</v>
      </c>
    </row>
    <row r="3781" spans="1:7" s="229" customFormat="1" ht="24" customHeight="1" x14ac:dyDescent="0.2">
      <c r="A3781" s="224" t="str">
        <f t="shared" si="1131"/>
        <v/>
      </c>
      <c r="B3781" s="222">
        <f t="shared" si="1132"/>
        <v>0</v>
      </c>
      <c r="C3781" s="223"/>
      <c r="D3781" s="224" t="str">
        <f t="shared" si="1133"/>
        <v/>
      </c>
      <c r="E3781" s="225"/>
      <c r="F3781" s="228">
        <f t="shared" si="1134"/>
        <v>0</v>
      </c>
      <c r="G3781" s="286">
        <f t="shared" si="1135"/>
        <v>0</v>
      </c>
    </row>
    <row r="3782" spans="1:7" s="229" customFormat="1" ht="24" customHeight="1" x14ac:dyDescent="0.2">
      <c r="A3782" s="224" t="str">
        <f t="shared" si="1131"/>
        <v/>
      </c>
      <c r="B3782" s="222">
        <f t="shared" si="1132"/>
        <v>0</v>
      </c>
      <c r="C3782" s="223"/>
      <c r="D3782" s="224" t="str">
        <f t="shared" si="1133"/>
        <v/>
      </c>
      <c r="E3782" s="225"/>
      <c r="F3782" s="226">
        <f t="shared" si="1134"/>
        <v>0</v>
      </c>
      <c r="G3782" s="286">
        <f t="shared" si="1135"/>
        <v>0</v>
      </c>
    </row>
    <row r="3783" spans="1:7" s="229" customFormat="1" ht="24" customHeight="1" x14ac:dyDescent="0.2">
      <c r="A3783" s="224" t="str">
        <f t="shared" si="1131"/>
        <v/>
      </c>
      <c r="B3783" s="222">
        <f t="shared" si="1132"/>
        <v>0</v>
      </c>
      <c r="C3783" s="223"/>
      <c r="D3783" s="224" t="str">
        <f t="shared" si="1133"/>
        <v/>
      </c>
      <c r="E3783" s="225"/>
      <c r="F3783" s="226">
        <f t="shared" si="1134"/>
        <v>0</v>
      </c>
      <c r="G3783" s="286">
        <f t="shared" si="1135"/>
        <v>0</v>
      </c>
    </row>
    <row r="3784" spans="1:7" s="229" customFormat="1" ht="24" customHeight="1" x14ac:dyDescent="0.2">
      <c r="A3784" s="224" t="str">
        <f t="shared" si="1131"/>
        <v/>
      </c>
      <c r="B3784" s="222">
        <f t="shared" si="1132"/>
        <v>0</v>
      </c>
      <c r="C3784" s="223"/>
      <c r="D3784" s="224" t="str">
        <f t="shared" si="1133"/>
        <v/>
      </c>
      <c r="E3784" s="225"/>
      <c r="F3784" s="226">
        <f t="shared" si="1134"/>
        <v>0</v>
      </c>
      <c r="G3784" s="286">
        <f t="shared" si="1135"/>
        <v>0</v>
      </c>
    </row>
    <row r="3785" spans="1:7" s="229" customFormat="1" ht="24" customHeight="1" x14ac:dyDescent="0.2">
      <c r="A3785" s="224" t="str">
        <f t="shared" si="1131"/>
        <v/>
      </c>
      <c r="B3785" s="222">
        <f t="shared" si="1132"/>
        <v>0</v>
      </c>
      <c r="C3785" s="223"/>
      <c r="D3785" s="224" t="str">
        <f t="shared" si="1133"/>
        <v/>
      </c>
      <c r="E3785" s="225"/>
      <c r="F3785" s="226">
        <f t="shared" si="1134"/>
        <v>0</v>
      </c>
      <c r="G3785" s="286">
        <f t="shared" si="1135"/>
        <v>0</v>
      </c>
    </row>
    <row r="3786" spans="1:7" ht="24" customHeight="1" x14ac:dyDescent="0.2">
      <c r="A3786" s="287"/>
      <c r="D3786" s="97"/>
      <c r="E3786" s="98"/>
      <c r="F3786" s="273" t="s">
        <v>32</v>
      </c>
      <c r="G3786" s="288">
        <f>SUBTOTAL(9,G3778:G3785)</f>
        <v>0</v>
      </c>
    </row>
    <row r="3787" spans="1:7" ht="24" customHeight="1" x14ac:dyDescent="0.2">
      <c r="A3787" s="287"/>
      <c r="C3787" s="107" t="s">
        <v>606</v>
      </c>
      <c r="D3787" s="97"/>
      <c r="E3787" s="98"/>
      <c r="G3787" s="289"/>
    </row>
    <row r="3788" spans="1:7" s="229" customFormat="1" ht="24" customHeight="1" x14ac:dyDescent="0.2">
      <c r="A3788" s="224" t="str">
        <f t="shared" ref="A3788:A3796" si="1136">IFERROR(VLOOKUP(C3788,Tabla_Insumos,4,FALSE),"")</f>
        <v/>
      </c>
      <c r="B3788" s="222" t="str">
        <f t="shared" ref="B3788:B3796" si="1137">IFERROR(VLOOKUP(C3788,Tabla_Insumos,5,FALSE),"")</f>
        <v/>
      </c>
      <c r="C3788" s="223"/>
      <c r="D3788" s="224" t="str">
        <f t="shared" ref="D3788:D3796" si="1138">IFERROR(VLOOKUP(C3788,Tabla_Insumos,2,FALSE),"")</f>
        <v/>
      </c>
      <c r="E3788" s="225"/>
      <c r="F3788" s="226">
        <f t="shared" ref="F3788:F3796" si="1139">IFERROR(VLOOKUP(C3788,Tabla_Insumos,3,FALSE),0)</f>
        <v>0</v>
      </c>
      <c r="G3788" s="286">
        <f t="shared" ref="G3788:G3796" si="1140">ROUND(E3788*F3788,2)</f>
        <v>0</v>
      </c>
    </row>
    <row r="3789" spans="1:7" s="229" customFormat="1" ht="24" customHeight="1" x14ac:dyDescent="0.2">
      <c r="A3789" s="224" t="str">
        <f t="shared" si="1136"/>
        <v/>
      </c>
      <c r="B3789" s="222" t="str">
        <f t="shared" si="1137"/>
        <v/>
      </c>
      <c r="C3789" s="223"/>
      <c r="D3789" s="224" t="str">
        <f t="shared" si="1138"/>
        <v/>
      </c>
      <c r="E3789" s="225"/>
      <c r="F3789" s="226">
        <f t="shared" si="1139"/>
        <v>0</v>
      </c>
      <c r="G3789" s="286">
        <f t="shared" si="1140"/>
        <v>0</v>
      </c>
    </row>
    <row r="3790" spans="1:7" s="229" customFormat="1" ht="24" customHeight="1" x14ac:dyDescent="0.2">
      <c r="A3790" s="224" t="str">
        <f t="shared" si="1136"/>
        <v/>
      </c>
      <c r="B3790" s="222" t="str">
        <f t="shared" si="1137"/>
        <v/>
      </c>
      <c r="C3790" s="223"/>
      <c r="D3790" s="224" t="str">
        <f t="shared" si="1138"/>
        <v/>
      </c>
      <c r="E3790" s="225"/>
      <c r="F3790" s="226">
        <f t="shared" si="1139"/>
        <v>0</v>
      </c>
      <c r="G3790" s="286">
        <f t="shared" si="1140"/>
        <v>0</v>
      </c>
    </row>
    <row r="3791" spans="1:7" s="229" customFormat="1" ht="24" customHeight="1" x14ac:dyDescent="0.2">
      <c r="A3791" s="224" t="str">
        <f t="shared" si="1136"/>
        <v/>
      </c>
      <c r="B3791" s="222" t="str">
        <f t="shared" si="1137"/>
        <v/>
      </c>
      <c r="C3791" s="223"/>
      <c r="D3791" s="224" t="str">
        <f t="shared" si="1138"/>
        <v/>
      </c>
      <c r="E3791" s="225"/>
      <c r="F3791" s="226">
        <f t="shared" si="1139"/>
        <v>0</v>
      </c>
      <c r="G3791" s="286">
        <f t="shared" si="1140"/>
        <v>0</v>
      </c>
    </row>
    <row r="3792" spans="1:7" s="229" customFormat="1" ht="24" customHeight="1" x14ac:dyDescent="0.2">
      <c r="A3792" s="224" t="str">
        <f t="shared" si="1136"/>
        <v/>
      </c>
      <c r="B3792" s="222" t="str">
        <f t="shared" si="1137"/>
        <v/>
      </c>
      <c r="C3792" s="223"/>
      <c r="D3792" s="224" t="str">
        <f t="shared" si="1138"/>
        <v/>
      </c>
      <c r="E3792" s="225"/>
      <c r="F3792" s="226">
        <f t="shared" si="1139"/>
        <v>0</v>
      </c>
      <c r="G3792" s="286">
        <f t="shared" si="1140"/>
        <v>0</v>
      </c>
    </row>
    <row r="3793" spans="1:7" s="229" customFormat="1" ht="24" customHeight="1" x14ac:dyDescent="0.2">
      <c r="A3793" s="224" t="str">
        <f t="shared" si="1136"/>
        <v/>
      </c>
      <c r="B3793" s="222" t="str">
        <f t="shared" si="1137"/>
        <v/>
      </c>
      <c r="C3793" s="223"/>
      <c r="D3793" s="224" t="str">
        <f t="shared" si="1138"/>
        <v/>
      </c>
      <c r="E3793" s="225"/>
      <c r="F3793" s="226">
        <f t="shared" si="1139"/>
        <v>0</v>
      </c>
      <c r="G3793" s="286">
        <f t="shared" si="1140"/>
        <v>0</v>
      </c>
    </row>
    <row r="3794" spans="1:7" s="229" customFormat="1" ht="24" customHeight="1" x14ac:dyDescent="0.2">
      <c r="A3794" s="224" t="str">
        <f t="shared" si="1136"/>
        <v/>
      </c>
      <c r="B3794" s="222" t="str">
        <f t="shared" si="1137"/>
        <v/>
      </c>
      <c r="C3794" s="223"/>
      <c r="D3794" s="224" t="str">
        <f t="shared" si="1138"/>
        <v/>
      </c>
      <c r="E3794" s="225"/>
      <c r="F3794" s="226">
        <f t="shared" si="1139"/>
        <v>0</v>
      </c>
      <c r="G3794" s="286">
        <f t="shared" si="1140"/>
        <v>0</v>
      </c>
    </row>
    <row r="3795" spans="1:7" s="229" customFormat="1" ht="24" customHeight="1" x14ac:dyDescent="0.2">
      <c r="A3795" s="224" t="str">
        <f t="shared" si="1136"/>
        <v/>
      </c>
      <c r="B3795" s="222" t="str">
        <f t="shared" si="1137"/>
        <v/>
      </c>
      <c r="C3795" s="223"/>
      <c r="D3795" s="224" t="str">
        <f t="shared" si="1138"/>
        <v/>
      </c>
      <c r="E3795" s="225"/>
      <c r="F3795" s="226">
        <f t="shared" si="1139"/>
        <v>0</v>
      </c>
      <c r="G3795" s="286">
        <f t="shared" si="1140"/>
        <v>0</v>
      </c>
    </row>
    <row r="3796" spans="1:7" s="229" customFormat="1" ht="24" customHeight="1" x14ac:dyDescent="0.2">
      <c r="A3796" s="224" t="str">
        <f t="shared" si="1136"/>
        <v/>
      </c>
      <c r="B3796" s="222" t="str">
        <f t="shared" si="1137"/>
        <v/>
      </c>
      <c r="C3796" s="223"/>
      <c r="D3796" s="224" t="str">
        <f t="shared" si="1138"/>
        <v/>
      </c>
      <c r="E3796" s="225"/>
      <c r="F3796" s="226">
        <f t="shared" si="1139"/>
        <v>0</v>
      </c>
      <c r="G3796" s="286">
        <f t="shared" si="1140"/>
        <v>0</v>
      </c>
    </row>
    <row r="3797" spans="1:7" ht="24" customHeight="1" x14ac:dyDescent="0.2">
      <c r="A3797" s="290"/>
      <c r="B3797" s="97"/>
      <c r="D3797" s="97"/>
      <c r="E3797" s="98"/>
      <c r="F3797" s="273" t="s">
        <v>33</v>
      </c>
      <c r="G3797" s="288">
        <f>SUBTOTAL(9,G3788:G3796)</f>
        <v>0</v>
      </c>
    </row>
    <row r="3798" spans="1:7" ht="24" customHeight="1" x14ac:dyDescent="0.2">
      <c r="A3798" s="291"/>
      <c r="B3798" s="97"/>
      <c r="D3798" s="97"/>
      <c r="E3798" s="98"/>
      <c r="G3798" s="289"/>
    </row>
    <row r="3799" spans="1:7" ht="24" customHeight="1" x14ac:dyDescent="0.2">
      <c r="A3799" s="292" t="str">
        <f>B3757</f>
        <v/>
      </c>
      <c r="B3799" s="293" t="str">
        <f>C3757</f>
        <v/>
      </c>
      <c r="C3799" s="104"/>
      <c r="D3799" s="104" t="s">
        <v>34</v>
      </c>
      <c r="E3799" s="105"/>
      <c r="F3799" s="295" t="s">
        <v>35</v>
      </c>
      <c r="G3799" s="294">
        <f>SUBTOTAL(9,G3762:G3798)</f>
        <v>0</v>
      </c>
    </row>
    <row r="3801" spans="1:7" ht="24" customHeight="1" x14ac:dyDescent="0.2">
      <c r="A3801" s="274" t="s">
        <v>37</v>
      </c>
      <c r="B3801" s="275"/>
      <c r="C3801" s="275"/>
      <c r="D3801" s="275"/>
      <c r="E3801" s="275"/>
      <c r="F3801" s="275"/>
      <c r="G3801" s="276"/>
    </row>
    <row r="3802" spans="1:7" ht="24" customHeight="1" x14ac:dyDescent="0.2">
      <c r="A3802" s="277" t="s">
        <v>602</v>
      </c>
      <c r="B3802" s="93" t="str">
        <f>Comitente</f>
        <v>DIRECCION PROVINCIAL DE ESPACIOS VERDES</v>
      </c>
      <c r="C3802" s="89"/>
      <c r="D3802" s="94"/>
      <c r="E3802" s="94"/>
      <c r="F3802" s="95"/>
      <c r="G3802" s="278"/>
    </row>
    <row r="3803" spans="1:7" ht="24" customHeight="1" x14ac:dyDescent="0.2">
      <c r="A3803" s="277" t="s">
        <v>603</v>
      </c>
      <c r="B3803" s="93">
        <f>Contratista</f>
        <v>0</v>
      </c>
      <c r="C3803" s="90"/>
      <c r="D3803" s="90"/>
      <c r="E3803" s="90"/>
      <c r="F3803" s="96"/>
      <c r="G3803" s="279"/>
    </row>
    <row r="3804" spans="1:7" ht="24" customHeight="1" x14ac:dyDescent="0.2">
      <c r="A3804" s="277" t="s">
        <v>24</v>
      </c>
      <c r="B3804" s="93" t="str">
        <f>Obra</f>
        <v>EXTRACCION DE MANGRULLO EXISTENTE, PROVISION DE NUEVO MANGRULLO Y REFUNCIONALIZACION DE JUEGOS DE NIÑOS EN PARQUE DE MAYO</v>
      </c>
      <c r="C3804" s="90"/>
      <c r="D3804" s="90"/>
      <c r="E3804" s="90"/>
      <c r="F3804" s="96" t="s">
        <v>38</v>
      </c>
      <c r="G3804" s="280">
        <f>Fecha_Base</f>
        <v>44865</v>
      </c>
    </row>
    <row r="3805" spans="1:7" ht="24" customHeight="1" x14ac:dyDescent="0.2">
      <c r="A3805" s="281" t="s">
        <v>601</v>
      </c>
      <c r="B3805" s="91" t="str">
        <f>Ubicación</f>
        <v>CAPITAL</v>
      </c>
      <c r="C3805" s="91"/>
      <c r="D3805" s="97"/>
      <c r="E3805" s="98"/>
      <c r="G3805" s="282"/>
    </row>
    <row r="3806" spans="1:7" ht="24" customHeight="1" x14ac:dyDescent="0.2">
      <c r="A3806" s="281" t="s">
        <v>39</v>
      </c>
      <c r="B3806" s="100" t="str">
        <f>IFERROR(VALUE(LEFT(B3807,FIND(".",B3807)-1)),"")</f>
        <v/>
      </c>
      <c r="C3806" s="92" t="str">
        <f>IFERROR(VLOOKUP(B3806,Tabla_CyP,2,FALSE),"")</f>
        <v/>
      </c>
      <c r="E3806" s="98"/>
      <c r="G3806" s="282"/>
    </row>
    <row r="3807" spans="1:7" ht="24" customHeight="1" x14ac:dyDescent="0.2">
      <c r="A3807" s="281" t="s">
        <v>25</v>
      </c>
      <c r="B3807" s="101" t="str">
        <f>IFERROR(VLOOKUP(COUNTIF($A$1:A3807,"ANALISIS DE PRECIOS"),Tabla_NumeroItem,2,FALSE),"")</f>
        <v/>
      </c>
      <c r="C3807" s="92" t="str">
        <f>IFERROR(VLOOKUP(B3807,Tabla_CyP,2,FALSE),"")</f>
        <v/>
      </c>
      <c r="D3807" s="97"/>
      <c r="E3807" s="98"/>
      <c r="F3807" s="96" t="s">
        <v>26</v>
      </c>
      <c r="G3807" s="283" t="str">
        <f>IFERROR(VLOOKUP(B3807,Tabla_CyP,4,FALSE),"")</f>
        <v/>
      </c>
    </row>
    <row r="3808" spans="1:7" ht="24" customHeight="1" x14ac:dyDescent="0.2">
      <c r="A3808" s="281"/>
      <c r="B3808" s="91"/>
      <c r="D3808" s="97"/>
      <c r="E3808" s="98"/>
      <c r="G3808" s="282"/>
    </row>
    <row r="3809" spans="1:123" ht="24" customHeight="1" x14ac:dyDescent="0.2">
      <c r="A3809" s="334" t="s">
        <v>507</v>
      </c>
      <c r="B3809" s="335"/>
      <c r="C3809" s="336" t="s">
        <v>0</v>
      </c>
      <c r="D3809" s="336" t="s">
        <v>27</v>
      </c>
      <c r="E3809" s="338" t="s">
        <v>28</v>
      </c>
      <c r="F3809" s="340" t="s">
        <v>29</v>
      </c>
      <c r="G3809" s="340" t="s">
        <v>30</v>
      </c>
    </row>
    <row r="3810" spans="1:123" s="97" customFormat="1" ht="24" customHeight="1" x14ac:dyDescent="0.2">
      <c r="A3810" s="102" t="s">
        <v>508</v>
      </c>
      <c r="B3810" s="102" t="s">
        <v>509</v>
      </c>
      <c r="C3810" s="337"/>
      <c r="D3810" s="337"/>
      <c r="E3810" s="339"/>
      <c r="F3810" s="341"/>
      <c r="G3810" s="341"/>
      <c r="H3810" s="230"/>
      <c r="I3810" s="230"/>
      <c r="J3810" s="230"/>
      <c r="K3810" s="230"/>
      <c r="L3810" s="230"/>
      <c r="M3810" s="230"/>
      <c r="N3810" s="230"/>
      <c r="O3810" s="230"/>
      <c r="P3810" s="230"/>
      <c r="Q3810" s="230"/>
      <c r="R3810" s="230"/>
      <c r="S3810" s="230"/>
      <c r="T3810" s="230"/>
      <c r="U3810" s="230"/>
      <c r="V3810" s="230"/>
      <c r="W3810" s="230"/>
      <c r="X3810" s="230"/>
      <c r="Y3810" s="230"/>
      <c r="Z3810" s="230"/>
      <c r="AA3810" s="230"/>
      <c r="AB3810" s="230"/>
      <c r="AC3810" s="230"/>
      <c r="AD3810" s="230"/>
      <c r="AE3810" s="230"/>
      <c r="AF3810" s="230"/>
      <c r="AG3810" s="230"/>
      <c r="AH3810" s="230"/>
      <c r="AI3810" s="230"/>
      <c r="AJ3810" s="230"/>
      <c r="AK3810" s="230"/>
      <c r="AL3810" s="230"/>
      <c r="AM3810" s="230"/>
      <c r="AN3810" s="230"/>
      <c r="AO3810" s="230"/>
      <c r="AP3810" s="230"/>
      <c r="AQ3810" s="230"/>
      <c r="AR3810" s="230"/>
      <c r="AS3810" s="230"/>
      <c r="AT3810" s="230"/>
      <c r="AU3810" s="230"/>
      <c r="AV3810" s="230"/>
      <c r="AW3810" s="230"/>
      <c r="AX3810" s="230"/>
      <c r="AY3810" s="230"/>
      <c r="AZ3810" s="230"/>
      <c r="BA3810" s="230"/>
      <c r="BB3810" s="230"/>
      <c r="BC3810" s="230"/>
      <c r="BD3810" s="230"/>
      <c r="BE3810" s="230"/>
      <c r="BF3810" s="230"/>
      <c r="BG3810" s="230"/>
      <c r="BH3810" s="230"/>
      <c r="BI3810" s="230"/>
      <c r="BJ3810" s="230"/>
      <c r="BK3810" s="230"/>
      <c r="BL3810" s="230"/>
      <c r="BM3810" s="230"/>
      <c r="BN3810" s="230"/>
      <c r="BO3810" s="230"/>
      <c r="BP3810" s="230"/>
      <c r="BQ3810" s="230"/>
      <c r="BR3810" s="230"/>
      <c r="BS3810" s="230"/>
      <c r="BT3810" s="230"/>
      <c r="BU3810" s="230"/>
      <c r="BV3810" s="230"/>
      <c r="BW3810" s="230"/>
      <c r="BX3810" s="230"/>
      <c r="BY3810" s="230"/>
      <c r="BZ3810" s="230"/>
      <c r="CA3810" s="230"/>
      <c r="CB3810" s="230"/>
      <c r="CC3810" s="230"/>
      <c r="CD3810" s="230"/>
      <c r="CE3810" s="230"/>
      <c r="CF3810" s="230"/>
      <c r="CG3810" s="230"/>
      <c r="CH3810" s="230"/>
      <c r="CI3810" s="230"/>
      <c r="CJ3810" s="230"/>
      <c r="CK3810" s="230"/>
      <c r="CL3810" s="230"/>
      <c r="CM3810" s="230"/>
      <c r="CN3810" s="230"/>
      <c r="CO3810" s="230"/>
      <c r="CP3810" s="230"/>
      <c r="CQ3810" s="230"/>
      <c r="CR3810" s="230"/>
      <c r="CS3810" s="230"/>
      <c r="CT3810" s="230"/>
      <c r="CU3810" s="230"/>
      <c r="CV3810" s="230"/>
      <c r="CW3810" s="230"/>
      <c r="CX3810" s="230"/>
      <c r="CY3810" s="230"/>
      <c r="CZ3810" s="230"/>
      <c r="DA3810" s="230"/>
      <c r="DB3810" s="230"/>
      <c r="DC3810" s="230"/>
      <c r="DD3810" s="230"/>
      <c r="DE3810" s="230"/>
      <c r="DF3810" s="230"/>
      <c r="DG3810" s="230"/>
      <c r="DH3810" s="230"/>
      <c r="DI3810" s="230"/>
      <c r="DJ3810" s="230"/>
      <c r="DK3810" s="230"/>
      <c r="DL3810" s="230"/>
      <c r="DM3810" s="230"/>
      <c r="DN3810" s="230"/>
      <c r="DO3810" s="230"/>
      <c r="DP3810" s="230"/>
      <c r="DQ3810" s="230"/>
      <c r="DR3810" s="230"/>
      <c r="DS3810" s="230"/>
    </row>
    <row r="3811" spans="1:123" ht="24" customHeight="1" x14ac:dyDescent="0.2">
      <c r="A3811" s="284"/>
      <c r="B3811" s="103"/>
      <c r="C3811" s="143" t="s">
        <v>604</v>
      </c>
      <c r="D3811" s="104"/>
      <c r="E3811" s="105"/>
      <c r="F3811" s="106"/>
      <c r="G3811" s="285"/>
    </row>
    <row r="3812" spans="1:123" s="229" customFormat="1" ht="24" customHeight="1" x14ac:dyDescent="0.2">
      <c r="A3812" s="224" t="str">
        <f t="shared" ref="A3812:A3825" si="1141">IFERROR(VLOOKUP(C3812,Tabla_Insumos,4,FALSE),"")</f>
        <v/>
      </c>
      <c r="B3812" s="222" t="str">
        <f>IFERROR(VLOOKUP(C3812,Tabla_Insumos,5,FALSE),"")</f>
        <v/>
      </c>
      <c r="C3812" s="223"/>
      <c r="D3812" s="224" t="str">
        <f t="shared" ref="D3812:D3825" si="1142">IFERROR(VLOOKUP(C3812,Tabla_Insumos,2,FALSE),"")</f>
        <v/>
      </c>
      <c r="E3812" s="225"/>
      <c r="F3812" s="226">
        <f t="shared" ref="F3812:F3825" si="1143">IFERROR(VLOOKUP(C3812,Tabla_Insumos,3,FALSE),0)</f>
        <v>0</v>
      </c>
      <c r="G3812" s="286">
        <f>ROUND(E3812*F3812,2)</f>
        <v>0</v>
      </c>
    </row>
    <row r="3813" spans="1:123" s="229" customFormat="1" ht="24" customHeight="1" x14ac:dyDescent="0.2">
      <c r="A3813" s="224" t="str">
        <f t="shared" si="1141"/>
        <v/>
      </c>
      <c r="B3813" s="222" t="str">
        <f t="shared" ref="B3813:B3825" si="1144">IFERROR(VLOOKUP(C3813,Tabla_Insumos,5,FALSE),"")</f>
        <v/>
      </c>
      <c r="C3813" s="223"/>
      <c r="D3813" s="224" t="str">
        <f t="shared" si="1142"/>
        <v/>
      </c>
      <c r="E3813" s="225"/>
      <c r="F3813" s="226">
        <f t="shared" si="1143"/>
        <v>0</v>
      </c>
      <c r="G3813" s="286">
        <f t="shared" ref="G3813:G3825" si="1145">ROUND(E3813*F3813,2)</f>
        <v>0</v>
      </c>
    </row>
    <row r="3814" spans="1:123" s="229" customFormat="1" ht="24" customHeight="1" x14ac:dyDescent="0.2">
      <c r="A3814" s="224" t="str">
        <f t="shared" si="1141"/>
        <v/>
      </c>
      <c r="B3814" s="222" t="str">
        <f t="shared" si="1144"/>
        <v/>
      </c>
      <c r="C3814" s="223"/>
      <c r="D3814" s="224" t="str">
        <f t="shared" si="1142"/>
        <v/>
      </c>
      <c r="E3814" s="225"/>
      <c r="F3814" s="226">
        <f t="shared" si="1143"/>
        <v>0</v>
      </c>
      <c r="G3814" s="286">
        <f t="shared" si="1145"/>
        <v>0</v>
      </c>
    </row>
    <row r="3815" spans="1:123" s="229" customFormat="1" ht="24" customHeight="1" x14ac:dyDescent="0.2">
      <c r="A3815" s="224" t="str">
        <f t="shared" si="1141"/>
        <v/>
      </c>
      <c r="B3815" s="222" t="str">
        <f t="shared" si="1144"/>
        <v/>
      </c>
      <c r="C3815" s="223"/>
      <c r="D3815" s="224" t="str">
        <f t="shared" si="1142"/>
        <v/>
      </c>
      <c r="E3815" s="225"/>
      <c r="F3815" s="226">
        <f t="shared" si="1143"/>
        <v>0</v>
      </c>
      <c r="G3815" s="286">
        <f t="shared" si="1145"/>
        <v>0</v>
      </c>
    </row>
    <row r="3816" spans="1:123" s="229" customFormat="1" ht="24" customHeight="1" x14ac:dyDescent="0.2">
      <c r="A3816" s="224" t="str">
        <f t="shared" si="1141"/>
        <v/>
      </c>
      <c r="B3816" s="222" t="str">
        <f t="shared" si="1144"/>
        <v/>
      </c>
      <c r="C3816" s="223"/>
      <c r="D3816" s="224" t="str">
        <f t="shared" si="1142"/>
        <v/>
      </c>
      <c r="E3816" s="225"/>
      <c r="F3816" s="226">
        <f t="shared" si="1143"/>
        <v>0</v>
      </c>
      <c r="G3816" s="286">
        <f t="shared" si="1145"/>
        <v>0</v>
      </c>
    </row>
    <row r="3817" spans="1:123" s="229" customFormat="1" ht="24" customHeight="1" x14ac:dyDescent="0.2">
      <c r="A3817" s="224" t="str">
        <f t="shared" si="1141"/>
        <v/>
      </c>
      <c r="B3817" s="222" t="str">
        <f t="shared" si="1144"/>
        <v/>
      </c>
      <c r="C3817" s="223"/>
      <c r="D3817" s="224" t="str">
        <f t="shared" si="1142"/>
        <v/>
      </c>
      <c r="E3817" s="225"/>
      <c r="F3817" s="226">
        <f t="shared" si="1143"/>
        <v>0</v>
      </c>
      <c r="G3817" s="286">
        <f t="shared" si="1145"/>
        <v>0</v>
      </c>
    </row>
    <row r="3818" spans="1:123" s="229" customFormat="1" ht="24" customHeight="1" x14ac:dyDescent="0.2">
      <c r="A3818" s="224" t="str">
        <f t="shared" si="1141"/>
        <v/>
      </c>
      <c r="B3818" s="222" t="str">
        <f t="shared" si="1144"/>
        <v/>
      </c>
      <c r="C3818" s="223"/>
      <c r="D3818" s="224" t="str">
        <f t="shared" si="1142"/>
        <v/>
      </c>
      <c r="E3818" s="225"/>
      <c r="F3818" s="226">
        <f t="shared" si="1143"/>
        <v>0</v>
      </c>
      <c r="G3818" s="286">
        <f t="shared" si="1145"/>
        <v>0</v>
      </c>
    </row>
    <row r="3819" spans="1:123" s="229" customFormat="1" ht="24" customHeight="1" x14ac:dyDescent="0.2">
      <c r="A3819" s="224" t="str">
        <f t="shared" si="1141"/>
        <v/>
      </c>
      <c r="B3819" s="222" t="str">
        <f t="shared" si="1144"/>
        <v/>
      </c>
      <c r="C3819" s="223"/>
      <c r="D3819" s="224" t="str">
        <f t="shared" si="1142"/>
        <v/>
      </c>
      <c r="E3819" s="225"/>
      <c r="F3819" s="226">
        <f t="shared" si="1143"/>
        <v>0</v>
      </c>
      <c r="G3819" s="286">
        <f t="shared" si="1145"/>
        <v>0</v>
      </c>
    </row>
    <row r="3820" spans="1:123" s="229" customFormat="1" ht="24" customHeight="1" x14ac:dyDescent="0.2">
      <c r="A3820" s="224" t="str">
        <f t="shared" si="1141"/>
        <v/>
      </c>
      <c r="B3820" s="222" t="str">
        <f t="shared" si="1144"/>
        <v/>
      </c>
      <c r="C3820" s="223"/>
      <c r="D3820" s="224" t="str">
        <f t="shared" si="1142"/>
        <v/>
      </c>
      <c r="E3820" s="225"/>
      <c r="F3820" s="226">
        <f t="shared" si="1143"/>
        <v>0</v>
      </c>
      <c r="G3820" s="286">
        <f t="shared" si="1145"/>
        <v>0</v>
      </c>
    </row>
    <row r="3821" spans="1:123" s="229" customFormat="1" ht="24" customHeight="1" x14ac:dyDescent="0.2">
      <c r="A3821" s="224" t="str">
        <f t="shared" si="1141"/>
        <v/>
      </c>
      <c r="B3821" s="222" t="str">
        <f t="shared" si="1144"/>
        <v/>
      </c>
      <c r="C3821" s="223"/>
      <c r="D3821" s="224" t="str">
        <f t="shared" si="1142"/>
        <v/>
      </c>
      <c r="E3821" s="225"/>
      <c r="F3821" s="226">
        <f t="shared" si="1143"/>
        <v>0</v>
      </c>
      <c r="G3821" s="286">
        <f t="shared" si="1145"/>
        <v>0</v>
      </c>
    </row>
    <row r="3822" spans="1:123" s="229" customFormat="1" ht="24" customHeight="1" x14ac:dyDescent="0.2">
      <c r="A3822" s="224" t="str">
        <f t="shared" si="1141"/>
        <v/>
      </c>
      <c r="B3822" s="222" t="str">
        <f t="shared" si="1144"/>
        <v/>
      </c>
      <c r="C3822" s="223"/>
      <c r="D3822" s="224" t="str">
        <f t="shared" si="1142"/>
        <v/>
      </c>
      <c r="E3822" s="225"/>
      <c r="F3822" s="226">
        <f t="shared" si="1143"/>
        <v>0</v>
      </c>
      <c r="G3822" s="286">
        <f t="shared" si="1145"/>
        <v>0</v>
      </c>
    </row>
    <row r="3823" spans="1:123" s="229" customFormat="1" ht="24" customHeight="1" x14ac:dyDescent="0.2">
      <c r="A3823" s="224" t="str">
        <f t="shared" si="1141"/>
        <v/>
      </c>
      <c r="B3823" s="222" t="str">
        <f t="shared" si="1144"/>
        <v/>
      </c>
      <c r="C3823" s="223"/>
      <c r="D3823" s="224" t="str">
        <f t="shared" si="1142"/>
        <v/>
      </c>
      <c r="E3823" s="225"/>
      <c r="F3823" s="226">
        <f t="shared" si="1143"/>
        <v>0</v>
      </c>
      <c r="G3823" s="286">
        <f t="shared" si="1145"/>
        <v>0</v>
      </c>
    </row>
    <row r="3824" spans="1:123" s="229" customFormat="1" ht="24" customHeight="1" x14ac:dyDescent="0.2">
      <c r="A3824" s="224" t="str">
        <f t="shared" si="1141"/>
        <v/>
      </c>
      <c r="B3824" s="222" t="str">
        <f t="shared" si="1144"/>
        <v/>
      </c>
      <c r="C3824" s="223"/>
      <c r="D3824" s="224" t="str">
        <f t="shared" si="1142"/>
        <v/>
      </c>
      <c r="E3824" s="225"/>
      <c r="F3824" s="226">
        <f t="shared" si="1143"/>
        <v>0</v>
      </c>
      <c r="G3824" s="286">
        <f t="shared" si="1145"/>
        <v>0</v>
      </c>
    </row>
    <row r="3825" spans="1:7" s="229" customFormat="1" ht="24" customHeight="1" x14ac:dyDescent="0.2">
      <c r="A3825" s="224" t="str">
        <f t="shared" si="1141"/>
        <v/>
      </c>
      <c r="B3825" s="222" t="str">
        <f t="shared" si="1144"/>
        <v/>
      </c>
      <c r="C3825" s="223"/>
      <c r="D3825" s="224" t="str">
        <f t="shared" si="1142"/>
        <v/>
      </c>
      <c r="E3825" s="225"/>
      <c r="F3825" s="227">
        <f t="shared" si="1143"/>
        <v>0</v>
      </c>
      <c r="G3825" s="286">
        <f t="shared" si="1145"/>
        <v>0</v>
      </c>
    </row>
    <row r="3826" spans="1:7" ht="24" customHeight="1" x14ac:dyDescent="0.2">
      <c r="A3826" s="287"/>
      <c r="D3826" s="97"/>
      <c r="E3826" s="98"/>
      <c r="F3826" s="273" t="s">
        <v>31</v>
      </c>
      <c r="G3826" s="288">
        <f>SUBTOTAL(9,G3812:G3825)</f>
        <v>0</v>
      </c>
    </row>
    <row r="3827" spans="1:7" ht="24" customHeight="1" x14ac:dyDescent="0.2">
      <c r="A3827" s="287"/>
      <c r="C3827" s="107" t="s">
        <v>605</v>
      </c>
      <c r="D3827" s="97"/>
      <c r="E3827" s="98"/>
      <c r="G3827" s="289"/>
    </row>
    <row r="3828" spans="1:7" s="229" customFormat="1" ht="24" customHeight="1" x14ac:dyDescent="0.2">
      <c r="A3828" s="224" t="str">
        <f t="shared" ref="A3828:A3835" si="1146">IFERROR(VLOOKUP(C3828,Tabla_Insumos,4,FALSE),"")</f>
        <v/>
      </c>
      <c r="B3828" s="222">
        <f t="shared" ref="B3828:B3835" si="1147">IFERROR(VLOOKUP(A3828,Tabla_Indices,5,FALSE),"")</f>
        <v>0</v>
      </c>
      <c r="C3828" s="223"/>
      <c r="D3828" s="224" t="str">
        <f t="shared" ref="D3828:D3835" si="1148">IFERROR(VLOOKUP(C3828,Tabla_Insumos,2,FALSE),"")</f>
        <v/>
      </c>
      <c r="E3828" s="225"/>
      <c r="F3828" s="228">
        <f t="shared" ref="F3828:F3835" si="1149">IFERROR(VLOOKUP(C3828,Tabla_Insumos,3,FALSE),0)</f>
        <v>0</v>
      </c>
      <c r="G3828" s="286">
        <f>ROUND(E3828*F3828,2)</f>
        <v>0</v>
      </c>
    </row>
    <row r="3829" spans="1:7" s="229" customFormat="1" ht="24" customHeight="1" x14ac:dyDescent="0.2">
      <c r="A3829" s="224" t="str">
        <f t="shared" si="1146"/>
        <v/>
      </c>
      <c r="B3829" s="222">
        <f t="shared" si="1147"/>
        <v>0</v>
      </c>
      <c r="C3829" s="223"/>
      <c r="D3829" s="224" t="str">
        <f t="shared" si="1148"/>
        <v/>
      </c>
      <c r="E3829" s="225"/>
      <c r="F3829" s="228">
        <f t="shared" si="1149"/>
        <v>0</v>
      </c>
      <c r="G3829" s="286">
        <f>ROUND(E3829*F3829,2)</f>
        <v>0</v>
      </c>
    </row>
    <row r="3830" spans="1:7" s="229" customFormat="1" ht="24" customHeight="1" x14ac:dyDescent="0.2">
      <c r="A3830" s="224" t="str">
        <f t="shared" si="1146"/>
        <v/>
      </c>
      <c r="B3830" s="222">
        <f t="shared" si="1147"/>
        <v>0</v>
      </c>
      <c r="C3830" s="223"/>
      <c r="D3830" s="224" t="str">
        <f t="shared" si="1148"/>
        <v/>
      </c>
      <c r="E3830" s="225"/>
      <c r="F3830" s="228">
        <f t="shared" si="1149"/>
        <v>0</v>
      </c>
      <c r="G3830" s="286">
        <f t="shared" ref="G3830:G3835" si="1150">ROUND(E3830*F3830,2)</f>
        <v>0</v>
      </c>
    </row>
    <row r="3831" spans="1:7" s="229" customFormat="1" ht="24" customHeight="1" x14ac:dyDescent="0.2">
      <c r="A3831" s="224" t="str">
        <f t="shared" si="1146"/>
        <v/>
      </c>
      <c r="B3831" s="222">
        <f t="shared" si="1147"/>
        <v>0</v>
      </c>
      <c r="C3831" s="223"/>
      <c r="D3831" s="224" t="str">
        <f t="shared" si="1148"/>
        <v/>
      </c>
      <c r="E3831" s="225"/>
      <c r="F3831" s="228">
        <f t="shared" si="1149"/>
        <v>0</v>
      </c>
      <c r="G3831" s="286">
        <f t="shared" si="1150"/>
        <v>0</v>
      </c>
    </row>
    <row r="3832" spans="1:7" s="229" customFormat="1" ht="24" customHeight="1" x14ac:dyDescent="0.2">
      <c r="A3832" s="224" t="str">
        <f t="shared" si="1146"/>
        <v/>
      </c>
      <c r="B3832" s="222">
        <f t="shared" si="1147"/>
        <v>0</v>
      </c>
      <c r="C3832" s="223"/>
      <c r="D3832" s="224" t="str">
        <f t="shared" si="1148"/>
        <v/>
      </c>
      <c r="E3832" s="225"/>
      <c r="F3832" s="226">
        <f t="shared" si="1149"/>
        <v>0</v>
      </c>
      <c r="G3832" s="286">
        <f t="shared" si="1150"/>
        <v>0</v>
      </c>
    </row>
    <row r="3833" spans="1:7" s="229" customFormat="1" ht="24" customHeight="1" x14ac:dyDescent="0.2">
      <c r="A3833" s="224" t="str">
        <f t="shared" si="1146"/>
        <v/>
      </c>
      <c r="B3833" s="222">
        <f t="shared" si="1147"/>
        <v>0</v>
      </c>
      <c r="C3833" s="223"/>
      <c r="D3833" s="224" t="str">
        <f t="shared" si="1148"/>
        <v/>
      </c>
      <c r="E3833" s="225"/>
      <c r="F3833" s="226">
        <f t="shared" si="1149"/>
        <v>0</v>
      </c>
      <c r="G3833" s="286">
        <f t="shared" si="1150"/>
        <v>0</v>
      </c>
    </row>
    <row r="3834" spans="1:7" s="229" customFormat="1" ht="24" customHeight="1" x14ac:dyDescent="0.2">
      <c r="A3834" s="224" t="str">
        <f t="shared" si="1146"/>
        <v/>
      </c>
      <c r="B3834" s="222">
        <f t="shared" si="1147"/>
        <v>0</v>
      </c>
      <c r="C3834" s="223"/>
      <c r="D3834" s="224" t="str">
        <f t="shared" si="1148"/>
        <v/>
      </c>
      <c r="E3834" s="225"/>
      <c r="F3834" s="226">
        <f t="shared" si="1149"/>
        <v>0</v>
      </c>
      <c r="G3834" s="286">
        <f t="shared" si="1150"/>
        <v>0</v>
      </c>
    </row>
    <row r="3835" spans="1:7" s="229" customFormat="1" ht="24" customHeight="1" x14ac:dyDescent="0.2">
      <c r="A3835" s="224" t="str">
        <f t="shared" si="1146"/>
        <v/>
      </c>
      <c r="B3835" s="222">
        <f t="shared" si="1147"/>
        <v>0</v>
      </c>
      <c r="C3835" s="223"/>
      <c r="D3835" s="224" t="str">
        <f t="shared" si="1148"/>
        <v/>
      </c>
      <c r="E3835" s="225"/>
      <c r="F3835" s="226">
        <f t="shared" si="1149"/>
        <v>0</v>
      </c>
      <c r="G3835" s="286">
        <f t="shared" si="1150"/>
        <v>0</v>
      </c>
    </row>
    <row r="3836" spans="1:7" ht="24" customHeight="1" x14ac:dyDescent="0.2">
      <c r="A3836" s="287"/>
      <c r="D3836" s="97"/>
      <c r="E3836" s="98"/>
      <c r="F3836" s="273" t="s">
        <v>32</v>
      </c>
      <c r="G3836" s="288">
        <f>SUBTOTAL(9,G3828:G3835)</f>
        <v>0</v>
      </c>
    </row>
    <row r="3837" spans="1:7" ht="24" customHeight="1" x14ac:dyDescent="0.2">
      <c r="A3837" s="287"/>
      <c r="C3837" s="107" t="s">
        <v>606</v>
      </c>
      <c r="D3837" s="97"/>
      <c r="E3837" s="98"/>
      <c r="G3837" s="289"/>
    </row>
    <row r="3838" spans="1:7" s="229" customFormat="1" ht="24" customHeight="1" x14ac:dyDescent="0.2">
      <c r="A3838" s="224" t="str">
        <f t="shared" ref="A3838:A3846" si="1151">IFERROR(VLOOKUP(C3838,Tabla_Insumos,4,FALSE),"")</f>
        <v/>
      </c>
      <c r="B3838" s="222" t="str">
        <f t="shared" ref="B3838:B3846" si="1152">IFERROR(VLOOKUP(C3838,Tabla_Insumos,5,FALSE),"")</f>
        <v/>
      </c>
      <c r="C3838" s="223"/>
      <c r="D3838" s="224" t="str">
        <f t="shared" ref="D3838:D3846" si="1153">IFERROR(VLOOKUP(C3838,Tabla_Insumos,2,FALSE),"")</f>
        <v/>
      </c>
      <c r="E3838" s="225"/>
      <c r="F3838" s="226">
        <f t="shared" ref="F3838:F3846" si="1154">IFERROR(VLOOKUP(C3838,Tabla_Insumos,3,FALSE),0)</f>
        <v>0</v>
      </c>
      <c r="G3838" s="286">
        <f t="shared" ref="G3838:G3846" si="1155">ROUND(E3838*F3838,2)</f>
        <v>0</v>
      </c>
    </row>
    <row r="3839" spans="1:7" s="229" customFormat="1" ht="24" customHeight="1" x14ac:dyDescent="0.2">
      <c r="A3839" s="224" t="str">
        <f t="shared" si="1151"/>
        <v/>
      </c>
      <c r="B3839" s="222" t="str">
        <f t="shared" si="1152"/>
        <v/>
      </c>
      <c r="C3839" s="223"/>
      <c r="D3839" s="224" t="str">
        <f t="shared" si="1153"/>
        <v/>
      </c>
      <c r="E3839" s="225"/>
      <c r="F3839" s="226">
        <f t="shared" si="1154"/>
        <v>0</v>
      </c>
      <c r="G3839" s="286">
        <f t="shared" si="1155"/>
        <v>0</v>
      </c>
    </row>
    <row r="3840" spans="1:7" s="229" customFormat="1" ht="24" customHeight="1" x14ac:dyDescent="0.2">
      <c r="A3840" s="224" t="str">
        <f t="shared" si="1151"/>
        <v/>
      </c>
      <c r="B3840" s="222" t="str">
        <f t="shared" si="1152"/>
        <v/>
      </c>
      <c r="C3840" s="223"/>
      <c r="D3840" s="224" t="str">
        <f t="shared" si="1153"/>
        <v/>
      </c>
      <c r="E3840" s="225"/>
      <c r="F3840" s="226">
        <f t="shared" si="1154"/>
        <v>0</v>
      </c>
      <c r="G3840" s="286">
        <f t="shared" si="1155"/>
        <v>0</v>
      </c>
    </row>
    <row r="3841" spans="1:7" s="229" customFormat="1" ht="24" customHeight="1" x14ac:dyDescent="0.2">
      <c r="A3841" s="224" t="str">
        <f t="shared" si="1151"/>
        <v/>
      </c>
      <c r="B3841" s="222" t="str">
        <f t="shared" si="1152"/>
        <v/>
      </c>
      <c r="C3841" s="223"/>
      <c r="D3841" s="224" t="str">
        <f t="shared" si="1153"/>
        <v/>
      </c>
      <c r="E3841" s="225"/>
      <c r="F3841" s="226">
        <f t="shared" si="1154"/>
        <v>0</v>
      </c>
      <c r="G3841" s="286">
        <f t="shared" si="1155"/>
        <v>0</v>
      </c>
    </row>
    <row r="3842" spans="1:7" s="229" customFormat="1" ht="24" customHeight="1" x14ac:dyDescent="0.2">
      <c r="A3842" s="224" t="str">
        <f t="shared" si="1151"/>
        <v/>
      </c>
      <c r="B3842" s="222" t="str">
        <f t="shared" si="1152"/>
        <v/>
      </c>
      <c r="C3842" s="223"/>
      <c r="D3842" s="224" t="str">
        <f t="shared" si="1153"/>
        <v/>
      </c>
      <c r="E3842" s="225"/>
      <c r="F3842" s="226">
        <f t="shared" si="1154"/>
        <v>0</v>
      </c>
      <c r="G3842" s="286">
        <f t="shared" si="1155"/>
        <v>0</v>
      </c>
    </row>
    <row r="3843" spans="1:7" s="229" customFormat="1" ht="24" customHeight="1" x14ac:dyDescent="0.2">
      <c r="A3843" s="224" t="str">
        <f t="shared" si="1151"/>
        <v/>
      </c>
      <c r="B3843" s="222" t="str">
        <f t="shared" si="1152"/>
        <v/>
      </c>
      <c r="C3843" s="223"/>
      <c r="D3843" s="224" t="str">
        <f t="shared" si="1153"/>
        <v/>
      </c>
      <c r="E3843" s="225"/>
      <c r="F3843" s="226">
        <f t="shared" si="1154"/>
        <v>0</v>
      </c>
      <c r="G3843" s="286">
        <f t="shared" si="1155"/>
        <v>0</v>
      </c>
    </row>
    <row r="3844" spans="1:7" s="229" customFormat="1" ht="24" customHeight="1" x14ac:dyDescent="0.2">
      <c r="A3844" s="224" t="str">
        <f t="shared" si="1151"/>
        <v/>
      </c>
      <c r="B3844" s="222" t="str">
        <f t="shared" si="1152"/>
        <v/>
      </c>
      <c r="C3844" s="223"/>
      <c r="D3844" s="224" t="str">
        <f t="shared" si="1153"/>
        <v/>
      </c>
      <c r="E3844" s="225"/>
      <c r="F3844" s="226">
        <f t="shared" si="1154"/>
        <v>0</v>
      </c>
      <c r="G3844" s="286">
        <f t="shared" si="1155"/>
        <v>0</v>
      </c>
    </row>
    <row r="3845" spans="1:7" s="229" customFormat="1" ht="24" customHeight="1" x14ac:dyDescent="0.2">
      <c r="A3845" s="224" t="str">
        <f t="shared" si="1151"/>
        <v/>
      </c>
      <c r="B3845" s="222" t="str">
        <f t="shared" si="1152"/>
        <v/>
      </c>
      <c r="C3845" s="223"/>
      <c r="D3845" s="224" t="str">
        <f t="shared" si="1153"/>
        <v/>
      </c>
      <c r="E3845" s="225"/>
      <c r="F3845" s="226">
        <f t="shared" si="1154"/>
        <v>0</v>
      </c>
      <c r="G3845" s="286">
        <f t="shared" si="1155"/>
        <v>0</v>
      </c>
    </row>
    <row r="3846" spans="1:7" s="229" customFormat="1" ht="24" customHeight="1" x14ac:dyDescent="0.2">
      <c r="A3846" s="224" t="str">
        <f t="shared" si="1151"/>
        <v/>
      </c>
      <c r="B3846" s="222" t="str">
        <f t="shared" si="1152"/>
        <v/>
      </c>
      <c r="C3846" s="223"/>
      <c r="D3846" s="224" t="str">
        <f t="shared" si="1153"/>
        <v/>
      </c>
      <c r="E3846" s="225"/>
      <c r="F3846" s="226">
        <f t="shared" si="1154"/>
        <v>0</v>
      </c>
      <c r="G3846" s="286">
        <f t="shared" si="1155"/>
        <v>0</v>
      </c>
    </row>
    <row r="3847" spans="1:7" ht="24" customHeight="1" x14ac:dyDescent="0.2">
      <c r="A3847" s="290"/>
      <c r="B3847" s="97"/>
      <c r="D3847" s="97"/>
      <c r="E3847" s="98"/>
      <c r="F3847" s="273" t="s">
        <v>33</v>
      </c>
      <c r="G3847" s="288">
        <f>SUBTOTAL(9,G3838:G3846)</f>
        <v>0</v>
      </c>
    </row>
    <row r="3848" spans="1:7" ht="24" customHeight="1" x14ac:dyDescent="0.2">
      <c r="A3848" s="291"/>
      <c r="B3848" s="97"/>
      <c r="D3848" s="97"/>
      <c r="E3848" s="98"/>
      <c r="G3848" s="289"/>
    </row>
    <row r="3849" spans="1:7" ht="24" customHeight="1" x14ac:dyDescent="0.2">
      <c r="A3849" s="292" t="str">
        <f>B3807</f>
        <v/>
      </c>
      <c r="B3849" s="293" t="str">
        <f>C3807</f>
        <v/>
      </c>
      <c r="C3849" s="104"/>
      <c r="D3849" s="104" t="s">
        <v>34</v>
      </c>
      <c r="E3849" s="105"/>
      <c r="F3849" s="295" t="s">
        <v>35</v>
      </c>
      <c r="G3849" s="294">
        <f>SUBTOTAL(9,G3812:G3848)</f>
        <v>0</v>
      </c>
    </row>
    <row r="3851" spans="1:7" ht="24" customHeight="1" x14ac:dyDescent="0.2">
      <c r="A3851" s="274" t="s">
        <v>37</v>
      </c>
      <c r="B3851" s="275"/>
      <c r="C3851" s="275"/>
      <c r="D3851" s="275"/>
      <c r="E3851" s="275"/>
      <c r="F3851" s="275"/>
      <c r="G3851" s="276"/>
    </row>
    <row r="3852" spans="1:7" ht="24" customHeight="1" x14ac:dyDescent="0.2">
      <c r="A3852" s="277" t="s">
        <v>602</v>
      </c>
      <c r="B3852" s="93" t="str">
        <f>Comitente</f>
        <v>DIRECCION PROVINCIAL DE ESPACIOS VERDES</v>
      </c>
      <c r="C3852" s="89"/>
      <c r="D3852" s="94"/>
      <c r="E3852" s="94"/>
      <c r="F3852" s="95"/>
      <c r="G3852" s="278"/>
    </row>
    <row r="3853" spans="1:7" ht="24" customHeight="1" x14ac:dyDescent="0.2">
      <c r="A3853" s="277" t="s">
        <v>603</v>
      </c>
      <c r="B3853" s="93">
        <f>Contratista</f>
        <v>0</v>
      </c>
      <c r="C3853" s="90"/>
      <c r="D3853" s="90"/>
      <c r="E3853" s="90"/>
      <c r="F3853" s="96"/>
      <c r="G3853" s="279"/>
    </row>
    <row r="3854" spans="1:7" ht="24" customHeight="1" x14ac:dyDescent="0.2">
      <c r="A3854" s="277" t="s">
        <v>24</v>
      </c>
      <c r="B3854" s="93" t="str">
        <f>Obra</f>
        <v>EXTRACCION DE MANGRULLO EXISTENTE, PROVISION DE NUEVO MANGRULLO Y REFUNCIONALIZACION DE JUEGOS DE NIÑOS EN PARQUE DE MAYO</v>
      </c>
      <c r="C3854" s="90"/>
      <c r="D3854" s="90"/>
      <c r="E3854" s="90"/>
      <c r="F3854" s="96" t="s">
        <v>38</v>
      </c>
      <c r="G3854" s="280">
        <f>Fecha_Base</f>
        <v>44865</v>
      </c>
    </row>
    <row r="3855" spans="1:7" ht="24" customHeight="1" x14ac:dyDescent="0.2">
      <c r="A3855" s="281" t="s">
        <v>601</v>
      </c>
      <c r="B3855" s="91" t="str">
        <f>Ubicación</f>
        <v>CAPITAL</v>
      </c>
      <c r="C3855" s="91"/>
      <c r="D3855" s="97"/>
      <c r="E3855" s="98"/>
      <c r="G3855" s="282"/>
    </row>
    <row r="3856" spans="1:7" ht="24" customHeight="1" x14ac:dyDescent="0.2">
      <c r="A3856" s="281" t="s">
        <v>39</v>
      </c>
      <c r="B3856" s="100" t="str">
        <f>IFERROR(VALUE(LEFT(B3857,FIND(".",B3857)-1)),"")</f>
        <v/>
      </c>
      <c r="C3856" s="92" t="str">
        <f>IFERROR(VLOOKUP(B3856,Tabla_CyP,2,FALSE),"")</f>
        <v/>
      </c>
      <c r="E3856" s="98"/>
      <c r="G3856" s="282"/>
    </row>
    <row r="3857" spans="1:123" ht="24" customHeight="1" x14ac:dyDescent="0.2">
      <c r="A3857" s="281" t="s">
        <v>25</v>
      </c>
      <c r="B3857" s="101" t="str">
        <f>IFERROR(VLOOKUP(COUNTIF($A$1:A3857,"ANALISIS DE PRECIOS"),Tabla_NumeroItem,2,FALSE),"")</f>
        <v/>
      </c>
      <c r="C3857" s="92" t="str">
        <f>IFERROR(VLOOKUP(B3857,Tabla_CyP,2,FALSE),"")</f>
        <v/>
      </c>
      <c r="D3857" s="97"/>
      <c r="E3857" s="98"/>
      <c r="F3857" s="96" t="s">
        <v>26</v>
      </c>
      <c r="G3857" s="283" t="str">
        <f>IFERROR(VLOOKUP(B3857,Tabla_CyP,4,FALSE),"")</f>
        <v/>
      </c>
    </row>
    <row r="3858" spans="1:123" ht="24" customHeight="1" x14ac:dyDescent="0.2">
      <c r="A3858" s="281"/>
      <c r="B3858" s="91"/>
      <c r="D3858" s="97"/>
      <c r="E3858" s="98"/>
      <c r="G3858" s="282"/>
    </row>
    <row r="3859" spans="1:123" ht="24" customHeight="1" x14ac:dyDescent="0.2">
      <c r="A3859" s="334" t="s">
        <v>507</v>
      </c>
      <c r="B3859" s="335"/>
      <c r="C3859" s="336" t="s">
        <v>0</v>
      </c>
      <c r="D3859" s="336" t="s">
        <v>27</v>
      </c>
      <c r="E3859" s="338" t="s">
        <v>28</v>
      </c>
      <c r="F3859" s="340" t="s">
        <v>29</v>
      </c>
      <c r="G3859" s="340" t="s">
        <v>30</v>
      </c>
    </row>
    <row r="3860" spans="1:123" s="97" customFormat="1" ht="24" customHeight="1" x14ac:dyDescent="0.2">
      <c r="A3860" s="102" t="s">
        <v>508</v>
      </c>
      <c r="B3860" s="102" t="s">
        <v>509</v>
      </c>
      <c r="C3860" s="337"/>
      <c r="D3860" s="337"/>
      <c r="E3860" s="339"/>
      <c r="F3860" s="341"/>
      <c r="G3860" s="341"/>
      <c r="H3860" s="230"/>
      <c r="I3860" s="230"/>
      <c r="J3860" s="230"/>
      <c r="K3860" s="230"/>
      <c r="L3860" s="230"/>
      <c r="M3860" s="230"/>
      <c r="N3860" s="230"/>
      <c r="O3860" s="230"/>
      <c r="P3860" s="230"/>
      <c r="Q3860" s="230"/>
      <c r="R3860" s="230"/>
      <c r="S3860" s="230"/>
      <c r="T3860" s="230"/>
      <c r="U3860" s="230"/>
      <c r="V3860" s="230"/>
      <c r="W3860" s="230"/>
      <c r="X3860" s="230"/>
      <c r="Y3860" s="230"/>
      <c r="Z3860" s="230"/>
      <c r="AA3860" s="230"/>
      <c r="AB3860" s="230"/>
      <c r="AC3860" s="230"/>
      <c r="AD3860" s="230"/>
      <c r="AE3860" s="230"/>
      <c r="AF3860" s="230"/>
      <c r="AG3860" s="230"/>
      <c r="AH3860" s="230"/>
      <c r="AI3860" s="230"/>
      <c r="AJ3860" s="230"/>
      <c r="AK3860" s="230"/>
      <c r="AL3860" s="230"/>
      <c r="AM3860" s="230"/>
      <c r="AN3860" s="230"/>
      <c r="AO3860" s="230"/>
      <c r="AP3860" s="230"/>
      <c r="AQ3860" s="230"/>
      <c r="AR3860" s="230"/>
      <c r="AS3860" s="230"/>
      <c r="AT3860" s="230"/>
      <c r="AU3860" s="230"/>
      <c r="AV3860" s="230"/>
      <c r="AW3860" s="230"/>
      <c r="AX3860" s="230"/>
      <c r="AY3860" s="230"/>
      <c r="AZ3860" s="230"/>
      <c r="BA3860" s="230"/>
      <c r="BB3860" s="230"/>
      <c r="BC3860" s="230"/>
      <c r="BD3860" s="230"/>
      <c r="BE3860" s="230"/>
      <c r="BF3860" s="230"/>
      <c r="BG3860" s="230"/>
      <c r="BH3860" s="230"/>
      <c r="BI3860" s="230"/>
      <c r="BJ3860" s="230"/>
      <c r="BK3860" s="230"/>
      <c r="BL3860" s="230"/>
      <c r="BM3860" s="230"/>
      <c r="BN3860" s="230"/>
      <c r="BO3860" s="230"/>
      <c r="BP3860" s="230"/>
      <c r="BQ3860" s="230"/>
      <c r="BR3860" s="230"/>
      <c r="BS3860" s="230"/>
      <c r="BT3860" s="230"/>
      <c r="BU3860" s="230"/>
      <c r="BV3860" s="230"/>
      <c r="BW3860" s="230"/>
      <c r="BX3860" s="230"/>
      <c r="BY3860" s="230"/>
      <c r="BZ3860" s="230"/>
      <c r="CA3860" s="230"/>
      <c r="CB3860" s="230"/>
      <c r="CC3860" s="230"/>
      <c r="CD3860" s="230"/>
      <c r="CE3860" s="230"/>
      <c r="CF3860" s="230"/>
      <c r="CG3860" s="230"/>
      <c r="CH3860" s="230"/>
      <c r="CI3860" s="230"/>
      <c r="CJ3860" s="230"/>
      <c r="CK3860" s="230"/>
      <c r="CL3860" s="230"/>
      <c r="CM3860" s="230"/>
      <c r="CN3860" s="230"/>
      <c r="CO3860" s="230"/>
      <c r="CP3860" s="230"/>
      <c r="CQ3860" s="230"/>
      <c r="CR3860" s="230"/>
      <c r="CS3860" s="230"/>
      <c r="CT3860" s="230"/>
      <c r="CU3860" s="230"/>
      <c r="CV3860" s="230"/>
      <c r="CW3860" s="230"/>
      <c r="CX3860" s="230"/>
      <c r="CY3860" s="230"/>
      <c r="CZ3860" s="230"/>
      <c r="DA3860" s="230"/>
      <c r="DB3860" s="230"/>
      <c r="DC3860" s="230"/>
      <c r="DD3860" s="230"/>
      <c r="DE3860" s="230"/>
      <c r="DF3860" s="230"/>
      <c r="DG3860" s="230"/>
      <c r="DH3860" s="230"/>
      <c r="DI3860" s="230"/>
      <c r="DJ3860" s="230"/>
      <c r="DK3860" s="230"/>
      <c r="DL3860" s="230"/>
      <c r="DM3860" s="230"/>
      <c r="DN3860" s="230"/>
      <c r="DO3860" s="230"/>
      <c r="DP3860" s="230"/>
      <c r="DQ3860" s="230"/>
      <c r="DR3860" s="230"/>
      <c r="DS3860" s="230"/>
    </row>
    <row r="3861" spans="1:123" ht="24" customHeight="1" x14ac:dyDescent="0.2">
      <c r="A3861" s="284"/>
      <c r="B3861" s="103"/>
      <c r="C3861" s="143" t="s">
        <v>604</v>
      </c>
      <c r="D3861" s="104"/>
      <c r="E3861" s="105"/>
      <c r="F3861" s="106"/>
      <c r="G3861" s="285"/>
    </row>
    <row r="3862" spans="1:123" s="229" customFormat="1" ht="24" customHeight="1" x14ac:dyDescent="0.2">
      <c r="A3862" s="224" t="str">
        <f t="shared" ref="A3862:A3875" si="1156">IFERROR(VLOOKUP(C3862,Tabla_Insumos,4,FALSE),"")</f>
        <v/>
      </c>
      <c r="B3862" s="222" t="str">
        <f>IFERROR(VLOOKUP(C3862,Tabla_Insumos,5,FALSE),"")</f>
        <v/>
      </c>
      <c r="C3862" s="223"/>
      <c r="D3862" s="224" t="str">
        <f t="shared" ref="D3862:D3875" si="1157">IFERROR(VLOOKUP(C3862,Tabla_Insumos,2,FALSE),"")</f>
        <v/>
      </c>
      <c r="E3862" s="225"/>
      <c r="F3862" s="226">
        <f t="shared" ref="F3862:F3875" si="1158">IFERROR(VLOOKUP(C3862,Tabla_Insumos,3,FALSE),0)</f>
        <v>0</v>
      </c>
      <c r="G3862" s="286">
        <f>ROUND(E3862*F3862,2)</f>
        <v>0</v>
      </c>
    </row>
    <row r="3863" spans="1:123" s="229" customFormat="1" ht="24" customHeight="1" x14ac:dyDescent="0.2">
      <c r="A3863" s="224" t="str">
        <f t="shared" si="1156"/>
        <v/>
      </c>
      <c r="B3863" s="222" t="str">
        <f t="shared" ref="B3863:B3875" si="1159">IFERROR(VLOOKUP(C3863,Tabla_Insumos,5,FALSE),"")</f>
        <v/>
      </c>
      <c r="C3863" s="223"/>
      <c r="D3863" s="224" t="str">
        <f t="shared" si="1157"/>
        <v/>
      </c>
      <c r="E3863" s="225"/>
      <c r="F3863" s="226">
        <f t="shared" si="1158"/>
        <v>0</v>
      </c>
      <c r="G3863" s="286">
        <f t="shared" ref="G3863:G3875" si="1160">ROUND(E3863*F3863,2)</f>
        <v>0</v>
      </c>
    </row>
    <row r="3864" spans="1:123" s="229" customFormat="1" ht="24" customHeight="1" x14ac:dyDescent="0.2">
      <c r="A3864" s="224" t="str">
        <f t="shared" si="1156"/>
        <v/>
      </c>
      <c r="B3864" s="222" t="str">
        <f t="shared" si="1159"/>
        <v/>
      </c>
      <c r="C3864" s="223"/>
      <c r="D3864" s="224" t="str">
        <f t="shared" si="1157"/>
        <v/>
      </c>
      <c r="E3864" s="225"/>
      <c r="F3864" s="226">
        <f t="shared" si="1158"/>
        <v>0</v>
      </c>
      <c r="G3864" s="286">
        <f t="shared" si="1160"/>
        <v>0</v>
      </c>
    </row>
    <row r="3865" spans="1:123" s="229" customFormat="1" ht="24" customHeight="1" x14ac:dyDescent="0.2">
      <c r="A3865" s="224" t="str">
        <f t="shared" si="1156"/>
        <v/>
      </c>
      <c r="B3865" s="222" t="str">
        <f t="shared" si="1159"/>
        <v/>
      </c>
      <c r="C3865" s="223"/>
      <c r="D3865" s="224" t="str">
        <f t="shared" si="1157"/>
        <v/>
      </c>
      <c r="E3865" s="225"/>
      <c r="F3865" s="226">
        <f t="shared" si="1158"/>
        <v>0</v>
      </c>
      <c r="G3865" s="286">
        <f t="shared" si="1160"/>
        <v>0</v>
      </c>
    </row>
    <row r="3866" spans="1:123" s="229" customFormat="1" ht="24" customHeight="1" x14ac:dyDescent="0.2">
      <c r="A3866" s="224" t="str">
        <f t="shared" si="1156"/>
        <v/>
      </c>
      <c r="B3866" s="222" t="str">
        <f t="shared" si="1159"/>
        <v/>
      </c>
      <c r="C3866" s="223"/>
      <c r="D3866" s="224" t="str">
        <f t="shared" si="1157"/>
        <v/>
      </c>
      <c r="E3866" s="225"/>
      <c r="F3866" s="226">
        <f t="shared" si="1158"/>
        <v>0</v>
      </c>
      <c r="G3866" s="286">
        <f t="shared" si="1160"/>
        <v>0</v>
      </c>
    </row>
    <row r="3867" spans="1:123" s="229" customFormat="1" ht="24" customHeight="1" x14ac:dyDescent="0.2">
      <c r="A3867" s="224" t="str">
        <f t="shared" si="1156"/>
        <v/>
      </c>
      <c r="B3867" s="222" t="str">
        <f t="shared" si="1159"/>
        <v/>
      </c>
      <c r="C3867" s="223"/>
      <c r="D3867" s="224" t="str">
        <f t="shared" si="1157"/>
        <v/>
      </c>
      <c r="E3867" s="225"/>
      <c r="F3867" s="226">
        <f t="shared" si="1158"/>
        <v>0</v>
      </c>
      <c r="G3867" s="286">
        <f t="shared" si="1160"/>
        <v>0</v>
      </c>
    </row>
    <row r="3868" spans="1:123" s="229" customFormat="1" ht="24" customHeight="1" x14ac:dyDescent="0.2">
      <c r="A3868" s="224" t="str">
        <f t="shared" si="1156"/>
        <v/>
      </c>
      <c r="B3868" s="222" t="str">
        <f t="shared" si="1159"/>
        <v/>
      </c>
      <c r="C3868" s="223"/>
      <c r="D3868" s="224" t="str">
        <f t="shared" si="1157"/>
        <v/>
      </c>
      <c r="E3868" s="225"/>
      <c r="F3868" s="226">
        <f t="shared" si="1158"/>
        <v>0</v>
      </c>
      <c r="G3868" s="286">
        <f t="shared" si="1160"/>
        <v>0</v>
      </c>
    </row>
    <row r="3869" spans="1:123" s="229" customFormat="1" ht="24" customHeight="1" x14ac:dyDescent="0.2">
      <c r="A3869" s="224" t="str">
        <f t="shared" si="1156"/>
        <v/>
      </c>
      <c r="B3869" s="222" t="str">
        <f t="shared" si="1159"/>
        <v/>
      </c>
      <c r="C3869" s="223"/>
      <c r="D3869" s="224" t="str">
        <f t="shared" si="1157"/>
        <v/>
      </c>
      <c r="E3869" s="225"/>
      <c r="F3869" s="226">
        <f t="shared" si="1158"/>
        <v>0</v>
      </c>
      <c r="G3869" s="286">
        <f t="shared" si="1160"/>
        <v>0</v>
      </c>
    </row>
    <row r="3870" spans="1:123" s="229" customFormat="1" ht="24" customHeight="1" x14ac:dyDescent="0.2">
      <c r="A3870" s="224" t="str">
        <f t="shared" si="1156"/>
        <v/>
      </c>
      <c r="B3870" s="222" t="str">
        <f t="shared" si="1159"/>
        <v/>
      </c>
      <c r="C3870" s="223"/>
      <c r="D3870" s="224" t="str">
        <f t="shared" si="1157"/>
        <v/>
      </c>
      <c r="E3870" s="225"/>
      <c r="F3870" s="226">
        <f t="shared" si="1158"/>
        <v>0</v>
      </c>
      <c r="G3870" s="286">
        <f t="shared" si="1160"/>
        <v>0</v>
      </c>
    </row>
    <row r="3871" spans="1:123" s="229" customFormat="1" ht="24" customHeight="1" x14ac:dyDescent="0.2">
      <c r="A3871" s="224" t="str">
        <f t="shared" si="1156"/>
        <v/>
      </c>
      <c r="B3871" s="222" t="str">
        <f t="shared" si="1159"/>
        <v/>
      </c>
      <c r="C3871" s="223"/>
      <c r="D3871" s="224" t="str">
        <f t="shared" si="1157"/>
        <v/>
      </c>
      <c r="E3871" s="225"/>
      <c r="F3871" s="226">
        <f t="shared" si="1158"/>
        <v>0</v>
      </c>
      <c r="G3871" s="286">
        <f t="shared" si="1160"/>
        <v>0</v>
      </c>
    </row>
    <row r="3872" spans="1:123" s="229" customFormat="1" ht="24" customHeight="1" x14ac:dyDescent="0.2">
      <c r="A3872" s="224" t="str">
        <f t="shared" si="1156"/>
        <v/>
      </c>
      <c r="B3872" s="222" t="str">
        <f t="shared" si="1159"/>
        <v/>
      </c>
      <c r="C3872" s="223"/>
      <c r="D3872" s="224" t="str">
        <f t="shared" si="1157"/>
        <v/>
      </c>
      <c r="E3872" s="225"/>
      <c r="F3872" s="226">
        <f t="shared" si="1158"/>
        <v>0</v>
      </c>
      <c r="G3872" s="286">
        <f t="shared" si="1160"/>
        <v>0</v>
      </c>
    </row>
    <row r="3873" spans="1:7" s="229" customFormat="1" ht="24" customHeight="1" x14ac:dyDescent="0.2">
      <c r="A3873" s="224" t="str">
        <f t="shared" si="1156"/>
        <v/>
      </c>
      <c r="B3873" s="222" t="str">
        <f t="shared" si="1159"/>
        <v/>
      </c>
      <c r="C3873" s="223"/>
      <c r="D3873" s="224" t="str">
        <f t="shared" si="1157"/>
        <v/>
      </c>
      <c r="E3873" s="225"/>
      <c r="F3873" s="226">
        <f t="shared" si="1158"/>
        <v>0</v>
      </c>
      <c r="G3873" s="286">
        <f t="shared" si="1160"/>
        <v>0</v>
      </c>
    </row>
    <row r="3874" spans="1:7" s="229" customFormat="1" ht="24" customHeight="1" x14ac:dyDescent="0.2">
      <c r="A3874" s="224" t="str">
        <f t="shared" si="1156"/>
        <v/>
      </c>
      <c r="B3874" s="222" t="str">
        <f t="shared" si="1159"/>
        <v/>
      </c>
      <c r="C3874" s="223"/>
      <c r="D3874" s="224" t="str">
        <f t="shared" si="1157"/>
        <v/>
      </c>
      <c r="E3874" s="225"/>
      <c r="F3874" s="226">
        <f t="shared" si="1158"/>
        <v>0</v>
      </c>
      <c r="G3874" s="286">
        <f t="shared" si="1160"/>
        <v>0</v>
      </c>
    </row>
    <row r="3875" spans="1:7" s="229" customFormat="1" ht="24" customHeight="1" x14ac:dyDescent="0.2">
      <c r="A3875" s="224" t="str">
        <f t="shared" si="1156"/>
        <v/>
      </c>
      <c r="B3875" s="222" t="str">
        <f t="shared" si="1159"/>
        <v/>
      </c>
      <c r="C3875" s="223"/>
      <c r="D3875" s="224" t="str">
        <f t="shared" si="1157"/>
        <v/>
      </c>
      <c r="E3875" s="225"/>
      <c r="F3875" s="227">
        <f t="shared" si="1158"/>
        <v>0</v>
      </c>
      <c r="G3875" s="286">
        <f t="shared" si="1160"/>
        <v>0</v>
      </c>
    </row>
    <row r="3876" spans="1:7" ht="24" customHeight="1" x14ac:dyDescent="0.2">
      <c r="A3876" s="287"/>
      <c r="D3876" s="97"/>
      <c r="E3876" s="98"/>
      <c r="F3876" s="273" t="s">
        <v>31</v>
      </c>
      <c r="G3876" s="288">
        <f>SUBTOTAL(9,G3862:G3875)</f>
        <v>0</v>
      </c>
    </row>
    <row r="3877" spans="1:7" ht="24" customHeight="1" x14ac:dyDescent="0.2">
      <c r="A3877" s="287"/>
      <c r="C3877" s="107" t="s">
        <v>605</v>
      </c>
      <c r="D3877" s="97"/>
      <c r="E3877" s="98"/>
      <c r="G3877" s="289"/>
    </row>
    <row r="3878" spans="1:7" s="229" customFormat="1" ht="24" customHeight="1" x14ac:dyDescent="0.2">
      <c r="A3878" s="224" t="str">
        <f t="shared" ref="A3878:A3885" si="1161">IFERROR(VLOOKUP(C3878,Tabla_Insumos,4,FALSE),"")</f>
        <v/>
      </c>
      <c r="B3878" s="222">
        <f t="shared" ref="B3878:B3885" si="1162">IFERROR(VLOOKUP(A3878,Tabla_Indices,5,FALSE),"")</f>
        <v>0</v>
      </c>
      <c r="C3878" s="223"/>
      <c r="D3878" s="224" t="str">
        <f t="shared" ref="D3878:D3885" si="1163">IFERROR(VLOOKUP(C3878,Tabla_Insumos,2,FALSE),"")</f>
        <v/>
      </c>
      <c r="E3878" s="225"/>
      <c r="F3878" s="228">
        <f t="shared" ref="F3878:F3885" si="1164">IFERROR(VLOOKUP(C3878,Tabla_Insumos,3,FALSE),0)</f>
        <v>0</v>
      </c>
      <c r="G3878" s="286">
        <f>ROUND(E3878*F3878,2)</f>
        <v>0</v>
      </c>
    </row>
    <row r="3879" spans="1:7" s="229" customFormat="1" ht="24" customHeight="1" x14ac:dyDescent="0.2">
      <c r="A3879" s="224" t="str">
        <f t="shared" si="1161"/>
        <v/>
      </c>
      <c r="B3879" s="222">
        <f t="shared" si="1162"/>
        <v>0</v>
      </c>
      <c r="C3879" s="223"/>
      <c r="D3879" s="224" t="str">
        <f t="shared" si="1163"/>
        <v/>
      </c>
      <c r="E3879" s="225"/>
      <c r="F3879" s="228">
        <f t="shared" si="1164"/>
        <v>0</v>
      </c>
      <c r="G3879" s="286">
        <f>ROUND(E3879*F3879,2)</f>
        <v>0</v>
      </c>
    </row>
    <row r="3880" spans="1:7" s="229" customFormat="1" ht="24" customHeight="1" x14ac:dyDescent="0.2">
      <c r="A3880" s="224" t="str">
        <f t="shared" si="1161"/>
        <v/>
      </c>
      <c r="B3880" s="222">
        <f t="shared" si="1162"/>
        <v>0</v>
      </c>
      <c r="C3880" s="223"/>
      <c r="D3880" s="224" t="str">
        <f t="shared" si="1163"/>
        <v/>
      </c>
      <c r="E3880" s="225"/>
      <c r="F3880" s="228">
        <f t="shared" si="1164"/>
        <v>0</v>
      </c>
      <c r="G3880" s="286">
        <f t="shared" ref="G3880:G3885" si="1165">ROUND(E3880*F3880,2)</f>
        <v>0</v>
      </c>
    </row>
    <row r="3881" spans="1:7" s="229" customFormat="1" ht="24" customHeight="1" x14ac:dyDescent="0.2">
      <c r="A3881" s="224" t="str">
        <f t="shared" si="1161"/>
        <v/>
      </c>
      <c r="B3881" s="222">
        <f t="shared" si="1162"/>
        <v>0</v>
      </c>
      <c r="C3881" s="223"/>
      <c r="D3881" s="224" t="str">
        <f t="shared" si="1163"/>
        <v/>
      </c>
      <c r="E3881" s="225"/>
      <c r="F3881" s="228">
        <f t="shared" si="1164"/>
        <v>0</v>
      </c>
      <c r="G3881" s="286">
        <f t="shared" si="1165"/>
        <v>0</v>
      </c>
    </row>
    <row r="3882" spans="1:7" s="229" customFormat="1" ht="24" customHeight="1" x14ac:dyDescent="0.2">
      <c r="A3882" s="224" t="str">
        <f t="shared" si="1161"/>
        <v/>
      </c>
      <c r="B3882" s="222">
        <f t="shared" si="1162"/>
        <v>0</v>
      </c>
      <c r="C3882" s="223"/>
      <c r="D3882" s="224" t="str">
        <f t="shared" si="1163"/>
        <v/>
      </c>
      <c r="E3882" s="225"/>
      <c r="F3882" s="226">
        <f t="shared" si="1164"/>
        <v>0</v>
      </c>
      <c r="G3882" s="286">
        <f t="shared" si="1165"/>
        <v>0</v>
      </c>
    </row>
    <row r="3883" spans="1:7" s="229" customFormat="1" ht="24" customHeight="1" x14ac:dyDescent="0.2">
      <c r="A3883" s="224" t="str">
        <f t="shared" si="1161"/>
        <v/>
      </c>
      <c r="B3883" s="222">
        <f t="shared" si="1162"/>
        <v>0</v>
      </c>
      <c r="C3883" s="223"/>
      <c r="D3883" s="224" t="str">
        <f t="shared" si="1163"/>
        <v/>
      </c>
      <c r="E3883" s="225"/>
      <c r="F3883" s="226">
        <f t="shared" si="1164"/>
        <v>0</v>
      </c>
      <c r="G3883" s="286">
        <f t="shared" si="1165"/>
        <v>0</v>
      </c>
    </row>
    <row r="3884" spans="1:7" s="229" customFormat="1" ht="24" customHeight="1" x14ac:dyDescent="0.2">
      <c r="A3884" s="224" t="str">
        <f t="shared" si="1161"/>
        <v/>
      </c>
      <c r="B3884" s="222">
        <f t="shared" si="1162"/>
        <v>0</v>
      </c>
      <c r="C3884" s="223"/>
      <c r="D3884" s="224" t="str">
        <f t="shared" si="1163"/>
        <v/>
      </c>
      <c r="E3884" s="225"/>
      <c r="F3884" s="226">
        <f t="shared" si="1164"/>
        <v>0</v>
      </c>
      <c r="G3884" s="286">
        <f t="shared" si="1165"/>
        <v>0</v>
      </c>
    </row>
    <row r="3885" spans="1:7" s="229" customFormat="1" ht="24" customHeight="1" x14ac:dyDescent="0.2">
      <c r="A3885" s="224" t="str">
        <f t="shared" si="1161"/>
        <v/>
      </c>
      <c r="B3885" s="222">
        <f t="shared" si="1162"/>
        <v>0</v>
      </c>
      <c r="C3885" s="223"/>
      <c r="D3885" s="224" t="str">
        <f t="shared" si="1163"/>
        <v/>
      </c>
      <c r="E3885" s="225"/>
      <c r="F3885" s="226">
        <f t="shared" si="1164"/>
        <v>0</v>
      </c>
      <c r="G3885" s="286">
        <f t="shared" si="1165"/>
        <v>0</v>
      </c>
    </row>
    <row r="3886" spans="1:7" ht="24" customHeight="1" x14ac:dyDescent="0.2">
      <c r="A3886" s="287"/>
      <c r="D3886" s="97"/>
      <c r="E3886" s="98"/>
      <c r="F3886" s="273" t="s">
        <v>32</v>
      </c>
      <c r="G3886" s="288">
        <f>SUBTOTAL(9,G3878:G3885)</f>
        <v>0</v>
      </c>
    </row>
    <row r="3887" spans="1:7" ht="24" customHeight="1" x14ac:dyDescent="0.2">
      <c r="A3887" s="287"/>
      <c r="C3887" s="107" t="s">
        <v>606</v>
      </c>
      <c r="D3887" s="97"/>
      <c r="E3887" s="98"/>
      <c r="G3887" s="289"/>
    </row>
    <row r="3888" spans="1:7" s="229" customFormat="1" ht="24" customHeight="1" x14ac:dyDescent="0.2">
      <c r="A3888" s="224" t="str">
        <f t="shared" ref="A3888:A3896" si="1166">IFERROR(VLOOKUP(C3888,Tabla_Insumos,4,FALSE),"")</f>
        <v/>
      </c>
      <c r="B3888" s="222" t="str">
        <f t="shared" ref="B3888:B3896" si="1167">IFERROR(VLOOKUP(C3888,Tabla_Insumos,5,FALSE),"")</f>
        <v/>
      </c>
      <c r="C3888" s="223"/>
      <c r="D3888" s="224" t="str">
        <f t="shared" ref="D3888:D3896" si="1168">IFERROR(VLOOKUP(C3888,Tabla_Insumos,2,FALSE),"")</f>
        <v/>
      </c>
      <c r="E3888" s="225"/>
      <c r="F3888" s="226">
        <f t="shared" ref="F3888:F3896" si="1169">IFERROR(VLOOKUP(C3888,Tabla_Insumos,3,FALSE),0)</f>
        <v>0</v>
      </c>
      <c r="G3888" s="286">
        <f t="shared" ref="G3888:G3896" si="1170">ROUND(E3888*F3888,2)</f>
        <v>0</v>
      </c>
    </row>
    <row r="3889" spans="1:7" s="229" customFormat="1" ht="24" customHeight="1" x14ac:dyDescent="0.2">
      <c r="A3889" s="224" t="str">
        <f t="shared" si="1166"/>
        <v/>
      </c>
      <c r="B3889" s="222" t="str">
        <f t="shared" si="1167"/>
        <v/>
      </c>
      <c r="C3889" s="223"/>
      <c r="D3889" s="224" t="str">
        <f t="shared" si="1168"/>
        <v/>
      </c>
      <c r="E3889" s="225"/>
      <c r="F3889" s="226">
        <f t="shared" si="1169"/>
        <v>0</v>
      </c>
      <c r="G3889" s="286">
        <f t="shared" si="1170"/>
        <v>0</v>
      </c>
    </row>
    <row r="3890" spans="1:7" s="229" customFormat="1" ht="24" customHeight="1" x14ac:dyDescent="0.2">
      <c r="A3890" s="224" t="str">
        <f t="shared" si="1166"/>
        <v/>
      </c>
      <c r="B3890" s="222" t="str">
        <f t="shared" si="1167"/>
        <v/>
      </c>
      <c r="C3890" s="223"/>
      <c r="D3890" s="224" t="str">
        <f t="shared" si="1168"/>
        <v/>
      </c>
      <c r="E3890" s="225"/>
      <c r="F3890" s="226">
        <f t="shared" si="1169"/>
        <v>0</v>
      </c>
      <c r="G3890" s="286">
        <f t="shared" si="1170"/>
        <v>0</v>
      </c>
    </row>
    <row r="3891" spans="1:7" s="229" customFormat="1" ht="24" customHeight="1" x14ac:dyDescent="0.2">
      <c r="A3891" s="224" t="str">
        <f t="shared" si="1166"/>
        <v/>
      </c>
      <c r="B3891" s="222" t="str">
        <f t="shared" si="1167"/>
        <v/>
      </c>
      <c r="C3891" s="223"/>
      <c r="D3891" s="224" t="str">
        <f t="shared" si="1168"/>
        <v/>
      </c>
      <c r="E3891" s="225"/>
      <c r="F3891" s="226">
        <f t="shared" si="1169"/>
        <v>0</v>
      </c>
      <c r="G3891" s="286">
        <f t="shared" si="1170"/>
        <v>0</v>
      </c>
    </row>
    <row r="3892" spans="1:7" s="229" customFormat="1" ht="24" customHeight="1" x14ac:dyDescent="0.2">
      <c r="A3892" s="224" t="str">
        <f t="shared" si="1166"/>
        <v/>
      </c>
      <c r="B3892" s="222" t="str">
        <f t="shared" si="1167"/>
        <v/>
      </c>
      <c r="C3892" s="223"/>
      <c r="D3892" s="224" t="str">
        <f t="shared" si="1168"/>
        <v/>
      </c>
      <c r="E3892" s="225"/>
      <c r="F3892" s="226">
        <f t="shared" si="1169"/>
        <v>0</v>
      </c>
      <c r="G3892" s="286">
        <f t="shared" si="1170"/>
        <v>0</v>
      </c>
    </row>
    <row r="3893" spans="1:7" s="229" customFormat="1" ht="24" customHeight="1" x14ac:dyDescent="0.2">
      <c r="A3893" s="224" t="str">
        <f t="shared" si="1166"/>
        <v/>
      </c>
      <c r="B3893" s="222" t="str">
        <f t="shared" si="1167"/>
        <v/>
      </c>
      <c r="C3893" s="223"/>
      <c r="D3893" s="224" t="str">
        <f t="shared" si="1168"/>
        <v/>
      </c>
      <c r="E3893" s="225"/>
      <c r="F3893" s="226">
        <f t="shared" si="1169"/>
        <v>0</v>
      </c>
      <c r="G3893" s="286">
        <f t="shared" si="1170"/>
        <v>0</v>
      </c>
    </row>
    <row r="3894" spans="1:7" s="229" customFormat="1" ht="24" customHeight="1" x14ac:dyDescent="0.2">
      <c r="A3894" s="224" t="str">
        <f t="shared" si="1166"/>
        <v/>
      </c>
      <c r="B3894" s="222" t="str">
        <f t="shared" si="1167"/>
        <v/>
      </c>
      <c r="C3894" s="223"/>
      <c r="D3894" s="224" t="str">
        <f t="shared" si="1168"/>
        <v/>
      </c>
      <c r="E3894" s="225"/>
      <c r="F3894" s="226">
        <f t="shared" si="1169"/>
        <v>0</v>
      </c>
      <c r="G3894" s="286">
        <f t="shared" si="1170"/>
        <v>0</v>
      </c>
    </row>
    <row r="3895" spans="1:7" s="229" customFormat="1" ht="24" customHeight="1" x14ac:dyDescent="0.2">
      <c r="A3895" s="224" t="str">
        <f t="shared" si="1166"/>
        <v/>
      </c>
      <c r="B3895" s="222" t="str">
        <f t="shared" si="1167"/>
        <v/>
      </c>
      <c r="C3895" s="223"/>
      <c r="D3895" s="224" t="str">
        <f t="shared" si="1168"/>
        <v/>
      </c>
      <c r="E3895" s="225"/>
      <c r="F3895" s="226">
        <f t="shared" si="1169"/>
        <v>0</v>
      </c>
      <c r="G3895" s="286">
        <f t="shared" si="1170"/>
        <v>0</v>
      </c>
    </row>
    <row r="3896" spans="1:7" s="229" customFormat="1" ht="24" customHeight="1" x14ac:dyDescent="0.2">
      <c r="A3896" s="224" t="str">
        <f t="shared" si="1166"/>
        <v/>
      </c>
      <c r="B3896" s="222" t="str">
        <f t="shared" si="1167"/>
        <v/>
      </c>
      <c r="C3896" s="223"/>
      <c r="D3896" s="224" t="str">
        <f t="shared" si="1168"/>
        <v/>
      </c>
      <c r="E3896" s="225"/>
      <c r="F3896" s="226">
        <f t="shared" si="1169"/>
        <v>0</v>
      </c>
      <c r="G3896" s="286">
        <f t="shared" si="1170"/>
        <v>0</v>
      </c>
    </row>
    <row r="3897" spans="1:7" ht="24" customHeight="1" x14ac:dyDescent="0.2">
      <c r="A3897" s="290"/>
      <c r="B3897" s="97"/>
      <c r="D3897" s="97"/>
      <c r="E3897" s="98"/>
      <c r="F3897" s="273" t="s">
        <v>33</v>
      </c>
      <c r="G3897" s="288">
        <f>SUBTOTAL(9,G3888:G3896)</f>
        <v>0</v>
      </c>
    </row>
    <row r="3898" spans="1:7" ht="24" customHeight="1" x14ac:dyDescent="0.2">
      <c r="A3898" s="291"/>
      <c r="B3898" s="97"/>
      <c r="D3898" s="97"/>
      <c r="E3898" s="98"/>
      <c r="G3898" s="289"/>
    </row>
    <row r="3899" spans="1:7" ht="24" customHeight="1" x14ac:dyDescent="0.2">
      <c r="A3899" s="292" t="str">
        <f>B3857</f>
        <v/>
      </c>
      <c r="B3899" s="293" t="str">
        <f>C3857</f>
        <v/>
      </c>
      <c r="C3899" s="104"/>
      <c r="D3899" s="104" t="s">
        <v>34</v>
      </c>
      <c r="E3899" s="105"/>
      <c r="F3899" s="295" t="s">
        <v>35</v>
      </c>
      <c r="G3899" s="294">
        <f>SUBTOTAL(9,G3862:G3898)</f>
        <v>0</v>
      </c>
    </row>
    <row r="3901" spans="1:7" ht="24" customHeight="1" x14ac:dyDescent="0.2">
      <c r="A3901" s="274" t="s">
        <v>37</v>
      </c>
      <c r="B3901" s="275"/>
      <c r="C3901" s="275"/>
      <c r="D3901" s="275"/>
      <c r="E3901" s="275"/>
      <c r="F3901" s="275"/>
      <c r="G3901" s="276"/>
    </row>
    <row r="3902" spans="1:7" ht="24" customHeight="1" x14ac:dyDescent="0.2">
      <c r="A3902" s="277" t="s">
        <v>602</v>
      </c>
      <c r="B3902" s="93" t="str">
        <f>Comitente</f>
        <v>DIRECCION PROVINCIAL DE ESPACIOS VERDES</v>
      </c>
      <c r="C3902" s="89"/>
      <c r="D3902" s="94"/>
      <c r="E3902" s="94"/>
      <c r="F3902" s="95"/>
      <c r="G3902" s="278"/>
    </row>
    <row r="3903" spans="1:7" ht="24" customHeight="1" x14ac:dyDescent="0.2">
      <c r="A3903" s="277" t="s">
        <v>603</v>
      </c>
      <c r="B3903" s="93">
        <f>Contratista</f>
        <v>0</v>
      </c>
      <c r="C3903" s="90"/>
      <c r="D3903" s="90"/>
      <c r="E3903" s="90"/>
      <c r="F3903" s="96"/>
      <c r="G3903" s="279"/>
    </row>
    <row r="3904" spans="1:7" ht="24" customHeight="1" x14ac:dyDescent="0.2">
      <c r="A3904" s="277" t="s">
        <v>24</v>
      </c>
      <c r="B3904" s="93" t="str">
        <f>Obra</f>
        <v>EXTRACCION DE MANGRULLO EXISTENTE, PROVISION DE NUEVO MANGRULLO Y REFUNCIONALIZACION DE JUEGOS DE NIÑOS EN PARQUE DE MAYO</v>
      </c>
      <c r="C3904" s="90"/>
      <c r="D3904" s="90"/>
      <c r="E3904" s="90"/>
      <c r="F3904" s="96" t="s">
        <v>38</v>
      </c>
      <c r="G3904" s="280">
        <f>Fecha_Base</f>
        <v>44865</v>
      </c>
    </row>
    <row r="3905" spans="1:123" ht="24" customHeight="1" x14ac:dyDescent="0.2">
      <c r="A3905" s="281" t="s">
        <v>601</v>
      </c>
      <c r="B3905" s="91" t="str">
        <f>Ubicación</f>
        <v>CAPITAL</v>
      </c>
      <c r="C3905" s="91"/>
      <c r="D3905" s="97"/>
      <c r="E3905" s="98"/>
      <c r="G3905" s="282"/>
    </row>
    <row r="3906" spans="1:123" ht="24" customHeight="1" x14ac:dyDescent="0.2">
      <c r="A3906" s="281" t="s">
        <v>39</v>
      </c>
      <c r="B3906" s="100" t="str">
        <f>IFERROR(VALUE(LEFT(B3907,FIND(".",B3907)-1)),"")</f>
        <v/>
      </c>
      <c r="C3906" s="92" t="str">
        <f>IFERROR(VLOOKUP(B3906,Tabla_CyP,2,FALSE),"")</f>
        <v/>
      </c>
      <c r="E3906" s="98"/>
      <c r="G3906" s="282"/>
    </row>
    <row r="3907" spans="1:123" ht="24" customHeight="1" x14ac:dyDescent="0.2">
      <c r="A3907" s="281" t="s">
        <v>25</v>
      </c>
      <c r="B3907" s="101" t="str">
        <f>IFERROR(VLOOKUP(COUNTIF($A$1:A3907,"ANALISIS DE PRECIOS"),Tabla_NumeroItem,2,FALSE),"")</f>
        <v/>
      </c>
      <c r="C3907" s="92" t="str">
        <f>IFERROR(VLOOKUP(B3907,Tabla_CyP,2,FALSE),"")</f>
        <v/>
      </c>
      <c r="D3907" s="97"/>
      <c r="E3907" s="98"/>
      <c r="F3907" s="96" t="s">
        <v>26</v>
      </c>
      <c r="G3907" s="283" t="str">
        <f>IFERROR(VLOOKUP(B3907,Tabla_CyP,4,FALSE),"")</f>
        <v/>
      </c>
    </row>
    <row r="3908" spans="1:123" ht="24" customHeight="1" x14ac:dyDescent="0.2">
      <c r="A3908" s="281"/>
      <c r="B3908" s="91"/>
      <c r="D3908" s="97"/>
      <c r="E3908" s="98"/>
      <c r="G3908" s="282"/>
    </row>
    <row r="3909" spans="1:123" ht="24" customHeight="1" x14ac:dyDescent="0.2">
      <c r="A3909" s="334" t="s">
        <v>507</v>
      </c>
      <c r="B3909" s="335"/>
      <c r="C3909" s="336" t="s">
        <v>0</v>
      </c>
      <c r="D3909" s="336" t="s">
        <v>27</v>
      </c>
      <c r="E3909" s="338" t="s">
        <v>28</v>
      </c>
      <c r="F3909" s="340" t="s">
        <v>29</v>
      </c>
      <c r="G3909" s="340" t="s">
        <v>30</v>
      </c>
    </row>
    <row r="3910" spans="1:123" s="97" customFormat="1" ht="24" customHeight="1" x14ac:dyDescent="0.2">
      <c r="A3910" s="102" t="s">
        <v>508</v>
      </c>
      <c r="B3910" s="102" t="s">
        <v>509</v>
      </c>
      <c r="C3910" s="337"/>
      <c r="D3910" s="337"/>
      <c r="E3910" s="339"/>
      <c r="F3910" s="341"/>
      <c r="G3910" s="341"/>
      <c r="H3910" s="230"/>
      <c r="I3910" s="230"/>
      <c r="J3910" s="230"/>
      <c r="K3910" s="230"/>
      <c r="L3910" s="230"/>
      <c r="M3910" s="230"/>
      <c r="N3910" s="230"/>
      <c r="O3910" s="230"/>
      <c r="P3910" s="230"/>
      <c r="Q3910" s="230"/>
      <c r="R3910" s="230"/>
      <c r="S3910" s="230"/>
      <c r="T3910" s="230"/>
      <c r="U3910" s="230"/>
      <c r="V3910" s="230"/>
      <c r="W3910" s="230"/>
      <c r="X3910" s="230"/>
      <c r="Y3910" s="230"/>
      <c r="Z3910" s="230"/>
      <c r="AA3910" s="230"/>
      <c r="AB3910" s="230"/>
      <c r="AC3910" s="230"/>
      <c r="AD3910" s="230"/>
      <c r="AE3910" s="230"/>
      <c r="AF3910" s="230"/>
      <c r="AG3910" s="230"/>
      <c r="AH3910" s="230"/>
      <c r="AI3910" s="230"/>
      <c r="AJ3910" s="230"/>
      <c r="AK3910" s="230"/>
      <c r="AL3910" s="230"/>
      <c r="AM3910" s="230"/>
      <c r="AN3910" s="230"/>
      <c r="AO3910" s="230"/>
      <c r="AP3910" s="230"/>
      <c r="AQ3910" s="230"/>
      <c r="AR3910" s="230"/>
      <c r="AS3910" s="230"/>
      <c r="AT3910" s="230"/>
      <c r="AU3910" s="230"/>
      <c r="AV3910" s="230"/>
      <c r="AW3910" s="230"/>
      <c r="AX3910" s="230"/>
      <c r="AY3910" s="230"/>
      <c r="AZ3910" s="230"/>
      <c r="BA3910" s="230"/>
      <c r="BB3910" s="230"/>
      <c r="BC3910" s="230"/>
      <c r="BD3910" s="230"/>
      <c r="BE3910" s="230"/>
      <c r="BF3910" s="230"/>
      <c r="BG3910" s="230"/>
      <c r="BH3910" s="230"/>
      <c r="BI3910" s="230"/>
      <c r="BJ3910" s="230"/>
      <c r="BK3910" s="230"/>
      <c r="BL3910" s="230"/>
      <c r="BM3910" s="230"/>
      <c r="BN3910" s="230"/>
      <c r="BO3910" s="230"/>
      <c r="BP3910" s="230"/>
      <c r="BQ3910" s="230"/>
      <c r="BR3910" s="230"/>
      <c r="BS3910" s="230"/>
      <c r="BT3910" s="230"/>
      <c r="BU3910" s="230"/>
      <c r="BV3910" s="230"/>
      <c r="BW3910" s="230"/>
      <c r="BX3910" s="230"/>
      <c r="BY3910" s="230"/>
      <c r="BZ3910" s="230"/>
      <c r="CA3910" s="230"/>
      <c r="CB3910" s="230"/>
      <c r="CC3910" s="230"/>
      <c r="CD3910" s="230"/>
      <c r="CE3910" s="230"/>
      <c r="CF3910" s="230"/>
      <c r="CG3910" s="230"/>
      <c r="CH3910" s="230"/>
      <c r="CI3910" s="230"/>
      <c r="CJ3910" s="230"/>
      <c r="CK3910" s="230"/>
      <c r="CL3910" s="230"/>
      <c r="CM3910" s="230"/>
      <c r="CN3910" s="230"/>
      <c r="CO3910" s="230"/>
      <c r="CP3910" s="230"/>
      <c r="CQ3910" s="230"/>
      <c r="CR3910" s="230"/>
      <c r="CS3910" s="230"/>
      <c r="CT3910" s="230"/>
      <c r="CU3910" s="230"/>
      <c r="CV3910" s="230"/>
      <c r="CW3910" s="230"/>
      <c r="CX3910" s="230"/>
      <c r="CY3910" s="230"/>
      <c r="CZ3910" s="230"/>
      <c r="DA3910" s="230"/>
      <c r="DB3910" s="230"/>
      <c r="DC3910" s="230"/>
      <c r="DD3910" s="230"/>
      <c r="DE3910" s="230"/>
      <c r="DF3910" s="230"/>
      <c r="DG3910" s="230"/>
      <c r="DH3910" s="230"/>
      <c r="DI3910" s="230"/>
      <c r="DJ3910" s="230"/>
      <c r="DK3910" s="230"/>
      <c r="DL3910" s="230"/>
      <c r="DM3910" s="230"/>
      <c r="DN3910" s="230"/>
      <c r="DO3910" s="230"/>
      <c r="DP3910" s="230"/>
      <c r="DQ3910" s="230"/>
      <c r="DR3910" s="230"/>
      <c r="DS3910" s="230"/>
    </row>
    <row r="3911" spans="1:123" ht="24" customHeight="1" x14ac:dyDescent="0.2">
      <c r="A3911" s="284"/>
      <c r="B3911" s="103"/>
      <c r="C3911" s="143" t="s">
        <v>604</v>
      </c>
      <c r="D3911" s="104"/>
      <c r="E3911" s="105"/>
      <c r="F3911" s="106"/>
      <c r="G3911" s="285"/>
    </row>
    <row r="3912" spans="1:123" s="229" customFormat="1" ht="24" customHeight="1" x14ac:dyDescent="0.2">
      <c r="A3912" s="224" t="str">
        <f t="shared" ref="A3912:A3925" si="1171">IFERROR(VLOOKUP(C3912,Tabla_Insumos,4,FALSE),"")</f>
        <v/>
      </c>
      <c r="B3912" s="222" t="str">
        <f>IFERROR(VLOOKUP(C3912,Tabla_Insumos,5,FALSE),"")</f>
        <v/>
      </c>
      <c r="C3912" s="223"/>
      <c r="D3912" s="224" t="str">
        <f t="shared" ref="D3912:D3925" si="1172">IFERROR(VLOOKUP(C3912,Tabla_Insumos,2,FALSE),"")</f>
        <v/>
      </c>
      <c r="E3912" s="225"/>
      <c r="F3912" s="226">
        <f t="shared" ref="F3912:F3925" si="1173">IFERROR(VLOOKUP(C3912,Tabla_Insumos,3,FALSE),0)</f>
        <v>0</v>
      </c>
      <c r="G3912" s="286">
        <f>ROUND(E3912*F3912,2)</f>
        <v>0</v>
      </c>
    </row>
    <row r="3913" spans="1:123" s="229" customFormat="1" ht="24" customHeight="1" x14ac:dyDescent="0.2">
      <c r="A3913" s="224" t="str">
        <f t="shared" si="1171"/>
        <v/>
      </c>
      <c r="B3913" s="222" t="str">
        <f t="shared" ref="B3913:B3925" si="1174">IFERROR(VLOOKUP(C3913,Tabla_Insumos,5,FALSE),"")</f>
        <v/>
      </c>
      <c r="C3913" s="223"/>
      <c r="D3913" s="224" t="str">
        <f t="shared" si="1172"/>
        <v/>
      </c>
      <c r="E3913" s="225"/>
      <c r="F3913" s="226">
        <f t="shared" si="1173"/>
        <v>0</v>
      </c>
      <c r="G3913" s="286">
        <f t="shared" ref="G3913:G3925" si="1175">ROUND(E3913*F3913,2)</f>
        <v>0</v>
      </c>
    </row>
    <row r="3914" spans="1:123" s="229" customFormat="1" ht="24" customHeight="1" x14ac:dyDescent="0.2">
      <c r="A3914" s="224" t="str">
        <f t="shared" si="1171"/>
        <v/>
      </c>
      <c r="B3914" s="222" t="str">
        <f t="shared" si="1174"/>
        <v/>
      </c>
      <c r="C3914" s="223"/>
      <c r="D3914" s="224" t="str">
        <f t="shared" si="1172"/>
        <v/>
      </c>
      <c r="E3914" s="225"/>
      <c r="F3914" s="226">
        <f t="shared" si="1173"/>
        <v>0</v>
      </c>
      <c r="G3914" s="286">
        <f t="shared" si="1175"/>
        <v>0</v>
      </c>
    </row>
    <row r="3915" spans="1:123" s="229" customFormat="1" ht="24" customHeight="1" x14ac:dyDescent="0.2">
      <c r="A3915" s="224" t="str">
        <f t="shared" si="1171"/>
        <v/>
      </c>
      <c r="B3915" s="222" t="str">
        <f t="shared" si="1174"/>
        <v/>
      </c>
      <c r="C3915" s="223"/>
      <c r="D3915" s="224" t="str">
        <f t="shared" si="1172"/>
        <v/>
      </c>
      <c r="E3915" s="225"/>
      <c r="F3915" s="226">
        <f t="shared" si="1173"/>
        <v>0</v>
      </c>
      <c r="G3915" s="286">
        <f t="shared" si="1175"/>
        <v>0</v>
      </c>
    </row>
    <row r="3916" spans="1:123" s="229" customFormat="1" ht="24" customHeight="1" x14ac:dyDescent="0.2">
      <c r="A3916" s="224" t="str">
        <f t="shared" si="1171"/>
        <v/>
      </c>
      <c r="B3916" s="222" t="str">
        <f t="shared" si="1174"/>
        <v/>
      </c>
      <c r="C3916" s="223"/>
      <c r="D3916" s="224" t="str">
        <f t="shared" si="1172"/>
        <v/>
      </c>
      <c r="E3916" s="225"/>
      <c r="F3916" s="226">
        <f t="shared" si="1173"/>
        <v>0</v>
      </c>
      <c r="G3916" s="286">
        <f t="shared" si="1175"/>
        <v>0</v>
      </c>
    </row>
    <row r="3917" spans="1:123" s="229" customFormat="1" ht="24" customHeight="1" x14ac:dyDescent="0.2">
      <c r="A3917" s="224" t="str">
        <f t="shared" si="1171"/>
        <v/>
      </c>
      <c r="B3917" s="222" t="str">
        <f t="shared" si="1174"/>
        <v/>
      </c>
      <c r="C3917" s="223"/>
      <c r="D3917" s="224" t="str">
        <f t="shared" si="1172"/>
        <v/>
      </c>
      <c r="E3917" s="225"/>
      <c r="F3917" s="226">
        <f t="shared" si="1173"/>
        <v>0</v>
      </c>
      <c r="G3917" s="286">
        <f t="shared" si="1175"/>
        <v>0</v>
      </c>
    </row>
    <row r="3918" spans="1:123" s="229" customFormat="1" ht="24" customHeight="1" x14ac:dyDescent="0.2">
      <c r="A3918" s="224" t="str">
        <f t="shared" si="1171"/>
        <v/>
      </c>
      <c r="B3918" s="222" t="str">
        <f t="shared" si="1174"/>
        <v/>
      </c>
      <c r="C3918" s="223"/>
      <c r="D3918" s="224" t="str">
        <f t="shared" si="1172"/>
        <v/>
      </c>
      <c r="E3918" s="225"/>
      <c r="F3918" s="226">
        <f t="shared" si="1173"/>
        <v>0</v>
      </c>
      <c r="G3918" s="286">
        <f t="shared" si="1175"/>
        <v>0</v>
      </c>
    </row>
    <row r="3919" spans="1:123" s="229" customFormat="1" ht="24" customHeight="1" x14ac:dyDescent="0.2">
      <c r="A3919" s="224" t="str">
        <f t="shared" si="1171"/>
        <v/>
      </c>
      <c r="B3919" s="222" t="str">
        <f t="shared" si="1174"/>
        <v/>
      </c>
      <c r="C3919" s="223"/>
      <c r="D3919" s="224" t="str">
        <f t="shared" si="1172"/>
        <v/>
      </c>
      <c r="E3919" s="225"/>
      <c r="F3919" s="226">
        <f t="shared" si="1173"/>
        <v>0</v>
      </c>
      <c r="G3919" s="286">
        <f t="shared" si="1175"/>
        <v>0</v>
      </c>
    </row>
    <row r="3920" spans="1:123" s="229" customFormat="1" ht="24" customHeight="1" x14ac:dyDescent="0.2">
      <c r="A3920" s="224" t="str">
        <f t="shared" si="1171"/>
        <v/>
      </c>
      <c r="B3920" s="222" t="str">
        <f t="shared" si="1174"/>
        <v/>
      </c>
      <c r="C3920" s="223"/>
      <c r="D3920" s="224" t="str">
        <f t="shared" si="1172"/>
        <v/>
      </c>
      <c r="E3920" s="225"/>
      <c r="F3920" s="226">
        <f t="shared" si="1173"/>
        <v>0</v>
      </c>
      <c r="G3920" s="286">
        <f t="shared" si="1175"/>
        <v>0</v>
      </c>
    </row>
    <row r="3921" spans="1:7" s="229" customFormat="1" ht="24" customHeight="1" x14ac:dyDescent="0.2">
      <c r="A3921" s="224" t="str">
        <f t="shared" si="1171"/>
        <v/>
      </c>
      <c r="B3921" s="222" t="str">
        <f t="shared" si="1174"/>
        <v/>
      </c>
      <c r="C3921" s="223"/>
      <c r="D3921" s="224" t="str">
        <f t="shared" si="1172"/>
        <v/>
      </c>
      <c r="E3921" s="225"/>
      <c r="F3921" s="226">
        <f t="shared" si="1173"/>
        <v>0</v>
      </c>
      <c r="G3921" s="286">
        <f t="shared" si="1175"/>
        <v>0</v>
      </c>
    </row>
    <row r="3922" spans="1:7" s="229" customFormat="1" ht="24" customHeight="1" x14ac:dyDescent="0.2">
      <c r="A3922" s="224" t="str">
        <f t="shared" si="1171"/>
        <v/>
      </c>
      <c r="B3922" s="222" t="str">
        <f t="shared" si="1174"/>
        <v/>
      </c>
      <c r="C3922" s="223"/>
      <c r="D3922" s="224" t="str">
        <f t="shared" si="1172"/>
        <v/>
      </c>
      <c r="E3922" s="225"/>
      <c r="F3922" s="226">
        <f t="shared" si="1173"/>
        <v>0</v>
      </c>
      <c r="G3922" s="286">
        <f t="shared" si="1175"/>
        <v>0</v>
      </c>
    </row>
    <row r="3923" spans="1:7" s="229" customFormat="1" ht="24" customHeight="1" x14ac:dyDescent="0.2">
      <c r="A3923" s="224" t="str">
        <f t="shared" si="1171"/>
        <v/>
      </c>
      <c r="B3923" s="222" t="str">
        <f t="shared" si="1174"/>
        <v/>
      </c>
      <c r="C3923" s="223"/>
      <c r="D3923" s="224" t="str">
        <f t="shared" si="1172"/>
        <v/>
      </c>
      <c r="E3923" s="225"/>
      <c r="F3923" s="226">
        <f t="shared" si="1173"/>
        <v>0</v>
      </c>
      <c r="G3923" s="286">
        <f t="shared" si="1175"/>
        <v>0</v>
      </c>
    </row>
    <row r="3924" spans="1:7" s="229" customFormat="1" ht="24" customHeight="1" x14ac:dyDescent="0.2">
      <c r="A3924" s="224" t="str">
        <f t="shared" si="1171"/>
        <v/>
      </c>
      <c r="B3924" s="222" t="str">
        <f t="shared" si="1174"/>
        <v/>
      </c>
      <c r="C3924" s="223"/>
      <c r="D3924" s="224" t="str">
        <f t="shared" si="1172"/>
        <v/>
      </c>
      <c r="E3924" s="225"/>
      <c r="F3924" s="226">
        <f t="shared" si="1173"/>
        <v>0</v>
      </c>
      <c r="G3924" s="286">
        <f t="shared" si="1175"/>
        <v>0</v>
      </c>
    </row>
    <row r="3925" spans="1:7" s="229" customFormat="1" ht="24" customHeight="1" x14ac:dyDescent="0.2">
      <c r="A3925" s="224" t="str">
        <f t="shared" si="1171"/>
        <v/>
      </c>
      <c r="B3925" s="222" t="str">
        <f t="shared" si="1174"/>
        <v/>
      </c>
      <c r="C3925" s="223"/>
      <c r="D3925" s="224" t="str">
        <f t="shared" si="1172"/>
        <v/>
      </c>
      <c r="E3925" s="225"/>
      <c r="F3925" s="227">
        <f t="shared" si="1173"/>
        <v>0</v>
      </c>
      <c r="G3925" s="286">
        <f t="shared" si="1175"/>
        <v>0</v>
      </c>
    </row>
    <row r="3926" spans="1:7" ht="24" customHeight="1" x14ac:dyDescent="0.2">
      <c r="A3926" s="287"/>
      <c r="D3926" s="97"/>
      <c r="E3926" s="98"/>
      <c r="F3926" s="273" t="s">
        <v>31</v>
      </c>
      <c r="G3926" s="288">
        <f>SUBTOTAL(9,G3912:G3925)</f>
        <v>0</v>
      </c>
    </row>
    <row r="3927" spans="1:7" ht="24" customHeight="1" x14ac:dyDescent="0.2">
      <c r="A3927" s="287"/>
      <c r="C3927" s="107" t="s">
        <v>605</v>
      </c>
      <c r="D3927" s="97"/>
      <c r="E3927" s="98"/>
      <c r="G3927" s="289"/>
    </row>
    <row r="3928" spans="1:7" s="229" customFormat="1" ht="24" customHeight="1" x14ac:dyDescent="0.2">
      <c r="A3928" s="224" t="str">
        <f t="shared" ref="A3928:A3935" si="1176">IFERROR(VLOOKUP(C3928,Tabla_Insumos,4,FALSE),"")</f>
        <v/>
      </c>
      <c r="B3928" s="222">
        <f t="shared" ref="B3928:B3935" si="1177">IFERROR(VLOOKUP(A3928,Tabla_Indices,5,FALSE),"")</f>
        <v>0</v>
      </c>
      <c r="C3928" s="223"/>
      <c r="D3928" s="224" t="str">
        <f t="shared" ref="D3928:D3935" si="1178">IFERROR(VLOOKUP(C3928,Tabla_Insumos,2,FALSE),"")</f>
        <v/>
      </c>
      <c r="E3928" s="225"/>
      <c r="F3928" s="228">
        <f t="shared" ref="F3928:F3935" si="1179">IFERROR(VLOOKUP(C3928,Tabla_Insumos,3,FALSE),0)</f>
        <v>0</v>
      </c>
      <c r="G3928" s="286">
        <f>ROUND(E3928*F3928,2)</f>
        <v>0</v>
      </c>
    </row>
    <row r="3929" spans="1:7" s="229" customFormat="1" ht="24" customHeight="1" x14ac:dyDescent="0.2">
      <c r="A3929" s="224" t="str">
        <f t="shared" si="1176"/>
        <v/>
      </c>
      <c r="B3929" s="222">
        <f t="shared" si="1177"/>
        <v>0</v>
      </c>
      <c r="C3929" s="223"/>
      <c r="D3929" s="224" t="str">
        <f t="shared" si="1178"/>
        <v/>
      </c>
      <c r="E3929" s="225"/>
      <c r="F3929" s="228">
        <f t="shared" si="1179"/>
        <v>0</v>
      </c>
      <c r="G3929" s="286">
        <f>ROUND(E3929*F3929,2)</f>
        <v>0</v>
      </c>
    </row>
    <row r="3930" spans="1:7" s="229" customFormat="1" ht="24" customHeight="1" x14ac:dyDescent="0.2">
      <c r="A3930" s="224" t="str">
        <f t="shared" si="1176"/>
        <v/>
      </c>
      <c r="B3930" s="222">
        <f t="shared" si="1177"/>
        <v>0</v>
      </c>
      <c r="C3930" s="223"/>
      <c r="D3930" s="224" t="str">
        <f t="shared" si="1178"/>
        <v/>
      </c>
      <c r="E3930" s="225"/>
      <c r="F3930" s="228">
        <f t="shared" si="1179"/>
        <v>0</v>
      </c>
      <c r="G3930" s="286">
        <f t="shared" ref="G3930:G3935" si="1180">ROUND(E3930*F3930,2)</f>
        <v>0</v>
      </c>
    </row>
    <row r="3931" spans="1:7" s="229" customFormat="1" ht="24" customHeight="1" x14ac:dyDescent="0.2">
      <c r="A3931" s="224" t="str">
        <f t="shared" si="1176"/>
        <v/>
      </c>
      <c r="B3931" s="222">
        <f t="shared" si="1177"/>
        <v>0</v>
      </c>
      <c r="C3931" s="223"/>
      <c r="D3931" s="224" t="str">
        <f t="shared" si="1178"/>
        <v/>
      </c>
      <c r="E3931" s="225"/>
      <c r="F3931" s="228">
        <f t="shared" si="1179"/>
        <v>0</v>
      </c>
      <c r="G3931" s="286">
        <f t="shared" si="1180"/>
        <v>0</v>
      </c>
    </row>
    <row r="3932" spans="1:7" s="229" customFormat="1" ht="24" customHeight="1" x14ac:dyDescent="0.2">
      <c r="A3932" s="224" t="str">
        <f t="shared" si="1176"/>
        <v/>
      </c>
      <c r="B3932" s="222">
        <f t="shared" si="1177"/>
        <v>0</v>
      </c>
      <c r="C3932" s="223"/>
      <c r="D3932" s="224" t="str">
        <f t="shared" si="1178"/>
        <v/>
      </c>
      <c r="E3932" s="225"/>
      <c r="F3932" s="226">
        <f t="shared" si="1179"/>
        <v>0</v>
      </c>
      <c r="G3932" s="286">
        <f t="shared" si="1180"/>
        <v>0</v>
      </c>
    </row>
    <row r="3933" spans="1:7" s="229" customFormat="1" ht="24" customHeight="1" x14ac:dyDescent="0.2">
      <c r="A3933" s="224" t="str">
        <f t="shared" si="1176"/>
        <v/>
      </c>
      <c r="B3933" s="222">
        <f t="shared" si="1177"/>
        <v>0</v>
      </c>
      <c r="C3933" s="223"/>
      <c r="D3933" s="224" t="str">
        <f t="shared" si="1178"/>
        <v/>
      </c>
      <c r="E3933" s="225"/>
      <c r="F3933" s="226">
        <f t="shared" si="1179"/>
        <v>0</v>
      </c>
      <c r="G3933" s="286">
        <f t="shared" si="1180"/>
        <v>0</v>
      </c>
    </row>
    <row r="3934" spans="1:7" s="229" customFormat="1" ht="24" customHeight="1" x14ac:dyDescent="0.2">
      <c r="A3934" s="224" t="str">
        <f t="shared" si="1176"/>
        <v/>
      </c>
      <c r="B3934" s="222">
        <f t="shared" si="1177"/>
        <v>0</v>
      </c>
      <c r="C3934" s="223"/>
      <c r="D3934" s="224" t="str">
        <f t="shared" si="1178"/>
        <v/>
      </c>
      <c r="E3934" s="225"/>
      <c r="F3934" s="226">
        <f t="shared" si="1179"/>
        <v>0</v>
      </c>
      <c r="G3934" s="286">
        <f t="shared" si="1180"/>
        <v>0</v>
      </c>
    </row>
    <row r="3935" spans="1:7" s="229" customFormat="1" ht="24" customHeight="1" x14ac:dyDescent="0.2">
      <c r="A3935" s="224" t="str">
        <f t="shared" si="1176"/>
        <v/>
      </c>
      <c r="B3935" s="222">
        <f t="shared" si="1177"/>
        <v>0</v>
      </c>
      <c r="C3935" s="223"/>
      <c r="D3935" s="224" t="str">
        <f t="shared" si="1178"/>
        <v/>
      </c>
      <c r="E3935" s="225"/>
      <c r="F3935" s="226">
        <f t="shared" si="1179"/>
        <v>0</v>
      </c>
      <c r="G3935" s="286">
        <f t="shared" si="1180"/>
        <v>0</v>
      </c>
    </row>
    <row r="3936" spans="1:7" ht="24" customHeight="1" x14ac:dyDescent="0.2">
      <c r="A3936" s="287"/>
      <c r="D3936" s="97"/>
      <c r="E3936" s="98"/>
      <c r="F3936" s="273" t="s">
        <v>32</v>
      </c>
      <c r="G3936" s="288">
        <f>SUBTOTAL(9,G3928:G3935)</f>
        <v>0</v>
      </c>
    </row>
    <row r="3937" spans="1:7" ht="24" customHeight="1" x14ac:dyDescent="0.2">
      <c r="A3937" s="287"/>
      <c r="C3937" s="107" t="s">
        <v>606</v>
      </c>
      <c r="D3937" s="97"/>
      <c r="E3937" s="98"/>
      <c r="G3937" s="289"/>
    </row>
    <row r="3938" spans="1:7" s="229" customFormat="1" ht="24" customHeight="1" x14ac:dyDescent="0.2">
      <c r="A3938" s="224" t="str">
        <f t="shared" ref="A3938:A3946" si="1181">IFERROR(VLOOKUP(C3938,Tabla_Insumos,4,FALSE),"")</f>
        <v/>
      </c>
      <c r="B3938" s="222" t="str">
        <f t="shared" ref="B3938:B3946" si="1182">IFERROR(VLOOKUP(C3938,Tabla_Insumos,5,FALSE),"")</f>
        <v/>
      </c>
      <c r="C3938" s="223"/>
      <c r="D3938" s="224" t="str">
        <f t="shared" ref="D3938:D3946" si="1183">IFERROR(VLOOKUP(C3938,Tabla_Insumos,2,FALSE),"")</f>
        <v/>
      </c>
      <c r="E3938" s="225"/>
      <c r="F3938" s="226">
        <f t="shared" ref="F3938:F3946" si="1184">IFERROR(VLOOKUP(C3938,Tabla_Insumos,3,FALSE),0)</f>
        <v>0</v>
      </c>
      <c r="G3938" s="286">
        <f t="shared" ref="G3938:G3946" si="1185">ROUND(E3938*F3938,2)</f>
        <v>0</v>
      </c>
    </row>
    <row r="3939" spans="1:7" s="229" customFormat="1" ht="24" customHeight="1" x14ac:dyDescent="0.2">
      <c r="A3939" s="224" t="str">
        <f t="shared" si="1181"/>
        <v/>
      </c>
      <c r="B3939" s="222" t="str">
        <f t="shared" si="1182"/>
        <v/>
      </c>
      <c r="C3939" s="223"/>
      <c r="D3939" s="224" t="str">
        <f t="shared" si="1183"/>
        <v/>
      </c>
      <c r="E3939" s="225"/>
      <c r="F3939" s="226">
        <f t="shared" si="1184"/>
        <v>0</v>
      </c>
      <c r="G3939" s="286">
        <f t="shared" si="1185"/>
        <v>0</v>
      </c>
    </row>
    <row r="3940" spans="1:7" s="229" customFormat="1" ht="24" customHeight="1" x14ac:dyDescent="0.2">
      <c r="A3940" s="224" t="str">
        <f t="shared" si="1181"/>
        <v/>
      </c>
      <c r="B3940" s="222" t="str">
        <f t="shared" si="1182"/>
        <v/>
      </c>
      <c r="C3940" s="223"/>
      <c r="D3940" s="224" t="str">
        <f t="shared" si="1183"/>
        <v/>
      </c>
      <c r="E3940" s="225"/>
      <c r="F3940" s="226">
        <f t="shared" si="1184"/>
        <v>0</v>
      </c>
      <c r="G3940" s="286">
        <f t="shared" si="1185"/>
        <v>0</v>
      </c>
    </row>
    <row r="3941" spans="1:7" s="229" customFormat="1" ht="24" customHeight="1" x14ac:dyDescent="0.2">
      <c r="A3941" s="224" t="str">
        <f t="shared" si="1181"/>
        <v/>
      </c>
      <c r="B3941" s="222" t="str">
        <f t="shared" si="1182"/>
        <v/>
      </c>
      <c r="C3941" s="223"/>
      <c r="D3941" s="224" t="str">
        <f t="shared" si="1183"/>
        <v/>
      </c>
      <c r="E3941" s="225"/>
      <c r="F3941" s="226">
        <f t="shared" si="1184"/>
        <v>0</v>
      </c>
      <c r="G3941" s="286">
        <f t="shared" si="1185"/>
        <v>0</v>
      </c>
    </row>
    <row r="3942" spans="1:7" s="229" customFormat="1" ht="24" customHeight="1" x14ac:dyDescent="0.2">
      <c r="A3942" s="224" t="str">
        <f t="shared" si="1181"/>
        <v/>
      </c>
      <c r="B3942" s="222" t="str">
        <f t="shared" si="1182"/>
        <v/>
      </c>
      <c r="C3942" s="223"/>
      <c r="D3942" s="224" t="str">
        <f t="shared" si="1183"/>
        <v/>
      </c>
      <c r="E3942" s="225"/>
      <c r="F3942" s="226">
        <f t="shared" si="1184"/>
        <v>0</v>
      </c>
      <c r="G3942" s="286">
        <f t="shared" si="1185"/>
        <v>0</v>
      </c>
    </row>
    <row r="3943" spans="1:7" s="229" customFormat="1" ht="24" customHeight="1" x14ac:dyDescent="0.2">
      <c r="A3943" s="224" t="str">
        <f t="shared" si="1181"/>
        <v/>
      </c>
      <c r="B3943" s="222" t="str">
        <f t="shared" si="1182"/>
        <v/>
      </c>
      <c r="C3943" s="223"/>
      <c r="D3943" s="224" t="str">
        <f t="shared" si="1183"/>
        <v/>
      </c>
      <c r="E3943" s="225"/>
      <c r="F3943" s="226">
        <f t="shared" si="1184"/>
        <v>0</v>
      </c>
      <c r="G3943" s="286">
        <f t="shared" si="1185"/>
        <v>0</v>
      </c>
    </row>
    <row r="3944" spans="1:7" s="229" customFormat="1" ht="24" customHeight="1" x14ac:dyDescent="0.2">
      <c r="A3944" s="224" t="str">
        <f t="shared" si="1181"/>
        <v/>
      </c>
      <c r="B3944" s="222" t="str">
        <f t="shared" si="1182"/>
        <v/>
      </c>
      <c r="C3944" s="223"/>
      <c r="D3944" s="224" t="str">
        <f t="shared" si="1183"/>
        <v/>
      </c>
      <c r="E3944" s="225"/>
      <c r="F3944" s="226">
        <f t="shared" si="1184"/>
        <v>0</v>
      </c>
      <c r="G3944" s="286">
        <f t="shared" si="1185"/>
        <v>0</v>
      </c>
    </row>
    <row r="3945" spans="1:7" s="229" customFormat="1" ht="24" customHeight="1" x14ac:dyDescent="0.2">
      <c r="A3945" s="224" t="str">
        <f t="shared" si="1181"/>
        <v/>
      </c>
      <c r="B3945" s="222" t="str">
        <f t="shared" si="1182"/>
        <v/>
      </c>
      <c r="C3945" s="223"/>
      <c r="D3945" s="224" t="str">
        <f t="shared" si="1183"/>
        <v/>
      </c>
      <c r="E3945" s="225"/>
      <c r="F3945" s="226">
        <f t="shared" si="1184"/>
        <v>0</v>
      </c>
      <c r="G3945" s="286">
        <f t="shared" si="1185"/>
        <v>0</v>
      </c>
    </row>
    <row r="3946" spans="1:7" s="229" customFormat="1" ht="24" customHeight="1" x14ac:dyDescent="0.2">
      <c r="A3946" s="224" t="str">
        <f t="shared" si="1181"/>
        <v/>
      </c>
      <c r="B3946" s="222" t="str">
        <f t="shared" si="1182"/>
        <v/>
      </c>
      <c r="C3946" s="223"/>
      <c r="D3946" s="224" t="str">
        <f t="shared" si="1183"/>
        <v/>
      </c>
      <c r="E3946" s="225"/>
      <c r="F3946" s="226">
        <f t="shared" si="1184"/>
        <v>0</v>
      </c>
      <c r="G3946" s="286">
        <f t="shared" si="1185"/>
        <v>0</v>
      </c>
    </row>
    <row r="3947" spans="1:7" ht="24" customHeight="1" x14ac:dyDescent="0.2">
      <c r="A3947" s="290"/>
      <c r="B3947" s="97"/>
      <c r="D3947" s="97"/>
      <c r="E3947" s="98"/>
      <c r="F3947" s="273" t="s">
        <v>33</v>
      </c>
      <c r="G3947" s="288">
        <f>SUBTOTAL(9,G3938:G3946)</f>
        <v>0</v>
      </c>
    </row>
    <row r="3948" spans="1:7" ht="24" customHeight="1" x14ac:dyDescent="0.2">
      <c r="A3948" s="291"/>
      <c r="B3948" s="97"/>
      <c r="D3948" s="97"/>
      <c r="E3948" s="98"/>
      <c r="G3948" s="289"/>
    </row>
    <row r="3949" spans="1:7" ht="24" customHeight="1" x14ac:dyDescent="0.2">
      <c r="A3949" s="292" t="str">
        <f>B3907</f>
        <v/>
      </c>
      <c r="B3949" s="293" t="str">
        <f>C3907</f>
        <v/>
      </c>
      <c r="C3949" s="104"/>
      <c r="D3949" s="104" t="s">
        <v>34</v>
      </c>
      <c r="E3949" s="105"/>
      <c r="F3949" s="295" t="s">
        <v>35</v>
      </c>
      <c r="G3949" s="294">
        <f>SUBTOTAL(9,G3912:G3948)</f>
        <v>0</v>
      </c>
    </row>
    <row r="3951" spans="1:7" ht="24" customHeight="1" x14ac:dyDescent="0.2">
      <c r="A3951" s="274" t="s">
        <v>37</v>
      </c>
      <c r="B3951" s="275"/>
      <c r="C3951" s="275"/>
      <c r="D3951" s="275"/>
      <c r="E3951" s="275"/>
      <c r="F3951" s="275"/>
      <c r="G3951" s="276"/>
    </row>
    <row r="3952" spans="1:7" ht="24" customHeight="1" x14ac:dyDescent="0.2">
      <c r="A3952" s="277" t="s">
        <v>602</v>
      </c>
      <c r="B3952" s="93" t="str">
        <f>Comitente</f>
        <v>DIRECCION PROVINCIAL DE ESPACIOS VERDES</v>
      </c>
      <c r="C3952" s="89"/>
      <c r="D3952" s="94"/>
      <c r="E3952" s="94"/>
      <c r="F3952" s="95"/>
      <c r="G3952" s="278"/>
    </row>
    <row r="3953" spans="1:123" ht="24" customHeight="1" x14ac:dyDescent="0.2">
      <c r="A3953" s="277" t="s">
        <v>603</v>
      </c>
      <c r="B3953" s="93">
        <f>Contratista</f>
        <v>0</v>
      </c>
      <c r="C3953" s="90"/>
      <c r="D3953" s="90"/>
      <c r="E3953" s="90"/>
      <c r="F3953" s="96"/>
      <c r="G3953" s="279"/>
    </row>
    <row r="3954" spans="1:123" ht="24" customHeight="1" x14ac:dyDescent="0.2">
      <c r="A3954" s="277" t="s">
        <v>24</v>
      </c>
      <c r="B3954" s="93" t="str">
        <f>Obra</f>
        <v>EXTRACCION DE MANGRULLO EXISTENTE, PROVISION DE NUEVO MANGRULLO Y REFUNCIONALIZACION DE JUEGOS DE NIÑOS EN PARQUE DE MAYO</v>
      </c>
      <c r="C3954" s="90"/>
      <c r="D3954" s="90"/>
      <c r="E3954" s="90"/>
      <c r="F3954" s="96" t="s">
        <v>38</v>
      </c>
      <c r="G3954" s="280">
        <f>Fecha_Base</f>
        <v>44865</v>
      </c>
    </row>
    <row r="3955" spans="1:123" ht="24" customHeight="1" x14ac:dyDescent="0.2">
      <c r="A3955" s="281" t="s">
        <v>601</v>
      </c>
      <c r="B3955" s="91" t="str">
        <f>Ubicación</f>
        <v>CAPITAL</v>
      </c>
      <c r="C3955" s="91"/>
      <c r="D3955" s="97"/>
      <c r="E3955" s="98"/>
      <c r="G3955" s="282"/>
    </row>
    <row r="3956" spans="1:123" ht="24" customHeight="1" x14ac:dyDescent="0.2">
      <c r="A3956" s="281" t="s">
        <v>39</v>
      </c>
      <c r="B3956" s="100" t="str">
        <f>IFERROR(VALUE(LEFT(B3957,FIND(".",B3957)-1)),"")</f>
        <v/>
      </c>
      <c r="C3956" s="92" t="str">
        <f>IFERROR(VLOOKUP(B3956,Tabla_CyP,2,FALSE),"")</f>
        <v/>
      </c>
      <c r="E3956" s="98"/>
      <c r="G3956" s="282"/>
    </row>
    <row r="3957" spans="1:123" ht="24" customHeight="1" x14ac:dyDescent="0.2">
      <c r="A3957" s="281" t="s">
        <v>25</v>
      </c>
      <c r="B3957" s="101" t="str">
        <f>IFERROR(VLOOKUP(COUNTIF($A$1:A3957,"ANALISIS DE PRECIOS"),Tabla_NumeroItem,2,FALSE),"")</f>
        <v/>
      </c>
      <c r="C3957" s="92" t="str">
        <f>IFERROR(VLOOKUP(B3957,Tabla_CyP,2,FALSE),"")</f>
        <v/>
      </c>
      <c r="D3957" s="97"/>
      <c r="E3957" s="98"/>
      <c r="F3957" s="96" t="s">
        <v>26</v>
      </c>
      <c r="G3957" s="283" t="str">
        <f>IFERROR(VLOOKUP(B3957,Tabla_CyP,4,FALSE),"")</f>
        <v/>
      </c>
    </row>
    <row r="3958" spans="1:123" ht="24" customHeight="1" x14ac:dyDescent="0.2">
      <c r="A3958" s="281"/>
      <c r="B3958" s="91"/>
      <c r="D3958" s="97"/>
      <c r="E3958" s="98"/>
      <c r="G3958" s="282"/>
    </row>
    <row r="3959" spans="1:123" ht="24" customHeight="1" x14ac:dyDescent="0.2">
      <c r="A3959" s="334" t="s">
        <v>507</v>
      </c>
      <c r="B3959" s="335"/>
      <c r="C3959" s="336" t="s">
        <v>0</v>
      </c>
      <c r="D3959" s="336" t="s">
        <v>27</v>
      </c>
      <c r="E3959" s="338" t="s">
        <v>28</v>
      </c>
      <c r="F3959" s="340" t="s">
        <v>29</v>
      </c>
      <c r="G3959" s="340" t="s">
        <v>30</v>
      </c>
    </row>
    <row r="3960" spans="1:123" s="97" customFormat="1" ht="24" customHeight="1" x14ac:dyDescent="0.2">
      <c r="A3960" s="102" t="s">
        <v>508</v>
      </c>
      <c r="B3960" s="102" t="s">
        <v>509</v>
      </c>
      <c r="C3960" s="337"/>
      <c r="D3960" s="337"/>
      <c r="E3960" s="339"/>
      <c r="F3960" s="341"/>
      <c r="G3960" s="341"/>
      <c r="H3960" s="230"/>
      <c r="I3960" s="230"/>
      <c r="J3960" s="230"/>
      <c r="K3960" s="230"/>
      <c r="L3960" s="230"/>
      <c r="M3960" s="230"/>
      <c r="N3960" s="230"/>
      <c r="O3960" s="230"/>
      <c r="P3960" s="230"/>
      <c r="Q3960" s="230"/>
      <c r="R3960" s="230"/>
      <c r="S3960" s="230"/>
      <c r="T3960" s="230"/>
      <c r="U3960" s="230"/>
      <c r="V3960" s="230"/>
      <c r="W3960" s="230"/>
      <c r="X3960" s="230"/>
      <c r="Y3960" s="230"/>
      <c r="Z3960" s="230"/>
      <c r="AA3960" s="230"/>
      <c r="AB3960" s="230"/>
      <c r="AC3960" s="230"/>
      <c r="AD3960" s="230"/>
      <c r="AE3960" s="230"/>
      <c r="AF3960" s="230"/>
      <c r="AG3960" s="230"/>
      <c r="AH3960" s="230"/>
      <c r="AI3960" s="230"/>
      <c r="AJ3960" s="230"/>
      <c r="AK3960" s="230"/>
      <c r="AL3960" s="230"/>
      <c r="AM3960" s="230"/>
      <c r="AN3960" s="230"/>
      <c r="AO3960" s="230"/>
      <c r="AP3960" s="230"/>
      <c r="AQ3960" s="230"/>
      <c r="AR3960" s="230"/>
      <c r="AS3960" s="230"/>
      <c r="AT3960" s="230"/>
      <c r="AU3960" s="230"/>
      <c r="AV3960" s="230"/>
      <c r="AW3960" s="230"/>
      <c r="AX3960" s="230"/>
      <c r="AY3960" s="230"/>
      <c r="AZ3960" s="230"/>
      <c r="BA3960" s="230"/>
      <c r="BB3960" s="230"/>
      <c r="BC3960" s="230"/>
      <c r="BD3960" s="230"/>
      <c r="BE3960" s="230"/>
      <c r="BF3960" s="230"/>
      <c r="BG3960" s="230"/>
      <c r="BH3960" s="230"/>
      <c r="BI3960" s="230"/>
      <c r="BJ3960" s="230"/>
      <c r="BK3960" s="230"/>
      <c r="BL3960" s="230"/>
      <c r="BM3960" s="230"/>
      <c r="BN3960" s="230"/>
      <c r="BO3960" s="230"/>
      <c r="BP3960" s="230"/>
      <c r="BQ3960" s="230"/>
      <c r="BR3960" s="230"/>
      <c r="BS3960" s="230"/>
      <c r="BT3960" s="230"/>
      <c r="BU3960" s="230"/>
      <c r="BV3960" s="230"/>
      <c r="BW3960" s="230"/>
      <c r="BX3960" s="230"/>
      <c r="BY3960" s="230"/>
      <c r="BZ3960" s="230"/>
      <c r="CA3960" s="230"/>
      <c r="CB3960" s="230"/>
      <c r="CC3960" s="230"/>
      <c r="CD3960" s="230"/>
      <c r="CE3960" s="230"/>
      <c r="CF3960" s="230"/>
      <c r="CG3960" s="230"/>
      <c r="CH3960" s="230"/>
      <c r="CI3960" s="230"/>
      <c r="CJ3960" s="230"/>
      <c r="CK3960" s="230"/>
      <c r="CL3960" s="230"/>
      <c r="CM3960" s="230"/>
      <c r="CN3960" s="230"/>
      <c r="CO3960" s="230"/>
      <c r="CP3960" s="230"/>
      <c r="CQ3960" s="230"/>
      <c r="CR3960" s="230"/>
      <c r="CS3960" s="230"/>
      <c r="CT3960" s="230"/>
      <c r="CU3960" s="230"/>
      <c r="CV3960" s="230"/>
      <c r="CW3960" s="230"/>
      <c r="CX3960" s="230"/>
      <c r="CY3960" s="230"/>
      <c r="CZ3960" s="230"/>
      <c r="DA3960" s="230"/>
      <c r="DB3960" s="230"/>
      <c r="DC3960" s="230"/>
      <c r="DD3960" s="230"/>
      <c r="DE3960" s="230"/>
      <c r="DF3960" s="230"/>
      <c r="DG3960" s="230"/>
      <c r="DH3960" s="230"/>
      <c r="DI3960" s="230"/>
      <c r="DJ3960" s="230"/>
      <c r="DK3960" s="230"/>
      <c r="DL3960" s="230"/>
      <c r="DM3960" s="230"/>
      <c r="DN3960" s="230"/>
      <c r="DO3960" s="230"/>
      <c r="DP3960" s="230"/>
      <c r="DQ3960" s="230"/>
      <c r="DR3960" s="230"/>
      <c r="DS3960" s="230"/>
    </row>
    <row r="3961" spans="1:123" ht="24" customHeight="1" x14ac:dyDescent="0.2">
      <c r="A3961" s="284"/>
      <c r="B3961" s="103"/>
      <c r="C3961" s="143" t="s">
        <v>604</v>
      </c>
      <c r="D3961" s="104"/>
      <c r="E3961" s="105"/>
      <c r="F3961" s="106"/>
      <c r="G3961" s="285"/>
    </row>
    <row r="3962" spans="1:123" s="229" customFormat="1" ht="24" customHeight="1" x14ac:dyDescent="0.2">
      <c r="A3962" s="224" t="str">
        <f t="shared" ref="A3962:A3975" si="1186">IFERROR(VLOOKUP(C3962,Tabla_Insumos,4,FALSE),"")</f>
        <v/>
      </c>
      <c r="B3962" s="222" t="str">
        <f>IFERROR(VLOOKUP(C3962,Tabla_Insumos,5,FALSE),"")</f>
        <v/>
      </c>
      <c r="C3962" s="223"/>
      <c r="D3962" s="224" t="str">
        <f t="shared" ref="D3962:D3975" si="1187">IFERROR(VLOOKUP(C3962,Tabla_Insumos,2,FALSE),"")</f>
        <v/>
      </c>
      <c r="E3962" s="225"/>
      <c r="F3962" s="226">
        <f t="shared" ref="F3962:F3975" si="1188">IFERROR(VLOOKUP(C3962,Tabla_Insumos,3,FALSE),0)</f>
        <v>0</v>
      </c>
      <c r="G3962" s="286">
        <f>ROUND(E3962*F3962,2)</f>
        <v>0</v>
      </c>
    </row>
    <row r="3963" spans="1:123" s="229" customFormat="1" ht="24" customHeight="1" x14ac:dyDescent="0.2">
      <c r="A3963" s="224" t="str">
        <f t="shared" si="1186"/>
        <v/>
      </c>
      <c r="B3963" s="222" t="str">
        <f t="shared" ref="B3963:B3975" si="1189">IFERROR(VLOOKUP(C3963,Tabla_Insumos,5,FALSE),"")</f>
        <v/>
      </c>
      <c r="C3963" s="223"/>
      <c r="D3963" s="224" t="str">
        <f t="shared" si="1187"/>
        <v/>
      </c>
      <c r="E3963" s="225"/>
      <c r="F3963" s="226">
        <f t="shared" si="1188"/>
        <v>0</v>
      </c>
      <c r="G3963" s="286">
        <f t="shared" ref="G3963:G3975" si="1190">ROUND(E3963*F3963,2)</f>
        <v>0</v>
      </c>
    </row>
    <row r="3964" spans="1:123" s="229" customFormat="1" ht="24" customHeight="1" x14ac:dyDescent="0.2">
      <c r="A3964" s="224" t="str">
        <f t="shared" si="1186"/>
        <v/>
      </c>
      <c r="B3964" s="222" t="str">
        <f t="shared" si="1189"/>
        <v/>
      </c>
      <c r="C3964" s="223"/>
      <c r="D3964" s="224" t="str">
        <f t="shared" si="1187"/>
        <v/>
      </c>
      <c r="E3964" s="225"/>
      <c r="F3964" s="226">
        <f t="shared" si="1188"/>
        <v>0</v>
      </c>
      <c r="G3964" s="286">
        <f t="shared" si="1190"/>
        <v>0</v>
      </c>
    </row>
    <row r="3965" spans="1:123" s="229" customFormat="1" ht="24" customHeight="1" x14ac:dyDescent="0.2">
      <c r="A3965" s="224" t="str">
        <f t="shared" si="1186"/>
        <v/>
      </c>
      <c r="B3965" s="222" t="str">
        <f t="shared" si="1189"/>
        <v/>
      </c>
      <c r="C3965" s="223"/>
      <c r="D3965" s="224" t="str">
        <f t="shared" si="1187"/>
        <v/>
      </c>
      <c r="E3965" s="225"/>
      <c r="F3965" s="226">
        <f t="shared" si="1188"/>
        <v>0</v>
      </c>
      <c r="G3965" s="286">
        <f t="shared" si="1190"/>
        <v>0</v>
      </c>
    </row>
    <row r="3966" spans="1:123" s="229" customFormat="1" ht="24" customHeight="1" x14ac:dyDescent="0.2">
      <c r="A3966" s="224" t="str">
        <f t="shared" si="1186"/>
        <v/>
      </c>
      <c r="B3966" s="222" t="str">
        <f t="shared" si="1189"/>
        <v/>
      </c>
      <c r="C3966" s="223"/>
      <c r="D3966" s="224" t="str">
        <f t="shared" si="1187"/>
        <v/>
      </c>
      <c r="E3966" s="225"/>
      <c r="F3966" s="226">
        <f t="shared" si="1188"/>
        <v>0</v>
      </c>
      <c r="G3966" s="286">
        <f t="shared" si="1190"/>
        <v>0</v>
      </c>
    </row>
    <row r="3967" spans="1:123" s="229" customFormat="1" ht="24" customHeight="1" x14ac:dyDescent="0.2">
      <c r="A3967" s="224" t="str">
        <f t="shared" si="1186"/>
        <v/>
      </c>
      <c r="B3967" s="222" t="str">
        <f t="shared" si="1189"/>
        <v/>
      </c>
      <c r="C3967" s="223"/>
      <c r="D3967" s="224" t="str">
        <f t="shared" si="1187"/>
        <v/>
      </c>
      <c r="E3967" s="225"/>
      <c r="F3967" s="226">
        <f t="shared" si="1188"/>
        <v>0</v>
      </c>
      <c r="G3967" s="286">
        <f t="shared" si="1190"/>
        <v>0</v>
      </c>
    </row>
    <row r="3968" spans="1:123" s="229" customFormat="1" ht="24" customHeight="1" x14ac:dyDescent="0.2">
      <c r="A3968" s="224" t="str">
        <f t="shared" si="1186"/>
        <v/>
      </c>
      <c r="B3968" s="222" t="str">
        <f t="shared" si="1189"/>
        <v/>
      </c>
      <c r="C3968" s="223"/>
      <c r="D3968" s="224" t="str">
        <f t="shared" si="1187"/>
        <v/>
      </c>
      <c r="E3968" s="225"/>
      <c r="F3968" s="226">
        <f t="shared" si="1188"/>
        <v>0</v>
      </c>
      <c r="G3968" s="286">
        <f t="shared" si="1190"/>
        <v>0</v>
      </c>
    </row>
    <row r="3969" spans="1:7" s="229" customFormat="1" ht="24" customHeight="1" x14ac:dyDescent="0.2">
      <c r="A3969" s="224" t="str">
        <f t="shared" si="1186"/>
        <v/>
      </c>
      <c r="B3969" s="222" t="str">
        <f t="shared" si="1189"/>
        <v/>
      </c>
      <c r="C3969" s="223"/>
      <c r="D3969" s="224" t="str">
        <f t="shared" si="1187"/>
        <v/>
      </c>
      <c r="E3969" s="225"/>
      <c r="F3969" s="226">
        <f t="shared" si="1188"/>
        <v>0</v>
      </c>
      <c r="G3969" s="286">
        <f t="shared" si="1190"/>
        <v>0</v>
      </c>
    </row>
    <row r="3970" spans="1:7" s="229" customFormat="1" ht="24" customHeight="1" x14ac:dyDescent="0.2">
      <c r="A3970" s="224" t="str">
        <f t="shared" si="1186"/>
        <v/>
      </c>
      <c r="B3970" s="222" t="str">
        <f t="shared" si="1189"/>
        <v/>
      </c>
      <c r="C3970" s="223"/>
      <c r="D3970" s="224" t="str">
        <f t="shared" si="1187"/>
        <v/>
      </c>
      <c r="E3970" s="225"/>
      <c r="F3970" s="226">
        <f t="shared" si="1188"/>
        <v>0</v>
      </c>
      <c r="G3970" s="286">
        <f t="shared" si="1190"/>
        <v>0</v>
      </c>
    </row>
    <row r="3971" spans="1:7" s="229" customFormat="1" ht="24" customHeight="1" x14ac:dyDescent="0.2">
      <c r="A3971" s="224" t="str">
        <f t="shared" si="1186"/>
        <v/>
      </c>
      <c r="B3971" s="222" t="str">
        <f t="shared" si="1189"/>
        <v/>
      </c>
      <c r="C3971" s="223"/>
      <c r="D3971" s="224" t="str">
        <f t="shared" si="1187"/>
        <v/>
      </c>
      <c r="E3971" s="225"/>
      <c r="F3971" s="226">
        <f t="shared" si="1188"/>
        <v>0</v>
      </c>
      <c r="G3971" s="286">
        <f t="shared" si="1190"/>
        <v>0</v>
      </c>
    </row>
    <row r="3972" spans="1:7" s="229" customFormat="1" ht="24" customHeight="1" x14ac:dyDescent="0.2">
      <c r="A3972" s="224" t="str">
        <f t="shared" si="1186"/>
        <v/>
      </c>
      <c r="B3972" s="222" t="str">
        <f t="shared" si="1189"/>
        <v/>
      </c>
      <c r="C3972" s="223"/>
      <c r="D3972" s="224" t="str">
        <f t="shared" si="1187"/>
        <v/>
      </c>
      <c r="E3972" s="225"/>
      <c r="F3972" s="226">
        <f t="shared" si="1188"/>
        <v>0</v>
      </c>
      <c r="G3972" s="286">
        <f t="shared" si="1190"/>
        <v>0</v>
      </c>
    </row>
    <row r="3973" spans="1:7" s="229" customFormat="1" ht="24" customHeight="1" x14ac:dyDescent="0.2">
      <c r="A3973" s="224" t="str">
        <f t="shared" si="1186"/>
        <v/>
      </c>
      <c r="B3973" s="222" t="str">
        <f t="shared" si="1189"/>
        <v/>
      </c>
      <c r="C3973" s="223"/>
      <c r="D3973" s="224" t="str">
        <f t="shared" si="1187"/>
        <v/>
      </c>
      <c r="E3973" s="225"/>
      <c r="F3973" s="226">
        <f t="shared" si="1188"/>
        <v>0</v>
      </c>
      <c r="G3973" s="286">
        <f t="shared" si="1190"/>
        <v>0</v>
      </c>
    </row>
    <row r="3974" spans="1:7" s="229" customFormat="1" ht="24" customHeight="1" x14ac:dyDescent="0.2">
      <c r="A3974" s="224" t="str">
        <f t="shared" si="1186"/>
        <v/>
      </c>
      <c r="B3974" s="222" t="str">
        <f t="shared" si="1189"/>
        <v/>
      </c>
      <c r="C3974" s="223"/>
      <c r="D3974" s="224" t="str">
        <f t="shared" si="1187"/>
        <v/>
      </c>
      <c r="E3974" s="225"/>
      <c r="F3974" s="226">
        <f t="shared" si="1188"/>
        <v>0</v>
      </c>
      <c r="G3974" s="286">
        <f t="shared" si="1190"/>
        <v>0</v>
      </c>
    </row>
    <row r="3975" spans="1:7" s="229" customFormat="1" ht="24" customHeight="1" x14ac:dyDescent="0.2">
      <c r="A3975" s="224" t="str">
        <f t="shared" si="1186"/>
        <v/>
      </c>
      <c r="B3975" s="222" t="str">
        <f t="shared" si="1189"/>
        <v/>
      </c>
      <c r="C3975" s="223"/>
      <c r="D3975" s="224" t="str">
        <f t="shared" si="1187"/>
        <v/>
      </c>
      <c r="E3975" s="225"/>
      <c r="F3975" s="227">
        <f t="shared" si="1188"/>
        <v>0</v>
      </c>
      <c r="G3975" s="286">
        <f t="shared" si="1190"/>
        <v>0</v>
      </c>
    </row>
    <row r="3976" spans="1:7" ht="24" customHeight="1" x14ac:dyDescent="0.2">
      <c r="A3976" s="287"/>
      <c r="D3976" s="97"/>
      <c r="E3976" s="98"/>
      <c r="F3976" s="273" t="s">
        <v>31</v>
      </c>
      <c r="G3976" s="288">
        <f>SUBTOTAL(9,G3962:G3975)</f>
        <v>0</v>
      </c>
    </row>
    <row r="3977" spans="1:7" ht="24" customHeight="1" x14ac:dyDescent="0.2">
      <c r="A3977" s="287"/>
      <c r="C3977" s="107" t="s">
        <v>605</v>
      </c>
      <c r="D3977" s="97"/>
      <c r="E3977" s="98"/>
      <c r="G3977" s="289"/>
    </row>
    <row r="3978" spans="1:7" s="229" customFormat="1" ht="24" customHeight="1" x14ac:dyDescent="0.2">
      <c r="A3978" s="224" t="str">
        <f t="shared" ref="A3978:A3985" si="1191">IFERROR(VLOOKUP(C3978,Tabla_Insumos,4,FALSE),"")</f>
        <v/>
      </c>
      <c r="B3978" s="222">
        <f t="shared" ref="B3978:B3985" si="1192">IFERROR(VLOOKUP(A3978,Tabla_Indices,5,FALSE),"")</f>
        <v>0</v>
      </c>
      <c r="C3978" s="223"/>
      <c r="D3978" s="224" t="str">
        <f t="shared" ref="D3978:D3985" si="1193">IFERROR(VLOOKUP(C3978,Tabla_Insumos,2,FALSE),"")</f>
        <v/>
      </c>
      <c r="E3978" s="225"/>
      <c r="F3978" s="228">
        <f t="shared" ref="F3978:F3985" si="1194">IFERROR(VLOOKUP(C3978,Tabla_Insumos,3,FALSE),0)</f>
        <v>0</v>
      </c>
      <c r="G3978" s="286">
        <f>ROUND(E3978*F3978,2)</f>
        <v>0</v>
      </c>
    </row>
    <row r="3979" spans="1:7" s="229" customFormat="1" ht="24" customHeight="1" x14ac:dyDescent="0.2">
      <c r="A3979" s="224" t="str">
        <f t="shared" si="1191"/>
        <v/>
      </c>
      <c r="B3979" s="222">
        <f t="shared" si="1192"/>
        <v>0</v>
      </c>
      <c r="C3979" s="223"/>
      <c r="D3979" s="224" t="str">
        <f t="shared" si="1193"/>
        <v/>
      </c>
      <c r="E3979" s="225"/>
      <c r="F3979" s="228">
        <f t="shared" si="1194"/>
        <v>0</v>
      </c>
      <c r="G3979" s="286">
        <f>ROUND(E3979*F3979,2)</f>
        <v>0</v>
      </c>
    </row>
    <row r="3980" spans="1:7" s="229" customFormat="1" ht="24" customHeight="1" x14ac:dyDescent="0.2">
      <c r="A3980" s="224" t="str">
        <f t="shared" si="1191"/>
        <v/>
      </c>
      <c r="B3980" s="222">
        <f t="shared" si="1192"/>
        <v>0</v>
      </c>
      <c r="C3980" s="223"/>
      <c r="D3980" s="224" t="str">
        <f t="shared" si="1193"/>
        <v/>
      </c>
      <c r="E3980" s="225"/>
      <c r="F3980" s="228">
        <f t="shared" si="1194"/>
        <v>0</v>
      </c>
      <c r="G3980" s="286">
        <f t="shared" ref="G3980:G3985" si="1195">ROUND(E3980*F3980,2)</f>
        <v>0</v>
      </c>
    </row>
    <row r="3981" spans="1:7" s="229" customFormat="1" ht="24" customHeight="1" x14ac:dyDescent="0.2">
      <c r="A3981" s="224" t="str">
        <f t="shared" si="1191"/>
        <v/>
      </c>
      <c r="B3981" s="222">
        <f t="shared" si="1192"/>
        <v>0</v>
      </c>
      <c r="C3981" s="223"/>
      <c r="D3981" s="224" t="str">
        <f t="shared" si="1193"/>
        <v/>
      </c>
      <c r="E3981" s="225"/>
      <c r="F3981" s="228">
        <f t="shared" si="1194"/>
        <v>0</v>
      </c>
      <c r="G3981" s="286">
        <f t="shared" si="1195"/>
        <v>0</v>
      </c>
    </row>
    <row r="3982" spans="1:7" s="229" customFormat="1" ht="24" customHeight="1" x14ac:dyDescent="0.2">
      <c r="A3982" s="224" t="str">
        <f t="shared" si="1191"/>
        <v/>
      </c>
      <c r="B3982" s="222">
        <f t="shared" si="1192"/>
        <v>0</v>
      </c>
      <c r="C3982" s="223"/>
      <c r="D3982" s="224" t="str">
        <f t="shared" si="1193"/>
        <v/>
      </c>
      <c r="E3982" s="225"/>
      <c r="F3982" s="226">
        <f t="shared" si="1194"/>
        <v>0</v>
      </c>
      <c r="G3982" s="286">
        <f t="shared" si="1195"/>
        <v>0</v>
      </c>
    </row>
    <row r="3983" spans="1:7" s="229" customFormat="1" ht="24" customHeight="1" x14ac:dyDescent="0.2">
      <c r="A3983" s="224" t="str">
        <f t="shared" si="1191"/>
        <v/>
      </c>
      <c r="B3983" s="222">
        <f t="shared" si="1192"/>
        <v>0</v>
      </c>
      <c r="C3983" s="223"/>
      <c r="D3983" s="224" t="str">
        <f t="shared" si="1193"/>
        <v/>
      </c>
      <c r="E3983" s="225"/>
      <c r="F3983" s="226">
        <f t="shared" si="1194"/>
        <v>0</v>
      </c>
      <c r="G3983" s="286">
        <f t="shared" si="1195"/>
        <v>0</v>
      </c>
    </row>
    <row r="3984" spans="1:7" s="229" customFormat="1" ht="24" customHeight="1" x14ac:dyDescent="0.2">
      <c r="A3984" s="224" t="str">
        <f t="shared" si="1191"/>
        <v/>
      </c>
      <c r="B3984" s="222">
        <f t="shared" si="1192"/>
        <v>0</v>
      </c>
      <c r="C3984" s="223"/>
      <c r="D3984" s="224" t="str">
        <f t="shared" si="1193"/>
        <v/>
      </c>
      <c r="E3984" s="225"/>
      <c r="F3984" s="226">
        <f t="shared" si="1194"/>
        <v>0</v>
      </c>
      <c r="G3984" s="286">
        <f t="shared" si="1195"/>
        <v>0</v>
      </c>
    </row>
    <row r="3985" spans="1:7" s="229" customFormat="1" ht="24" customHeight="1" x14ac:dyDescent="0.2">
      <c r="A3985" s="224" t="str">
        <f t="shared" si="1191"/>
        <v/>
      </c>
      <c r="B3985" s="222">
        <f t="shared" si="1192"/>
        <v>0</v>
      </c>
      <c r="C3985" s="223"/>
      <c r="D3985" s="224" t="str">
        <f t="shared" si="1193"/>
        <v/>
      </c>
      <c r="E3985" s="225"/>
      <c r="F3985" s="226">
        <f t="shared" si="1194"/>
        <v>0</v>
      </c>
      <c r="G3985" s="286">
        <f t="shared" si="1195"/>
        <v>0</v>
      </c>
    </row>
    <row r="3986" spans="1:7" ht="24" customHeight="1" x14ac:dyDescent="0.2">
      <c r="A3986" s="287"/>
      <c r="D3986" s="97"/>
      <c r="E3986" s="98"/>
      <c r="F3986" s="273" t="s">
        <v>32</v>
      </c>
      <c r="G3986" s="288">
        <f>SUBTOTAL(9,G3978:G3985)</f>
        <v>0</v>
      </c>
    </row>
    <row r="3987" spans="1:7" ht="24" customHeight="1" x14ac:dyDescent="0.2">
      <c r="A3987" s="287"/>
      <c r="C3987" s="107" t="s">
        <v>606</v>
      </c>
      <c r="D3987" s="97"/>
      <c r="E3987" s="98"/>
      <c r="G3987" s="289"/>
    </row>
    <row r="3988" spans="1:7" s="229" customFormat="1" ht="24" customHeight="1" x14ac:dyDescent="0.2">
      <c r="A3988" s="224" t="str">
        <f t="shared" ref="A3988:A3996" si="1196">IFERROR(VLOOKUP(C3988,Tabla_Insumos,4,FALSE),"")</f>
        <v/>
      </c>
      <c r="B3988" s="222" t="str">
        <f t="shared" ref="B3988:B3996" si="1197">IFERROR(VLOOKUP(C3988,Tabla_Insumos,5,FALSE),"")</f>
        <v/>
      </c>
      <c r="C3988" s="223"/>
      <c r="D3988" s="224" t="str">
        <f t="shared" ref="D3988:D3996" si="1198">IFERROR(VLOOKUP(C3988,Tabla_Insumos,2,FALSE),"")</f>
        <v/>
      </c>
      <c r="E3988" s="225"/>
      <c r="F3988" s="226">
        <f t="shared" ref="F3988:F3996" si="1199">IFERROR(VLOOKUP(C3988,Tabla_Insumos,3,FALSE),0)</f>
        <v>0</v>
      </c>
      <c r="G3988" s="286">
        <f t="shared" ref="G3988:G3996" si="1200">ROUND(E3988*F3988,2)</f>
        <v>0</v>
      </c>
    </row>
    <row r="3989" spans="1:7" s="229" customFormat="1" ht="24" customHeight="1" x14ac:dyDescent="0.2">
      <c r="A3989" s="224" t="str">
        <f t="shared" si="1196"/>
        <v/>
      </c>
      <c r="B3989" s="222" t="str">
        <f t="shared" si="1197"/>
        <v/>
      </c>
      <c r="C3989" s="223"/>
      <c r="D3989" s="224" t="str">
        <f t="shared" si="1198"/>
        <v/>
      </c>
      <c r="E3989" s="225"/>
      <c r="F3989" s="226">
        <f t="shared" si="1199"/>
        <v>0</v>
      </c>
      <c r="G3989" s="286">
        <f t="shared" si="1200"/>
        <v>0</v>
      </c>
    </row>
    <row r="3990" spans="1:7" s="229" customFormat="1" ht="24" customHeight="1" x14ac:dyDescent="0.2">
      <c r="A3990" s="224" t="str">
        <f t="shared" si="1196"/>
        <v/>
      </c>
      <c r="B3990" s="222" t="str">
        <f t="shared" si="1197"/>
        <v/>
      </c>
      <c r="C3990" s="223"/>
      <c r="D3990" s="224" t="str">
        <f t="shared" si="1198"/>
        <v/>
      </c>
      <c r="E3990" s="225"/>
      <c r="F3990" s="226">
        <f t="shared" si="1199"/>
        <v>0</v>
      </c>
      <c r="G3990" s="286">
        <f t="shared" si="1200"/>
        <v>0</v>
      </c>
    </row>
    <row r="3991" spans="1:7" s="229" customFormat="1" ht="24" customHeight="1" x14ac:dyDescent="0.2">
      <c r="A3991" s="224" t="str">
        <f t="shared" si="1196"/>
        <v/>
      </c>
      <c r="B3991" s="222" t="str">
        <f t="shared" si="1197"/>
        <v/>
      </c>
      <c r="C3991" s="223"/>
      <c r="D3991" s="224" t="str">
        <f t="shared" si="1198"/>
        <v/>
      </c>
      <c r="E3991" s="225"/>
      <c r="F3991" s="226">
        <f t="shared" si="1199"/>
        <v>0</v>
      </c>
      <c r="G3991" s="286">
        <f t="shared" si="1200"/>
        <v>0</v>
      </c>
    </row>
    <row r="3992" spans="1:7" s="229" customFormat="1" ht="24" customHeight="1" x14ac:dyDescent="0.2">
      <c r="A3992" s="224" t="str">
        <f t="shared" si="1196"/>
        <v/>
      </c>
      <c r="B3992" s="222" t="str">
        <f t="shared" si="1197"/>
        <v/>
      </c>
      <c r="C3992" s="223"/>
      <c r="D3992" s="224" t="str">
        <f t="shared" si="1198"/>
        <v/>
      </c>
      <c r="E3992" s="225"/>
      <c r="F3992" s="226">
        <f t="shared" si="1199"/>
        <v>0</v>
      </c>
      <c r="G3992" s="286">
        <f t="shared" si="1200"/>
        <v>0</v>
      </c>
    </row>
    <row r="3993" spans="1:7" s="229" customFormat="1" ht="24" customHeight="1" x14ac:dyDescent="0.2">
      <c r="A3993" s="224" t="str">
        <f t="shared" si="1196"/>
        <v/>
      </c>
      <c r="B3993" s="222" t="str">
        <f t="shared" si="1197"/>
        <v/>
      </c>
      <c r="C3993" s="223"/>
      <c r="D3993" s="224" t="str">
        <f t="shared" si="1198"/>
        <v/>
      </c>
      <c r="E3993" s="225"/>
      <c r="F3993" s="226">
        <f t="shared" si="1199"/>
        <v>0</v>
      </c>
      <c r="G3993" s="286">
        <f t="shared" si="1200"/>
        <v>0</v>
      </c>
    </row>
    <row r="3994" spans="1:7" s="229" customFormat="1" ht="24" customHeight="1" x14ac:dyDescent="0.2">
      <c r="A3994" s="224" t="str">
        <f t="shared" si="1196"/>
        <v/>
      </c>
      <c r="B3994" s="222" t="str">
        <f t="shared" si="1197"/>
        <v/>
      </c>
      <c r="C3994" s="223"/>
      <c r="D3994" s="224" t="str">
        <f t="shared" si="1198"/>
        <v/>
      </c>
      <c r="E3994" s="225"/>
      <c r="F3994" s="226">
        <f t="shared" si="1199"/>
        <v>0</v>
      </c>
      <c r="G3994" s="286">
        <f t="shared" si="1200"/>
        <v>0</v>
      </c>
    </row>
    <row r="3995" spans="1:7" s="229" customFormat="1" ht="24" customHeight="1" x14ac:dyDescent="0.2">
      <c r="A3995" s="224" t="str">
        <f t="shared" si="1196"/>
        <v/>
      </c>
      <c r="B3995" s="222" t="str">
        <f t="shared" si="1197"/>
        <v/>
      </c>
      <c r="C3995" s="223"/>
      <c r="D3995" s="224" t="str">
        <f t="shared" si="1198"/>
        <v/>
      </c>
      <c r="E3995" s="225"/>
      <c r="F3995" s="226">
        <f t="shared" si="1199"/>
        <v>0</v>
      </c>
      <c r="G3995" s="286">
        <f t="shared" si="1200"/>
        <v>0</v>
      </c>
    </row>
    <row r="3996" spans="1:7" s="229" customFormat="1" ht="24" customHeight="1" x14ac:dyDescent="0.2">
      <c r="A3996" s="224" t="str">
        <f t="shared" si="1196"/>
        <v/>
      </c>
      <c r="B3996" s="222" t="str">
        <f t="shared" si="1197"/>
        <v/>
      </c>
      <c r="C3996" s="223"/>
      <c r="D3996" s="224" t="str">
        <f t="shared" si="1198"/>
        <v/>
      </c>
      <c r="E3996" s="225"/>
      <c r="F3996" s="226">
        <f t="shared" si="1199"/>
        <v>0</v>
      </c>
      <c r="G3996" s="286">
        <f t="shared" si="1200"/>
        <v>0</v>
      </c>
    </row>
    <row r="3997" spans="1:7" ht="24" customHeight="1" x14ac:dyDescent="0.2">
      <c r="A3997" s="290"/>
      <c r="B3997" s="97"/>
      <c r="D3997" s="97"/>
      <c r="E3997" s="98"/>
      <c r="F3997" s="273" t="s">
        <v>33</v>
      </c>
      <c r="G3997" s="288">
        <f>SUBTOTAL(9,G3988:G3996)</f>
        <v>0</v>
      </c>
    </row>
    <row r="3998" spans="1:7" ht="24" customHeight="1" x14ac:dyDescent="0.2">
      <c r="A3998" s="291"/>
      <c r="B3998" s="97"/>
      <c r="D3998" s="97"/>
      <c r="E3998" s="98"/>
      <c r="G3998" s="289"/>
    </row>
    <row r="3999" spans="1:7" ht="24" customHeight="1" x14ac:dyDescent="0.2">
      <c r="A3999" s="292" t="str">
        <f>B3957</f>
        <v/>
      </c>
      <c r="B3999" s="293" t="str">
        <f>C3957</f>
        <v/>
      </c>
      <c r="C3999" s="104"/>
      <c r="D3999" s="104" t="s">
        <v>34</v>
      </c>
      <c r="E3999" s="105"/>
      <c r="F3999" s="295" t="s">
        <v>35</v>
      </c>
      <c r="G3999" s="294">
        <f>SUBTOTAL(9,G3962:G3998)</f>
        <v>0</v>
      </c>
    </row>
    <row r="4001" spans="1:123" ht="24" customHeight="1" x14ac:dyDescent="0.2">
      <c r="A4001" s="274" t="s">
        <v>37</v>
      </c>
      <c r="B4001" s="275"/>
      <c r="C4001" s="275"/>
      <c r="D4001" s="275"/>
      <c r="E4001" s="275"/>
      <c r="F4001" s="275"/>
      <c r="G4001" s="276"/>
    </row>
    <row r="4002" spans="1:123" ht="24" customHeight="1" x14ac:dyDescent="0.2">
      <c r="A4002" s="277" t="s">
        <v>602</v>
      </c>
      <c r="B4002" s="93" t="str">
        <f>Comitente</f>
        <v>DIRECCION PROVINCIAL DE ESPACIOS VERDES</v>
      </c>
      <c r="C4002" s="89"/>
      <c r="D4002" s="94"/>
      <c r="E4002" s="94"/>
      <c r="F4002" s="95"/>
      <c r="G4002" s="278"/>
    </row>
    <row r="4003" spans="1:123" ht="24" customHeight="1" x14ac:dyDescent="0.2">
      <c r="A4003" s="277" t="s">
        <v>603</v>
      </c>
      <c r="B4003" s="93">
        <f>Contratista</f>
        <v>0</v>
      </c>
      <c r="C4003" s="90"/>
      <c r="D4003" s="90"/>
      <c r="E4003" s="90"/>
      <c r="F4003" s="96"/>
      <c r="G4003" s="279"/>
    </row>
    <row r="4004" spans="1:123" ht="24" customHeight="1" x14ac:dyDescent="0.2">
      <c r="A4004" s="277" t="s">
        <v>24</v>
      </c>
      <c r="B4004" s="93" t="str">
        <f>Obra</f>
        <v>EXTRACCION DE MANGRULLO EXISTENTE, PROVISION DE NUEVO MANGRULLO Y REFUNCIONALIZACION DE JUEGOS DE NIÑOS EN PARQUE DE MAYO</v>
      </c>
      <c r="C4004" s="90"/>
      <c r="D4004" s="90"/>
      <c r="E4004" s="90"/>
      <c r="F4004" s="96" t="s">
        <v>38</v>
      </c>
      <c r="G4004" s="280">
        <f>Fecha_Base</f>
        <v>44865</v>
      </c>
    </row>
    <row r="4005" spans="1:123" ht="24" customHeight="1" x14ac:dyDescent="0.2">
      <c r="A4005" s="281" t="s">
        <v>601</v>
      </c>
      <c r="B4005" s="91" t="str">
        <f>Ubicación</f>
        <v>CAPITAL</v>
      </c>
      <c r="C4005" s="91"/>
      <c r="D4005" s="97"/>
      <c r="E4005" s="98"/>
      <c r="G4005" s="282"/>
    </row>
    <row r="4006" spans="1:123" ht="24" customHeight="1" x14ac:dyDescent="0.2">
      <c r="A4006" s="281" t="s">
        <v>39</v>
      </c>
      <c r="B4006" s="100" t="str">
        <f>IFERROR(VALUE(LEFT(B4007,FIND(".",B4007)-1)),"")</f>
        <v/>
      </c>
      <c r="C4006" s="92" t="str">
        <f>IFERROR(VLOOKUP(B4006,Tabla_CyP,2,FALSE),"")</f>
        <v/>
      </c>
      <c r="E4006" s="98"/>
      <c r="G4006" s="282"/>
    </row>
    <row r="4007" spans="1:123" ht="24" customHeight="1" x14ac:dyDescent="0.2">
      <c r="A4007" s="281" t="s">
        <v>25</v>
      </c>
      <c r="B4007" s="101" t="str">
        <f>IFERROR(VLOOKUP(COUNTIF($A$1:A4007,"ANALISIS DE PRECIOS"),Tabla_NumeroItem,2,FALSE),"")</f>
        <v/>
      </c>
      <c r="C4007" s="92" t="str">
        <f>IFERROR(VLOOKUP(B4007,Tabla_CyP,2,FALSE),"")</f>
        <v/>
      </c>
      <c r="D4007" s="97"/>
      <c r="E4007" s="98"/>
      <c r="F4007" s="96" t="s">
        <v>26</v>
      </c>
      <c r="G4007" s="283" t="str">
        <f>IFERROR(VLOOKUP(B4007,Tabla_CyP,4,FALSE),"")</f>
        <v/>
      </c>
    </row>
    <row r="4008" spans="1:123" ht="24" customHeight="1" x14ac:dyDescent="0.2">
      <c r="A4008" s="281"/>
      <c r="B4008" s="91"/>
      <c r="D4008" s="97"/>
      <c r="E4008" s="98"/>
      <c r="G4008" s="282"/>
    </row>
    <row r="4009" spans="1:123" ht="24" customHeight="1" x14ac:dyDescent="0.2">
      <c r="A4009" s="334" t="s">
        <v>507</v>
      </c>
      <c r="B4009" s="335"/>
      <c r="C4009" s="336" t="s">
        <v>0</v>
      </c>
      <c r="D4009" s="336" t="s">
        <v>27</v>
      </c>
      <c r="E4009" s="338" t="s">
        <v>28</v>
      </c>
      <c r="F4009" s="340" t="s">
        <v>29</v>
      </c>
      <c r="G4009" s="340" t="s">
        <v>30</v>
      </c>
    </row>
    <row r="4010" spans="1:123" s="97" customFormat="1" ht="24" customHeight="1" x14ac:dyDescent="0.2">
      <c r="A4010" s="102" t="s">
        <v>508</v>
      </c>
      <c r="B4010" s="102" t="s">
        <v>509</v>
      </c>
      <c r="C4010" s="337"/>
      <c r="D4010" s="337"/>
      <c r="E4010" s="339"/>
      <c r="F4010" s="341"/>
      <c r="G4010" s="341"/>
      <c r="H4010" s="230"/>
      <c r="I4010" s="230"/>
      <c r="J4010" s="230"/>
      <c r="K4010" s="230"/>
      <c r="L4010" s="230"/>
      <c r="M4010" s="230"/>
      <c r="N4010" s="230"/>
      <c r="O4010" s="230"/>
      <c r="P4010" s="230"/>
      <c r="Q4010" s="230"/>
      <c r="R4010" s="230"/>
      <c r="S4010" s="230"/>
      <c r="T4010" s="230"/>
      <c r="U4010" s="230"/>
      <c r="V4010" s="230"/>
      <c r="W4010" s="230"/>
      <c r="X4010" s="230"/>
      <c r="Y4010" s="230"/>
      <c r="Z4010" s="230"/>
      <c r="AA4010" s="230"/>
      <c r="AB4010" s="230"/>
      <c r="AC4010" s="230"/>
      <c r="AD4010" s="230"/>
      <c r="AE4010" s="230"/>
      <c r="AF4010" s="230"/>
      <c r="AG4010" s="230"/>
      <c r="AH4010" s="230"/>
      <c r="AI4010" s="230"/>
      <c r="AJ4010" s="230"/>
      <c r="AK4010" s="230"/>
      <c r="AL4010" s="230"/>
      <c r="AM4010" s="230"/>
      <c r="AN4010" s="230"/>
      <c r="AO4010" s="230"/>
      <c r="AP4010" s="230"/>
      <c r="AQ4010" s="230"/>
      <c r="AR4010" s="230"/>
      <c r="AS4010" s="230"/>
      <c r="AT4010" s="230"/>
      <c r="AU4010" s="230"/>
      <c r="AV4010" s="230"/>
      <c r="AW4010" s="230"/>
      <c r="AX4010" s="230"/>
      <c r="AY4010" s="230"/>
      <c r="AZ4010" s="230"/>
      <c r="BA4010" s="230"/>
      <c r="BB4010" s="230"/>
      <c r="BC4010" s="230"/>
      <c r="BD4010" s="230"/>
      <c r="BE4010" s="230"/>
      <c r="BF4010" s="230"/>
      <c r="BG4010" s="230"/>
      <c r="BH4010" s="230"/>
      <c r="BI4010" s="230"/>
      <c r="BJ4010" s="230"/>
      <c r="BK4010" s="230"/>
      <c r="BL4010" s="230"/>
      <c r="BM4010" s="230"/>
      <c r="BN4010" s="230"/>
      <c r="BO4010" s="230"/>
      <c r="BP4010" s="230"/>
      <c r="BQ4010" s="230"/>
      <c r="BR4010" s="230"/>
      <c r="BS4010" s="230"/>
      <c r="BT4010" s="230"/>
      <c r="BU4010" s="230"/>
      <c r="BV4010" s="230"/>
      <c r="BW4010" s="230"/>
      <c r="BX4010" s="230"/>
      <c r="BY4010" s="230"/>
      <c r="BZ4010" s="230"/>
      <c r="CA4010" s="230"/>
      <c r="CB4010" s="230"/>
      <c r="CC4010" s="230"/>
      <c r="CD4010" s="230"/>
      <c r="CE4010" s="230"/>
      <c r="CF4010" s="230"/>
      <c r="CG4010" s="230"/>
      <c r="CH4010" s="230"/>
      <c r="CI4010" s="230"/>
      <c r="CJ4010" s="230"/>
      <c r="CK4010" s="230"/>
      <c r="CL4010" s="230"/>
      <c r="CM4010" s="230"/>
      <c r="CN4010" s="230"/>
      <c r="CO4010" s="230"/>
      <c r="CP4010" s="230"/>
      <c r="CQ4010" s="230"/>
      <c r="CR4010" s="230"/>
      <c r="CS4010" s="230"/>
      <c r="CT4010" s="230"/>
      <c r="CU4010" s="230"/>
      <c r="CV4010" s="230"/>
      <c r="CW4010" s="230"/>
      <c r="CX4010" s="230"/>
      <c r="CY4010" s="230"/>
      <c r="CZ4010" s="230"/>
      <c r="DA4010" s="230"/>
      <c r="DB4010" s="230"/>
      <c r="DC4010" s="230"/>
      <c r="DD4010" s="230"/>
      <c r="DE4010" s="230"/>
      <c r="DF4010" s="230"/>
      <c r="DG4010" s="230"/>
      <c r="DH4010" s="230"/>
      <c r="DI4010" s="230"/>
      <c r="DJ4010" s="230"/>
      <c r="DK4010" s="230"/>
      <c r="DL4010" s="230"/>
      <c r="DM4010" s="230"/>
      <c r="DN4010" s="230"/>
      <c r="DO4010" s="230"/>
      <c r="DP4010" s="230"/>
      <c r="DQ4010" s="230"/>
      <c r="DR4010" s="230"/>
      <c r="DS4010" s="230"/>
    </row>
    <row r="4011" spans="1:123" ht="24" customHeight="1" x14ac:dyDescent="0.2">
      <c r="A4011" s="284"/>
      <c r="B4011" s="103"/>
      <c r="C4011" s="143" t="s">
        <v>604</v>
      </c>
      <c r="D4011" s="104"/>
      <c r="E4011" s="105"/>
      <c r="F4011" s="106"/>
      <c r="G4011" s="285"/>
    </row>
    <row r="4012" spans="1:123" s="229" customFormat="1" ht="24" customHeight="1" x14ac:dyDescent="0.2">
      <c r="A4012" s="224" t="str">
        <f t="shared" ref="A4012:A4025" si="1201">IFERROR(VLOOKUP(C4012,Tabla_Insumos,4,FALSE),"")</f>
        <v/>
      </c>
      <c r="B4012" s="222" t="str">
        <f>IFERROR(VLOOKUP(C4012,Tabla_Insumos,5,FALSE),"")</f>
        <v/>
      </c>
      <c r="C4012" s="223"/>
      <c r="D4012" s="224" t="str">
        <f t="shared" ref="D4012:D4025" si="1202">IFERROR(VLOOKUP(C4012,Tabla_Insumos,2,FALSE),"")</f>
        <v/>
      </c>
      <c r="E4012" s="225"/>
      <c r="F4012" s="226">
        <f t="shared" ref="F4012:F4025" si="1203">IFERROR(VLOOKUP(C4012,Tabla_Insumos,3,FALSE),0)</f>
        <v>0</v>
      </c>
      <c r="G4012" s="286">
        <f>ROUND(E4012*F4012,2)</f>
        <v>0</v>
      </c>
    </row>
    <row r="4013" spans="1:123" s="229" customFormat="1" ht="24" customHeight="1" x14ac:dyDescent="0.2">
      <c r="A4013" s="224" t="str">
        <f t="shared" si="1201"/>
        <v/>
      </c>
      <c r="B4013" s="222" t="str">
        <f t="shared" ref="B4013:B4025" si="1204">IFERROR(VLOOKUP(C4013,Tabla_Insumos,5,FALSE),"")</f>
        <v/>
      </c>
      <c r="C4013" s="223"/>
      <c r="D4013" s="224" t="str">
        <f t="shared" si="1202"/>
        <v/>
      </c>
      <c r="E4013" s="225"/>
      <c r="F4013" s="226">
        <f t="shared" si="1203"/>
        <v>0</v>
      </c>
      <c r="G4013" s="286">
        <f t="shared" ref="G4013:G4025" si="1205">ROUND(E4013*F4013,2)</f>
        <v>0</v>
      </c>
    </row>
    <row r="4014" spans="1:123" s="229" customFormat="1" ht="24" customHeight="1" x14ac:dyDescent="0.2">
      <c r="A4014" s="224" t="str">
        <f t="shared" si="1201"/>
        <v/>
      </c>
      <c r="B4014" s="222" t="str">
        <f t="shared" si="1204"/>
        <v/>
      </c>
      <c r="C4014" s="223"/>
      <c r="D4014" s="224" t="str">
        <f t="shared" si="1202"/>
        <v/>
      </c>
      <c r="E4014" s="225"/>
      <c r="F4014" s="226">
        <f t="shared" si="1203"/>
        <v>0</v>
      </c>
      <c r="G4014" s="286">
        <f t="shared" si="1205"/>
        <v>0</v>
      </c>
    </row>
    <row r="4015" spans="1:123" s="229" customFormat="1" ht="24" customHeight="1" x14ac:dyDescent="0.2">
      <c r="A4015" s="224" t="str">
        <f t="shared" si="1201"/>
        <v/>
      </c>
      <c r="B4015" s="222" t="str">
        <f t="shared" si="1204"/>
        <v/>
      </c>
      <c r="C4015" s="223"/>
      <c r="D4015" s="224" t="str">
        <f t="shared" si="1202"/>
        <v/>
      </c>
      <c r="E4015" s="225"/>
      <c r="F4015" s="226">
        <f t="shared" si="1203"/>
        <v>0</v>
      </c>
      <c r="G4015" s="286">
        <f t="shared" si="1205"/>
        <v>0</v>
      </c>
    </row>
    <row r="4016" spans="1:123" s="229" customFormat="1" ht="24" customHeight="1" x14ac:dyDescent="0.2">
      <c r="A4016" s="224" t="str">
        <f t="shared" si="1201"/>
        <v/>
      </c>
      <c r="B4016" s="222" t="str">
        <f t="shared" si="1204"/>
        <v/>
      </c>
      <c r="C4016" s="223"/>
      <c r="D4016" s="224" t="str">
        <f t="shared" si="1202"/>
        <v/>
      </c>
      <c r="E4016" s="225"/>
      <c r="F4016" s="226">
        <f t="shared" si="1203"/>
        <v>0</v>
      </c>
      <c r="G4016" s="286">
        <f t="shared" si="1205"/>
        <v>0</v>
      </c>
    </row>
    <row r="4017" spans="1:7" s="229" customFormat="1" ht="24" customHeight="1" x14ac:dyDescent="0.2">
      <c r="A4017" s="224" t="str">
        <f t="shared" si="1201"/>
        <v/>
      </c>
      <c r="B4017" s="222" t="str">
        <f t="shared" si="1204"/>
        <v/>
      </c>
      <c r="C4017" s="223"/>
      <c r="D4017" s="224" t="str">
        <f t="shared" si="1202"/>
        <v/>
      </c>
      <c r="E4017" s="225"/>
      <c r="F4017" s="226">
        <f t="shared" si="1203"/>
        <v>0</v>
      </c>
      <c r="G4017" s="286">
        <f t="shared" si="1205"/>
        <v>0</v>
      </c>
    </row>
    <row r="4018" spans="1:7" s="229" customFormat="1" ht="24" customHeight="1" x14ac:dyDescent="0.2">
      <c r="A4018" s="224" t="str">
        <f t="shared" si="1201"/>
        <v/>
      </c>
      <c r="B4018" s="222" t="str">
        <f t="shared" si="1204"/>
        <v/>
      </c>
      <c r="C4018" s="223"/>
      <c r="D4018" s="224" t="str">
        <f t="shared" si="1202"/>
        <v/>
      </c>
      <c r="E4018" s="225"/>
      <c r="F4018" s="226">
        <f t="shared" si="1203"/>
        <v>0</v>
      </c>
      <c r="G4018" s="286">
        <f t="shared" si="1205"/>
        <v>0</v>
      </c>
    </row>
    <row r="4019" spans="1:7" s="229" customFormat="1" ht="24" customHeight="1" x14ac:dyDescent="0.2">
      <c r="A4019" s="224" t="str">
        <f t="shared" si="1201"/>
        <v/>
      </c>
      <c r="B4019" s="222" t="str">
        <f t="shared" si="1204"/>
        <v/>
      </c>
      <c r="C4019" s="223"/>
      <c r="D4019" s="224" t="str">
        <f t="shared" si="1202"/>
        <v/>
      </c>
      <c r="E4019" s="225"/>
      <c r="F4019" s="226">
        <f t="shared" si="1203"/>
        <v>0</v>
      </c>
      <c r="G4019" s="286">
        <f t="shared" si="1205"/>
        <v>0</v>
      </c>
    </row>
    <row r="4020" spans="1:7" s="229" customFormat="1" ht="24" customHeight="1" x14ac:dyDescent="0.2">
      <c r="A4020" s="224" t="str">
        <f t="shared" si="1201"/>
        <v/>
      </c>
      <c r="B4020" s="222" t="str">
        <f t="shared" si="1204"/>
        <v/>
      </c>
      <c r="C4020" s="223"/>
      <c r="D4020" s="224" t="str">
        <f t="shared" si="1202"/>
        <v/>
      </c>
      <c r="E4020" s="225"/>
      <c r="F4020" s="226">
        <f t="shared" si="1203"/>
        <v>0</v>
      </c>
      <c r="G4020" s="286">
        <f t="shared" si="1205"/>
        <v>0</v>
      </c>
    </row>
    <row r="4021" spans="1:7" s="229" customFormat="1" ht="24" customHeight="1" x14ac:dyDescent="0.2">
      <c r="A4021" s="224" t="str">
        <f t="shared" si="1201"/>
        <v/>
      </c>
      <c r="B4021" s="222" t="str">
        <f t="shared" si="1204"/>
        <v/>
      </c>
      <c r="C4021" s="223"/>
      <c r="D4021" s="224" t="str">
        <f t="shared" si="1202"/>
        <v/>
      </c>
      <c r="E4021" s="225"/>
      <c r="F4021" s="226">
        <f t="shared" si="1203"/>
        <v>0</v>
      </c>
      <c r="G4021" s="286">
        <f t="shared" si="1205"/>
        <v>0</v>
      </c>
    </row>
    <row r="4022" spans="1:7" s="229" customFormat="1" ht="24" customHeight="1" x14ac:dyDescent="0.2">
      <c r="A4022" s="224" t="str">
        <f t="shared" si="1201"/>
        <v/>
      </c>
      <c r="B4022" s="222" t="str">
        <f t="shared" si="1204"/>
        <v/>
      </c>
      <c r="C4022" s="223"/>
      <c r="D4022" s="224" t="str">
        <f t="shared" si="1202"/>
        <v/>
      </c>
      <c r="E4022" s="225"/>
      <c r="F4022" s="226">
        <f t="shared" si="1203"/>
        <v>0</v>
      </c>
      <c r="G4022" s="286">
        <f t="shared" si="1205"/>
        <v>0</v>
      </c>
    </row>
    <row r="4023" spans="1:7" s="229" customFormat="1" ht="24" customHeight="1" x14ac:dyDescent="0.2">
      <c r="A4023" s="224" t="str">
        <f t="shared" si="1201"/>
        <v/>
      </c>
      <c r="B4023" s="222" t="str">
        <f t="shared" si="1204"/>
        <v/>
      </c>
      <c r="C4023" s="223"/>
      <c r="D4023" s="224" t="str">
        <f t="shared" si="1202"/>
        <v/>
      </c>
      <c r="E4023" s="225"/>
      <c r="F4023" s="226">
        <f t="shared" si="1203"/>
        <v>0</v>
      </c>
      <c r="G4023" s="286">
        <f t="shared" si="1205"/>
        <v>0</v>
      </c>
    </row>
    <row r="4024" spans="1:7" s="229" customFormat="1" ht="24" customHeight="1" x14ac:dyDescent="0.2">
      <c r="A4024" s="224" t="str">
        <f t="shared" si="1201"/>
        <v/>
      </c>
      <c r="B4024" s="222" t="str">
        <f t="shared" si="1204"/>
        <v/>
      </c>
      <c r="C4024" s="223"/>
      <c r="D4024" s="224" t="str">
        <f t="shared" si="1202"/>
        <v/>
      </c>
      <c r="E4024" s="225"/>
      <c r="F4024" s="226">
        <f t="shared" si="1203"/>
        <v>0</v>
      </c>
      <c r="G4024" s="286">
        <f t="shared" si="1205"/>
        <v>0</v>
      </c>
    </row>
    <row r="4025" spans="1:7" s="229" customFormat="1" ht="24" customHeight="1" x14ac:dyDescent="0.2">
      <c r="A4025" s="224" t="str">
        <f t="shared" si="1201"/>
        <v/>
      </c>
      <c r="B4025" s="222" t="str">
        <f t="shared" si="1204"/>
        <v/>
      </c>
      <c r="C4025" s="223"/>
      <c r="D4025" s="224" t="str">
        <f t="shared" si="1202"/>
        <v/>
      </c>
      <c r="E4025" s="225"/>
      <c r="F4025" s="227">
        <f t="shared" si="1203"/>
        <v>0</v>
      </c>
      <c r="G4025" s="286">
        <f t="shared" si="1205"/>
        <v>0</v>
      </c>
    </row>
    <row r="4026" spans="1:7" ht="24" customHeight="1" x14ac:dyDescent="0.2">
      <c r="A4026" s="287"/>
      <c r="D4026" s="97"/>
      <c r="E4026" s="98"/>
      <c r="F4026" s="273" t="s">
        <v>31</v>
      </c>
      <c r="G4026" s="288">
        <f>SUBTOTAL(9,G4012:G4025)</f>
        <v>0</v>
      </c>
    </row>
    <row r="4027" spans="1:7" ht="24" customHeight="1" x14ac:dyDescent="0.2">
      <c r="A4027" s="287"/>
      <c r="C4027" s="107" t="s">
        <v>605</v>
      </c>
      <c r="D4027" s="97"/>
      <c r="E4027" s="98"/>
      <c r="G4027" s="289"/>
    </row>
    <row r="4028" spans="1:7" s="229" customFormat="1" ht="24" customHeight="1" x14ac:dyDescent="0.2">
      <c r="A4028" s="224" t="str">
        <f t="shared" ref="A4028:A4035" si="1206">IFERROR(VLOOKUP(C4028,Tabla_Insumos,4,FALSE),"")</f>
        <v/>
      </c>
      <c r="B4028" s="222">
        <f t="shared" ref="B4028:B4035" si="1207">IFERROR(VLOOKUP(A4028,Tabla_Indices,5,FALSE),"")</f>
        <v>0</v>
      </c>
      <c r="C4028" s="223"/>
      <c r="D4028" s="224" t="str">
        <f t="shared" ref="D4028:D4035" si="1208">IFERROR(VLOOKUP(C4028,Tabla_Insumos,2,FALSE),"")</f>
        <v/>
      </c>
      <c r="E4028" s="225"/>
      <c r="F4028" s="228">
        <f t="shared" ref="F4028:F4035" si="1209">IFERROR(VLOOKUP(C4028,Tabla_Insumos,3,FALSE),0)</f>
        <v>0</v>
      </c>
      <c r="G4028" s="286">
        <f>ROUND(E4028*F4028,2)</f>
        <v>0</v>
      </c>
    </row>
    <row r="4029" spans="1:7" s="229" customFormat="1" ht="24" customHeight="1" x14ac:dyDescent="0.2">
      <c r="A4029" s="224" t="str">
        <f t="shared" si="1206"/>
        <v/>
      </c>
      <c r="B4029" s="222">
        <f t="shared" si="1207"/>
        <v>0</v>
      </c>
      <c r="C4029" s="223"/>
      <c r="D4029" s="224" t="str">
        <f t="shared" si="1208"/>
        <v/>
      </c>
      <c r="E4029" s="225"/>
      <c r="F4029" s="228">
        <f t="shared" si="1209"/>
        <v>0</v>
      </c>
      <c r="G4029" s="286">
        <f>ROUND(E4029*F4029,2)</f>
        <v>0</v>
      </c>
    </row>
    <row r="4030" spans="1:7" s="229" customFormat="1" ht="24" customHeight="1" x14ac:dyDescent="0.2">
      <c r="A4030" s="224" t="str">
        <f t="shared" si="1206"/>
        <v/>
      </c>
      <c r="B4030" s="222">
        <f t="shared" si="1207"/>
        <v>0</v>
      </c>
      <c r="C4030" s="223"/>
      <c r="D4030" s="224" t="str">
        <f t="shared" si="1208"/>
        <v/>
      </c>
      <c r="E4030" s="225"/>
      <c r="F4030" s="228">
        <f t="shared" si="1209"/>
        <v>0</v>
      </c>
      <c r="G4030" s="286">
        <f t="shared" ref="G4030:G4035" si="1210">ROUND(E4030*F4030,2)</f>
        <v>0</v>
      </c>
    </row>
    <row r="4031" spans="1:7" s="229" customFormat="1" ht="24" customHeight="1" x14ac:dyDescent="0.2">
      <c r="A4031" s="224" t="str">
        <f t="shared" si="1206"/>
        <v/>
      </c>
      <c r="B4031" s="222">
        <f t="shared" si="1207"/>
        <v>0</v>
      </c>
      <c r="C4031" s="223"/>
      <c r="D4031" s="224" t="str">
        <f t="shared" si="1208"/>
        <v/>
      </c>
      <c r="E4031" s="225"/>
      <c r="F4031" s="228">
        <f t="shared" si="1209"/>
        <v>0</v>
      </c>
      <c r="G4031" s="286">
        <f t="shared" si="1210"/>
        <v>0</v>
      </c>
    </row>
    <row r="4032" spans="1:7" s="229" customFormat="1" ht="24" customHeight="1" x14ac:dyDescent="0.2">
      <c r="A4032" s="224" t="str">
        <f t="shared" si="1206"/>
        <v/>
      </c>
      <c r="B4032" s="222">
        <f t="shared" si="1207"/>
        <v>0</v>
      </c>
      <c r="C4032" s="223"/>
      <c r="D4032" s="224" t="str">
        <f t="shared" si="1208"/>
        <v/>
      </c>
      <c r="E4032" s="225"/>
      <c r="F4032" s="226">
        <f t="shared" si="1209"/>
        <v>0</v>
      </c>
      <c r="G4032" s="286">
        <f t="shared" si="1210"/>
        <v>0</v>
      </c>
    </row>
    <row r="4033" spans="1:7" s="229" customFormat="1" ht="24" customHeight="1" x14ac:dyDescent="0.2">
      <c r="A4033" s="224" t="str">
        <f t="shared" si="1206"/>
        <v/>
      </c>
      <c r="B4033" s="222">
        <f t="shared" si="1207"/>
        <v>0</v>
      </c>
      <c r="C4033" s="223"/>
      <c r="D4033" s="224" t="str">
        <f t="shared" si="1208"/>
        <v/>
      </c>
      <c r="E4033" s="225"/>
      <c r="F4033" s="226">
        <f t="shared" si="1209"/>
        <v>0</v>
      </c>
      <c r="G4033" s="286">
        <f t="shared" si="1210"/>
        <v>0</v>
      </c>
    </row>
    <row r="4034" spans="1:7" s="229" customFormat="1" ht="24" customHeight="1" x14ac:dyDescent="0.2">
      <c r="A4034" s="224" t="str">
        <f t="shared" si="1206"/>
        <v/>
      </c>
      <c r="B4034" s="222">
        <f t="shared" si="1207"/>
        <v>0</v>
      </c>
      <c r="C4034" s="223"/>
      <c r="D4034" s="224" t="str">
        <f t="shared" si="1208"/>
        <v/>
      </c>
      <c r="E4034" s="225"/>
      <c r="F4034" s="226">
        <f t="shared" si="1209"/>
        <v>0</v>
      </c>
      <c r="G4034" s="286">
        <f t="shared" si="1210"/>
        <v>0</v>
      </c>
    </row>
    <row r="4035" spans="1:7" s="229" customFormat="1" ht="24" customHeight="1" x14ac:dyDescent="0.2">
      <c r="A4035" s="224" t="str">
        <f t="shared" si="1206"/>
        <v/>
      </c>
      <c r="B4035" s="222">
        <f t="shared" si="1207"/>
        <v>0</v>
      </c>
      <c r="C4035" s="223"/>
      <c r="D4035" s="224" t="str">
        <f t="shared" si="1208"/>
        <v/>
      </c>
      <c r="E4035" s="225"/>
      <c r="F4035" s="226">
        <f t="shared" si="1209"/>
        <v>0</v>
      </c>
      <c r="G4035" s="286">
        <f t="shared" si="1210"/>
        <v>0</v>
      </c>
    </row>
    <row r="4036" spans="1:7" ht="24" customHeight="1" x14ac:dyDescent="0.2">
      <c r="A4036" s="287"/>
      <c r="D4036" s="97"/>
      <c r="E4036" s="98"/>
      <c r="F4036" s="273" t="s">
        <v>32</v>
      </c>
      <c r="G4036" s="288">
        <f>SUBTOTAL(9,G4028:G4035)</f>
        <v>0</v>
      </c>
    </row>
    <row r="4037" spans="1:7" ht="24" customHeight="1" x14ac:dyDescent="0.2">
      <c r="A4037" s="287"/>
      <c r="C4037" s="107" t="s">
        <v>606</v>
      </c>
      <c r="D4037" s="97"/>
      <c r="E4037" s="98"/>
      <c r="G4037" s="289"/>
    </row>
    <row r="4038" spans="1:7" s="229" customFormat="1" ht="24" customHeight="1" x14ac:dyDescent="0.2">
      <c r="A4038" s="224" t="str">
        <f t="shared" ref="A4038:A4046" si="1211">IFERROR(VLOOKUP(C4038,Tabla_Insumos,4,FALSE),"")</f>
        <v/>
      </c>
      <c r="B4038" s="222" t="str">
        <f t="shared" ref="B4038:B4046" si="1212">IFERROR(VLOOKUP(C4038,Tabla_Insumos,5,FALSE),"")</f>
        <v/>
      </c>
      <c r="C4038" s="223"/>
      <c r="D4038" s="224" t="str">
        <f t="shared" ref="D4038:D4046" si="1213">IFERROR(VLOOKUP(C4038,Tabla_Insumos,2,FALSE),"")</f>
        <v/>
      </c>
      <c r="E4038" s="225"/>
      <c r="F4038" s="226">
        <f t="shared" ref="F4038:F4046" si="1214">IFERROR(VLOOKUP(C4038,Tabla_Insumos,3,FALSE),0)</f>
        <v>0</v>
      </c>
      <c r="G4038" s="286">
        <f t="shared" ref="G4038:G4046" si="1215">ROUND(E4038*F4038,2)</f>
        <v>0</v>
      </c>
    </row>
    <row r="4039" spans="1:7" s="229" customFormat="1" ht="24" customHeight="1" x14ac:dyDescent="0.2">
      <c r="A4039" s="224" t="str">
        <f t="shared" si="1211"/>
        <v/>
      </c>
      <c r="B4039" s="222" t="str">
        <f t="shared" si="1212"/>
        <v/>
      </c>
      <c r="C4039" s="223"/>
      <c r="D4039" s="224" t="str">
        <f t="shared" si="1213"/>
        <v/>
      </c>
      <c r="E4039" s="225"/>
      <c r="F4039" s="226">
        <f t="shared" si="1214"/>
        <v>0</v>
      </c>
      <c r="G4039" s="286">
        <f t="shared" si="1215"/>
        <v>0</v>
      </c>
    </row>
    <row r="4040" spans="1:7" s="229" customFormat="1" ht="24" customHeight="1" x14ac:dyDescent="0.2">
      <c r="A4040" s="224" t="str">
        <f t="shared" si="1211"/>
        <v/>
      </c>
      <c r="B4040" s="222" t="str">
        <f t="shared" si="1212"/>
        <v/>
      </c>
      <c r="C4040" s="223"/>
      <c r="D4040" s="224" t="str">
        <f t="shared" si="1213"/>
        <v/>
      </c>
      <c r="E4040" s="225"/>
      <c r="F4040" s="226">
        <f t="shared" si="1214"/>
        <v>0</v>
      </c>
      <c r="G4040" s="286">
        <f t="shared" si="1215"/>
        <v>0</v>
      </c>
    </row>
    <row r="4041" spans="1:7" s="229" customFormat="1" ht="24" customHeight="1" x14ac:dyDescent="0.2">
      <c r="A4041" s="224" t="str">
        <f t="shared" si="1211"/>
        <v/>
      </c>
      <c r="B4041" s="222" t="str">
        <f t="shared" si="1212"/>
        <v/>
      </c>
      <c r="C4041" s="223"/>
      <c r="D4041" s="224" t="str">
        <f t="shared" si="1213"/>
        <v/>
      </c>
      <c r="E4041" s="225"/>
      <c r="F4041" s="226">
        <f t="shared" si="1214"/>
        <v>0</v>
      </c>
      <c r="G4041" s="286">
        <f t="shared" si="1215"/>
        <v>0</v>
      </c>
    </row>
    <row r="4042" spans="1:7" s="229" customFormat="1" ht="24" customHeight="1" x14ac:dyDescent="0.2">
      <c r="A4042" s="224" t="str">
        <f t="shared" si="1211"/>
        <v/>
      </c>
      <c r="B4042" s="222" t="str">
        <f t="shared" si="1212"/>
        <v/>
      </c>
      <c r="C4042" s="223"/>
      <c r="D4042" s="224" t="str">
        <f t="shared" si="1213"/>
        <v/>
      </c>
      <c r="E4042" s="225"/>
      <c r="F4042" s="226">
        <f t="shared" si="1214"/>
        <v>0</v>
      </c>
      <c r="G4042" s="286">
        <f t="shared" si="1215"/>
        <v>0</v>
      </c>
    </row>
    <row r="4043" spans="1:7" s="229" customFormat="1" ht="24" customHeight="1" x14ac:dyDescent="0.2">
      <c r="A4043" s="224" t="str">
        <f t="shared" si="1211"/>
        <v/>
      </c>
      <c r="B4043" s="222" t="str">
        <f t="shared" si="1212"/>
        <v/>
      </c>
      <c r="C4043" s="223"/>
      <c r="D4043" s="224" t="str">
        <f t="shared" si="1213"/>
        <v/>
      </c>
      <c r="E4043" s="225"/>
      <c r="F4043" s="226">
        <f t="shared" si="1214"/>
        <v>0</v>
      </c>
      <c r="G4043" s="286">
        <f t="shared" si="1215"/>
        <v>0</v>
      </c>
    </row>
    <row r="4044" spans="1:7" s="229" customFormat="1" ht="24" customHeight="1" x14ac:dyDescent="0.2">
      <c r="A4044" s="224" t="str">
        <f t="shared" si="1211"/>
        <v/>
      </c>
      <c r="B4044" s="222" t="str">
        <f t="shared" si="1212"/>
        <v/>
      </c>
      <c r="C4044" s="223"/>
      <c r="D4044" s="224" t="str">
        <f t="shared" si="1213"/>
        <v/>
      </c>
      <c r="E4044" s="225"/>
      <c r="F4044" s="226">
        <f t="shared" si="1214"/>
        <v>0</v>
      </c>
      <c r="G4044" s="286">
        <f t="shared" si="1215"/>
        <v>0</v>
      </c>
    </row>
    <row r="4045" spans="1:7" s="229" customFormat="1" ht="24" customHeight="1" x14ac:dyDescent="0.2">
      <c r="A4045" s="224" t="str">
        <f t="shared" si="1211"/>
        <v/>
      </c>
      <c r="B4045" s="222" t="str">
        <f t="shared" si="1212"/>
        <v/>
      </c>
      <c r="C4045" s="223"/>
      <c r="D4045" s="224" t="str">
        <f t="shared" si="1213"/>
        <v/>
      </c>
      <c r="E4045" s="225"/>
      <c r="F4045" s="226">
        <f t="shared" si="1214"/>
        <v>0</v>
      </c>
      <c r="G4045" s="286">
        <f t="shared" si="1215"/>
        <v>0</v>
      </c>
    </row>
    <row r="4046" spans="1:7" s="229" customFormat="1" ht="24" customHeight="1" x14ac:dyDescent="0.2">
      <c r="A4046" s="224" t="str">
        <f t="shared" si="1211"/>
        <v/>
      </c>
      <c r="B4046" s="222" t="str">
        <f t="shared" si="1212"/>
        <v/>
      </c>
      <c r="C4046" s="223"/>
      <c r="D4046" s="224" t="str">
        <f t="shared" si="1213"/>
        <v/>
      </c>
      <c r="E4046" s="225"/>
      <c r="F4046" s="226">
        <f t="shared" si="1214"/>
        <v>0</v>
      </c>
      <c r="G4046" s="286">
        <f t="shared" si="1215"/>
        <v>0</v>
      </c>
    </row>
    <row r="4047" spans="1:7" ht="24" customHeight="1" x14ac:dyDescent="0.2">
      <c r="A4047" s="290"/>
      <c r="B4047" s="97"/>
      <c r="D4047" s="97"/>
      <c r="E4047" s="98"/>
      <c r="F4047" s="273" t="s">
        <v>33</v>
      </c>
      <c r="G4047" s="288">
        <f>SUBTOTAL(9,G4038:G4046)</f>
        <v>0</v>
      </c>
    </row>
    <row r="4048" spans="1:7" ht="24" customHeight="1" x14ac:dyDescent="0.2">
      <c r="A4048" s="291"/>
      <c r="B4048" s="97"/>
      <c r="D4048" s="97"/>
      <c r="E4048" s="98"/>
      <c r="G4048" s="289"/>
    </row>
    <row r="4049" spans="1:123" ht="24" customHeight="1" x14ac:dyDescent="0.2">
      <c r="A4049" s="292" t="str">
        <f>B4007</f>
        <v/>
      </c>
      <c r="B4049" s="293" t="str">
        <f>C4007</f>
        <v/>
      </c>
      <c r="C4049" s="104"/>
      <c r="D4049" s="104" t="s">
        <v>34</v>
      </c>
      <c r="E4049" s="105"/>
      <c r="F4049" s="295" t="s">
        <v>35</v>
      </c>
      <c r="G4049" s="294">
        <f>SUBTOTAL(9,G4012:G4048)</f>
        <v>0</v>
      </c>
    </row>
    <row r="4051" spans="1:123" ht="24" customHeight="1" x14ac:dyDescent="0.2">
      <c r="A4051" s="274" t="s">
        <v>37</v>
      </c>
      <c r="B4051" s="275"/>
      <c r="C4051" s="275"/>
      <c r="D4051" s="275"/>
      <c r="E4051" s="275"/>
      <c r="F4051" s="275"/>
      <c r="G4051" s="276"/>
    </row>
    <row r="4052" spans="1:123" ht="24" customHeight="1" x14ac:dyDescent="0.2">
      <c r="A4052" s="277" t="s">
        <v>602</v>
      </c>
      <c r="B4052" s="93" t="str">
        <f>Comitente</f>
        <v>DIRECCION PROVINCIAL DE ESPACIOS VERDES</v>
      </c>
      <c r="C4052" s="89"/>
      <c r="D4052" s="94"/>
      <c r="E4052" s="94"/>
      <c r="F4052" s="95"/>
      <c r="G4052" s="278"/>
    </row>
    <row r="4053" spans="1:123" ht="24" customHeight="1" x14ac:dyDescent="0.2">
      <c r="A4053" s="277" t="s">
        <v>603</v>
      </c>
      <c r="B4053" s="93">
        <f>Contratista</f>
        <v>0</v>
      </c>
      <c r="C4053" s="90"/>
      <c r="D4053" s="90"/>
      <c r="E4053" s="90"/>
      <c r="F4053" s="96"/>
      <c r="G4053" s="279"/>
    </row>
    <row r="4054" spans="1:123" ht="24" customHeight="1" x14ac:dyDescent="0.2">
      <c r="A4054" s="277" t="s">
        <v>24</v>
      </c>
      <c r="B4054" s="93" t="str">
        <f>Obra</f>
        <v>EXTRACCION DE MANGRULLO EXISTENTE, PROVISION DE NUEVO MANGRULLO Y REFUNCIONALIZACION DE JUEGOS DE NIÑOS EN PARQUE DE MAYO</v>
      </c>
      <c r="C4054" s="90"/>
      <c r="D4054" s="90"/>
      <c r="E4054" s="90"/>
      <c r="F4054" s="96" t="s">
        <v>38</v>
      </c>
      <c r="G4054" s="280">
        <f>Fecha_Base</f>
        <v>44865</v>
      </c>
    </row>
    <row r="4055" spans="1:123" ht="24" customHeight="1" x14ac:dyDescent="0.2">
      <c r="A4055" s="281" t="s">
        <v>601</v>
      </c>
      <c r="B4055" s="91" t="str">
        <f>Ubicación</f>
        <v>CAPITAL</v>
      </c>
      <c r="C4055" s="91"/>
      <c r="D4055" s="97"/>
      <c r="E4055" s="98"/>
      <c r="G4055" s="282"/>
    </row>
    <row r="4056" spans="1:123" ht="24" customHeight="1" x14ac:dyDescent="0.2">
      <c r="A4056" s="281" t="s">
        <v>39</v>
      </c>
      <c r="B4056" s="100" t="str">
        <f>IFERROR(VALUE(LEFT(B4057,FIND(".",B4057)-1)),"")</f>
        <v/>
      </c>
      <c r="C4056" s="92" t="str">
        <f>IFERROR(VLOOKUP(B4056,Tabla_CyP,2,FALSE),"")</f>
        <v/>
      </c>
      <c r="E4056" s="98"/>
      <c r="G4056" s="282"/>
    </row>
    <row r="4057" spans="1:123" ht="24" customHeight="1" x14ac:dyDescent="0.2">
      <c r="A4057" s="281" t="s">
        <v>25</v>
      </c>
      <c r="B4057" s="101" t="str">
        <f>IFERROR(VLOOKUP(COUNTIF($A$1:A4057,"ANALISIS DE PRECIOS"),Tabla_NumeroItem,2,FALSE),"")</f>
        <v/>
      </c>
      <c r="C4057" s="92" t="str">
        <f>IFERROR(VLOOKUP(B4057,Tabla_CyP,2,FALSE),"")</f>
        <v/>
      </c>
      <c r="D4057" s="97"/>
      <c r="E4057" s="98"/>
      <c r="F4057" s="96" t="s">
        <v>26</v>
      </c>
      <c r="G4057" s="283" t="str">
        <f>IFERROR(VLOOKUP(B4057,Tabla_CyP,4,FALSE),"")</f>
        <v/>
      </c>
    </row>
    <row r="4058" spans="1:123" ht="24" customHeight="1" x14ac:dyDescent="0.2">
      <c r="A4058" s="281"/>
      <c r="B4058" s="91"/>
      <c r="D4058" s="97"/>
      <c r="E4058" s="98"/>
      <c r="G4058" s="282"/>
    </row>
    <row r="4059" spans="1:123" ht="24" customHeight="1" x14ac:dyDescent="0.2">
      <c r="A4059" s="334" t="s">
        <v>507</v>
      </c>
      <c r="B4059" s="335"/>
      <c r="C4059" s="336" t="s">
        <v>0</v>
      </c>
      <c r="D4059" s="336" t="s">
        <v>27</v>
      </c>
      <c r="E4059" s="338" t="s">
        <v>28</v>
      </c>
      <c r="F4059" s="340" t="s">
        <v>29</v>
      </c>
      <c r="G4059" s="340" t="s">
        <v>30</v>
      </c>
    </row>
    <row r="4060" spans="1:123" s="97" customFormat="1" ht="24" customHeight="1" x14ac:dyDescent="0.2">
      <c r="A4060" s="102" t="s">
        <v>508</v>
      </c>
      <c r="B4060" s="102" t="s">
        <v>509</v>
      </c>
      <c r="C4060" s="337"/>
      <c r="D4060" s="337"/>
      <c r="E4060" s="339"/>
      <c r="F4060" s="341"/>
      <c r="G4060" s="341"/>
      <c r="H4060" s="230"/>
      <c r="I4060" s="230"/>
      <c r="J4060" s="230"/>
      <c r="K4060" s="230"/>
      <c r="L4060" s="230"/>
      <c r="M4060" s="230"/>
      <c r="N4060" s="230"/>
      <c r="O4060" s="230"/>
      <c r="P4060" s="230"/>
      <c r="Q4060" s="230"/>
      <c r="R4060" s="230"/>
      <c r="S4060" s="230"/>
      <c r="T4060" s="230"/>
      <c r="U4060" s="230"/>
      <c r="V4060" s="230"/>
      <c r="W4060" s="230"/>
      <c r="X4060" s="230"/>
      <c r="Y4060" s="230"/>
      <c r="Z4060" s="230"/>
      <c r="AA4060" s="230"/>
      <c r="AB4060" s="230"/>
      <c r="AC4060" s="230"/>
      <c r="AD4060" s="230"/>
      <c r="AE4060" s="230"/>
      <c r="AF4060" s="230"/>
      <c r="AG4060" s="230"/>
      <c r="AH4060" s="230"/>
      <c r="AI4060" s="230"/>
      <c r="AJ4060" s="230"/>
      <c r="AK4060" s="230"/>
      <c r="AL4060" s="230"/>
      <c r="AM4060" s="230"/>
      <c r="AN4060" s="230"/>
      <c r="AO4060" s="230"/>
      <c r="AP4060" s="230"/>
      <c r="AQ4060" s="230"/>
      <c r="AR4060" s="230"/>
      <c r="AS4060" s="230"/>
      <c r="AT4060" s="230"/>
      <c r="AU4060" s="230"/>
      <c r="AV4060" s="230"/>
      <c r="AW4060" s="230"/>
      <c r="AX4060" s="230"/>
      <c r="AY4060" s="230"/>
      <c r="AZ4060" s="230"/>
      <c r="BA4060" s="230"/>
      <c r="BB4060" s="230"/>
      <c r="BC4060" s="230"/>
      <c r="BD4060" s="230"/>
      <c r="BE4060" s="230"/>
      <c r="BF4060" s="230"/>
      <c r="BG4060" s="230"/>
      <c r="BH4060" s="230"/>
      <c r="BI4060" s="230"/>
      <c r="BJ4060" s="230"/>
      <c r="BK4060" s="230"/>
      <c r="BL4060" s="230"/>
      <c r="BM4060" s="230"/>
      <c r="BN4060" s="230"/>
      <c r="BO4060" s="230"/>
      <c r="BP4060" s="230"/>
      <c r="BQ4060" s="230"/>
      <c r="BR4060" s="230"/>
      <c r="BS4060" s="230"/>
      <c r="BT4060" s="230"/>
      <c r="BU4060" s="230"/>
      <c r="BV4060" s="230"/>
      <c r="BW4060" s="230"/>
      <c r="BX4060" s="230"/>
      <c r="BY4060" s="230"/>
      <c r="BZ4060" s="230"/>
      <c r="CA4060" s="230"/>
      <c r="CB4060" s="230"/>
      <c r="CC4060" s="230"/>
      <c r="CD4060" s="230"/>
      <c r="CE4060" s="230"/>
      <c r="CF4060" s="230"/>
      <c r="CG4060" s="230"/>
      <c r="CH4060" s="230"/>
      <c r="CI4060" s="230"/>
      <c r="CJ4060" s="230"/>
      <c r="CK4060" s="230"/>
      <c r="CL4060" s="230"/>
      <c r="CM4060" s="230"/>
      <c r="CN4060" s="230"/>
      <c r="CO4060" s="230"/>
      <c r="CP4060" s="230"/>
      <c r="CQ4060" s="230"/>
      <c r="CR4060" s="230"/>
      <c r="CS4060" s="230"/>
      <c r="CT4060" s="230"/>
      <c r="CU4060" s="230"/>
      <c r="CV4060" s="230"/>
      <c r="CW4060" s="230"/>
      <c r="CX4060" s="230"/>
      <c r="CY4060" s="230"/>
      <c r="CZ4060" s="230"/>
      <c r="DA4060" s="230"/>
      <c r="DB4060" s="230"/>
      <c r="DC4060" s="230"/>
      <c r="DD4060" s="230"/>
      <c r="DE4060" s="230"/>
      <c r="DF4060" s="230"/>
      <c r="DG4060" s="230"/>
      <c r="DH4060" s="230"/>
      <c r="DI4060" s="230"/>
      <c r="DJ4060" s="230"/>
      <c r="DK4060" s="230"/>
      <c r="DL4060" s="230"/>
      <c r="DM4060" s="230"/>
      <c r="DN4060" s="230"/>
      <c r="DO4060" s="230"/>
      <c r="DP4060" s="230"/>
      <c r="DQ4060" s="230"/>
      <c r="DR4060" s="230"/>
      <c r="DS4060" s="230"/>
    </row>
    <row r="4061" spans="1:123" ht="24" customHeight="1" x14ac:dyDescent="0.2">
      <c r="A4061" s="284"/>
      <c r="B4061" s="103"/>
      <c r="C4061" s="143" t="s">
        <v>604</v>
      </c>
      <c r="D4061" s="104"/>
      <c r="E4061" s="105"/>
      <c r="F4061" s="106"/>
      <c r="G4061" s="285"/>
    </row>
    <row r="4062" spans="1:123" s="229" customFormat="1" ht="24" customHeight="1" x14ac:dyDescent="0.2">
      <c r="A4062" s="224" t="str">
        <f t="shared" ref="A4062:A4075" si="1216">IFERROR(VLOOKUP(C4062,Tabla_Insumos,4,FALSE),"")</f>
        <v/>
      </c>
      <c r="B4062" s="222" t="str">
        <f>IFERROR(VLOOKUP(C4062,Tabla_Insumos,5,FALSE),"")</f>
        <v/>
      </c>
      <c r="C4062" s="223"/>
      <c r="D4062" s="224" t="str">
        <f t="shared" ref="D4062:D4075" si="1217">IFERROR(VLOOKUP(C4062,Tabla_Insumos,2,FALSE),"")</f>
        <v/>
      </c>
      <c r="E4062" s="225"/>
      <c r="F4062" s="226">
        <f t="shared" ref="F4062:F4075" si="1218">IFERROR(VLOOKUP(C4062,Tabla_Insumos,3,FALSE),0)</f>
        <v>0</v>
      </c>
      <c r="G4062" s="286">
        <f>ROUND(E4062*F4062,2)</f>
        <v>0</v>
      </c>
    </row>
    <row r="4063" spans="1:123" s="229" customFormat="1" ht="24" customHeight="1" x14ac:dyDescent="0.2">
      <c r="A4063" s="224" t="str">
        <f t="shared" si="1216"/>
        <v/>
      </c>
      <c r="B4063" s="222" t="str">
        <f t="shared" ref="B4063:B4075" si="1219">IFERROR(VLOOKUP(C4063,Tabla_Insumos,5,FALSE),"")</f>
        <v/>
      </c>
      <c r="C4063" s="223"/>
      <c r="D4063" s="224" t="str">
        <f t="shared" si="1217"/>
        <v/>
      </c>
      <c r="E4063" s="225"/>
      <c r="F4063" s="226">
        <f t="shared" si="1218"/>
        <v>0</v>
      </c>
      <c r="G4063" s="286">
        <f t="shared" ref="G4063:G4075" si="1220">ROUND(E4063*F4063,2)</f>
        <v>0</v>
      </c>
    </row>
    <row r="4064" spans="1:123" s="229" customFormat="1" ht="24" customHeight="1" x14ac:dyDescent="0.2">
      <c r="A4064" s="224" t="str">
        <f t="shared" si="1216"/>
        <v/>
      </c>
      <c r="B4064" s="222" t="str">
        <f t="shared" si="1219"/>
        <v/>
      </c>
      <c r="C4064" s="223"/>
      <c r="D4064" s="224" t="str">
        <f t="shared" si="1217"/>
        <v/>
      </c>
      <c r="E4064" s="225"/>
      <c r="F4064" s="226">
        <f t="shared" si="1218"/>
        <v>0</v>
      </c>
      <c r="G4064" s="286">
        <f t="shared" si="1220"/>
        <v>0</v>
      </c>
    </row>
    <row r="4065" spans="1:7" s="229" customFormat="1" ht="24" customHeight="1" x14ac:dyDescent="0.2">
      <c r="A4065" s="224" t="str">
        <f t="shared" si="1216"/>
        <v/>
      </c>
      <c r="B4065" s="222" t="str">
        <f t="shared" si="1219"/>
        <v/>
      </c>
      <c r="C4065" s="223"/>
      <c r="D4065" s="224" t="str">
        <f t="shared" si="1217"/>
        <v/>
      </c>
      <c r="E4065" s="225"/>
      <c r="F4065" s="226">
        <f t="shared" si="1218"/>
        <v>0</v>
      </c>
      <c r="G4065" s="286">
        <f t="shared" si="1220"/>
        <v>0</v>
      </c>
    </row>
    <row r="4066" spans="1:7" s="229" customFormat="1" ht="24" customHeight="1" x14ac:dyDescent="0.2">
      <c r="A4066" s="224" t="str">
        <f t="shared" si="1216"/>
        <v/>
      </c>
      <c r="B4066" s="222" t="str">
        <f t="shared" si="1219"/>
        <v/>
      </c>
      <c r="C4066" s="223"/>
      <c r="D4066" s="224" t="str">
        <f t="shared" si="1217"/>
        <v/>
      </c>
      <c r="E4066" s="225"/>
      <c r="F4066" s="226">
        <f t="shared" si="1218"/>
        <v>0</v>
      </c>
      <c r="G4066" s="286">
        <f t="shared" si="1220"/>
        <v>0</v>
      </c>
    </row>
    <row r="4067" spans="1:7" s="229" customFormat="1" ht="24" customHeight="1" x14ac:dyDescent="0.2">
      <c r="A4067" s="224" t="str">
        <f t="shared" si="1216"/>
        <v/>
      </c>
      <c r="B4067" s="222" t="str">
        <f t="shared" si="1219"/>
        <v/>
      </c>
      <c r="C4067" s="223"/>
      <c r="D4067" s="224" t="str">
        <f t="shared" si="1217"/>
        <v/>
      </c>
      <c r="E4067" s="225"/>
      <c r="F4067" s="226">
        <f t="shared" si="1218"/>
        <v>0</v>
      </c>
      <c r="G4067" s="286">
        <f t="shared" si="1220"/>
        <v>0</v>
      </c>
    </row>
    <row r="4068" spans="1:7" s="229" customFormat="1" ht="24" customHeight="1" x14ac:dyDescent="0.2">
      <c r="A4068" s="224" t="str">
        <f t="shared" si="1216"/>
        <v/>
      </c>
      <c r="B4068" s="222" t="str">
        <f t="shared" si="1219"/>
        <v/>
      </c>
      <c r="C4068" s="223"/>
      <c r="D4068" s="224" t="str">
        <f t="shared" si="1217"/>
        <v/>
      </c>
      <c r="E4068" s="225"/>
      <c r="F4068" s="226">
        <f t="shared" si="1218"/>
        <v>0</v>
      </c>
      <c r="G4068" s="286">
        <f t="shared" si="1220"/>
        <v>0</v>
      </c>
    </row>
    <row r="4069" spans="1:7" s="229" customFormat="1" ht="24" customHeight="1" x14ac:dyDescent="0.2">
      <c r="A4069" s="224" t="str">
        <f t="shared" si="1216"/>
        <v/>
      </c>
      <c r="B4069" s="222" t="str">
        <f t="shared" si="1219"/>
        <v/>
      </c>
      <c r="C4069" s="223"/>
      <c r="D4069" s="224" t="str">
        <f t="shared" si="1217"/>
        <v/>
      </c>
      <c r="E4069" s="225"/>
      <c r="F4069" s="226">
        <f t="shared" si="1218"/>
        <v>0</v>
      </c>
      <c r="G4069" s="286">
        <f t="shared" si="1220"/>
        <v>0</v>
      </c>
    </row>
    <row r="4070" spans="1:7" s="229" customFormat="1" ht="24" customHeight="1" x14ac:dyDescent="0.2">
      <c r="A4070" s="224" t="str">
        <f t="shared" si="1216"/>
        <v/>
      </c>
      <c r="B4070" s="222" t="str">
        <f t="shared" si="1219"/>
        <v/>
      </c>
      <c r="C4070" s="223"/>
      <c r="D4070" s="224" t="str">
        <f t="shared" si="1217"/>
        <v/>
      </c>
      <c r="E4070" s="225"/>
      <c r="F4070" s="226">
        <f t="shared" si="1218"/>
        <v>0</v>
      </c>
      <c r="G4070" s="286">
        <f t="shared" si="1220"/>
        <v>0</v>
      </c>
    </row>
    <row r="4071" spans="1:7" s="229" customFormat="1" ht="24" customHeight="1" x14ac:dyDescent="0.2">
      <c r="A4071" s="224" t="str">
        <f t="shared" si="1216"/>
        <v/>
      </c>
      <c r="B4071" s="222" t="str">
        <f t="shared" si="1219"/>
        <v/>
      </c>
      <c r="C4071" s="223"/>
      <c r="D4071" s="224" t="str">
        <f t="shared" si="1217"/>
        <v/>
      </c>
      <c r="E4071" s="225"/>
      <c r="F4071" s="226">
        <f t="shared" si="1218"/>
        <v>0</v>
      </c>
      <c r="G4071" s="286">
        <f t="shared" si="1220"/>
        <v>0</v>
      </c>
    </row>
    <row r="4072" spans="1:7" s="229" customFormat="1" ht="24" customHeight="1" x14ac:dyDescent="0.2">
      <c r="A4072" s="224" t="str">
        <f t="shared" si="1216"/>
        <v/>
      </c>
      <c r="B4072" s="222" t="str">
        <f t="shared" si="1219"/>
        <v/>
      </c>
      <c r="C4072" s="223"/>
      <c r="D4072" s="224" t="str">
        <f t="shared" si="1217"/>
        <v/>
      </c>
      <c r="E4072" s="225"/>
      <c r="F4072" s="226">
        <f t="shared" si="1218"/>
        <v>0</v>
      </c>
      <c r="G4072" s="286">
        <f t="shared" si="1220"/>
        <v>0</v>
      </c>
    </row>
    <row r="4073" spans="1:7" s="229" customFormat="1" ht="24" customHeight="1" x14ac:dyDescent="0.2">
      <c r="A4073" s="224" t="str">
        <f t="shared" si="1216"/>
        <v/>
      </c>
      <c r="B4073" s="222" t="str">
        <f t="shared" si="1219"/>
        <v/>
      </c>
      <c r="C4073" s="223"/>
      <c r="D4073" s="224" t="str">
        <f t="shared" si="1217"/>
        <v/>
      </c>
      <c r="E4073" s="225"/>
      <c r="F4073" s="226">
        <f t="shared" si="1218"/>
        <v>0</v>
      </c>
      <c r="G4073" s="286">
        <f t="shared" si="1220"/>
        <v>0</v>
      </c>
    </row>
    <row r="4074" spans="1:7" s="229" customFormat="1" ht="24" customHeight="1" x14ac:dyDescent="0.2">
      <c r="A4074" s="224" t="str">
        <f t="shared" si="1216"/>
        <v/>
      </c>
      <c r="B4074" s="222" t="str">
        <f t="shared" si="1219"/>
        <v/>
      </c>
      <c r="C4074" s="223"/>
      <c r="D4074" s="224" t="str">
        <f t="shared" si="1217"/>
        <v/>
      </c>
      <c r="E4074" s="225"/>
      <c r="F4074" s="226">
        <f t="shared" si="1218"/>
        <v>0</v>
      </c>
      <c r="G4074" s="286">
        <f t="shared" si="1220"/>
        <v>0</v>
      </c>
    </row>
    <row r="4075" spans="1:7" s="229" customFormat="1" ht="24" customHeight="1" x14ac:dyDescent="0.2">
      <c r="A4075" s="224" t="str">
        <f t="shared" si="1216"/>
        <v/>
      </c>
      <c r="B4075" s="222" t="str">
        <f t="shared" si="1219"/>
        <v/>
      </c>
      <c r="C4075" s="223"/>
      <c r="D4075" s="224" t="str">
        <f t="shared" si="1217"/>
        <v/>
      </c>
      <c r="E4075" s="225"/>
      <c r="F4075" s="227">
        <f t="shared" si="1218"/>
        <v>0</v>
      </c>
      <c r="G4075" s="286">
        <f t="shared" si="1220"/>
        <v>0</v>
      </c>
    </row>
    <row r="4076" spans="1:7" ht="24" customHeight="1" x14ac:dyDescent="0.2">
      <c r="A4076" s="287"/>
      <c r="D4076" s="97"/>
      <c r="E4076" s="98"/>
      <c r="F4076" s="273" t="s">
        <v>31</v>
      </c>
      <c r="G4076" s="288">
        <f>SUBTOTAL(9,G4062:G4075)</f>
        <v>0</v>
      </c>
    </row>
    <row r="4077" spans="1:7" ht="24" customHeight="1" x14ac:dyDescent="0.2">
      <c r="A4077" s="287"/>
      <c r="C4077" s="107" t="s">
        <v>605</v>
      </c>
      <c r="D4077" s="97"/>
      <c r="E4077" s="98"/>
      <c r="G4077" s="289"/>
    </row>
    <row r="4078" spans="1:7" s="229" customFormat="1" ht="24" customHeight="1" x14ac:dyDescent="0.2">
      <c r="A4078" s="224" t="str">
        <f t="shared" ref="A4078:A4085" si="1221">IFERROR(VLOOKUP(C4078,Tabla_Insumos,4,FALSE),"")</f>
        <v/>
      </c>
      <c r="B4078" s="222">
        <f t="shared" ref="B4078:B4085" si="1222">IFERROR(VLOOKUP(A4078,Tabla_Indices,5,FALSE),"")</f>
        <v>0</v>
      </c>
      <c r="C4078" s="223"/>
      <c r="D4078" s="224" t="str">
        <f t="shared" ref="D4078:D4085" si="1223">IFERROR(VLOOKUP(C4078,Tabla_Insumos,2,FALSE),"")</f>
        <v/>
      </c>
      <c r="E4078" s="225"/>
      <c r="F4078" s="228">
        <f t="shared" ref="F4078:F4085" si="1224">IFERROR(VLOOKUP(C4078,Tabla_Insumos,3,FALSE),0)</f>
        <v>0</v>
      </c>
      <c r="G4078" s="286">
        <f>ROUND(E4078*F4078,2)</f>
        <v>0</v>
      </c>
    </row>
    <row r="4079" spans="1:7" s="229" customFormat="1" ht="24" customHeight="1" x14ac:dyDescent="0.2">
      <c r="A4079" s="224" t="str">
        <f t="shared" si="1221"/>
        <v/>
      </c>
      <c r="B4079" s="222">
        <f t="shared" si="1222"/>
        <v>0</v>
      </c>
      <c r="C4079" s="223"/>
      <c r="D4079" s="224" t="str">
        <f t="shared" si="1223"/>
        <v/>
      </c>
      <c r="E4079" s="225"/>
      <c r="F4079" s="228">
        <f t="shared" si="1224"/>
        <v>0</v>
      </c>
      <c r="G4079" s="286">
        <f>ROUND(E4079*F4079,2)</f>
        <v>0</v>
      </c>
    </row>
    <row r="4080" spans="1:7" s="229" customFormat="1" ht="24" customHeight="1" x14ac:dyDescent="0.2">
      <c r="A4080" s="224" t="str">
        <f t="shared" si="1221"/>
        <v/>
      </c>
      <c r="B4080" s="222">
        <f t="shared" si="1222"/>
        <v>0</v>
      </c>
      <c r="C4080" s="223"/>
      <c r="D4080" s="224" t="str">
        <f t="shared" si="1223"/>
        <v/>
      </c>
      <c r="E4080" s="225"/>
      <c r="F4080" s="228">
        <f t="shared" si="1224"/>
        <v>0</v>
      </c>
      <c r="G4080" s="286">
        <f t="shared" ref="G4080:G4085" si="1225">ROUND(E4080*F4080,2)</f>
        <v>0</v>
      </c>
    </row>
    <row r="4081" spans="1:7" s="229" customFormat="1" ht="24" customHeight="1" x14ac:dyDescent="0.2">
      <c r="A4081" s="224" t="str">
        <f t="shared" si="1221"/>
        <v/>
      </c>
      <c r="B4081" s="222">
        <f t="shared" si="1222"/>
        <v>0</v>
      </c>
      <c r="C4081" s="223"/>
      <c r="D4081" s="224" t="str">
        <f t="shared" si="1223"/>
        <v/>
      </c>
      <c r="E4081" s="225"/>
      <c r="F4081" s="228">
        <f t="shared" si="1224"/>
        <v>0</v>
      </c>
      <c r="G4081" s="286">
        <f t="shared" si="1225"/>
        <v>0</v>
      </c>
    </row>
    <row r="4082" spans="1:7" s="229" customFormat="1" ht="24" customHeight="1" x14ac:dyDescent="0.2">
      <c r="A4082" s="224" t="str">
        <f t="shared" si="1221"/>
        <v/>
      </c>
      <c r="B4082" s="222">
        <f t="shared" si="1222"/>
        <v>0</v>
      </c>
      <c r="C4082" s="223"/>
      <c r="D4082" s="224" t="str">
        <f t="shared" si="1223"/>
        <v/>
      </c>
      <c r="E4082" s="225"/>
      <c r="F4082" s="226">
        <f t="shared" si="1224"/>
        <v>0</v>
      </c>
      <c r="G4082" s="286">
        <f t="shared" si="1225"/>
        <v>0</v>
      </c>
    </row>
    <row r="4083" spans="1:7" s="229" customFormat="1" ht="24" customHeight="1" x14ac:dyDescent="0.2">
      <c r="A4083" s="224" t="str">
        <f t="shared" si="1221"/>
        <v/>
      </c>
      <c r="B4083" s="222">
        <f t="shared" si="1222"/>
        <v>0</v>
      </c>
      <c r="C4083" s="223"/>
      <c r="D4083" s="224" t="str">
        <f t="shared" si="1223"/>
        <v/>
      </c>
      <c r="E4083" s="225"/>
      <c r="F4083" s="226">
        <f t="shared" si="1224"/>
        <v>0</v>
      </c>
      <c r="G4083" s="286">
        <f t="shared" si="1225"/>
        <v>0</v>
      </c>
    </row>
    <row r="4084" spans="1:7" s="229" customFormat="1" ht="24" customHeight="1" x14ac:dyDescent="0.2">
      <c r="A4084" s="224" t="str">
        <f t="shared" si="1221"/>
        <v/>
      </c>
      <c r="B4084" s="222">
        <f t="shared" si="1222"/>
        <v>0</v>
      </c>
      <c r="C4084" s="223"/>
      <c r="D4084" s="224" t="str">
        <f t="shared" si="1223"/>
        <v/>
      </c>
      <c r="E4084" s="225"/>
      <c r="F4084" s="226">
        <f t="shared" si="1224"/>
        <v>0</v>
      </c>
      <c r="G4084" s="286">
        <f t="shared" si="1225"/>
        <v>0</v>
      </c>
    </row>
    <row r="4085" spans="1:7" s="229" customFormat="1" ht="24" customHeight="1" x14ac:dyDescent="0.2">
      <c r="A4085" s="224" t="str">
        <f t="shared" si="1221"/>
        <v/>
      </c>
      <c r="B4085" s="222">
        <f t="shared" si="1222"/>
        <v>0</v>
      </c>
      <c r="C4085" s="223"/>
      <c r="D4085" s="224" t="str">
        <f t="shared" si="1223"/>
        <v/>
      </c>
      <c r="E4085" s="225"/>
      <c r="F4085" s="226">
        <f t="shared" si="1224"/>
        <v>0</v>
      </c>
      <c r="G4085" s="286">
        <f t="shared" si="1225"/>
        <v>0</v>
      </c>
    </row>
    <row r="4086" spans="1:7" ht="24" customHeight="1" x14ac:dyDescent="0.2">
      <c r="A4086" s="287"/>
      <c r="D4086" s="97"/>
      <c r="E4086" s="98"/>
      <c r="F4086" s="273" t="s">
        <v>32</v>
      </c>
      <c r="G4086" s="288">
        <f>SUBTOTAL(9,G4078:G4085)</f>
        <v>0</v>
      </c>
    </row>
    <row r="4087" spans="1:7" ht="24" customHeight="1" x14ac:dyDescent="0.2">
      <c r="A4087" s="287"/>
      <c r="C4087" s="107" t="s">
        <v>606</v>
      </c>
      <c r="D4087" s="97"/>
      <c r="E4087" s="98"/>
      <c r="G4087" s="289"/>
    </row>
    <row r="4088" spans="1:7" s="229" customFormat="1" ht="24" customHeight="1" x14ac:dyDescent="0.2">
      <c r="A4088" s="224" t="str">
        <f t="shared" ref="A4088:A4096" si="1226">IFERROR(VLOOKUP(C4088,Tabla_Insumos,4,FALSE),"")</f>
        <v/>
      </c>
      <c r="B4088" s="222" t="str">
        <f t="shared" ref="B4088:B4096" si="1227">IFERROR(VLOOKUP(C4088,Tabla_Insumos,5,FALSE),"")</f>
        <v/>
      </c>
      <c r="C4088" s="223"/>
      <c r="D4088" s="224" t="str">
        <f t="shared" ref="D4088:D4096" si="1228">IFERROR(VLOOKUP(C4088,Tabla_Insumos,2,FALSE),"")</f>
        <v/>
      </c>
      <c r="E4088" s="225"/>
      <c r="F4088" s="226">
        <f t="shared" ref="F4088:F4096" si="1229">IFERROR(VLOOKUP(C4088,Tabla_Insumos,3,FALSE),0)</f>
        <v>0</v>
      </c>
      <c r="G4088" s="286">
        <f t="shared" ref="G4088:G4096" si="1230">ROUND(E4088*F4088,2)</f>
        <v>0</v>
      </c>
    </row>
    <row r="4089" spans="1:7" s="229" customFormat="1" ht="24" customHeight="1" x14ac:dyDescent="0.2">
      <c r="A4089" s="224" t="str">
        <f t="shared" si="1226"/>
        <v/>
      </c>
      <c r="B4089" s="222" t="str">
        <f t="shared" si="1227"/>
        <v/>
      </c>
      <c r="C4089" s="223"/>
      <c r="D4089" s="224" t="str">
        <f t="shared" si="1228"/>
        <v/>
      </c>
      <c r="E4089" s="225"/>
      <c r="F4089" s="226">
        <f t="shared" si="1229"/>
        <v>0</v>
      </c>
      <c r="G4089" s="286">
        <f t="shared" si="1230"/>
        <v>0</v>
      </c>
    </row>
    <row r="4090" spans="1:7" s="229" customFormat="1" ht="24" customHeight="1" x14ac:dyDescent="0.2">
      <c r="A4090" s="224" t="str">
        <f t="shared" si="1226"/>
        <v/>
      </c>
      <c r="B4090" s="222" t="str">
        <f t="shared" si="1227"/>
        <v/>
      </c>
      <c r="C4090" s="223"/>
      <c r="D4090" s="224" t="str">
        <f t="shared" si="1228"/>
        <v/>
      </c>
      <c r="E4090" s="225"/>
      <c r="F4090" s="226">
        <f t="shared" si="1229"/>
        <v>0</v>
      </c>
      <c r="G4090" s="286">
        <f t="shared" si="1230"/>
        <v>0</v>
      </c>
    </row>
    <row r="4091" spans="1:7" s="229" customFormat="1" ht="24" customHeight="1" x14ac:dyDescent="0.2">
      <c r="A4091" s="224" t="str">
        <f t="shared" si="1226"/>
        <v/>
      </c>
      <c r="B4091" s="222" t="str">
        <f t="shared" si="1227"/>
        <v/>
      </c>
      <c r="C4091" s="223"/>
      <c r="D4091" s="224" t="str">
        <f t="shared" si="1228"/>
        <v/>
      </c>
      <c r="E4091" s="225"/>
      <c r="F4091" s="226">
        <f t="shared" si="1229"/>
        <v>0</v>
      </c>
      <c r="G4091" s="286">
        <f t="shared" si="1230"/>
        <v>0</v>
      </c>
    </row>
    <row r="4092" spans="1:7" s="229" customFormat="1" ht="24" customHeight="1" x14ac:dyDescent="0.2">
      <c r="A4092" s="224" t="str">
        <f t="shared" si="1226"/>
        <v/>
      </c>
      <c r="B4092" s="222" t="str">
        <f t="shared" si="1227"/>
        <v/>
      </c>
      <c r="C4092" s="223"/>
      <c r="D4092" s="224" t="str">
        <f t="shared" si="1228"/>
        <v/>
      </c>
      <c r="E4092" s="225"/>
      <c r="F4092" s="226">
        <f t="shared" si="1229"/>
        <v>0</v>
      </c>
      <c r="G4092" s="286">
        <f t="shared" si="1230"/>
        <v>0</v>
      </c>
    </row>
    <row r="4093" spans="1:7" s="229" customFormat="1" ht="24" customHeight="1" x14ac:dyDescent="0.2">
      <c r="A4093" s="224" t="str">
        <f t="shared" si="1226"/>
        <v/>
      </c>
      <c r="B4093" s="222" t="str">
        <f t="shared" si="1227"/>
        <v/>
      </c>
      <c r="C4093" s="223"/>
      <c r="D4093" s="224" t="str">
        <f t="shared" si="1228"/>
        <v/>
      </c>
      <c r="E4093" s="225"/>
      <c r="F4093" s="226">
        <f t="shared" si="1229"/>
        <v>0</v>
      </c>
      <c r="G4093" s="286">
        <f t="shared" si="1230"/>
        <v>0</v>
      </c>
    </row>
    <row r="4094" spans="1:7" s="229" customFormat="1" ht="24" customHeight="1" x14ac:dyDescent="0.2">
      <c r="A4094" s="224" t="str">
        <f t="shared" si="1226"/>
        <v/>
      </c>
      <c r="B4094" s="222" t="str">
        <f t="shared" si="1227"/>
        <v/>
      </c>
      <c r="C4094" s="223"/>
      <c r="D4094" s="224" t="str">
        <f t="shared" si="1228"/>
        <v/>
      </c>
      <c r="E4094" s="225"/>
      <c r="F4094" s="226">
        <f t="shared" si="1229"/>
        <v>0</v>
      </c>
      <c r="G4094" s="286">
        <f t="shared" si="1230"/>
        <v>0</v>
      </c>
    </row>
    <row r="4095" spans="1:7" s="229" customFormat="1" ht="24" customHeight="1" x14ac:dyDescent="0.2">
      <c r="A4095" s="224" t="str">
        <f t="shared" si="1226"/>
        <v/>
      </c>
      <c r="B4095" s="222" t="str">
        <f t="shared" si="1227"/>
        <v/>
      </c>
      <c r="C4095" s="223"/>
      <c r="D4095" s="224" t="str">
        <f t="shared" si="1228"/>
        <v/>
      </c>
      <c r="E4095" s="225"/>
      <c r="F4095" s="226">
        <f t="shared" si="1229"/>
        <v>0</v>
      </c>
      <c r="G4095" s="286">
        <f t="shared" si="1230"/>
        <v>0</v>
      </c>
    </row>
    <row r="4096" spans="1:7" s="229" customFormat="1" ht="24" customHeight="1" x14ac:dyDescent="0.2">
      <c r="A4096" s="224" t="str">
        <f t="shared" si="1226"/>
        <v/>
      </c>
      <c r="B4096" s="222" t="str">
        <f t="shared" si="1227"/>
        <v/>
      </c>
      <c r="C4096" s="223"/>
      <c r="D4096" s="224" t="str">
        <f t="shared" si="1228"/>
        <v/>
      </c>
      <c r="E4096" s="225"/>
      <c r="F4096" s="226">
        <f t="shared" si="1229"/>
        <v>0</v>
      </c>
      <c r="G4096" s="286">
        <f t="shared" si="1230"/>
        <v>0</v>
      </c>
    </row>
    <row r="4097" spans="1:123" ht="24" customHeight="1" x14ac:dyDescent="0.2">
      <c r="A4097" s="290"/>
      <c r="B4097" s="97"/>
      <c r="D4097" s="97"/>
      <c r="E4097" s="98"/>
      <c r="F4097" s="273" t="s">
        <v>33</v>
      </c>
      <c r="G4097" s="288">
        <f>SUBTOTAL(9,G4088:G4096)</f>
        <v>0</v>
      </c>
    </row>
    <row r="4098" spans="1:123" ht="24" customHeight="1" x14ac:dyDescent="0.2">
      <c r="A4098" s="291"/>
      <c r="B4098" s="97"/>
      <c r="D4098" s="97"/>
      <c r="E4098" s="98"/>
      <c r="G4098" s="289"/>
    </row>
    <row r="4099" spans="1:123" ht="24" customHeight="1" x14ac:dyDescent="0.2">
      <c r="A4099" s="292" t="str">
        <f>B4057</f>
        <v/>
      </c>
      <c r="B4099" s="293" t="str">
        <f>C4057</f>
        <v/>
      </c>
      <c r="C4099" s="104"/>
      <c r="D4099" s="104" t="s">
        <v>34</v>
      </c>
      <c r="E4099" s="105"/>
      <c r="F4099" s="295" t="s">
        <v>35</v>
      </c>
      <c r="G4099" s="294">
        <f>SUBTOTAL(9,G4062:G4098)</f>
        <v>0</v>
      </c>
    </row>
    <row r="4101" spans="1:123" ht="24" customHeight="1" x14ac:dyDescent="0.2">
      <c r="A4101" s="274" t="s">
        <v>37</v>
      </c>
      <c r="B4101" s="275"/>
      <c r="C4101" s="275"/>
      <c r="D4101" s="275"/>
      <c r="E4101" s="275"/>
      <c r="F4101" s="275"/>
      <c r="G4101" s="276"/>
    </row>
    <row r="4102" spans="1:123" ht="24" customHeight="1" x14ac:dyDescent="0.2">
      <c r="A4102" s="277" t="s">
        <v>602</v>
      </c>
      <c r="B4102" s="93" t="str">
        <f>Comitente</f>
        <v>DIRECCION PROVINCIAL DE ESPACIOS VERDES</v>
      </c>
      <c r="C4102" s="89"/>
      <c r="D4102" s="94"/>
      <c r="E4102" s="94"/>
      <c r="F4102" s="95"/>
      <c r="G4102" s="278"/>
    </row>
    <row r="4103" spans="1:123" ht="24" customHeight="1" x14ac:dyDescent="0.2">
      <c r="A4103" s="277" t="s">
        <v>603</v>
      </c>
      <c r="B4103" s="93">
        <f>Contratista</f>
        <v>0</v>
      </c>
      <c r="C4103" s="90"/>
      <c r="D4103" s="90"/>
      <c r="E4103" s="90"/>
      <c r="F4103" s="96"/>
      <c r="G4103" s="279"/>
    </row>
    <row r="4104" spans="1:123" ht="24" customHeight="1" x14ac:dyDescent="0.2">
      <c r="A4104" s="277" t="s">
        <v>24</v>
      </c>
      <c r="B4104" s="93" t="str">
        <f>Obra</f>
        <v>EXTRACCION DE MANGRULLO EXISTENTE, PROVISION DE NUEVO MANGRULLO Y REFUNCIONALIZACION DE JUEGOS DE NIÑOS EN PARQUE DE MAYO</v>
      </c>
      <c r="C4104" s="90"/>
      <c r="D4104" s="90"/>
      <c r="E4104" s="90"/>
      <c r="F4104" s="96" t="s">
        <v>38</v>
      </c>
      <c r="G4104" s="280">
        <f>Fecha_Base</f>
        <v>44865</v>
      </c>
    </row>
    <row r="4105" spans="1:123" ht="24" customHeight="1" x14ac:dyDescent="0.2">
      <c r="A4105" s="281" t="s">
        <v>601</v>
      </c>
      <c r="B4105" s="91" t="str">
        <f>Ubicación</f>
        <v>CAPITAL</v>
      </c>
      <c r="C4105" s="91"/>
      <c r="D4105" s="97"/>
      <c r="E4105" s="98"/>
      <c r="G4105" s="282"/>
    </row>
    <row r="4106" spans="1:123" ht="24" customHeight="1" x14ac:dyDescent="0.2">
      <c r="A4106" s="281" t="s">
        <v>39</v>
      </c>
      <c r="B4106" s="100" t="str">
        <f>IFERROR(VALUE(LEFT(B4107,FIND(".",B4107)-1)),"")</f>
        <v/>
      </c>
      <c r="C4106" s="92" t="str">
        <f>IFERROR(VLOOKUP(B4106,Tabla_CyP,2,FALSE),"")</f>
        <v/>
      </c>
      <c r="E4106" s="98"/>
      <c r="G4106" s="282"/>
    </row>
    <row r="4107" spans="1:123" ht="24" customHeight="1" x14ac:dyDescent="0.2">
      <c r="A4107" s="281" t="s">
        <v>25</v>
      </c>
      <c r="B4107" s="101" t="str">
        <f>IFERROR(VLOOKUP(COUNTIF($A$1:A4107,"ANALISIS DE PRECIOS"),Tabla_NumeroItem,2,FALSE),"")</f>
        <v/>
      </c>
      <c r="C4107" s="92" t="str">
        <f>IFERROR(VLOOKUP(B4107,Tabla_CyP,2,FALSE),"")</f>
        <v/>
      </c>
      <c r="D4107" s="97"/>
      <c r="E4107" s="98"/>
      <c r="F4107" s="96" t="s">
        <v>26</v>
      </c>
      <c r="G4107" s="283" t="str">
        <f>IFERROR(VLOOKUP(B4107,Tabla_CyP,4,FALSE),"")</f>
        <v/>
      </c>
    </row>
    <row r="4108" spans="1:123" ht="24" customHeight="1" x14ac:dyDescent="0.2">
      <c r="A4108" s="281"/>
      <c r="B4108" s="91"/>
      <c r="D4108" s="97"/>
      <c r="E4108" s="98"/>
      <c r="G4108" s="282"/>
    </row>
    <row r="4109" spans="1:123" ht="24" customHeight="1" x14ac:dyDescent="0.2">
      <c r="A4109" s="334" t="s">
        <v>507</v>
      </c>
      <c r="B4109" s="335"/>
      <c r="C4109" s="336" t="s">
        <v>0</v>
      </c>
      <c r="D4109" s="336" t="s">
        <v>27</v>
      </c>
      <c r="E4109" s="338" t="s">
        <v>28</v>
      </c>
      <c r="F4109" s="340" t="s">
        <v>29</v>
      </c>
      <c r="G4109" s="340" t="s">
        <v>30</v>
      </c>
    </row>
    <row r="4110" spans="1:123" s="97" customFormat="1" ht="24" customHeight="1" x14ac:dyDescent="0.2">
      <c r="A4110" s="102" t="s">
        <v>508</v>
      </c>
      <c r="B4110" s="102" t="s">
        <v>509</v>
      </c>
      <c r="C4110" s="337"/>
      <c r="D4110" s="337"/>
      <c r="E4110" s="339"/>
      <c r="F4110" s="341"/>
      <c r="G4110" s="341"/>
      <c r="H4110" s="230"/>
      <c r="I4110" s="230"/>
      <c r="J4110" s="230"/>
      <c r="K4110" s="230"/>
      <c r="L4110" s="230"/>
      <c r="M4110" s="230"/>
      <c r="N4110" s="230"/>
      <c r="O4110" s="230"/>
      <c r="P4110" s="230"/>
      <c r="Q4110" s="230"/>
      <c r="R4110" s="230"/>
      <c r="S4110" s="230"/>
      <c r="T4110" s="230"/>
      <c r="U4110" s="230"/>
      <c r="V4110" s="230"/>
      <c r="W4110" s="230"/>
      <c r="X4110" s="230"/>
      <c r="Y4110" s="230"/>
      <c r="Z4110" s="230"/>
      <c r="AA4110" s="230"/>
      <c r="AB4110" s="230"/>
      <c r="AC4110" s="230"/>
      <c r="AD4110" s="230"/>
      <c r="AE4110" s="230"/>
      <c r="AF4110" s="230"/>
      <c r="AG4110" s="230"/>
      <c r="AH4110" s="230"/>
      <c r="AI4110" s="230"/>
      <c r="AJ4110" s="230"/>
      <c r="AK4110" s="230"/>
      <c r="AL4110" s="230"/>
      <c r="AM4110" s="230"/>
      <c r="AN4110" s="230"/>
      <c r="AO4110" s="230"/>
      <c r="AP4110" s="230"/>
      <c r="AQ4110" s="230"/>
      <c r="AR4110" s="230"/>
      <c r="AS4110" s="230"/>
      <c r="AT4110" s="230"/>
      <c r="AU4110" s="230"/>
      <c r="AV4110" s="230"/>
      <c r="AW4110" s="230"/>
      <c r="AX4110" s="230"/>
      <c r="AY4110" s="230"/>
      <c r="AZ4110" s="230"/>
      <c r="BA4110" s="230"/>
      <c r="BB4110" s="230"/>
      <c r="BC4110" s="230"/>
      <c r="BD4110" s="230"/>
      <c r="BE4110" s="230"/>
      <c r="BF4110" s="230"/>
      <c r="BG4110" s="230"/>
      <c r="BH4110" s="230"/>
      <c r="BI4110" s="230"/>
      <c r="BJ4110" s="230"/>
      <c r="BK4110" s="230"/>
      <c r="BL4110" s="230"/>
      <c r="BM4110" s="230"/>
      <c r="BN4110" s="230"/>
      <c r="BO4110" s="230"/>
      <c r="BP4110" s="230"/>
      <c r="BQ4110" s="230"/>
      <c r="BR4110" s="230"/>
      <c r="BS4110" s="230"/>
      <c r="BT4110" s="230"/>
      <c r="BU4110" s="230"/>
      <c r="BV4110" s="230"/>
      <c r="BW4110" s="230"/>
      <c r="BX4110" s="230"/>
      <c r="BY4110" s="230"/>
      <c r="BZ4110" s="230"/>
      <c r="CA4110" s="230"/>
      <c r="CB4110" s="230"/>
      <c r="CC4110" s="230"/>
      <c r="CD4110" s="230"/>
      <c r="CE4110" s="230"/>
      <c r="CF4110" s="230"/>
      <c r="CG4110" s="230"/>
      <c r="CH4110" s="230"/>
      <c r="CI4110" s="230"/>
      <c r="CJ4110" s="230"/>
      <c r="CK4110" s="230"/>
      <c r="CL4110" s="230"/>
      <c r="CM4110" s="230"/>
      <c r="CN4110" s="230"/>
      <c r="CO4110" s="230"/>
      <c r="CP4110" s="230"/>
      <c r="CQ4110" s="230"/>
      <c r="CR4110" s="230"/>
      <c r="CS4110" s="230"/>
      <c r="CT4110" s="230"/>
      <c r="CU4110" s="230"/>
      <c r="CV4110" s="230"/>
      <c r="CW4110" s="230"/>
      <c r="CX4110" s="230"/>
      <c r="CY4110" s="230"/>
      <c r="CZ4110" s="230"/>
      <c r="DA4110" s="230"/>
      <c r="DB4110" s="230"/>
      <c r="DC4110" s="230"/>
      <c r="DD4110" s="230"/>
      <c r="DE4110" s="230"/>
      <c r="DF4110" s="230"/>
      <c r="DG4110" s="230"/>
      <c r="DH4110" s="230"/>
      <c r="DI4110" s="230"/>
      <c r="DJ4110" s="230"/>
      <c r="DK4110" s="230"/>
      <c r="DL4110" s="230"/>
      <c r="DM4110" s="230"/>
      <c r="DN4110" s="230"/>
      <c r="DO4110" s="230"/>
      <c r="DP4110" s="230"/>
      <c r="DQ4110" s="230"/>
      <c r="DR4110" s="230"/>
      <c r="DS4110" s="230"/>
    </row>
    <row r="4111" spans="1:123" ht="24" customHeight="1" x14ac:dyDescent="0.2">
      <c r="A4111" s="284"/>
      <c r="B4111" s="103"/>
      <c r="C4111" s="143" t="s">
        <v>604</v>
      </c>
      <c r="D4111" s="104"/>
      <c r="E4111" s="105"/>
      <c r="F4111" s="106"/>
      <c r="G4111" s="285"/>
    </row>
    <row r="4112" spans="1:123" s="229" customFormat="1" ht="24" customHeight="1" x14ac:dyDescent="0.2">
      <c r="A4112" s="224" t="str">
        <f t="shared" ref="A4112:A4125" si="1231">IFERROR(VLOOKUP(C4112,Tabla_Insumos,4,FALSE),"")</f>
        <v/>
      </c>
      <c r="B4112" s="222" t="str">
        <f>IFERROR(VLOOKUP(C4112,Tabla_Insumos,5,FALSE),"")</f>
        <v/>
      </c>
      <c r="C4112" s="223"/>
      <c r="D4112" s="224" t="str">
        <f t="shared" ref="D4112:D4125" si="1232">IFERROR(VLOOKUP(C4112,Tabla_Insumos,2,FALSE),"")</f>
        <v/>
      </c>
      <c r="E4112" s="225"/>
      <c r="F4112" s="226">
        <f t="shared" ref="F4112:F4125" si="1233">IFERROR(VLOOKUP(C4112,Tabla_Insumos,3,FALSE),0)</f>
        <v>0</v>
      </c>
      <c r="G4112" s="286">
        <f>ROUND(E4112*F4112,2)</f>
        <v>0</v>
      </c>
    </row>
    <row r="4113" spans="1:7" s="229" customFormat="1" ht="24" customHeight="1" x14ac:dyDescent="0.2">
      <c r="A4113" s="224" t="str">
        <f t="shared" si="1231"/>
        <v/>
      </c>
      <c r="B4113" s="222" t="str">
        <f t="shared" ref="B4113:B4125" si="1234">IFERROR(VLOOKUP(C4113,Tabla_Insumos,5,FALSE),"")</f>
        <v/>
      </c>
      <c r="C4113" s="223"/>
      <c r="D4113" s="224" t="str">
        <f t="shared" si="1232"/>
        <v/>
      </c>
      <c r="E4113" s="225"/>
      <c r="F4113" s="226">
        <f t="shared" si="1233"/>
        <v>0</v>
      </c>
      <c r="G4113" s="286">
        <f t="shared" ref="G4113:G4125" si="1235">ROUND(E4113*F4113,2)</f>
        <v>0</v>
      </c>
    </row>
    <row r="4114" spans="1:7" s="229" customFormat="1" ht="24" customHeight="1" x14ac:dyDescent="0.2">
      <c r="A4114" s="224" t="str">
        <f t="shared" si="1231"/>
        <v/>
      </c>
      <c r="B4114" s="222" t="str">
        <f t="shared" si="1234"/>
        <v/>
      </c>
      <c r="C4114" s="223"/>
      <c r="D4114" s="224" t="str">
        <f t="shared" si="1232"/>
        <v/>
      </c>
      <c r="E4114" s="225"/>
      <c r="F4114" s="226">
        <f t="shared" si="1233"/>
        <v>0</v>
      </c>
      <c r="G4114" s="286">
        <f t="shared" si="1235"/>
        <v>0</v>
      </c>
    </row>
    <row r="4115" spans="1:7" s="229" customFormat="1" ht="24" customHeight="1" x14ac:dyDescent="0.2">
      <c r="A4115" s="224" t="str">
        <f t="shared" si="1231"/>
        <v/>
      </c>
      <c r="B4115" s="222" t="str">
        <f t="shared" si="1234"/>
        <v/>
      </c>
      <c r="C4115" s="223"/>
      <c r="D4115" s="224" t="str">
        <f t="shared" si="1232"/>
        <v/>
      </c>
      <c r="E4115" s="225"/>
      <c r="F4115" s="226">
        <f t="shared" si="1233"/>
        <v>0</v>
      </c>
      <c r="G4115" s="286">
        <f t="shared" si="1235"/>
        <v>0</v>
      </c>
    </row>
    <row r="4116" spans="1:7" s="229" customFormat="1" ht="24" customHeight="1" x14ac:dyDescent="0.2">
      <c r="A4116" s="224" t="str">
        <f t="shared" si="1231"/>
        <v/>
      </c>
      <c r="B4116" s="222" t="str">
        <f t="shared" si="1234"/>
        <v/>
      </c>
      <c r="C4116" s="223"/>
      <c r="D4116" s="224" t="str">
        <f t="shared" si="1232"/>
        <v/>
      </c>
      <c r="E4116" s="225"/>
      <c r="F4116" s="226">
        <f t="shared" si="1233"/>
        <v>0</v>
      </c>
      <c r="G4116" s="286">
        <f t="shared" si="1235"/>
        <v>0</v>
      </c>
    </row>
    <row r="4117" spans="1:7" s="229" customFormat="1" ht="24" customHeight="1" x14ac:dyDescent="0.2">
      <c r="A4117" s="224" t="str">
        <f t="shared" si="1231"/>
        <v/>
      </c>
      <c r="B4117" s="222" t="str">
        <f t="shared" si="1234"/>
        <v/>
      </c>
      <c r="C4117" s="223"/>
      <c r="D4117" s="224" t="str">
        <f t="shared" si="1232"/>
        <v/>
      </c>
      <c r="E4117" s="225"/>
      <c r="F4117" s="226">
        <f t="shared" si="1233"/>
        <v>0</v>
      </c>
      <c r="G4117" s="286">
        <f t="shared" si="1235"/>
        <v>0</v>
      </c>
    </row>
    <row r="4118" spans="1:7" s="229" customFormat="1" ht="24" customHeight="1" x14ac:dyDescent="0.2">
      <c r="A4118" s="224" t="str">
        <f t="shared" si="1231"/>
        <v/>
      </c>
      <c r="B4118" s="222" t="str">
        <f t="shared" si="1234"/>
        <v/>
      </c>
      <c r="C4118" s="223"/>
      <c r="D4118" s="224" t="str">
        <f t="shared" si="1232"/>
        <v/>
      </c>
      <c r="E4118" s="225"/>
      <c r="F4118" s="226">
        <f t="shared" si="1233"/>
        <v>0</v>
      </c>
      <c r="G4118" s="286">
        <f t="shared" si="1235"/>
        <v>0</v>
      </c>
    </row>
    <row r="4119" spans="1:7" s="229" customFormat="1" ht="24" customHeight="1" x14ac:dyDescent="0.2">
      <c r="A4119" s="224" t="str">
        <f t="shared" si="1231"/>
        <v/>
      </c>
      <c r="B4119" s="222" t="str">
        <f t="shared" si="1234"/>
        <v/>
      </c>
      <c r="C4119" s="223"/>
      <c r="D4119" s="224" t="str">
        <f t="shared" si="1232"/>
        <v/>
      </c>
      <c r="E4119" s="225"/>
      <c r="F4119" s="226">
        <f t="shared" si="1233"/>
        <v>0</v>
      </c>
      <c r="G4119" s="286">
        <f t="shared" si="1235"/>
        <v>0</v>
      </c>
    </row>
    <row r="4120" spans="1:7" s="229" customFormat="1" ht="24" customHeight="1" x14ac:dyDescent="0.2">
      <c r="A4120" s="224" t="str">
        <f t="shared" si="1231"/>
        <v/>
      </c>
      <c r="B4120" s="222" t="str">
        <f t="shared" si="1234"/>
        <v/>
      </c>
      <c r="C4120" s="223"/>
      <c r="D4120" s="224" t="str">
        <f t="shared" si="1232"/>
        <v/>
      </c>
      <c r="E4120" s="225"/>
      <c r="F4120" s="226">
        <f t="shared" si="1233"/>
        <v>0</v>
      </c>
      <c r="G4120" s="286">
        <f t="shared" si="1235"/>
        <v>0</v>
      </c>
    </row>
    <row r="4121" spans="1:7" s="229" customFormat="1" ht="24" customHeight="1" x14ac:dyDescent="0.2">
      <c r="A4121" s="224" t="str">
        <f t="shared" si="1231"/>
        <v/>
      </c>
      <c r="B4121" s="222" t="str">
        <f t="shared" si="1234"/>
        <v/>
      </c>
      <c r="C4121" s="223"/>
      <c r="D4121" s="224" t="str">
        <f t="shared" si="1232"/>
        <v/>
      </c>
      <c r="E4121" s="225"/>
      <c r="F4121" s="226">
        <f t="shared" si="1233"/>
        <v>0</v>
      </c>
      <c r="G4121" s="286">
        <f t="shared" si="1235"/>
        <v>0</v>
      </c>
    </row>
    <row r="4122" spans="1:7" s="229" customFormat="1" ht="24" customHeight="1" x14ac:dyDescent="0.2">
      <c r="A4122" s="224" t="str">
        <f t="shared" si="1231"/>
        <v/>
      </c>
      <c r="B4122" s="222" t="str">
        <f t="shared" si="1234"/>
        <v/>
      </c>
      <c r="C4122" s="223"/>
      <c r="D4122" s="224" t="str">
        <f t="shared" si="1232"/>
        <v/>
      </c>
      <c r="E4122" s="225"/>
      <c r="F4122" s="226">
        <f t="shared" si="1233"/>
        <v>0</v>
      </c>
      <c r="G4122" s="286">
        <f t="shared" si="1235"/>
        <v>0</v>
      </c>
    </row>
    <row r="4123" spans="1:7" s="229" customFormat="1" ht="24" customHeight="1" x14ac:dyDescent="0.2">
      <c r="A4123" s="224" t="str">
        <f t="shared" si="1231"/>
        <v/>
      </c>
      <c r="B4123" s="222" t="str">
        <f t="shared" si="1234"/>
        <v/>
      </c>
      <c r="C4123" s="223"/>
      <c r="D4123" s="224" t="str">
        <f t="shared" si="1232"/>
        <v/>
      </c>
      <c r="E4123" s="225"/>
      <c r="F4123" s="226">
        <f t="shared" si="1233"/>
        <v>0</v>
      </c>
      <c r="G4123" s="286">
        <f t="shared" si="1235"/>
        <v>0</v>
      </c>
    </row>
    <row r="4124" spans="1:7" s="229" customFormat="1" ht="24" customHeight="1" x14ac:dyDescent="0.2">
      <c r="A4124" s="224" t="str">
        <f t="shared" si="1231"/>
        <v/>
      </c>
      <c r="B4124" s="222" t="str">
        <f t="shared" si="1234"/>
        <v/>
      </c>
      <c r="C4124" s="223"/>
      <c r="D4124" s="224" t="str">
        <f t="shared" si="1232"/>
        <v/>
      </c>
      <c r="E4124" s="225"/>
      <c r="F4124" s="226">
        <f t="shared" si="1233"/>
        <v>0</v>
      </c>
      <c r="G4124" s="286">
        <f t="shared" si="1235"/>
        <v>0</v>
      </c>
    </row>
    <row r="4125" spans="1:7" s="229" customFormat="1" ht="24" customHeight="1" x14ac:dyDescent="0.2">
      <c r="A4125" s="224" t="str">
        <f t="shared" si="1231"/>
        <v/>
      </c>
      <c r="B4125" s="222" t="str">
        <f t="shared" si="1234"/>
        <v/>
      </c>
      <c r="C4125" s="223"/>
      <c r="D4125" s="224" t="str">
        <f t="shared" si="1232"/>
        <v/>
      </c>
      <c r="E4125" s="225"/>
      <c r="F4125" s="227">
        <f t="shared" si="1233"/>
        <v>0</v>
      </c>
      <c r="G4125" s="286">
        <f t="shared" si="1235"/>
        <v>0</v>
      </c>
    </row>
    <row r="4126" spans="1:7" ht="24" customHeight="1" x14ac:dyDescent="0.2">
      <c r="A4126" s="287"/>
      <c r="D4126" s="97"/>
      <c r="E4126" s="98"/>
      <c r="F4126" s="273" t="s">
        <v>31</v>
      </c>
      <c r="G4126" s="288">
        <f>SUBTOTAL(9,G4112:G4125)</f>
        <v>0</v>
      </c>
    </row>
    <row r="4127" spans="1:7" ht="24" customHeight="1" x14ac:dyDescent="0.2">
      <c r="A4127" s="287"/>
      <c r="C4127" s="107" t="s">
        <v>605</v>
      </c>
      <c r="D4127" s="97"/>
      <c r="E4127" s="98"/>
      <c r="G4127" s="289"/>
    </row>
    <row r="4128" spans="1:7" s="229" customFormat="1" ht="24" customHeight="1" x14ac:dyDescent="0.2">
      <c r="A4128" s="224" t="str">
        <f t="shared" ref="A4128:A4135" si="1236">IFERROR(VLOOKUP(C4128,Tabla_Insumos,4,FALSE),"")</f>
        <v/>
      </c>
      <c r="B4128" s="222">
        <f t="shared" ref="B4128:B4135" si="1237">IFERROR(VLOOKUP(A4128,Tabla_Indices,5,FALSE),"")</f>
        <v>0</v>
      </c>
      <c r="C4128" s="223"/>
      <c r="D4128" s="224" t="str">
        <f t="shared" ref="D4128:D4135" si="1238">IFERROR(VLOOKUP(C4128,Tabla_Insumos,2,FALSE),"")</f>
        <v/>
      </c>
      <c r="E4128" s="225"/>
      <c r="F4128" s="228">
        <f t="shared" ref="F4128:F4135" si="1239">IFERROR(VLOOKUP(C4128,Tabla_Insumos,3,FALSE),0)</f>
        <v>0</v>
      </c>
      <c r="G4128" s="286">
        <f>ROUND(E4128*F4128,2)</f>
        <v>0</v>
      </c>
    </row>
    <row r="4129" spans="1:7" s="229" customFormat="1" ht="24" customHeight="1" x14ac:dyDescent="0.2">
      <c r="A4129" s="224" t="str">
        <f t="shared" si="1236"/>
        <v/>
      </c>
      <c r="B4129" s="222">
        <f t="shared" si="1237"/>
        <v>0</v>
      </c>
      <c r="C4129" s="223"/>
      <c r="D4129" s="224" t="str">
        <f t="shared" si="1238"/>
        <v/>
      </c>
      <c r="E4129" s="225"/>
      <c r="F4129" s="228">
        <f t="shared" si="1239"/>
        <v>0</v>
      </c>
      <c r="G4129" s="286">
        <f>ROUND(E4129*F4129,2)</f>
        <v>0</v>
      </c>
    </row>
    <row r="4130" spans="1:7" s="229" customFormat="1" ht="24" customHeight="1" x14ac:dyDescent="0.2">
      <c r="A4130" s="224" t="str">
        <f t="shared" si="1236"/>
        <v/>
      </c>
      <c r="B4130" s="222">
        <f t="shared" si="1237"/>
        <v>0</v>
      </c>
      <c r="C4130" s="223"/>
      <c r="D4130" s="224" t="str">
        <f t="shared" si="1238"/>
        <v/>
      </c>
      <c r="E4130" s="225"/>
      <c r="F4130" s="228">
        <f t="shared" si="1239"/>
        <v>0</v>
      </c>
      <c r="G4130" s="286">
        <f t="shared" ref="G4130:G4135" si="1240">ROUND(E4130*F4130,2)</f>
        <v>0</v>
      </c>
    </row>
    <row r="4131" spans="1:7" s="229" customFormat="1" ht="24" customHeight="1" x14ac:dyDescent="0.2">
      <c r="A4131" s="224" t="str">
        <f t="shared" si="1236"/>
        <v/>
      </c>
      <c r="B4131" s="222">
        <f t="shared" si="1237"/>
        <v>0</v>
      </c>
      <c r="C4131" s="223"/>
      <c r="D4131" s="224" t="str">
        <f t="shared" si="1238"/>
        <v/>
      </c>
      <c r="E4131" s="225"/>
      <c r="F4131" s="228">
        <f t="shared" si="1239"/>
        <v>0</v>
      </c>
      <c r="G4131" s="286">
        <f t="shared" si="1240"/>
        <v>0</v>
      </c>
    </row>
    <row r="4132" spans="1:7" s="229" customFormat="1" ht="24" customHeight="1" x14ac:dyDescent="0.2">
      <c r="A4132" s="224" t="str">
        <f t="shared" si="1236"/>
        <v/>
      </c>
      <c r="B4132" s="222">
        <f t="shared" si="1237"/>
        <v>0</v>
      </c>
      <c r="C4132" s="223"/>
      <c r="D4132" s="224" t="str">
        <f t="shared" si="1238"/>
        <v/>
      </c>
      <c r="E4132" s="225"/>
      <c r="F4132" s="226">
        <f t="shared" si="1239"/>
        <v>0</v>
      </c>
      <c r="G4132" s="286">
        <f t="shared" si="1240"/>
        <v>0</v>
      </c>
    </row>
    <row r="4133" spans="1:7" s="229" customFormat="1" ht="24" customHeight="1" x14ac:dyDescent="0.2">
      <c r="A4133" s="224" t="str">
        <f t="shared" si="1236"/>
        <v/>
      </c>
      <c r="B4133" s="222">
        <f t="shared" si="1237"/>
        <v>0</v>
      </c>
      <c r="C4133" s="223"/>
      <c r="D4133" s="224" t="str">
        <f t="shared" si="1238"/>
        <v/>
      </c>
      <c r="E4133" s="225"/>
      <c r="F4133" s="226">
        <f t="shared" si="1239"/>
        <v>0</v>
      </c>
      <c r="G4133" s="286">
        <f t="shared" si="1240"/>
        <v>0</v>
      </c>
    </row>
    <row r="4134" spans="1:7" s="229" customFormat="1" ht="24" customHeight="1" x14ac:dyDescent="0.2">
      <c r="A4134" s="224" t="str">
        <f t="shared" si="1236"/>
        <v/>
      </c>
      <c r="B4134" s="222">
        <f t="shared" si="1237"/>
        <v>0</v>
      </c>
      <c r="C4134" s="223"/>
      <c r="D4134" s="224" t="str">
        <f t="shared" si="1238"/>
        <v/>
      </c>
      <c r="E4134" s="225"/>
      <c r="F4134" s="226">
        <f t="shared" si="1239"/>
        <v>0</v>
      </c>
      <c r="G4134" s="286">
        <f t="shared" si="1240"/>
        <v>0</v>
      </c>
    </row>
    <row r="4135" spans="1:7" s="229" customFormat="1" ht="24" customHeight="1" x14ac:dyDescent="0.2">
      <c r="A4135" s="224" t="str">
        <f t="shared" si="1236"/>
        <v/>
      </c>
      <c r="B4135" s="222">
        <f t="shared" si="1237"/>
        <v>0</v>
      </c>
      <c r="C4135" s="223"/>
      <c r="D4135" s="224" t="str">
        <f t="shared" si="1238"/>
        <v/>
      </c>
      <c r="E4135" s="225"/>
      <c r="F4135" s="226">
        <f t="shared" si="1239"/>
        <v>0</v>
      </c>
      <c r="G4135" s="286">
        <f t="shared" si="1240"/>
        <v>0</v>
      </c>
    </row>
    <row r="4136" spans="1:7" ht="24" customHeight="1" x14ac:dyDescent="0.2">
      <c r="A4136" s="287"/>
      <c r="D4136" s="97"/>
      <c r="E4136" s="98"/>
      <c r="F4136" s="273" t="s">
        <v>32</v>
      </c>
      <c r="G4136" s="288">
        <f>SUBTOTAL(9,G4128:G4135)</f>
        <v>0</v>
      </c>
    </row>
    <row r="4137" spans="1:7" ht="24" customHeight="1" x14ac:dyDescent="0.2">
      <c r="A4137" s="287"/>
      <c r="C4137" s="107" t="s">
        <v>606</v>
      </c>
      <c r="D4137" s="97"/>
      <c r="E4137" s="98"/>
      <c r="G4137" s="289"/>
    </row>
    <row r="4138" spans="1:7" s="229" customFormat="1" ht="24" customHeight="1" x14ac:dyDescent="0.2">
      <c r="A4138" s="224" t="str">
        <f t="shared" ref="A4138:A4146" si="1241">IFERROR(VLOOKUP(C4138,Tabla_Insumos,4,FALSE),"")</f>
        <v/>
      </c>
      <c r="B4138" s="222" t="str">
        <f t="shared" ref="B4138:B4146" si="1242">IFERROR(VLOOKUP(C4138,Tabla_Insumos,5,FALSE),"")</f>
        <v/>
      </c>
      <c r="C4138" s="223"/>
      <c r="D4138" s="224" t="str">
        <f t="shared" ref="D4138:D4146" si="1243">IFERROR(VLOOKUP(C4138,Tabla_Insumos,2,FALSE),"")</f>
        <v/>
      </c>
      <c r="E4138" s="225"/>
      <c r="F4138" s="226">
        <f t="shared" ref="F4138:F4146" si="1244">IFERROR(VLOOKUP(C4138,Tabla_Insumos,3,FALSE),0)</f>
        <v>0</v>
      </c>
      <c r="G4138" s="286">
        <f t="shared" ref="G4138:G4146" si="1245">ROUND(E4138*F4138,2)</f>
        <v>0</v>
      </c>
    </row>
    <row r="4139" spans="1:7" s="229" customFormat="1" ht="24" customHeight="1" x14ac:dyDescent="0.2">
      <c r="A4139" s="224" t="str">
        <f t="shared" si="1241"/>
        <v/>
      </c>
      <c r="B4139" s="222" t="str">
        <f t="shared" si="1242"/>
        <v/>
      </c>
      <c r="C4139" s="223"/>
      <c r="D4139" s="224" t="str">
        <f t="shared" si="1243"/>
        <v/>
      </c>
      <c r="E4139" s="225"/>
      <c r="F4139" s="226">
        <f t="shared" si="1244"/>
        <v>0</v>
      </c>
      <c r="G4139" s="286">
        <f t="shared" si="1245"/>
        <v>0</v>
      </c>
    </row>
    <row r="4140" spans="1:7" s="229" customFormat="1" ht="24" customHeight="1" x14ac:dyDescent="0.2">
      <c r="A4140" s="224" t="str">
        <f t="shared" si="1241"/>
        <v/>
      </c>
      <c r="B4140" s="222" t="str">
        <f t="shared" si="1242"/>
        <v/>
      </c>
      <c r="C4140" s="223"/>
      <c r="D4140" s="224" t="str">
        <f t="shared" si="1243"/>
        <v/>
      </c>
      <c r="E4140" s="225"/>
      <c r="F4140" s="226">
        <f t="shared" si="1244"/>
        <v>0</v>
      </c>
      <c r="G4140" s="286">
        <f t="shared" si="1245"/>
        <v>0</v>
      </c>
    </row>
    <row r="4141" spans="1:7" s="229" customFormat="1" ht="24" customHeight="1" x14ac:dyDescent="0.2">
      <c r="A4141" s="224" t="str">
        <f t="shared" si="1241"/>
        <v/>
      </c>
      <c r="B4141" s="222" t="str">
        <f t="shared" si="1242"/>
        <v/>
      </c>
      <c r="C4141" s="223"/>
      <c r="D4141" s="224" t="str">
        <f t="shared" si="1243"/>
        <v/>
      </c>
      <c r="E4141" s="225"/>
      <c r="F4141" s="226">
        <f t="shared" si="1244"/>
        <v>0</v>
      </c>
      <c r="G4141" s="286">
        <f t="shared" si="1245"/>
        <v>0</v>
      </c>
    </row>
    <row r="4142" spans="1:7" s="229" customFormat="1" ht="24" customHeight="1" x14ac:dyDescent="0.2">
      <c r="A4142" s="224" t="str">
        <f t="shared" si="1241"/>
        <v/>
      </c>
      <c r="B4142" s="222" t="str">
        <f t="shared" si="1242"/>
        <v/>
      </c>
      <c r="C4142" s="223"/>
      <c r="D4142" s="224" t="str">
        <f t="shared" si="1243"/>
        <v/>
      </c>
      <c r="E4142" s="225"/>
      <c r="F4142" s="226">
        <f t="shared" si="1244"/>
        <v>0</v>
      </c>
      <c r="G4142" s="286">
        <f t="shared" si="1245"/>
        <v>0</v>
      </c>
    </row>
    <row r="4143" spans="1:7" s="229" customFormat="1" ht="24" customHeight="1" x14ac:dyDescent="0.2">
      <c r="A4143" s="224" t="str">
        <f t="shared" si="1241"/>
        <v/>
      </c>
      <c r="B4143" s="222" t="str">
        <f t="shared" si="1242"/>
        <v/>
      </c>
      <c r="C4143" s="223"/>
      <c r="D4143" s="224" t="str">
        <f t="shared" si="1243"/>
        <v/>
      </c>
      <c r="E4143" s="225"/>
      <c r="F4143" s="226">
        <f t="shared" si="1244"/>
        <v>0</v>
      </c>
      <c r="G4143" s="286">
        <f t="shared" si="1245"/>
        <v>0</v>
      </c>
    </row>
    <row r="4144" spans="1:7" s="229" customFormat="1" ht="24" customHeight="1" x14ac:dyDescent="0.2">
      <c r="A4144" s="224" t="str">
        <f t="shared" si="1241"/>
        <v/>
      </c>
      <c r="B4144" s="222" t="str">
        <f t="shared" si="1242"/>
        <v/>
      </c>
      <c r="C4144" s="223"/>
      <c r="D4144" s="224" t="str">
        <f t="shared" si="1243"/>
        <v/>
      </c>
      <c r="E4144" s="225"/>
      <c r="F4144" s="226">
        <f t="shared" si="1244"/>
        <v>0</v>
      </c>
      <c r="G4144" s="286">
        <f t="shared" si="1245"/>
        <v>0</v>
      </c>
    </row>
    <row r="4145" spans="1:123" s="229" customFormat="1" ht="24" customHeight="1" x14ac:dyDescent="0.2">
      <c r="A4145" s="224" t="str">
        <f t="shared" si="1241"/>
        <v/>
      </c>
      <c r="B4145" s="222" t="str">
        <f t="shared" si="1242"/>
        <v/>
      </c>
      <c r="C4145" s="223"/>
      <c r="D4145" s="224" t="str">
        <f t="shared" si="1243"/>
        <v/>
      </c>
      <c r="E4145" s="225"/>
      <c r="F4145" s="226">
        <f t="shared" si="1244"/>
        <v>0</v>
      </c>
      <c r="G4145" s="286">
        <f t="shared" si="1245"/>
        <v>0</v>
      </c>
    </row>
    <row r="4146" spans="1:123" s="229" customFormat="1" ht="24" customHeight="1" x14ac:dyDescent="0.2">
      <c r="A4146" s="224" t="str">
        <f t="shared" si="1241"/>
        <v/>
      </c>
      <c r="B4146" s="222" t="str">
        <f t="shared" si="1242"/>
        <v/>
      </c>
      <c r="C4146" s="223"/>
      <c r="D4146" s="224" t="str">
        <f t="shared" si="1243"/>
        <v/>
      </c>
      <c r="E4146" s="225"/>
      <c r="F4146" s="226">
        <f t="shared" si="1244"/>
        <v>0</v>
      </c>
      <c r="G4146" s="286">
        <f t="shared" si="1245"/>
        <v>0</v>
      </c>
    </row>
    <row r="4147" spans="1:123" ht="24" customHeight="1" x14ac:dyDescent="0.2">
      <c r="A4147" s="290"/>
      <c r="B4147" s="97"/>
      <c r="D4147" s="97"/>
      <c r="E4147" s="98"/>
      <c r="F4147" s="273" t="s">
        <v>33</v>
      </c>
      <c r="G4147" s="288">
        <f>SUBTOTAL(9,G4138:G4146)</f>
        <v>0</v>
      </c>
    </row>
    <row r="4148" spans="1:123" ht="24" customHeight="1" x14ac:dyDescent="0.2">
      <c r="A4148" s="291"/>
      <c r="B4148" s="97"/>
      <c r="D4148" s="97"/>
      <c r="E4148" s="98"/>
      <c r="G4148" s="289"/>
    </row>
    <row r="4149" spans="1:123" ht="24" customHeight="1" x14ac:dyDescent="0.2">
      <c r="A4149" s="292" t="str">
        <f>B4107</f>
        <v/>
      </c>
      <c r="B4149" s="293" t="str">
        <f>C4107</f>
        <v/>
      </c>
      <c r="C4149" s="104"/>
      <c r="D4149" s="104" t="s">
        <v>34</v>
      </c>
      <c r="E4149" s="105"/>
      <c r="F4149" s="295" t="s">
        <v>35</v>
      </c>
      <c r="G4149" s="294">
        <f>SUBTOTAL(9,G4112:G4148)</f>
        <v>0</v>
      </c>
    </row>
    <row r="4151" spans="1:123" ht="24" customHeight="1" x14ac:dyDescent="0.2">
      <c r="A4151" s="274" t="s">
        <v>37</v>
      </c>
      <c r="B4151" s="275"/>
      <c r="C4151" s="275"/>
      <c r="D4151" s="275"/>
      <c r="E4151" s="275"/>
      <c r="F4151" s="275"/>
      <c r="G4151" s="276"/>
    </row>
    <row r="4152" spans="1:123" ht="24" customHeight="1" x14ac:dyDescent="0.2">
      <c r="A4152" s="277" t="s">
        <v>602</v>
      </c>
      <c r="B4152" s="93" t="str">
        <f>Comitente</f>
        <v>DIRECCION PROVINCIAL DE ESPACIOS VERDES</v>
      </c>
      <c r="C4152" s="89"/>
      <c r="D4152" s="94"/>
      <c r="E4152" s="94"/>
      <c r="F4152" s="95"/>
      <c r="G4152" s="278"/>
    </row>
    <row r="4153" spans="1:123" ht="24" customHeight="1" x14ac:dyDescent="0.2">
      <c r="A4153" s="277" t="s">
        <v>603</v>
      </c>
      <c r="B4153" s="93">
        <f>Contratista</f>
        <v>0</v>
      </c>
      <c r="C4153" s="90"/>
      <c r="D4153" s="90"/>
      <c r="E4153" s="90"/>
      <c r="F4153" s="96"/>
      <c r="G4153" s="279"/>
    </row>
    <row r="4154" spans="1:123" ht="24" customHeight="1" x14ac:dyDescent="0.2">
      <c r="A4154" s="277" t="s">
        <v>24</v>
      </c>
      <c r="B4154" s="93" t="str">
        <f>Obra</f>
        <v>EXTRACCION DE MANGRULLO EXISTENTE, PROVISION DE NUEVO MANGRULLO Y REFUNCIONALIZACION DE JUEGOS DE NIÑOS EN PARQUE DE MAYO</v>
      </c>
      <c r="C4154" s="90"/>
      <c r="D4154" s="90"/>
      <c r="E4154" s="90"/>
      <c r="F4154" s="96" t="s">
        <v>38</v>
      </c>
      <c r="G4154" s="280">
        <f>Fecha_Base</f>
        <v>44865</v>
      </c>
    </row>
    <row r="4155" spans="1:123" ht="24" customHeight="1" x14ac:dyDescent="0.2">
      <c r="A4155" s="281" t="s">
        <v>601</v>
      </c>
      <c r="B4155" s="91" t="str">
        <f>Ubicación</f>
        <v>CAPITAL</v>
      </c>
      <c r="C4155" s="91"/>
      <c r="D4155" s="97"/>
      <c r="E4155" s="98"/>
      <c r="G4155" s="282"/>
    </row>
    <row r="4156" spans="1:123" ht="24" customHeight="1" x14ac:dyDescent="0.2">
      <c r="A4156" s="281" t="s">
        <v>39</v>
      </c>
      <c r="B4156" s="100" t="str">
        <f>IFERROR(VALUE(LEFT(B4157,FIND(".",B4157)-1)),"")</f>
        <v/>
      </c>
      <c r="C4156" s="92" t="str">
        <f>IFERROR(VLOOKUP(B4156,Tabla_CyP,2,FALSE),"")</f>
        <v/>
      </c>
      <c r="E4156" s="98"/>
      <c r="G4156" s="282"/>
    </row>
    <row r="4157" spans="1:123" ht="24" customHeight="1" x14ac:dyDescent="0.2">
      <c r="A4157" s="281" t="s">
        <v>25</v>
      </c>
      <c r="B4157" s="101" t="str">
        <f>IFERROR(VLOOKUP(COUNTIF($A$1:A4157,"ANALISIS DE PRECIOS"),Tabla_NumeroItem,2,FALSE),"")</f>
        <v/>
      </c>
      <c r="C4157" s="92" t="str">
        <f>IFERROR(VLOOKUP(B4157,Tabla_CyP,2,FALSE),"")</f>
        <v/>
      </c>
      <c r="D4157" s="97"/>
      <c r="E4157" s="98"/>
      <c r="F4157" s="96" t="s">
        <v>26</v>
      </c>
      <c r="G4157" s="283" t="str">
        <f>IFERROR(VLOOKUP(B4157,Tabla_CyP,4,FALSE),"")</f>
        <v/>
      </c>
    </row>
    <row r="4158" spans="1:123" ht="24" customHeight="1" x14ac:dyDescent="0.2">
      <c r="A4158" s="281"/>
      <c r="B4158" s="91"/>
      <c r="D4158" s="97"/>
      <c r="E4158" s="98"/>
      <c r="G4158" s="282"/>
    </row>
    <row r="4159" spans="1:123" ht="24" customHeight="1" x14ac:dyDescent="0.2">
      <c r="A4159" s="334" t="s">
        <v>507</v>
      </c>
      <c r="B4159" s="335"/>
      <c r="C4159" s="336" t="s">
        <v>0</v>
      </c>
      <c r="D4159" s="336" t="s">
        <v>27</v>
      </c>
      <c r="E4159" s="338" t="s">
        <v>28</v>
      </c>
      <c r="F4159" s="340" t="s">
        <v>29</v>
      </c>
      <c r="G4159" s="340" t="s">
        <v>30</v>
      </c>
    </row>
    <row r="4160" spans="1:123" s="97" customFormat="1" ht="24" customHeight="1" x14ac:dyDescent="0.2">
      <c r="A4160" s="102" t="s">
        <v>508</v>
      </c>
      <c r="B4160" s="102" t="s">
        <v>509</v>
      </c>
      <c r="C4160" s="337"/>
      <c r="D4160" s="337"/>
      <c r="E4160" s="339"/>
      <c r="F4160" s="341"/>
      <c r="G4160" s="341"/>
      <c r="H4160" s="230"/>
      <c r="I4160" s="230"/>
      <c r="J4160" s="230"/>
      <c r="K4160" s="230"/>
      <c r="L4160" s="230"/>
      <c r="M4160" s="230"/>
      <c r="N4160" s="230"/>
      <c r="O4160" s="230"/>
      <c r="P4160" s="230"/>
      <c r="Q4160" s="230"/>
      <c r="R4160" s="230"/>
      <c r="S4160" s="230"/>
      <c r="T4160" s="230"/>
      <c r="U4160" s="230"/>
      <c r="V4160" s="230"/>
      <c r="W4160" s="230"/>
      <c r="X4160" s="230"/>
      <c r="Y4160" s="230"/>
      <c r="Z4160" s="230"/>
      <c r="AA4160" s="230"/>
      <c r="AB4160" s="230"/>
      <c r="AC4160" s="230"/>
      <c r="AD4160" s="230"/>
      <c r="AE4160" s="230"/>
      <c r="AF4160" s="230"/>
      <c r="AG4160" s="230"/>
      <c r="AH4160" s="230"/>
      <c r="AI4160" s="230"/>
      <c r="AJ4160" s="230"/>
      <c r="AK4160" s="230"/>
      <c r="AL4160" s="230"/>
      <c r="AM4160" s="230"/>
      <c r="AN4160" s="230"/>
      <c r="AO4160" s="230"/>
      <c r="AP4160" s="230"/>
      <c r="AQ4160" s="230"/>
      <c r="AR4160" s="230"/>
      <c r="AS4160" s="230"/>
      <c r="AT4160" s="230"/>
      <c r="AU4160" s="230"/>
      <c r="AV4160" s="230"/>
      <c r="AW4160" s="230"/>
      <c r="AX4160" s="230"/>
      <c r="AY4160" s="230"/>
      <c r="AZ4160" s="230"/>
      <c r="BA4160" s="230"/>
      <c r="BB4160" s="230"/>
      <c r="BC4160" s="230"/>
      <c r="BD4160" s="230"/>
      <c r="BE4160" s="230"/>
      <c r="BF4160" s="230"/>
      <c r="BG4160" s="230"/>
      <c r="BH4160" s="230"/>
      <c r="BI4160" s="230"/>
      <c r="BJ4160" s="230"/>
      <c r="BK4160" s="230"/>
      <c r="BL4160" s="230"/>
      <c r="BM4160" s="230"/>
      <c r="BN4160" s="230"/>
      <c r="BO4160" s="230"/>
      <c r="BP4160" s="230"/>
      <c r="BQ4160" s="230"/>
      <c r="BR4160" s="230"/>
      <c r="BS4160" s="230"/>
      <c r="BT4160" s="230"/>
      <c r="BU4160" s="230"/>
      <c r="BV4160" s="230"/>
      <c r="BW4160" s="230"/>
      <c r="BX4160" s="230"/>
      <c r="BY4160" s="230"/>
      <c r="BZ4160" s="230"/>
      <c r="CA4160" s="230"/>
      <c r="CB4160" s="230"/>
      <c r="CC4160" s="230"/>
      <c r="CD4160" s="230"/>
      <c r="CE4160" s="230"/>
      <c r="CF4160" s="230"/>
      <c r="CG4160" s="230"/>
      <c r="CH4160" s="230"/>
      <c r="CI4160" s="230"/>
      <c r="CJ4160" s="230"/>
      <c r="CK4160" s="230"/>
      <c r="CL4160" s="230"/>
      <c r="CM4160" s="230"/>
      <c r="CN4160" s="230"/>
      <c r="CO4160" s="230"/>
      <c r="CP4160" s="230"/>
      <c r="CQ4160" s="230"/>
      <c r="CR4160" s="230"/>
      <c r="CS4160" s="230"/>
      <c r="CT4160" s="230"/>
      <c r="CU4160" s="230"/>
      <c r="CV4160" s="230"/>
      <c r="CW4160" s="230"/>
      <c r="CX4160" s="230"/>
      <c r="CY4160" s="230"/>
      <c r="CZ4160" s="230"/>
      <c r="DA4160" s="230"/>
      <c r="DB4160" s="230"/>
      <c r="DC4160" s="230"/>
      <c r="DD4160" s="230"/>
      <c r="DE4160" s="230"/>
      <c r="DF4160" s="230"/>
      <c r="DG4160" s="230"/>
      <c r="DH4160" s="230"/>
      <c r="DI4160" s="230"/>
      <c r="DJ4160" s="230"/>
      <c r="DK4160" s="230"/>
      <c r="DL4160" s="230"/>
      <c r="DM4160" s="230"/>
      <c r="DN4160" s="230"/>
      <c r="DO4160" s="230"/>
      <c r="DP4160" s="230"/>
      <c r="DQ4160" s="230"/>
      <c r="DR4160" s="230"/>
      <c r="DS4160" s="230"/>
    </row>
    <row r="4161" spans="1:7" ht="24" customHeight="1" x14ac:dyDescent="0.2">
      <c r="A4161" s="284"/>
      <c r="B4161" s="103"/>
      <c r="C4161" s="143" t="s">
        <v>604</v>
      </c>
      <c r="D4161" s="104"/>
      <c r="E4161" s="105"/>
      <c r="F4161" s="106"/>
      <c r="G4161" s="285"/>
    </row>
    <row r="4162" spans="1:7" s="229" customFormat="1" ht="24" customHeight="1" x14ac:dyDescent="0.2">
      <c r="A4162" s="224" t="str">
        <f t="shared" ref="A4162:A4175" si="1246">IFERROR(VLOOKUP(C4162,Tabla_Insumos,4,FALSE),"")</f>
        <v/>
      </c>
      <c r="B4162" s="222" t="str">
        <f>IFERROR(VLOOKUP(C4162,Tabla_Insumos,5,FALSE),"")</f>
        <v/>
      </c>
      <c r="C4162" s="223"/>
      <c r="D4162" s="224" t="str">
        <f t="shared" ref="D4162:D4175" si="1247">IFERROR(VLOOKUP(C4162,Tabla_Insumos,2,FALSE),"")</f>
        <v/>
      </c>
      <c r="E4162" s="225"/>
      <c r="F4162" s="226">
        <f t="shared" ref="F4162:F4175" si="1248">IFERROR(VLOOKUP(C4162,Tabla_Insumos,3,FALSE),0)</f>
        <v>0</v>
      </c>
      <c r="G4162" s="286">
        <f>ROUND(E4162*F4162,2)</f>
        <v>0</v>
      </c>
    </row>
    <row r="4163" spans="1:7" s="229" customFormat="1" ht="24" customHeight="1" x14ac:dyDescent="0.2">
      <c r="A4163" s="224" t="str">
        <f t="shared" si="1246"/>
        <v/>
      </c>
      <c r="B4163" s="222" t="str">
        <f t="shared" ref="B4163:B4175" si="1249">IFERROR(VLOOKUP(C4163,Tabla_Insumos,5,FALSE),"")</f>
        <v/>
      </c>
      <c r="C4163" s="223"/>
      <c r="D4163" s="224" t="str">
        <f t="shared" si="1247"/>
        <v/>
      </c>
      <c r="E4163" s="225"/>
      <c r="F4163" s="226">
        <f t="shared" si="1248"/>
        <v>0</v>
      </c>
      <c r="G4163" s="286">
        <f t="shared" ref="G4163:G4175" si="1250">ROUND(E4163*F4163,2)</f>
        <v>0</v>
      </c>
    </row>
    <row r="4164" spans="1:7" s="229" customFormat="1" ht="24" customHeight="1" x14ac:dyDescent="0.2">
      <c r="A4164" s="224" t="str">
        <f t="shared" si="1246"/>
        <v/>
      </c>
      <c r="B4164" s="222" t="str">
        <f t="shared" si="1249"/>
        <v/>
      </c>
      <c r="C4164" s="223"/>
      <c r="D4164" s="224" t="str">
        <f t="shared" si="1247"/>
        <v/>
      </c>
      <c r="E4164" s="225"/>
      <c r="F4164" s="226">
        <f t="shared" si="1248"/>
        <v>0</v>
      </c>
      <c r="G4164" s="286">
        <f t="shared" si="1250"/>
        <v>0</v>
      </c>
    </row>
    <row r="4165" spans="1:7" s="229" customFormat="1" ht="24" customHeight="1" x14ac:dyDescent="0.2">
      <c r="A4165" s="224" t="str">
        <f t="shared" si="1246"/>
        <v/>
      </c>
      <c r="B4165" s="222" t="str">
        <f t="shared" si="1249"/>
        <v/>
      </c>
      <c r="C4165" s="223"/>
      <c r="D4165" s="224" t="str">
        <f t="shared" si="1247"/>
        <v/>
      </c>
      <c r="E4165" s="225"/>
      <c r="F4165" s="226">
        <f t="shared" si="1248"/>
        <v>0</v>
      </c>
      <c r="G4165" s="286">
        <f t="shared" si="1250"/>
        <v>0</v>
      </c>
    </row>
    <row r="4166" spans="1:7" s="229" customFormat="1" ht="24" customHeight="1" x14ac:dyDescent="0.2">
      <c r="A4166" s="224" t="str">
        <f t="shared" si="1246"/>
        <v/>
      </c>
      <c r="B4166" s="222" t="str">
        <f t="shared" si="1249"/>
        <v/>
      </c>
      <c r="C4166" s="223"/>
      <c r="D4166" s="224" t="str">
        <f t="shared" si="1247"/>
        <v/>
      </c>
      <c r="E4166" s="225"/>
      <c r="F4166" s="226">
        <f t="shared" si="1248"/>
        <v>0</v>
      </c>
      <c r="G4166" s="286">
        <f t="shared" si="1250"/>
        <v>0</v>
      </c>
    </row>
    <row r="4167" spans="1:7" s="229" customFormat="1" ht="24" customHeight="1" x14ac:dyDescent="0.2">
      <c r="A4167" s="224" t="str">
        <f t="shared" si="1246"/>
        <v/>
      </c>
      <c r="B4167" s="222" t="str">
        <f t="shared" si="1249"/>
        <v/>
      </c>
      <c r="C4167" s="223"/>
      <c r="D4167" s="224" t="str">
        <f t="shared" si="1247"/>
        <v/>
      </c>
      <c r="E4167" s="225"/>
      <c r="F4167" s="226">
        <f t="shared" si="1248"/>
        <v>0</v>
      </c>
      <c r="G4167" s="286">
        <f t="shared" si="1250"/>
        <v>0</v>
      </c>
    </row>
    <row r="4168" spans="1:7" s="229" customFormat="1" ht="24" customHeight="1" x14ac:dyDescent="0.2">
      <c r="A4168" s="224" t="str">
        <f t="shared" si="1246"/>
        <v/>
      </c>
      <c r="B4168" s="222" t="str">
        <f t="shared" si="1249"/>
        <v/>
      </c>
      <c r="C4168" s="223"/>
      <c r="D4168" s="224" t="str">
        <f t="shared" si="1247"/>
        <v/>
      </c>
      <c r="E4168" s="225"/>
      <c r="F4168" s="226">
        <f t="shared" si="1248"/>
        <v>0</v>
      </c>
      <c r="G4168" s="286">
        <f t="shared" si="1250"/>
        <v>0</v>
      </c>
    </row>
    <row r="4169" spans="1:7" s="229" customFormat="1" ht="24" customHeight="1" x14ac:dyDescent="0.2">
      <c r="A4169" s="224" t="str">
        <f t="shared" si="1246"/>
        <v/>
      </c>
      <c r="B4169" s="222" t="str">
        <f t="shared" si="1249"/>
        <v/>
      </c>
      <c r="C4169" s="223"/>
      <c r="D4169" s="224" t="str">
        <f t="shared" si="1247"/>
        <v/>
      </c>
      <c r="E4169" s="225"/>
      <c r="F4169" s="226">
        <f t="shared" si="1248"/>
        <v>0</v>
      </c>
      <c r="G4169" s="286">
        <f t="shared" si="1250"/>
        <v>0</v>
      </c>
    </row>
    <row r="4170" spans="1:7" s="229" customFormat="1" ht="24" customHeight="1" x14ac:dyDescent="0.2">
      <c r="A4170" s="224" t="str">
        <f t="shared" si="1246"/>
        <v/>
      </c>
      <c r="B4170" s="222" t="str">
        <f t="shared" si="1249"/>
        <v/>
      </c>
      <c r="C4170" s="223"/>
      <c r="D4170" s="224" t="str">
        <f t="shared" si="1247"/>
        <v/>
      </c>
      <c r="E4170" s="225"/>
      <c r="F4170" s="226">
        <f t="shared" si="1248"/>
        <v>0</v>
      </c>
      <c r="G4170" s="286">
        <f t="shared" si="1250"/>
        <v>0</v>
      </c>
    </row>
    <row r="4171" spans="1:7" s="229" customFormat="1" ht="24" customHeight="1" x14ac:dyDescent="0.2">
      <c r="A4171" s="224" t="str">
        <f t="shared" si="1246"/>
        <v/>
      </c>
      <c r="B4171" s="222" t="str">
        <f t="shared" si="1249"/>
        <v/>
      </c>
      <c r="C4171" s="223"/>
      <c r="D4171" s="224" t="str">
        <f t="shared" si="1247"/>
        <v/>
      </c>
      <c r="E4171" s="225"/>
      <c r="F4171" s="226">
        <f t="shared" si="1248"/>
        <v>0</v>
      </c>
      <c r="G4171" s="286">
        <f t="shared" si="1250"/>
        <v>0</v>
      </c>
    </row>
    <row r="4172" spans="1:7" s="229" customFormat="1" ht="24" customHeight="1" x14ac:dyDescent="0.2">
      <c r="A4172" s="224" t="str">
        <f t="shared" si="1246"/>
        <v/>
      </c>
      <c r="B4172" s="222" t="str">
        <f t="shared" si="1249"/>
        <v/>
      </c>
      <c r="C4172" s="223"/>
      <c r="D4172" s="224" t="str">
        <f t="shared" si="1247"/>
        <v/>
      </c>
      <c r="E4172" s="225"/>
      <c r="F4172" s="226">
        <f t="shared" si="1248"/>
        <v>0</v>
      </c>
      <c r="G4172" s="286">
        <f t="shared" si="1250"/>
        <v>0</v>
      </c>
    </row>
    <row r="4173" spans="1:7" s="229" customFormat="1" ht="24" customHeight="1" x14ac:dyDescent="0.2">
      <c r="A4173" s="224" t="str">
        <f t="shared" si="1246"/>
        <v/>
      </c>
      <c r="B4173" s="222" t="str">
        <f t="shared" si="1249"/>
        <v/>
      </c>
      <c r="C4173" s="223"/>
      <c r="D4173" s="224" t="str">
        <f t="shared" si="1247"/>
        <v/>
      </c>
      <c r="E4173" s="225"/>
      <c r="F4173" s="226">
        <f t="shared" si="1248"/>
        <v>0</v>
      </c>
      <c r="G4173" s="286">
        <f t="shared" si="1250"/>
        <v>0</v>
      </c>
    </row>
    <row r="4174" spans="1:7" s="229" customFormat="1" ht="24" customHeight="1" x14ac:dyDescent="0.2">
      <c r="A4174" s="224" t="str">
        <f t="shared" si="1246"/>
        <v/>
      </c>
      <c r="B4174" s="222" t="str">
        <f t="shared" si="1249"/>
        <v/>
      </c>
      <c r="C4174" s="223"/>
      <c r="D4174" s="224" t="str">
        <f t="shared" si="1247"/>
        <v/>
      </c>
      <c r="E4174" s="225"/>
      <c r="F4174" s="226">
        <f t="shared" si="1248"/>
        <v>0</v>
      </c>
      <c r="G4174" s="286">
        <f t="shared" si="1250"/>
        <v>0</v>
      </c>
    </row>
    <row r="4175" spans="1:7" s="229" customFormat="1" ht="24" customHeight="1" x14ac:dyDescent="0.2">
      <c r="A4175" s="224" t="str">
        <f t="shared" si="1246"/>
        <v/>
      </c>
      <c r="B4175" s="222" t="str">
        <f t="shared" si="1249"/>
        <v/>
      </c>
      <c r="C4175" s="223"/>
      <c r="D4175" s="224" t="str">
        <f t="shared" si="1247"/>
        <v/>
      </c>
      <c r="E4175" s="225"/>
      <c r="F4175" s="227">
        <f t="shared" si="1248"/>
        <v>0</v>
      </c>
      <c r="G4175" s="286">
        <f t="shared" si="1250"/>
        <v>0</v>
      </c>
    </row>
    <row r="4176" spans="1:7" ht="24" customHeight="1" x14ac:dyDescent="0.2">
      <c r="A4176" s="287"/>
      <c r="D4176" s="97"/>
      <c r="E4176" s="98"/>
      <c r="F4176" s="273" t="s">
        <v>31</v>
      </c>
      <c r="G4176" s="288">
        <f>SUBTOTAL(9,G4162:G4175)</f>
        <v>0</v>
      </c>
    </row>
    <row r="4177" spans="1:7" ht="24" customHeight="1" x14ac:dyDescent="0.2">
      <c r="A4177" s="287"/>
      <c r="C4177" s="107" t="s">
        <v>605</v>
      </c>
      <c r="D4177" s="97"/>
      <c r="E4177" s="98"/>
      <c r="G4177" s="289"/>
    </row>
    <row r="4178" spans="1:7" s="229" customFormat="1" ht="24" customHeight="1" x14ac:dyDescent="0.2">
      <c r="A4178" s="224" t="str">
        <f t="shared" ref="A4178:A4185" si="1251">IFERROR(VLOOKUP(C4178,Tabla_Insumos,4,FALSE),"")</f>
        <v/>
      </c>
      <c r="B4178" s="222">
        <f t="shared" ref="B4178:B4185" si="1252">IFERROR(VLOOKUP(A4178,Tabla_Indices,5,FALSE),"")</f>
        <v>0</v>
      </c>
      <c r="C4178" s="223"/>
      <c r="D4178" s="224" t="str">
        <f t="shared" ref="D4178:D4185" si="1253">IFERROR(VLOOKUP(C4178,Tabla_Insumos,2,FALSE),"")</f>
        <v/>
      </c>
      <c r="E4178" s="225"/>
      <c r="F4178" s="228">
        <f t="shared" ref="F4178:F4185" si="1254">IFERROR(VLOOKUP(C4178,Tabla_Insumos,3,FALSE),0)</f>
        <v>0</v>
      </c>
      <c r="G4178" s="286">
        <f>ROUND(E4178*F4178,2)</f>
        <v>0</v>
      </c>
    </row>
    <row r="4179" spans="1:7" s="229" customFormat="1" ht="24" customHeight="1" x14ac:dyDescent="0.2">
      <c r="A4179" s="224" t="str">
        <f t="shared" si="1251"/>
        <v/>
      </c>
      <c r="B4179" s="222">
        <f t="shared" si="1252"/>
        <v>0</v>
      </c>
      <c r="C4179" s="223"/>
      <c r="D4179" s="224" t="str">
        <f t="shared" si="1253"/>
        <v/>
      </c>
      <c r="E4179" s="225"/>
      <c r="F4179" s="228">
        <f t="shared" si="1254"/>
        <v>0</v>
      </c>
      <c r="G4179" s="286">
        <f>ROUND(E4179*F4179,2)</f>
        <v>0</v>
      </c>
    </row>
    <row r="4180" spans="1:7" s="229" customFormat="1" ht="24" customHeight="1" x14ac:dyDescent="0.2">
      <c r="A4180" s="224" t="str">
        <f t="shared" si="1251"/>
        <v/>
      </c>
      <c r="B4180" s="222">
        <f t="shared" si="1252"/>
        <v>0</v>
      </c>
      <c r="C4180" s="223"/>
      <c r="D4180" s="224" t="str">
        <f t="shared" si="1253"/>
        <v/>
      </c>
      <c r="E4180" s="225"/>
      <c r="F4180" s="228">
        <f t="shared" si="1254"/>
        <v>0</v>
      </c>
      <c r="G4180" s="286">
        <f t="shared" ref="G4180:G4185" si="1255">ROUND(E4180*F4180,2)</f>
        <v>0</v>
      </c>
    </row>
    <row r="4181" spans="1:7" s="229" customFormat="1" ht="24" customHeight="1" x14ac:dyDescent="0.2">
      <c r="A4181" s="224" t="str">
        <f t="shared" si="1251"/>
        <v/>
      </c>
      <c r="B4181" s="222">
        <f t="shared" si="1252"/>
        <v>0</v>
      </c>
      <c r="C4181" s="223"/>
      <c r="D4181" s="224" t="str">
        <f t="shared" si="1253"/>
        <v/>
      </c>
      <c r="E4181" s="225"/>
      <c r="F4181" s="228">
        <f t="shared" si="1254"/>
        <v>0</v>
      </c>
      <c r="G4181" s="286">
        <f t="shared" si="1255"/>
        <v>0</v>
      </c>
    </row>
    <row r="4182" spans="1:7" s="229" customFormat="1" ht="24" customHeight="1" x14ac:dyDescent="0.2">
      <c r="A4182" s="224" t="str">
        <f t="shared" si="1251"/>
        <v/>
      </c>
      <c r="B4182" s="222">
        <f t="shared" si="1252"/>
        <v>0</v>
      </c>
      <c r="C4182" s="223"/>
      <c r="D4182" s="224" t="str">
        <f t="shared" si="1253"/>
        <v/>
      </c>
      <c r="E4182" s="225"/>
      <c r="F4182" s="226">
        <f t="shared" si="1254"/>
        <v>0</v>
      </c>
      <c r="G4182" s="286">
        <f t="shared" si="1255"/>
        <v>0</v>
      </c>
    </row>
    <row r="4183" spans="1:7" s="229" customFormat="1" ht="24" customHeight="1" x14ac:dyDescent="0.2">
      <c r="A4183" s="224" t="str">
        <f t="shared" si="1251"/>
        <v/>
      </c>
      <c r="B4183" s="222">
        <f t="shared" si="1252"/>
        <v>0</v>
      </c>
      <c r="C4183" s="223"/>
      <c r="D4183" s="224" t="str">
        <f t="shared" si="1253"/>
        <v/>
      </c>
      <c r="E4183" s="225"/>
      <c r="F4183" s="226">
        <f t="shared" si="1254"/>
        <v>0</v>
      </c>
      <c r="G4183" s="286">
        <f t="shared" si="1255"/>
        <v>0</v>
      </c>
    </row>
    <row r="4184" spans="1:7" s="229" customFormat="1" ht="24" customHeight="1" x14ac:dyDescent="0.2">
      <c r="A4184" s="224" t="str">
        <f t="shared" si="1251"/>
        <v/>
      </c>
      <c r="B4184" s="222">
        <f t="shared" si="1252"/>
        <v>0</v>
      </c>
      <c r="C4184" s="223"/>
      <c r="D4184" s="224" t="str">
        <f t="shared" si="1253"/>
        <v/>
      </c>
      <c r="E4184" s="225"/>
      <c r="F4184" s="226">
        <f t="shared" si="1254"/>
        <v>0</v>
      </c>
      <c r="G4184" s="286">
        <f t="shared" si="1255"/>
        <v>0</v>
      </c>
    </row>
    <row r="4185" spans="1:7" s="229" customFormat="1" ht="24" customHeight="1" x14ac:dyDescent="0.2">
      <c r="A4185" s="224" t="str">
        <f t="shared" si="1251"/>
        <v/>
      </c>
      <c r="B4185" s="222">
        <f t="shared" si="1252"/>
        <v>0</v>
      </c>
      <c r="C4185" s="223"/>
      <c r="D4185" s="224" t="str">
        <f t="shared" si="1253"/>
        <v/>
      </c>
      <c r="E4185" s="225"/>
      <c r="F4185" s="226">
        <f t="shared" si="1254"/>
        <v>0</v>
      </c>
      <c r="G4185" s="286">
        <f t="shared" si="1255"/>
        <v>0</v>
      </c>
    </row>
    <row r="4186" spans="1:7" ht="24" customHeight="1" x14ac:dyDescent="0.2">
      <c r="A4186" s="287"/>
      <c r="D4186" s="97"/>
      <c r="E4186" s="98"/>
      <c r="F4186" s="273" t="s">
        <v>32</v>
      </c>
      <c r="G4186" s="288">
        <f>SUBTOTAL(9,G4178:G4185)</f>
        <v>0</v>
      </c>
    </row>
    <row r="4187" spans="1:7" ht="24" customHeight="1" x14ac:dyDescent="0.2">
      <c r="A4187" s="287"/>
      <c r="C4187" s="107" t="s">
        <v>606</v>
      </c>
      <c r="D4187" s="97"/>
      <c r="E4187" s="98"/>
      <c r="G4187" s="289"/>
    </row>
    <row r="4188" spans="1:7" s="229" customFormat="1" ht="24" customHeight="1" x14ac:dyDescent="0.2">
      <c r="A4188" s="224" t="str">
        <f t="shared" ref="A4188:A4196" si="1256">IFERROR(VLOOKUP(C4188,Tabla_Insumos,4,FALSE),"")</f>
        <v/>
      </c>
      <c r="B4188" s="222" t="str">
        <f t="shared" ref="B4188:B4196" si="1257">IFERROR(VLOOKUP(C4188,Tabla_Insumos,5,FALSE),"")</f>
        <v/>
      </c>
      <c r="C4188" s="223"/>
      <c r="D4188" s="224" t="str">
        <f t="shared" ref="D4188:D4196" si="1258">IFERROR(VLOOKUP(C4188,Tabla_Insumos,2,FALSE),"")</f>
        <v/>
      </c>
      <c r="E4188" s="225"/>
      <c r="F4188" s="226">
        <f t="shared" ref="F4188:F4196" si="1259">IFERROR(VLOOKUP(C4188,Tabla_Insumos,3,FALSE),0)</f>
        <v>0</v>
      </c>
      <c r="G4188" s="286">
        <f t="shared" ref="G4188:G4196" si="1260">ROUND(E4188*F4188,2)</f>
        <v>0</v>
      </c>
    </row>
    <row r="4189" spans="1:7" s="229" customFormat="1" ht="24" customHeight="1" x14ac:dyDescent="0.2">
      <c r="A4189" s="224" t="str">
        <f t="shared" si="1256"/>
        <v/>
      </c>
      <c r="B4189" s="222" t="str">
        <f t="shared" si="1257"/>
        <v/>
      </c>
      <c r="C4189" s="223"/>
      <c r="D4189" s="224" t="str">
        <f t="shared" si="1258"/>
        <v/>
      </c>
      <c r="E4189" s="225"/>
      <c r="F4189" s="226">
        <f t="shared" si="1259"/>
        <v>0</v>
      </c>
      <c r="G4189" s="286">
        <f t="shared" si="1260"/>
        <v>0</v>
      </c>
    </row>
    <row r="4190" spans="1:7" s="229" customFormat="1" ht="24" customHeight="1" x14ac:dyDescent="0.2">
      <c r="A4190" s="224" t="str">
        <f t="shared" si="1256"/>
        <v/>
      </c>
      <c r="B4190" s="222" t="str">
        <f t="shared" si="1257"/>
        <v/>
      </c>
      <c r="C4190" s="223"/>
      <c r="D4190" s="224" t="str">
        <f t="shared" si="1258"/>
        <v/>
      </c>
      <c r="E4190" s="225"/>
      <c r="F4190" s="226">
        <f t="shared" si="1259"/>
        <v>0</v>
      </c>
      <c r="G4190" s="286">
        <f t="shared" si="1260"/>
        <v>0</v>
      </c>
    </row>
    <row r="4191" spans="1:7" s="229" customFormat="1" ht="24" customHeight="1" x14ac:dyDescent="0.2">
      <c r="A4191" s="224" t="str">
        <f t="shared" si="1256"/>
        <v/>
      </c>
      <c r="B4191" s="222" t="str">
        <f t="shared" si="1257"/>
        <v/>
      </c>
      <c r="C4191" s="223"/>
      <c r="D4191" s="224" t="str">
        <f t="shared" si="1258"/>
        <v/>
      </c>
      <c r="E4191" s="225"/>
      <c r="F4191" s="226">
        <f t="shared" si="1259"/>
        <v>0</v>
      </c>
      <c r="G4191" s="286">
        <f t="shared" si="1260"/>
        <v>0</v>
      </c>
    </row>
    <row r="4192" spans="1:7" s="229" customFormat="1" ht="24" customHeight="1" x14ac:dyDescent="0.2">
      <c r="A4192" s="224" t="str">
        <f t="shared" si="1256"/>
        <v/>
      </c>
      <c r="B4192" s="222" t="str">
        <f t="shared" si="1257"/>
        <v/>
      </c>
      <c r="C4192" s="223"/>
      <c r="D4192" s="224" t="str">
        <f t="shared" si="1258"/>
        <v/>
      </c>
      <c r="E4192" s="225"/>
      <c r="F4192" s="226">
        <f t="shared" si="1259"/>
        <v>0</v>
      </c>
      <c r="G4192" s="286">
        <f t="shared" si="1260"/>
        <v>0</v>
      </c>
    </row>
    <row r="4193" spans="1:7" s="229" customFormat="1" ht="24" customHeight="1" x14ac:dyDescent="0.2">
      <c r="A4193" s="224" t="str">
        <f t="shared" si="1256"/>
        <v/>
      </c>
      <c r="B4193" s="222" t="str">
        <f t="shared" si="1257"/>
        <v/>
      </c>
      <c r="C4193" s="223"/>
      <c r="D4193" s="224" t="str">
        <f t="shared" si="1258"/>
        <v/>
      </c>
      <c r="E4193" s="225"/>
      <c r="F4193" s="226">
        <f t="shared" si="1259"/>
        <v>0</v>
      </c>
      <c r="G4193" s="286">
        <f t="shared" si="1260"/>
        <v>0</v>
      </c>
    </row>
    <row r="4194" spans="1:7" s="229" customFormat="1" ht="24" customHeight="1" x14ac:dyDescent="0.2">
      <c r="A4194" s="224" t="str">
        <f t="shared" si="1256"/>
        <v/>
      </c>
      <c r="B4194" s="222" t="str">
        <f t="shared" si="1257"/>
        <v/>
      </c>
      <c r="C4194" s="223"/>
      <c r="D4194" s="224" t="str">
        <f t="shared" si="1258"/>
        <v/>
      </c>
      <c r="E4194" s="225"/>
      <c r="F4194" s="226">
        <f t="shared" si="1259"/>
        <v>0</v>
      </c>
      <c r="G4194" s="286">
        <f t="shared" si="1260"/>
        <v>0</v>
      </c>
    </row>
    <row r="4195" spans="1:7" s="229" customFormat="1" ht="24" customHeight="1" x14ac:dyDescent="0.2">
      <c r="A4195" s="224" t="str">
        <f t="shared" si="1256"/>
        <v/>
      </c>
      <c r="B4195" s="222" t="str">
        <f t="shared" si="1257"/>
        <v/>
      </c>
      <c r="C4195" s="223"/>
      <c r="D4195" s="224" t="str">
        <f t="shared" si="1258"/>
        <v/>
      </c>
      <c r="E4195" s="225"/>
      <c r="F4195" s="226">
        <f t="shared" si="1259"/>
        <v>0</v>
      </c>
      <c r="G4195" s="286">
        <f t="shared" si="1260"/>
        <v>0</v>
      </c>
    </row>
    <row r="4196" spans="1:7" s="229" customFormat="1" ht="24" customHeight="1" x14ac:dyDescent="0.2">
      <c r="A4196" s="224" t="str">
        <f t="shared" si="1256"/>
        <v/>
      </c>
      <c r="B4196" s="222" t="str">
        <f t="shared" si="1257"/>
        <v/>
      </c>
      <c r="C4196" s="223"/>
      <c r="D4196" s="224" t="str">
        <f t="shared" si="1258"/>
        <v/>
      </c>
      <c r="E4196" s="225"/>
      <c r="F4196" s="226">
        <f t="shared" si="1259"/>
        <v>0</v>
      </c>
      <c r="G4196" s="286">
        <f t="shared" si="1260"/>
        <v>0</v>
      </c>
    </row>
    <row r="4197" spans="1:7" ht="24" customHeight="1" x14ac:dyDescent="0.2">
      <c r="A4197" s="290"/>
      <c r="B4197" s="97"/>
      <c r="D4197" s="97"/>
      <c r="E4197" s="98"/>
      <c r="F4197" s="273" t="s">
        <v>33</v>
      </c>
      <c r="G4197" s="288">
        <f>SUBTOTAL(9,G4188:G4196)</f>
        <v>0</v>
      </c>
    </row>
    <row r="4198" spans="1:7" ht="24" customHeight="1" x14ac:dyDescent="0.2">
      <c r="A4198" s="291"/>
      <c r="B4198" s="97"/>
      <c r="D4198" s="97"/>
      <c r="E4198" s="98"/>
      <c r="G4198" s="289"/>
    </row>
    <row r="4199" spans="1:7" ht="24" customHeight="1" x14ac:dyDescent="0.2">
      <c r="A4199" s="292" t="str">
        <f>B4157</f>
        <v/>
      </c>
      <c r="B4199" s="293" t="str">
        <f>C4157</f>
        <v/>
      </c>
      <c r="C4199" s="104"/>
      <c r="D4199" s="104" t="s">
        <v>34</v>
      </c>
      <c r="E4199" s="105"/>
      <c r="F4199" s="295" t="s">
        <v>35</v>
      </c>
      <c r="G4199" s="294">
        <f>SUBTOTAL(9,G4162:G4198)</f>
        <v>0</v>
      </c>
    </row>
    <row r="4201" spans="1:7" ht="24" customHeight="1" x14ac:dyDescent="0.2">
      <c r="A4201" s="274" t="s">
        <v>37</v>
      </c>
      <c r="B4201" s="275"/>
      <c r="C4201" s="275"/>
      <c r="D4201" s="275"/>
      <c r="E4201" s="275"/>
      <c r="F4201" s="275"/>
      <c r="G4201" s="276"/>
    </row>
    <row r="4202" spans="1:7" ht="24" customHeight="1" x14ac:dyDescent="0.2">
      <c r="A4202" s="277" t="s">
        <v>602</v>
      </c>
      <c r="B4202" s="93" t="str">
        <f>Comitente</f>
        <v>DIRECCION PROVINCIAL DE ESPACIOS VERDES</v>
      </c>
      <c r="C4202" s="89"/>
      <c r="D4202" s="94"/>
      <c r="E4202" s="94"/>
      <c r="F4202" s="95"/>
      <c r="G4202" s="278"/>
    </row>
    <row r="4203" spans="1:7" ht="24" customHeight="1" x14ac:dyDescent="0.2">
      <c r="A4203" s="277" t="s">
        <v>603</v>
      </c>
      <c r="B4203" s="93">
        <f>Contratista</f>
        <v>0</v>
      </c>
      <c r="C4203" s="90"/>
      <c r="D4203" s="90"/>
      <c r="E4203" s="90"/>
      <c r="F4203" s="96"/>
      <c r="G4203" s="279"/>
    </row>
    <row r="4204" spans="1:7" ht="24" customHeight="1" x14ac:dyDescent="0.2">
      <c r="A4204" s="277" t="s">
        <v>24</v>
      </c>
      <c r="B4204" s="93" t="str">
        <f>Obra</f>
        <v>EXTRACCION DE MANGRULLO EXISTENTE, PROVISION DE NUEVO MANGRULLO Y REFUNCIONALIZACION DE JUEGOS DE NIÑOS EN PARQUE DE MAYO</v>
      </c>
      <c r="C4204" s="90"/>
      <c r="D4204" s="90"/>
      <c r="E4204" s="90"/>
      <c r="F4204" s="96" t="s">
        <v>38</v>
      </c>
      <c r="G4204" s="280">
        <f>Fecha_Base</f>
        <v>44865</v>
      </c>
    </row>
    <row r="4205" spans="1:7" ht="24" customHeight="1" x14ac:dyDescent="0.2">
      <c r="A4205" s="281" t="s">
        <v>601</v>
      </c>
      <c r="B4205" s="91" t="str">
        <f>Ubicación</f>
        <v>CAPITAL</v>
      </c>
      <c r="C4205" s="91"/>
      <c r="D4205" s="97"/>
      <c r="E4205" s="98"/>
      <c r="G4205" s="282"/>
    </row>
    <row r="4206" spans="1:7" ht="24" customHeight="1" x14ac:dyDescent="0.2">
      <c r="A4206" s="281" t="s">
        <v>39</v>
      </c>
      <c r="B4206" s="100" t="str">
        <f>IFERROR(VALUE(LEFT(B4207,FIND(".",B4207)-1)),"")</f>
        <v/>
      </c>
      <c r="C4206" s="92" t="str">
        <f>IFERROR(VLOOKUP(B4206,Tabla_CyP,2,FALSE),"")</f>
        <v/>
      </c>
      <c r="E4206" s="98"/>
      <c r="G4206" s="282"/>
    </row>
    <row r="4207" spans="1:7" ht="24" customHeight="1" x14ac:dyDescent="0.2">
      <c r="A4207" s="281" t="s">
        <v>25</v>
      </c>
      <c r="B4207" s="101" t="str">
        <f>IFERROR(VLOOKUP(COUNTIF($A$1:A4207,"ANALISIS DE PRECIOS"),Tabla_NumeroItem,2,FALSE),"")</f>
        <v/>
      </c>
      <c r="C4207" s="92" t="str">
        <f>IFERROR(VLOOKUP(B4207,Tabla_CyP,2,FALSE),"")</f>
        <v/>
      </c>
      <c r="D4207" s="97"/>
      <c r="E4207" s="98"/>
      <c r="F4207" s="96" t="s">
        <v>26</v>
      </c>
      <c r="G4207" s="283" t="str">
        <f>IFERROR(VLOOKUP(B4207,Tabla_CyP,4,FALSE),"")</f>
        <v/>
      </c>
    </row>
    <row r="4208" spans="1:7" ht="24" customHeight="1" x14ac:dyDescent="0.2">
      <c r="A4208" s="281"/>
      <c r="B4208" s="91"/>
      <c r="D4208" s="97"/>
      <c r="E4208" s="98"/>
      <c r="G4208" s="282"/>
    </row>
    <row r="4209" spans="1:123" ht="24" customHeight="1" x14ac:dyDescent="0.2">
      <c r="A4209" s="334" t="s">
        <v>507</v>
      </c>
      <c r="B4209" s="335"/>
      <c r="C4209" s="336" t="s">
        <v>0</v>
      </c>
      <c r="D4209" s="336" t="s">
        <v>27</v>
      </c>
      <c r="E4209" s="338" t="s">
        <v>28</v>
      </c>
      <c r="F4209" s="340" t="s">
        <v>29</v>
      </c>
      <c r="G4209" s="340" t="s">
        <v>30</v>
      </c>
    </row>
    <row r="4210" spans="1:123" s="97" customFormat="1" ht="24" customHeight="1" x14ac:dyDescent="0.2">
      <c r="A4210" s="102" t="s">
        <v>508</v>
      </c>
      <c r="B4210" s="102" t="s">
        <v>509</v>
      </c>
      <c r="C4210" s="337"/>
      <c r="D4210" s="337"/>
      <c r="E4210" s="339"/>
      <c r="F4210" s="341"/>
      <c r="G4210" s="341"/>
      <c r="H4210" s="230"/>
      <c r="I4210" s="230"/>
      <c r="J4210" s="230"/>
      <c r="K4210" s="230"/>
      <c r="L4210" s="230"/>
      <c r="M4210" s="230"/>
      <c r="N4210" s="230"/>
      <c r="O4210" s="230"/>
      <c r="P4210" s="230"/>
      <c r="Q4210" s="230"/>
      <c r="R4210" s="230"/>
      <c r="S4210" s="230"/>
      <c r="T4210" s="230"/>
      <c r="U4210" s="230"/>
      <c r="V4210" s="230"/>
      <c r="W4210" s="230"/>
      <c r="X4210" s="230"/>
      <c r="Y4210" s="230"/>
      <c r="Z4210" s="230"/>
      <c r="AA4210" s="230"/>
      <c r="AB4210" s="230"/>
      <c r="AC4210" s="230"/>
      <c r="AD4210" s="230"/>
      <c r="AE4210" s="230"/>
      <c r="AF4210" s="230"/>
      <c r="AG4210" s="230"/>
      <c r="AH4210" s="230"/>
      <c r="AI4210" s="230"/>
      <c r="AJ4210" s="230"/>
      <c r="AK4210" s="230"/>
      <c r="AL4210" s="230"/>
      <c r="AM4210" s="230"/>
      <c r="AN4210" s="230"/>
      <c r="AO4210" s="230"/>
      <c r="AP4210" s="230"/>
      <c r="AQ4210" s="230"/>
      <c r="AR4210" s="230"/>
      <c r="AS4210" s="230"/>
      <c r="AT4210" s="230"/>
      <c r="AU4210" s="230"/>
      <c r="AV4210" s="230"/>
      <c r="AW4210" s="230"/>
      <c r="AX4210" s="230"/>
      <c r="AY4210" s="230"/>
      <c r="AZ4210" s="230"/>
      <c r="BA4210" s="230"/>
      <c r="BB4210" s="230"/>
      <c r="BC4210" s="230"/>
      <c r="BD4210" s="230"/>
      <c r="BE4210" s="230"/>
      <c r="BF4210" s="230"/>
      <c r="BG4210" s="230"/>
      <c r="BH4210" s="230"/>
      <c r="BI4210" s="230"/>
      <c r="BJ4210" s="230"/>
      <c r="BK4210" s="230"/>
      <c r="BL4210" s="230"/>
      <c r="BM4210" s="230"/>
      <c r="BN4210" s="230"/>
      <c r="BO4210" s="230"/>
      <c r="BP4210" s="230"/>
      <c r="BQ4210" s="230"/>
      <c r="BR4210" s="230"/>
      <c r="BS4210" s="230"/>
      <c r="BT4210" s="230"/>
      <c r="BU4210" s="230"/>
      <c r="BV4210" s="230"/>
      <c r="BW4210" s="230"/>
      <c r="BX4210" s="230"/>
      <c r="BY4210" s="230"/>
      <c r="BZ4210" s="230"/>
      <c r="CA4210" s="230"/>
      <c r="CB4210" s="230"/>
      <c r="CC4210" s="230"/>
      <c r="CD4210" s="230"/>
      <c r="CE4210" s="230"/>
      <c r="CF4210" s="230"/>
      <c r="CG4210" s="230"/>
      <c r="CH4210" s="230"/>
      <c r="CI4210" s="230"/>
      <c r="CJ4210" s="230"/>
      <c r="CK4210" s="230"/>
      <c r="CL4210" s="230"/>
      <c r="CM4210" s="230"/>
      <c r="CN4210" s="230"/>
      <c r="CO4210" s="230"/>
      <c r="CP4210" s="230"/>
      <c r="CQ4210" s="230"/>
      <c r="CR4210" s="230"/>
      <c r="CS4210" s="230"/>
      <c r="CT4210" s="230"/>
      <c r="CU4210" s="230"/>
      <c r="CV4210" s="230"/>
      <c r="CW4210" s="230"/>
      <c r="CX4210" s="230"/>
      <c r="CY4210" s="230"/>
      <c r="CZ4210" s="230"/>
      <c r="DA4210" s="230"/>
      <c r="DB4210" s="230"/>
      <c r="DC4210" s="230"/>
      <c r="DD4210" s="230"/>
      <c r="DE4210" s="230"/>
      <c r="DF4210" s="230"/>
      <c r="DG4210" s="230"/>
      <c r="DH4210" s="230"/>
      <c r="DI4210" s="230"/>
      <c r="DJ4210" s="230"/>
      <c r="DK4210" s="230"/>
      <c r="DL4210" s="230"/>
      <c r="DM4210" s="230"/>
      <c r="DN4210" s="230"/>
      <c r="DO4210" s="230"/>
      <c r="DP4210" s="230"/>
      <c r="DQ4210" s="230"/>
      <c r="DR4210" s="230"/>
      <c r="DS4210" s="230"/>
    </row>
    <row r="4211" spans="1:123" ht="24" customHeight="1" x14ac:dyDescent="0.2">
      <c r="A4211" s="284"/>
      <c r="B4211" s="103"/>
      <c r="C4211" s="143" t="s">
        <v>604</v>
      </c>
      <c r="D4211" s="104"/>
      <c r="E4211" s="105"/>
      <c r="F4211" s="106"/>
      <c r="G4211" s="285"/>
    </row>
    <row r="4212" spans="1:123" s="229" customFormat="1" ht="24" customHeight="1" x14ac:dyDescent="0.2">
      <c r="A4212" s="224" t="str">
        <f t="shared" ref="A4212:A4225" si="1261">IFERROR(VLOOKUP(C4212,Tabla_Insumos,4,FALSE),"")</f>
        <v/>
      </c>
      <c r="B4212" s="222" t="str">
        <f>IFERROR(VLOOKUP(C4212,Tabla_Insumos,5,FALSE),"")</f>
        <v/>
      </c>
      <c r="C4212" s="223"/>
      <c r="D4212" s="224" t="str">
        <f t="shared" ref="D4212:D4225" si="1262">IFERROR(VLOOKUP(C4212,Tabla_Insumos,2,FALSE),"")</f>
        <v/>
      </c>
      <c r="E4212" s="225"/>
      <c r="F4212" s="226">
        <f t="shared" ref="F4212:F4225" si="1263">IFERROR(VLOOKUP(C4212,Tabla_Insumos,3,FALSE),0)</f>
        <v>0</v>
      </c>
      <c r="G4212" s="286">
        <f>ROUND(E4212*F4212,2)</f>
        <v>0</v>
      </c>
    </row>
    <row r="4213" spans="1:123" s="229" customFormat="1" ht="24" customHeight="1" x14ac:dyDescent="0.2">
      <c r="A4213" s="224" t="str">
        <f t="shared" si="1261"/>
        <v/>
      </c>
      <c r="B4213" s="222" t="str">
        <f t="shared" ref="B4213:B4225" si="1264">IFERROR(VLOOKUP(C4213,Tabla_Insumos,5,FALSE),"")</f>
        <v/>
      </c>
      <c r="C4213" s="223"/>
      <c r="D4213" s="224" t="str">
        <f t="shared" si="1262"/>
        <v/>
      </c>
      <c r="E4213" s="225"/>
      <c r="F4213" s="226">
        <f t="shared" si="1263"/>
        <v>0</v>
      </c>
      <c r="G4213" s="286">
        <f t="shared" ref="G4213:G4225" si="1265">ROUND(E4213*F4213,2)</f>
        <v>0</v>
      </c>
    </row>
    <row r="4214" spans="1:123" s="229" customFormat="1" ht="24" customHeight="1" x14ac:dyDescent="0.2">
      <c r="A4214" s="224" t="str">
        <f t="shared" si="1261"/>
        <v/>
      </c>
      <c r="B4214" s="222" t="str">
        <f t="shared" si="1264"/>
        <v/>
      </c>
      <c r="C4214" s="223"/>
      <c r="D4214" s="224" t="str">
        <f t="shared" si="1262"/>
        <v/>
      </c>
      <c r="E4214" s="225"/>
      <c r="F4214" s="226">
        <f t="shared" si="1263"/>
        <v>0</v>
      </c>
      <c r="G4214" s="286">
        <f t="shared" si="1265"/>
        <v>0</v>
      </c>
    </row>
    <row r="4215" spans="1:123" s="229" customFormat="1" ht="24" customHeight="1" x14ac:dyDescent="0.2">
      <c r="A4215" s="224" t="str">
        <f t="shared" si="1261"/>
        <v/>
      </c>
      <c r="B4215" s="222" t="str">
        <f t="shared" si="1264"/>
        <v/>
      </c>
      <c r="C4215" s="223"/>
      <c r="D4215" s="224" t="str">
        <f t="shared" si="1262"/>
        <v/>
      </c>
      <c r="E4215" s="225"/>
      <c r="F4215" s="226">
        <f t="shared" si="1263"/>
        <v>0</v>
      </c>
      <c r="G4215" s="286">
        <f t="shared" si="1265"/>
        <v>0</v>
      </c>
    </row>
    <row r="4216" spans="1:123" s="229" customFormat="1" ht="24" customHeight="1" x14ac:dyDescent="0.2">
      <c r="A4216" s="224" t="str">
        <f t="shared" si="1261"/>
        <v/>
      </c>
      <c r="B4216" s="222" t="str">
        <f t="shared" si="1264"/>
        <v/>
      </c>
      <c r="C4216" s="223"/>
      <c r="D4216" s="224" t="str">
        <f t="shared" si="1262"/>
        <v/>
      </c>
      <c r="E4216" s="225"/>
      <c r="F4216" s="226">
        <f t="shared" si="1263"/>
        <v>0</v>
      </c>
      <c r="G4216" s="286">
        <f t="shared" si="1265"/>
        <v>0</v>
      </c>
    </row>
    <row r="4217" spans="1:123" s="229" customFormat="1" ht="24" customHeight="1" x14ac:dyDescent="0.2">
      <c r="A4217" s="224" t="str">
        <f t="shared" si="1261"/>
        <v/>
      </c>
      <c r="B4217" s="222" t="str">
        <f t="shared" si="1264"/>
        <v/>
      </c>
      <c r="C4217" s="223"/>
      <c r="D4217" s="224" t="str">
        <f t="shared" si="1262"/>
        <v/>
      </c>
      <c r="E4217" s="225"/>
      <c r="F4217" s="226">
        <f t="shared" si="1263"/>
        <v>0</v>
      </c>
      <c r="G4217" s="286">
        <f t="shared" si="1265"/>
        <v>0</v>
      </c>
    </row>
    <row r="4218" spans="1:123" s="229" customFormat="1" ht="24" customHeight="1" x14ac:dyDescent="0.2">
      <c r="A4218" s="224" t="str">
        <f t="shared" si="1261"/>
        <v/>
      </c>
      <c r="B4218" s="222" t="str">
        <f t="shared" si="1264"/>
        <v/>
      </c>
      <c r="C4218" s="223"/>
      <c r="D4218" s="224" t="str">
        <f t="shared" si="1262"/>
        <v/>
      </c>
      <c r="E4218" s="225"/>
      <c r="F4218" s="226">
        <f t="shared" si="1263"/>
        <v>0</v>
      </c>
      <c r="G4218" s="286">
        <f t="shared" si="1265"/>
        <v>0</v>
      </c>
    </row>
    <row r="4219" spans="1:123" s="229" customFormat="1" ht="24" customHeight="1" x14ac:dyDescent="0.2">
      <c r="A4219" s="224" t="str">
        <f t="shared" si="1261"/>
        <v/>
      </c>
      <c r="B4219" s="222" t="str">
        <f t="shared" si="1264"/>
        <v/>
      </c>
      <c r="C4219" s="223"/>
      <c r="D4219" s="224" t="str">
        <f t="shared" si="1262"/>
        <v/>
      </c>
      <c r="E4219" s="225"/>
      <c r="F4219" s="226">
        <f t="shared" si="1263"/>
        <v>0</v>
      </c>
      <c r="G4219" s="286">
        <f t="shared" si="1265"/>
        <v>0</v>
      </c>
    </row>
    <row r="4220" spans="1:123" s="229" customFormat="1" ht="24" customHeight="1" x14ac:dyDescent="0.2">
      <c r="A4220" s="224" t="str">
        <f t="shared" si="1261"/>
        <v/>
      </c>
      <c r="B4220" s="222" t="str">
        <f t="shared" si="1264"/>
        <v/>
      </c>
      <c r="C4220" s="223"/>
      <c r="D4220" s="224" t="str">
        <f t="shared" si="1262"/>
        <v/>
      </c>
      <c r="E4220" s="225"/>
      <c r="F4220" s="226">
        <f t="shared" si="1263"/>
        <v>0</v>
      </c>
      <c r="G4220" s="286">
        <f t="shared" si="1265"/>
        <v>0</v>
      </c>
    </row>
    <row r="4221" spans="1:123" s="229" customFormat="1" ht="24" customHeight="1" x14ac:dyDescent="0.2">
      <c r="A4221" s="224" t="str">
        <f t="shared" si="1261"/>
        <v/>
      </c>
      <c r="B4221" s="222" t="str">
        <f t="shared" si="1264"/>
        <v/>
      </c>
      <c r="C4221" s="223"/>
      <c r="D4221" s="224" t="str">
        <f t="shared" si="1262"/>
        <v/>
      </c>
      <c r="E4221" s="225"/>
      <c r="F4221" s="226">
        <f t="shared" si="1263"/>
        <v>0</v>
      </c>
      <c r="G4221" s="286">
        <f t="shared" si="1265"/>
        <v>0</v>
      </c>
    </row>
    <row r="4222" spans="1:123" s="229" customFormat="1" ht="24" customHeight="1" x14ac:dyDescent="0.2">
      <c r="A4222" s="224" t="str">
        <f t="shared" si="1261"/>
        <v/>
      </c>
      <c r="B4222" s="222" t="str">
        <f t="shared" si="1264"/>
        <v/>
      </c>
      <c r="C4222" s="223"/>
      <c r="D4222" s="224" t="str">
        <f t="shared" si="1262"/>
        <v/>
      </c>
      <c r="E4222" s="225"/>
      <c r="F4222" s="226">
        <f t="shared" si="1263"/>
        <v>0</v>
      </c>
      <c r="G4222" s="286">
        <f t="shared" si="1265"/>
        <v>0</v>
      </c>
    </row>
    <row r="4223" spans="1:123" s="229" customFormat="1" ht="24" customHeight="1" x14ac:dyDescent="0.2">
      <c r="A4223" s="224" t="str">
        <f t="shared" si="1261"/>
        <v/>
      </c>
      <c r="B4223" s="222" t="str">
        <f t="shared" si="1264"/>
        <v/>
      </c>
      <c r="C4223" s="223"/>
      <c r="D4223" s="224" t="str">
        <f t="shared" si="1262"/>
        <v/>
      </c>
      <c r="E4223" s="225"/>
      <c r="F4223" s="226">
        <f t="shared" si="1263"/>
        <v>0</v>
      </c>
      <c r="G4223" s="286">
        <f t="shared" si="1265"/>
        <v>0</v>
      </c>
    </row>
    <row r="4224" spans="1:123" s="229" customFormat="1" ht="24" customHeight="1" x14ac:dyDescent="0.2">
      <c r="A4224" s="224" t="str">
        <f t="shared" si="1261"/>
        <v/>
      </c>
      <c r="B4224" s="222" t="str">
        <f t="shared" si="1264"/>
        <v/>
      </c>
      <c r="C4224" s="223"/>
      <c r="D4224" s="224" t="str">
        <f t="shared" si="1262"/>
        <v/>
      </c>
      <c r="E4224" s="225"/>
      <c r="F4224" s="226">
        <f t="shared" si="1263"/>
        <v>0</v>
      </c>
      <c r="G4224" s="286">
        <f t="shared" si="1265"/>
        <v>0</v>
      </c>
    </row>
    <row r="4225" spans="1:7" s="229" customFormat="1" ht="24" customHeight="1" x14ac:dyDescent="0.2">
      <c r="A4225" s="224" t="str">
        <f t="shared" si="1261"/>
        <v/>
      </c>
      <c r="B4225" s="222" t="str">
        <f t="shared" si="1264"/>
        <v/>
      </c>
      <c r="C4225" s="223"/>
      <c r="D4225" s="224" t="str">
        <f t="shared" si="1262"/>
        <v/>
      </c>
      <c r="E4225" s="225"/>
      <c r="F4225" s="227">
        <f t="shared" si="1263"/>
        <v>0</v>
      </c>
      <c r="G4225" s="286">
        <f t="shared" si="1265"/>
        <v>0</v>
      </c>
    </row>
    <row r="4226" spans="1:7" ht="24" customHeight="1" x14ac:dyDescent="0.2">
      <c r="A4226" s="287"/>
      <c r="D4226" s="97"/>
      <c r="E4226" s="98"/>
      <c r="F4226" s="273" t="s">
        <v>31</v>
      </c>
      <c r="G4226" s="288">
        <f>SUBTOTAL(9,G4212:G4225)</f>
        <v>0</v>
      </c>
    </row>
    <row r="4227" spans="1:7" ht="24" customHeight="1" x14ac:dyDescent="0.2">
      <c r="A4227" s="287"/>
      <c r="C4227" s="107" t="s">
        <v>605</v>
      </c>
      <c r="D4227" s="97"/>
      <c r="E4227" s="98"/>
      <c r="G4227" s="289"/>
    </row>
    <row r="4228" spans="1:7" s="229" customFormat="1" ht="24" customHeight="1" x14ac:dyDescent="0.2">
      <c r="A4228" s="224" t="str">
        <f t="shared" ref="A4228:A4235" si="1266">IFERROR(VLOOKUP(C4228,Tabla_Insumos,4,FALSE),"")</f>
        <v/>
      </c>
      <c r="B4228" s="222">
        <f t="shared" ref="B4228:B4235" si="1267">IFERROR(VLOOKUP(A4228,Tabla_Indices,5,FALSE),"")</f>
        <v>0</v>
      </c>
      <c r="C4228" s="223"/>
      <c r="D4228" s="224" t="str">
        <f t="shared" ref="D4228:D4235" si="1268">IFERROR(VLOOKUP(C4228,Tabla_Insumos,2,FALSE),"")</f>
        <v/>
      </c>
      <c r="E4228" s="225"/>
      <c r="F4228" s="228">
        <f t="shared" ref="F4228:F4235" si="1269">IFERROR(VLOOKUP(C4228,Tabla_Insumos,3,FALSE),0)</f>
        <v>0</v>
      </c>
      <c r="G4228" s="286">
        <f>ROUND(E4228*F4228,2)</f>
        <v>0</v>
      </c>
    </row>
    <row r="4229" spans="1:7" s="229" customFormat="1" ht="24" customHeight="1" x14ac:dyDescent="0.2">
      <c r="A4229" s="224" t="str">
        <f t="shared" si="1266"/>
        <v/>
      </c>
      <c r="B4229" s="222">
        <f t="shared" si="1267"/>
        <v>0</v>
      </c>
      <c r="C4229" s="223"/>
      <c r="D4229" s="224" t="str">
        <f t="shared" si="1268"/>
        <v/>
      </c>
      <c r="E4229" s="225"/>
      <c r="F4229" s="228">
        <f t="shared" si="1269"/>
        <v>0</v>
      </c>
      <c r="G4229" s="286">
        <f>ROUND(E4229*F4229,2)</f>
        <v>0</v>
      </c>
    </row>
    <row r="4230" spans="1:7" s="229" customFormat="1" ht="24" customHeight="1" x14ac:dyDescent="0.2">
      <c r="A4230" s="224" t="str">
        <f t="shared" si="1266"/>
        <v/>
      </c>
      <c r="B4230" s="222">
        <f t="shared" si="1267"/>
        <v>0</v>
      </c>
      <c r="C4230" s="223"/>
      <c r="D4230" s="224" t="str">
        <f t="shared" si="1268"/>
        <v/>
      </c>
      <c r="E4230" s="225"/>
      <c r="F4230" s="228">
        <f t="shared" si="1269"/>
        <v>0</v>
      </c>
      <c r="G4230" s="286">
        <f t="shared" ref="G4230:G4235" si="1270">ROUND(E4230*F4230,2)</f>
        <v>0</v>
      </c>
    </row>
    <row r="4231" spans="1:7" s="229" customFormat="1" ht="24" customHeight="1" x14ac:dyDescent="0.2">
      <c r="A4231" s="224" t="str">
        <f t="shared" si="1266"/>
        <v/>
      </c>
      <c r="B4231" s="222">
        <f t="shared" si="1267"/>
        <v>0</v>
      </c>
      <c r="C4231" s="223"/>
      <c r="D4231" s="224" t="str">
        <f t="shared" si="1268"/>
        <v/>
      </c>
      <c r="E4231" s="225"/>
      <c r="F4231" s="228">
        <f t="shared" si="1269"/>
        <v>0</v>
      </c>
      <c r="G4231" s="286">
        <f t="shared" si="1270"/>
        <v>0</v>
      </c>
    </row>
    <row r="4232" spans="1:7" s="229" customFormat="1" ht="24" customHeight="1" x14ac:dyDescent="0.2">
      <c r="A4232" s="224" t="str">
        <f t="shared" si="1266"/>
        <v/>
      </c>
      <c r="B4232" s="222">
        <f t="shared" si="1267"/>
        <v>0</v>
      </c>
      <c r="C4232" s="223"/>
      <c r="D4232" s="224" t="str">
        <f t="shared" si="1268"/>
        <v/>
      </c>
      <c r="E4232" s="225"/>
      <c r="F4232" s="226">
        <f t="shared" si="1269"/>
        <v>0</v>
      </c>
      <c r="G4232" s="286">
        <f t="shared" si="1270"/>
        <v>0</v>
      </c>
    </row>
    <row r="4233" spans="1:7" s="229" customFormat="1" ht="24" customHeight="1" x14ac:dyDescent="0.2">
      <c r="A4233" s="224" t="str">
        <f t="shared" si="1266"/>
        <v/>
      </c>
      <c r="B4233" s="222">
        <f t="shared" si="1267"/>
        <v>0</v>
      </c>
      <c r="C4233" s="223"/>
      <c r="D4233" s="224" t="str">
        <f t="shared" si="1268"/>
        <v/>
      </c>
      <c r="E4233" s="225"/>
      <c r="F4233" s="226">
        <f t="shared" si="1269"/>
        <v>0</v>
      </c>
      <c r="G4233" s="286">
        <f t="shared" si="1270"/>
        <v>0</v>
      </c>
    </row>
    <row r="4234" spans="1:7" s="229" customFormat="1" ht="24" customHeight="1" x14ac:dyDescent="0.2">
      <c r="A4234" s="224" t="str">
        <f t="shared" si="1266"/>
        <v/>
      </c>
      <c r="B4234" s="222">
        <f t="shared" si="1267"/>
        <v>0</v>
      </c>
      <c r="C4234" s="223"/>
      <c r="D4234" s="224" t="str">
        <f t="shared" si="1268"/>
        <v/>
      </c>
      <c r="E4234" s="225"/>
      <c r="F4234" s="226">
        <f t="shared" si="1269"/>
        <v>0</v>
      </c>
      <c r="G4234" s="286">
        <f t="shared" si="1270"/>
        <v>0</v>
      </c>
    </row>
    <row r="4235" spans="1:7" s="229" customFormat="1" ht="24" customHeight="1" x14ac:dyDescent="0.2">
      <c r="A4235" s="224" t="str">
        <f t="shared" si="1266"/>
        <v/>
      </c>
      <c r="B4235" s="222">
        <f t="shared" si="1267"/>
        <v>0</v>
      </c>
      <c r="C4235" s="223"/>
      <c r="D4235" s="224" t="str">
        <f t="shared" si="1268"/>
        <v/>
      </c>
      <c r="E4235" s="225"/>
      <c r="F4235" s="226">
        <f t="shared" si="1269"/>
        <v>0</v>
      </c>
      <c r="G4235" s="286">
        <f t="shared" si="1270"/>
        <v>0</v>
      </c>
    </row>
    <row r="4236" spans="1:7" ht="24" customHeight="1" x14ac:dyDescent="0.2">
      <c r="A4236" s="287"/>
      <c r="D4236" s="97"/>
      <c r="E4236" s="98"/>
      <c r="F4236" s="273" t="s">
        <v>32</v>
      </c>
      <c r="G4236" s="288">
        <f>SUBTOTAL(9,G4228:G4235)</f>
        <v>0</v>
      </c>
    </row>
    <row r="4237" spans="1:7" ht="24" customHeight="1" x14ac:dyDescent="0.2">
      <c r="A4237" s="287"/>
      <c r="C4237" s="107" t="s">
        <v>606</v>
      </c>
      <c r="D4237" s="97"/>
      <c r="E4237" s="98"/>
      <c r="G4237" s="289"/>
    </row>
    <row r="4238" spans="1:7" s="229" customFormat="1" ht="24" customHeight="1" x14ac:dyDescent="0.2">
      <c r="A4238" s="224" t="str">
        <f t="shared" ref="A4238:A4246" si="1271">IFERROR(VLOOKUP(C4238,Tabla_Insumos,4,FALSE),"")</f>
        <v/>
      </c>
      <c r="B4238" s="222" t="str">
        <f t="shared" ref="B4238:B4246" si="1272">IFERROR(VLOOKUP(C4238,Tabla_Insumos,5,FALSE),"")</f>
        <v/>
      </c>
      <c r="C4238" s="223"/>
      <c r="D4238" s="224" t="str">
        <f t="shared" ref="D4238:D4246" si="1273">IFERROR(VLOOKUP(C4238,Tabla_Insumos,2,FALSE),"")</f>
        <v/>
      </c>
      <c r="E4238" s="225"/>
      <c r="F4238" s="226">
        <f t="shared" ref="F4238:F4246" si="1274">IFERROR(VLOOKUP(C4238,Tabla_Insumos,3,FALSE),0)</f>
        <v>0</v>
      </c>
      <c r="G4238" s="286">
        <f t="shared" ref="G4238:G4246" si="1275">ROUND(E4238*F4238,2)</f>
        <v>0</v>
      </c>
    </row>
    <row r="4239" spans="1:7" s="229" customFormat="1" ht="24" customHeight="1" x14ac:dyDescent="0.2">
      <c r="A4239" s="224" t="str">
        <f t="shared" si="1271"/>
        <v/>
      </c>
      <c r="B4239" s="222" t="str">
        <f t="shared" si="1272"/>
        <v/>
      </c>
      <c r="C4239" s="223"/>
      <c r="D4239" s="224" t="str">
        <f t="shared" si="1273"/>
        <v/>
      </c>
      <c r="E4239" s="225"/>
      <c r="F4239" s="226">
        <f t="shared" si="1274"/>
        <v>0</v>
      </c>
      <c r="G4239" s="286">
        <f t="shared" si="1275"/>
        <v>0</v>
      </c>
    </row>
    <row r="4240" spans="1:7" s="229" customFormat="1" ht="24" customHeight="1" x14ac:dyDescent="0.2">
      <c r="A4240" s="224" t="str">
        <f t="shared" si="1271"/>
        <v/>
      </c>
      <c r="B4240" s="222" t="str">
        <f t="shared" si="1272"/>
        <v/>
      </c>
      <c r="C4240" s="223"/>
      <c r="D4240" s="224" t="str">
        <f t="shared" si="1273"/>
        <v/>
      </c>
      <c r="E4240" s="225"/>
      <c r="F4240" s="226">
        <f t="shared" si="1274"/>
        <v>0</v>
      </c>
      <c r="G4240" s="286">
        <f t="shared" si="1275"/>
        <v>0</v>
      </c>
    </row>
    <row r="4241" spans="1:7" s="229" customFormat="1" ht="24" customHeight="1" x14ac:dyDescent="0.2">
      <c r="A4241" s="224" t="str">
        <f t="shared" si="1271"/>
        <v/>
      </c>
      <c r="B4241" s="222" t="str">
        <f t="shared" si="1272"/>
        <v/>
      </c>
      <c r="C4241" s="223"/>
      <c r="D4241" s="224" t="str">
        <f t="shared" si="1273"/>
        <v/>
      </c>
      <c r="E4241" s="225"/>
      <c r="F4241" s="226">
        <f t="shared" si="1274"/>
        <v>0</v>
      </c>
      <c r="G4241" s="286">
        <f t="shared" si="1275"/>
        <v>0</v>
      </c>
    </row>
    <row r="4242" spans="1:7" s="229" customFormat="1" ht="24" customHeight="1" x14ac:dyDescent="0.2">
      <c r="A4242" s="224" t="str">
        <f t="shared" si="1271"/>
        <v/>
      </c>
      <c r="B4242" s="222" t="str">
        <f t="shared" si="1272"/>
        <v/>
      </c>
      <c r="C4242" s="223"/>
      <c r="D4242" s="224" t="str">
        <f t="shared" si="1273"/>
        <v/>
      </c>
      <c r="E4242" s="225"/>
      <c r="F4242" s="226">
        <f t="shared" si="1274"/>
        <v>0</v>
      </c>
      <c r="G4242" s="286">
        <f t="shared" si="1275"/>
        <v>0</v>
      </c>
    </row>
    <row r="4243" spans="1:7" s="229" customFormat="1" ht="24" customHeight="1" x14ac:dyDescent="0.2">
      <c r="A4243" s="224" t="str">
        <f t="shared" si="1271"/>
        <v/>
      </c>
      <c r="B4243" s="222" t="str">
        <f t="shared" si="1272"/>
        <v/>
      </c>
      <c r="C4243" s="223"/>
      <c r="D4243" s="224" t="str">
        <f t="shared" si="1273"/>
        <v/>
      </c>
      <c r="E4243" s="225"/>
      <c r="F4243" s="226">
        <f t="shared" si="1274"/>
        <v>0</v>
      </c>
      <c r="G4243" s="286">
        <f t="shared" si="1275"/>
        <v>0</v>
      </c>
    </row>
    <row r="4244" spans="1:7" s="229" customFormat="1" ht="24" customHeight="1" x14ac:dyDescent="0.2">
      <c r="A4244" s="224" t="str">
        <f t="shared" si="1271"/>
        <v/>
      </c>
      <c r="B4244" s="222" t="str">
        <f t="shared" si="1272"/>
        <v/>
      </c>
      <c r="C4244" s="223"/>
      <c r="D4244" s="224" t="str">
        <f t="shared" si="1273"/>
        <v/>
      </c>
      <c r="E4244" s="225"/>
      <c r="F4244" s="226">
        <f t="shared" si="1274"/>
        <v>0</v>
      </c>
      <c r="G4244" s="286">
        <f t="shared" si="1275"/>
        <v>0</v>
      </c>
    </row>
    <row r="4245" spans="1:7" s="229" customFormat="1" ht="24" customHeight="1" x14ac:dyDescent="0.2">
      <c r="A4245" s="224" t="str">
        <f t="shared" si="1271"/>
        <v/>
      </c>
      <c r="B4245" s="222" t="str">
        <f t="shared" si="1272"/>
        <v/>
      </c>
      <c r="C4245" s="223"/>
      <c r="D4245" s="224" t="str">
        <f t="shared" si="1273"/>
        <v/>
      </c>
      <c r="E4245" s="225"/>
      <c r="F4245" s="226">
        <f t="shared" si="1274"/>
        <v>0</v>
      </c>
      <c r="G4245" s="286">
        <f t="shared" si="1275"/>
        <v>0</v>
      </c>
    </row>
    <row r="4246" spans="1:7" s="229" customFormat="1" ht="24" customHeight="1" x14ac:dyDescent="0.2">
      <c r="A4246" s="224" t="str">
        <f t="shared" si="1271"/>
        <v/>
      </c>
      <c r="B4246" s="222" t="str">
        <f t="shared" si="1272"/>
        <v/>
      </c>
      <c r="C4246" s="223"/>
      <c r="D4246" s="224" t="str">
        <f t="shared" si="1273"/>
        <v/>
      </c>
      <c r="E4246" s="225"/>
      <c r="F4246" s="226">
        <f t="shared" si="1274"/>
        <v>0</v>
      </c>
      <c r="G4246" s="286">
        <f t="shared" si="1275"/>
        <v>0</v>
      </c>
    </row>
    <row r="4247" spans="1:7" ht="24" customHeight="1" x14ac:dyDescent="0.2">
      <c r="A4247" s="290"/>
      <c r="B4247" s="97"/>
      <c r="D4247" s="97"/>
      <c r="E4247" s="98"/>
      <c r="F4247" s="273" t="s">
        <v>33</v>
      </c>
      <c r="G4247" s="288">
        <f>SUBTOTAL(9,G4238:G4246)</f>
        <v>0</v>
      </c>
    </row>
    <row r="4248" spans="1:7" ht="24" customHeight="1" x14ac:dyDescent="0.2">
      <c r="A4248" s="291"/>
      <c r="B4248" s="97"/>
      <c r="D4248" s="97"/>
      <c r="E4248" s="98"/>
      <c r="G4248" s="289"/>
    </row>
    <row r="4249" spans="1:7" ht="24" customHeight="1" x14ac:dyDescent="0.2">
      <c r="A4249" s="292" t="str">
        <f>B4207</f>
        <v/>
      </c>
      <c r="B4249" s="293" t="str">
        <f>C4207</f>
        <v/>
      </c>
      <c r="C4249" s="104"/>
      <c r="D4249" s="104" t="s">
        <v>34</v>
      </c>
      <c r="E4249" s="105"/>
      <c r="F4249" s="295" t="s">
        <v>35</v>
      </c>
      <c r="G4249" s="294">
        <f>SUBTOTAL(9,G4212:G4248)</f>
        <v>0</v>
      </c>
    </row>
    <row r="4251" spans="1:7" ht="24" customHeight="1" x14ac:dyDescent="0.2">
      <c r="A4251" s="274" t="s">
        <v>37</v>
      </c>
      <c r="B4251" s="275"/>
      <c r="C4251" s="275"/>
      <c r="D4251" s="275"/>
      <c r="E4251" s="275"/>
      <c r="F4251" s="275"/>
      <c r="G4251" s="276"/>
    </row>
    <row r="4252" spans="1:7" ht="24" customHeight="1" x14ac:dyDescent="0.2">
      <c r="A4252" s="277" t="s">
        <v>602</v>
      </c>
      <c r="B4252" s="93" t="str">
        <f>Comitente</f>
        <v>DIRECCION PROVINCIAL DE ESPACIOS VERDES</v>
      </c>
      <c r="C4252" s="89"/>
      <c r="D4252" s="94"/>
      <c r="E4252" s="94"/>
      <c r="F4252" s="95"/>
      <c r="G4252" s="278"/>
    </row>
    <row r="4253" spans="1:7" ht="24" customHeight="1" x14ac:dyDescent="0.2">
      <c r="A4253" s="277" t="s">
        <v>603</v>
      </c>
      <c r="B4253" s="93">
        <f>Contratista</f>
        <v>0</v>
      </c>
      <c r="C4253" s="90"/>
      <c r="D4253" s="90"/>
      <c r="E4253" s="90"/>
      <c r="F4253" s="96"/>
      <c r="G4253" s="279"/>
    </row>
    <row r="4254" spans="1:7" ht="24" customHeight="1" x14ac:dyDescent="0.2">
      <c r="A4254" s="277" t="s">
        <v>24</v>
      </c>
      <c r="B4254" s="93" t="str">
        <f>Obra</f>
        <v>EXTRACCION DE MANGRULLO EXISTENTE, PROVISION DE NUEVO MANGRULLO Y REFUNCIONALIZACION DE JUEGOS DE NIÑOS EN PARQUE DE MAYO</v>
      </c>
      <c r="C4254" s="90"/>
      <c r="D4254" s="90"/>
      <c r="E4254" s="90"/>
      <c r="F4254" s="96" t="s">
        <v>38</v>
      </c>
      <c r="G4254" s="280">
        <f>Fecha_Base</f>
        <v>44865</v>
      </c>
    </row>
    <row r="4255" spans="1:7" ht="24" customHeight="1" x14ac:dyDescent="0.2">
      <c r="A4255" s="281" t="s">
        <v>601</v>
      </c>
      <c r="B4255" s="91" t="str">
        <f>Ubicación</f>
        <v>CAPITAL</v>
      </c>
      <c r="C4255" s="91"/>
      <c r="D4255" s="97"/>
      <c r="E4255" s="98"/>
      <c r="G4255" s="282"/>
    </row>
    <row r="4256" spans="1:7" ht="24" customHeight="1" x14ac:dyDescent="0.2">
      <c r="A4256" s="281" t="s">
        <v>39</v>
      </c>
      <c r="B4256" s="100" t="str">
        <f>IFERROR(VALUE(LEFT(B4257,FIND(".",B4257)-1)),"")</f>
        <v/>
      </c>
      <c r="C4256" s="92" t="str">
        <f>IFERROR(VLOOKUP(B4256,Tabla_CyP,2,FALSE),"")</f>
        <v/>
      </c>
      <c r="E4256" s="98"/>
      <c r="G4256" s="282"/>
    </row>
    <row r="4257" spans="1:123" ht="24" customHeight="1" x14ac:dyDescent="0.2">
      <c r="A4257" s="281" t="s">
        <v>25</v>
      </c>
      <c r="B4257" s="101" t="str">
        <f>IFERROR(VLOOKUP(COUNTIF($A$1:A4257,"ANALISIS DE PRECIOS"),Tabla_NumeroItem,2,FALSE),"")</f>
        <v/>
      </c>
      <c r="C4257" s="92" t="str">
        <f>IFERROR(VLOOKUP(B4257,Tabla_CyP,2,FALSE),"")</f>
        <v/>
      </c>
      <c r="D4257" s="97"/>
      <c r="E4257" s="98"/>
      <c r="F4257" s="96" t="s">
        <v>26</v>
      </c>
      <c r="G4257" s="283" t="str">
        <f>IFERROR(VLOOKUP(B4257,Tabla_CyP,4,FALSE),"")</f>
        <v/>
      </c>
    </row>
    <row r="4258" spans="1:123" ht="24" customHeight="1" x14ac:dyDescent="0.2">
      <c r="A4258" s="281"/>
      <c r="B4258" s="91"/>
      <c r="D4258" s="97"/>
      <c r="E4258" s="98"/>
      <c r="G4258" s="282"/>
    </row>
    <row r="4259" spans="1:123" ht="24" customHeight="1" x14ac:dyDescent="0.2">
      <c r="A4259" s="334" t="s">
        <v>507</v>
      </c>
      <c r="B4259" s="335"/>
      <c r="C4259" s="336" t="s">
        <v>0</v>
      </c>
      <c r="D4259" s="336" t="s">
        <v>27</v>
      </c>
      <c r="E4259" s="338" t="s">
        <v>28</v>
      </c>
      <c r="F4259" s="340" t="s">
        <v>29</v>
      </c>
      <c r="G4259" s="340" t="s">
        <v>30</v>
      </c>
    </row>
    <row r="4260" spans="1:123" s="97" customFormat="1" ht="24" customHeight="1" x14ac:dyDescent="0.2">
      <c r="A4260" s="102" t="s">
        <v>508</v>
      </c>
      <c r="B4260" s="102" t="s">
        <v>509</v>
      </c>
      <c r="C4260" s="337"/>
      <c r="D4260" s="337"/>
      <c r="E4260" s="339"/>
      <c r="F4260" s="341"/>
      <c r="G4260" s="341"/>
      <c r="H4260" s="230"/>
      <c r="I4260" s="230"/>
      <c r="J4260" s="230"/>
      <c r="K4260" s="230"/>
      <c r="L4260" s="230"/>
      <c r="M4260" s="230"/>
      <c r="N4260" s="230"/>
      <c r="O4260" s="230"/>
      <c r="P4260" s="230"/>
      <c r="Q4260" s="230"/>
      <c r="R4260" s="230"/>
      <c r="S4260" s="230"/>
      <c r="T4260" s="230"/>
      <c r="U4260" s="230"/>
      <c r="V4260" s="230"/>
      <c r="W4260" s="230"/>
      <c r="X4260" s="230"/>
      <c r="Y4260" s="230"/>
      <c r="Z4260" s="230"/>
      <c r="AA4260" s="230"/>
      <c r="AB4260" s="230"/>
      <c r="AC4260" s="230"/>
      <c r="AD4260" s="230"/>
      <c r="AE4260" s="230"/>
      <c r="AF4260" s="230"/>
      <c r="AG4260" s="230"/>
      <c r="AH4260" s="230"/>
      <c r="AI4260" s="230"/>
      <c r="AJ4260" s="230"/>
      <c r="AK4260" s="230"/>
      <c r="AL4260" s="230"/>
      <c r="AM4260" s="230"/>
      <c r="AN4260" s="230"/>
      <c r="AO4260" s="230"/>
      <c r="AP4260" s="230"/>
      <c r="AQ4260" s="230"/>
      <c r="AR4260" s="230"/>
      <c r="AS4260" s="230"/>
      <c r="AT4260" s="230"/>
      <c r="AU4260" s="230"/>
      <c r="AV4260" s="230"/>
      <c r="AW4260" s="230"/>
      <c r="AX4260" s="230"/>
      <c r="AY4260" s="230"/>
      <c r="AZ4260" s="230"/>
      <c r="BA4260" s="230"/>
      <c r="BB4260" s="230"/>
      <c r="BC4260" s="230"/>
      <c r="BD4260" s="230"/>
      <c r="BE4260" s="230"/>
      <c r="BF4260" s="230"/>
      <c r="BG4260" s="230"/>
      <c r="BH4260" s="230"/>
      <c r="BI4260" s="230"/>
      <c r="BJ4260" s="230"/>
      <c r="BK4260" s="230"/>
      <c r="BL4260" s="230"/>
      <c r="BM4260" s="230"/>
      <c r="BN4260" s="230"/>
      <c r="BO4260" s="230"/>
      <c r="BP4260" s="230"/>
      <c r="BQ4260" s="230"/>
      <c r="BR4260" s="230"/>
      <c r="BS4260" s="230"/>
      <c r="BT4260" s="230"/>
      <c r="BU4260" s="230"/>
      <c r="BV4260" s="230"/>
      <c r="BW4260" s="230"/>
      <c r="BX4260" s="230"/>
      <c r="BY4260" s="230"/>
      <c r="BZ4260" s="230"/>
      <c r="CA4260" s="230"/>
      <c r="CB4260" s="230"/>
      <c r="CC4260" s="230"/>
      <c r="CD4260" s="230"/>
      <c r="CE4260" s="230"/>
      <c r="CF4260" s="230"/>
      <c r="CG4260" s="230"/>
      <c r="CH4260" s="230"/>
      <c r="CI4260" s="230"/>
      <c r="CJ4260" s="230"/>
      <c r="CK4260" s="230"/>
      <c r="CL4260" s="230"/>
      <c r="CM4260" s="230"/>
      <c r="CN4260" s="230"/>
      <c r="CO4260" s="230"/>
      <c r="CP4260" s="230"/>
      <c r="CQ4260" s="230"/>
      <c r="CR4260" s="230"/>
      <c r="CS4260" s="230"/>
      <c r="CT4260" s="230"/>
      <c r="CU4260" s="230"/>
      <c r="CV4260" s="230"/>
      <c r="CW4260" s="230"/>
      <c r="CX4260" s="230"/>
      <c r="CY4260" s="230"/>
      <c r="CZ4260" s="230"/>
      <c r="DA4260" s="230"/>
      <c r="DB4260" s="230"/>
      <c r="DC4260" s="230"/>
      <c r="DD4260" s="230"/>
      <c r="DE4260" s="230"/>
      <c r="DF4260" s="230"/>
      <c r="DG4260" s="230"/>
      <c r="DH4260" s="230"/>
      <c r="DI4260" s="230"/>
      <c r="DJ4260" s="230"/>
      <c r="DK4260" s="230"/>
      <c r="DL4260" s="230"/>
      <c r="DM4260" s="230"/>
      <c r="DN4260" s="230"/>
      <c r="DO4260" s="230"/>
      <c r="DP4260" s="230"/>
      <c r="DQ4260" s="230"/>
      <c r="DR4260" s="230"/>
      <c r="DS4260" s="230"/>
    </row>
    <row r="4261" spans="1:123" ht="24" customHeight="1" x14ac:dyDescent="0.2">
      <c r="A4261" s="284"/>
      <c r="B4261" s="103"/>
      <c r="C4261" s="143" t="s">
        <v>604</v>
      </c>
      <c r="D4261" s="104"/>
      <c r="E4261" s="105"/>
      <c r="F4261" s="106"/>
      <c r="G4261" s="285"/>
    </row>
    <row r="4262" spans="1:123" s="229" customFormat="1" ht="24" customHeight="1" x14ac:dyDescent="0.2">
      <c r="A4262" s="224" t="str">
        <f t="shared" ref="A4262:A4275" si="1276">IFERROR(VLOOKUP(C4262,Tabla_Insumos,4,FALSE),"")</f>
        <v/>
      </c>
      <c r="B4262" s="222" t="str">
        <f>IFERROR(VLOOKUP(C4262,Tabla_Insumos,5,FALSE),"")</f>
        <v/>
      </c>
      <c r="C4262" s="223"/>
      <c r="D4262" s="224" t="str">
        <f t="shared" ref="D4262:D4275" si="1277">IFERROR(VLOOKUP(C4262,Tabla_Insumos,2,FALSE),"")</f>
        <v/>
      </c>
      <c r="E4262" s="225"/>
      <c r="F4262" s="226">
        <f t="shared" ref="F4262:F4275" si="1278">IFERROR(VLOOKUP(C4262,Tabla_Insumos,3,FALSE),0)</f>
        <v>0</v>
      </c>
      <c r="G4262" s="286">
        <f>ROUND(E4262*F4262,2)</f>
        <v>0</v>
      </c>
    </row>
    <row r="4263" spans="1:123" s="229" customFormat="1" ht="24" customHeight="1" x14ac:dyDescent="0.2">
      <c r="A4263" s="224" t="str">
        <f t="shared" si="1276"/>
        <v/>
      </c>
      <c r="B4263" s="222" t="str">
        <f t="shared" ref="B4263:B4275" si="1279">IFERROR(VLOOKUP(C4263,Tabla_Insumos,5,FALSE),"")</f>
        <v/>
      </c>
      <c r="C4263" s="223"/>
      <c r="D4263" s="224" t="str">
        <f t="shared" si="1277"/>
        <v/>
      </c>
      <c r="E4263" s="225"/>
      <c r="F4263" s="226">
        <f t="shared" si="1278"/>
        <v>0</v>
      </c>
      <c r="G4263" s="286">
        <f t="shared" ref="G4263:G4275" si="1280">ROUND(E4263*F4263,2)</f>
        <v>0</v>
      </c>
    </row>
    <row r="4264" spans="1:123" s="229" customFormat="1" ht="24" customHeight="1" x14ac:dyDescent="0.2">
      <c r="A4264" s="224" t="str">
        <f t="shared" si="1276"/>
        <v/>
      </c>
      <c r="B4264" s="222" t="str">
        <f t="shared" si="1279"/>
        <v/>
      </c>
      <c r="C4264" s="223"/>
      <c r="D4264" s="224" t="str">
        <f t="shared" si="1277"/>
        <v/>
      </c>
      <c r="E4264" s="225"/>
      <c r="F4264" s="226">
        <f t="shared" si="1278"/>
        <v>0</v>
      </c>
      <c r="G4264" s="286">
        <f t="shared" si="1280"/>
        <v>0</v>
      </c>
    </row>
    <row r="4265" spans="1:123" s="229" customFormat="1" ht="24" customHeight="1" x14ac:dyDescent="0.2">
      <c r="A4265" s="224" t="str">
        <f t="shared" si="1276"/>
        <v/>
      </c>
      <c r="B4265" s="222" t="str">
        <f t="shared" si="1279"/>
        <v/>
      </c>
      <c r="C4265" s="223"/>
      <c r="D4265" s="224" t="str">
        <f t="shared" si="1277"/>
        <v/>
      </c>
      <c r="E4265" s="225"/>
      <c r="F4265" s="226">
        <f t="shared" si="1278"/>
        <v>0</v>
      </c>
      <c r="G4265" s="286">
        <f t="shared" si="1280"/>
        <v>0</v>
      </c>
    </row>
    <row r="4266" spans="1:123" s="229" customFormat="1" ht="24" customHeight="1" x14ac:dyDescent="0.2">
      <c r="A4266" s="224" t="str">
        <f t="shared" si="1276"/>
        <v/>
      </c>
      <c r="B4266" s="222" t="str">
        <f t="shared" si="1279"/>
        <v/>
      </c>
      <c r="C4266" s="223"/>
      <c r="D4266" s="224" t="str">
        <f t="shared" si="1277"/>
        <v/>
      </c>
      <c r="E4266" s="225"/>
      <c r="F4266" s="226">
        <f t="shared" si="1278"/>
        <v>0</v>
      </c>
      <c r="G4266" s="286">
        <f t="shared" si="1280"/>
        <v>0</v>
      </c>
    </row>
    <row r="4267" spans="1:123" s="229" customFormat="1" ht="24" customHeight="1" x14ac:dyDescent="0.2">
      <c r="A4267" s="224" t="str">
        <f t="shared" si="1276"/>
        <v/>
      </c>
      <c r="B4267" s="222" t="str">
        <f t="shared" si="1279"/>
        <v/>
      </c>
      <c r="C4267" s="223"/>
      <c r="D4267" s="224" t="str">
        <f t="shared" si="1277"/>
        <v/>
      </c>
      <c r="E4267" s="225"/>
      <c r="F4267" s="226">
        <f t="shared" si="1278"/>
        <v>0</v>
      </c>
      <c r="G4267" s="286">
        <f t="shared" si="1280"/>
        <v>0</v>
      </c>
    </row>
    <row r="4268" spans="1:123" s="229" customFormat="1" ht="24" customHeight="1" x14ac:dyDescent="0.2">
      <c r="A4268" s="224" t="str">
        <f t="shared" si="1276"/>
        <v/>
      </c>
      <c r="B4268" s="222" t="str">
        <f t="shared" si="1279"/>
        <v/>
      </c>
      <c r="C4268" s="223"/>
      <c r="D4268" s="224" t="str">
        <f t="shared" si="1277"/>
        <v/>
      </c>
      <c r="E4268" s="225"/>
      <c r="F4268" s="226">
        <f t="shared" si="1278"/>
        <v>0</v>
      </c>
      <c r="G4268" s="286">
        <f t="shared" si="1280"/>
        <v>0</v>
      </c>
    </row>
    <row r="4269" spans="1:123" s="229" customFormat="1" ht="24" customHeight="1" x14ac:dyDescent="0.2">
      <c r="A4269" s="224" t="str">
        <f t="shared" si="1276"/>
        <v/>
      </c>
      <c r="B4269" s="222" t="str">
        <f t="shared" si="1279"/>
        <v/>
      </c>
      <c r="C4269" s="223"/>
      <c r="D4269" s="224" t="str">
        <f t="shared" si="1277"/>
        <v/>
      </c>
      <c r="E4269" s="225"/>
      <c r="F4269" s="226">
        <f t="shared" si="1278"/>
        <v>0</v>
      </c>
      <c r="G4269" s="286">
        <f t="shared" si="1280"/>
        <v>0</v>
      </c>
    </row>
    <row r="4270" spans="1:123" s="229" customFormat="1" ht="24" customHeight="1" x14ac:dyDescent="0.2">
      <c r="A4270" s="224" t="str">
        <f t="shared" si="1276"/>
        <v/>
      </c>
      <c r="B4270" s="222" t="str">
        <f t="shared" si="1279"/>
        <v/>
      </c>
      <c r="C4270" s="223"/>
      <c r="D4270" s="224" t="str">
        <f t="shared" si="1277"/>
        <v/>
      </c>
      <c r="E4270" s="225"/>
      <c r="F4270" s="226">
        <f t="shared" si="1278"/>
        <v>0</v>
      </c>
      <c r="G4270" s="286">
        <f t="shared" si="1280"/>
        <v>0</v>
      </c>
    </row>
    <row r="4271" spans="1:123" s="229" customFormat="1" ht="24" customHeight="1" x14ac:dyDescent="0.2">
      <c r="A4271" s="224" t="str">
        <f t="shared" si="1276"/>
        <v/>
      </c>
      <c r="B4271" s="222" t="str">
        <f t="shared" si="1279"/>
        <v/>
      </c>
      <c r="C4271" s="223"/>
      <c r="D4271" s="224" t="str">
        <f t="shared" si="1277"/>
        <v/>
      </c>
      <c r="E4271" s="225"/>
      <c r="F4271" s="226">
        <f t="shared" si="1278"/>
        <v>0</v>
      </c>
      <c r="G4271" s="286">
        <f t="shared" si="1280"/>
        <v>0</v>
      </c>
    </row>
    <row r="4272" spans="1:123" s="229" customFormat="1" ht="24" customHeight="1" x14ac:dyDescent="0.2">
      <c r="A4272" s="224" t="str">
        <f t="shared" si="1276"/>
        <v/>
      </c>
      <c r="B4272" s="222" t="str">
        <f t="shared" si="1279"/>
        <v/>
      </c>
      <c r="C4272" s="223"/>
      <c r="D4272" s="224" t="str">
        <f t="shared" si="1277"/>
        <v/>
      </c>
      <c r="E4272" s="225"/>
      <c r="F4272" s="226">
        <f t="shared" si="1278"/>
        <v>0</v>
      </c>
      <c r="G4272" s="286">
        <f t="shared" si="1280"/>
        <v>0</v>
      </c>
    </row>
    <row r="4273" spans="1:7" s="229" customFormat="1" ht="24" customHeight="1" x14ac:dyDescent="0.2">
      <c r="A4273" s="224" t="str">
        <f t="shared" si="1276"/>
        <v/>
      </c>
      <c r="B4273" s="222" t="str">
        <f t="shared" si="1279"/>
        <v/>
      </c>
      <c r="C4273" s="223"/>
      <c r="D4273" s="224" t="str">
        <f t="shared" si="1277"/>
        <v/>
      </c>
      <c r="E4273" s="225"/>
      <c r="F4273" s="226">
        <f t="shared" si="1278"/>
        <v>0</v>
      </c>
      <c r="G4273" s="286">
        <f t="shared" si="1280"/>
        <v>0</v>
      </c>
    </row>
    <row r="4274" spans="1:7" s="229" customFormat="1" ht="24" customHeight="1" x14ac:dyDescent="0.2">
      <c r="A4274" s="224" t="str">
        <f t="shared" si="1276"/>
        <v/>
      </c>
      <c r="B4274" s="222" t="str">
        <f t="shared" si="1279"/>
        <v/>
      </c>
      <c r="C4274" s="223"/>
      <c r="D4274" s="224" t="str">
        <f t="shared" si="1277"/>
        <v/>
      </c>
      <c r="E4274" s="225"/>
      <c r="F4274" s="226">
        <f t="shared" si="1278"/>
        <v>0</v>
      </c>
      <c r="G4274" s="286">
        <f t="shared" si="1280"/>
        <v>0</v>
      </c>
    </row>
    <row r="4275" spans="1:7" s="229" customFormat="1" ht="24" customHeight="1" x14ac:dyDescent="0.2">
      <c r="A4275" s="224" t="str">
        <f t="shared" si="1276"/>
        <v/>
      </c>
      <c r="B4275" s="222" t="str">
        <f t="shared" si="1279"/>
        <v/>
      </c>
      <c r="C4275" s="223"/>
      <c r="D4275" s="224" t="str">
        <f t="shared" si="1277"/>
        <v/>
      </c>
      <c r="E4275" s="225"/>
      <c r="F4275" s="227">
        <f t="shared" si="1278"/>
        <v>0</v>
      </c>
      <c r="G4275" s="286">
        <f t="shared" si="1280"/>
        <v>0</v>
      </c>
    </row>
    <row r="4276" spans="1:7" ht="24" customHeight="1" x14ac:dyDescent="0.2">
      <c r="A4276" s="287"/>
      <c r="D4276" s="97"/>
      <c r="E4276" s="98"/>
      <c r="F4276" s="273" t="s">
        <v>31</v>
      </c>
      <c r="G4276" s="288">
        <f>SUBTOTAL(9,G4262:G4275)</f>
        <v>0</v>
      </c>
    </row>
    <row r="4277" spans="1:7" ht="24" customHeight="1" x14ac:dyDescent="0.2">
      <c r="A4277" s="287"/>
      <c r="C4277" s="107" t="s">
        <v>605</v>
      </c>
      <c r="D4277" s="97"/>
      <c r="E4277" s="98"/>
      <c r="G4277" s="289"/>
    </row>
    <row r="4278" spans="1:7" s="229" customFormat="1" ht="24" customHeight="1" x14ac:dyDescent="0.2">
      <c r="A4278" s="224" t="str">
        <f t="shared" ref="A4278:A4285" si="1281">IFERROR(VLOOKUP(C4278,Tabla_Insumos,4,FALSE),"")</f>
        <v/>
      </c>
      <c r="B4278" s="222">
        <f t="shared" ref="B4278:B4285" si="1282">IFERROR(VLOOKUP(A4278,Tabla_Indices,5,FALSE),"")</f>
        <v>0</v>
      </c>
      <c r="C4278" s="223"/>
      <c r="D4278" s="224" t="str">
        <f t="shared" ref="D4278:D4285" si="1283">IFERROR(VLOOKUP(C4278,Tabla_Insumos,2,FALSE),"")</f>
        <v/>
      </c>
      <c r="E4278" s="225"/>
      <c r="F4278" s="228">
        <f t="shared" ref="F4278:F4285" si="1284">IFERROR(VLOOKUP(C4278,Tabla_Insumos,3,FALSE),0)</f>
        <v>0</v>
      </c>
      <c r="G4278" s="286">
        <f>ROUND(E4278*F4278,2)</f>
        <v>0</v>
      </c>
    </row>
    <row r="4279" spans="1:7" s="229" customFormat="1" ht="24" customHeight="1" x14ac:dyDescent="0.2">
      <c r="A4279" s="224" t="str">
        <f t="shared" si="1281"/>
        <v/>
      </c>
      <c r="B4279" s="222">
        <f t="shared" si="1282"/>
        <v>0</v>
      </c>
      <c r="C4279" s="223"/>
      <c r="D4279" s="224" t="str">
        <f t="shared" si="1283"/>
        <v/>
      </c>
      <c r="E4279" s="225"/>
      <c r="F4279" s="228">
        <f t="shared" si="1284"/>
        <v>0</v>
      </c>
      <c r="G4279" s="286">
        <f>ROUND(E4279*F4279,2)</f>
        <v>0</v>
      </c>
    </row>
    <row r="4280" spans="1:7" s="229" customFormat="1" ht="24" customHeight="1" x14ac:dyDescent="0.2">
      <c r="A4280" s="224" t="str">
        <f t="shared" si="1281"/>
        <v/>
      </c>
      <c r="B4280" s="222">
        <f t="shared" si="1282"/>
        <v>0</v>
      </c>
      <c r="C4280" s="223"/>
      <c r="D4280" s="224" t="str">
        <f t="shared" si="1283"/>
        <v/>
      </c>
      <c r="E4280" s="225"/>
      <c r="F4280" s="228">
        <f t="shared" si="1284"/>
        <v>0</v>
      </c>
      <c r="G4280" s="286">
        <f t="shared" ref="G4280:G4285" si="1285">ROUND(E4280*F4280,2)</f>
        <v>0</v>
      </c>
    </row>
    <row r="4281" spans="1:7" s="229" customFormat="1" ht="24" customHeight="1" x14ac:dyDescent="0.2">
      <c r="A4281" s="224" t="str">
        <f t="shared" si="1281"/>
        <v/>
      </c>
      <c r="B4281" s="222">
        <f t="shared" si="1282"/>
        <v>0</v>
      </c>
      <c r="C4281" s="223"/>
      <c r="D4281" s="224" t="str">
        <f t="shared" si="1283"/>
        <v/>
      </c>
      <c r="E4281" s="225"/>
      <c r="F4281" s="228">
        <f t="shared" si="1284"/>
        <v>0</v>
      </c>
      <c r="G4281" s="286">
        <f t="shared" si="1285"/>
        <v>0</v>
      </c>
    </row>
    <row r="4282" spans="1:7" s="229" customFormat="1" ht="24" customHeight="1" x14ac:dyDescent="0.2">
      <c r="A4282" s="224" t="str">
        <f t="shared" si="1281"/>
        <v/>
      </c>
      <c r="B4282" s="222">
        <f t="shared" si="1282"/>
        <v>0</v>
      </c>
      <c r="C4282" s="223"/>
      <c r="D4282" s="224" t="str">
        <f t="shared" si="1283"/>
        <v/>
      </c>
      <c r="E4282" s="225"/>
      <c r="F4282" s="226">
        <f t="shared" si="1284"/>
        <v>0</v>
      </c>
      <c r="G4282" s="286">
        <f t="shared" si="1285"/>
        <v>0</v>
      </c>
    </row>
    <row r="4283" spans="1:7" s="229" customFormat="1" ht="24" customHeight="1" x14ac:dyDescent="0.2">
      <c r="A4283" s="224" t="str">
        <f t="shared" si="1281"/>
        <v/>
      </c>
      <c r="B4283" s="222">
        <f t="shared" si="1282"/>
        <v>0</v>
      </c>
      <c r="C4283" s="223"/>
      <c r="D4283" s="224" t="str">
        <f t="shared" si="1283"/>
        <v/>
      </c>
      <c r="E4283" s="225"/>
      <c r="F4283" s="226">
        <f t="shared" si="1284"/>
        <v>0</v>
      </c>
      <c r="G4283" s="286">
        <f t="shared" si="1285"/>
        <v>0</v>
      </c>
    </row>
    <row r="4284" spans="1:7" s="229" customFormat="1" ht="24" customHeight="1" x14ac:dyDescent="0.2">
      <c r="A4284" s="224" t="str">
        <f t="shared" si="1281"/>
        <v/>
      </c>
      <c r="B4284" s="222">
        <f t="shared" si="1282"/>
        <v>0</v>
      </c>
      <c r="C4284" s="223"/>
      <c r="D4284" s="224" t="str">
        <f t="shared" si="1283"/>
        <v/>
      </c>
      <c r="E4284" s="225"/>
      <c r="F4284" s="226">
        <f t="shared" si="1284"/>
        <v>0</v>
      </c>
      <c r="G4284" s="286">
        <f t="shared" si="1285"/>
        <v>0</v>
      </c>
    </row>
    <row r="4285" spans="1:7" s="229" customFormat="1" ht="24" customHeight="1" x14ac:dyDescent="0.2">
      <c r="A4285" s="224" t="str">
        <f t="shared" si="1281"/>
        <v/>
      </c>
      <c r="B4285" s="222">
        <f t="shared" si="1282"/>
        <v>0</v>
      </c>
      <c r="C4285" s="223"/>
      <c r="D4285" s="224" t="str">
        <f t="shared" si="1283"/>
        <v/>
      </c>
      <c r="E4285" s="225"/>
      <c r="F4285" s="226">
        <f t="shared" si="1284"/>
        <v>0</v>
      </c>
      <c r="G4285" s="286">
        <f t="shared" si="1285"/>
        <v>0</v>
      </c>
    </row>
    <row r="4286" spans="1:7" ht="24" customHeight="1" x14ac:dyDescent="0.2">
      <c r="A4286" s="287"/>
      <c r="D4286" s="97"/>
      <c r="E4286" s="98"/>
      <c r="F4286" s="273" t="s">
        <v>32</v>
      </c>
      <c r="G4286" s="288">
        <f>SUBTOTAL(9,G4278:G4285)</f>
        <v>0</v>
      </c>
    </row>
    <row r="4287" spans="1:7" ht="24" customHeight="1" x14ac:dyDescent="0.2">
      <c r="A4287" s="287"/>
      <c r="C4287" s="107" t="s">
        <v>606</v>
      </c>
      <c r="D4287" s="97"/>
      <c r="E4287" s="98"/>
      <c r="G4287" s="289"/>
    </row>
    <row r="4288" spans="1:7" s="229" customFormat="1" ht="24" customHeight="1" x14ac:dyDescent="0.2">
      <c r="A4288" s="224" t="str">
        <f t="shared" ref="A4288:A4296" si="1286">IFERROR(VLOOKUP(C4288,Tabla_Insumos,4,FALSE),"")</f>
        <v/>
      </c>
      <c r="B4288" s="222" t="str">
        <f t="shared" ref="B4288:B4296" si="1287">IFERROR(VLOOKUP(C4288,Tabla_Insumos,5,FALSE),"")</f>
        <v/>
      </c>
      <c r="C4288" s="223"/>
      <c r="D4288" s="224" t="str">
        <f t="shared" ref="D4288:D4296" si="1288">IFERROR(VLOOKUP(C4288,Tabla_Insumos,2,FALSE),"")</f>
        <v/>
      </c>
      <c r="E4288" s="225"/>
      <c r="F4288" s="226">
        <f t="shared" ref="F4288:F4296" si="1289">IFERROR(VLOOKUP(C4288,Tabla_Insumos,3,FALSE),0)</f>
        <v>0</v>
      </c>
      <c r="G4288" s="286">
        <f t="shared" ref="G4288:G4296" si="1290">ROUND(E4288*F4288,2)</f>
        <v>0</v>
      </c>
    </row>
    <row r="4289" spans="1:7" s="229" customFormat="1" ht="24" customHeight="1" x14ac:dyDescent="0.2">
      <c r="A4289" s="224" t="str">
        <f t="shared" si="1286"/>
        <v/>
      </c>
      <c r="B4289" s="222" t="str">
        <f t="shared" si="1287"/>
        <v/>
      </c>
      <c r="C4289" s="223"/>
      <c r="D4289" s="224" t="str">
        <f t="shared" si="1288"/>
        <v/>
      </c>
      <c r="E4289" s="225"/>
      <c r="F4289" s="226">
        <f t="shared" si="1289"/>
        <v>0</v>
      </c>
      <c r="G4289" s="286">
        <f t="shared" si="1290"/>
        <v>0</v>
      </c>
    </row>
    <row r="4290" spans="1:7" s="229" customFormat="1" ht="24" customHeight="1" x14ac:dyDescent="0.2">
      <c r="A4290" s="224" t="str">
        <f t="shared" si="1286"/>
        <v/>
      </c>
      <c r="B4290" s="222" t="str">
        <f t="shared" si="1287"/>
        <v/>
      </c>
      <c r="C4290" s="223"/>
      <c r="D4290" s="224" t="str">
        <f t="shared" si="1288"/>
        <v/>
      </c>
      <c r="E4290" s="225"/>
      <c r="F4290" s="226">
        <f t="shared" si="1289"/>
        <v>0</v>
      </c>
      <c r="G4290" s="286">
        <f t="shared" si="1290"/>
        <v>0</v>
      </c>
    </row>
    <row r="4291" spans="1:7" s="229" customFormat="1" ht="24" customHeight="1" x14ac:dyDescent="0.2">
      <c r="A4291" s="224" t="str">
        <f t="shared" si="1286"/>
        <v/>
      </c>
      <c r="B4291" s="222" t="str">
        <f t="shared" si="1287"/>
        <v/>
      </c>
      <c r="C4291" s="223"/>
      <c r="D4291" s="224" t="str">
        <f t="shared" si="1288"/>
        <v/>
      </c>
      <c r="E4291" s="225"/>
      <c r="F4291" s="226">
        <f t="shared" si="1289"/>
        <v>0</v>
      </c>
      <c r="G4291" s="286">
        <f t="shared" si="1290"/>
        <v>0</v>
      </c>
    </row>
    <row r="4292" spans="1:7" s="229" customFormat="1" ht="24" customHeight="1" x14ac:dyDescent="0.2">
      <c r="A4292" s="224" t="str">
        <f t="shared" si="1286"/>
        <v/>
      </c>
      <c r="B4292" s="222" t="str">
        <f t="shared" si="1287"/>
        <v/>
      </c>
      <c r="C4292" s="223"/>
      <c r="D4292" s="224" t="str">
        <f t="shared" si="1288"/>
        <v/>
      </c>
      <c r="E4292" s="225"/>
      <c r="F4292" s="226">
        <f t="shared" si="1289"/>
        <v>0</v>
      </c>
      <c r="G4292" s="286">
        <f t="shared" si="1290"/>
        <v>0</v>
      </c>
    </row>
    <row r="4293" spans="1:7" s="229" customFormat="1" ht="24" customHeight="1" x14ac:dyDescent="0.2">
      <c r="A4293" s="224" t="str">
        <f t="shared" si="1286"/>
        <v/>
      </c>
      <c r="B4293" s="222" t="str">
        <f t="shared" si="1287"/>
        <v/>
      </c>
      <c r="C4293" s="223"/>
      <c r="D4293" s="224" t="str">
        <f t="shared" si="1288"/>
        <v/>
      </c>
      <c r="E4293" s="225"/>
      <c r="F4293" s="226">
        <f t="shared" si="1289"/>
        <v>0</v>
      </c>
      <c r="G4293" s="286">
        <f t="shared" si="1290"/>
        <v>0</v>
      </c>
    </row>
    <row r="4294" spans="1:7" s="229" customFormat="1" ht="24" customHeight="1" x14ac:dyDescent="0.2">
      <c r="A4294" s="224" t="str">
        <f t="shared" si="1286"/>
        <v/>
      </c>
      <c r="B4294" s="222" t="str">
        <f t="shared" si="1287"/>
        <v/>
      </c>
      <c r="C4294" s="223"/>
      <c r="D4294" s="224" t="str">
        <f t="shared" si="1288"/>
        <v/>
      </c>
      <c r="E4294" s="225"/>
      <c r="F4294" s="226">
        <f t="shared" si="1289"/>
        <v>0</v>
      </c>
      <c r="G4294" s="286">
        <f t="shared" si="1290"/>
        <v>0</v>
      </c>
    </row>
    <row r="4295" spans="1:7" s="229" customFormat="1" ht="24" customHeight="1" x14ac:dyDescent="0.2">
      <c r="A4295" s="224" t="str">
        <f t="shared" si="1286"/>
        <v/>
      </c>
      <c r="B4295" s="222" t="str">
        <f t="shared" si="1287"/>
        <v/>
      </c>
      <c r="C4295" s="223"/>
      <c r="D4295" s="224" t="str">
        <f t="shared" si="1288"/>
        <v/>
      </c>
      <c r="E4295" s="225"/>
      <c r="F4295" s="226">
        <f t="shared" si="1289"/>
        <v>0</v>
      </c>
      <c r="G4295" s="286">
        <f t="shared" si="1290"/>
        <v>0</v>
      </c>
    </row>
    <row r="4296" spans="1:7" s="229" customFormat="1" ht="24" customHeight="1" x14ac:dyDescent="0.2">
      <c r="A4296" s="224" t="str">
        <f t="shared" si="1286"/>
        <v/>
      </c>
      <c r="B4296" s="222" t="str">
        <f t="shared" si="1287"/>
        <v/>
      </c>
      <c r="C4296" s="223"/>
      <c r="D4296" s="224" t="str">
        <f t="shared" si="1288"/>
        <v/>
      </c>
      <c r="E4296" s="225"/>
      <c r="F4296" s="226">
        <f t="shared" si="1289"/>
        <v>0</v>
      </c>
      <c r="G4296" s="286">
        <f t="shared" si="1290"/>
        <v>0</v>
      </c>
    </row>
    <row r="4297" spans="1:7" ht="24" customHeight="1" x14ac:dyDescent="0.2">
      <c r="A4297" s="290"/>
      <c r="B4297" s="97"/>
      <c r="D4297" s="97"/>
      <c r="E4297" s="98"/>
      <c r="F4297" s="273" t="s">
        <v>33</v>
      </c>
      <c r="G4297" s="288">
        <f>SUBTOTAL(9,G4288:G4296)</f>
        <v>0</v>
      </c>
    </row>
    <row r="4298" spans="1:7" ht="24" customHeight="1" x14ac:dyDescent="0.2">
      <c r="A4298" s="291"/>
      <c r="B4298" s="97"/>
      <c r="D4298" s="97"/>
      <c r="E4298" s="98"/>
      <c r="G4298" s="289"/>
    </row>
    <row r="4299" spans="1:7" ht="24" customHeight="1" x14ac:dyDescent="0.2">
      <c r="A4299" s="292" t="str">
        <f>B4257</f>
        <v/>
      </c>
      <c r="B4299" s="293" t="str">
        <f>C4257</f>
        <v/>
      </c>
      <c r="C4299" s="104"/>
      <c r="D4299" s="104" t="s">
        <v>34</v>
      </c>
      <c r="E4299" s="105"/>
      <c r="F4299" s="295" t="s">
        <v>35</v>
      </c>
      <c r="G4299" s="294">
        <f>SUBTOTAL(9,G4262:G4298)</f>
        <v>0</v>
      </c>
    </row>
    <row r="4301" spans="1:7" ht="24" customHeight="1" x14ac:dyDescent="0.2">
      <c r="A4301" s="274" t="s">
        <v>37</v>
      </c>
      <c r="B4301" s="275"/>
      <c r="C4301" s="275"/>
      <c r="D4301" s="275"/>
      <c r="E4301" s="275"/>
      <c r="F4301" s="275"/>
      <c r="G4301" s="276"/>
    </row>
    <row r="4302" spans="1:7" ht="24" customHeight="1" x14ac:dyDescent="0.2">
      <c r="A4302" s="277" t="s">
        <v>602</v>
      </c>
      <c r="B4302" s="93" t="str">
        <f>Comitente</f>
        <v>DIRECCION PROVINCIAL DE ESPACIOS VERDES</v>
      </c>
      <c r="C4302" s="89"/>
      <c r="D4302" s="94"/>
      <c r="E4302" s="94"/>
      <c r="F4302" s="95"/>
      <c r="G4302" s="278"/>
    </row>
    <row r="4303" spans="1:7" ht="24" customHeight="1" x14ac:dyDescent="0.2">
      <c r="A4303" s="277" t="s">
        <v>603</v>
      </c>
      <c r="B4303" s="93">
        <f>Contratista</f>
        <v>0</v>
      </c>
      <c r="C4303" s="90"/>
      <c r="D4303" s="90"/>
      <c r="E4303" s="90"/>
      <c r="F4303" s="96"/>
      <c r="G4303" s="279"/>
    </row>
    <row r="4304" spans="1:7" ht="24" customHeight="1" x14ac:dyDescent="0.2">
      <c r="A4304" s="277" t="s">
        <v>24</v>
      </c>
      <c r="B4304" s="93" t="str">
        <f>Obra</f>
        <v>EXTRACCION DE MANGRULLO EXISTENTE, PROVISION DE NUEVO MANGRULLO Y REFUNCIONALIZACION DE JUEGOS DE NIÑOS EN PARQUE DE MAYO</v>
      </c>
      <c r="C4304" s="90"/>
      <c r="D4304" s="90"/>
      <c r="E4304" s="90"/>
      <c r="F4304" s="96" t="s">
        <v>38</v>
      </c>
      <c r="G4304" s="280">
        <f>Fecha_Base</f>
        <v>44865</v>
      </c>
    </row>
    <row r="4305" spans="1:123" ht="24" customHeight="1" x14ac:dyDescent="0.2">
      <c r="A4305" s="281" t="s">
        <v>601</v>
      </c>
      <c r="B4305" s="91" t="str">
        <f>Ubicación</f>
        <v>CAPITAL</v>
      </c>
      <c r="C4305" s="91"/>
      <c r="D4305" s="97"/>
      <c r="E4305" s="98"/>
      <c r="G4305" s="282"/>
    </row>
    <row r="4306" spans="1:123" ht="24" customHeight="1" x14ac:dyDescent="0.2">
      <c r="A4306" s="281" t="s">
        <v>39</v>
      </c>
      <c r="B4306" s="100" t="str">
        <f>IFERROR(VALUE(LEFT(B4307,FIND(".",B4307)-1)),"")</f>
        <v/>
      </c>
      <c r="C4306" s="92" t="str">
        <f>IFERROR(VLOOKUP(B4306,Tabla_CyP,2,FALSE),"")</f>
        <v/>
      </c>
      <c r="E4306" s="98"/>
      <c r="G4306" s="282"/>
    </row>
    <row r="4307" spans="1:123" ht="24" customHeight="1" x14ac:dyDescent="0.2">
      <c r="A4307" s="281" t="s">
        <v>25</v>
      </c>
      <c r="B4307" s="101" t="str">
        <f>IFERROR(VLOOKUP(COUNTIF($A$1:A4307,"ANALISIS DE PRECIOS"),Tabla_NumeroItem,2,FALSE),"")</f>
        <v/>
      </c>
      <c r="C4307" s="92" t="str">
        <f>IFERROR(VLOOKUP(B4307,Tabla_CyP,2,FALSE),"")</f>
        <v/>
      </c>
      <c r="D4307" s="97"/>
      <c r="E4307" s="98"/>
      <c r="F4307" s="96" t="s">
        <v>26</v>
      </c>
      <c r="G4307" s="283" t="str">
        <f>IFERROR(VLOOKUP(B4307,Tabla_CyP,4,FALSE),"")</f>
        <v/>
      </c>
    </row>
    <row r="4308" spans="1:123" ht="24" customHeight="1" x14ac:dyDescent="0.2">
      <c r="A4308" s="281"/>
      <c r="B4308" s="91"/>
      <c r="D4308" s="97"/>
      <c r="E4308" s="98"/>
      <c r="G4308" s="282"/>
    </row>
    <row r="4309" spans="1:123" ht="24" customHeight="1" x14ac:dyDescent="0.2">
      <c r="A4309" s="334" t="s">
        <v>507</v>
      </c>
      <c r="B4309" s="335"/>
      <c r="C4309" s="336" t="s">
        <v>0</v>
      </c>
      <c r="D4309" s="336" t="s">
        <v>27</v>
      </c>
      <c r="E4309" s="338" t="s">
        <v>28</v>
      </c>
      <c r="F4309" s="340" t="s">
        <v>29</v>
      </c>
      <c r="G4309" s="340" t="s">
        <v>30</v>
      </c>
    </row>
    <row r="4310" spans="1:123" s="97" customFormat="1" ht="24" customHeight="1" x14ac:dyDescent="0.2">
      <c r="A4310" s="102" t="s">
        <v>508</v>
      </c>
      <c r="B4310" s="102" t="s">
        <v>509</v>
      </c>
      <c r="C4310" s="337"/>
      <c r="D4310" s="337"/>
      <c r="E4310" s="339"/>
      <c r="F4310" s="341"/>
      <c r="G4310" s="341"/>
      <c r="H4310" s="230"/>
      <c r="I4310" s="230"/>
      <c r="J4310" s="230"/>
      <c r="K4310" s="230"/>
      <c r="L4310" s="230"/>
      <c r="M4310" s="230"/>
      <c r="N4310" s="230"/>
      <c r="O4310" s="230"/>
      <c r="P4310" s="230"/>
      <c r="Q4310" s="230"/>
      <c r="R4310" s="230"/>
      <c r="S4310" s="230"/>
      <c r="T4310" s="230"/>
      <c r="U4310" s="230"/>
      <c r="V4310" s="230"/>
      <c r="W4310" s="230"/>
      <c r="X4310" s="230"/>
      <c r="Y4310" s="230"/>
      <c r="Z4310" s="230"/>
      <c r="AA4310" s="230"/>
      <c r="AB4310" s="230"/>
      <c r="AC4310" s="230"/>
      <c r="AD4310" s="230"/>
      <c r="AE4310" s="230"/>
      <c r="AF4310" s="230"/>
      <c r="AG4310" s="230"/>
      <c r="AH4310" s="230"/>
      <c r="AI4310" s="230"/>
      <c r="AJ4310" s="230"/>
      <c r="AK4310" s="230"/>
      <c r="AL4310" s="230"/>
      <c r="AM4310" s="230"/>
      <c r="AN4310" s="230"/>
      <c r="AO4310" s="230"/>
      <c r="AP4310" s="230"/>
      <c r="AQ4310" s="230"/>
      <c r="AR4310" s="230"/>
      <c r="AS4310" s="230"/>
      <c r="AT4310" s="230"/>
      <c r="AU4310" s="230"/>
      <c r="AV4310" s="230"/>
      <c r="AW4310" s="230"/>
      <c r="AX4310" s="230"/>
      <c r="AY4310" s="230"/>
      <c r="AZ4310" s="230"/>
      <c r="BA4310" s="230"/>
      <c r="BB4310" s="230"/>
      <c r="BC4310" s="230"/>
      <c r="BD4310" s="230"/>
      <c r="BE4310" s="230"/>
      <c r="BF4310" s="230"/>
      <c r="BG4310" s="230"/>
      <c r="BH4310" s="230"/>
      <c r="BI4310" s="230"/>
      <c r="BJ4310" s="230"/>
      <c r="BK4310" s="230"/>
      <c r="BL4310" s="230"/>
      <c r="BM4310" s="230"/>
      <c r="BN4310" s="230"/>
      <c r="BO4310" s="230"/>
      <c r="BP4310" s="230"/>
      <c r="BQ4310" s="230"/>
      <c r="BR4310" s="230"/>
      <c r="BS4310" s="230"/>
      <c r="BT4310" s="230"/>
      <c r="BU4310" s="230"/>
      <c r="BV4310" s="230"/>
      <c r="BW4310" s="230"/>
      <c r="BX4310" s="230"/>
      <c r="BY4310" s="230"/>
      <c r="BZ4310" s="230"/>
      <c r="CA4310" s="230"/>
      <c r="CB4310" s="230"/>
      <c r="CC4310" s="230"/>
      <c r="CD4310" s="230"/>
      <c r="CE4310" s="230"/>
      <c r="CF4310" s="230"/>
      <c r="CG4310" s="230"/>
      <c r="CH4310" s="230"/>
      <c r="CI4310" s="230"/>
      <c r="CJ4310" s="230"/>
      <c r="CK4310" s="230"/>
      <c r="CL4310" s="230"/>
      <c r="CM4310" s="230"/>
      <c r="CN4310" s="230"/>
      <c r="CO4310" s="230"/>
      <c r="CP4310" s="230"/>
      <c r="CQ4310" s="230"/>
      <c r="CR4310" s="230"/>
      <c r="CS4310" s="230"/>
      <c r="CT4310" s="230"/>
      <c r="CU4310" s="230"/>
      <c r="CV4310" s="230"/>
      <c r="CW4310" s="230"/>
      <c r="CX4310" s="230"/>
      <c r="CY4310" s="230"/>
      <c r="CZ4310" s="230"/>
      <c r="DA4310" s="230"/>
      <c r="DB4310" s="230"/>
      <c r="DC4310" s="230"/>
      <c r="DD4310" s="230"/>
      <c r="DE4310" s="230"/>
      <c r="DF4310" s="230"/>
      <c r="DG4310" s="230"/>
      <c r="DH4310" s="230"/>
      <c r="DI4310" s="230"/>
      <c r="DJ4310" s="230"/>
      <c r="DK4310" s="230"/>
      <c r="DL4310" s="230"/>
      <c r="DM4310" s="230"/>
      <c r="DN4310" s="230"/>
      <c r="DO4310" s="230"/>
      <c r="DP4310" s="230"/>
      <c r="DQ4310" s="230"/>
      <c r="DR4310" s="230"/>
      <c r="DS4310" s="230"/>
    </row>
    <row r="4311" spans="1:123" ht="24" customHeight="1" x14ac:dyDescent="0.2">
      <c r="A4311" s="284"/>
      <c r="B4311" s="103"/>
      <c r="C4311" s="143" t="s">
        <v>604</v>
      </c>
      <c r="D4311" s="104"/>
      <c r="E4311" s="105"/>
      <c r="F4311" s="106"/>
      <c r="G4311" s="285"/>
    </row>
    <row r="4312" spans="1:123" s="229" customFormat="1" ht="24" customHeight="1" x14ac:dyDescent="0.2">
      <c r="A4312" s="224" t="str">
        <f t="shared" ref="A4312:A4325" si="1291">IFERROR(VLOOKUP(C4312,Tabla_Insumos,4,FALSE),"")</f>
        <v/>
      </c>
      <c r="B4312" s="222" t="str">
        <f>IFERROR(VLOOKUP(C4312,Tabla_Insumos,5,FALSE),"")</f>
        <v/>
      </c>
      <c r="C4312" s="223"/>
      <c r="D4312" s="224" t="str">
        <f t="shared" ref="D4312:D4325" si="1292">IFERROR(VLOOKUP(C4312,Tabla_Insumos,2,FALSE),"")</f>
        <v/>
      </c>
      <c r="E4312" s="225"/>
      <c r="F4312" s="226">
        <f t="shared" ref="F4312:F4325" si="1293">IFERROR(VLOOKUP(C4312,Tabla_Insumos,3,FALSE),0)</f>
        <v>0</v>
      </c>
      <c r="G4312" s="286">
        <f>ROUND(E4312*F4312,2)</f>
        <v>0</v>
      </c>
    </row>
    <row r="4313" spans="1:123" s="229" customFormat="1" ht="24" customHeight="1" x14ac:dyDescent="0.2">
      <c r="A4313" s="224" t="str">
        <f t="shared" si="1291"/>
        <v/>
      </c>
      <c r="B4313" s="222" t="str">
        <f t="shared" ref="B4313:B4325" si="1294">IFERROR(VLOOKUP(C4313,Tabla_Insumos,5,FALSE),"")</f>
        <v/>
      </c>
      <c r="C4313" s="223"/>
      <c r="D4313" s="224" t="str">
        <f t="shared" si="1292"/>
        <v/>
      </c>
      <c r="E4313" s="225"/>
      <c r="F4313" s="226">
        <f t="shared" si="1293"/>
        <v>0</v>
      </c>
      <c r="G4313" s="286">
        <f t="shared" ref="G4313:G4325" si="1295">ROUND(E4313*F4313,2)</f>
        <v>0</v>
      </c>
    </row>
    <row r="4314" spans="1:123" s="229" customFormat="1" ht="24" customHeight="1" x14ac:dyDescent="0.2">
      <c r="A4314" s="224" t="str">
        <f t="shared" si="1291"/>
        <v/>
      </c>
      <c r="B4314" s="222" t="str">
        <f t="shared" si="1294"/>
        <v/>
      </c>
      <c r="C4314" s="223"/>
      <c r="D4314" s="224" t="str">
        <f t="shared" si="1292"/>
        <v/>
      </c>
      <c r="E4314" s="225"/>
      <c r="F4314" s="226">
        <f t="shared" si="1293"/>
        <v>0</v>
      </c>
      <c r="G4314" s="286">
        <f t="shared" si="1295"/>
        <v>0</v>
      </c>
    </row>
    <row r="4315" spans="1:123" s="229" customFormat="1" ht="24" customHeight="1" x14ac:dyDescent="0.2">
      <c r="A4315" s="224" t="str">
        <f t="shared" si="1291"/>
        <v/>
      </c>
      <c r="B4315" s="222" t="str">
        <f t="shared" si="1294"/>
        <v/>
      </c>
      <c r="C4315" s="223"/>
      <c r="D4315" s="224" t="str">
        <f t="shared" si="1292"/>
        <v/>
      </c>
      <c r="E4315" s="225"/>
      <c r="F4315" s="226">
        <f t="shared" si="1293"/>
        <v>0</v>
      </c>
      <c r="G4315" s="286">
        <f t="shared" si="1295"/>
        <v>0</v>
      </c>
    </row>
    <row r="4316" spans="1:123" s="229" customFormat="1" ht="24" customHeight="1" x14ac:dyDescent="0.2">
      <c r="A4316" s="224" t="str">
        <f t="shared" si="1291"/>
        <v/>
      </c>
      <c r="B4316" s="222" t="str">
        <f t="shared" si="1294"/>
        <v/>
      </c>
      <c r="C4316" s="223"/>
      <c r="D4316" s="224" t="str">
        <f t="shared" si="1292"/>
        <v/>
      </c>
      <c r="E4316" s="225"/>
      <c r="F4316" s="226">
        <f t="shared" si="1293"/>
        <v>0</v>
      </c>
      <c r="G4316" s="286">
        <f t="shared" si="1295"/>
        <v>0</v>
      </c>
    </row>
    <row r="4317" spans="1:123" s="229" customFormat="1" ht="24" customHeight="1" x14ac:dyDescent="0.2">
      <c r="A4317" s="224" t="str">
        <f t="shared" si="1291"/>
        <v/>
      </c>
      <c r="B4317" s="222" t="str">
        <f t="shared" si="1294"/>
        <v/>
      </c>
      <c r="C4317" s="223"/>
      <c r="D4317" s="224" t="str">
        <f t="shared" si="1292"/>
        <v/>
      </c>
      <c r="E4317" s="225"/>
      <c r="F4317" s="226">
        <f t="shared" si="1293"/>
        <v>0</v>
      </c>
      <c r="G4317" s="286">
        <f t="shared" si="1295"/>
        <v>0</v>
      </c>
    </row>
    <row r="4318" spans="1:123" s="229" customFormat="1" ht="24" customHeight="1" x14ac:dyDescent="0.2">
      <c r="A4318" s="224" t="str">
        <f t="shared" si="1291"/>
        <v/>
      </c>
      <c r="B4318" s="222" t="str">
        <f t="shared" si="1294"/>
        <v/>
      </c>
      <c r="C4318" s="223"/>
      <c r="D4318" s="224" t="str">
        <f t="shared" si="1292"/>
        <v/>
      </c>
      <c r="E4318" s="225"/>
      <c r="F4318" s="226">
        <f t="shared" si="1293"/>
        <v>0</v>
      </c>
      <c r="G4318" s="286">
        <f t="shared" si="1295"/>
        <v>0</v>
      </c>
    </row>
    <row r="4319" spans="1:123" s="229" customFormat="1" ht="24" customHeight="1" x14ac:dyDescent="0.2">
      <c r="A4319" s="224" t="str">
        <f t="shared" si="1291"/>
        <v/>
      </c>
      <c r="B4319" s="222" t="str">
        <f t="shared" si="1294"/>
        <v/>
      </c>
      <c r="C4319" s="223"/>
      <c r="D4319" s="224" t="str">
        <f t="shared" si="1292"/>
        <v/>
      </c>
      <c r="E4319" s="225"/>
      <c r="F4319" s="226">
        <f t="shared" si="1293"/>
        <v>0</v>
      </c>
      <c r="G4319" s="286">
        <f t="shared" si="1295"/>
        <v>0</v>
      </c>
    </row>
    <row r="4320" spans="1:123" s="229" customFormat="1" ht="24" customHeight="1" x14ac:dyDescent="0.2">
      <c r="A4320" s="224" t="str">
        <f t="shared" si="1291"/>
        <v/>
      </c>
      <c r="B4320" s="222" t="str">
        <f t="shared" si="1294"/>
        <v/>
      </c>
      <c r="C4320" s="223"/>
      <c r="D4320" s="224" t="str">
        <f t="shared" si="1292"/>
        <v/>
      </c>
      <c r="E4320" s="225"/>
      <c r="F4320" s="226">
        <f t="shared" si="1293"/>
        <v>0</v>
      </c>
      <c r="G4320" s="286">
        <f t="shared" si="1295"/>
        <v>0</v>
      </c>
    </row>
    <row r="4321" spans="1:7" s="229" customFormat="1" ht="24" customHeight="1" x14ac:dyDescent="0.2">
      <c r="A4321" s="224" t="str">
        <f t="shared" si="1291"/>
        <v/>
      </c>
      <c r="B4321" s="222" t="str">
        <f t="shared" si="1294"/>
        <v/>
      </c>
      <c r="C4321" s="223"/>
      <c r="D4321" s="224" t="str">
        <f t="shared" si="1292"/>
        <v/>
      </c>
      <c r="E4321" s="225"/>
      <c r="F4321" s="226">
        <f t="shared" si="1293"/>
        <v>0</v>
      </c>
      <c r="G4321" s="286">
        <f t="shared" si="1295"/>
        <v>0</v>
      </c>
    </row>
    <row r="4322" spans="1:7" s="229" customFormat="1" ht="24" customHeight="1" x14ac:dyDescent="0.2">
      <c r="A4322" s="224" t="str">
        <f t="shared" si="1291"/>
        <v/>
      </c>
      <c r="B4322" s="222" t="str">
        <f t="shared" si="1294"/>
        <v/>
      </c>
      <c r="C4322" s="223"/>
      <c r="D4322" s="224" t="str">
        <f t="shared" si="1292"/>
        <v/>
      </c>
      <c r="E4322" s="225"/>
      <c r="F4322" s="226">
        <f t="shared" si="1293"/>
        <v>0</v>
      </c>
      <c r="G4322" s="286">
        <f t="shared" si="1295"/>
        <v>0</v>
      </c>
    </row>
    <row r="4323" spans="1:7" s="229" customFormat="1" ht="24" customHeight="1" x14ac:dyDescent="0.2">
      <c r="A4323" s="224" t="str">
        <f t="shared" si="1291"/>
        <v/>
      </c>
      <c r="B4323" s="222" t="str">
        <f t="shared" si="1294"/>
        <v/>
      </c>
      <c r="C4323" s="223"/>
      <c r="D4323" s="224" t="str">
        <f t="shared" si="1292"/>
        <v/>
      </c>
      <c r="E4323" s="225"/>
      <c r="F4323" s="226">
        <f t="shared" si="1293"/>
        <v>0</v>
      </c>
      <c r="G4323" s="286">
        <f t="shared" si="1295"/>
        <v>0</v>
      </c>
    </row>
    <row r="4324" spans="1:7" s="229" customFormat="1" ht="24" customHeight="1" x14ac:dyDescent="0.2">
      <c r="A4324" s="224" t="str">
        <f t="shared" si="1291"/>
        <v/>
      </c>
      <c r="B4324" s="222" t="str">
        <f t="shared" si="1294"/>
        <v/>
      </c>
      <c r="C4324" s="223"/>
      <c r="D4324" s="224" t="str">
        <f t="shared" si="1292"/>
        <v/>
      </c>
      <c r="E4324" s="225"/>
      <c r="F4324" s="226">
        <f t="shared" si="1293"/>
        <v>0</v>
      </c>
      <c r="G4324" s="286">
        <f t="shared" si="1295"/>
        <v>0</v>
      </c>
    </row>
    <row r="4325" spans="1:7" s="229" customFormat="1" ht="24" customHeight="1" x14ac:dyDescent="0.2">
      <c r="A4325" s="224" t="str">
        <f t="shared" si="1291"/>
        <v/>
      </c>
      <c r="B4325" s="222" t="str">
        <f t="shared" si="1294"/>
        <v/>
      </c>
      <c r="C4325" s="223"/>
      <c r="D4325" s="224" t="str">
        <f t="shared" si="1292"/>
        <v/>
      </c>
      <c r="E4325" s="225"/>
      <c r="F4325" s="227">
        <f t="shared" si="1293"/>
        <v>0</v>
      </c>
      <c r="G4325" s="286">
        <f t="shared" si="1295"/>
        <v>0</v>
      </c>
    </row>
    <row r="4326" spans="1:7" ht="24" customHeight="1" x14ac:dyDescent="0.2">
      <c r="A4326" s="287"/>
      <c r="D4326" s="97"/>
      <c r="E4326" s="98"/>
      <c r="F4326" s="273" t="s">
        <v>31</v>
      </c>
      <c r="G4326" s="288">
        <f>SUBTOTAL(9,G4312:G4325)</f>
        <v>0</v>
      </c>
    </row>
    <row r="4327" spans="1:7" ht="24" customHeight="1" x14ac:dyDescent="0.2">
      <c r="A4327" s="287"/>
      <c r="C4327" s="107" t="s">
        <v>605</v>
      </c>
      <c r="D4327" s="97"/>
      <c r="E4327" s="98"/>
      <c r="G4327" s="289"/>
    </row>
    <row r="4328" spans="1:7" s="229" customFormat="1" ht="24" customHeight="1" x14ac:dyDescent="0.2">
      <c r="A4328" s="224" t="str">
        <f t="shared" ref="A4328:A4335" si="1296">IFERROR(VLOOKUP(C4328,Tabla_Insumos,4,FALSE),"")</f>
        <v/>
      </c>
      <c r="B4328" s="222">
        <f t="shared" ref="B4328:B4335" si="1297">IFERROR(VLOOKUP(A4328,Tabla_Indices,5,FALSE),"")</f>
        <v>0</v>
      </c>
      <c r="C4328" s="223"/>
      <c r="D4328" s="224" t="str">
        <f t="shared" ref="D4328:D4335" si="1298">IFERROR(VLOOKUP(C4328,Tabla_Insumos,2,FALSE),"")</f>
        <v/>
      </c>
      <c r="E4328" s="225"/>
      <c r="F4328" s="228">
        <f t="shared" ref="F4328:F4335" si="1299">IFERROR(VLOOKUP(C4328,Tabla_Insumos,3,FALSE),0)</f>
        <v>0</v>
      </c>
      <c r="G4328" s="286">
        <f>ROUND(E4328*F4328,2)</f>
        <v>0</v>
      </c>
    </row>
    <row r="4329" spans="1:7" s="229" customFormat="1" ht="24" customHeight="1" x14ac:dyDescent="0.2">
      <c r="A4329" s="224" t="str">
        <f t="shared" si="1296"/>
        <v/>
      </c>
      <c r="B4329" s="222">
        <f t="shared" si="1297"/>
        <v>0</v>
      </c>
      <c r="C4329" s="223"/>
      <c r="D4329" s="224" t="str">
        <f t="shared" si="1298"/>
        <v/>
      </c>
      <c r="E4329" s="225"/>
      <c r="F4329" s="228">
        <f t="shared" si="1299"/>
        <v>0</v>
      </c>
      <c r="G4329" s="286">
        <f>ROUND(E4329*F4329,2)</f>
        <v>0</v>
      </c>
    </row>
    <row r="4330" spans="1:7" s="229" customFormat="1" ht="24" customHeight="1" x14ac:dyDescent="0.2">
      <c r="A4330" s="224" t="str">
        <f t="shared" si="1296"/>
        <v/>
      </c>
      <c r="B4330" s="222">
        <f t="shared" si="1297"/>
        <v>0</v>
      </c>
      <c r="C4330" s="223"/>
      <c r="D4330" s="224" t="str">
        <f t="shared" si="1298"/>
        <v/>
      </c>
      <c r="E4330" s="225"/>
      <c r="F4330" s="228">
        <f t="shared" si="1299"/>
        <v>0</v>
      </c>
      <c r="G4330" s="286">
        <f t="shared" ref="G4330:G4335" si="1300">ROUND(E4330*F4330,2)</f>
        <v>0</v>
      </c>
    </row>
    <row r="4331" spans="1:7" s="229" customFormat="1" ht="24" customHeight="1" x14ac:dyDescent="0.2">
      <c r="A4331" s="224" t="str">
        <f t="shared" si="1296"/>
        <v/>
      </c>
      <c r="B4331" s="222">
        <f t="shared" si="1297"/>
        <v>0</v>
      </c>
      <c r="C4331" s="223"/>
      <c r="D4331" s="224" t="str">
        <f t="shared" si="1298"/>
        <v/>
      </c>
      <c r="E4331" s="225"/>
      <c r="F4331" s="228">
        <f t="shared" si="1299"/>
        <v>0</v>
      </c>
      <c r="G4331" s="286">
        <f t="shared" si="1300"/>
        <v>0</v>
      </c>
    </row>
    <row r="4332" spans="1:7" s="229" customFormat="1" ht="24" customHeight="1" x14ac:dyDescent="0.2">
      <c r="A4332" s="224" t="str">
        <f t="shared" si="1296"/>
        <v/>
      </c>
      <c r="B4332" s="222">
        <f t="shared" si="1297"/>
        <v>0</v>
      </c>
      <c r="C4332" s="223"/>
      <c r="D4332" s="224" t="str">
        <f t="shared" si="1298"/>
        <v/>
      </c>
      <c r="E4332" s="225"/>
      <c r="F4332" s="226">
        <f t="shared" si="1299"/>
        <v>0</v>
      </c>
      <c r="G4332" s="286">
        <f t="shared" si="1300"/>
        <v>0</v>
      </c>
    </row>
    <row r="4333" spans="1:7" s="229" customFormat="1" ht="24" customHeight="1" x14ac:dyDescent="0.2">
      <c r="A4333" s="224" t="str">
        <f t="shared" si="1296"/>
        <v/>
      </c>
      <c r="B4333" s="222">
        <f t="shared" si="1297"/>
        <v>0</v>
      </c>
      <c r="C4333" s="223"/>
      <c r="D4333" s="224" t="str">
        <f t="shared" si="1298"/>
        <v/>
      </c>
      <c r="E4333" s="225"/>
      <c r="F4333" s="226">
        <f t="shared" si="1299"/>
        <v>0</v>
      </c>
      <c r="G4333" s="286">
        <f t="shared" si="1300"/>
        <v>0</v>
      </c>
    </row>
    <row r="4334" spans="1:7" s="229" customFormat="1" ht="24" customHeight="1" x14ac:dyDescent="0.2">
      <c r="A4334" s="224" t="str">
        <f t="shared" si="1296"/>
        <v/>
      </c>
      <c r="B4334" s="222">
        <f t="shared" si="1297"/>
        <v>0</v>
      </c>
      <c r="C4334" s="223"/>
      <c r="D4334" s="224" t="str">
        <f t="shared" si="1298"/>
        <v/>
      </c>
      <c r="E4334" s="225"/>
      <c r="F4334" s="226">
        <f t="shared" si="1299"/>
        <v>0</v>
      </c>
      <c r="G4334" s="286">
        <f t="shared" si="1300"/>
        <v>0</v>
      </c>
    </row>
    <row r="4335" spans="1:7" s="229" customFormat="1" ht="24" customHeight="1" x14ac:dyDescent="0.2">
      <c r="A4335" s="224" t="str">
        <f t="shared" si="1296"/>
        <v/>
      </c>
      <c r="B4335" s="222">
        <f t="shared" si="1297"/>
        <v>0</v>
      </c>
      <c r="C4335" s="223"/>
      <c r="D4335" s="224" t="str">
        <f t="shared" si="1298"/>
        <v/>
      </c>
      <c r="E4335" s="225"/>
      <c r="F4335" s="226">
        <f t="shared" si="1299"/>
        <v>0</v>
      </c>
      <c r="G4335" s="286">
        <f t="shared" si="1300"/>
        <v>0</v>
      </c>
    </row>
    <row r="4336" spans="1:7" ht="24" customHeight="1" x14ac:dyDescent="0.2">
      <c r="A4336" s="287"/>
      <c r="D4336" s="97"/>
      <c r="E4336" s="98"/>
      <c r="F4336" s="273" t="s">
        <v>32</v>
      </c>
      <c r="G4336" s="288">
        <f>SUBTOTAL(9,G4328:G4335)</f>
        <v>0</v>
      </c>
    </row>
    <row r="4337" spans="1:7" ht="24" customHeight="1" x14ac:dyDescent="0.2">
      <c r="A4337" s="287"/>
      <c r="C4337" s="107" t="s">
        <v>606</v>
      </c>
      <c r="D4337" s="97"/>
      <c r="E4337" s="98"/>
      <c r="G4337" s="289"/>
    </row>
    <row r="4338" spans="1:7" s="229" customFormat="1" ht="24" customHeight="1" x14ac:dyDescent="0.2">
      <c r="A4338" s="224" t="str">
        <f t="shared" ref="A4338:A4346" si="1301">IFERROR(VLOOKUP(C4338,Tabla_Insumos,4,FALSE),"")</f>
        <v/>
      </c>
      <c r="B4338" s="222" t="str">
        <f t="shared" ref="B4338:B4346" si="1302">IFERROR(VLOOKUP(C4338,Tabla_Insumos,5,FALSE),"")</f>
        <v/>
      </c>
      <c r="C4338" s="223"/>
      <c r="D4338" s="224" t="str">
        <f t="shared" ref="D4338:D4346" si="1303">IFERROR(VLOOKUP(C4338,Tabla_Insumos,2,FALSE),"")</f>
        <v/>
      </c>
      <c r="E4338" s="225"/>
      <c r="F4338" s="226">
        <f t="shared" ref="F4338:F4346" si="1304">IFERROR(VLOOKUP(C4338,Tabla_Insumos,3,FALSE),0)</f>
        <v>0</v>
      </c>
      <c r="G4338" s="286">
        <f t="shared" ref="G4338:G4346" si="1305">ROUND(E4338*F4338,2)</f>
        <v>0</v>
      </c>
    </row>
    <row r="4339" spans="1:7" s="229" customFormat="1" ht="24" customHeight="1" x14ac:dyDescent="0.2">
      <c r="A4339" s="224" t="str">
        <f t="shared" si="1301"/>
        <v/>
      </c>
      <c r="B4339" s="222" t="str">
        <f t="shared" si="1302"/>
        <v/>
      </c>
      <c r="C4339" s="223"/>
      <c r="D4339" s="224" t="str">
        <f t="shared" si="1303"/>
        <v/>
      </c>
      <c r="E4339" s="225"/>
      <c r="F4339" s="226">
        <f t="shared" si="1304"/>
        <v>0</v>
      </c>
      <c r="G4339" s="286">
        <f t="shared" si="1305"/>
        <v>0</v>
      </c>
    </row>
    <row r="4340" spans="1:7" s="229" customFormat="1" ht="24" customHeight="1" x14ac:dyDescent="0.2">
      <c r="A4340" s="224" t="str">
        <f t="shared" si="1301"/>
        <v/>
      </c>
      <c r="B4340" s="222" t="str">
        <f t="shared" si="1302"/>
        <v/>
      </c>
      <c r="C4340" s="223"/>
      <c r="D4340" s="224" t="str">
        <f t="shared" si="1303"/>
        <v/>
      </c>
      <c r="E4340" s="225"/>
      <c r="F4340" s="226">
        <f t="shared" si="1304"/>
        <v>0</v>
      </c>
      <c r="G4340" s="286">
        <f t="shared" si="1305"/>
        <v>0</v>
      </c>
    </row>
    <row r="4341" spans="1:7" s="229" customFormat="1" ht="24" customHeight="1" x14ac:dyDescent="0.2">
      <c r="A4341" s="224" t="str">
        <f t="shared" si="1301"/>
        <v/>
      </c>
      <c r="B4341" s="222" t="str">
        <f t="shared" si="1302"/>
        <v/>
      </c>
      <c r="C4341" s="223"/>
      <c r="D4341" s="224" t="str">
        <f t="shared" si="1303"/>
        <v/>
      </c>
      <c r="E4341" s="225"/>
      <c r="F4341" s="226">
        <f t="shared" si="1304"/>
        <v>0</v>
      </c>
      <c r="G4341" s="286">
        <f t="shared" si="1305"/>
        <v>0</v>
      </c>
    </row>
    <row r="4342" spans="1:7" s="229" customFormat="1" ht="24" customHeight="1" x14ac:dyDescent="0.2">
      <c r="A4342" s="224" t="str">
        <f t="shared" si="1301"/>
        <v/>
      </c>
      <c r="B4342" s="222" t="str">
        <f t="shared" si="1302"/>
        <v/>
      </c>
      <c r="C4342" s="223"/>
      <c r="D4342" s="224" t="str">
        <f t="shared" si="1303"/>
        <v/>
      </c>
      <c r="E4342" s="225"/>
      <c r="F4342" s="226">
        <f t="shared" si="1304"/>
        <v>0</v>
      </c>
      <c r="G4342" s="286">
        <f t="shared" si="1305"/>
        <v>0</v>
      </c>
    </row>
    <row r="4343" spans="1:7" s="229" customFormat="1" ht="24" customHeight="1" x14ac:dyDescent="0.2">
      <c r="A4343" s="224" t="str">
        <f t="shared" si="1301"/>
        <v/>
      </c>
      <c r="B4343" s="222" t="str">
        <f t="shared" si="1302"/>
        <v/>
      </c>
      <c r="C4343" s="223"/>
      <c r="D4343" s="224" t="str">
        <f t="shared" si="1303"/>
        <v/>
      </c>
      <c r="E4343" s="225"/>
      <c r="F4343" s="226">
        <f t="shared" si="1304"/>
        <v>0</v>
      </c>
      <c r="G4343" s="286">
        <f t="shared" si="1305"/>
        <v>0</v>
      </c>
    </row>
    <row r="4344" spans="1:7" s="229" customFormat="1" ht="24" customHeight="1" x14ac:dyDescent="0.2">
      <c r="A4344" s="224" t="str">
        <f t="shared" si="1301"/>
        <v/>
      </c>
      <c r="B4344" s="222" t="str">
        <f t="shared" si="1302"/>
        <v/>
      </c>
      <c r="C4344" s="223"/>
      <c r="D4344" s="224" t="str">
        <f t="shared" si="1303"/>
        <v/>
      </c>
      <c r="E4344" s="225"/>
      <c r="F4344" s="226">
        <f t="shared" si="1304"/>
        <v>0</v>
      </c>
      <c r="G4344" s="286">
        <f t="shared" si="1305"/>
        <v>0</v>
      </c>
    </row>
    <row r="4345" spans="1:7" s="229" customFormat="1" ht="24" customHeight="1" x14ac:dyDescent="0.2">
      <c r="A4345" s="224" t="str">
        <f t="shared" si="1301"/>
        <v/>
      </c>
      <c r="B4345" s="222" t="str">
        <f t="shared" si="1302"/>
        <v/>
      </c>
      <c r="C4345" s="223"/>
      <c r="D4345" s="224" t="str">
        <f t="shared" si="1303"/>
        <v/>
      </c>
      <c r="E4345" s="225"/>
      <c r="F4345" s="226">
        <f t="shared" si="1304"/>
        <v>0</v>
      </c>
      <c r="G4345" s="286">
        <f t="shared" si="1305"/>
        <v>0</v>
      </c>
    </row>
    <row r="4346" spans="1:7" s="229" customFormat="1" ht="24" customHeight="1" x14ac:dyDescent="0.2">
      <c r="A4346" s="224" t="str">
        <f t="shared" si="1301"/>
        <v/>
      </c>
      <c r="B4346" s="222" t="str">
        <f t="shared" si="1302"/>
        <v/>
      </c>
      <c r="C4346" s="223"/>
      <c r="D4346" s="224" t="str">
        <f t="shared" si="1303"/>
        <v/>
      </c>
      <c r="E4346" s="225"/>
      <c r="F4346" s="226">
        <f t="shared" si="1304"/>
        <v>0</v>
      </c>
      <c r="G4346" s="286">
        <f t="shared" si="1305"/>
        <v>0</v>
      </c>
    </row>
    <row r="4347" spans="1:7" ht="24" customHeight="1" x14ac:dyDescent="0.2">
      <c r="A4347" s="290"/>
      <c r="B4347" s="97"/>
      <c r="D4347" s="97"/>
      <c r="E4347" s="98"/>
      <c r="F4347" s="273" t="s">
        <v>33</v>
      </c>
      <c r="G4347" s="288">
        <f>SUBTOTAL(9,G4338:G4346)</f>
        <v>0</v>
      </c>
    </row>
    <row r="4348" spans="1:7" ht="24" customHeight="1" x14ac:dyDescent="0.2">
      <c r="A4348" s="291"/>
      <c r="B4348" s="97"/>
      <c r="D4348" s="97"/>
      <c r="E4348" s="98"/>
      <c r="G4348" s="289"/>
    </row>
    <row r="4349" spans="1:7" ht="24" customHeight="1" x14ac:dyDescent="0.2">
      <c r="A4349" s="292" t="str">
        <f>B4307</f>
        <v/>
      </c>
      <c r="B4349" s="293" t="str">
        <f>C4307</f>
        <v/>
      </c>
      <c r="C4349" s="104"/>
      <c r="D4349" s="104" t="s">
        <v>34</v>
      </c>
      <c r="E4349" s="105"/>
      <c r="F4349" s="295" t="s">
        <v>35</v>
      </c>
      <c r="G4349" s="294">
        <f>SUBTOTAL(9,G4312:G4348)</f>
        <v>0</v>
      </c>
    </row>
    <row r="4351" spans="1:7" ht="24" customHeight="1" x14ac:dyDescent="0.2">
      <c r="A4351" s="274" t="s">
        <v>37</v>
      </c>
      <c r="B4351" s="275"/>
      <c r="C4351" s="275"/>
      <c r="D4351" s="275"/>
      <c r="E4351" s="275"/>
      <c r="F4351" s="275"/>
      <c r="G4351" s="276"/>
    </row>
    <row r="4352" spans="1:7" ht="24" customHeight="1" x14ac:dyDescent="0.2">
      <c r="A4352" s="277" t="s">
        <v>602</v>
      </c>
      <c r="B4352" s="93" t="str">
        <f>Comitente</f>
        <v>DIRECCION PROVINCIAL DE ESPACIOS VERDES</v>
      </c>
      <c r="C4352" s="89"/>
      <c r="D4352" s="94"/>
      <c r="E4352" s="94"/>
      <c r="F4352" s="95"/>
      <c r="G4352" s="278"/>
    </row>
    <row r="4353" spans="1:123" ht="24" customHeight="1" x14ac:dyDescent="0.2">
      <c r="A4353" s="277" t="s">
        <v>603</v>
      </c>
      <c r="B4353" s="93">
        <f>Contratista</f>
        <v>0</v>
      </c>
      <c r="C4353" s="90"/>
      <c r="D4353" s="90"/>
      <c r="E4353" s="90"/>
      <c r="F4353" s="96"/>
      <c r="G4353" s="279"/>
    </row>
    <row r="4354" spans="1:123" ht="24" customHeight="1" x14ac:dyDescent="0.2">
      <c r="A4354" s="277" t="s">
        <v>24</v>
      </c>
      <c r="B4354" s="93" t="str">
        <f>Obra</f>
        <v>EXTRACCION DE MANGRULLO EXISTENTE, PROVISION DE NUEVO MANGRULLO Y REFUNCIONALIZACION DE JUEGOS DE NIÑOS EN PARQUE DE MAYO</v>
      </c>
      <c r="C4354" s="90"/>
      <c r="D4354" s="90"/>
      <c r="E4354" s="90"/>
      <c r="F4354" s="96" t="s">
        <v>38</v>
      </c>
      <c r="G4354" s="280">
        <f>Fecha_Base</f>
        <v>44865</v>
      </c>
    </row>
    <row r="4355" spans="1:123" ht="24" customHeight="1" x14ac:dyDescent="0.2">
      <c r="A4355" s="281" t="s">
        <v>601</v>
      </c>
      <c r="B4355" s="91" t="str">
        <f>Ubicación</f>
        <v>CAPITAL</v>
      </c>
      <c r="C4355" s="91"/>
      <c r="D4355" s="97"/>
      <c r="E4355" s="98"/>
      <c r="G4355" s="282"/>
    </row>
    <row r="4356" spans="1:123" ht="24" customHeight="1" x14ac:dyDescent="0.2">
      <c r="A4356" s="281" t="s">
        <v>39</v>
      </c>
      <c r="B4356" s="100" t="str">
        <f>IFERROR(VALUE(LEFT(B4357,FIND(".",B4357)-1)),"")</f>
        <v/>
      </c>
      <c r="C4356" s="92" t="str">
        <f>IFERROR(VLOOKUP(B4356,Tabla_CyP,2,FALSE),"")</f>
        <v/>
      </c>
      <c r="E4356" s="98"/>
      <c r="G4356" s="282"/>
    </row>
    <row r="4357" spans="1:123" ht="24" customHeight="1" x14ac:dyDescent="0.2">
      <c r="A4357" s="281" t="s">
        <v>25</v>
      </c>
      <c r="B4357" s="101" t="str">
        <f>IFERROR(VLOOKUP(COUNTIF($A$1:A4357,"ANALISIS DE PRECIOS"),Tabla_NumeroItem,2,FALSE),"")</f>
        <v/>
      </c>
      <c r="C4357" s="92" t="str">
        <f>IFERROR(VLOOKUP(B4357,Tabla_CyP,2,FALSE),"")</f>
        <v/>
      </c>
      <c r="D4357" s="97"/>
      <c r="E4357" s="98"/>
      <c r="F4357" s="96" t="s">
        <v>26</v>
      </c>
      <c r="G4357" s="283" t="str">
        <f>IFERROR(VLOOKUP(B4357,Tabla_CyP,4,FALSE),"")</f>
        <v/>
      </c>
    </row>
    <row r="4358" spans="1:123" ht="24" customHeight="1" x14ac:dyDescent="0.2">
      <c r="A4358" s="281"/>
      <c r="B4358" s="91"/>
      <c r="D4358" s="97"/>
      <c r="E4358" s="98"/>
      <c r="G4358" s="282"/>
    </row>
    <row r="4359" spans="1:123" ht="24" customHeight="1" x14ac:dyDescent="0.2">
      <c r="A4359" s="334" t="s">
        <v>507</v>
      </c>
      <c r="B4359" s="335"/>
      <c r="C4359" s="336" t="s">
        <v>0</v>
      </c>
      <c r="D4359" s="336" t="s">
        <v>27</v>
      </c>
      <c r="E4359" s="338" t="s">
        <v>28</v>
      </c>
      <c r="F4359" s="340" t="s">
        <v>29</v>
      </c>
      <c r="G4359" s="340" t="s">
        <v>30</v>
      </c>
    </row>
    <row r="4360" spans="1:123" s="97" customFormat="1" ht="24" customHeight="1" x14ac:dyDescent="0.2">
      <c r="A4360" s="102" t="s">
        <v>508</v>
      </c>
      <c r="B4360" s="102" t="s">
        <v>509</v>
      </c>
      <c r="C4360" s="337"/>
      <c r="D4360" s="337"/>
      <c r="E4360" s="339"/>
      <c r="F4360" s="341"/>
      <c r="G4360" s="341"/>
      <c r="H4360" s="230"/>
      <c r="I4360" s="230"/>
      <c r="J4360" s="230"/>
      <c r="K4360" s="230"/>
      <c r="L4360" s="230"/>
      <c r="M4360" s="230"/>
      <c r="N4360" s="230"/>
      <c r="O4360" s="230"/>
      <c r="P4360" s="230"/>
      <c r="Q4360" s="230"/>
      <c r="R4360" s="230"/>
      <c r="S4360" s="230"/>
      <c r="T4360" s="230"/>
      <c r="U4360" s="230"/>
      <c r="V4360" s="230"/>
      <c r="W4360" s="230"/>
      <c r="X4360" s="230"/>
      <c r="Y4360" s="230"/>
      <c r="Z4360" s="230"/>
      <c r="AA4360" s="230"/>
      <c r="AB4360" s="230"/>
      <c r="AC4360" s="230"/>
      <c r="AD4360" s="230"/>
      <c r="AE4360" s="230"/>
      <c r="AF4360" s="230"/>
      <c r="AG4360" s="230"/>
      <c r="AH4360" s="230"/>
      <c r="AI4360" s="230"/>
      <c r="AJ4360" s="230"/>
      <c r="AK4360" s="230"/>
      <c r="AL4360" s="230"/>
      <c r="AM4360" s="230"/>
      <c r="AN4360" s="230"/>
      <c r="AO4360" s="230"/>
      <c r="AP4360" s="230"/>
      <c r="AQ4360" s="230"/>
      <c r="AR4360" s="230"/>
      <c r="AS4360" s="230"/>
      <c r="AT4360" s="230"/>
      <c r="AU4360" s="230"/>
      <c r="AV4360" s="230"/>
      <c r="AW4360" s="230"/>
      <c r="AX4360" s="230"/>
      <c r="AY4360" s="230"/>
      <c r="AZ4360" s="230"/>
      <c r="BA4360" s="230"/>
      <c r="BB4360" s="230"/>
      <c r="BC4360" s="230"/>
      <c r="BD4360" s="230"/>
      <c r="BE4360" s="230"/>
      <c r="BF4360" s="230"/>
      <c r="BG4360" s="230"/>
      <c r="BH4360" s="230"/>
      <c r="BI4360" s="230"/>
      <c r="BJ4360" s="230"/>
      <c r="BK4360" s="230"/>
      <c r="BL4360" s="230"/>
      <c r="BM4360" s="230"/>
      <c r="BN4360" s="230"/>
      <c r="BO4360" s="230"/>
      <c r="BP4360" s="230"/>
      <c r="BQ4360" s="230"/>
      <c r="BR4360" s="230"/>
      <c r="BS4360" s="230"/>
      <c r="BT4360" s="230"/>
      <c r="BU4360" s="230"/>
      <c r="BV4360" s="230"/>
      <c r="BW4360" s="230"/>
      <c r="BX4360" s="230"/>
      <c r="BY4360" s="230"/>
      <c r="BZ4360" s="230"/>
      <c r="CA4360" s="230"/>
      <c r="CB4360" s="230"/>
      <c r="CC4360" s="230"/>
      <c r="CD4360" s="230"/>
      <c r="CE4360" s="230"/>
      <c r="CF4360" s="230"/>
      <c r="CG4360" s="230"/>
      <c r="CH4360" s="230"/>
      <c r="CI4360" s="230"/>
      <c r="CJ4360" s="230"/>
      <c r="CK4360" s="230"/>
      <c r="CL4360" s="230"/>
      <c r="CM4360" s="230"/>
      <c r="CN4360" s="230"/>
      <c r="CO4360" s="230"/>
      <c r="CP4360" s="230"/>
      <c r="CQ4360" s="230"/>
      <c r="CR4360" s="230"/>
      <c r="CS4360" s="230"/>
      <c r="CT4360" s="230"/>
      <c r="CU4360" s="230"/>
      <c r="CV4360" s="230"/>
      <c r="CW4360" s="230"/>
      <c r="CX4360" s="230"/>
      <c r="CY4360" s="230"/>
      <c r="CZ4360" s="230"/>
      <c r="DA4360" s="230"/>
      <c r="DB4360" s="230"/>
      <c r="DC4360" s="230"/>
      <c r="DD4360" s="230"/>
      <c r="DE4360" s="230"/>
      <c r="DF4360" s="230"/>
      <c r="DG4360" s="230"/>
      <c r="DH4360" s="230"/>
      <c r="DI4360" s="230"/>
      <c r="DJ4360" s="230"/>
      <c r="DK4360" s="230"/>
      <c r="DL4360" s="230"/>
      <c r="DM4360" s="230"/>
      <c r="DN4360" s="230"/>
      <c r="DO4360" s="230"/>
      <c r="DP4360" s="230"/>
      <c r="DQ4360" s="230"/>
      <c r="DR4360" s="230"/>
      <c r="DS4360" s="230"/>
    </row>
    <row r="4361" spans="1:123" ht="24" customHeight="1" x14ac:dyDescent="0.2">
      <c r="A4361" s="284"/>
      <c r="B4361" s="103"/>
      <c r="C4361" s="143" t="s">
        <v>604</v>
      </c>
      <c r="D4361" s="104"/>
      <c r="E4361" s="105"/>
      <c r="F4361" s="106"/>
      <c r="G4361" s="285"/>
    </row>
    <row r="4362" spans="1:123" s="229" customFormat="1" ht="24" customHeight="1" x14ac:dyDescent="0.2">
      <c r="A4362" s="224" t="str">
        <f t="shared" ref="A4362:A4375" si="1306">IFERROR(VLOOKUP(C4362,Tabla_Insumos,4,FALSE),"")</f>
        <v/>
      </c>
      <c r="B4362" s="222" t="str">
        <f>IFERROR(VLOOKUP(C4362,Tabla_Insumos,5,FALSE),"")</f>
        <v/>
      </c>
      <c r="C4362" s="223"/>
      <c r="D4362" s="224" t="str">
        <f t="shared" ref="D4362:D4375" si="1307">IFERROR(VLOOKUP(C4362,Tabla_Insumos,2,FALSE),"")</f>
        <v/>
      </c>
      <c r="E4362" s="225"/>
      <c r="F4362" s="226">
        <f t="shared" ref="F4362:F4375" si="1308">IFERROR(VLOOKUP(C4362,Tabla_Insumos,3,FALSE),0)</f>
        <v>0</v>
      </c>
      <c r="G4362" s="286">
        <f>ROUND(E4362*F4362,2)</f>
        <v>0</v>
      </c>
    </row>
    <row r="4363" spans="1:123" s="229" customFormat="1" ht="24" customHeight="1" x14ac:dyDescent="0.2">
      <c r="A4363" s="224" t="str">
        <f t="shared" si="1306"/>
        <v/>
      </c>
      <c r="B4363" s="222" t="str">
        <f t="shared" ref="B4363:B4375" si="1309">IFERROR(VLOOKUP(C4363,Tabla_Insumos,5,FALSE),"")</f>
        <v/>
      </c>
      <c r="C4363" s="223"/>
      <c r="D4363" s="224" t="str">
        <f t="shared" si="1307"/>
        <v/>
      </c>
      <c r="E4363" s="225"/>
      <c r="F4363" s="226">
        <f t="shared" si="1308"/>
        <v>0</v>
      </c>
      <c r="G4363" s="286">
        <f t="shared" ref="G4363:G4375" si="1310">ROUND(E4363*F4363,2)</f>
        <v>0</v>
      </c>
    </row>
    <row r="4364" spans="1:123" s="229" customFormat="1" ht="24" customHeight="1" x14ac:dyDescent="0.2">
      <c r="A4364" s="224" t="str">
        <f t="shared" si="1306"/>
        <v/>
      </c>
      <c r="B4364" s="222" t="str">
        <f t="shared" si="1309"/>
        <v/>
      </c>
      <c r="C4364" s="223"/>
      <c r="D4364" s="224" t="str">
        <f t="shared" si="1307"/>
        <v/>
      </c>
      <c r="E4364" s="225"/>
      <c r="F4364" s="226">
        <f t="shared" si="1308"/>
        <v>0</v>
      </c>
      <c r="G4364" s="286">
        <f t="shared" si="1310"/>
        <v>0</v>
      </c>
    </row>
    <row r="4365" spans="1:123" s="229" customFormat="1" ht="24" customHeight="1" x14ac:dyDescent="0.2">
      <c r="A4365" s="224" t="str">
        <f t="shared" si="1306"/>
        <v/>
      </c>
      <c r="B4365" s="222" t="str">
        <f t="shared" si="1309"/>
        <v/>
      </c>
      <c r="C4365" s="223"/>
      <c r="D4365" s="224" t="str">
        <f t="shared" si="1307"/>
        <v/>
      </c>
      <c r="E4365" s="225"/>
      <c r="F4365" s="226">
        <f t="shared" si="1308"/>
        <v>0</v>
      </c>
      <c r="G4365" s="286">
        <f t="shared" si="1310"/>
        <v>0</v>
      </c>
    </row>
    <row r="4366" spans="1:123" s="229" customFormat="1" ht="24" customHeight="1" x14ac:dyDescent="0.2">
      <c r="A4366" s="224" t="str">
        <f t="shared" si="1306"/>
        <v/>
      </c>
      <c r="B4366" s="222" t="str">
        <f t="shared" si="1309"/>
        <v/>
      </c>
      <c r="C4366" s="223"/>
      <c r="D4366" s="224" t="str">
        <f t="shared" si="1307"/>
        <v/>
      </c>
      <c r="E4366" s="225"/>
      <c r="F4366" s="226">
        <f t="shared" si="1308"/>
        <v>0</v>
      </c>
      <c r="G4366" s="286">
        <f t="shared" si="1310"/>
        <v>0</v>
      </c>
    </row>
    <row r="4367" spans="1:123" s="229" customFormat="1" ht="24" customHeight="1" x14ac:dyDescent="0.2">
      <c r="A4367" s="224" t="str">
        <f t="shared" si="1306"/>
        <v/>
      </c>
      <c r="B4367" s="222" t="str">
        <f t="shared" si="1309"/>
        <v/>
      </c>
      <c r="C4367" s="223"/>
      <c r="D4367" s="224" t="str">
        <f t="shared" si="1307"/>
        <v/>
      </c>
      <c r="E4367" s="225"/>
      <c r="F4367" s="226">
        <f t="shared" si="1308"/>
        <v>0</v>
      </c>
      <c r="G4367" s="286">
        <f t="shared" si="1310"/>
        <v>0</v>
      </c>
    </row>
    <row r="4368" spans="1:123" s="229" customFormat="1" ht="24" customHeight="1" x14ac:dyDescent="0.2">
      <c r="A4368" s="224" t="str">
        <f t="shared" si="1306"/>
        <v/>
      </c>
      <c r="B4368" s="222" t="str">
        <f t="shared" si="1309"/>
        <v/>
      </c>
      <c r="C4368" s="223"/>
      <c r="D4368" s="224" t="str">
        <f t="shared" si="1307"/>
        <v/>
      </c>
      <c r="E4368" s="225"/>
      <c r="F4368" s="226">
        <f t="shared" si="1308"/>
        <v>0</v>
      </c>
      <c r="G4368" s="286">
        <f t="shared" si="1310"/>
        <v>0</v>
      </c>
    </row>
    <row r="4369" spans="1:7" s="229" customFormat="1" ht="24" customHeight="1" x14ac:dyDescent="0.2">
      <c r="A4369" s="224" t="str">
        <f t="shared" si="1306"/>
        <v/>
      </c>
      <c r="B4369" s="222" t="str">
        <f t="shared" si="1309"/>
        <v/>
      </c>
      <c r="C4369" s="223"/>
      <c r="D4369" s="224" t="str">
        <f t="shared" si="1307"/>
        <v/>
      </c>
      <c r="E4369" s="225"/>
      <c r="F4369" s="226">
        <f t="shared" si="1308"/>
        <v>0</v>
      </c>
      <c r="G4369" s="286">
        <f t="shared" si="1310"/>
        <v>0</v>
      </c>
    </row>
    <row r="4370" spans="1:7" s="229" customFormat="1" ht="24" customHeight="1" x14ac:dyDescent="0.2">
      <c r="A4370" s="224" t="str">
        <f t="shared" si="1306"/>
        <v/>
      </c>
      <c r="B4370" s="222" t="str">
        <f t="shared" si="1309"/>
        <v/>
      </c>
      <c r="C4370" s="223"/>
      <c r="D4370" s="224" t="str">
        <f t="shared" si="1307"/>
        <v/>
      </c>
      <c r="E4370" s="225"/>
      <c r="F4370" s="226">
        <f t="shared" si="1308"/>
        <v>0</v>
      </c>
      <c r="G4370" s="286">
        <f t="shared" si="1310"/>
        <v>0</v>
      </c>
    </row>
    <row r="4371" spans="1:7" s="229" customFormat="1" ht="24" customHeight="1" x14ac:dyDescent="0.2">
      <c r="A4371" s="224" t="str">
        <f t="shared" si="1306"/>
        <v/>
      </c>
      <c r="B4371" s="222" t="str">
        <f t="shared" si="1309"/>
        <v/>
      </c>
      <c r="C4371" s="223"/>
      <c r="D4371" s="224" t="str">
        <f t="shared" si="1307"/>
        <v/>
      </c>
      <c r="E4371" s="225"/>
      <c r="F4371" s="226">
        <f t="shared" si="1308"/>
        <v>0</v>
      </c>
      <c r="G4371" s="286">
        <f t="shared" si="1310"/>
        <v>0</v>
      </c>
    </row>
    <row r="4372" spans="1:7" s="229" customFormat="1" ht="24" customHeight="1" x14ac:dyDescent="0.2">
      <c r="A4372" s="224" t="str">
        <f t="shared" si="1306"/>
        <v/>
      </c>
      <c r="B4372" s="222" t="str">
        <f t="shared" si="1309"/>
        <v/>
      </c>
      <c r="C4372" s="223"/>
      <c r="D4372" s="224" t="str">
        <f t="shared" si="1307"/>
        <v/>
      </c>
      <c r="E4372" s="225"/>
      <c r="F4372" s="226">
        <f t="shared" si="1308"/>
        <v>0</v>
      </c>
      <c r="G4372" s="286">
        <f t="shared" si="1310"/>
        <v>0</v>
      </c>
    </row>
    <row r="4373" spans="1:7" s="229" customFormat="1" ht="24" customHeight="1" x14ac:dyDescent="0.2">
      <c r="A4373" s="224" t="str">
        <f t="shared" si="1306"/>
        <v/>
      </c>
      <c r="B4373" s="222" t="str">
        <f t="shared" si="1309"/>
        <v/>
      </c>
      <c r="C4373" s="223"/>
      <c r="D4373" s="224" t="str">
        <f t="shared" si="1307"/>
        <v/>
      </c>
      <c r="E4373" s="225"/>
      <c r="F4373" s="226">
        <f t="shared" si="1308"/>
        <v>0</v>
      </c>
      <c r="G4373" s="286">
        <f t="shared" si="1310"/>
        <v>0</v>
      </c>
    </row>
    <row r="4374" spans="1:7" s="229" customFormat="1" ht="24" customHeight="1" x14ac:dyDescent="0.2">
      <c r="A4374" s="224" t="str">
        <f t="shared" si="1306"/>
        <v/>
      </c>
      <c r="B4374" s="222" t="str">
        <f t="shared" si="1309"/>
        <v/>
      </c>
      <c r="C4374" s="223"/>
      <c r="D4374" s="224" t="str">
        <f t="shared" si="1307"/>
        <v/>
      </c>
      <c r="E4374" s="225"/>
      <c r="F4374" s="226">
        <f t="shared" si="1308"/>
        <v>0</v>
      </c>
      <c r="G4374" s="286">
        <f t="shared" si="1310"/>
        <v>0</v>
      </c>
    </row>
    <row r="4375" spans="1:7" s="229" customFormat="1" ht="24" customHeight="1" x14ac:dyDescent="0.2">
      <c r="A4375" s="224" t="str">
        <f t="shared" si="1306"/>
        <v/>
      </c>
      <c r="B4375" s="222" t="str">
        <f t="shared" si="1309"/>
        <v/>
      </c>
      <c r="C4375" s="223"/>
      <c r="D4375" s="224" t="str">
        <f t="shared" si="1307"/>
        <v/>
      </c>
      <c r="E4375" s="225"/>
      <c r="F4375" s="227">
        <f t="shared" si="1308"/>
        <v>0</v>
      </c>
      <c r="G4375" s="286">
        <f t="shared" si="1310"/>
        <v>0</v>
      </c>
    </row>
    <row r="4376" spans="1:7" ht="24" customHeight="1" x14ac:dyDescent="0.2">
      <c r="A4376" s="287"/>
      <c r="D4376" s="97"/>
      <c r="E4376" s="98"/>
      <c r="F4376" s="273" t="s">
        <v>31</v>
      </c>
      <c r="G4376" s="288">
        <f>SUBTOTAL(9,G4362:G4375)</f>
        <v>0</v>
      </c>
    </row>
    <row r="4377" spans="1:7" ht="24" customHeight="1" x14ac:dyDescent="0.2">
      <c r="A4377" s="287"/>
      <c r="C4377" s="107" t="s">
        <v>605</v>
      </c>
      <c r="D4377" s="97"/>
      <c r="E4377" s="98"/>
      <c r="G4377" s="289"/>
    </row>
    <row r="4378" spans="1:7" s="229" customFormat="1" ht="24" customHeight="1" x14ac:dyDescent="0.2">
      <c r="A4378" s="224" t="str">
        <f t="shared" ref="A4378:A4385" si="1311">IFERROR(VLOOKUP(C4378,Tabla_Insumos,4,FALSE),"")</f>
        <v/>
      </c>
      <c r="B4378" s="222">
        <f t="shared" ref="B4378:B4385" si="1312">IFERROR(VLOOKUP(A4378,Tabla_Indices,5,FALSE),"")</f>
        <v>0</v>
      </c>
      <c r="C4378" s="223"/>
      <c r="D4378" s="224" t="str">
        <f t="shared" ref="D4378:D4385" si="1313">IFERROR(VLOOKUP(C4378,Tabla_Insumos,2,FALSE),"")</f>
        <v/>
      </c>
      <c r="E4378" s="225"/>
      <c r="F4378" s="228">
        <f t="shared" ref="F4378:F4385" si="1314">IFERROR(VLOOKUP(C4378,Tabla_Insumos,3,FALSE),0)</f>
        <v>0</v>
      </c>
      <c r="G4378" s="286">
        <f>ROUND(E4378*F4378,2)</f>
        <v>0</v>
      </c>
    </row>
    <row r="4379" spans="1:7" s="229" customFormat="1" ht="24" customHeight="1" x14ac:dyDescent="0.2">
      <c r="A4379" s="224" t="str">
        <f t="shared" si="1311"/>
        <v/>
      </c>
      <c r="B4379" s="222">
        <f t="shared" si="1312"/>
        <v>0</v>
      </c>
      <c r="C4379" s="223"/>
      <c r="D4379" s="224" t="str">
        <f t="shared" si="1313"/>
        <v/>
      </c>
      <c r="E4379" s="225"/>
      <c r="F4379" s="228">
        <f t="shared" si="1314"/>
        <v>0</v>
      </c>
      <c r="G4379" s="286">
        <f>ROUND(E4379*F4379,2)</f>
        <v>0</v>
      </c>
    </row>
    <row r="4380" spans="1:7" s="229" customFormat="1" ht="24" customHeight="1" x14ac:dyDescent="0.2">
      <c r="A4380" s="224" t="str">
        <f t="shared" si="1311"/>
        <v/>
      </c>
      <c r="B4380" s="222">
        <f t="shared" si="1312"/>
        <v>0</v>
      </c>
      <c r="C4380" s="223"/>
      <c r="D4380" s="224" t="str">
        <f t="shared" si="1313"/>
        <v/>
      </c>
      <c r="E4380" s="225"/>
      <c r="F4380" s="228">
        <f t="shared" si="1314"/>
        <v>0</v>
      </c>
      <c r="G4380" s="286">
        <f t="shared" ref="G4380:G4385" si="1315">ROUND(E4380*F4380,2)</f>
        <v>0</v>
      </c>
    </row>
    <row r="4381" spans="1:7" s="229" customFormat="1" ht="24" customHeight="1" x14ac:dyDescent="0.2">
      <c r="A4381" s="224" t="str">
        <f t="shared" si="1311"/>
        <v/>
      </c>
      <c r="B4381" s="222">
        <f t="shared" si="1312"/>
        <v>0</v>
      </c>
      <c r="C4381" s="223"/>
      <c r="D4381" s="224" t="str">
        <f t="shared" si="1313"/>
        <v/>
      </c>
      <c r="E4381" s="225"/>
      <c r="F4381" s="228">
        <f t="shared" si="1314"/>
        <v>0</v>
      </c>
      <c r="G4381" s="286">
        <f t="shared" si="1315"/>
        <v>0</v>
      </c>
    </row>
    <row r="4382" spans="1:7" s="229" customFormat="1" ht="24" customHeight="1" x14ac:dyDescent="0.2">
      <c r="A4382" s="224" t="str">
        <f t="shared" si="1311"/>
        <v/>
      </c>
      <c r="B4382" s="222">
        <f t="shared" si="1312"/>
        <v>0</v>
      </c>
      <c r="C4382" s="223"/>
      <c r="D4382" s="224" t="str">
        <f t="shared" si="1313"/>
        <v/>
      </c>
      <c r="E4382" s="225"/>
      <c r="F4382" s="226">
        <f t="shared" si="1314"/>
        <v>0</v>
      </c>
      <c r="G4382" s="286">
        <f t="shared" si="1315"/>
        <v>0</v>
      </c>
    </row>
    <row r="4383" spans="1:7" s="229" customFormat="1" ht="24" customHeight="1" x14ac:dyDescent="0.2">
      <c r="A4383" s="224" t="str">
        <f t="shared" si="1311"/>
        <v/>
      </c>
      <c r="B4383" s="222">
        <f t="shared" si="1312"/>
        <v>0</v>
      </c>
      <c r="C4383" s="223"/>
      <c r="D4383" s="224" t="str">
        <f t="shared" si="1313"/>
        <v/>
      </c>
      <c r="E4383" s="225"/>
      <c r="F4383" s="226">
        <f t="shared" si="1314"/>
        <v>0</v>
      </c>
      <c r="G4383" s="286">
        <f t="shared" si="1315"/>
        <v>0</v>
      </c>
    </row>
    <row r="4384" spans="1:7" s="229" customFormat="1" ht="24" customHeight="1" x14ac:dyDescent="0.2">
      <c r="A4384" s="224" t="str">
        <f t="shared" si="1311"/>
        <v/>
      </c>
      <c r="B4384" s="222">
        <f t="shared" si="1312"/>
        <v>0</v>
      </c>
      <c r="C4384" s="223"/>
      <c r="D4384" s="224" t="str">
        <f t="shared" si="1313"/>
        <v/>
      </c>
      <c r="E4384" s="225"/>
      <c r="F4384" s="226">
        <f t="shared" si="1314"/>
        <v>0</v>
      </c>
      <c r="G4384" s="286">
        <f t="shared" si="1315"/>
        <v>0</v>
      </c>
    </row>
    <row r="4385" spans="1:7" s="229" customFormat="1" ht="24" customHeight="1" x14ac:dyDescent="0.2">
      <c r="A4385" s="224" t="str">
        <f t="shared" si="1311"/>
        <v/>
      </c>
      <c r="B4385" s="222">
        <f t="shared" si="1312"/>
        <v>0</v>
      </c>
      <c r="C4385" s="223"/>
      <c r="D4385" s="224" t="str">
        <f t="shared" si="1313"/>
        <v/>
      </c>
      <c r="E4385" s="225"/>
      <c r="F4385" s="226">
        <f t="shared" si="1314"/>
        <v>0</v>
      </c>
      <c r="G4385" s="286">
        <f t="shared" si="1315"/>
        <v>0</v>
      </c>
    </row>
    <row r="4386" spans="1:7" ht="24" customHeight="1" x14ac:dyDescent="0.2">
      <c r="A4386" s="287"/>
      <c r="D4386" s="97"/>
      <c r="E4386" s="98"/>
      <c r="F4386" s="273" t="s">
        <v>32</v>
      </c>
      <c r="G4386" s="288">
        <f>SUBTOTAL(9,G4378:G4385)</f>
        <v>0</v>
      </c>
    </row>
    <row r="4387" spans="1:7" ht="24" customHeight="1" x14ac:dyDescent="0.2">
      <c r="A4387" s="287"/>
      <c r="C4387" s="107" t="s">
        <v>606</v>
      </c>
      <c r="D4387" s="97"/>
      <c r="E4387" s="98"/>
      <c r="G4387" s="289"/>
    </row>
    <row r="4388" spans="1:7" s="229" customFormat="1" ht="24" customHeight="1" x14ac:dyDescent="0.2">
      <c r="A4388" s="224" t="str">
        <f t="shared" ref="A4388:A4396" si="1316">IFERROR(VLOOKUP(C4388,Tabla_Insumos,4,FALSE),"")</f>
        <v/>
      </c>
      <c r="B4388" s="222" t="str">
        <f t="shared" ref="B4388:B4396" si="1317">IFERROR(VLOOKUP(C4388,Tabla_Insumos,5,FALSE),"")</f>
        <v/>
      </c>
      <c r="C4388" s="223"/>
      <c r="D4388" s="224" t="str">
        <f t="shared" ref="D4388:D4396" si="1318">IFERROR(VLOOKUP(C4388,Tabla_Insumos,2,FALSE),"")</f>
        <v/>
      </c>
      <c r="E4388" s="225"/>
      <c r="F4388" s="226">
        <f t="shared" ref="F4388:F4396" si="1319">IFERROR(VLOOKUP(C4388,Tabla_Insumos,3,FALSE),0)</f>
        <v>0</v>
      </c>
      <c r="G4388" s="286">
        <f t="shared" ref="G4388:G4396" si="1320">ROUND(E4388*F4388,2)</f>
        <v>0</v>
      </c>
    </row>
    <row r="4389" spans="1:7" s="229" customFormat="1" ht="24" customHeight="1" x14ac:dyDescent="0.2">
      <c r="A4389" s="224" t="str">
        <f t="shared" si="1316"/>
        <v/>
      </c>
      <c r="B4389" s="222" t="str">
        <f t="shared" si="1317"/>
        <v/>
      </c>
      <c r="C4389" s="223"/>
      <c r="D4389" s="224" t="str">
        <f t="shared" si="1318"/>
        <v/>
      </c>
      <c r="E4389" s="225"/>
      <c r="F4389" s="226">
        <f t="shared" si="1319"/>
        <v>0</v>
      </c>
      <c r="G4389" s="286">
        <f t="shared" si="1320"/>
        <v>0</v>
      </c>
    </row>
    <row r="4390" spans="1:7" s="229" customFormat="1" ht="24" customHeight="1" x14ac:dyDescent="0.2">
      <c r="A4390" s="224" t="str">
        <f t="shared" si="1316"/>
        <v/>
      </c>
      <c r="B4390" s="222" t="str">
        <f t="shared" si="1317"/>
        <v/>
      </c>
      <c r="C4390" s="223"/>
      <c r="D4390" s="224" t="str">
        <f t="shared" si="1318"/>
        <v/>
      </c>
      <c r="E4390" s="225"/>
      <c r="F4390" s="226">
        <f t="shared" si="1319"/>
        <v>0</v>
      </c>
      <c r="G4390" s="286">
        <f t="shared" si="1320"/>
        <v>0</v>
      </c>
    </row>
    <row r="4391" spans="1:7" s="229" customFormat="1" ht="24" customHeight="1" x14ac:dyDescent="0.2">
      <c r="A4391" s="224" t="str">
        <f t="shared" si="1316"/>
        <v/>
      </c>
      <c r="B4391" s="222" t="str">
        <f t="shared" si="1317"/>
        <v/>
      </c>
      <c r="C4391" s="223"/>
      <c r="D4391" s="224" t="str">
        <f t="shared" si="1318"/>
        <v/>
      </c>
      <c r="E4391" s="225"/>
      <c r="F4391" s="226">
        <f t="shared" si="1319"/>
        <v>0</v>
      </c>
      <c r="G4391" s="286">
        <f t="shared" si="1320"/>
        <v>0</v>
      </c>
    </row>
    <row r="4392" spans="1:7" s="229" customFormat="1" ht="24" customHeight="1" x14ac:dyDescent="0.2">
      <c r="A4392" s="224" t="str">
        <f t="shared" si="1316"/>
        <v/>
      </c>
      <c r="B4392" s="222" t="str">
        <f t="shared" si="1317"/>
        <v/>
      </c>
      <c r="C4392" s="223"/>
      <c r="D4392" s="224" t="str">
        <f t="shared" si="1318"/>
        <v/>
      </c>
      <c r="E4392" s="225"/>
      <c r="F4392" s="226">
        <f t="shared" si="1319"/>
        <v>0</v>
      </c>
      <c r="G4392" s="286">
        <f t="shared" si="1320"/>
        <v>0</v>
      </c>
    </row>
    <row r="4393" spans="1:7" s="229" customFormat="1" ht="24" customHeight="1" x14ac:dyDescent="0.2">
      <c r="A4393" s="224" t="str">
        <f t="shared" si="1316"/>
        <v/>
      </c>
      <c r="B4393" s="222" t="str">
        <f t="shared" si="1317"/>
        <v/>
      </c>
      <c r="C4393" s="223"/>
      <c r="D4393" s="224" t="str">
        <f t="shared" si="1318"/>
        <v/>
      </c>
      <c r="E4393" s="225"/>
      <c r="F4393" s="226">
        <f t="shared" si="1319"/>
        <v>0</v>
      </c>
      <c r="G4393" s="286">
        <f t="shared" si="1320"/>
        <v>0</v>
      </c>
    </row>
    <row r="4394" spans="1:7" s="229" customFormat="1" ht="24" customHeight="1" x14ac:dyDescent="0.2">
      <c r="A4394" s="224" t="str">
        <f t="shared" si="1316"/>
        <v/>
      </c>
      <c r="B4394" s="222" t="str">
        <f t="shared" si="1317"/>
        <v/>
      </c>
      <c r="C4394" s="223"/>
      <c r="D4394" s="224" t="str">
        <f t="shared" si="1318"/>
        <v/>
      </c>
      <c r="E4394" s="225"/>
      <c r="F4394" s="226">
        <f t="shared" si="1319"/>
        <v>0</v>
      </c>
      <c r="G4394" s="286">
        <f t="shared" si="1320"/>
        <v>0</v>
      </c>
    </row>
    <row r="4395" spans="1:7" s="229" customFormat="1" ht="24" customHeight="1" x14ac:dyDescent="0.2">
      <c r="A4395" s="224" t="str">
        <f t="shared" si="1316"/>
        <v/>
      </c>
      <c r="B4395" s="222" t="str">
        <f t="shared" si="1317"/>
        <v/>
      </c>
      <c r="C4395" s="223"/>
      <c r="D4395" s="224" t="str">
        <f t="shared" si="1318"/>
        <v/>
      </c>
      <c r="E4395" s="225"/>
      <c r="F4395" s="226">
        <f t="shared" si="1319"/>
        <v>0</v>
      </c>
      <c r="G4395" s="286">
        <f t="shared" si="1320"/>
        <v>0</v>
      </c>
    </row>
    <row r="4396" spans="1:7" s="229" customFormat="1" ht="24" customHeight="1" x14ac:dyDescent="0.2">
      <c r="A4396" s="224" t="str">
        <f t="shared" si="1316"/>
        <v/>
      </c>
      <c r="B4396" s="222" t="str">
        <f t="shared" si="1317"/>
        <v/>
      </c>
      <c r="C4396" s="223"/>
      <c r="D4396" s="224" t="str">
        <f t="shared" si="1318"/>
        <v/>
      </c>
      <c r="E4396" s="225"/>
      <c r="F4396" s="226">
        <f t="shared" si="1319"/>
        <v>0</v>
      </c>
      <c r="G4396" s="286">
        <f t="shared" si="1320"/>
        <v>0</v>
      </c>
    </row>
    <row r="4397" spans="1:7" ht="24" customHeight="1" x14ac:dyDescent="0.2">
      <c r="A4397" s="290"/>
      <c r="B4397" s="97"/>
      <c r="D4397" s="97"/>
      <c r="E4397" s="98"/>
      <c r="F4397" s="273" t="s">
        <v>33</v>
      </c>
      <c r="G4397" s="288">
        <f>SUBTOTAL(9,G4388:G4396)</f>
        <v>0</v>
      </c>
    </row>
    <row r="4398" spans="1:7" ht="24" customHeight="1" x14ac:dyDescent="0.2">
      <c r="A4398" s="291"/>
      <c r="B4398" s="97"/>
      <c r="D4398" s="97"/>
      <c r="E4398" s="98"/>
      <c r="G4398" s="289"/>
    </row>
    <row r="4399" spans="1:7" ht="24" customHeight="1" x14ac:dyDescent="0.2">
      <c r="A4399" s="292" t="str">
        <f>B4357</f>
        <v/>
      </c>
      <c r="B4399" s="293" t="str">
        <f>C4357</f>
        <v/>
      </c>
      <c r="C4399" s="104"/>
      <c r="D4399" s="104" t="s">
        <v>34</v>
      </c>
      <c r="E4399" s="105"/>
      <c r="F4399" s="295" t="s">
        <v>35</v>
      </c>
      <c r="G4399" s="294">
        <f>SUBTOTAL(9,G4362:G4398)</f>
        <v>0</v>
      </c>
    </row>
    <row r="4401" spans="1:123" ht="24" customHeight="1" x14ac:dyDescent="0.2">
      <c r="A4401" s="274" t="s">
        <v>37</v>
      </c>
      <c r="B4401" s="275"/>
      <c r="C4401" s="275"/>
      <c r="D4401" s="275"/>
      <c r="E4401" s="275"/>
      <c r="F4401" s="275"/>
      <c r="G4401" s="276"/>
    </row>
    <row r="4402" spans="1:123" ht="24" customHeight="1" x14ac:dyDescent="0.2">
      <c r="A4402" s="277" t="s">
        <v>602</v>
      </c>
      <c r="B4402" s="93" t="str">
        <f>Comitente</f>
        <v>DIRECCION PROVINCIAL DE ESPACIOS VERDES</v>
      </c>
      <c r="C4402" s="89"/>
      <c r="D4402" s="94"/>
      <c r="E4402" s="94"/>
      <c r="F4402" s="95"/>
      <c r="G4402" s="278"/>
    </row>
    <row r="4403" spans="1:123" ht="24" customHeight="1" x14ac:dyDescent="0.2">
      <c r="A4403" s="277" t="s">
        <v>603</v>
      </c>
      <c r="B4403" s="93">
        <f>Contratista</f>
        <v>0</v>
      </c>
      <c r="C4403" s="90"/>
      <c r="D4403" s="90"/>
      <c r="E4403" s="90"/>
      <c r="F4403" s="96"/>
      <c r="G4403" s="279"/>
    </row>
    <row r="4404" spans="1:123" ht="24" customHeight="1" x14ac:dyDescent="0.2">
      <c r="A4404" s="277" t="s">
        <v>24</v>
      </c>
      <c r="B4404" s="93" t="str">
        <f>Obra</f>
        <v>EXTRACCION DE MANGRULLO EXISTENTE, PROVISION DE NUEVO MANGRULLO Y REFUNCIONALIZACION DE JUEGOS DE NIÑOS EN PARQUE DE MAYO</v>
      </c>
      <c r="C4404" s="90"/>
      <c r="D4404" s="90"/>
      <c r="E4404" s="90"/>
      <c r="F4404" s="96" t="s">
        <v>38</v>
      </c>
      <c r="G4404" s="280">
        <f>Fecha_Base</f>
        <v>44865</v>
      </c>
    </row>
    <row r="4405" spans="1:123" ht="24" customHeight="1" x14ac:dyDescent="0.2">
      <c r="A4405" s="281" t="s">
        <v>601</v>
      </c>
      <c r="B4405" s="91" t="str">
        <f>Ubicación</f>
        <v>CAPITAL</v>
      </c>
      <c r="C4405" s="91"/>
      <c r="D4405" s="97"/>
      <c r="E4405" s="98"/>
      <c r="G4405" s="282"/>
    </row>
    <row r="4406" spans="1:123" ht="24" customHeight="1" x14ac:dyDescent="0.2">
      <c r="A4406" s="281" t="s">
        <v>39</v>
      </c>
      <c r="B4406" s="100" t="str">
        <f>IFERROR(VALUE(LEFT(B4407,FIND(".",B4407)-1)),"")</f>
        <v/>
      </c>
      <c r="C4406" s="92" t="str">
        <f>IFERROR(VLOOKUP(B4406,Tabla_CyP,2,FALSE),"")</f>
        <v/>
      </c>
      <c r="E4406" s="98"/>
      <c r="G4406" s="282"/>
    </row>
    <row r="4407" spans="1:123" ht="24" customHeight="1" x14ac:dyDescent="0.2">
      <c r="A4407" s="281" t="s">
        <v>25</v>
      </c>
      <c r="B4407" s="101" t="str">
        <f>IFERROR(VLOOKUP(COUNTIF($A$1:A4407,"ANALISIS DE PRECIOS"),Tabla_NumeroItem,2,FALSE),"")</f>
        <v/>
      </c>
      <c r="C4407" s="92" t="str">
        <f>IFERROR(VLOOKUP(B4407,Tabla_CyP,2,FALSE),"")</f>
        <v/>
      </c>
      <c r="D4407" s="97"/>
      <c r="E4407" s="98"/>
      <c r="F4407" s="96" t="s">
        <v>26</v>
      </c>
      <c r="G4407" s="283" t="str">
        <f>IFERROR(VLOOKUP(B4407,Tabla_CyP,4,FALSE),"")</f>
        <v/>
      </c>
    </row>
    <row r="4408" spans="1:123" ht="24" customHeight="1" x14ac:dyDescent="0.2">
      <c r="A4408" s="281"/>
      <c r="B4408" s="91"/>
      <c r="D4408" s="97"/>
      <c r="E4408" s="98"/>
      <c r="G4408" s="282"/>
    </row>
    <row r="4409" spans="1:123" ht="24" customHeight="1" x14ac:dyDescent="0.2">
      <c r="A4409" s="334" t="s">
        <v>507</v>
      </c>
      <c r="B4409" s="335"/>
      <c r="C4409" s="336" t="s">
        <v>0</v>
      </c>
      <c r="D4409" s="336" t="s">
        <v>27</v>
      </c>
      <c r="E4409" s="338" t="s">
        <v>28</v>
      </c>
      <c r="F4409" s="340" t="s">
        <v>29</v>
      </c>
      <c r="G4409" s="340" t="s">
        <v>30</v>
      </c>
    </row>
    <row r="4410" spans="1:123" s="97" customFormat="1" ht="24" customHeight="1" x14ac:dyDescent="0.2">
      <c r="A4410" s="102" t="s">
        <v>508</v>
      </c>
      <c r="B4410" s="102" t="s">
        <v>509</v>
      </c>
      <c r="C4410" s="337"/>
      <c r="D4410" s="337"/>
      <c r="E4410" s="339"/>
      <c r="F4410" s="341"/>
      <c r="G4410" s="341"/>
      <c r="H4410" s="230"/>
      <c r="I4410" s="230"/>
      <c r="J4410" s="230"/>
      <c r="K4410" s="230"/>
      <c r="L4410" s="230"/>
      <c r="M4410" s="230"/>
      <c r="N4410" s="230"/>
      <c r="O4410" s="230"/>
      <c r="P4410" s="230"/>
      <c r="Q4410" s="230"/>
      <c r="R4410" s="230"/>
      <c r="S4410" s="230"/>
      <c r="T4410" s="230"/>
      <c r="U4410" s="230"/>
      <c r="V4410" s="230"/>
      <c r="W4410" s="230"/>
      <c r="X4410" s="230"/>
      <c r="Y4410" s="230"/>
      <c r="Z4410" s="230"/>
      <c r="AA4410" s="230"/>
      <c r="AB4410" s="230"/>
      <c r="AC4410" s="230"/>
      <c r="AD4410" s="230"/>
      <c r="AE4410" s="230"/>
      <c r="AF4410" s="230"/>
      <c r="AG4410" s="230"/>
      <c r="AH4410" s="230"/>
      <c r="AI4410" s="230"/>
      <c r="AJ4410" s="230"/>
      <c r="AK4410" s="230"/>
      <c r="AL4410" s="230"/>
      <c r="AM4410" s="230"/>
      <c r="AN4410" s="230"/>
      <c r="AO4410" s="230"/>
      <c r="AP4410" s="230"/>
      <c r="AQ4410" s="230"/>
      <c r="AR4410" s="230"/>
      <c r="AS4410" s="230"/>
      <c r="AT4410" s="230"/>
      <c r="AU4410" s="230"/>
      <c r="AV4410" s="230"/>
      <c r="AW4410" s="230"/>
      <c r="AX4410" s="230"/>
      <c r="AY4410" s="230"/>
      <c r="AZ4410" s="230"/>
      <c r="BA4410" s="230"/>
      <c r="BB4410" s="230"/>
      <c r="BC4410" s="230"/>
      <c r="BD4410" s="230"/>
      <c r="BE4410" s="230"/>
      <c r="BF4410" s="230"/>
      <c r="BG4410" s="230"/>
      <c r="BH4410" s="230"/>
      <c r="BI4410" s="230"/>
      <c r="BJ4410" s="230"/>
      <c r="BK4410" s="230"/>
      <c r="BL4410" s="230"/>
      <c r="BM4410" s="230"/>
      <c r="BN4410" s="230"/>
      <c r="BO4410" s="230"/>
      <c r="BP4410" s="230"/>
      <c r="BQ4410" s="230"/>
      <c r="BR4410" s="230"/>
      <c r="BS4410" s="230"/>
      <c r="BT4410" s="230"/>
      <c r="BU4410" s="230"/>
      <c r="BV4410" s="230"/>
      <c r="BW4410" s="230"/>
      <c r="BX4410" s="230"/>
      <c r="BY4410" s="230"/>
      <c r="BZ4410" s="230"/>
      <c r="CA4410" s="230"/>
      <c r="CB4410" s="230"/>
      <c r="CC4410" s="230"/>
      <c r="CD4410" s="230"/>
      <c r="CE4410" s="230"/>
      <c r="CF4410" s="230"/>
      <c r="CG4410" s="230"/>
      <c r="CH4410" s="230"/>
      <c r="CI4410" s="230"/>
      <c r="CJ4410" s="230"/>
      <c r="CK4410" s="230"/>
      <c r="CL4410" s="230"/>
      <c r="CM4410" s="230"/>
      <c r="CN4410" s="230"/>
      <c r="CO4410" s="230"/>
      <c r="CP4410" s="230"/>
      <c r="CQ4410" s="230"/>
      <c r="CR4410" s="230"/>
      <c r="CS4410" s="230"/>
      <c r="CT4410" s="230"/>
      <c r="CU4410" s="230"/>
      <c r="CV4410" s="230"/>
      <c r="CW4410" s="230"/>
      <c r="CX4410" s="230"/>
      <c r="CY4410" s="230"/>
      <c r="CZ4410" s="230"/>
      <c r="DA4410" s="230"/>
      <c r="DB4410" s="230"/>
      <c r="DC4410" s="230"/>
      <c r="DD4410" s="230"/>
      <c r="DE4410" s="230"/>
      <c r="DF4410" s="230"/>
      <c r="DG4410" s="230"/>
      <c r="DH4410" s="230"/>
      <c r="DI4410" s="230"/>
      <c r="DJ4410" s="230"/>
      <c r="DK4410" s="230"/>
      <c r="DL4410" s="230"/>
      <c r="DM4410" s="230"/>
      <c r="DN4410" s="230"/>
      <c r="DO4410" s="230"/>
      <c r="DP4410" s="230"/>
      <c r="DQ4410" s="230"/>
      <c r="DR4410" s="230"/>
      <c r="DS4410" s="230"/>
    </row>
    <row r="4411" spans="1:123" ht="24" customHeight="1" x14ac:dyDescent="0.2">
      <c r="A4411" s="284"/>
      <c r="B4411" s="103"/>
      <c r="C4411" s="143" t="s">
        <v>604</v>
      </c>
      <c r="D4411" s="104"/>
      <c r="E4411" s="105"/>
      <c r="F4411" s="106"/>
      <c r="G4411" s="285"/>
    </row>
    <row r="4412" spans="1:123" s="229" customFormat="1" ht="24" customHeight="1" x14ac:dyDescent="0.2">
      <c r="A4412" s="224" t="str">
        <f t="shared" ref="A4412:A4425" si="1321">IFERROR(VLOOKUP(C4412,Tabla_Insumos,4,FALSE),"")</f>
        <v/>
      </c>
      <c r="B4412" s="222" t="str">
        <f>IFERROR(VLOOKUP(C4412,Tabla_Insumos,5,FALSE),"")</f>
        <v/>
      </c>
      <c r="C4412" s="223"/>
      <c r="D4412" s="224" t="str">
        <f t="shared" ref="D4412:D4425" si="1322">IFERROR(VLOOKUP(C4412,Tabla_Insumos,2,FALSE),"")</f>
        <v/>
      </c>
      <c r="E4412" s="225"/>
      <c r="F4412" s="226">
        <f t="shared" ref="F4412:F4425" si="1323">IFERROR(VLOOKUP(C4412,Tabla_Insumos,3,FALSE),0)</f>
        <v>0</v>
      </c>
      <c r="G4412" s="286">
        <f>ROUND(E4412*F4412,2)</f>
        <v>0</v>
      </c>
    </row>
    <row r="4413" spans="1:123" s="229" customFormat="1" ht="24" customHeight="1" x14ac:dyDescent="0.2">
      <c r="A4413" s="224" t="str">
        <f t="shared" si="1321"/>
        <v/>
      </c>
      <c r="B4413" s="222" t="str">
        <f t="shared" ref="B4413:B4425" si="1324">IFERROR(VLOOKUP(C4413,Tabla_Insumos,5,FALSE),"")</f>
        <v/>
      </c>
      <c r="C4413" s="223"/>
      <c r="D4413" s="224" t="str">
        <f t="shared" si="1322"/>
        <v/>
      </c>
      <c r="E4413" s="225"/>
      <c r="F4413" s="226">
        <f t="shared" si="1323"/>
        <v>0</v>
      </c>
      <c r="G4413" s="286">
        <f t="shared" ref="G4413:G4425" si="1325">ROUND(E4413*F4413,2)</f>
        <v>0</v>
      </c>
    </row>
    <row r="4414" spans="1:123" s="229" customFormat="1" ht="24" customHeight="1" x14ac:dyDescent="0.2">
      <c r="A4414" s="224" t="str">
        <f t="shared" si="1321"/>
        <v/>
      </c>
      <c r="B4414" s="222" t="str">
        <f t="shared" si="1324"/>
        <v/>
      </c>
      <c r="C4414" s="223"/>
      <c r="D4414" s="224" t="str">
        <f t="shared" si="1322"/>
        <v/>
      </c>
      <c r="E4414" s="225"/>
      <c r="F4414" s="226">
        <f t="shared" si="1323"/>
        <v>0</v>
      </c>
      <c r="G4414" s="286">
        <f t="shared" si="1325"/>
        <v>0</v>
      </c>
    </row>
    <row r="4415" spans="1:123" s="229" customFormat="1" ht="24" customHeight="1" x14ac:dyDescent="0.2">
      <c r="A4415" s="224" t="str">
        <f t="shared" si="1321"/>
        <v/>
      </c>
      <c r="B4415" s="222" t="str">
        <f t="shared" si="1324"/>
        <v/>
      </c>
      <c r="C4415" s="223"/>
      <c r="D4415" s="224" t="str">
        <f t="shared" si="1322"/>
        <v/>
      </c>
      <c r="E4415" s="225"/>
      <c r="F4415" s="226">
        <f t="shared" si="1323"/>
        <v>0</v>
      </c>
      <c r="G4415" s="286">
        <f t="shared" si="1325"/>
        <v>0</v>
      </c>
    </row>
    <row r="4416" spans="1:123" s="229" customFormat="1" ht="24" customHeight="1" x14ac:dyDescent="0.2">
      <c r="A4416" s="224" t="str">
        <f t="shared" si="1321"/>
        <v/>
      </c>
      <c r="B4416" s="222" t="str">
        <f t="shared" si="1324"/>
        <v/>
      </c>
      <c r="C4416" s="223"/>
      <c r="D4416" s="224" t="str">
        <f t="shared" si="1322"/>
        <v/>
      </c>
      <c r="E4416" s="225"/>
      <c r="F4416" s="226">
        <f t="shared" si="1323"/>
        <v>0</v>
      </c>
      <c r="G4416" s="286">
        <f t="shared" si="1325"/>
        <v>0</v>
      </c>
    </row>
    <row r="4417" spans="1:7" s="229" customFormat="1" ht="24" customHeight="1" x14ac:dyDescent="0.2">
      <c r="A4417" s="224" t="str">
        <f t="shared" si="1321"/>
        <v/>
      </c>
      <c r="B4417" s="222" t="str">
        <f t="shared" si="1324"/>
        <v/>
      </c>
      <c r="C4417" s="223"/>
      <c r="D4417" s="224" t="str">
        <f t="shared" si="1322"/>
        <v/>
      </c>
      <c r="E4417" s="225"/>
      <c r="F4417" s="226">
        <f t="shared" si="1323"/>
        <v>0</v>
      </c>
      <c r="G4417" s="286">
        <f t="shared" si="1325"/>
        <v>0</v>
      </c>
    </row>
    <row r="4418" spans="1:7" s="229" customFormat="1" ht="24" customHeight="1" x14ac:dyDescent="0.2">
      <c r="A4418" s="224" t="str">
        <f t="shared" si="1321"/>
        <v/>
      </c>
      <c r="B4418" s="222" t="str">
        <f t="shared" si="1324"/>
        <v/>
      </c>
      <c r="C4418" s="223"/>
      <c r="D4418" s="224" t="str">
        <f t="shared" si="1322"/>
        <v/>
      </c>
      <c r="E4418" s="225"/>
      <c r="F4418" s="226">
        <f t="shared" si="1323"/>
        <v>0</v>
      </c>
      <c r="G4418" s="286">
        <f t="shared" si="1325"/>
        <v>0</v>
      </c>
    </row>
    <row r="4419" spans="1:7" s="229" customFormat="1" ht="24" customHeight="1" x14ac:dyDescent="0.2">
      <c r="A4419" s="224" t="str">
        <f t="shared" si="1321"/>
        <v/>
      </c>
      <c r="B4419" s="222" t="str">
        <f t="shared" si="1324"/>
        <v/>
      </c>
      <c r="C4419" s="223"/>
      <c r="D4419" s="224" t="str">
        <f t="shared" si="1322"/>
        <v/>
      </c>
      <c r="E4419" s="225"/>
      <c r="F4419" s="226">
        <f t="shared" si="1323"/>
        <v>0</v>
      </c>
      <c r="G4419" s="286">
        <f t="shared" si="1325"/>
        <v>0</v>
      </c>
    </row>
    <row r="4420" spans="1:7" s="229" customFormat="1" ht="24" customHeight="1" x14ac:dyDescent="0.2">
      <c r="A4420" s="224" t="str">
        <f t="shared" si="1321"/>
        <v/>
      </c>
      <c r="B4420" s="222" t="str">
        <f t="shared" si="1324"/>
        <v/>
      </c>
      <c r="C4420" s="223"/>
      <c r="D4420" s="224" t="str">
        <f t="shared" si="1322"/>
        <v/>
      </c>
      <c r="E4420" s="225"/>
      <c r="F4420" s="226">
        <f t="shared" si="1323"/>
        <v>0</v>
      </c>
      <c r="G4420" s="286">
        <f t="shared" si="1325"/>
        <v>0</v>
      </c>
    </row>
    <row r="4421" spans="1:7" s="229" customFormat="1" ht="24" customHeight="1" x14ac:dyDescent="0.2">
      <c r="A4421" s="224" t="str">
        <f t="shared" si="1321"/>
        <v/>
      </c>
      <c r="B4421" s="222" t="str">
        <f t="shared" si="1324"/>
        <v/>
      </c>
      <c r="C4421" s="223"/>
      <c r="D4421" s="224" t="str">
        <f t="shared" si="1322"/>
        <v/>
      </c>
      <c r="E4421" s="225"/>
      <c r="F4421" s="226">
        <f t="shared" si="1323"/>
        <v>0</v>
      </c>
      <c r="G4421" s="286">
        <f t="shared" si="1325"/>
        <v>0</v>
      </c>
    </row>
    <row r="4422" spans="1:7" s="229" customFormat="1" ht="24" customHeight="1" x14ac:dyDescent="0.2">
      <c r="A4422" s="224" t="str">
        <f t="shared" si="1321"/>
        <v/>
      </c>
      <c r="B4422" s="222" t="str">
        <f t="shared" si="1324"/>
        <v/>
      </c>
      <c r="C4422" s="223"/>
      <c r="D4422" s="224" t="str">
        <f t="shared" si="1322"/>
        <v/>
      </c>
      <c r="E4422" s="225"/>
      <c r="F4422" s="226">
        <f t="shared" si="1323"/>
        <v>0</v>
      </c>
      <c r="G4422" s="286">
        <f t="shared" si="1325"/>
        <v>0</v>
      </c>
    </row>
    <row r="4423" spans="1:7" s="229" customFormat="1" ht="24" customHeight="1" x14ac:dyDescent="0.2">
      <c r="A4423" s="224" t="str">
        <f t="shared" si="1321"/>
        <v/>
      </c>
      <c r="B4423" s="222" t="str">
        <f t="shared" si="1324"/>
        <v/>
      </c>
      <c r="C4423" s="223"/>
      <c r="D4423" s="224" t="str">
        <f t="shared" si="1322"/>
        <v/>
      </c>
      <c r="E4423" s="225"/>
      <c r="F4423" s="226">
        <f t="shared" si="1323"/>
        <v>0</v>
      </c>
      <c r="G4423" s="286">
        <f t="shared" si="1325"/>
        <v>0</v>
      </c>
    </row>
    <row r="4424" spans="1:7" s="229" customFormat="1" ht="24" customHeight="1" x14ac:dyDescent="0.2">
      <c r="A4424" s="224" t="str">
        <f t="shared" si="1321"/>
        <v/>
      </c>
      <c r="B4424" s="222" t="str">
        <f t="shared" si="1324"/>
        <v/>
      </c>
      <c r="C4424" s="223"/>
      <c r="D4424" s="224" t="str">
        <f t="shared" si="1322"/>
        <v/>
      </c>
      <c r="E4424" s="225"/>
      <c r="F4424" s="226">
        <f t="shared" si="1323"/>
        <v>0</v>
      </c>
      <c r="G4424" s="286">
        <f t="shared" si="1325"/>
        <v>0</v>
      </c>
    </row>
    <row r="4425" spans="1:7" s="229" customFormat="1" ht="24" customHeight="1" x14ac:dyDescent="0.2">
      <c r="A4425" s="224" t="str">
        <f t="shared" si="1321"/>
        <v/>
      </c>
      <c r="B4425" s="222" t="str">
        <f t="shared" si="1324"/>
        <v/>
      </c>
      <c r="C4425" s="223"/>
      <c r="D4425" s="224" t="str">
        <f t="shared" si="1322"/>
        <v/>
      </c>
      <c r="E4425" s="225"/>
      <c r="F4425" s="227">
        <f t="shared" si="1323"/>
        <v>0</v>
      </c>
      <c r="G4425" s="286">
        <f t="shared" si="1325"/>
        <v>0</v>
      </c>
    </row>
    <row r="4426" spans="1:7" ht="24" customHeight="1" x14ac:dyDescent="0.2">
      <c r="A4426" s="287"/>
      <c r="D4426" s="97"/>
      <c r="E4426" s="98"/>
      <c r="F4426" s="273" t="s">
        <v>31</v>
      </c>
      <c r="G4426" s="288">
        <f>SUBTOTAL(9,G4412:G4425)</f>
        <v>0</v>
      </c>
    </row>
    <row r="4427" spans="1:7" ht="24" customHeight="1" x14ac:dyDescent="0.2">
      <c r="A4427" s="287"/>
      <c r="C4427" s="107" t="s">
        <v>605</v>
      </c>
      <c r="D4427" s="97"/>
      <c r="E4427" s="98"/>
      <c r="G4427" s="289"/>
    </row>
    <row r="4428" spans="1:7" s="229" customFormat="1" ht="24" customHeight="1" x14ac:dyDescent="0.2">
      <c r="A4428" s="224" t="str">
        <f t="shared" ref="A4428:A4435" si="1326">IFERROR(VLOOKUP(C4428,Tabla_Insumos,4,FALSE),"")</f>
        <v/>
      </c>
      <c r="B4428" s="222">
        <f t="shared" ref="B4428:B4435" si="1327">IFERROR(VLOOKUP(A4428,Tabla_Indices,5,FALSE),"")</f>
        <v>0</v>
      </c>
      <c r="C4428" s="223"/>
      <c r="D4428" s="224" t="str">
        <f t="shared" ref="D4428:D4435" si="1328">IFERROR(VLOOKUP(C4428,Tabla_Insumos,2,FALSE),"")</f>
        <v/>
      </c>
      <c r="E4428" s="225"/>
      <c r="F4428" s="228">
        <f t="shared" ref="F4428:F4435" si="1329">IFERROR(VLOOKUP(C4428,Tabla_Insumos,3,FALSE),0)</f>
        <v>0</v>
      </c>
      <c r="G4428" s="286">
        <f>ROUND(E4428*F4428,2)</f>
        <v>0</v>
      </c>
    </row>
    <row r="4429" spans="1:7" s="229" customFormat="1" ht="24" customHeight="1" x14ac:dyDescent="0.2">
      <c r="A4429" s="224" t="str">
        <f t="shared" si="1326"/>
        <v/>
      </c>
      <c r="B4429" s="222">
        <f t="shared" si="1327"/>
        <v>0</v>
      </c>
      <c r="C4429" s="223"/>
      <c r="D4429" s="224" t="str">
        <f t="shared" si="1328"/>
        <v/>
      </c>
      <c r="E4429" s="225"/>
      <c r="F4429" s="228">
        <f t="shared" si="1329"/>
        <v>0</v>
      </c>
      <c r="G4429" s="286">
        <f>ROUND(E4429*F4429,2)</f>
        <v>0</v>
      </c>
    </row>
    <row r="4430" spans="1:7" s="229" customFormat="1" ht="24" customHeight="1" x14ac:dyDescent="0.2">
      <c r="A4430" s="224" t="str">
        <f t="shared" si="1326"/>
        <v/>
      </c>
      <c r="B4430" s="222">
        <f t="shared" si="1327"/>
        <v>0</v>
      </c>
      <c r="C4430" s="223"/>
      <c r="D4430" s="224" t="str">
        <f t="shared" si="1328"/>
        <v/>
      </c>
      <c r="E4430" s="225"/>
      <c r="F4430" s="228">
        <f t="shared" si="1329"/>
        <v>0</v>
      </c>
      <c r="G4430" s="286">
        <f t="shared" ref="G4430:G4435" si="1330">ROUND(E4430*F4430,2)</f>
        <v>0</v>
      </c>
    </row>
    <row r="4431" spans="1:7" s="229" customFormat="1" ht="24" customHeight="1" x14ac:dyDescent="0.2">
      <c r="A4431" s="224" t="str">
        <f t="shared" si="1326"/>
        <v/>
      </c>
      <c r="B4431" s="222">
        <f t="shared" si="1327"/>
        <v>0</v>
      </c>
      <c r="C4431" s="223"/>
      <c r="D4431" s="224" t="str">
        <f t="shared" si="1328"/>
        <v/>
      </c>
      <c r="E4431" s="225"/>
      <c r="F4431" s="228">
        <f t="shared" si="1329"/>
        <v>0</v>
      </c>
      <c r="G4431" s="286">
        <f t="shared" si="1330"/>
        <v>0</v>
      </c>
    </row>
    <row r="4432" spans="1:7" s="229" customFormat="1" ht="24" customHeight="1" x14ac:dyDescent="0.2">
      <c r="A4432" s="224" t="str">
        <f t="shared" si="1326"/>
        <v/>
      </c>
      <c r="B4432" s="222">
        <f t="shared" si="1327"/>
        <v>0</v>
      </c>
      <c r="C4432" s="223"/>
      <c r="D4432" s="224" t="str">
        <f t="shared" si="1328"/>
        <v/>
      </c>
      <c r="E4432" s="225"/>
      <c r="F4432" s="226">
        <f t="shared" si="1329"/>
        <v>0</v>
      </c>
      <c r="G4432" s="286">
        <f t="shared" si="1330"/>
        <v>0</v>
      </c>
    </row>
    <row r="4433" spans="1:7" s="229" customFormat="1" ht="24" customHeight="1" x14ac:dyDescent="0.2">
      <c r="A4433" s="224" t="str">
        <f t="shared" si="1326"/>
        <v/>
      </c>
      <c r="B4433" s="222">
        <f t="shared" si="1327"/>
        <v>0</v>
      </c>
      <c r="C4433" s="223"/>
      <c r="D4433" s="224" t="str">
        <f t="shared" si="1328"/>
        <v/>
      </c>
      <c r="E4433" s="225"/>
      <c r="F4433" s="226">
        <f t="shared" si="1329"/>
        <v>0</v>
      </c>
      <c r="G4433" s="286">
        <f t="shared" si="1330"/>
        <v>0</v>
      </c>
    </row>
    <row r="4434" spans="1:7" s="229" customFormat="1" ht="24" customHeight="1" x14ac:dyDescent="0.2">
      <c r="A4434" s="224" t="str">
        <f t="shared" si="1326"/>
        <v/>
      </c>
      <c r="B4434" s="222">
        <f t="shared" si="1327"/>
        <v>0</v>
      </c>
      <c r="C4434" s="223"/>
      <c r="D4434" s="224" t="str">
        <f t="shared" si="1328"/>
        <v/>
      </c>
      <c r="E4434" s="225"/>
      <c r="F4434" s="226">
        <f t="shared" si="1329"/>
        <v>0</v>
      </c>
      <c r="G4434" s="286">
        <f t="shared" si="1330"/>
        <v>0</v>
      </c>
    </row>
    <row r="4435" spans="1:7" s="229" customFormat="1" ht="24" customHeight="1" x14ac:dyDescent="0.2">
      <c r="A4435" s="224" t="str">
        <f t="shared" si="1326"/>
        <v/>
      </c>
      <c r="B4435" s="222">
        <f t="shared" si="1327"/>
        <v>0</v>
      </c>
      <c r="C4435" s="223"/>
      <c r="D4435" s="224" t="str">
        <f t="shared" si="1328"/>
        <v/>
      </c>
      <c r="E4435" s="225"/>
      <c r="F4435" s="226">
        <f t="shared" si="1329"/>
        <v>0</v>
      </c>
      <c r="G4435" s="286">
        <f t="shared" si="1330"/>
        <v>0</v>
      </c>
    </row>
    <row r="4436" spans="1:7" ht="24" customHeight="1" x14ac:dyDescent="0.2">
      <c r="A4436" s="287"/>
      <c r="D4436" s="97"/>
      <c r="E4436" s="98"/>
      <c r="F4436" s="273" t="s">
        <v>32</v>
      </c>
      <c r="G4436" s="288">
        <f>SUBTOTAL(9,G4428:G4435)</f>
        <v>0</v>
      </c>
    </row>
    <row r="4437" spans="1:7" ht="24" customHeight="1" x14ac:dyDescent="0.2">
      <c r="A4437" s="287"/>
      <c r="C4437" s="107" t="s">
        <v>606</v>
      </c>
      <c r="D4437" s="97"/>
      <c r="E4437" s="98"/>
      <c r="G4437" s="289"/>
    </row>
    <row r="4438" spans="1:7" s="229" customFormat="1" ht="24" customHeight="1" x14ac:dyDescent="0.2">
      <c r="A4438" s="224" t="str">
        <f t="shared" ref="A4438:A4446" si="1331">IFERROR(VLOOKUP(C4438,Tabla_Insumos,4,FALSE),"")</f>
        <v/>
      </c>
      <c r="B4438" s="222" t="str">
        <f t="shared" ref="B4438:B4446" si="1332">IFERROR(VLOOKUP(C4438,Tabla_Insumos,5,FALSE),"")</f>
        <v/>
      </c>
      <c r="C4438" s="223"/>
      <c r="D4438" s="224" t="str">
        <f t="shared" ref="D4438:D4446" si="1333">IFERROR(VLOOKUP(C4438,Tabla_Insumos,2,FALSE),"")</f>
        <v/>
      </c>
      <c r="E4438" s="225"/>
      <c r="F4438" s="226">
        <f t="shared" ref="F4438:F4446" si="1334">IFERROR(VLOOKUP(C4438,Tabla_Insumos,3,FALSE),0)</f>
        <v>0</v>
      </c>
      <c r="G4438" s="286">
        <f t="shared" ref="G4438:G4446" si="1335">ROUND(E4438*F4438,2)</f>
        <v>0</v>
      </c>
    </row>
    <row r="4439" spans="1:7" s="229" customFormat="1" ht="24" customHeight="1" x14ac:dyDescent="0.2">
      <c r="A4439" s="224" t="str">
        <f t="shared" si="1331"/>
        <v/>
      </c>
      <c r="B4439" s="222" t="str">
        <f t="shared" si="1332"/>
        <v/>
      </c>
      <c r="C4439" s="223"/>
      <c r="D4439" s="224" t="str">
        <f t="shared" si="1333"/>
        <v/>
      </c>
      <c r="E4439" s="225"/>
      <c r="F4439" s="226">
        <f t="shared" si="1334"/>
        <v>0</v>
      </c>
      <c r="G4439" s="286">
        <f t="shared" si="1335"/>
        <v>0</v>
      </c>
    </row>
    <row r="4440" spans="1:7" s="229" customFormat="1" ht="24" customHeight="1" x14ac:dyDescent="0.2">
      <c r="A4440" s="224" t="str">
        <f t="shared" si="1331"/>
        <v/>
      </c>
      <c r="B4440" s="222" t="str">
        <f t="shared" si="1332"/>
        <v/>
      </c>
      <c r="C4440" s="223"/>
      <c r="D4440" s="224" t="str">
        <f t="shared" si="1333"/>
        <v/>
      </c>
      <c r="E4440" s="225"/>
      <c r="F4440" s="226">
        <f t="shared" si="1334"/>
        <v>0</v>
      </c>
      <c r="G4440" s="286">
        <f t="shared" si="1335"/>
        <v>0</v>
      </c>
    </row>
    <row r="4441" spans="1:7" s="229" customFormat="1" ht="24" customHeight="1" x14ac:dyDescent="0.2">
      <c r="A4441" s="224" t="str">
        <f t="shared" si="1331"/>
        <v/>
      </c>
      <c r="B4441" s="222" t="str">
        <f t="shared" si="1332"/>
        <v/>
      </c>
      <c r="C4441" s="223"/>
      <c r="D4441" s="224" t="str">
        <f t="shared" si="1333"/>
        <v/>
      </c>
      <c r="E4441" s="225"/>
      <c r="F4441" s="226">
        <f t="shared" si="1334"/>
        <v>0</v>
      </c>
      <c r="G4441" s="286">
        <f t="shared" si="1335"/>
        <v>0</v>
      </c>
    </row>
    <row r="4442" spans="1:7" s="229" customFormat="1" ht="24" customHeight="1" x14ac:dyDescent="0.2">
      <c r="A4442" s="224" t="str">
        <f t="shared" si="1331"/>
        <v/>
      </c>
      <c r="B4442" s="222" t="str">
        <f t="shared" si="1332"/>
        <v/>
      </c>
      <c r="C4442" s="223"/>
      <c r="D4442" s="224" t="str">
        <f t="shared" si="1333"/>
        <v/>
      </c>
      <c r="E4442" s="225"/>
      <c r="F4442" s="226">
        <f t="shared" si="1334"/>
        <v>0</v>
      </c>
      <c r="G4442" s="286">
        <f t="shared" si="1335"/>
        <v>0</v>
      </c>
    </row>
    <row r="4443" spans="1:7" s="229" customFormat="1" ht="24" customHeight="1" x14ac:dyDescent="0.2">
      <c r="A4443" s="224" t="str">
        <f t="shared" si="1331"/>
        <v/>
      </c>
      <c r="B4443" s="222" t="str">
        <f t="shared" si="1332"/>
        <v/>
      </c>
      <c r="C4443" s="223"/>
      <c r="D4443" s="224" t="str">
        <f t="shared" si="1333"/>
        <v/>
      </c>
      <c r="E4443" s="225"/>
      <c r="F4443" s="226">
        <f t="shared" si="1334"/>
        <v>0</v>
      </c>
      <c r="G4443" s="286">
        <f t="shared" si="1335"/>
        <v>0</v>
      </c>
    </row>
    <row r="4444" spans="1:7" s="229" customFormat="1" ht="24" customHeight="1" x14ac:dyDescent="0.2">
      <c r="A4444" s="224" t="str">
        <f t="shared" si="1331"/>
        <v/>
      </c>
      <c r="B4444" s="222" t="str">
        <f t="shared" si="1332"/>
        <v/>
      </c>
      <c r="C4444" s="223"/>
      <c r="D4444" s="224" t="str">
        <f t="shared" si="1333"/>
        <v/>
      </c>
      <c r="E4444" s="225"/>
      <c r="F4444" s="226">
        <f t="shared" si="1334"/>
        <v>0</v>
      </c>
      <c r="G4444" s="286">
        <f t="shared" si="1335"/>
        <v>0</v>
      </c>
    </row>
    <row r="4445" spans="1:7" s="229" customFormat="1" ht="24" customHeight="1" x14ac:dyDescent="0.2">
      <c r="A4445" s="224" t="str">
        <f t="shared" si="1331"/>
        <v/>
      </c>
      <c r="B4445" s="222" t="str">
        <f t="shared" si="1332"/>
        <v/>
      </c>
      <c r="C4445" s="223"/>
      <c r="D4445" s="224" t="str">
        <f t="shared" si="1333"/>
        <v/>
      </c>
      <c r="E4445" s="225"/>
      <c r="F4445" s="226">
        <f t="shared" si="1334"/>
        <v>0</v>
      </c>
      <c r="G4445" s="286">
        <f t="shared" si="1335"/>
        <v>0</v>
      </c>
    </row>
    <row r="4446" spans="1:7" s="229" customFormat="1" ht="24" customHeight="1" x14ac:dyDescent="0.2">
      <c r="A4446" s="224" t="str">
        <f t="shared" si="1331"/>
        <v/>
      </c>
      <c r="B4446" s="222" t="str">
        <f t="shared" si="1332"/>
        <v/>
      </c>
      <c r="C4446" s="223"/>
      <c r="D4446" s="224" t="str">
        <f t="shared" si="1333"/>
        <v/>
      </c>
      <c r="E4446" s="225"/>
      <c r="F4446" s="226">
        <f t="shared" si="1334"/>
        <v>0</v>
      </c>
      <c r="G4446" s="286">
        <f t="shared" si="1335"/>
        <v>0</v>
      </c>
    </row>
    <row r="4447" spans="1:7" ht="24" customHeight="1" x14ac:dyDescent="0.2">
      <c r="A4447" s="290"/>
      <c r="B4447" s="97"/>
      <c r="D4447" s="97"/>
      <c r="E4447" s="98"/>
      <c r="F4447" s="273" t="s">
        <v>33</v>
      </c>
      <c r="G4447" s="288">
        <f>SUBTOTAL(9,G4438:G4446)</f>
        <v>0</v>
      </c>
    </row>
    <row r="4448" spans="1:7" ht="24" customHeight="1" x14ac:dyDescent="0.2">
      <c r="A4448" s="291"/>
      <c r="B4448" s="97"/>
      <c r="D4448" s="97"/>
      <c r="E4448" s="98"/>
      <c r="G4448" s="289"/>
    </row>
    <row r="4449" spans="1:123" ht="24" customHeight="1" x14ac:dyDescent="0.2">
      <c r="A4449" s="292" t="str">
        <f>B4407</f>
        <v/>
      </c>
      <c r="B4449" s="293" t="str">
        <f>C4407</f>
        <v/>
      </c>
      <c r="C4449" s="104"/>
      <c r="D4449" s="104" t="s">
        <v>34</v>
      </c>
      <c r="E4449" s="105"/>
      <c r="F4449" s="295" t="s">
        <v>35</v>
      </c>
      <c r="G4449" s="294">
        <f>SUBTOTAL(9,G4412:G4448)</f>
        <v>0</v>
      </c>
    </row>
    <row r="4451" spans="1:123" ht="24" customHeight="1" x14ac:dyDescent="0.2">
      <c r="A4451" s="274" t="s">
        <v>37</v>
      </c>
      <c r="B4451" s="275"/>
      <c r="C4451" s="275"/>
      <c r="D4451" s="275"/>
      <c r="E4451" s="275"/>
      <c r="F4451" s="275"/>
      <c r="G4451" s="276"/>
    </row>
    <row r="4452" spans="1:123" ht="24" customHeight="1" x14ac:dyDescent="0.2">
      <c r="A4452" s="277" t="s">
        <v>602</v>
      </c>
      <c r="B4452" s="93" t="str">
        <f>Comitente</f>
        <v>DIRECCION PROVINCIAL DE ESPACIOS VERDES</v>
      </c>
      <c r="C4452" s="89"/>
      <c r="D4452" s="94"/>
      <c r="E4452" s="94"/>
      <c r="F4452" s="95"/>
      <c r="G4452" s="278"/>
    </row>
    <row r="4453" spans="1:123" ht="24" customHeight="1" x14ac:dyDescent="0.2">
      <c r="A4453" s="277" t="s">
        <v>603</v>
      </c>
      <c r="B4453" s="93">
        <f>Contratista</f>
        <v>0</v>
      </c>
      <c r="C4453" s="90"/>
      <c r="D4453" s="90"/>
      <c r="E4453" s="90"/>
      <c r="F4453" s="96"/>
      <c r="G4453" s="279"/>
    </row>
    <row r="4454" spans="1:123" ht="24" customHeight="1" x14ac:dyDescent="0.2">
      <c r="A4454" s="277" t="s">
        <v>24</v>
      </c>
      <c r="B4454" s="93" t="str">
        <f>Obra</f>
        <v>EXTRACCION DE MANGRULLO EXISTENTE, PROVISION DE NUEVO MANGRULLO Y REFUNCIONALIZACION DE JUEGOS DE NIÑOS EN PARQUE DE MAYO</v>
      </c>
      <c r="C4454" s="90"/>
      <c r="D4454" s="90"/>
      <c r="E4454" s="90"/>
      <c r="F4454" s="96" t="s">
        <v>38</v>
      </c>
      <c r="G4454" s="280">
        <f>Fecha_Base</f>
        <v>44865</v>
      </c>
    </row>
    <row r="4455" spans="1:123" ht="24" customHeight="1" x14ac:dyDescent="0.2">
      <c r="A4455" s="281" t="s">
        <v>601</v>
      </c>
      <c r="B4455" s="91" t="str">
        <f>Ubicación</f>
        <v>CAPITAL</v>
      </c>
      <c r="C4455" s="91"/>
      <c r="D4455" s="97"/>
      <c r="E4455" s="98"/>
      <c r="G4455" s="282"/>
    </row>
    <row r="4456" spans="1:123" ht="24" customHeight="1" x14ac:dyDescent="0.2">
      <c r="A4456" s="281" t="s">
        <v>39</v>
      </c>
      <c r="B4456" s="100" t="str">
        <f>IFERROR(VALUE(LEFT(B4457,FIND(".",B4457)-1)),"")</f>
        <v/>
      </c>
      <c r="C4456" s="92" t="str">
        <f>IFERROR(VLOOKUP(B4456,Tabla_CyP,2,FALSE),"")</f>
        <v/>
      </c>
      <c r="E4456" s="98"/>
      <c r="G4456" s="282"/>
    </row>
    <row r="4457" spans="1:123" ht="24" customHeight="1" x14ac:dyDescent="0.2">
      <c r="A4457" s="281" t="s">
        <v>25</v>
      </c>
      <c r="B4457" s="101" t="str">
        <f>IFERROR(VLOOKUP(COUNTIF($A$1:A4457,"ANALISIS DE PRECIOS"),Tabla_NumeroItem,2,FALSE),"")</f>
        <v/>
      </c>
      <c r="C4457" s="92" t="str">
        <f>IFERROR(VLOOKUP(B4457,Tabla_CyP,2,FALSE),"")</f>
        <v/>
      </c>
      <c r="D4457" s="97"/>
      <c r="E4457" s="98"/>
      <c r="F4457" s="96" t="s">
        <v>26</v>
      </c>
      <c r="G4457" s="283" t="str">
        <f>IFERROR(VLOOKUP(B4457,Tabla_CyP,4,FALSE),"")</f>
        <v/>
      </c>
    </row>
    <row r="4458" spans="1:123" ht="24" customHeight="1" x14ac:dyDescent="0.2">
      <c r="A4458" s="281"/>
      <c r="B4458" s="91"/>
      <c r="D4458" s="97"/>
      <c r="E4458" s="98"/>
      <c r="G4458" s="282"/>
    </row>
    <row r="4459" spans="1:123" ht="24" customHeight="1" x14ac:dyDescent="0.2">
      <c r="A4459" s="334" t="s">
        <v>507</v>
      </c>
      <c r="B4459" s="335"/>
      <c r="C4459" s="336" t="s">
        <v>0</v>
      </c>
      <c r="D4459" s="336" t="s">
        <v>27</v>
      </c>
      <c r="E4459" s="338" t="s">
        <v>28</v>
      </c>
      <c r="F4459" s="340" t="s">
        <v>29</v>
      </c>
      <c r="G4459" s="340" t="s">
        <v>30</v>
      </c>
    </row>
    <row r="4460" spans="1:123" s="97" customFormat="1" ht="24" customHeight="1" x14ac:dyDescent="0.2">
      <c r="A4460" s="102" t="s">
        <v>508</v>
      </c>
      <c r="B4460" s="102" t="s">
        <v>509</v>
      </c>
      <c r="C4460" s="337"/>
      <c r="D4460" s="337"/>
      <c r="E4460" s="339"/>
      <c r="F4460" s="341"/>
      <c r="G4460" s="341"/>
      <c r="H4460" s="230"/>
      <c r="I4460" s="230"/>
      <c r="J4460" s="230"/>
      <c r="K4460" s="230"/>
      <c r="L4460" s="230"/>
      <c r="M4460" s="230"/>
      <c r="N4460" s="230"/>
      <c r="O4460" s="230"/>
      <c r="P4460" s="230"/>
      <c r="Q4460" s="230"/>
      <c r="R4460" s="230"/>
      <c r="S4460" s="230"/>
      <c r="T4460" s="230"/>
      <c r="U4460" s="230"/>
      <c r="V4460" s="230"/>
      <c r="W4460" s="230"/>
      <c r="X4460" s="230"/>
      <c r="Y4460" s="230"/>
      <c r="Z4460" s="230"/>
      <c r="AA4460" s="230"/>
      <c r="AB4460" s="230"/>
      <c r="AC4460" s="230"/>
      <c r="AD4460" s="230"/>
      <c r="AE4460" s="230"/>
      <c r="AF4460" s="230"/>
      <c r="AG4460" s="230"/>
      <c r="AH4460" s="230"/>
      <c r="AI4460" s="230"/>
      <c r="AJ4460" s="230"/>
      <c r="AK4460" s="230"/>
      <c r="AL4460" s="230"/>
      <c r="AM4460" s="230"/>
      <c r="AN4460" s="230"/>
      <c r="AO4460" s="230"/>
      <c r="AP4460" s="230"/>
      <c r="AQ4460" s="230"/>
      <c r="AR4460" s="230"/>
      <c r="AS4460" s="230"/>
      <c r="AT4460" s="230"/>
      <c r="AU4460" s="230"/>
      <c r="AV4460" s="230"/>
      <c r="AW4460" s="230"/>
      <c r="AX4460" s="230"/>
      <c r="AY4460" s="230"/>
      <c r="AZ4460" s="230"/>
      <c r="BA4460" s="230"/>
      <c r="BB4460" s="230"/>
      <c r="BC4460" s="230"/>
      <c r="BD4460" s="230"/>
      <c r="BE4460" s="230"/>
      <c r="BF4460" s="230"/>
      <c r="BG4460" s="230"/>
      <c r="BH4460" s="230"/>
      <c r="BI4460" s="230"/>
      <c r="BJ4460" s="230"/>
      <c r="BK4460" s="230"/>
      <c r="BL4460" s="230"/>
      <c r="BM4460" s="230"/>
      <c r="BN4460" s="230"/>
      <c r="BO4460" s="230"/>
      <c r="BP4460" s="230"/>
      <c r="BQ4460" s="230"/>
      <c r="BR4460" s="230"/>
      <c r="BS4460" s="230"/>
      <c r="BT4460" s="230"/>
      <c r="BU4460" s="230"/>
      <c r="BV4460" s="230"/>
      <c r="BW4460" s="230"/>
      <c r="BX4460" s="230"/>
      <c r="BY4460" s="230"/>
      <c r="BZ4460" s="230"/>
      <c r="CA4460" s="230"/>
      <c r="CB4460" s="230"/>
      <c r="CC4460" s="230"/>
      <c r="CD4460" s="230"/>
      <c r="CE4460" s="230"/>
      <c r="CF4460" s="230"/>
      <c r="CG4460" s="230"/>
      <c r="CH4460" s="230"/>
      <c r="CI4460" s="230"/>
      <c r="CJ4460" s="230"/>
      <c r="CK4460" s="230"/>
      <c r="CL4460" s="230"/>
      <c r="CM4460" s="230"/>
      <c r="CN4460" s="230"/>
      <c r="CO4460" s="230"/>
      <c r="CP4460" s="230"/>
      <c r="CQ4460" s="230"/>
      <c r="CR4460" s="230"/>
      <c r="CS4460" s="230"/>
      <c r="CT4460" s="230"/>
      <c r="CU4460" s="230"/>
      <c r="CV4460" s="230"/>
      <c r="CW4460" s="230"/>
      <c r="CX4460" s="230"/>
      <c r="CY4460" s="230"/>
      <c r="CZ4460" s="230"/>
      <c r="DA4460" s="230"/>
      <c r="DB4460" s="230"/>
      <c r="DC4460" s="230"/>
      <c r="DD4460" s="230"/>
      <c r="DE4460" s="230"/>
      <c r="DF4460" s="230"/>
      <c r="DG4460" s="230"/>
      <c r="DH4460" s="230"/>
      <c r="DI4460" s="230"/>
      <c r="DJ4460" s="230"/>
      <c r="DK4460" s="230"/>
      <c r="DL4460" s="230"/>
      <c r="DM4460" s="230"/>
      <c r="DN4460" s="230"/>
      <c r="DO4460" s="230"/>
      <c r="DP4460" s="230"/>
      <c r="DQ4460" s="230"/>
      <c r="DR4460" s="230"/>
      <c r="DS4460" s="230"/>
    </row>
    <row r="4461" spans="1:123" ht="24" customHeight="1" x14ac:dyDescent="0.2">
      <c r="A4461" s="284"/>
      <c r="B4461" s="103"/>
      <c r="C4461" s="143" t="s">
        <v>604</v>
      </c>
      <c r="D4461" s="104"/>
      <c r="E4461" s="105"/>
      <c r="F4461" s="106"/>
      <c r="G4461" s="285"/>
    </row>
    <row r="4462" spans="1:123" s="229" customFormat="1" ht="24" customHeight="1" x14ac:dyDescent="0.2">
      <c r="A4462" s="224" t="str">
        <f t="shared" ref="A4462:A4475" si="1336">IFERROR(VLOOKUP(C4462,Tabla_Insumos,4,FALSE),"")</f>
        <v/>
      </c>
      <c r="B4462" s="222" t="str">
        <f>IFERROR(VLOOKUP(C4462,Tabla_Insumos,5,FALSE),"")</f>
        <v/>
      </c>
      <c r="C4462" s="223"/>
      <c r="D4462" s="224" t="str">
        <f t="shared" ref="D4462:D4475" si="1337">IFERROR(VLOOKUP(C4462,Tabla_Insumos,2,FALSE),"")</f>
        <v/>
      </c>
      <c r="E4462" s="225"/>
      <c r="F4462" s="226">
        <f t="shared" ref="F4462:F4475" si="1338">IFERROR(VLOOKUP(C4462,Tabla_Insumos,3,FALSE),0)</f>
        <v>0</v>
      </c>
      <c r="G4462" s="286">
        <f>ROUND(E4462*F4462,2)</f>
        <v>0</v>
      </c>
    </row>
    <row r="4463" spans="1:123" s="229" customFormat="1" ht="24" customHeight="1" x14ac:dyDescent="0.2">
      <c r="A4463" s="224" t="str">
        <f t="shared" si="1336"/>
        <v/>
      </c>
      <c r="B4463" s="222" t="str">
        <f t="shared" ref="B4463:B4475" si="1339">IFERROR(VLOOKUP(C4463,Tabla_Insumos,5,FALSE),"")</f>
        <v/>
      </c>
      <c r="C4463" s="223"/>
      <c r="D4463" s="224" t="str">
        <f t="shared" si="1337"/>
        <v/>
      </c>
      <c r="E4463" s="225"/>
      <c r="F4463" s="226">
        <f t="shared" si="1338"/>
        <v>0</v>
      </c>
      <c r="G4463" s="286">
        <f t="shared" ref="G4463:G4475" si="1340">ROUND(E4463*F4463,2)</f>
        <v>0</v>
      </c>
    </row>
    <row r="4464" spans="1:123" s="229" customFormat="1" ht="24" customHeight="1" x14ac:dyDescent="0.2">
      <c r="A4464" s="224" t="str">
        <f t="shared" si="1336"/>
        <v/>
      </c>
      <c r="B4464" s="222" t="str">
        <f t="shared" si="1339"/>
        <v/>
      </c>
      <c r="C4464" s="223"/>
      <c r="D4464" s="224" t="str">
        <f t="shared" si="1337"/>
        <v/>
      </c>
      <c r="E4464" s="225"/>
      <c r="F4464" s="226">
        <f t="shared" si="1338"/>
        <v>0</v>
      </c>
      <c r="G4464" s="286">
        <f t="shared" si="1340"/>
        <v>0</v>
      </c>
    </row>
    <row r="4465" spans="1:7" s="229" customFormat="1" ht="24" customHeight="1" x14ac:dyDescent="0.2">
      <c r="A4465" s="224" t="str">
        <f t="shared" si="1336"/>
        <v/>
      </c>
      <c r="B4465" s="222" t="str">
        <f t="shared" si="1339"/>
        <v/>
      </c>
      <c r="C4465" s="223"/>
      <c r="D4465" s="224" t="str">
        <f t="shared" si="1337"/>
        <v/>
      </c>
      <c r="E4465" s="225"/>
      <c r="F4465" s="226">
        <f t="shared" si="1338"/>
        <v>0</v>
      </c>
      <c r="G4465" s="286">
        <f t="shared" si="1340"/>
        <v>0</v>
      </c>
    </row>
    <row r="4466" spans="1:7" s="229" customFormat="1" ht="24" customHeight="1" x14ac:dyDescent="0.2">
      <c r="A4466" s="224" t="str">
        <f t="shared" si="1336"/>
        <v/>
      </c>
      <c r="B4466" s="222" t="str">
        <f t="shared" si="1339"/>
        <v/>
      </c>
      <c r="C4466" s="223"/>
      <c r="D4466" s="224" t="str">
        <f t="shared" si="1337"/>
        <v/>
      </c>
      <c r="E4466" s="225"/>
      <c r="F4466" s="226">
        <f t="shared" si="1338"/>
        <v>0</v>
      </c>
      <c r="G4466" s="286">
        <f t="shared" si="1340"/>
        <v>0</v>
      </c>
    </row>
    <row r="4467" spans="1:7" s="229" customFormat="1" ht="24" customHeight="1" x14ac:dyDescent="0.2">
      <c r="A4467" s="224" t="str">
        <f t="shared" si="1336"/>
        <v/>
      </c>
      <c r="B4467" s="222" t="str">
        <f t="shared" si="1339"/>
        <v/>
      </c>
      <c r="C4467" s="223"/>
      <c r="D4467" s="224" t="str">
        <f t="shared" si="1337"/>
        <v/>
      </c>
      <c r="E4467" s="225"/>
      <c r="F4467" s="226">
        <f t="shared" si="1338"/>
        <v>0</v>
      </c>
      <c r="G4467" s="286">
        <f t="shared" si="1340"/>
        <v>0</v>
      </c>
    </row>
    <row r="4468" spans="1:7" s="229" customFormat="1" ht="24" customHeight="1" x14ac:dyDescent="0.2">
      <c r="A4468" s="224" t="str">
        <f t="shared" si="1336"/>
        <v/>
      </c>
      <c r="B4468" s="222" t="str">
        <f t="shared" si="1339"/>
        <v/>
      </c>
      <c r="C4468" s="223"/>
      <c r="D4468" s="224" t="str">
        <f t="shared" si="1337"/>
        <v/>
      </c>
      <c r="E4468" s="225"/>
      <c r="F4468" s="226">
        <f t="shared" si="1338"/>
        <v>0</v>
      </c>
      <c r="G4468" s="286">
        <f t="shared" si="1340"/>
        <v>0</v>
      </c>
    </row>
    <row r="4469" spans="1:7" s="229" customFormat="1" ht="24" customHeight="1" x14ac:dyDescent="0.2">
      <c r="A4469" s="224" t="str">
        <f t="shared" si="1336"/>
        <v/>
      </c>
      <c r="B4469" s="222" t="str">
        <f t="shared" si="1339"/>
        <v/>
      </c>
      <c r="C4469" s="223"/>
      <c r="D4469" s="224" t="str">
        <f t="shared" si="1337"/>
        <v/>
      </c>
      <c r="E4469" s="225"/>
      <c r="F4469" s="226">
        <f t="shared" si="1338"/>
        <v>0</v>
      </c>
      <c r="G4469" s="286">
        <f t="shared" si="1340"/>
        <v>0</v>
      </c>
    </row>
    <row r="4470" spans="1:7" s="229" customFormat="1" ht="24" customHeight="1" x14ac:dyDescent="0.2">
      <c r="A4470" s="224" t="str">
        <f t="shared" si="1336"/>
        <v/>
      </c>
      <c r="B4470" s="222" t="str">
        <f t="shared" si="1339"/>
        <v/>
      </c>
      <c r="C4470" s="223"/>
      <c r="D4470" s="224" t="str">
        <f t="shared" si="1337"/>
        <v/>
      </c>
      <c r="E4470" s="225"/>
      <c r="F4470" s="226">
        <f t="shared" si="1338"/>
        <v>0</v>
      </c>
      <c r="G4470" s="286">
        <f t="shared" si="1340"/>
        <v>0</v>
      </c>
    </row>
    <row r="4471" spans="1:7" s="229" customFormat="1" ht="24" customHeight="1" x14ac:dyDescent="0.2">
      <c r="A4471" s="224" t="str">
        <f t="shared" si="1336"/>
        <v/>
      </c>
      <c r="B4471" s="222" t="str">
        <f t="shared" si="1339"/>
        <v/>
      </c>
      <c r="C4471" s="223"/>
      <c r="D4471" s="224" t="str">
        <f t="shared" si="1337"/>
        <v/>
      </c>
      <c r="E4471" s="225"/>
      <c r="F4471" s="226">
        <f t="shared" si="1338"/>
        <v>0</v>
      </c>
      <c r="G4471" s="286">
        <f t="shared" si="1340"/>
        <v>0</v>
      </c>
    </row>
    <row r="4472" spans="1:7" s="229" customFormat="1" ht="24" customHeight="1" x14ac:dyDescent="0.2">
      <c r="A4472" s="224" t="str">
        <f t="shared" si="1336"/>
        <v/>
      </c>
      <c r="B4472" s="222" t="str">
        <f t="shared" si="1339"/>
        <v/>
      </c>
      <c r="C4472" s="223"/>
      <c r="D4472" s="224" t="str">
        <f t="shared" si="1337"/>
        <v/>
      </c>
      <c r="E4472" s="225"/>
      <c r="F4472" s="226">
        <f t="shared" si="1338"/>
        <v>0</v>
      </c>
      <c r="G4472" s="286">
        <f t="shared" si="1340"/>
        <v>0</v>
      </c>
    </row>
    <row r="4473" spans="1:7" s="229" customFormat="1" ht="24" customHeight="1" x14ac:dyDescent="0.2">
      <c r="A4473" s="224" t="str">
        <f t="shared" si="1336"/>
        <v/>
      </c>
      <c r="B4473" s="222" t="str">
        <f t="shared" si="1339"/>
        <v/>
      </c>
      <c r="C4473" s="223"/>
      <c r="D4473" s="224" t="str">
        <f t="shared" si="1337"/>
        <v/>
      </c>
      <c r="E4473" s="225"/>
      <c r="F4473" s="226">
        <f t="shared" si="1338"/>
        <v>0</v>
      </c>
      <c r="G4473" s="286">
        <f t="shared" si="1340"/>
        <v>0</v>
      </c>
    </row>
    <row r="4474" spans="1:7" s="229" customFormat="1" ht="24" customHeight="1" x14ac:dyDescent="0.2">
      <c r="A4474" s="224" t="str">
        <f t="shared" si="1336"/>
        <v/>
      </c>
      <c r="B4474" s="222" t="str">
        <f t="shared" si="1339"/>
        <v/>
      </c>
      <c r="C4474" s="223"/>
      <c r="D4474" s="224" t="str">
        <f t="shared" si="1337"/>
        <v/>
      </c>
      <c r="E4474" s="225"/>
      <c r="F4474" s="226">
        <f t="shared" si="1338"/>
        <v>0</v>
      </c>
      <c r="G4474" s="286">
        <f t="shared" si="1340"/>
        <v>0</v>
      </c>
    </row>
    <row r="4475" spans="1:7" s="229" customFormat="1" ht="24" customHeight="1" x14ac:dyDescent="0.2">
      <c r="A4475" s="224" t="str">
        <f t="shared" si="1336"/>
        <v/>
      </c>
      <c r="B4475" s="222" t="str">
        <f t="shared" si="1339"/>
        <v/>
      </c>
      <c r="C4475" s="223"/>
      <c r="D4475" s="224" t="str">
        <f t="shared" si="1337"/>
        <v/>
      </c>
      <c r="E4475" s="225"/>
      <c r="F4475" s="227">
        <f t="shared" si="1338"/>
        <v>0</v>
      </c>
      <c r="G4475" s="286">
        <f t="shared" si="1340"/>
        <v>0</v>
      </c>
    </row>
    <row r="4476" spans="1:7" ht="24" customHeight="1" x14ac:dyDescent="0.2">
      <c r="A4476" s="287"/>
      <c r="D4476" s="97"/>
      <c r="E4476" s="98"/>
      <c r="F4476" s="273" t="s">
        <v>31</v>
      </c>
      <c r="G4476" s="288">
        <f>SUBTOTAL(9,G4462:G4475)</f>
        <v>0</v>
      </c>
    </row>
    <row r="4477" spans="1:7" ht="24" customHeight="1" x14ac:dyDescent="0.2">
      <c r="A4477" s="287"/>
      <c r="C4477" s="107" t="s">
        <v>605</v>
      </c>
      <c r="D4477" s="97"/>
      <c r="E4477" s="98"/>
      <c r="G4477" s="289"/>
    </row>
    <row r="4478" spans="1:7" s="229" customFormat="1" ht="24" customHeight="1" x14ac:dyDescent="0.2">
      <c r="A4478" s="224" t="str">
        <f t="shared" ref="A4478:A4485" si="1341">IFERROR(VLOOKUP(C4478,Tabla_Insumos,4,FALSE),"")</f>
        <v/>
      </c>
      <c r="B4478" s="222">
        <f t="shared" ref="B4478:B4485" si="1342">IFERROR(VLOOKUP(A4478,Tabla_Indices,5,FALSE),"")</f>
        <v>0</v>
      </c>
      <c r="C4478" s="223"/>
      <c r="D4478" s="224" t="str">
        <f t="shared" ref="D4478:D4485" si="1343">IFERROR(VLOOKUP(C4478,Tabla_Insumos,2,FALSE),"")</f>
        <v/>
      </c>
      <c r="E4478" s="225"/>
      <c r="F4478" s="228">
        <f t="shared" ref="F4478:F4485" si="1344">IFERROR(VLOOKUP(C4478,Tabla_Insumos,3,FALSE),0)</f>
        <v>0</v>
      </c>
      <c r="G4478" s="286">
        <f>ROUND(E4478*F4478,2)</f>
        <v>0</v>
      </c>
    </row>
    <row r="4479" spans="1:7" s="229" customFormat="1" ht="24" customHeight="1" x14ac:dyDescent="0.2">
      <c r="A4479" s="224" t="str">
        <f t="shared" si="1341"/>
        <v/>
      </c>
      <c r="B4479" s="222">
        <f t="shared" si="1342"/>
        <v>0</v>
      </c>
      <c r="C4479" s="223"/>
      <c r="D4479" s="224" t="str">
        <f t="shared" si="1343"/>
        <v/>
      </c>
      <c r="E4479" s="225"/>
      <c r="F4479" s="228">
        <f t="shared" si="1344"/>
        <v>0</v>
      </c>
      <c r="G4479" s="286">
        <f>ROUND(E4479*F4479,2)</f>
        <v>0</v>
      </c>
    </row>
    <row r="4480" spans="1:7" s="229" customFormat="1" ht="24" customHeight="1" x14ac:dyDescent="0.2">
      <c r="A4480" s="224" t="str">
        <f t="shared" si="1341"/>
        <v/>
      </c>
      <c r="B4480" s="222">
        <f t="shared" si="1342"/>
        <v>0</v>
      </c>
      <c r="C4480" s="223"/>
      <c r="D4480" s="224" t="str">
        <f t="shared" si="1343"/>
        <v/>
      </c>
      <c r="E4480" s="225"/>
      <c r="F4480" s="228">
        <f t="shared" si="1344"/>
        <v>0</v>
      </c>
      <c r="G4480" s="286">
        <f t="shared" ref="G4480:G4485" si="1345">ROUND(E4480*F4480,2)</f>
        <v>0</v>
      </c>
    </row>
    <row r="4481" spans="1:7" s="229" customFormat="1" ht="24" customHeight="1" x14ac:dyDescent="0.2">
      <c r="A4481" s="224" t="str">
        <f t="shared" si="1341"/>
        <v/>
      </c>
      <c r="B4481" s="222">
        <f t="shared" si="1342"/>
        <v>0</v>
      </c>
      <c r="C4481" s="223"/>
      <c r="D4481" s="224" t="str">
        <f t="shared" si="1343"/>
        <v/>
      </c>
      <c r="E4481" s="225"/>
      <c r="F4481" s="228">
        <f t="shared" si="1344"/>
        <v>0</v>
      </c>
      <c r="G4481" s="286">
        <f t="shared" si="1345"/>
        <v>0</v>
      </c>
    </row>
    <row r="4482" spans="1:7" s="229" customFormat="1" ht="24" customHeight="1" x14ac:dyDescent="0.2">
      <c r="A4482" s="224" t="str">
        <f t="shared" si="1341"/>
        <v/>
      </c>
      <c r="B4482" s="222">
        <f t="shared" si="1342"/>
        <v>0</v>
      </c>
      <c r="C4482" s="223"/>
      <c r="D4482" s="224" t="str">
        <f t="shared" si="1343"/>
        <v/>
      </c>
      <c r="E4482" s="225"/>
      <c r="F4482" s="226">
        <f t="shared" si="1344"/>
        <v>0</v>
      </c>
      <c r="G4482" s="286">
        <f t="shared" si="1345"/>
        <v>0</v>
      </c>
    </row>
    <row r="4483" spans="1:7" s="229" customFormat="1" ht="24" customHeight="1" x14ac:dyDescent="0.2">
      <c r="A4483" s="224" t="str">
        <f t="shared" si="1341"/>
        <v/>
      </c>
      <c r="B4483" s="222">
        <f t="shared" si="1342"/>
        <v>0</v>
      </c>
      <c r="C4483" s="223"/>
      <c r="D4483" s="224" t="str">
        <f t="shared" si="1343"/>
        <v/>
      </c>
      <c r="E4483" s="225"/>
      <c r="F4483" s="226">
        <f t="shared" si="1344"/>
        <v>0</v>
      </c>
      <c r="G4483" s="286">
        <f t="shared" si="1345"/>
        <v>0</v>
      </c>
    </row>
    <row r="4484" spans="1:7" s="229" customFormat="1" ht="24" customHeight="1" x14ac:dyDescent="0.2">
      <c r="A4484" s="224" t="str">
        <f t="shared" si="1341"/>
        <v/>
      </c>
      <c r="B4484" s="222">
        <f t="shared" si="1342"/>
        <v>0</v>
      </c>
      <c r="C4484" s="223"/>
      <c r="D4484" s="224" t="str">
        <f t="shared" si="1343"/>
        <v/>
      </c>
      <c r="E4484" s="225"/>
      <c r="F4484" s="226">
        <f t="shared" si="1344"/>
        <v>0</v>
      </c>
      <c r="G4484" s="286">
        <f t="shared" si="1345"/>
        <v>0</v>
      </c>
    </row>
    <row r="4485" spans="1:7" s="229" customFormat="1" ht="24" customHeight="1" x14ac:dyDescent="0.2">
      <c r="A4485" s="224" t="str">
        <f t="shared" si="1341"/>
        <v/>
      </c>
      <c r="B4485" s="222">
        <f t="shared" si="1342"/>
        <v>0</v>
      </c>
      <c r="C4485" s="223"/>
      <c r="D4485" s="224" t="str">
        <f t="shared" si="1343"/>
        <v/>
      </c>
      <c r="E4485" s="225"/>
      <c r="F4485" s="226">
        <f t="shared" si="1344"/>
        <v>0</v>
      </c>
      <c r="G4485" s="286">
        <f t="shared" si="1345"/>
        <v>0</v>
      </c>
    </row>
    <row r="4486" spans="1:7" ht="24" customHeight="1" x14ac:dyDescent="0.2">
      <c r="A4486" s="287"/>
      <c r="D4486" s="97"/>
      <c r="E4486" s="98"/>
      <c r="F4486" s="273" t="s">
        <v>32</v>
      </c>
      <c r="G4486" s="288">
        <f>SUBTOTAL(9,G4478:G4485)</f>
        <v>0</v>
      </c>
    </row>
    <row r="4487" spans="1:7" ht="24" customHeight="1" x14ac:dyDescent="0.2">
      <c r="A4487" s="287"/>
      <c r="C4487" s="107" t="s">
        <v>606</v>
      </c>
      <c r="D4487" s="97"/>
      <c r="E4487" s="98"/>
      <c r="G4487" s="289"/>
    </row>
    <row r="4488" spans="1:7" s="229" customFormat="1" ht="24" customHeight="1" x14ac:dyDescent="0.2">
      <c r="A4488" s="224" t="str">
        <f t="shared" ref="A4488:A4496" si="1346">IFERROR(VLOOKUP(C4488,Tabla_Insumos,4,FALSE),"")</f>
        <v/>
      </c>
      <c r="B4488" s="222" t="str">
        <f t="shared" ref="B4488:B4496" si="1347">IFERROR(VLOOKUP(C4488,Tabla_Insumos,5,FALSE),"")</f>
        <v/>
      </c>
      <c r="C4488" s="223"/>
      <c r="D4488" s="224" t="str">
        <f t="shared" ref="D4488:D4496" si="1348">IFERROR(VLOOKUP(C4488,Tabla_Insumos,2,FALSE),"")</f>
        <v/>
      </c>
      <c r="E4488" s="225"/>
      <c r="F4488" s="226">
        <f t="shared" ref="F4488:F4496" si="1349">IFERROR(VLOOKUP(C4488,Tabla_Insumos,3,FALSE),0)</f>
        <v>0</v>
      </c>
      <c r="G4488" s="286">
        <f t="shared" ref="G4488:G4496" si="1350">ROUND(E4488*F4488,2)</f>
        <v>0</v>
      </c>
    </row>
    <row r="4489" spans="1:7" s="229" customFormat="1" ht="24" customHeight="1" x14ac:dyDescent="0.2">
      <c r="A4489" s="224" t="str">
        <f t="shared" si="1346"/>
        <v/>
      </c>
      <c r="B4489" s="222" t="str">
        <f t="shared" si="1347"/>
        <v/>
      </c>
      <c r="C4489" s="223"/>
      <c r="D4489" s="224" t="str">
        <f t="shared" si="1348"/>
        <v/>
      </c>
      <c r="E4489" s="225"/>
      <c r="F4489" s="226">
        <f t="shared" si="1349"/>
        <v>0</v>
      </c>
      <c r="G4489" s="286">
        <f t="shared" si="1350"/>
        <v>0</v>
      </c>
    </row>
    <row r="4490" spans="1:7" s="229" customFormat="1" ht="24" customHeight="1" x14ac:dyDescent="0.2">
      <c r="A4490" s="224" t="str">
        <f t="shared" si="1346"/>
        <v/>
      </c>
      <c r="B4490" s="222" t="str">
        <f t="shared" si="1347"/>
        <v/>
      </c>
      <c r="C4490" s="223"/>
      <c r="D4490" s="224" t="str">
        <f t="shared" si="1348"/>
        <v/>
      </c>
      <c r="E4490" s="225"/>
      <c r="F4490" s="226">
        <f t="shared" si="1349"/>
        <v>0</v>
      </c>
      <c r="G4490" s="286">
        <f t="shared" si="1350"/>
        <v>0</v>
      </c>
    </row>
    <row r="4491" spans="1:7" s="229" customFormat="1" ht="24" customHeight="1" x14ac:dyDescent="0.2">
      <c r="A4491" s="224" t="str">
        <f t="shared" si="1346"/>
        <v/>
      </c>
      <c r="B4491" s="222" t="str">
        <f t="shared" si="1347"/>
        <v/>
      </c>
      <c r="C4491" s="223"/>
      <c r="D4491" s="224" t="str">
        <f t="shared" si="1348"/>
        <v/>
      </c>
      <c r="E4491" s="225"/>
      <c r="F4491" s="226">
        <f t="shared" si="1349"/>
        <v>0</v>
      </c>
      <c r="G4491" s="286">
        <f t="shared" si="1350"/>
        <v>0</v>
      </c>
    </row>
    <row r="4492" spans="1:7" s="229" customFormat="1" ht="24" customHeight="1" x14ac:dyDescent="0.2">
      <c r="A4492" s="224" t="str">
        <f t="shared" si="1346"/>
        <v/>
      </c>
      <c r="B4492" s="222" t="str">
        <f t="shared" si="1347"/>
        <v/>
      </c>
      <c r="C4492" s="223"/>
      <c r="D4492" s="224" t="str">
        <f t="shared" si="1348"/>
        <v/>
      </c>
      <c r="E4492" s="225"/>
      <c r="F4492" s="226">
        <f t="shared" si="1349"/>
        <v>0</v>
      </c>
      <c r="G4492" s="286">
        <f t="shared" si="1350"/>
        <v>0</v>
      </c>
    </row>
    <row r="4493" spans="1:7" s="229" customFormat="1" ht="24" customHeight="1" x14ac:dyDescent="0.2">
      <c r="A4493" s="224" t="str">
        <f t="shared" si="1346"/>
        <v/>
      </c>
      <c r="B4493" s="222" t="str">
        <f t="shared" si="1347"/>
        <v/>
      </c>
      <c r="C4493" s="223"/>
      <c r="D4493" s="224" t="str">
        <f t="shared" si="1348"/>
        <v/>
      </c>
      <c r="E4493" s="225"/>
      <c r="F4493" s="226">
        <f t="shared" si="1349"/>
        <v>0</v>
      </c>
      <c r="G4493" s="286">
        <f t="shared" si="1350"/>
        <v>0</v>
      </c>
    </row>
    <row r="4494" spans="1:7" s="229" customFormat="1" ht="24" customHeight="1" x14ac:dyDescent="0.2">
      <c r="A4494" s="224" t="str">
        <f t="shared" si="1346"/>
        <v/>
      </c>
      <c r="B4494" s="222" t="str">
        <f t="shared" si="1347"/>
        <v/>
      </c>
      <c r="C4494" s="223"/>
      <c r="D4494" s="224" t="str">
        <f t="shared" si="1348"/>
        <v/>
      </c>
      <c r="E4494" s="225"/>
      <c r="F4494" s="226">
        <f t="shared" si="1349"/>
        <v>0</v>
      </c>
      <c r="G4494" s="286">
        <f t="shared" si="1350"/>
        <v>0</v>
      </c>
    </row>
    <row r="4495" spans="1:7" s="229" customFormat="1" ht="24" customHeight="1" x14ac:dyDescent="0.2">
      <c r="A4495" s="224" t="str">
        <f t="shared" si="1346"/>
        <v/>
      </c>
      <c r="B4495" s="222" t="str">
        <f t="shared" si="1347"/>
        <v/>
      </c>
      <c r="C4495" s="223"/>
      <c r="D4495" s="224" t="str">
        <f t="shared" si="1348"/>
        <v/>
      </c>
      <c r="E4495" s="225"/>
      <c r="F4495" s="226">
        <f t="shared" si="1349"/>
        <v>0</v>
      </c>
      <c r="G4495" s="286">
        <f t="shared" si="1350"/>
        <v>0</v>
      </c>
    </row>
    <row r="4496" spans="1:7" s="229" customFormat="1" ht="24" customHeight="1" x14ac:dyDescent="0.2">
      <c r="A4496" s="224" t="str">
        <f t="shared" si="1346"/>
        <v/>
      </c>
      <c r="B4496" s="222" t="str">
        <f t="shared" si="1347"/>
        <v/>
      </c>
      <c r="C4496" s="223"/>
      <c r="D4496" s="224" t="str">
        <f t="shared" si="1348"/>
        <v/>
      </c>
      <c r="E4496" s="225"/>
      <c r="F4496" s="226">
        <f t="shared" si="1349"/>
        <v>0</v>
      </c>
      <c r="G4496" s="286">
        <f t="shared" si="1350"/>
        <v>0</v>
      </c>
    </row>
    <row r="4497" spans="1:123" ht="24" customHeight="1" x14ac:dyDescent="0.2">
      <c r="A4497" s="290"/>
      <c r="B4497" s="97"/>
      <c r="D4497" s="97"/>
      <c r="E4497" s="98"/>
      <c r="F4497" s="273" t="s">
        <v>33</v>
      </c>
      <c r="G4497" s="288">
        <f>SUBTOTAL(9,G4488:G4496)</f>
        <v>0</v>
      </c>
    </row>
    <row r="4498" spans="1:123" ht="24" customHeight="1" x14ac:dyDescent="0.2">
      <c r="A4498" s="291"/>
      <c r="B4498" s="97"/>
      <c r="D4498" s="97"/>
      <c r="E4498" s="98"/>
      <c r="G4498" s="289"/>
    </row>
    <row r="4499" spans="1:123" ht="24" customHeight="1" x14ac:dyDescent="0.2">
      <c r="A4499" s="292" t="str">
        <f>B4457</f>
        <v/>
      </c>
      <c r="B4499" s="293" t="str">
        <f>C4457</f>
        <v/>
      </c>
      <c r="C4499" s="104"/>
      <c r="D4499" s="104" t="s">
        <v>34</v>
      </c>
      <c r="E4499" s="105"/>
      <c r="F4499" s="295" t="s">
        <v>35</v>
      </c>
      <c r="G4499" s="294">
        <f>SUBTOTAL(9,G4462:G4498)</f>
        <v>0</v>
      </c>
    </row>
    <row r="4501" spans="1:123" ht="24" customHeight="1" x14ac:dyDescent="0.2">
      <c r="A4501" s="274" t="s">
        <v>37</v>
      </c>
      <c r="B4501" s="275"/>
      <c r="C4501" s="275"/>
      <c r="D4501" s="275"/>
      <c r="E4501" s="275"/>
      <c r="F4501" s="275"/>
      <c r="G4501" s="276"/>
    </row>
    <row r="4502" spans="1:123" ht="24" customHeight="1" x14ac:dyDescent="0.2">
      <c r="A4502" s="277" t="s">
        <v>602</v>
      </c>
      <c r="B4502" s="93" t="str">
        <f>Comitente</f>
        <v>DIRECCION PROVINCIAL DE ESPACIOS VERDES</v>
      </c>
      <c r="C4502" s="89"/>
      <c r="D4502" s="94"/>
      <c r="E4502" s="94"/>
      <c r="F4502" s="95"/>
      <c r="G4502" s="278"/>
    </row>
    <row r="4503" spans="1:123" ht="24" customHeight="1" x14ac:dyDescent="0.2">
      <c r="A4503" s="277" t="s">
        <v>603</v>
      </c>
      <c r="B4503" s="93">
        <f>Contratista</f>
        <v>0</v>
      </c>
      <c r="C4503" s="90"/>
      <c r="D4503" s="90"/>
      <c r="E4503" s="90"/>
      <c r="F4503" s="96"/>
      <c r="G4503" s="279"/>
    </row>
    <row r="4504" spans="1:123" ht="24" customHeight="1" x14ac:dyDescent="0.2">
      <c r="A4504" s="277" t="s">
        <v>24</v>
      </c>
      <c r="B4504" s="93" t="str">
        <f>Obra</f>
        <v>EXTRACCION DE MANGRULLO EXISTENTE, PROVISION DE NUEVO MANGRULLO Y REFUNCIONALIZACION DE JUEGOS DE NIÑOS EN PARQUE DE MAYO</v>
      </c>
      <c r="C4504" s="90"/>
      <c r="D4504" s="90"/>
      <c r="E4504" s="90"/>
      <c r="F4504" s="96" t="s">
        <v>38</v>
      </c>
      <c r="G4504" s="280">
        <f>Fecha_Base</f>
        <v>44865</v>
      </c>
    </row>
    <row r="4505" spans="1:123" ht="24" customHeight="1" x14ac:dyDescent="0.2">
      <c r="A4505" s="281" t="s">
        <v>601</v>
      </c>
      <c r="B4505" s="91" t="str">
        <f>Ubicación</f>
        <v>CAPITAL</v>
      </c>
      <c r="C4505" s="91"/>
      <c r="D4505" s="97"/>
      <c r="E4505" s="98"/>
      <c r="G4505" s="282"/>
    </row>
    <row r="4506" spans="1:123" ht="24" customHeight="1" x14ac:dyDescent="0.2">
      <c r="A4506" s="281" t="s">
        <v>39</v>
      </c>
      <c r="B4506" s="100" t="str">
        <f>IFERROR(VALUE(LEFT(B4507,FIND(".",B4507)-1)),"")</f>
        <v/>
      </c>
      <c r="C4506" s="92" t="str">
        <f>IFERROR(VLOOKUP(B4506,Tabla_CyP,2,FALSE),"")</f>
        <v/>
      </c>
      <c r="E4506" s="98"/>
      <c r="G4506" s="282"/>
    </row>
    <row r="4507" spans="1:123" ht="24" customHeight="1" x14ac:dyDescent="0.2">
      <c r="A4507" s="281" t="s">
        <v>25</v>
      </c>
      <c r="B4507" s="101" t="str">
        <f>IFERROR(VLOOKUP(COUNTIF($A$1:A4507,"ANALISIS DE PRECIOS"),Tabla_NumeroItem,2,FALSE),"")</f>
        <v/>
      </c>
      <c r="C4507" s="92" t="str">
        <f>IFERROR(VLOOKUP(B4507,Tabla_CyP,2,FALSE),"")</f>
        <v/>
      </c>
      <c r="D4507" s="97"/>
      <c r="E4507" s="98"/>
      <c r="F4507" s="96" t="s">
        <v>26</v>
      </c>
      <c r="G4507" s="283" t="str">
        <f>IFERROR(VLOOKUP(B4507,Tabla_CyP,4,FALSE),"")</f>
        <v/>
      </c>
    </row>
    <row r="4508" spans="1:123" ht="24" customHeight="1" x14ac:dyDescent="0.2">
      <c r="A4508" s="281"/>
      <c r="B4508" s="91"/>
      <c r="D4508" s="97"/>
      <c r="E4508" s="98"/>
      <c r="G4508" s="282"/>
    </row>
    <row r="4509" spans="1:123" ht="24" customHeight="1" x14ac:dyDescent="0.2">
      <c r="A4509" s="334" t="s">
        <v>507</v>
      </c>
      <c r="B4509" s="335"/>
      <c r="C4509" s="336" t="s">
        <v>0</v>
      </c>
      <c r="D4509" s="336" t="s">
        <v>27</v>
      </c>
      <c r="E4509" s="338" t="s">
        <v>28</v>
      </c>
      <c r="F4509" s="340" t="s">
        <v>29</v>
      </c>
      <c r="G4509" s="340" t="s">
        <v>30</v>
      </c>
    </row>
    <row r="4510" spans="1:123" s="97" customFormat="1" ht="24" customHeight="1" x14ac:dyDescent="0.2">
      <c r="A4510" s="102" t="s">
        <v>508</v>
      </c>
      <c r="B4510" s="102" t="s">
        <v>509</v>
      </c>
      <c r="C4510" s="337"/>
      <c r="D4510" s="337"/>
      <c r="E4510" s="339"/>
      <c r="F4510" s="341"/>
      <c r="G4510" s="341"/>
      <c r="H4510" s="230"/>
      <c r="I4510" s="230"/>
      <c r="J4510" s="230"/>
      <c r="K4510" s="230"/>
      <c r="L4510" s="230"/>
      <c r="M4510" s="230"/>
      <c r="N4510" s="230"/>
      <c r="O4510" s="230"/>
      <c r="P4510" s="230"/>
      <c r="Q4510" s="230"/>
      <c r="R4510" s="230"/>
      <c r="S4510" s="230"/>
      <c r="T4510" s="230"/>
      <c r="U4510" s="230"/>
      <c r="V4510" s="230"/>
      <c r="W4510" s="230"/>
      <c r="X4510" s="230"/>
      <c r="Y4510" s="230"/>
      <c r="Z4510" s="230"/>
      <c r="AA4510" s="230"/>
      <c r="AB4510" s="230"/>
      <c r="AC4510" s="230"/>
      <c r="AD4510" s="230"/>
      <c r="AE4510" s="230"/>
      <c r="AF4510" s="230"/>
      <c r="AG4510" s="230"/>
      <c r="AH4510" s="230"/>
      <c r="AI4510" s="230"/>
      <c r="AJ4510" s="230"/>
      <c r="AK4510" s="230"/>
      <c r="AL4510" s="230"/>
      <c r="AM4510" s="230"/>
      <c r="AN4510" s="230"/>
      <c r="AO4510" s="230"/>
      <c r="AP4510" s="230"/>
      <c r="AQ4510" s="230"/>
      <c r="AR4510" s="230"/>
      <c r="AS4510" s="230"/>
      <c r="AT4510" s="230"/>
      <c r="AU4510" s="230"/>
      <c r="AV4510" s="230"/>
      <c r="AW4510" s="230"/>
      <c r="AX4510" s="230"/>
      <c r="AY4510" s="230"/>
      <c r="AZ4510" s="230"/>
      <c r="BA4510" s="230"/>
      <c r="BB4510" s="230"/>
      <c r="BC4510" s="230"/>
      <c r="BD4510" s="230"/>
      <c r="BE4510" s="230"/>
      <c r="BF4510" s="230"/>
      <c r="BG4510" s="230"/>
      <c r="BH4510" s="230"/>
      <c r="BI4510" s="230"/>
      <c r="BJ4510" s="230"/>
      <c r="BK4510" s="230"/>
      <c r="BL4510" s="230"/>
      <c r="BM4510" s="230"/>
      <c r="BN4510" s="230"/>
      <c r="BO4510" s="230"/>
      <c r="BP4510" s="230"/>
      <c r="BQ4510" s="230"/>
      <c r="BR4510" s="230"/>
      <c r="BS4510" s="230"/>
      <c r="BT4510" s="230"/>
      <c r="BU4510" s="230"/>
      <c r="BV4510" s="230"/>
      <c r="BW4510" s="230"/>
      <c r="BX4510" s="230"/>
      <c r="BY4510" s="230"/>
      <c r="BZ4510" s="230"/>
      <c r="CA4510" s="230"/>
      <c r="CB4510" s="230"/>
      <c r="CC4510" s="230"/>
      <c r="CD4510" s="230"/>
      <c r="CE4510" s="230"/>
      <c r="CF4510" s="230"/>
      <c r="CG4510" s="230"/>
      <c r="CH4510" s="230"/>
      <c r="CI4510" s="230"/>
      <c r="CJ4510" s="230"/>
      <c r="CK4510" s="230"/>
      <c r="CL4510" s="230"/>
      <c r="CM4510" s="230"/>
      <c r="CN4510" s="230"/>
      <c r="CO4510" s="230"/>
      <c r="CP4510" s="230"/>
      <c r="CQ4510" s="230"/>
      <c r="CR4510" s="230"/>
      <c r="CS4510" s="230"/>
      <c r="CT4510" s="230"/>
      <c r="CU4510" s="230"/>
      <c r="CV4510" s="230"/>
      <c r="CW4510" s="230"/>
      <c r="CX4510" s="230"/>
      <c r="CY4510" s="230"/>
      <c r="CZ4510" s="230"/>
      <c r="DA4510" s="230"/>
      <c r="DB4510" s="230"/>
      <c r="DC4510" s="230"/>
      <c r="DD4510" s="230"/>
      <c r="DE4510" s="230"/>
      <c r="DF4510" s="230"/>
      <c r="DG4510" s="230"/>
      <c r="DH4510" s="230"/>
      <c r="DI4510" s="230"/>
      <c r="DJ4510" s="230"/>
      <c r="DK4510" s="230"/>
      <c r="DL4510" s="230"/>
      <c r="DM4510" s="230"/>
      <c r="DN4510" s="230"/>
      <c r="DO4510" s="230"/>
      <c r="DP4510" s="230"/>
      <c r="DQ4510" s="230"/>
      <c r="DR4510" s="230"/>
      <c r="DS4510" s="230"/>
    </row>
    <row r="4511" spans="1:123" ht="24" customHeight="1" x14ac:dyDescent="0.2">
      <c r="A4511" s="284"/>
      <c r="B4511" s="103"/>
      <c r="C4511" s="143" t="s">
        <v>604</v>
      </c>
      <c r="D4511" s="104"/>
      <c r="E4511" s="105"/>
      <c r="F4511" s="106"/>
      <c r="G4511" s="285"/>
    </row>
    <row r="4512" spans="1:123" s="229" customFormat="1" ht="24" customHeight="1" x14ac:dyDescent="0.2">
      <c r="A4512" s="224" t="str">
        <f t="shared" ref="A4512:A4525" si="1351">IFERROR(VLOOKUP(C4512,Tabla_Insumos,4,FALSE),"")</f>
        <v/>
      </c>
      <c r="B4512" s="222" t="str">
        <f>IFERROR(VLOOKUP(C4512,Tabla_Insumos,5,FALSE),"")</f>
        <v/>
      </c>
      <c r="C4512" s="223"/>
      <c r="D4512" s="224" t="str">
        <f t="shared" ref="D4512:D4525" si="1352">IFERROR(VLOOKUP(C4512,Tabla_Insumos,2,FALSE),"")</f>
        <v/>
      </c>
      <c r="E4512" s="225"/>
      <c r="F4512" s="226">
        <f t="shared" ref="F4512:F4525" si="1353">IFERROR(VLOOKUP(C4512,Tabla_Insumos,3,FALSE),0)</f>
        <v>0</v>
      </c>
      <c r="G4512" s="286">
        <f>ROUND(E4512*F4512,2)</f>
        <v>0</v>
      </c>
    </row>
    <row r="4513" spans="1:7" s="229" customFormat="1" ht="24" customHeight="1" x14ac:dyDescent="0.2">
      <c r="A4513" s="224" t="str">
        <f t="shared" si="1351"/>
        <v/>
      </c>
      <c r="B4513" s="222" t="str">
        <f t="shared" ref="B4513:B4525" si="1354">IFERROR(VLOOKUP(C4513,Tabla_Insumos,5,FALSE),"")</f>
        <v/>
      </c>
      <c r="C4513" s="223"/>
      <c r="D4513" s="224" t="str">
        <f t="shared" si="1352"/>
        <v/>
      </c>
      <c r="E4513" s="225"/>
      <c r="F4513" s="226">
        <f t="shared" si="1353"/>
        <v>0</v>
      </c>
      <c r="G4513" s="286">
        <f t="shared" ref="G4513:G4525" si="1355">ROUND(E4513*F4513,2)</f>
        <v>0</v>
      </c>
    </row>
    <row r="4514" spans="1:7" s="229" customFormat="1" ht="24" customHeight="1" x14ac:dyDescent="0.2">
      <c r="A4514" s="224" t="str">
        <f t="shared" si="1351"/>
        <v/>
      </c>
      <c r="B4514" s="222" t="str">
        <f t="shared" si="1354"/>
        <v/>
      </c>
      <c r="C4514" s="223"/>
      <c r="D4514" s="224" t="str">
        <f t="shared" si="1352"/>
        <v/>
      </c>
      <c r="E4514" s="225"/>
      <c r="F4514" s="226">
        <f t="shared" si="1353"/>
        <v>0</v>
      </c>
      <c r="G4514" s="286">
        <f t="shared" si="1355"/>
        <v>0</v>
      </c>
    </row>
    <row r="4515" spans="1:7" s="229" customFormat="1" ht="24" customHeight="1" x14ac:dyDescent="0.2">
      <c r="A4515" s="224" t="str">
        <f t="shared" si="1351"/>
        <v/>
      </c>
      <c r="B4515" s="222" t="str">
        <f t="shared" si="1354"/>
        <v/>
      </c>
      <c r="C4515" s="223"/>
      <c r="D4515" s="224" t="str">
        <f t="shared" si="1352"/>
        <v/>
      </c>
      <c r="E4515" s="225"/>
      <c r="F4515" s="226">
        <f t="shared" si="1353"/>
        <v>0</v>
      </c>
      <c r="G4515" s="286">
        <f t="shared" si="1355"/>
        <v>0</v>
      </c>
    </row>
    <row r="4516" spans="1:7" s="229" customFormat="1" ht="24" customHeight="1" x14ac:dyDescent="0.2">
      <c r="A4516" s="224" t="str">
        <f t="shared" si="1351"/>
        <v/>
      </c>
      <c r="B4516" s="222" t="str">
        <f t="shared" si="1354"/>
        <v/>
      </c>
      <c r="C4516" s="223"/>
      <c r="D4516" s="224" t="str">
        <f t="shared" si="1352"/>
        <v/>
      </c>
      <c r="E4516" s="225"/>
      <c r="F4516" s="226">
        <f t="shared" si="1353"/>
        <v>0</v>
      </c>
      <c r="G4516" s="286">
        <f t="shared" si="1355"/>
        <v>0</v>
      </c>
    </row>
    <row r="4517" spans="1:7" s="229" customFormat="1" ht="24" customHeight="1" x14ac:dyDescent="0.2">
      <c r="A4517" s="224" t="str">
        <f t="shared" si="1351"/>
        <v/>
      </c>
      <c r="B4517" s="222" t="str">
        <f t="shared" si="1354"/>
        <v/>
      </c>
      <c r="C4517" s="223"/>
      <c r="D4517" s="224" t="str">
        <f t="shared" si="1352"/>
        <v/>
      </c>
      <c r="E4517" s="225"/>
      <c r="F4517" s="226">
        <f t="shared" si="1353"/>
        <v>0</v>
      </c>
      <c r="G4517" s="286">
        <f t="shared" si="1355"/>
        <v>0</v>
      </c>
    </row>
    <row r="4518" spans="1:7" s="229" customFormat="1" ht="24" customHeight="1" x14ac:dyDescent="0.2">
      <c r="A4518" s="224" t="str">
        <f t="shared" si="1351"/>
        <v/>
      </c>
      <c r="B4518" s="222" t="str">
        <f t="shared" si="1354"/>
        <v/>
      </c>
      <c r="C4518" s="223"/>
      <c r="D4518" s="224" t="str">
        <f t="shared" si="1352"/>
        <v/>
      </c>
      <c r="E4518" s="225"/>
      <c r="F4518" s="226">
        <f t="shared" si="1353"/>
        <v>0</v>
      </c>
      <c r="G4518" s="286">
        <f t="shared" si="1355"/>
        <v>0</v>
      </c>
    </row>
    <row r="4519" spans="1:7" s="229" customFormat="1" ht="24" customHeight="1" x14ac:dyDescent="0.2">
      <c r="A4519" s="224" t="str">
        <f t="shared" si="1351"/>
        <v/>
      </c>
      <c r="B4519" s="222" t="str">
        <f t="shared" si="1354"/>
        <v/>
      </c>
      <c r="C4519" s="223"/>
      <c r="D4519" s="224" t="str">
        <f t="shared" si="1352"/>
        <v/>
      </c>
      <c r="E4519" s="225"/>
      <c r="F4519" s="226">
        <f t="shared" si="1353"/>
        <v>0</v>
      </c>
      <c r="G4519" s="286">
        <f t="shared" si="1355"/>
        <v>0</v>
      </c>
    </row>
    <row r="4520" spans="1:7" s="229" customFormat="1" ht="24" customHeight="1" x14ac:dyDescent="0.2">
      <c r="A4520" s="224" t="str">
        <f t="shared" si="1351"/>
        <v/>
      </c>
      <c r="B4520" s="222" t="str">
        <f t="shared" si="1354"/>
        <v/>
      </c>
      <c r="C4520" s="223"/>
      <c r="D4520" s="224" t="str">
        <f t="shared" si="1352"/>
        <v/>
      </c>
      <c r="E4520" s="225"/>
      <c r="F4520" s="226">
        <f t="shared" si="1353"/>
        <v>0</v>
      </c>
      <c r="G4520" s="286">
        <f t="shared" si="1355"/>
        <v>0</v>
      </c>
    </row>
    <row r="4521" spans="1:7" s="229" customFormat="1" ht="24" customHeight="1" x14ac:dyDescent="0.2">
      <c r="A4521" s="224" t="str">
        <f t="shared" si="1351"/>
        <v/>
      </c>
      <c r="B4521" s="222" t="str">
        <f t="shared" si="1354"/>
        <v/>
      </c>
      <c r="C4521" s="223"/>
      <c r="D4521" s="224" t="str">
        <f t="shared" si="1352"/>
        <v/>
      </c>
      <c r="E4521" s="225"/>
      <c r="F4521" s="226">
        <f t="shared" si="1353"/>
        <v>0</v>
      </c>
      <c r="G4521" s="286">
        <f t="shared" si="1355"/>
        <v>0</v>
      </c>
    </row>
    <row r="4522" spans="1:7" s="229" customFormat="1" ht="24" customHeight="1" x14ac:dyDescent="0.2">
      <c r="A4522" s="224" t="str">
        <f t="shared" si="1351"/>
        <v/>
      </c>
      <c r="B4522" s="222" t="str">
        <f t="shared" si="1354"/>
        <v/>
      </c>
      <c r="C4522" s="223"/>
      <c r="D4522" s="224" t="str">
        <f t="shared" si="1352"/>
        <v/>
      </c>
      <c r="E4522" s="225"/>
      <c r="F4522" s="226">
        <f t="shared" si="1353"/>
        <v>0</v>
      </c>
      <c r="G4522" s="286">
        <f t="shared" si="1355"/>
        <v>0</v>
      </c>
    </row>
    <row r="4523" spans="1:7" s="229" customFormat="1" ht="24" customHeight="1" x14ac:dyDescent="0.2">
      <c r="A4523" s="224" t="str">
        <f t="shared" si="1351"/>
        <v/>
      </c>
      <c r="B4523" s="222" t="str">
        <f t="shared" si="1354"/>
        <v/>
      </c>
      <c r="C4523" s="223"/>
      <c r="D4523" s="224" t="str">
        <f t="shared" si="1352"/>
        <v/>
      </c>
      <c r="E4523" s="225"/>
      <c r="F4523" s="226">
        <f t="shared" si="1353"/>
        <v>0</v>
      </c>
      <c r="G4523" s="286">
        <f t="shared" si="1355"/>
        <v>0</v>
      </c>
    </row>
    <row r="4524" spans="1:7" s="229" customFormat="1" ht="24" customHeight="1" x14ac:dyDescent="0.2">
      <c r="A4524" s="224" t="str">
        <f t="shared" si="1351"/>
        <v/>
      </c>
      <c r="B4524" s="222" t="str">
        <f t="shared" si="1354"/>
        <v/>
      </c>
      <c r="C4524" s="223"/>
      <c r="D4524" s="224" t="str">
        <f t="shared" si="1352"/>
        <v/>
      </c>
      <c r="E4524" s="225"/>
      <c r="F4524" s="226">
        <f t="shared" si="1353"/>
        <v>0</v>
      </c>
      <c r="G4524" s="286">
        <f t="shared" si="1355"/>
        <v>0</v>
      </c>
    </row>
    <row r="4525" spans="1:7" s="229" customFormat="1" ht="24" customHeight="1" x14ac:dyDescent="0.2">
      <c r="A4525" s="224" t="str">
        <f t="shared" si="1351"/>
        <v/>
      </c>
      <c r="B4525" s="222" t="str">
        <f t="shared" si="1354"/>
        <v/>
      </c>
      <c r="C4525" s="223"/>
      <c r="D4525" s="224" t="str">
        <f t="shared" si="1352"/>
        <v/>
      </c>
      <c r="E4525" s="225"/>
      <c r="F4525" s="227">
        <f t="shared" si="1353"/>
        <v>0</v>
      </c>
      <c r="G4525" s="286">
        <f t="shared" si="1355"/>
        <v>0</v>
      </c>
    </row>
    <row r="4526" spans="1:7" ht="24" customHeight="1" x14ac:dyDescent="0.2">
      <c r="A4526" s="287"/>
      <c r="D4526" s="97"/>
      <c r="E4526" s="98"/>
      <c r="F4526" s="273" t="s">
        <v>31</v>
      </c>
      <c r="G4526" s="288">
        <f>SUBTOTAL(9,G4512:G4525)</f>
        <v>0</v>
      </c>
    </row>
    <row r="4527" spans="1:7" ht="24" customHeight="1" x14ac:dyDescent="0.2">
      <c r="A4527" s="287"/>
      <c r="C4527" s="107" t="s">
        <v>605</v>
      </c>
      <c r="D4527" s="97"/>
      <c r="E4527" s="98"/>
      <c r="G4527" s="289"/>
    </row>
    <row r="4528" spans="1:7" s="229" customFormat="1" ht="24" customHeight="1" x14ac:dyDescent="0.2">
      <c r="A4528" s="224" t="str">
        <f t="shared" ref="A4528:A4535" si="1356">IFERROR(VLOOKUP(C4528,Tabla_Insumos,4,FALSE),"")</f>
        <v/>
      </c>
      <c r="B4528" s="222">
        <f t="shared" ref="B4528:B4535" si="1357">IFERROR(VLOOKUP(A4528,Tabla_Indices,5,FALSE),"")</f>
        <v>0</v>
      </c>
      <c r="C4528" s="223"/>
      <c r="D4528" s="224" t="str">
        <f t="shared" ref="D4528:D4535" si="1358">IFERROR(VLOOKUP(C4528,Tabla_Insumos,2,FALSE),"")</f>
        <v/>
      </c>
      <c r="E4528" s="225"/>
      <c r="F4528" s="228">
        <f t="shared" ref="F4528:F4535" si="1359">IFERROR(VLOOKUP(C4528,Tabla_Insumos,3,FALSE),0)</f>
        <v>0</v>
      </c>
      <c r="G4528" s="286">
        <f>ROUND(E4528*F4528,2)</f>
        <v>0</v>
      </c>
    </row>
    <row r="4529" spans="1:7" s="229" customFormat="1" ht="24" customHeight="1" x14ac:dyDescent="0.2">
      <c r="A4529" s="224" t="str">
        <f t="shared" si="1356"/>
        <v/>
      </c>
      <c r="B4529" s="222">
        <f t="shared" si="1357"/>
        <v>0</v>
      </c>
      <c r="C4529" s="223"/>
      <c r="D4529" s="224" t="str">
        <f t="shared" si="1358"/>
        <v/>
      </c>
      <c r="E4529" s="225"/>
      <c r="F4529" s="228">
        <f t="shared" si="1359"/>
        <v>0</v>
      </c>
      <c r="G4529" s="286">
        <f>ROUND(E4529*F4529,2)</f>
        <v>0</v>
      </c>
    </row>
    <row r="4530" spans="1:7" s="229" customFormat="1" ht="24" customHeight="1" x14ac:dyDescent="0.2">
      <c r="A4530" s="224" t="str">
        <f t="shared" si="1356"/>
        <v/>
      </c>
      <c r="B4530" s="222">
        <f t="shared" si="1357"/>
        <v>0</v>
      </c>
      <c r="C4530" s="223"/>
      <c r="D4530" s="224" t="str">
        <f t="shared" si="1358"/>
        <v/>
      </c>
      <c r="E4530" s="225"/>
      <c r="F4530" s="228">
        <f t="shared" si="1359"/>
        <v>0</v>
      </c>
      <c r="G4530" s="286">
        <f t="shared" ref="G4530:G4535" si="1360">ROUND(E4530*F4530,2)</f>
        <v>0</v>
      </c>
    </row>
    <row r="4531" spans="1:7" s="229" customFormat="1" ht="24" customHeight="1" x14ac:dyDescent="0.2">
      <c r="A4531" s="224" t="str">
        <f t="shared" si="1356"/>
        <v/>
      </c>
      <c r="B4531" s="222">
        <f t="shared" si="1357"/>
        <v>0</v>
      </c>
      <c r="C4531" s="223"/>
      <c r="D4531" s="224" t="str">
        <f t="shared" si="1358"/>
        <v/>
      </c>
      <c r="E4531" s="225"/>
      <c r="F4531" s="228">
        <f t="shared" si="1359"/>
        <v>0</v>
      </c>
      <c r="G4531" s="286">
        <f t="shared" si="1360"/>
        <v>0</v>
      </c>
    </row>
    <row r="4532" spans="1:7" s="229" customFormat="1" ht="24" customHeight="1" x14ac:dyDescent="0.2">
      <c r="A4532" s="224" t="str">
        <f t="shared" si="1356"/>
        <v/>
      </c>
      <c r="B4532" s="222">
        <f t="shared" si="1357"/>
        <v>0</v>
      </c>
      <c r="C4532" s="223"/>
      <c r="D4532" s="224" t="str">
        <f t="shared" si="1358"/>
        <v/>
      </c>
      <c r="E4532" s="225"/>
      <c r="F4532" s="226">
        <f t="shared" si="1359"/>
        <v>0</v>
      </c>
      <c r="G4532" s="286">
        <f t="shared" si="1360"/>
        <v>0</v>
      </c>
    </row>
    <row r="4533" spans="1:7" s="229" customFormat="1" ht="24" customHeight="1" x14ac:dyDescent="0.2">
      <c r="A4533" s="224" t="str">
        <f t="shared" si="1356"/>
        <v/>
      </c>
      <c r="B4533" s="222">
        <f t="shared" si="1357"/>
        <v>0</v>
      </c>
      <c r="C4533" s="223"/>
      <c r="D4533" s="224" t="str">
        <f t="shared" si="1358"/>
        <v/>
      </c>
      <c r="E4533" s="225"/>
      <c r="F4533" s="226">
        <f t="shared" si="1359"/>
        <v>0</v>
      </c>
      <c r="G4533" s="286">
        <f t="shared" si="1360"/>
        <v>0</v>
      </c>
    </row>
    <row r="4534" spans="1:7" s="229" customFormat="1" ht="24" customHeight="1" x14ac:dyDescent="0.2">
      <c r="A4534" s="224" t="str">
        <f t="shared" si="1356"/>
        <v/>
      </c>
      <c r="B4534" s="222">
        <f t="shared" si="1357"/>
        <v>0</v>
      </c>
      <c r="C4534" s="223"/>
      <c r="D4534" s="224" t="str">
        <f t="shared" si="1358"/>
        <v/>
      </c>
      <c r="E4534" s="225"/>
      <c r="F4534" s="226">
        <f t="shared" si="1359"/>
        <v>0</v>
      </c>
      <c r="G4534" s="286">
        <f t="shared" si="1360"/>
        <v>0</v>
      </c>
    </row>
    <row r="4535" spans="1:7" s="229" customFormat="1" ht="24" customHeight="1" x14ac:dyDescent="0.2">
      <c r="A4535" s="224" t="str">
        <f t="shared" si="1356"/>
        <v/>
      </c>
      <c r="B4535" s="222">
        <f t="shared" si="1357"/>
        <v>0</v>
      </c>
      <c r="C4535" s="223"/>
      <c r="D4535" s="224" t="str">
        <f t="shared" si="1358"/>
        <v/>
      </c>
      <c r="E4535" s="225"/>
      <c r="F4535" s="226">
        <f t="shared" si="1359"/>
        <v>0</v>
      </c>
      <c r="G4535" s="286">
        <f t="shared" si="1360"/>
        <v>0</v>
      </c>
    </row>
    <row r="4536" spans="1:7" ht="24" customHeight="1" x14ac:dyDescent="0.2">
      <c r="A4536" s="287"/>
      <c r="D4536" s="97"/>
      <c r="E4536" s="98"/>
      <c r="F4536" s="273" t="s">
        <v>32</v>
      </c>
      <c r="G4536" s="288">
        <f>SUBTOTAL(9,G4528:G4535)</f>
        <v>0</v>
      </c>
    </row>
    <row r="4537" spans="1:7" ht="24" customHeight="1" x14ac:dyDescent="0.2">
      <c r="A4537" s="287"/>
      <c r="C4537" s="107" t="s">
        <v>606</v>
      </c>
      <c r="D4537" s="97"/>
      <c r="E4537" s="98"/>
      <c r="G4537" s="289"/>
    </row>
    <row r="4538" spans="1:7" s="229" customFormat="1" ht="24" customHeight="1" x14ac:dyDescent="0.2">
      <c r="A4538" s="224" t="str">
        <f t="shared" ref="A4538:A4546" si="1361">IFERROR(VLOOKUP(C4538,Tabla_Insumos,4,FALSE),"")</f>
        <v/>
      </c>
      <c r="B4538" s="222" t="str">
        <f t="shared" ref="B4538:B4546" si="1362">IFERROR(VLOOKUP(C4538,Tabla_Insumos,5,FALSE),"")</f>
        <v/>
      </c>
      <c r="C4538" s="223"/>
      <c r="D4538" s="224" t="str">
        <f t="shared" ref="D4538:D4546" si="1363">IFERROR(VLOOKUP(C4538,Tabla_Insumos,2,FALSE),"")</f>
        <v/>
      </c>
      <c r="E4538" s="225"/>
      <c r="F4538" s="226">
        <f t="shared" ref="F4538:F4546" si="1364">IFERROR(VLOOKUP(C4538,Tabla_Insumos,3,FALSE),0)</f>
        <v>0</v>
      </c>
      <c r="G4538" s="286">
        <f t="shared" ref="G4538:G4546" si="1365">ROUND(E4538*F4538,2)</f>
        <v>0</v>
      </c>
    </row>
    <row r="4539" spans="1:7" s="229" customFormat="1" ht="24" customHeight="1" x14ac:dyDescent="0.2">
      <c r="A4539" s="224" t="str">
        <f t="shared" si="1361"/>
        <v/>
      </c>
      <c r="B4539" s="222" t="str">
        <f t="shared" si="1362"/>
        <v/>
      </c>
      <c r="C4539" s="223"/>
      <c r="D4539" s="224" t="str">
        <f t="shared" si="1363"/>
        <v/>
      </c>
      <c r="E4539" s="225"/>
      <c r="F4539" s="226">
        <f t="shared" si="1364"/>
        <v>0</v>
      </c>
      <c r="G4539" s="286">
        <f t="shared" si="1365"/>
        <v>0</v>
      </c>
    </row>
    <row r="4540" spans="1:7" s="229" customFormat="1" ht="24" customHeight="1" x14ac:dyDescent="0.2">
      <c r="A4540" s="224" t="str">
        <f t="shared" si="1361"/>
        <v/>
      </c>
      <c r="B4540" s="222" t="str">
        <f t="shared" si="1362"/>
        <v/>
      </c>
      <c r="C4540" s="223"/>
      <c r="D4540" s="224" t="str">
        <f t="shared" si="1363"/>
        <v/>
      </c>
      <c r="E4540" s="225"/>
      <c r="F4540" s="226">
        <f t="shared" si="1364"/>
        <v>0</v>
      </c>
      <c r="G4540" s="286">
        <f t="shared" si="1365"/>
        <v>0</v>
      </c>
    </row>
    <row r="4541" spans="1:7" s="229" customFormat="1" ht="24" customHeight="1" x14ac:dyDescent="0.2">
      <c r="A4541" s="224" t="str">
        <f t="shared" si="1361"/>
        <v/>
      </c>
      <c r="B4541" s="222" t="str">
        <f t="shared" si="1362"/>
        <v/>
      </c>
      <c r="C4541" s="223"/>
      <c r="D4541" s="224" t="str">
        <f t="shared" si="1363"/>
        <v/>
      </c>
      <c r="E4541" s="225"/>
      <c r="F4541" s="226">
        <f t="shared" si="1364"/>
        <v>0</v>
      </c>
      <c r="G4541" s="286">
        <f t="shared" si="1365"/>
        <v>0</v>
      </c>
    </row>
    <row r="4542" spans="1:7" s="229" customFormat="1" ht="24" customHeight="1" x14ac:dyDescent="0.2">
      <c r="A4542" s="224" t="str">
        <f t="shared" si="1361"/>
        <v/>
      </c>
      <c r="B4542" s="222" t="str">
        <f t="shared" si="1362"/>
        <v/>
      </c>
      <c r="C4542" s="223"/>
      <c r="D4542" s="224" t="str">
        <f t="shared" si="1363"/>
        <v/>
      </c>
      <c r="E4542" s="225"/>
      <c r="F4542" s="226">
        <f t="shared" si="1364"/>
        <v>0</v>
      </c>
      <c r="G4542" s="286">
        <f t="shared" si="1365"/>
        <v>0</v>
      </c>
    </row>
    <row r="4543" spans="1:7" s="229" customFormat="1" ht="24" customHeight="1" x14ac:dyDescent="0.2">
      <c r="A4543" s="224" t="str">
        <f t="shared" si="1361"/>
        <v/>
      </c>
      <c r="B4543" s="222" t="str">
        <f t="shared" si="1362"/>
        <v/>
      </c>
      <c r="C4543" s="223"/>
      <c r="D4543" s="224" t="str">
        <f t="shared" si="1363"/>
        <v/>
      </c>
      <c r="E4543" s="225"/>
      <c r="F4543" s="226">
        <f t="shared" si="1364"/>
        <v>0</v>
      </c>
      <c r="G4543" s="286">
        <f t="shared" si="1365"/>
        <v>0</v>
      </c>
    </row>
    <row r="4544" spans="1:7" s="229" customFormat="1" ht="24" customHeight="1" x14ac:dyDescent="0.2">
      <c r="A4544" s="224" t="str">
        <f t="shared" si="1361"/>
        <v/>
      </c>
      <c r="B4544" s="222" t="str">
        <f t="shared" si="1362"/>
        <v/>
      </c>
      <c r="C4544" s="223"/>
      <c r="D4544" s="224" t="str">
        <f t="shared" si="1363"/>
        <v/>
      </c>
      <c r="E4544" s="225"/>
      <c r="F4544" s="226">
        <f t="shared" si="1364"/>
        <v>0</v>
      </c>
      <c r="G4544" s="286">
        <f t="shared" si="1365"/>
        <v>0</v>
      </c>
    </row>
    <row r="4545" spans="1:123" s="229" customFormat="1" ht="24" customHeight="1" x14ac:dyDescent="0.2">
      <c r="A4545" s="224" t="str">
        <f t="shared" si="1361"/>
        <v/>
      </c>
      <c r="B4545" s="222" t="str">
        <f t="shared" si="1362"/>
        <v/>
      </c>
      <c r="C4545" s="223"/>
      <c r="D4545" s="224" t="str">
        <f t="shared" si="1363"/>
        <v/>
      </c>
      <c r="E4545" s="225"/>
      <c r="F4545" s="226">
        <f t="shared" si="1364"/>
        <v>0</v>
      </c>
      <c r="G4545" s="286">
        <f t="shared" si="1365"/>
        <v>0</v>
      </c>
    </row>
    <row r="4546" spans="1:123" s="229" customFormat="1" ht="24" customHeight="1" x14ac:dyDescent="0.2">
      <c r="A4546" s="224" t="str">
        <f t="shared" si="1361"/>
        <v/>
      </c>
      <c r="B4546" s="222" t="str">
        <f t="shared" si="1362"/>
        <v/>
      </c>
      <c r="C4546" s="223"/>
      <c r="D4546" s="224" t="str">
        <f t="shared" si="1363"/>
        <v/>
      </c>
      <c r="E4546" s="225"/>
      <c r="F4546" s="226">
        <f t="shared" si="1364"/>
        <v>0</v>
      </c>
      <c r="G4546" s="286">
        <f t="shared" si="1365"/>
        <v>0</v>
      </c>
    </row>
    <row r="4547" spans="1:123" ht="24" customHeight="1" x14ac:dyDescent="0.2">
      <c r="A4547" s="290"/>
      <c r="B4547" s="97"/>
      <c r="D4547" s="97"/>
      <c r="E4547" s="98"/>
      <c r="F4547" s="273" t="s">
        <v>33</v>
      </c>
      <c r="G4547" s="288">
        <f>SUBTOTAL(9,G4538:G4546)</f>
        <v>0</v>
      </c>
    </row>
    <row r="4548" spans="1:123" ht="24" customHeight="1" x14ac:dyDescent="0.2">
      <c r="A4548" s="291"/>
      <c r="B4548" s="97"/>
      <c r="D4548" s="97"/>
      <c r="E4548" s="98"/>
      <c r="G4548" s="289"/>
    </row>
    <row r="4549" spans="1:123" ht="24" customHeight="1" x14ac:dyDescent="0.2">
      <c r="A4549" s="292" t="str">
        <f>B4507</f>
        <v/>
      </c>
      <c r="B4549" s="293" t="str">
        <f>C4507</f>
        <v/>
      </c>
      <c r="C4549" s="104"/>
      <c r="D4549" s="104" t="s">
        <v>34</v>
      </c>
      <c r="E4549" s="105"/>
      <c r="F4549" s="295" t="s">
        <v>35</v>
      </c>
      <c r="G4549" s="294">
        <f>SUBTOTAL(9,G4512:G4548)</f>
        <v>0</v>
      </c>
    </row>
    <row r="4551" spans="1:123" ht="24" customHeight="1" x14ac:dyDescent="0.2">
      <c r="A4551" s="274" t="s">
        <v>37</v>
      </c>
      <c r="B4551" s="275"/>
      <c r="C4551" s="275"/>
      <c r="D4551" s="275"/>
      <c r="E4551" s="275"/>
      <c r="F4551" s="275"/>
      <c r="G4551" s="276"/>
    </row>
    <row r="4552" spans="1:123" ht="24" customHeight="1" x14ac:dyDescent="0.2">
      <c r="A4552" s="277" t="s">
        <v>602</v>
      </c>
      <c r="B4552" s="93" t="str">
        <f>Comitente</f>
        <v>DIRECCION PROVINCIAL DE ESPACIOS VERDES</v>
      </c>
      <c r="C4552" s="89"/>
      <c r="D4552" s="94"/>
      <c r="E4552" s="94"/>
      <c r="F4552" s="95"/>
      <c r="G4552" s="278"/>
    </row>
    <row r="4553" spans="1:123" ht="24" customHeight="1" x14ac:dyDescent="0.2">
      <c r="A4553" s="277" t="s">
        <v>603</v>
      </c>
      <c r="B4553" s="93">
        <f>Contratista</f>
        <v>0</v>
      </c>
      <c r="C4553" s="90"/>
      <c r="D4553" s="90"/>
      <c r="E4553" s="90"/>
      <c r="F4553" s="96"/>
      <c r="G4553" s="279"/>
    </row>
    <row r="4554" spans="1:123" ht="24" customHeight="1" x14ac:dyDescent="0.2">
      <c r="A4554" s="277" t="s">
        <v>24</v>
      </c>
      <c r="B4554" s="93" t="str">
        <f>Obra</f>
        <v>EXTRACCION DE MANGRULLO EXISTENTE, PROVISION DE NUEVO MANGRULLO Y REFUNCIONALIZACION DE JUEGOS DE NIÑOS EN PARQUE DE MAYO</v>
      </c>
      <c r="C4554" s="90"/>
      <c r="D4554" s="90"/>
      <c r="E4554" s="90"/>
      <c r="F4554" s="96" t="s">
        <v>38</v>
      </c>
      <c r="G4554" s="280">
        <f>Fecha_Base</f>
        <v>44865</v>
      </c>
    </row>
    <row r="4555" spans="1:123" ht="24" customHeight="1" x14ac:dyDescent="0.2">
      <c r="A4555" s="281" t="s">
        <v>601</v>
      </c>
      <c r="B4555" s="91" t="str">
        <f>Ubicación</f>
        <v>CAPITAL</v>
      </c>
      <c r="C4555" s="91"/>
      <c r="D4555" s="97"/>
      <c r="E4555" s="98"/>
      <c r="G4555" s="282"/>
    </row>
    <row r="4556" spans="1:123" ht="24" customHeight="1" x14ac:dyDescent="0.2">
      <c r="A4556" s="281" t="s">
        <v>39</v>
      </c>
      <c r="B4556" s="100" t="str">
        <f>IFERROR(VALUE(LEFT(B4557,FIND(".",B4557)-1)),"")</f>
        <v/>
      </c>
      <c r="C4556" s="92" t="str">
        <f>IFERROR(VLOOKUP(B4556,Tabla_CyP,2,FALSE),"")</f>
        <v/>
      </c>
      <c r="E4556" s="98"/>
      <c r="G4556" s="282"/>
    </row>
    <row r="4557" spans="1:123" ht="24" customHeight="1" x14ac:dyDescent="0.2">
      <c r="A4557" s="281" t="s">
        <v>25</v>
      </c>
      <c r="B4557" s="101" t="str">
        <f>IFERROR(VLOOKUP(COUNTIF($A$1:A4557,"ANALISIS DE PRECIOS"),Tabla_NumeroItem,2,FALSE),"")</f>
        <v/>
      </c>
      <c r="C4557" s="92" t="str">
        <f>IFERROR(VLOOKUP(B4557,Tabla_CyP,2,FALSE),"")</f>
        <v/>
      </c>
      <c r="D4557" s="97"/>
      <c r="E4557" s="98"/>
      <c r="F4557" s="96" t="s">
        <v>26</v>
      </c>
      <c r="G4557" s="283" t="str">
        <f>IFERROR(VLOOKUP(B4557,Tabla_CyP,4,FALSE),"")</f>
        <v/>
      </c>
    </row>
    <row r="4558" spans="1:123" ht="24" customHeight="1" x14ac:dyDescent="0.2">
      <c r="A4558" s="281"/>
      <c r="B4558" s="91"/>
      <c r="D4558" s="97"/>
      <c r="E4558" s="98"/>
      <c r="G4558" s="282"/>
    </row>
    <row r="4559" spans="1:123" ht="24" customHeight="1" x14ac:dyDescent="0.2">
      <c r="A4559" s="334" t="s">
        <v>507</v>
      </c>
      <c r="B4559" s="335"/>
      <c r="C4559" s="336" t="s">
        <v>0</v>
      </c>
      <c r="D4559" s="336" t="s">
        <v>27</v>
      </c>
      <c r="E4559" s="338" t="s">
        <v>28</v>
      </c>
      <c r="F4559" s="340" t="s">
        <v>29</v>
      </c>
      <c r="G4559" s="340" t="s">
        <v>30</v>
      </c>
    </row>
    <row r="4560" spans="1:123" s="97" customFormat="1" ht="24" customHeight="1" x14ac:dyDescent="0.2">
      <c r="A4560" s="102" t="s">
        <v>508</v>
      </c>
      <c r="B4560" s="102" t="s">
        <v>509</v>
      </c>
      <c r="C4560" s="337"/>
      <c r="D4560" s="337"/>
      <c r="E4560" s="339"/>
      <c r="F4560" s="341"/>
      <c r="G4560" s="341"/>
      <c r="H4560" s="230"/>
      <c r="I4560" s="230"/>
      <c r="J4560" s="230"/>
      <c r="K4560" s="230"/>
      <c r="L4560" s="230"/>
      <c r="M4560" s="230"/>
      <c r="N4560" s="230"/>
      <c r="O4560" s="230"/>
      <c r="P4560" s="230"/>
      <c r="Q4560" s="230"/>
      <c r="R4560" s="230"/>
      <c r="S4560" s="230"/>
      <c r="T4560" s="230"/>
      <c r="U4560" s="230"/>
      <c r="V4560" s="230"/>
      <c r="W4560" s="230"/>
      <c r="X4560" s="230"/>
      <c r="Y4560" s="230"/>
      <c r="Z4560" s="230"/>
      <c r="AA4560" s="230"/>
      <c r="AB4560" s="230"/>
      <c r="AC4560" s="230"/>
      <c r="AD4560" s="230"/>
      <c r="AE4560" s="230"/>
      <c r="AF4560" s="230"/>
      <c r="AG4560" s="230"/>
      <c r="AH4560" s="230"/>
      <c r="AI4560" s="230"/>
      <c r="AJ4560" s="230"/>
      <c r="AK4560" s="230"/>
      <c r="AL4560" s="230"/>
      <c r="AM4560" s="230"/>
      <c r="AN4560" s="230"/>
      <c r="AO4560" s="230"/>
      <c r="AP4560" s="230"/>
      <c r="AQ4560" s="230"/>
      <c r="AR4560" s="230"/>
      <c r="AS4560" s="230"/>
      <c r="AT4560" s="230"/>
      <c r="AU4560" s="230"/>
      <c r="AV4560" s="230"/>
      <c r="AW4560" s="230"/>
      <c r="AX4560" s="230"/>
      <c r="AY4560" s="230"/>
      <c r="AZ4560" s="230"/>
      <c r="BA4560" s="230"/>
      <c r="BB4560" s="230"/>
      <c r="BC4560" s="230"/>
      <c r="BD4560" s="230"/>
      <c r="BE4560" s="230"/>
      <c r="BF4560" s="230"/>
      <c r="BG4560" s="230"/>
      <c r="BH4560" s="230"/>
      <c r="BI4560" s="230"/>
      <c r="BJ4560" s="230"/>
      <c r="BK4560" s="230"/>
      <c r="BL4560" s="230"/>
      <c r="BM4560" s="230"/>
      <c r="BN4560" s="230"/>
      <c r="BO4560" s="230"/>
      <c r="BP4560" s="230"/>
      <c r="BQ4560" s="230"/>
      <c r="BR4560" s="230"/>
      <c r="BS4560" s="230"/>
      <c r="BT4560" s="230"/>
      <c r="BU4560" s="230"/>
      <c r="BV4560" s="230"/>
      <c r="BW4560" s="230"/>
      <c r="BX4560" s="230"/>
      <c r="BY4560" s="230"/>
      <c r="BZ4560" s="230"/>
      <c r="CA4560" s="230"/>
      <c r="CB4560" s="230"/>
      <c r="CC4560" s="230"/>
      <c r="CD4560" s="230"/>
      <c r="CE4560" s="230"/>
      <c r="CF4560" s="230"/>
      <c r="CG4560" s="230"/>
      <c r="CH4560" s="230"/>
      <c r="CI4560" s="230"/>
      <c r="CJ4560" s="230"/>
      <c r="CK4560" s="230"/>
      <c r="CL4560" s="230"/>
      <c r="CM4560" s="230"/>
      <c r="CN4560" s="230"/>
      <c r="CO4560" s="230"/>
      <c r="CP4560" s="230"/>
      <c r="CQ4560" s="230"/>
      <c r="CR4560" s="230"/>
      <c r="CS4560" s="230"/>
      <c r="CT4560" s="230"/>
      <c r="CU4560" s="230"/>
      <c r="CV4560" s="230"/>
      <c r="CW4560" s="230"/>
      <c r="CX4560" s="230"/>
      <c r="CY4560" s="230"/>
      <c r="CZ4560" s="230"/>
      <c r="DA4560" s="230"/>
      <c r="DB4560" s="230"/>
      <c r="DC4560" s="230"/>
      <c r="DD4560" s="230"/>
      <c r="DE4560" s="230"/>
      <c r="DF4560" s="230"/>
      <c r="DG4560" s="230"/>
      <c r="DH4560" s="230"/>
      <c r="DI4560" s="230"/>
      <c r="DJ4560" s="230"/>
      <c r="DK4560" s="230"/>
      <c r="DL4560" s="230"/>
      <c r="DM4560" s="230"/>
      <c r="DN4560" s="230"/>
      <c r="DO4560" s="230"/>
      <c r="DP4560" s="230"/>
      <c r="DQ4560" s="230"/>
      <c r="DR4560" s="230"/>
      <c r="DS4560" s="230"/>
    </row>
    <row r="4561" spans="1:7" ht="24" customHeight="1" x14ac:dyDescent="0.2">
      <c r="A4561" s="284"/>
      <c r="B4561" s="103"/>
      <c r="C4561" s="143" t="s">
        <v>604</v>
      </c>
      <c r="D4561" s="104"/>
      <c r="E4561" s="105"/>
      <c r="F4561" s="106"/>
      <c r="G4561" s="285"/>
    </row>
    <row r="4562" spans="1:7" s="229" customFormat="1" ht="24" customHeight="1" x14ac:dyDescent="0.2">
      <c r="A4562" s="224" t="str">
        <f t="shared" ref="A4562:A4575" si="1366">IFERROR(VLOOKUP(C4562,Tabla_Insumos,4,FALSE),"")</f>
        <v/>
      </c>
      <c r="B4562" s="222" t="str">
        <f>IFERROR(VLOOKUP(C4562,Tabla_Insumos,5,FALSE),"")</f>
        <v/>
      </c>
      <c r="C4562" s="223"/>
      <c r="D4562" s="224" t="str">
        <f t="shared" ref="D4562:D4575" si="1367">IFERROR(VLOOKUP(C4562,Tabla_Insumos,2,FALSE),"")</f>
        <v/>
      </c>
      <c r="E4562" s="225"/>
      <c r="F4562" s="226">
        <f t="shared" ref="F4562:F4575" si="1368">IFERROR(VLOOKUP(C4562,Tabla_Insumos,3,FALSE),0)</f>
        <v>0</v>
      </c>
      <c r="G4562" s="286">
        <f>ROUND(E4562*F4562,2)</f>
        <v>0</v>
      </c>
    </row>
    <row r="4563" spans="1:7" s="229" customFormat="1" ht="24" customHeight="1" x14ac:dyDescent="0.2">
      <c r="A4563" s="224" t="str">
        <f t="shared" si="1366"/>
        <v/>
      </c>
      <c r="B4563" s="222" t="str">
        <f t="shared" ref="B4563:B4575" si="1369">IFERROR(VLOOKUP(C4563,Tabla_Insumos,5,FALSE),"")</f>
        <v/>
      </c>
      <c r="C4563" s="223"/>
      <c r="D4563" s="224" t="str">
        <f t="shared" si="1367"/>
        <v/>
      </c>
      <c r="E4563" s="225"/>
      <c r="F4563" s="226">
        <f t="shared" si="1368"/>
        <v>0</v>
      </c>
      <c r="G4563" s="286">
        <f t="shared" ref="G4563:G4575" si="1370">ROUND(E4563*F4563,2)</f>
        <v>0</v>
      </c>
    </row>
    <row r="4564" spans="1:7" s="229" customFormat="1" ht="24" customHeight="1" x14ac:dyDescent="0.2">
      <c r="A4564" s="224" t="str">
        <f t="shared" si="1366"/>
        <v/>
      </c>
      <c r="B4564" s="222" t="str">
        <f t="shared" si="1369"/>
        <v/>
      </c>
      <c r="C4564" s="223"/>
      <c r="D4564" s="224" t="str">
        <f t="shared" si="1367"/>
        <v/>
      </c>
      <c r="E4564" s="225"/>
      <c r="F4564" s="226">
        <f t="shared" si="1368"/>
        <v>0</v>
      </c>
      <c r="G4564" s="286">
        <f t="shared" si="1370"/>
        <v>0</v>
      </c>
    </row>
    <row r="4565" spans="1:7" s="229" customFormat="1" ht="24" customHeight="1" x14ac:dyDescent="0.2">
      <c r="A4565" s="224" t="str">
        <f t="shared" si="1366"/>
        <v/>
      </c>
      <c r="B4565" s="222" t="str">
        <f t="shared" si="1369"/>
        <v/>
      </c>
      <c r="C4565" s="223"/>
      <c r="D4565" s="224" t="str">
        <f t="shared" si="1367"/>
        <v/>
      </c>
      <c r="E4565" s="225"/>
      <c r="F4565" s="226">
        <f t="shared" si="1368"/>
        <v>0</v>
      </c>
      <c r="G4565" s="286">
        <f t="shared" si="1370"/>
        <v>0</v>
      </c>
    </row>
    <row r="4566" spans="1:7" s="229" customFormat="1" ht="24" customHeight="1" x14ac:dyDescent="0.2">
      <c r="A4566" s="224" t="str">
        <f t="shared" si="1366"/>
        <v/>
      </c>
      <c r="B4566" s="222" t="str">
        <f t="shared" si="1369"/>
        <v/>
      </c>
      <c r="C4566" s="223"/>
      <c r="D4566" s="224" t="str">
        <f t="shared" si="1367"/>
        <v/>
      </c>
      <c r="E4566" s="225"/>
      <c r="F4566" s="226">
        <f t="shared" si="1368"/>
        <v>0</v>
      </c>
      <c r="G4566" s="286">
        <f t="shared" si="1370"/>
        <v>0</v>
      </c>
    </row>
    <row r="4567" spans="1:7" s="229" customFormat="1" ht="24" customHeight="1" x14ac:dyDescent="0.2">
      <c r="A4567" s="224" t="str">
        <f t="shared" si="1366"/>
        <v/>
      </c>
      <c r="B4567" s="222" t="str">
        <f t="shared" si="1369"/>
        <v/>
      </c>
      <c r="C4567" s="223"/>
      <c r="D4567" s="224" t="str">
        <f t="shared" si="1367"/>
        <v/>
      </c>
      <c r="E4567" s="225"/>
      <c r="F4567" s="226">
        <f t="shared" si="1368"/>
        <v>0</v>
      </c>
      <c r="G4567" s="286">
        <f t="shared" si="1370"/>
        <v>0</v>
      </c>
    </row>
    <row r="4568" spans="1:7" s="229" customFormat="1" ht="24" customHeight="1" x14ac:dyDescent="0.2">
      <c r="A4568" s="224" t="str">
        <f t="shared" si="1366"/>
        <v/>
      </c>
      <c r="B4568" s="222" t="str">
        <f t="shared" si="1369"/>
        <v/>
      </c>
      <c r="C4568" s="223"/>
      <c r="D4568" s="224" t="str">
        <f t="shared" si="1367"/>
        <v/>
      </c>
      <c r="E4568" s="225"/>
      <c r="F4568" s="226">
        <f t="shared" si="1368"/>
        <v>0</v>
      </c>
      <c r="G4568" s="286">
        <f t="shared" si="1370"/>
        <v>0</v>
      </c>
    </row>
    <row r="4569" spans="1:7" s="229" customFormat="1" ht="24" customHeight="1" x14ac:dyDescent="0.2">
      <c r="A4569" s="224" t="str">
        <f t="shared" si="1366"/>
        <v/>
      </c>
      <c r="B4569" s="222" t="str">
        <f t="shared" si="1369"/>
        <v/>
      </c>
      <c r="C4569" s="223"/>
      <c r="D4569" s="224" t="str">
        <f t="shared" si="1367"/>
        <v/>
      </c>
      <c r="E4569" s="225"/>
      <c r="F4569" s="226">
        <f t="shared" si="1368"/>
        <v>0</v>
      </c>
      <c r="G4569" s="286">
        <f t="shared" si="1370"/>
        <v>0</v>
      </c>
    </row>
    <row r="4570" spans="1:7" s="229" customFormat="1" ht="24" customHeight="1" x14ac:dyDescent="0.2">
      <c r="A4570" s="224" t="str">
        <f t="shared" si="1366"/>
        <v/>
      </c>
      <c r="B4570" s="222" t="str">
        <f t="shared" si="1369"/>
        <v/>
      </c>
      <c r="C4570" s="223"/>
      <c r="D4570" s="224" t="str">
        <f t="shared" si="1367"/>
        <v/>
      </c>
      <c r="E4570" s="225"/>
      <c r="F4570" s="226">
        <f t="shared" si="1368"/>
        <v>0</v>
      </c>
      <c r="G4570" s="286">
        <f t="shared" si="1370"/>
        <v>0</v>
      </c>
    </row>
    <row r="4571" spans="1:7" s="229" customFormat="1" ht="24" customHeight="1" x14ac:dyDescent="0.2">
      <c r="A4571" s="224" t="str">
        <f t="shared" si="1366"/>
        <v/>
      </c>
      <c r="B4571" s="222" t="str">
        <f t="shared" si="1369"/>
        <v/>
      </c>
      <c r="C4571" s="223"/>
      <c r="D4571" s="224" t="str">
        <f t="shared" si="1367"/>
        <v/>
      </c>
      <c r="E4571" s="225"/>
      <c r="F4571" s="226">
        <f t="shared" si="1368"/>
        <v>0</v>
      </c>
      <c r="G4571" s="286">
        <f t="shared" si="1370"/>
        <v>0</v>
      </c>
    </row>
    <row r="4572" spans="1:7" s="229" customFormat="1" ht="24" customHeight="1" x14ac:dyDescent="0.2">
      <c r="A4572" s="224" t="str">
        <f t="shared" si="1366"/>
        <v/>
      </c>
      <c r="B4572" s="222" t="str">
        <f t="shared" si="1369"/>
        <v/>
      </c>
      <c r="C4572" s="223"/>
      <c r="D4572" s="224" t="str">
        <f t="shared" si="1367"/>
        <v/>
      </c>
      <c r="E4572" s="225"/>
      <c r="F4572" s="226">
        <f t="shared" si="1368"/>
        <v>0</v>
      </c>
      <c r="G4572" s="286">
        <f t="shared" si="1370"/>
        <v>0</v>
      </c>
    </row>
    <row r="4573" spans="1:7" s="229" customFormat="1" ht="24" customHeight="1" x14ac:dyDescent="0.2">
      <c r="A4573" s="224" t="str">
        <f t="shared" si="1366"/>
        <v/>
      </c>
      <c r="B4573" s="222" t="str">
        <f t="shared" si="1369"/>
        <v/>
      </c>
      <c r="C4573" s="223"/>
      <c r="D4573" s="224" t="str">
        <f t="shared" si="1367"/>
        <v/>
      </c>
      <c r="E4573" s="225"/>
      <c r="F4573" s="226">
        <f t="shared" si="1368"/>
        <v>0</v>
      </c>
      <c r="G4573" s="286">
        <f t="shared" si="1370"/>
        <v>0</v>
      </c>
    </row>
    <row r="4574" spans="1:7" s="229" customFormat="1" ht="24" customHeight="1" x14ac:dyDescent="0.2">
      <c r="A4574" s="224" t="str">
        <f t="shared" si="1366"/>
        <v/>
      </c>
      <c r="B4574" s="222" t="str">
        <f t="shared" si="1369"/>
        <v/>
      </c>
      <c r="C4574" s="223"/>
      <c r="D4574" s="224" t="str">
        <f t="shared" si="1367"/>
        <v/>
      </c>
      <c r="E4574" s="225"/>
      <c r="F4574" s="226">
        <f t="shared" si="1368"/>
        <v>0</v>
      </c>
      <c r="G4574" s="286">
        <f t="shared" si="1370"/>
        <v>0</v>
      </c>
    </row>
    <row r="4575" spans="1:7" s="229" customFormat="1" ht="24" customHeight="1" x14ac:dyDescent="0.2">
      <c r="A4575" s="224" t="str">
        <f t="shared" si="1366"/>
        <v/>
      </c>
      <c r="B4575" s="222" t="str">
        <f t="shared" si="1369"/>
        <v/>
      </c>
      <c r="C4575" s="223"/>
      <c r="D4575" s="224" t="str">
        <f t="shared" si="1367"/>
        <v/>
      </c>
      <c r="E4575" s="225"/>
      <c r="F4575" s="227">
        <f t="shared" si="1368"/>
        <v>0</v>
      </c>
      <c r="G4575" s="286">
        <f t="shared" si="1370"/>
        <v>0</v>
      </c>
    </row>
    <row r="4576" spans="1:7" ht="24" customHeight="1" x14ac:dyDescent="0.2">
      <c r="A4576" s="287"/>
      <c r="D4576" s="97"/>
      <c r="E4576" s="98"/>
      <c r="F4576" s="273" t="s">
        <v>31</v>
      </c>
      <c r="G4576" s="288">
        <f>SUBTOTAL(9,G4562:G4575)</f>
        <v>0</v>
      </c>
    </row>
    <row r="4577" spans="1:7" ht="24" customHeight="1" x14ac:dyDescent="0.2">
      <c r="A4577" s="287"/>
      <c r="C4577" s="107" t="s">
        <v>605</v>
      </c>
      <c r="D4577" s="97"/>
      <c r="E4577" s="98"/>
      <c r="G4577" s="289"/>
    </row>
    <row r="4578" spans="1:7" s="229" customFormat="1" ht="24" customHeight="1" x14ac:dyDescent="0.2">
      <c r="A4578" s="224" t="str">
        <f t="shared" ref="A4578:A4585" si="1371">IFERROR(VLOOKUP(C4578,Tabla_Insumos,4,FALSE),"")</f>
        <v/>
      </c>
      <c r="B4578" s="222">
        <f t="shared" ref="B4578:B4585" si="1372">IFERROR(VLOOKUP(A4578,Tabla_Indices,5,FALSE),"")</f>
        <v>0</v>
      </c>
      <c r="C4578" s="223"/>
      <c r="D4578" s="224" t="str">
        <f t="shared" ref="D4578:D4585" si="1373">IFERROR(VLOOKUP(C4578,Tabla_Insumos,2,FALSE),"")</f>
        <v/>
      </c>
      <c r="E4578" s="225"/>
      <c r="F4578" s="228">
        <f t="shared" ref="F4578:F4585" si="1374">IFERROR(VLOOKUP(C4578,Tabla_Insumos,3,FALSE),0)</f>
        <v>0</v>
      </c>
      <c r="G4578" s="286">
        <f>ROUND(E4578*F4578,2)</f>
        <v>0</v>
      </c>
    </row>
    <row r="4579" spans="1:7" s="229" customFormat="1" ht="24" customHeight="1" x14ac:dyDescent="0.2">
      <c r="A4579" s="224" t="str">
        <f t="shared" si="1371"/>
        <v/>
      </c>
      <c r="B4579" s="222">
        <f t="shared" si="1372"/>
        <v>0</v>
      </c>
      <c r="C4579" s="223"/>
      <c r="D4579" s="224" t="str">
        <f t="shared" si="1373"/>
        <v/>
      </c>
      <c r="E4579" s="225"/>
      <c r="F4579" s="228">
        <f t="shared" si="1374"/>
        <v>0</v>
      </c>
      <c r="G4579" s="286">
        <f>ROUND(E4579*F4579,2)</f>
        <v>0</v>
      </c>
    </row>
    <row r="4580" spans="1:7" s="229" customFormat="1" ht="24" customHeight="1" x14ac:dyDescent="0.2">
      <c r="A4580" s="224" t="str">
        <f t="shared" si="1371"/>
        <v/>
      </c>
      <c r="B4580" s="222">
        <f t="shared" si="1372"/>
        <v>0</v>
      </c>
      <c r="C4580" s="223"/>
      <c r="D4580" s="224" t="str">
        <f t="shared" si="1373"/>
        <v/>
      </c>
      <c r="E4580" s="225"/>
      <c r="F4580" s="228">
        <f t="shared" si="1374"/>
        <v>0</v>
      </c>
      <c r="G4580" s="286">
        <f t="shared" ref="G4580:G4585" si="1375">ROUND(E4580*F4580,2)</f>
        <v>0</v>
      </c>
    </row>
    <row r="4581" spans="1:7" s="229" customFormat="1" ht="24" customHeight="1" x14ac:dyDescent="0.2">
      <c r="A4581" s="224" t="str">
        <f t="shared" si="1371"/>
        <v/>
      </c>
      <c r="B4581" s="222">
        <f t="shared" si="1372"/>
        <v>0</v>
      </c>
      <c r="C4581" s="223"/>
      <c r="D4581" s="224" t="str">
        <f t="shared" si="1373"/>
        <v/>
      </c>
      <c r="E4581" s="225"/>
      <c r="F4581" s="228">
        <f t="shared" si="1374"/>
        <v>0</v>
      </c>
      <c r="G4581" s="286">
        <f t="shared" si="1375"/>
        <v>0</v>
      </c>
    </row>
    <row r="4582" spans="1:7" s="229" customFormat="1" ht="24" customHeight="1" x14ac:dyDescent="0.2">
      <c r="A4582" s="224" t="str">
        <f t="shared" si="1371"/>
        <v/>
      </c>
      <c r="B4582" s="222">
        <f t="shared" si="1372"/>
        <v>0</v>
      </c>
      <c r="C4582" s="223"/>
      <c r="D4582" s="224" t="str">
        <f t="shared" si="1373"/>
        <v/>
      </c>
      <c r="E4582" s="225"/>
      <c r="F4582" s="226">
        <f t="shared" si="1374"/>
        <v>0</v>
      </c>
      <c r="G4582" s="286">
        <f t="shared" si="1375"/>
        <v>0</v>
      </c>
    </row>
    <row r="4583" spans="1:7" s="229" customFormat="1" ht="24" customHeight="1" x14ac:dyDescent="0.2">
      <c r="A4583" s="224" t="str">
        <f t="shared" si="1371"/>
        <v/>
      </c>
      <c r="B4583" s="222">
        <f t="shared" si="1372"/>
        <v>0</v>
      </c>
      <c r="C4583" s="223"/>
      <c r="D4583" s="224" t="str">
        <f t="shared" si="1373"/>
        <v/>
      </c>
      <c r="E4583" s="225"/>
      <c r="F4583" s="226">
        <f t="shared" si="1374"/>
        <v>0</v>
      </c>
      <c r="G4583" s="286">
        <f t="shared" si="1375"/>
        <v>0</v>
      </c>
    </row>
    <row r="4584" spans="1:7" s="229" customFormat="1" ht="24" customHeight="1" x14ac:dyDescent="0.2">
      <c r="A4584" s="224" t="str">
        <f t="shared" si="1371"/>
        <v/>
      </c>
      <c r="B4584" s="222">
        <f t="shared" si="1372"/>
        <v>0</v>
      </c>
      <c r="C4584" s="223"/>
      <c r="D4584" s="224" t="str">
        <f t="shared" si="1373"/>
        <v/>
      </c>
      <c r="E4584" s="225"/>
      <c r="F4584" s="226">
        <f t="shared" si="1374"/>
        <v>0</v>
      </c>
      <c r="G4584" s="286">
        <f t="shared" si="1375"/>
        <v>0</v>
      </c>
    </row>
    <row r="4585" spans="1:7" s="229" customFormat="1" ht="24" customHeight="1" x14ac:dyDescent="0.2">
      <c r="A4585" s="224" t="str">
        <f t="shared" si="1371"/>
        <v/>
      </c>
      <c r="B4585" s="222">
        <f t="shared" si="1372"/>
        <v>0</v>
      </c>
      <c r="C4585" s="223"/>
      <c r="D4585" s="224" t="str">
        <f t="shared" si="1373"/>
        <v/>
      </c>
      <c r="E4585" s="225"/>
      <c r="F4585" s="226">
        <f t="shared" si="1374"/>
        <v>0</v>
      </c>
      <c r="G4585" s="286">
        <f t="shared" si="1375"/>
        <v>0</v>
      </c>
    </row>
    <row r="4586" spans="1:7" ht="24" customHeight="1" x14ac:dyDescent="0.2">
      <c r="A4586" s="287"/>
      <c r="D4586" s="97"/>
      <c r="E4586" s="98"/>
      <c r="F4586" s="273" t="s">
        <v>32</v>
      </c>
      <c r="G4586" s="288">
        <f>SUBTOTAL(9,G4578:G4585)</f>
        <v>0</v>
      </c>
    </row>
    <row r="4587" spans="1:7" ht="24" customHeight="1" x14ac:dyDescent="0.2">
      <c r="A4587" s="287"/>
      <c r="C4587" s="107" t="s">
        <v>606</v>
      </c>
      <c r="D4587" s="97"/>
      <c r="E4587" s="98"/>
      <c r="G4587" s="289"/>
    </row>
    <row r="4588" spans="1:7" s="229" customFormat="1" ht="24" customHeight="1" x14ac:dyDescent="0.2">
      <c r="A4588" s="224" t="str">
        <f t="shared" ref="A4588:A4596" si="1376">IFERROR(VLOOKUP(C4588,Tabla_Insumos,4,FALSE),"")</f>
        <v/>
      </c>
      <c r="B4588" s="222" t="str">
        <f t="shared" ref="B4588:B4596" si="1377">IFERROR(VLOOKUP(C4588,Tabla_Insumos,5,FALSE),"")</f>
        <v/>
      </c>
      <c r="C4588" s="223"/>
      <c r="D4588" s="224" t="str">
        <f t="shared" ref="D4588:D4596" si="1378">IFERROR(VLOOKUP(C4588,Tabla_Insumos,2,FALSE),"")</f>
        <v/>
      </c>
      <c r="E4588" s="225"/>
      <c r="F4588" s="226">
        <f t="shared" ref="F4588:F4596" si="1379">IFERROR(VLOOKUP(C4588,Tabla_Insumos,3,FALSE),0)</f>
        <v>0</v>
      </c>
      <c r="G4588" s="286">
        <f t="shared" ref="G4588:G4596" si="1380">ROUND(E4588*F4588,2)</f>
        <v>0</v>
      </c>
    </row>
    <row r="4589" spans="1:7" s="229" customFormat="1" ht="24" customHeight="1" x14ac:dyDescent="0.2">
      <c r="A4589" s="224" t="str">
        <f t="shared" si="1376"/>
        <v/>
      </c>
      <c r="B4589" s="222" t="str">
        <f t="shared" si="1377"/>
        <v/>
      </c>
      <c r="C4589" s="223"/>
      <c r="D4589" s="224" t="str">
        <f t="shared" si="1378"/>
        <v/>
      </c>
      <c r="E4589" s="225"/>
      <c r="F4589" s="226">
        <f t="shared" si="1379"/>
        <v>0</v>
      </c>
      <c r="G4589" s="286">
        <f t="shared" si="1380"/>
        <v>0</v>
      </c>
    </row>
    <row r="4590" spans="1:7" s="229" customFormat="1" ht="24" customHeight="1" x14ac:dyDescent="0.2">
      <c r="A4590" s="224" t="str">
        <f t="shared" si="1376"/>
        <v/>
      </c>
      <c r="B4590" s="222" t="str">
        <f t="shared" si="1377"/>
        <v/>
      </c>
      <c r="C4590" s="223"/>
      <c r="D4590" s="224" t="str">
        <f t="shared" si="1378"/>
        <v/>
      </c>
      <c r="E4590" s="225"/>
      <c r="F4590" s="226">
        <f t="shared" si="1379"/>
        <v>0</v>
      </c>
      <c r="G4590" s="286">
        <f t="shared" si="1380"/>
        <v>0</v>
      </c>
    </row>
    <row r="4591" spans="1:7" s="229" customFormat="1" ht="24" customHeight="1" x14ac:dyDescent="0.2">
      <c r="A4591" s="224" t="str">
        <f t="shared" si="1376"/>
        <v/>
      </c>
      <c r="B4591" s="222" t="str">
        <f t="shared" si="1377"/>
        <v/>
      </c>
      <c r="C4591" s="223"/>
      <c r="D4591" s="224" t="str">
        <f t="shared" si="1378"/>
        <v/>
      </c>
      <c r="E4591" s="225"/>
      <c r="F4591" s="226">
        <f t="shared" si="1379"/>
        <v>0</v>
      </c>
      <c r="G4591" s="286">
        <f t="shared" si="1380"/>
        <v>0</v>
      </c>
    </row>
    <row r="4592" spans="1:7" s="229" customFormat="1" ht="24" customHeight="1" x14ac:dyDescent="0.2">
      <c r="A4592" s="224" t="str">
        <f t="shared" si="1376"/>
        <v/>
      </c>
      <c r="B4592" s="222" t="str">
        <f t="shared" si="1377"/>
        <v/>
      </c>
      <c r="C4592" s="223"/>
      <c r="D4592" s="224" t="str">
        <f t="shared" si="1378"/>
        <v/>
      </c>
      <c r="E4592" s="225"/>
      <c r="F4592" s="226">
        <f t="shared" si="1379"/>
        <v>0</v>
      </c>
      <c r="G4592" s="286">
        <f t="shared" si="1380"/>
        <v>0</v>
      </c>
    </row>
    <row r="4593" spans="1:7" s="229" customFormat="1" ht="24" customHeight="1" x14ac:dyDescent="0.2">
      <c r="A4593" s="224" t="str">
        <f t="shared" si="1376"/>
        <v/>
      </c>
      <c r="B4593" s="222" t="str">
        <f t="shared" si="1377"/>
        <v/>
      </c>
      <c r="C4593" s="223"/>
      <c r="D4593" s="224" t="str">
        <f t="shared" si="1378"/>
        <v/>
      </c>
      <c r="E4593" s="225"/>
      <c r="F4593" s="226">
        <f t="shared" si="1379"/>
        <v>0</v>
      </c>
      <c r="G4593" s="286">
        <f t="shared" si="1380"/>
        <v>0</v>
      </c>
    </row>
    <row r="4594" spans="1:7" s="229" customFormat="1" ht="24" customHeight="1" x14ac:dyDescent="0.2">
      <c r="A4594" s="224" t="str">
        <f t="shared" si="1376"/>
        <v/>
      </c>
      <c r="B4594" s="222" t="str">
        <f t="shared" si="1377"/>
        <v/>
      </c>
      <c r="C4594" s="223"/>
      <c r="D4594" s="224" t="str">
        <f t="shared" si="1378"/>
        <v/>
      </c>
      <c r="E4594" s="225"/>
      <c r="F4594" s="226">
        <f t="shared" si="1379"/>
        <v>0</v>
      </c>
      <c r="G4594" s="286">
        <f t="shared" si="1380"/>
        <v>0</v>
      </c>
    </row>
    <row r="4595" spans="1:7" s="229" customFormat="1" ht="24" customHeight="1" x14ac:dyDescent="0.2">
      <c r="A4595" s="224" t="str">
        <f t="shared" si="1376"/>
        <v/>
      </c>
      <c r="B4595" s="222" t="str">
        <f t="shared" si="1377"/>
        <v/>
      </c>
      <c r="C4595" s="223"/>
      <c r="D4595" s="224" t="str">
        <f t="shared" si="1378"/>
        <v/>
      </c>
      <c r="E4595" s="225"/>
      <c r="F4595" s="226">
        <f t="shared" si="1379"/>
        <v>0</v>
      </c>
      <c r="G4595" s="286">
        <f t="shared" si="1380"/>
        <v>0</v>
      </c>
    </row>
    <row r="4596" spans="1:7" s="229" customFormat="1" ht="24" customHeight="1" x14ac:dyDescent="0.2">
      <c r="A4596" s="224" t="str">
        <f t="shared" si="1376"/>
        <v/>
      </c>
      <c r="B4596" s="222" t="str">
        <f t="shared" si="1377"/>
        <v/>
      </c>
      <c r="C4596" s="223"/>
      <c r="D4596" s="224" t="str">
        <f t="shared" si="1378"/>
        <v/>
      </c>
      <c r="E4596" s="225"/>
      <c r="F4596" s="226">
        <f t="shared" si="1379"/>
        <v>0</v>
      </c>
      <c r="G4596" s="286">
        <f t="shared" si="1380"/>
        <v>0</v>
      </c>
    </row>
    <row r="4597" spans="1:7" ht="24" customHeight="1" x14ac:dyDescent="0.2">
      <c r="A4597" s="290"/>
      <c r="B4597" s="97"/>
      <c r="D4597" s="97"/>
      <c r="E4597" s="98"/>
      <c r="F4597" s="273" t="s">
        <v>33</v>
      </c>
      <c r="G4597" s="288">
        <f>SUBTOTAL(9,G4588:G4596)</f>
        <v>0</v>
      </c>
    </row>
    <row r="4598" spans="1:7" ht="24" customHeight="1" x14ac:dyDescent="0.2">
      <c r="A4598" s="291"/>
      <c r="B4598" s="97"/>
      <c r="D4598" s="97"/>
      <c r="E4598" s="98"/>
      <c r="G4598" s="289"/>
    </row>
    <row r="4599" spans="1:7" ht="24" customHeight="1" x14ac:dyDescent="0.2">
      <c r="A4599" s="292" t="str">
        <f>B4557</f>
        <v/>
      </c>
      <c r="B4599" s="293" t="str">
        <f>C4557</f>
        <v/>
      </c>
      <c r="C4599" s="104"/>
      <c r="D4599" s="104" t="s">
        <v>34</v>
      </c>
      <c r="E4599" s="105"/>
      <c r="F4599" s="295" t="s">
        <v>35</v>
      </c>
      <c r="G4599" s="294">
        <f>SUBTOTAL(9,G4562:G4598)</f>
        <v>0</v>
      </c>
    </row>
    <row r="4601" spans="1:7" ht="24" customHeight="1" x14ac:dyDescent="0.2">
      <c r="A4601" s="274" t="s">
        <v>37</v>
      </c>
      <c r="B4601" s="275"/>
      <c r="C4601" s="275"/>
      <c r="D4601" s="275"/>
      <c r="E4601" s="275"/>
      <c r="F4601" s="275"/>
      <c r="G4601" s="276"/>
    </row>
    <row r="4602" spans="1:7" ht="24" customHeight="1" x14ac:dyDescent="0.2">
      <c r="A4602" s="277" t="s">
        <v>602</v>
      </c>
      <c r="B4602" s="93" t="str">
        <f>Comitente</f>
        <v>DIRECCION PROVINCIAL DE ESPACIOS VERDES</v>
      </c>
      <c r="C4602" s="89"/>
      <c r="D4602" s="94"/>
      <c r="E4602" s="94"/>
      <c r="F4602" s="95"/>
      <c r="G4602" s="278"/>
    </row>
    <row r="4603" spans="1:7" ht="24" customHeight="1" x14ac:dyDescent="0.2">
      <c r="A4603" s="277" t="s">
        <v>603</v>
      </c>
      <c r="B4603" s="93">
        <f>Contratista</f>
        <v>0</v>
      </c>
      <c r="C4603" s="90"/>
      <c r="D4603" s="90"/>
      <c r="E4603" s="90"/>
      <c r="F4603" s="96"/>
      <c r="G4603" s="279"/>
    </row>
    <row r="4604" spans="1:7" ht="24" customHeight="1" x14ac:dyDescent="0.2">
      <c r="A4604" s="277" t="s">
        <v>24</v>
      </c>
      <c r="B4604" s="93" t="str">
        <f>Obra</f>
        <v>EXTRACCION DE MANGRULLO EXISTENTE, PROVISION DE NUEVO MANGRULLO Y REFUNCIONALIZACION DE JUEGOS DE NIÑOS EN PARQUE DE MAYO</v>
      </c>
      <c r="C4604" s="90"/>
      <c r="D4604" s="90"/>
      <c r="E4604" s="90"/>
      <c r="F4604" s="96" t="s">
        <v>38</v>
      </c>
      <c r="G4604" s="280">
        <f>Fecha_Base</f>
        <v>44865</v>
      </c>
    </row>
    <row r="4605" spans="1:7" ht="24" customHeight="1" x14ac:dyDescent="0.2">
      <c r="A4605" s="281" t="s">
        <v>601</v>
      </c>
      <c r="B4605" s="91" t="str">
        <f>Ubicación</f>
        <v>CAPITAL</v>
      </c>
      <c r="C4605" s="91"/>
      <c r="D4605" s="97"/>
      <c r="E4605" s="98"/>
      <c r="G4605" s="282"/>
    </row>
    <row r="4606" spans="1:7" ht="24" customHeight="1" x14ac:dyDescent="0.2">
      <c r="A4606" s="281" t="s">
        <v>39</v>
      </c>
      <c r="B4606" s="100" t="str">
        <f>IFERROR(VALUE(LEFT(B4607,FIND(".",B4607)-1)),"")</f>
        <v/>
      </c>
      <c r="C4606" s="92" t="str">
        <f>IFERROR(VLOOKUP(B4606,Tabla_CyP,2,FALSE),"")</f>
        <v/>
      </c>
      <c r="E4606" s="98"/>
      <c r="G4606" s="282"/>
    </row>
    <row r="4607" spans="1:7" ht="24" customHeight="1" x14ac:dyDescent="0.2">
      <c r="A4607" s="281" t="s">
        <v>25</v>
      </c>
      <c r="B4607" s="101" t="str">
        <f>IFERROR(VLOOKUP(COUNTIF($A$1:A4607,"ANALISIS DE PRECIOS"),Tabla_NumeroItem,2,FALSE),"")</f>
        <v/>
      </c>
      <c r="C4607" s="92" t="str">
        <f>IFERROR(VLOOKUP(B4607,Tabla_CyP,2,FALSE),"")</f>
        <v/>
      </c>
      <c r="D4607" s="97"/>
      <c r="E4607" s="98"/>
      <c r="F4607" s="96" t="s">
        <v>26</v>
      </c>
      <c r="G4607" s="283" t="str">
        <f>IFERROR(VLOOKUP(B4607,Tabla_CyP,4,FALSE),"")</f>
        <v/>
      </c>
    </row>
    <row r="4608" spans="1:7" ht="24" customHeight="1" x14ac:dyDescent="0.2">
      <c r="A4608" s="281"/>
      <c r="B4608" s="91"/>
      <c r="D4608" s="97"/>
      <c r="E4608" s="98"/>
      <c r="G4608" s="282"/>
    </row>
    <row r="4609" spans="1:123" ht="24" customHeight="1" x14ac:dyDescent="0.2">
      <c r="A4609" s="334" t="s">
        <v>507</v>
      </c>
      <c r="B4609" s="335"/>
      <c r="C4609" s="336" t="s">
        <v>0</v>
      </c>
      <c r="D4609" s="336" t="s">
        <v>27</v>
      </c>
      <c r="E4609" s="338" t="s">
        <v>28</v>
      </c>
      <c r="F4609" s="340" t="s">
        <v>29</v>
      </c>
      <c r="G4609" s="340" t="s">
        <v>30</v>
      </c>
    </row>
    <row r="4610" spans="1:123" s="97" customFormat="1" ht="24" customHeight="1" x14ac:dyDescent="0.2">
      <c r="A4610" s="102" t="s">
        <v>508</v>
      </c>
      <c r="B4610" s="102" t="s">
        <v>509</v>
      </c>
      <c r="C4610" s="337"/>
      <c r="D4610" s="337"/>
      <c r="E4610" s="339"/>
      <c r="F4610" s="341"/>
      <c r="G4610" s="341"/>
      <c r="H4610" s="230"/>
      <c r="I4610" s="230"/>
      <c r="J4610" s="230"/>
      <c r="K4610" s="230"/>
      <c r="L4610" s="230"/>
      <c r="M4610" s="230"/>
      <c r="N4610" s="230"/>
      <c r="O4610" s="230"/>
      <c r="P4610" s="230"/>
      <c r="Q4610" s="230"/>
      <c r="R4610" s="230"/>
      <c r="S4610" s="230"/>
      <c r="T4610" s="230"/>
      <c r="U4610" s="230"/>
      <c r="V4610" s="230"/>
      <c r="W4610" s="230"/>
      <c r="X4610" s="230"/>
      <c r="Y4610" s="230"/>
      <c r="Z4610" s="230"/>
      <c r="AA4610" s="230"/>
      <c r="AB4610" s="230"/>
      <c r="AC4610" s="230"/>
      <c r="AD4610" s="230"/>
      <c r="AE4610" s="230"/>
      <c r="AF4610" s="230"/>
      <c r="AG4610" s="230"/>
      <c r="AH4610" s="230"/>
      <c r="AI4610" s="230"/>
      <c r="AJ4610" s="230"/>
      <c r="AK4610" s="230"/>
      <c r="AL4610" s="230"/>
      <c r="AM4610" s="230"/>
      <c r="AN4610" s="230"/>
      <c r="AO4610" s="230"/>
      <c r="AP4610" s="230"/>
      <c r="AQ4610" s="230"/>
      <c r="AR4610" s="230"/>
      <c r="AS4610" s="230"/>
      <c r="AT4610" s="230"/>
      <c r="AU4610" s="230"/>
      <c r="AV4610" s="230"/>
      <c r="AW4610" s="230"/>
      <c r="AX4610" s="230"/>
      <c r="AY4610" s="230"/>
      <c r="AZ4610" s="230"/>
      <c r="BA4610" s="230"/>
      <c r="BB4610" s="230"/>
      <c r="BC4610" s="230"/>
      <c r="BD4610" s="230"/>
      <c r="BE4610" s="230"/>
      <c r="BF4610" s="230"/>
      <c r="BG4610" s="230"/>
      <c r="BH4610" s="230"/>
      <c r="BI4610" s="230"/>
      <c r="BJ4610" s="230"/>
      <c r="BK4610" s="230"/>
      <c r="BL4610" s="230"/>
      <c r="BM4610" s="230"/>
      <c r="BN4610" s="230"/>
      <c r="BO4610" s="230"/>
      <c r="BP4610" s="230"/>
      <c r="BQ4610" s="230"/>
      <c r="BR4610" s="230"/>
      <c r="BS4610" s="230"/>
      <c r="BT4610" s="230"/>
      <c r="BU4610" s="230"/>
      <c r="BV4610" s="230"/>
      <c r="BW4610" s="230"/>
      <c r="BX4610" s="230"/>
      <c r="BY4610" s="230"/>
      <c r="BZ4610" s="230"/>
      <c r="CA4610" s="230"/>
      <c r="CB4610" s="230"/>
      <c r="CC4610" s="230"/>
      <c r="CD4610" s="230"/>
      <c r="CE4610" s="230"/>
      <c r="CF4610" s="230"/>
      <c r="CG4610" s="230"/>
      <c r="CH4610" s="230"/>
      <c r="CI4610" s="230"/>
      <c r="CJ4610" s="230"/>
      <c r="CK4610" s="230"/>
      <c r="CL4610" s="230"/>
      <c r="CM4610" s="230"/>
      <c r="CN4610" s="230"/>
      <c r="CO4610" s="230"/>
      <c r="CP4610" s="230"/>
      <c r="CQ4610" s="230"/>
      <c r="CR4610" s="230"/>
      <c r="CS4610" s="230"/>
      <c r="CT4610" s="230"/>
      <c r="CU4610" s="230"/>
      <c r="CV4610" s="230"/>
      <c r="CW4610" s="230"/>
      <c r="CX4610" s="230"/>
      <c r="CY4610" s="230"/>
      <c r="CZ4610" s="230"/>
      <c r="DA4610" s="230"/>
      <c r="DB4610" s="230"/>
      <c r="DC4610" s="230"/>
      <c r="DD4610" s="230"/>
      <c r="DE4610" s="230"/>
      <c r="DF4610" s="230"/>
      <c r="DG4610" s="230"/>
      <c r="DH4610" s="230"/>
      <c r="DI4610" s="230"/>
      <c r="DJ4610" s="230"/>
      <c r="DK4610" s="230"/>
      <c r="DL4610" s="230"/>
      <c r="DM4610" s="230"/>
      <c r="DN4610" s="230"/>
      <c r="DO4610" s="230"/>
      <c r="DP4610" s="230"/>
      <c r="DQ4610" s="230"/>
      <c r="DR4610" s="230"/>
      <c r="DS4610" s="230"/>
    </row>
    <row r="4611" spans="1:123" ht="24" customHeight="1" x14ac:dyDescent="0.2">
      <c r="A4611" s="284"/>
      <c r="B4611" s="103"/>
      <c r="C4611" s="143" t="s">
        <v>604</v>
      </c>
      <c r="D4611" s="104"/>
      <c r="E4611" s="105"/>
      <c r="F4611" s="106"/>
      <c r="G4611" s="285"/>
    </row>
    <row r="4612" spans="1:123" s="229" customFormat="1" ht="24" customHeight="1" x14ac:dyDescent="0.2">
      <c r="A4612" s="224" t="str">
        <f t="shared" ref="A4612:A4625" si="1381">IFERROR(VLOOKUP(C4612,Tabla_Insumos,4,FALSE),"")</f>
        <v/>
      </c>
      <c r="B4612" s="222" t="str">
        <f>IFERROR(VLOOKUP(C4612,Tabla_Insumos,5,FALSE),"")</f>
        <v/>
      </c>
      <c r="C4612" s="223"/>
      <c r="D4612" s="224" t="str">
        <f t="shared" ref="D4612:D4625" si="1382">IFERROR(VLOOKUP(C4612,Tabla_Insumos,2,FALSE),"")</f>
        <v/>
      </c>
      <c r="E4612" s="225"/>
      <c r="F4612" s="226">
        <f t="shared" ref="F4612:F4625" si="1383">IFERROR(VLOOKUP(C4612,Tabla_Insumos,3,FALSE),0)</f>
        <v>0</v>
      </c>
      <c r="G4612" s="286">
        <f>ROUND(E4612*F4612,2)</f>
        <v>0</v>
      </c>
    </row>
    <row r="4613" spans="1:123" s="229" customFormat="1" ht="24" customHeight="1" x14ac:dyDescent="0.2">
      <c r="A4613" s="224" t="str">
        <f t="shared" si="1381"/>
        <v/>
      </c>
      <c r="B4613" s="222" t="str">
        <f t="shared" ref="B4613:B4625" si="1384">IFERROR(VLOOKUP(C4613,Tabla_Insumos,5,FALSE),"")</f>
        <v/>
      </c>
      <c r="C4613" s="223"/>
      <c r="D4613" s="224" t="str">
        <f t="shared" si="1382"/>
        <v/>
      </c>
      <c r="E4613" s="225"/>
      <c r="F4613" s="226">
        <f t="shared" si="1383"/>
        <v>0</v>
      </c>
      <c r="G4613" s="286">
        <f t="shared" ref="G4613:G4625" si="1385">ROUND(E4613*F4613,2)</f>
        <v>0</v>
      </c>
    </row>
    <row r="4614" spans="1:123" s="229" customFormat="1" ht="24" customHeight="1" x14ac:dyDescent="0.2">
      <c r="A4614" s="224" t="str">
        <f t="shared" si="1381"/>
        <v/>
      </c>
      <c r="B4614" s="222" t="str">
        <f t="shared" si="1384"/>
        <v/>
      </c>
      <c r="C4614" s="223"/>
      <c r="D4614" s="224" t="str">
        <f t="shared" si="1382"/>
        <v/>
      </c>
      <c r="E4614" s="225"/>
      <c r="F4614" s="226">
        <f t="shared" si="1383"/>
        <v>0</v>
      </c>
      <c r="G4614" s="286">
        <f t="shared" si="1385"/>
        <v>0</v>
      </c>
    </row>
    <row r="4615" spans="1:123" s="229" customFormat="1" ht="24" customHeight="1" x14ac:dyDescent="0.2">
      <c r="A4615" s="224" t="str">
        <f t="shared" si="1381"/>
        <v/>
      </c>
      <c r="B4615" s="222" t="str">
        <f t="shared" si="1384"/>
        <v/>
      </c>
      <c r="C4615" s="223"/>
      <c r="D4615" s="224" t="str">
        <f t="shared" si="1382"/>
        <v/>
      </c>
      <c r="E4615" s="225"/>
      <c r="F4615" s="226">
        <f t="shared" si="1383"/>
        <v>0</v>
      </c>
      <c r="G4615" s="286">
        <f t="shared" si="1385"/>
        <v>0</v>
      </c>
    </row>
    <row r="4616" spans="1:123" s="229" customFormat="1" ht="24" customHeight="1" x14ac:dyDescent="0.2">
      <c r="A4616" s="224" t="str">
        <f t="shared" si="1381"/>
        <v/>
      </c>
      <c r="B4616" s="222" t="str">
        <f t="shared" si="1384"/>
        <v/>
      </c>
      <c r="C4616" s="223"/>
      <c r="D4616" s="224" t="str">
        <f t="shared" si="1382"/>
        <v/>
      </c>
      <c r="E4616" s="225"/>
      <c r="F4616" s="226">
        <f t="shared" si="1383"/>
        <v>0</v>
      </c>
      <c r="G4616" s="286">
        <f t="shared" si="1385"/>
        <v>0</v>
      </c>
    </row>
    <row r="4617" spans="1:123" s="229" customFormat="1" ht="24" customHeight="1" x14ac:dyDescent="0.2">
      <c r="A4617" s="224" t="str">
        <f t="shared" si="1381"/>
        <v/>
      </c>
      <c r="B4617" s="222" t="str">
        <f t="shared" si="1384"/>
        <v/>
      </c>
      <c r="C4617" s="223"/>
      <c r="D4617" s="224" t="str">
        <f t="shared" si="1382"/>
        <v/>
      </c>
      <c r="E4617" s="225"/>
      <c r="F4617" s="226">
        <f t="shared" si="1383"/>
        <v>0</v>
      </c>
      <c r="G4617" s="286">
        <f t="shared" si="1385"/>
        <v>0</v>
      </c>
    </row>
    <row r="4618" spans="1:123" s="229" customFormat="1" ht="24" customHeight="1" x14ac:dyDescent="0.2">
      <c r="A4618" s="224" t="str">
        <f t="shared" si="1381"/>
        <v/>
      </c>
      <c r="B4618" s="222" t="str">
        <f t="shared" si="1384"/>
        <v/>
      </c>
      <c r="C4618" s="223"/>
      <c r="D4618" s="224" t="str">
        <f t="shared" si="1382"/>
        <v/>
      </c>
      <c r="E4618" s="225"/>
      <c r="F4618" s="226">
        <f t="shared" si="1383"/>
        <v>0</v>
      </c>
      <c r="G4618" s="286">
        <f t="shared" si="1385"/>
        <v>0</v>
      </c>
    </row>
    <row r="4619" spans="1:123" s="229" customFormat="1" ht="24" customHeight="1" x14ac:dyDescent="0.2">
      <c r="A4619" s="224" t="str">
        <f t="shared" si="1381"/>
        <v/>
      </c>
      <c r="B4619" s="222" t="str">
        <f t="shared" si="1384"/>
        <v/>
      </c>
      <c r="C4619" s="223"/>
      <c r="D4619" s="224" t="str">
        <f t="shared" si="1382"/>
        <v/>
      </c>
      <c r="E4619" s="225"/>
      <c r="F4619" s="226">
        <f t="shared" si="1383"/>
        <v>0</v>
      </c>
      <c r="G4619" s="286">
        <f t="shared" si="1385"/>
        <v>0</v>
      </c>
    </row>
    <row r="4620" spans="1:123" s="229" customFormat="1" ht="24" customHeight="1" x14ac:dyDescent="0.2">
      <c r="A4620" s="224" t="str">
        <f t="shared" si="1381"/>
        <v/>
      </c>
      <c r="B4620" s="222" t="str">
        <f t="shared" si="1384"/>
        <v/>
      </c>
      <c r="C4620" s="223"/>
      <c r="D4620" s="224" t="str">
        <f t="shared" si="1382"/>
        <v/>
      </c>
      <c r="E4620" s="225"/>
      <c r="F4620" s="226">
        <f t="shared" si="1383"/>
        <v>0</v>
      </c>
      <c r="G4620" s="286">
        <f t="shared" si="1385"/>
        <v>0</v>
      </c>
    </row>
    <row r="4621" spans="1:123" s="229" customFormat="1" ht="24" customHeight="1" x14ac:dyDescent="0.2">
      <c r="A4621" s="224" t="str">
        <f t="shared" si="1381"/>
        <v/>
      </c>
      <c r="B4621" s="222" t="str">
        <f t="shared" si="1384"/>
        <v/>
      </c>
      <c r="C4621" s="223"/>
      <c r="D4621" s="224" t="str">
        <f t="shared" si="1382"/>
        <v/>
      </c>
      <c r="E4621" s="225"/>
      <c r="F4621" s="226">
        <f t="shared" si="1383"/>
        <v>0</v>
      </c>
      <c r="G4621" s="286">
        <f t="shared" si="1385"/>
        <v>0</v>
      </c>
    </row>
    <row r="4622" spans="1:123" s="229" customFormat="1" ht="24" customHeight="1" x14ac:dyDescent="0.2">
      <c r="A4622" s="224" t="str">
        <f t="shared" si="1381"/>
        <v/>
      </c>
      <c r="B4622" s="222" t="str">
        <f t="shared" si="1384"/>
        <v/>
      </c>
      <c r="C4622" s="223"/>
      <c r="D4622" s="224" t="str">
        <f t="shared" si="1382"/>
        <v/>
      </c>
      <c r="E4622" s="225"/>
      <c r="F4622" s="226">
        <f t="shared" si="1383"/>
        <v>0</v>
      </c>
      <c r="G4622" s="286">
        <f t="shared" si="1385"/>
        <v>0</v>
      </c>
    </row>
    <row r="4623" spans="1:123" s="229" customFormat="1" ht="24" customHeight="1" x14ac:dyDescent="0.2">
      <c r="A4623" s="224" t="str">
        <f t="shared" si="1381"/>
        <v/>
      </c>
      <c r="B4623" s="222" t="str">
        <f t="shared" si="1384"/>
        <v/>
      </c>
      <c r="C4623" s="223"/>
      <c r="D4623" s="224" t="str">
        <f t="shared" si="1382"/>
        <v/>
      </c>
      <c r="E4623" s="225"/>
      <c r="F4623" s="226">
        <f t="shared" si="1383"/>
        <v>0</v>
      </c>
      <c r="G4623" s="286">
        <f t="shared" si="1385"/>
        <v>0</v>
      </c>
    </row>
    <row r="4624" spans="1:123" s="229" customFormat="1" ht="24" customHeight="1" x14ac:dyDescent="0.2">
      <c r="A4624" s="224" t="str">
        <f t="shared" si="1381"/>
        <v/>
      </c>
      <c r="B4624" s="222" t="str">
        <f t="shared" si="1384"/>
        <v/>
      </c>
      <c r="C4624" s="223"/>
      <c r="D4624" s="224" t="str">
        <f t="shared" si="1382"/>
        <v/>
      </c>
      <c r="E4624" s="225"/>
      <c r="F4624" s="226">
        <f t="shared" si="1383"/>
        <v>0</v>
      </c>
      <c r="G4624" s="286">
        <f t="shared" si="1385"/>
        <v>0</v>
      </c>
    </row>
    <row r="4625" spans="1:7" s="229" customFormat="1" ht="24" customHeight="1" x14ac:dyDescent="0.2">
      <c r="A4625" s="224" t="str">
        <f t="shared" si="1381"/>
        <v/>
      </c>
      <c r="B4625" s="222" t="str">
        <f t="shared" si="1384"/>
        <v/>
      </c>
      <c r="C4625" s="223"/>
      <c r="D4625" s="224" t="str">
        <f t="shared" si="1382"/>
        <v/>
      </c>
      <c r="E4625" s="225"/>
      <c r="F4625" s="227">
        <f t="shared" si="1383"/>
        <v>0</v>
      </c>
      <c r="G4625" s="286">
        <f t="shared" si="1385"/>
        <v>0</v>
      </c>
    </row>
    <row r="4626" spans="1:7" ht="24" customHeight="1" x14ac:dyDescent="0.2">
      <c r="A4626" s="287"/>
      <c r="D4626" s="97"/>
      <c r="E4626" s="98"/>
      <c r="F4626" s="273" t="s">
        <v>31</v>
      </c>
      <c r="G4626" s="288">
        <f>SUBTOTAL(9,G4612:G4625)</f>
        <v>0</v>
      </c>
    </row>
    <row r="4627" spans="1:7" ht="24" customHeight="1" x14ac:dyDescent="0.2">
      <c r="A4627" s="287"/>
      <c r="C4627" s="107" t="s">
        <v>605</v>
      </c>
      <c r="D4627" s="97"/>
      <c r="E4627" s="98"/>
      <c r="G4627" s="289"/>
    </row>
    <row r="4628" spans="1:7" s="229" customFormat="1" ht="24" customHeight="1" x14ac:dyDescent="0.2">
      <c r="A4628" s="224" t="str">
        <f t="shared" ref="A4628:A4635" si="1386">IFERROR(VLOOKUP(C4628,Tabla_Insumos,4,FALSE),"")</f>
        <v/>
      </c>
      <c r="B4628" s="222">
        <f t="shared" ref="B4628:B4635" si="1387">IFERROR(VLOOKUP(A4628,Tabla_Indices,5,FALSE),"")</f>
        <v>0</v>
      </c>
      <c r="C4628" s="223"/>
      <c r="D4628" s="224" t="str">
        <f t="shared" ref="D4628:D4635" si="1388">IFERROR(VLOOKUP(C4628,Tabla_Insumos,2,FALSE),"")</f>
        <v/>
      </c>
      <c r="E4628" s="225"/>
      <c r="F4628" s="228">
        <f t="shared" ref="F4628:F4635" si="1389">IFERROR(VLOOKUP(C4628,Tabla_Insumos,3,FALSE),0)</f>
        <v>0</v>
      </c>
      <c r="G4628" s="286">
        <f>ROUND(E4628*F4628,2)</f>
        <v>0</v>
      </c>
    </row>
    <row r="4629" spans="1:7" s="229" customFormat="1" ht="24" customHeight="1" x14ac:dyDescent="0.2">
      <c r="A4629" s="224" t="str">
        <f t="shared" si="1386"/>
        <v/>
      </c>
      <c r="B4629" s="222">
        <f t="shared" si="1387"/>
        <v>0</v>
      </c>
      <c r="C4629" s="223"/>
      <c r="D4629" s="224" t="str">
        <f t="shared" si="1388"/>
        <v/>
      </c>
      <c r="E4629" s="225"/>
      <c r="F4629" s="228">
        <f t="shared" si="1389"/>
        <v>0</v>
      </c>
      <c r="G4629" s="286">
        <f>ROUND(E4629*F4629,2)</f>
        <v>0</v>
      </c>
    </row>
    <row r="4630" spans="1:7" s="229" customFormat="1" ht="24" customHeight="1" x14ac:dyDescent="0.2">
      <c r="A4630" s="224" t="str">
        <f t="shared" si="1386"/>
        <v/>
      </c>
      <c r="B4630" s="222">
        <f t="shared" si="1387"/>
        <v>0</v>
      </c>
      <c r="C4630" s="223"/>
      <c r="D4630" s="224" t="str">
        <f t="shared" si="1388"/>
        <v/>
      </c>
      <c r="E4630" s="225"/>
      <c r="F4630" s="228">
        <f t="shared" si="1389"/>
        <v>0</v>
      </c>
      <c r="G4630" s="286">
        <f t="shared" ref="G4630:G4635" si="1390">ROUND(E4630*F4630,2)</f>
        <v>0</v>
      </c>
    </row>
    <row r="4631" spans="1:7" s="229" customFormat="1" ht="24" customHeight="1" x14ac:dyDescent="0.2">
      <c r="A4631" s="224" t="str">
        <f t="shared" si="1386"/>
        <v/>
      </c>
      <c r="B4631" s="222">
        <f t="shared" si="1387"/>
        <v>0</v>
      </c>
      <c r="C4631" s="223"/>
      <c r="D4631" s="224" t="str">
        <f t="shared" si="1388"/>
        <v/>
      </c>
      <c r="E4631" s="225"/>
      <c r="F4631" s="228">
        <f t="shared" si="1389"/>
        <v>0</v>
      </c>
      <c r="G4631" s="286">
        <f t="shared" si="1390"/>
        <v>0</v>
      </c>
    </row>
    <row r="4632" spans="1:7" s="229" customFormat="1" ht="24" customHeight="1" x14ac:dyDescent="0.2">
      <c r="A4632" s="224" t="str">
        <f t="shared" si="1386"/>
        <v/>
      </c>
      <c r="B4632" s="222">
        <f t="shared" si="1387"/>
        <v>0</v>
      </c>
      <c r="C4632" s="223"/>
      <c r="D4632" s="224" t="str">
        <f t="shared" si="1388"/>
        <v/>
      </c>
      <c r="E4632" s="225"/>
      <c r="F4632" s="226">
        <f t="shared" si="1389"/>
        <v>0</v>
      </c>
      <c r="G4632" s="286">
        <f t="shared" si="1390"/>
        <v>0</v>
      </c>
    </row>
    <row r="4633" spans="1:7" s="229" customFormat="1" ht="24" customHeight="1" x14ac:dyDescent="0.2">
      <c r="A4633" s="224" t="str">
        <f t="shared" si="1386"/>
        <v/>
      </c>
      <c r="B4633" s="222">
        <f t="shared" si="1387"/>
        <v>0</v>
      </c>
      <c r="C4633" s="223"/>
      <c r="D4633" s="224" t="str">
        <f t="shared" si="1388"/>
        <v/>
      </c>
      <c r="E4633" s="225"/>
      <c r="F4633" s="226">
        <f t="shared" si="1389"/>
        <v>0</v>
      </c>
      <c r="G4633" s="286">
        <f t="shared" si="1390"/>
        <v>0</v>
      </c>
    </row>
    <row r="4634" spans="1:7" s="229" customFormat="1" ht="24" customHeight="1" x14ac:dyDescent="0.2">
      <c r="A4634" s="224" t="str">
        <f t="shared" si="1386"/>
        <v/>
      </c>
      <c r="B4634" s="222">
        <f t="shared" si="1387"/>
        <v>0</v>
      </c>
      <c r="C4634" s="223"/>
      <c r="D4634" s="224" t="str">
        <f t="shared" si="1388"/>
        <v/>
      </c>
      <c r="E4634" s="225"/>
      <c r="F4634" s="226">
        <f t="shared" si="1389"/>
        <v>0</v>
      </c>
      <c r="G4634" s="286">
        <f t="shared" si="1390"/>
        <v>0</v>
      </c>
    </row>
    <row r="4635" spans="1:7" s="229" customFormat="1" ht="24" customHeight="1" x14ac:dyDescent="0.2">
      <c r="A4635" s="224" t="str">
        <f t="shared" si="1386"/>
        <v/>
      </c>
      <c r="B4635" s="222">
        <f t="shared" si="1387"/>
        <v>0</v>
      </c>
      <c r="C4635" s="223"/>
      <c r="D4635" s="224" t="str">
        <f t="shared" si="1388"/>
        <v/>
      </c>
      <c r="E4635" s="225"/>
      <c r="F4635" s="226">
        <f t="shared" si="1389"/>
        <v>0</v>
      </c>
      <c r="G4635" s="286">
        <f t="shared" si="1390"/>
        <v>0</v>
      </c>
    </row>
    <row r="4636" spans="1:7" ht="24" customHeight="1" x14ac:dyDescent="0.2">
      <c r="A4636" s="287"/>
      <c r="D4636" s="97"/>
      <c r="E4636" s="98"/>
      <c r="F4636" s="273" t="s">
        <v>32</v>
      </c>
      <c r="G4636" s="288">
        <f>SUBTOTAL(9,G4628:G4635)</f>
        <v>0</v>
      </c>
    </row>
    <row r="4637" spans="1:7" ht="24" customHeight="1" x14ac:dyDescent="0.2">
      <c r="A4637" s="287"/>
      <c r="C4637" s="107" t="s">
        <v>606</v>
      </c>
      <c r="D4637" s="97"/>
      <c r="E4637" s="98"/>
      <c r="G4637" s="289"/>
    </row>
    <row r="4638" spans="1:7" s="229" customFormat="1" ht="24" customHeight="1" x14ac:dyDescent="0.2">
      <c r="A4638" s="224" t="str">
        <f t="shared" ref="A4638:A4646" si="1391">IFERROR(VLOOKUP(C4638,Tabla_Insumos,4,FALSE),"")</f>
        <v/>
      </c>
      <c r="B4638" s="222" t="str">
        <f t="shared" ref="B4638:B4646" si="1392">IFERROR(VLOOKUP(C4638,Tabla_Insumos,5,FALSE),"")</f>
        <v/>
      </c>
      <c r="C4638" s="223"/>
      <c r="D4638" s="224" t="str">
        <f t="shared" ref="D4638:D4646" si="1393">IFERROR(VLOOKUP(C4638,Tabla_Insumos,2,FALSE),"")</f>
        <v/>
      </c>
      <c r="E4638" s="225"/>
      <c r="F4638" s="226">
        <f t="shared" ref="F4638:F4646" si="1394">IFERROR(VLOOKUP(C4638,Tabla_Insumos,3,FALSE),0)</f>
        <v>0</v>
      </c>
      <c r="G4638" s="286">
        <f t="shared" ref="G4638:G4646" si="1395">ROUND(E4638*F4638,2)</f>
        <v>0</v>
      </c>
    </row>
    <row r="4639" spans="1:7" s="229" customFormat="1" ht="24" customHeight="1" x14ac:dyDescent="0.2">
      <c r="A4639" s="224" t="str">
        <f t="shared" si="1391"/>
        <v/>
      </c>
      <c r="B4639" s="222" t="str">
        <f t="shared" si="1392"/>
        <v/>
      </c>
      <c r="C4639" s="223"/>
      <c r="D4639" s="224" t="str">
        <f t="shared" si="1393"/>
        <v/>
      </c>
      <c r="E4639" s="225"/>
      <c r="F4639" s="226">
        <f t="shared" si="1394"/>
        <v>0</v>
      </c>
      <c r="G4639" s="286">
        <f t="shared" si="1395"/>
        <v>0</v>
      </c>
    </row>
    <row r="4640" spans="1:7" s="229" customFormat="1" ht="24" customHeight="1" x14ac:dyDescent="0.2">
      <c r="A4640" s="224" t="str">
        <f t="shared" si="1391"/>
        <v/>
      </c>
      <c r="B4640" s="222" t="str">
        <f t="shared" si="1392"/>
        <v/>
      </c>
      <c r="C4640" s="223"/>
      <c r="D4640" s="224" t="str">
        <f t="shared" si="1393"/>
        <v/>
      </c>
      <c r="E4640" s="225"/>
      <c r="F4640" s="226">
        <f t="shared" si="1394"/>
        <v>0</v>
      </c>
      <c r="G4640" s="286">
        <f t="shared" si="1395"/>
        <v>0</v>
      </c>
    </row>
    <row r="4641" spans="1:7" s="229" customFormat="1" ht="24" customHeight="1" x14ac:dyDescent="0.2">
      <c r="A4641" s="224" t="str">
        <f t="shared" si="1391"/>
        <v/>
      </c>
      <c r="B4641" s="222" t="str">
        <f t="shared" si="1392"/>
        <v/>
      </c>
      <c r="C4641" s="223"/>
      <c r="D4641" s="224" t="str">
        <f t="shared" si="1393"/>
        <v/>
      </c>
      <c r="E4641" s="225"/>
      <c r="F4641" s="226">
        <f t="shared" si="1394"/>
        <v>0</v>
      </c>
      <c r="G4641" s="286">
        <f t="shared" si="1395"/>
        <v>0</v>
      </c>
    </row>
    <row r="4642" spans="1:7" s="229" customFormat="1" ht="24" customHeight="1" x14ac:dyDescent="0.2">
      <c r="A4642" s="224" t="str">
        <f t="shared" si="1391"/>
        <v/>
      </c>
      <c r="B4642" s="222" t="str">
        <f t="shared" si="1392"/>
        <v/>
      </c>
      <c r="C4642" s="223"/>
      <c r="D4642" s="224" t="str">
        <f t="shared" si="1393"/>
        <v/>
      </c>
      <c r="E4642" s="225"/>
      <c r="F4642" s="226">
        <f t="shared" si="1394"/>
        <v>0</v>
      </c>
      <c r="G4642" s="286">
        <f t="shared" si="1395"/>
        <v>0</v>
      </c>
    </row>
    <row r="4643" spans="1:7" s="229" customFormat="1" ht="24" customHeight="1" x14ac:dyDescent="0.2">
      <c r="A4643" s="224" t="str">
        <f t="shared" si="1391"/>
        <v/>
      </c>
      <c r="B4643" s="222" t="str">
        <f t="shared" si="1392"/>
        <v/>
      </c>
      <c r="C4643" s="223"/>
      <c r="D4643" s="224" t="str">
        <f t="shared" si="1393"/>
        <v/>
      </c>
      <c r="E4643" s="225"/>
      <c r="F4643" s="226">
        <f t="shared" si="1394"/>
        <v>0</v>
      </c>
      <c r="G4643" s="286">
        <f t="shared" si="1395"/>
        <v>0</v>
      </c>
    </row>
    <row r="4644" spans="1:7" s="229" customFormat="1" ht="24" customHeight="1" x14ac:dyDescent="0.2">
      <c r="A4644" s="224" t="str">
        <f t="shared" si="1391"/>
        <v/>
      </c>
      <c r="B4644" s="222" t="str">
        <f t="shared" si="1392"/>
        <v/>
      </c>
      <c r="C4644" s="223"/>
      <c r="D4644" s="224" t="str">
        <f t="shared" si="1393"/>
        <v/>
      </c>
      <c r="E4644" s="225"/>
      <c r="F4644" s="226">
        <f t="shared" si="1394"/>
        <v>0</v>
      </c>
      <c r="G4644" s="286">
        <f t="shared" si="1395"/>
        <v>0</v>
      </c>
    </row>
    <row r="4645" spans="1:7" s="229" customFormat="1" ht="24" customHeight="1" x14ac:dyDescent="0.2">
      <c r="A4645" s="224" t="str">
        <f t="shared" si="1391"/>
        <v/>
      </c>
      <c r="B4645" s="222" t="str">
        <f t="shared" si="1392"/>
        <v/>
      </c>
      <c r="C4645" s="223"/>
      <c r="D4645" s="224" t="str">
        <f t="shared" si="1393"/>
        <v/>
      </c>
      <c r="E4645" s="225"/>
      <c r="F4645" s="226">
        <f t="shared" si="1394"/>
        <v>0</v>
      </c>
      <c r="G4645" s="286">
        <f t="shared" si="1395"/>
        <v>0</v>
      </c>
    </row>
    <row r="4646" spans="1:7" s="229" customFormat="1" ht="24" customHeight="1" x14ac:dyDescent="0.2">
      <c r="A4646" s="224" t="str">
        <f t="shared" si="1391"/>
        <v/>
      </c>
      <c r="B4646" s="222" t="str">
        <f t="shared" si="1392"/>
        <v/>
      </c>
      <c r="C4646" s="223"/>
      <c r="D4646" s="224" t="str">
        <f t="shared" si="1393"/>
        <v/>
      </c>
      <c r="E4646" s="225"/>
      <c r="F4646" s="226">
        <f t="shared" si="1394"/>
        <v>0</v>
      </c>
      <c r="G4646" s="286">
        <f t="shared" si="1395"/>
        <v>0</v>
      </c>
    </row>
    <row r="4647" spans="1:7" ht="24" customHeight="1" x14ac:dyDescent="0.2">
      <c r="A4647" s="290"/>
      <c r="B4647" s="97"/>
      <c r="D4647" s="97"/>
      <c r="E4647" s="98"/>
      <c r="F4647" s="273" t="s">
        <v>33</v>
      </c>
      <c r="G4647" s="288">
        <f>SUBTOTAL(9,G4638:G4646)</f>
        <v>0</v>
      </c>
    </row>
    <row r="4648" spans="1:7" ht="24" customHeight="1" x14ac:dyDescent="0.2">
      <c r="A4648" s="291"/>
      <c r="B4648" s="97"/>
      <c r="D4648" s="97"/>
      <c r="E4648" s="98"/>
      <c r="G4648" s="289"/>
    </row>
    <row r="4649" spans="1:7" ht="24" customHeight="1" x14ac:dyDescent="0.2">
      <c r="A4649" s="292" t="str">
        <f>B4607</f>
        <v/>
      </c>
      <c r="B4649" s="293" t="str">
        <f>C4607</f>
        <v/>
      </c>
      <c r="C4649" s="104"/>
      <c r="D4649" s="104" t="s">
        <v>34</v>
      </c>
      <c r="E4649" s="105"/>
      <c r="F4649" s="295" t="s">
        <v>35</v>
      </c>
      <c r="G4649" s="294">
        <f>SUBTOTAL(9,G4612:G4648)</f>
        <v>0</v>
      </c>
    </row>
    <row r="4651" spans="1:7" ht="24" customHeight="1" x14ac:dyDescent="0.2">
      <c r="A4651" s="274" t="s">
        <v>37</v>
      </c>
      <c r="B4651" s="275"/>
      <c r="C4651" s="275"/>
      <c r="D4651" s="275"/>
      <c r="E4651" s="275"/>
      <c r="F4651" s="275"/>
      <c r="G4651" s="276"/>
    </row>
    <row r="4652" spans="1:7" ht="24" customHeight="1" x14ac:dyDescent="0.2">
      <c r="A4652" s="277" t="s">
        <v>602</v>
      </c>
      <c r="B4652" s="93" t="str">
        <f>Comitente</f>
        <v>DIRECCION PROVINCIAL DE ESPACIOS VERDES</v>
      </c>
      <c r="C4652" s="89"/>
      <c r="D4652" s="94"/>
      <c r="E4652" s="94"/>
      <c r="F4652" s="95"/>
      <c r="G4652" s="278"/>
    </row>
    <row r="4653" spans="1:7" ht="24" customHeight="1" x14ac:dyDescent="0.2">
      <c r="A4653" s="277" t="s">
        <v>603</v>
      </c>
      <c r="B4653" s="93">
        <f>Contratista</f>
        <v>0</v>
      </c>
      <c r="C4653" s="90"/>
      <c r="D4653" s="90"/>
      <c r="E4653" s="90"/>
      <c r="F4653" s="96"/>
      <c r="G4653" s="279"/>
    </row>
    <row r="4654" spans="1:7" ht="24" customHeight="1" x14ac:dyDescent="0.2">
      <c r="A4654" s="277" t="s">
        <v>24</v>
      </c>
      <c r="B4654" s="93" t="str">
        <f>Obra</f>
        <v>EXTRACCION DE MANGRULLO EXISTENTE, PROVISION DE NUEVO MANGRULLO Y REFUNCIONALIZACION DE JUEGOS DE NIÑOS EN PARQUE DE MAYO</v>
      </c>
      <c r="C4654" s="90"/>
      <c r="D4654" s="90"/>
      <c r="E4654" s="90"/>
      <c r="F4654" s="96" t="s">
        <v>38</v>
      </c>
      <c r="G4654" s="280">
        <f>Fecha_Base</f>
        <v>44865</v>
      </c>
    </row>
    <row r="4655" spans="1:7" ht="24" customHeight="1" x14ac:dyDescent="0.2">
      <c r="A4655" s="281" t="s">
        <v>601</v>
      </c>
      <c r="B4655" s="91" t="str">
        <f>Ubicación</f>
        <v>CAPITAL</v>
      </c>
      <c r="C4655" s="91"/>
      <c r="D4655" s="97"/>
      <c r="E4655" s="98"/>
      <c r="G4655" s="282"/>
    </row>
    <row r="4656" spans="1:7" ht="24" customHeight="1" x14ac:dyDescent="0.2">
      <c r="A4656" s="281" t="s">
        <v>39</v>
      </c>
      <c r="B4656" s="100" t="str">
        <f>IFERROR(VALUE(LEFT(B4657,FIND(".",B4657)-1)),"")</f>
        <v/>
      </c>
      <c r="C4656" s="92" t="str">
        <f>IFERROR(VLOOKUP(B4656,Tabla_CyP,2,FALSE),"")</f>
        <v/>
      </c>
      <c r="E4656" s="98"/>
      <c r="G4656" s="282"/>
    </row>
    <row r="4657" spans="1:123" ht="24" customHeight="1" x14ac:dyDescent="0.2">
      <c r="A4657" s="281" t="s">
        <v>25</v>
      </c>
      <c r="B4657" s="101" t="str">
        <f>IFERROR(VLOOKUP(COUNTIF($A$1:A4657,"ANALISIS DE PRECIOS"),Tabla_NumeroItem,2,FALSE),"")</f>
        <v/>
      </c>
      <c r="C4657" s="92" t="str">
        <f>IFERROR(VLOOKUP(B4657,Tabla_CyP,2,FALSE),"")</f>
        <v/>
      </c>
      <c r="D4657" s="97"/>
      <c r="E4657" s="98"/>
      <c r="F4657" s="96" t="s">
        <v>26</v>
      </c>
      <c r="G4657" s="283" t="str">
        <f>IFERROR(VLOOKUP(B4657,Tabla_CyP,4,FALSE),"")</f>
        <v/>
      </c>
    </row>
    <row r="4658" spans="1:123" ht="24" customHeight="1" x14ac:dyDescent="0.2">
      <c r="A4658" s="281"/>
      <c r="B4658" s="91"/>
      <c r="D4658" s="97"/>
      <c r="E4658" s="98"/>
      <c r="G4658" s="282"/>
    </row>
    <row r="4659" spans="1:123" ht="24" customHeight="1" x14ac:dyDescent="0.2">
      <c r="A4659" s="334" t="s">
        <v>507</v>
      </c>
      <c r="B4659" s="335"/>
      <c r="C4659" s="336" t="s">
        <v>0</v>
      </c>
      <c r="D4659" s="336" t="s">
        <v>27</v>
      </c>
      <c r="E4659" s="338" t="s">
        <v>28</v>
      </c>
      <c r="F4659" s="340" t="s">
        <v>29</v>
      </c>
      <c r="G4659" s="340" t="s">
        <v>30</v>
      </c>
    </row>
    <row r="4660" spans="1:123" s="97" customFormat="1" ht="24" customHeight="1" x14ac:dyDescent="0.2">
      <c r="A4660" s="102" t="s">
        <v>508</v>
      </c>
      <c r="B4660" s="102" t="s">
        <v>509</v>
      </c>
      <c r="C4660" s="337"/>
      <c r="D4660" s="337"/>
      <c r="E4660" s="339"/>
      <c r="F4660" s="341"/>
      <c r="G4660" s="341"/>
      <c r="H4660" s="230"/>
      <c r="I4660" s="230"/>
      <c r="J4660" s="230"/>
      <c r="K4660" s="230"/>
      <c r="L4660" s="230"/>
      <c r="M4660" s="230"/>
      <c r="N4660" s="230"/>
      <c r="O4660" s="230"/>
      <c r="P4660" s="230"/>
      <c r="Q4660" s="230"/>
      <c r="R4660" s="230"/>
      <c r="S4660" s="230"/>
      <c r="T4660" s="230"/>
      <c r="U4660" s="230"/>
      <c r="V4660" s="230"/>
      <c r="W4660" s="230"/>
      <c r="X4660" s="230"/>
      <c r="Y4660" s="230"/>
      <c r="Z4660" s="230"/>
      <c r="AA4660" s="230"/>
      <c r="AB4660" s="230"/>
      <c r="AC4660" s="230"/>
      <c r="AD4660" s="230"/>
      <c r="AE4660" s="230"/>
      <c r="AF4660" s="230"/>
      <c r="AG4660" s="230"/>
      <c r="AH4660" s="230"/>
      <c r="AI4660" s="230"/>
      <c r="AJ4660" s="230"/>
      <c r="AK4660" s="230"/>
      <c r="AL4660" s="230"/>
      <c r="AM4660" s="230"/>
      <c r="AN4660" s="230"/>
      <c r="AO4660" s="230"/>
      <c r="AP4660" s="230"/>
      <c r="AQ4660" s="230"/>
      <c r="AR4660" s="230"/>
      <c r="AS4660" s="230"/>
      <c r="AT4660" s="230"/>
      <c r="AU4660" s="230"/>
      <c r="AV4660" s="230"/>
      <c r="AW4660" s="230"/>
      <c r="AX4660" s="230"/>
      <c r="AY4660" s="230"/>
      <c r="AZ4660" s="230"/>
      <c r="BA4660" s="230"/>
      <c r="BB4660" s="230"/>
      <c r="BC4660" s="230"/>
      <c r="BD4660" s="230"/>
      <c r="BE4660" s="230"/>
      <c r="BF4660" s="230"/>
      <c r="BG4660" s="230"/>
      <c r="BH4660" s="230"/>
      <c r="BI4660" s="230"/>
      <c r="BJ4660" s="230"/>
      <c r="BK4660" s="230"/>
      <c r="BL4660" s="230"/>
      <c r="BM4660" s="230"/>
      <c r="BN4660" s="230"/>
      <c r="BO4660" s="230"/>
      <c r="BP4660" s="230"/>
      <c r="BQ4660" s="230"/>
      <c r="BR4660" s="230"/>
      <c r="BS4660" s="230"/>
      <c r="BT4660" s="230"/>
      <c r="BU4660" s="230"/>
      <c r="BV4660" s="230"/>
      <c r="BW4660" s="230"/>
      <c r="BX4660" s="230"/>
      <c r="BY4660" s="230"/>
      <c r="BZ4660" s="230"/>
      <c r="CA4660" s="230"/>
      <c r="CB4660" s="230"/>
      <c r="CC4660" s="230"/>
      <c r="CD4660" s="230"/>
      <c r="CE4660" s="230"/>
      <c r="CF4660" s="230"/>
      <c r="CG4660" s="230"/>
      <c r="CH4660" s="230"/>
      <c r="CI4660" s="230"/>
      <c r="CJ4660" s="230"/>
      <c r="CK4660" s="230"/>
      <c r="CL4660" s="230"/>
      <c r="CM4660" s="230"/>
      <c r="CN4660" s="230"/>
      <c r="CO4660" s="230"/>
      <c r="CP4660" s="230"/>
      <c r="CQ4660" s="230"/>
      <c r="CR4660" s="230"/>
      <c r="CS4660" s="230"/>
      <c r="CT4660" s="230"/>
      <c r="CU4660" s="230"/>
      <c r="CV4660" s="230"/>
      <c r="CW4660" s="230"/>
      <c r="CX4660" s="230"/>
      <c r="CY4660" s="230"/>
      <c r="CZ4660" s="230"/>
      <c r="DA4660" s="230"/>
      <c r="DB4660" s="230"/>
      <c r="DC4660" s="230"/>
      <c r="DD4660" s="230"/>
      <c r="DE4660" s="230"/>
      <c r="DF4660" s="230"/>
      <c r="DG4660" s="230"/>
      <c r="DH4660" s="230"/>
      <c r="DI4660" s="230"/>
      <c r="DJ4660" s="230"/>
      <c r="DK4660" s="230"/>
      <c r="DL4660" s="230"/>
      <c r="DM4660" s="230"/>
      <c r="DN4660" s="230"/>
      <c r="DO4660" s="230"/>
      <c r="DP4660" s="230"/>
      <c r="DQ4660" s="230"/>
      <c r="DR4660" s="230"/>
      <c r="DS4660" s="230"/>
    </row>
    <row r="4661" spans="1:123" ht="24" customHeight="1" x14ac:dyDescent="0.2">
      <c r="A4661" s="284"/>
      <c r="B4661" s="103"/>
      <c r="C4661" s="143" t="s">
        <v>604</v>
      </c>
      <c r="D4661" s="104"/>
      <c r="E4661" s="105"/>
      <c r="F4661" s="106"/>
      <c r="G4661" s="285"/>
    </row>
    <row r="4662" spans="1:123" s="229" customFormat="1" ht="24" customHeight="1" x14ac:dyDescent="0.2">
      <c r="A4662" s="224" t="str">
        <f t="shared" ref="A4662:A4675" si="1396">IFERROR(VLOOKUP(C4662,Tabla_Insumos,4,FALSE),"")</f>
        <v/>
      </c>
      <c r="B4662" s="222" t="str">
        <f>IFERROR(VLOOKUP(C4662,Tabla_Insumos,5,FALSE),"")</f>
        <v/>
      </c>
      <c r="C4662" s="223"/>
      <c r="D4662" s="224" t="str">
        <f t="shared" ref="D4662:D4675" si="1397">IFERROR(VLOOKUP(C4662,Tabla_Insumos,2,FALSE),"")</f>
        <v/>
      </c>
      <c r="E4662" s="225"/>
      <c r="F4662" s="226">
        <f t="shared" ref="F4662:F4675" si="1398">IFERROR(VLOOKUP(C4662,Tabla_Insumos,3,FALSE),0)</f>
        <v>0</v>
      </c>
      <c r="G4662" s="286">
        <f>ROUND(E4662*F4662,2)</f>
        <v>0</v>
      </c>
    </row>
    <row r="4663" spans="1:123" s="229" customFormat="1" ht="24" customHeight="1" x14ac:dyDescent="0.2">
      <c r="A4663" s="224" t="str">
        <f t="shared" si="1396"/>
        <v/>
      </c>
      <c r="B4663" s="222" t="str">
        <f t="shared" ref="B4663:B4675" si="1399">IFERROR(VLOOKUP(C4663,Tabla_Insumos,5,FALSE),"")</f>
        <v/>
      </c>
      <c r="C4663" s="223"/>
      <c r="D4663" s="224" t="str">
        <f t="shared" si="1397"/>
        <v/>
      </c>
      <c r="E4663" s="225"/>
      <c r="F4663" s="226">
        <f t="shared" si="1398"/>
        <v>0</v>
      </c>
      <c r="G4663" s="286">
        <f t="shared" ref="G4663:G4675" si="1400">ROUND(E4663*F4663,2)</f>
        <v>0</v>
      </c>
    </row>
    <row r="4664" spans="1:123" s="229" customFormat="1" ht="24" customHeight="1" x14ac:dyDescent="0.2">
      <c r="A4664" s="224" t="str">
        <f t="shared" si="1396"/>
        <v/>
      </c>
      <c r="B4664" s="222" t="str">
        <f t="shared" si="1399"/>
        <v/>
      </c>
      <c r="C4664" s="223"/>
      <c r="D4664" s="224" t="str">
        <f t="shared" si="1397"/>
        <v/>
      </c>
      <c r="E4664" s="225"/>
      <c r="F4664" s="226">
        <f t="shared" si="1398"/>
        <v>0</v>
      </c>
      <c r="G4664" s="286">
        <f t="shared" si="1400"/>
        <v>0</v>
      </c>
    </row>
    <row r="4665" spans="1:123" s="229" customFormat="1" ht="24" customHeight="1" x14ac:dyDescent="0.2">
      <c r="A4665" s="224" t="str">
        <f t="shared" si="1396"/>
        <v/>
      </c>
      <c r="B4665" s="222" t="str">
        <f t="shared" si="1399"/>
        <v/>
      </c>
      <c r="C4665" s="223"/>
      <c r="D4665" s="224" t="str">
        <f t="shared" si="1397"/>
        <v/>
      </c>
      <c r="E4665" s="225"/>
      <c r="F4665" s="226">
        <f t="shared" si="1398"/>
        <v>0</v>
      </c>
      <c r="G4665" s="286">
        <f t="shared" si="1400"/>
        <v>0</v>
      </c>
    </row>
    <row r="4666" spans="1:123" s="229" customFormat="1" ht="24" customHeight="1" x14ac:dyDescent="0.2">
      <c r="A4666" s="224" t="str">
        <f t="shared" si="1396"/>
        <v/>
      </c>
      <c r="B4666" s="222" t="str">
        <f t="shared" si="1399"/>
        <v/>
      </c>
      <c r="C4666" s="223"/>
      <c r="D4666" s="224" t="str">
        <f t="shared" si="1397"/>
        <v/>
      </c>
      <c r="E4666" s="225"/>
      <c r="F4666" s="226">
        <f t="shared" si="1398"/>
        <v>0</v>
      </c>
      <c r="G4666" s="286">
        <f t="shared" si="1400"/>
        <v>0</v>
      </c>
    </row>
    <row r="4667" spans="1:123" s="229" customFormat="1" ht="24" customHeight="1" x14ac:dyDescent="0.2">
      <c r="A4667" s="224" t="str">
        <f t="shared" si="1396"/>
        <v/>
      </c>
      <c r="B4667" s="222" t="str">
        <f t="shared" si="1399"/>
        <v/>
      </c>
      <c r="C4667" s="223"/>
      <c r="D4667" s="224" t="str">
        <f t="shared" si="1397"/>
        <v/>
      </c>
      <c r="E4667" s="225"/>
      <c r="F4667" s="226">
        <f t="shared" si="1398"/>
        <v>0</v>
      </c>
      <c r="G4667" s="286">
        <f t="shared" si="1400"/>
        <v>0</v>
      </c>
    </row>
    <row r="4668" spans="1:123" s="229" customFormat="1" ht="24" customHeight="1" x14ac:dyDescent="0.2">
      <c r="A4668" s="224" t="str">
        <f t="shared" si="1396"/>
        <v/>
      </c>
      <c r="B4668" s="222" t="str">
        <f t="shared" si="1399"/>
        <v/>
      </c>
      <c r="C4668" s="223"/>
      <c r="D4668" s="224" t="str">
        <f t="shared" si="1397"/>
        <v/>
      </c>
      <c r="E4668" s="225"/>
      <c r="F4668" s="226">
        <f t="shared" si="1398"/>
        <v>0</v>
      </c>
      <c r="G4668" s="286">
        <f t="shared" si="1400"/>
        <v>0</v>
      </c>
    </row>
    <row r="4669" spans="1:123" s="229" customFormat="1" ht="24" customHeight="1" x14ac:dyDescent="0.2">
      <c r="A4669" s="224" t="str">
        <f t="shared" si="1396"/>
        <v/>
      </c>
      <c r="B4669" s="222" t="str">
        <f t="shared" si="1399"/>
        <v/>
      </c>
      <c r="C4669" s="223"/>
      <c r="D4669" s="224" t="str">
        <f t="shared" si="1397"/>
        <v/>
      </c>
      <c r="E4669" s="225"/>
      <c r="F4669" s="226">
        <f t="shared" si="1398"/>
        <v>0</v>
      </c>
      <c r="G4669" s="286">
        <f t="shared" si="1400"/>
        <v>0</v>
      </c>
    </row>
    <row r="4670" spans="1:123" s="229" customFormat="1" ht="24" customHeight="1" x14ac:dyDescent="0.2">
      <c r="A4670" s="224" t="str">
        <f t="shared" si="1396"/>
        <v/>
      </c>
      <c r="B4670" s="222" t="str">
        <f t="shared" si="1399"/>
        <v/>
      </c>
      <c r="C4670" s="223"/>
      <c r="D4670" s="224" t="str">
        <f t="shared" si="1397"/>
        <v/>
      </c>
      <c r="E4670" s="225"/>
      <c r="F4670" s="226">
        <f t="shared" si="1398"/>
        <v>0</v>
      </c>
      <c r="G4670" s="286">
        <f t="shared" si="1400"/>
        <v>0</v>
      </c>
    </row>
    <row r="4671" spans="1:123" s="229" customFormat="1" ht="24" customHeight="1" x14ac:dyDescent="0.2">
      <c r="A4671" s="224" t="str">
        <f t="shared" si="1396"/>
        <v/>
      </c>
      <c r="B4671" s="222" t="str">
        <f t="shared" si="1399"/>
        <v/>
      </c>
      <c r="C4671" s="223"/>
      <c r="D4671" s="224" t="str">
        <f t="shared" si="1397"/>
        <v/>
      </c>
      <c r="E4671" s="225"/>
      <c r="F4671" s="226">
        <f t="shared" si="1398"/>
        <v>0</v>
      </c>
      <c r="G4671" s="286">
        <f t="shared" si="1400"/>
        <v>0</v>
      </c>
    </row>
    <row r="4672" spans="1:123" s="229" customFormat="1" ht="24" customHeight="1" x14ac:dyDescent="0.2">
      <c r="A4672" s="224" t="str">
        <f t="shared" si="1396"/>
        <v/>
      </c>
      <c r="B4672" s="222" t="str">
        <f t="shared" si="1399"/>
        <v/>
      </c>
      <c r="C4672" s="223"/>
      <c r="D4672" s="224" t="str">
        <f t="shared" si="1397"/>
        <v/>
      </c>
      <c r="E4672" s="225"/>
      <c r="F4672" s="226">
        <f t="shared" si="1398"/>
        <v>0</v>
      </c>
      <c r="G4672" s="286">
        <f t="shared" si="1400"/>
        <v>0</v>
      </c>
    </row>
    <row r="4673" spans="1:7" s="229" customFormat="1" ht="24" customHeight="1" x14ac:dyDescent="0.2">
      <c r="A4673" s="224" t="str">
        <f t="shared" si="1396"/>
        <v/>
      </c>
      <c r="B4673" s="222" t="str">
        <f t="shared" si="1399"/>
        <v/>
      </c>
      <c r="C4673" s="223"/>
      <c r="D4673" s="224" t="str">
        <f t="shared" si="1397"/>
        <v/>
      </c>
      <c r="E4673" s="225"/>
      <c r="F4673" s="226">
        <f t="shared" si="1398"/>
        <v>0</v>
      </c>
      <c r="G4673" s="286">
        <f t="shared" si="1400"/>
        <v>0</v>
      </c>
    </row>
    <row r="4674" spans="1:7" s="229" customFormat="1" ht="24" customHeight="1" x14ac:dyDescent="0.2">
      <c r="A4674" s="224" t="str">
        <f t="shared" si="1396"/>
        <v/>
      </c>
      <c r="B4674" s="222" t="str">
        <f t="shared" si="1399"/>
        <v/>
      </c>
      <c r="C4674" s="223"/>
      <c r="D4674" s="224" t="str">
        <f t="shared" si="1397"/>
        <v/>
      </c>
      <c r="E4674" s="225"/>
      <c r="F4674" s="226">
        <f t="shared" si="1398"/>
        <v>0</v>
      </c>
      <c r="G4674" s="286">
        <f t="shared" si="1400"/>
        <v>0</v>
      </c>
    </row>
    <row r="4675" spans="1:7" s="229" customFormat="1" ht="24" customHeight="1" x14ac:dyDescent="0.2">
      <c r="A4675" s="224" t="str">
        <f t="shared" si="1396"/>
        <v/>
      </c>
      <c r="B4675" s="222" t="str">
        <f t="shared" si="1399"/>
        <v/>
      </c>
      <c r="C4675" s="223"/>
      <c r="D4675" s="224" t="str">
        <f t="shared" si="1397"/>
        <v/>
      </c>
      <c r="E4675" s="225"/>
      <c r="F4675" s="227">
        <f t="shared" si="1398"/>
        <v>0</v>
      </c>
      <c r="G4675" s="286">
        <f t="shared" si="1400"/>
        <v>0</v>
      </c>
    </row>
    <row r="4676" spans="1:7" ht="24" customHeight="1" x14ac:dyDescent="0.2">
      <c r="A4676" s="287"/>
      <c r="D4676" s="97"/>
      <c r="E4676" s="98"/>
      <c r="F4676" s="273" t="s">
        <v>31</v>
      </c>
      <c r="G4676" s="288">
        <f>SUBTOTAL(9,G4662:G4675)</f>
        <v>0</v>
      </c>
    </row>
    <row r="4677" spans="1:7" ht="24" customHeight="1" x14ac:dyDescent="0.2">
      <c r="A4677" s="287"/>
      <c r="C4677" s="107" t="s">
        <v>605</v>
      </c>
      <c r="D4677" s="97"/>
      <c r="E4677" s="98"/>
      <c r="G4677" s="289"/>
    </row>
    <row r="4678" spans="1:7" s="229" customFormat="1" ht="24" customHeight="1" x14ac:dyDescent="0.2">
      <c r="A4678" s="224" t="str">
        <f t="shared" ref="A4678:A4685" si="1401">IFERROR(VLOOKUP(C4678,Tabla_Insumos,4,FALSE),"")</f>
        <v/>
      </c>
      <c r="B4678" s="222">
        <f t="shared" ref="B4678:B4685" si="1402">IFERROR(VLOOKUP(A4678,Tabla_Indices,5,FALSE),"")</f>
        <v>0</v>
      </c>
      <c r="C4678" s="223"/>
      <c r="D4678" s="224" t="str">
        <f t="shared" ref="D4678:D4685" si="1403">IFERROR(VLOOKUP(C4678,Tabla_Insumos,2,FALSE),"")</f>
        <v/>
      </c>
      <c r="E4678" s="225"/>
      <c r="F4678" s="228">
        <f t="shared" ref="F4678:F4685" si="1404">IFERROR(VLOOKUP(C4678,Tabla_Insumos,3,FALSE),0)</f>
        <v>0</v>
      </c>
      <c r="G4678" s="286">
        <f>ROUND(E4678*F4678,2)</f>
        <v>0</v>
      </c>
    </row>
    <row r="4679" spans="1:7" s="229" customFormat="1" ht="24" customHeight="1" x14ac:dyDescent="0.2">
      <c r="A4679" s="224" t="str">
        <f t="shared" si="1401"/>
        <v/>
      </c>
      <c r="B4679" s="222">
        <f t="shared" si="1402"/>
        <v>0</v>
      </c>
      <c r="C4679" s="223"/>
      <c r="D4679" s="224" t="str">
        <f t="shared" si="1403"/>
        <v/>
      </c>
      <c r="E4679" s="225"/>
      <c r="F4679" s="228">
        <f t="shared" si="1404"/>
        <v>0</v>
      </c>
      <c r="G4679" s="286">
        <f>ROUND(E4679*F4679,2)</f>
        <v>0</v>
      </c>
    </row>
    <row r="4680" spans="1:7" s="229" customFormat="1" ht="24" customHeight="1" x14ac:dyDescent="0.2">
      <c r="A4680" s="224" t="str">
        <f t="shared" si="1401"/>
        <v/>
      </c>
      <c r="B4680" s="222">
        <f t="shared" si="1402"/>
        <v>0</v>
      </c>
      <c r="C4680" s="223"/>
      <c r="D4680" s="224" t="str">
        <f t="shared" si="1403"/>
        <v/>
      </c>
      <c r="E4680" s="225"/>
      <c r="F4680" s="228">
        <f t="shared" si="1404"/>
        <v>0</v>
      </c>
      <c r="G4680" s="286">
        <f t="shared" ref="G4680:G4685" si="1405">ROUND(E4680*F4680,2)</f>
        <v>0</v>
      </c>
    </row>
    <row r="4681" spans="1:7" s="229" customFormat="1" ht="24" customHeight="1" x14ac:dyDescent="0.2">
      <c r="A4681" s="224" t="str">
        <f t="shared" si="1401"/>
        <v/>
      </c>
      <c r="B4681" s="222">
        <f t="shared" si="1402"/>
        <v>0</v>
      </c>
      <c r="C4681" s="223"/>
      <c r="D4681" s="224" t="str">
        <f t="shared" si="1403"/>
        <v/>
      </c>
      <c r="E4681" s="225"/>
      <c r="F4681" s="228">
        <f t="shared" si="1404"/>
        <v>0</v>
      </c>
      <c r="G4681" s="286">
        <f t="shared" si="1405"/>
        <v>0</v>
      </c>
    </row>
    <row r="4682" spans="1:7" s="229" customFormat="1" ht="24" customHeight="1" x14ac:dyDescent="0.2">
      <c r="A4682" s="224" t="str">
        <f t="shared" si="1401"/>
        <v/>
      </c>
      <c r="B4682" s="222">
        <f t="shared" si="1402"/>
        <v>0</v>
      </c>
      <c r="C4682" s="223"/>
      <c r="D4682" s="224" t="str">
        <f t="shared" si="1403"/>
        <v/>
      </c>
      <c r="E4682" s="225"/>
      <c r="F4682" s="226">
        <f t="shared" si="1404"/>
        <v>0</v>
      </c>
      <c r="G4682" s="286">
        <f t="shared" si="1405"/>
        <v>0</v>
      </c>
    </row>
    <row r="4683" spans="1:7" s="229" customFormat="1" ht="24" customHeight="1" x14ac:dyDescent="0.2">
      <c r="A4683" s="224" t="str">
        <f t="shared" si="1401"/>
        <v/>
      </c>
      <c r="B4683" s="222">
        <f t="shared" si="1402"/>
        <v>0</v>
      </c>
      <c r="C4683" s="223"/>
      <c r="D4683" s="224" t="str">
        <f t="shared" si="1403"/>
        <v/>
      </c>
      <c r="E4683" s="225"/>
      <c r="F4683" s="226">
        <f t="shared" si="1404"/>
        <v>0</v>
      </c>
      <c r="G4683" s="286">
        <f t="shared" si="1405"/>
        <v>0</v>
      </c>
    </row>
    <row r="4684" spans="1:7" s="229" customFormat="1" ht="24" customHeight="1" x14ac:dyDescent="0.2">
      <c r="A4684" s="224" t="str">
        <f t="shared" si="1401"/>
        <v/>
      </c>
      <c r="B4684" s="222">
        <f t="shared" si="1402"/>
        <v>0</v>
      </c>
      <c r="C4684" s="223"/>
      <c r="D4684" s="224" t="str">
        <f t="shared" si="1403"/>
        <v/>
      </c>
      <c r="E4684" s="225"/>
      <c r="F4684" s="226">
        <f t="shared" si="1404"/>
        <v>0</v>
      </c>
      <c r="G4684" s="286">
        <f t="shared" si="1405"/>
        <v>0</v>
      </c>
    </row>
    <row r="4685" spans="1:7" s="229" customFormat="1" ht="24" customHeight="1" x14ac:dyDescent="0.2">
      <c r="A4685" s="224" t="str">
        <f t="shared" si="1401"/>
        <v/>
      </c>
      <c r="B4685" s="222">
        <f t="shared" si="1402"/>
        <v>0</v>
      </c>
      <c r="C4685" s="223"/>
      <c r="D4685" s="224" t="str">
        <f t="shared" si="1403"/>
        <v/>
      </c>
      <c r="E4685" s="225"/>
      <c r="F4685" s="226">
        <f t="shared" si="1404"/>
        <v>0</v>
      </c>
      <c r="G4685" s="286">
        <f t="shared" si="1405"/>
        <v>0</v>
      </c>
    </row>
    <row r="4686" spans="1:7" ht="24" customHeight="1" x14ac:dyDescent="0.2">
      <c r="A4686" s="287"/>
      <c r="D4686" s="97"/>
      <c r="E4686" s="98"/>
      <c r="F4686" s="273" t="s">
        <v>32</v>
      </c>
      <c r="G4686" s="288">
        <f>SUBTOTAL(9,G4678:G4685)</f>
        <v>0</v>
      </c>
    </row>
    <row r="4687" spans="1:7" ht="24" customHeight="1" x14ac:dyDescent="0.2">
      <c r="A4687" s="287"/>
      <c r="C4687" s="107" t="s">
        <v>606</v>
      </c>
      <c r="D4687" s="97"/>
      <c r="E4687" s="98"/>
      <c r="G4687" s="289"/>
    </row>
    <row r="4688" spans="1:7" s="229" customFormat="1" ht="24" customHeight="1" x14ac:dyDescent="0.2">
      <c r="A4688" s="224" t="str">
        <f t="shared" ref="A4688:A4696" si="1406">IFERROR(VLOOKUP(C4688,Tabla_Insumos,4,FALSE),"")</f>
        <v/>
      </c>
      <c r="B4688" s="222" t="str">
        <f t="shared" ref="B4688:B4696" si="1407">IFERROR(VLOOKUP(C4688,Tabla_Insumos,5,FALSE),"")</f>
        <v/>
      </c>
      <c r="C4688" s="223"/>
      <c r="D4688" s="224" t="str">
        <f t="shared" ref="D4688:D4696" si="1408">IFERROR(VLOOKUP(C4688,Tabla_Insumos,2,FALSE),"")</f>
        <v/>
      </c>
      <c r="E4688" s="225"/>
      <c r="F4688" s="226">
        <f t="shared" ref="F4688:F4696" si="1409">IFERROR(VLOOKUP(C4688,Tabla_Insumos,3,FALSE),0)</f>
        <v>0</v>
      </c>
      <c r="G4688" s="286">
        <f t="shared" ref="G4688:G4696" si="1410">ROUND(E4688*F4688,2)</f>
        <v>0</v>
      </c>
    </row>
    <row r="4689" spans="1:7" s="229" customFormat="1" ht="24" customHeight="1" x14ac:dyDescent="0.2">
      <c r="A4689" s="224" t="str">
        <f t="shared" si="1406"/>
        <v/>
      </c>
      <c r="B4689" s="222" t="str">
        <f t="shared" si="1407"/>
        <v/>
      </c>
      <c r="C4689" s="223"/>
      <c r="D4689" s="224" t="str">
        <f t="shared" si="1408"/>
        <v/>
      </c>
      <c r="E4689" s="225"/>
      <c r="F4689" s="226">
        <f t="shared" si="1409"/>
        <v>0</v>
      </c>
      <c r="G4689" s="286">
        <f t="shared" si="1410"/>
        <v>0</v>
      </c>
    </row>
    <row r="4690" spans="1:7" s="229" customFormat="1" ht="24" customHeight="1" x14ac:dyDescent="0.2">
      <c r="A4690" s="224" t="str">
        <f t="shared" si="1406"/>
        <v/>
      </c>
      <c r="B4690" s="222" t="str">
        <f t="shared" si="1407"/>
        <v/>
      </c>
      <c r="C4690" s="223"/>
      <c r="D4690" s="224" t="str">
        <f t="shared" si="1408"/>
        <v/>
      </c>
      <c r="E4690" s="225"/>
      <c r="F4690" s="226">
        <f t="shared" si="1409"/>
        <v>0</v>
      </c>
      <c r="G4690" s="286">
        <f t="shared" si="1410"/>
        <v>0</v>
      </c>
    </row>
    <row r="4691" spans="1:7" s="229" customFormat="1" ht="24" customHeight="1" x14ac:dyDescent="0.2">
      <c r="A4691" s="224" t="str">
        <f t="shared" si="1406"/>
        <v/>
      </c>
      <c r="B4691" s="222" t="str">
        <f t="shared" si="1407"/>
        <v/>
      </c>
      <c r="C4691" s="223"/>
      <c r="D4691" s="224" t="str">
        <f t="shared" si="1408"/>
        <v/>
      </c>
      <c r="E4691" s="225"/>
      <c r="F4691" s="226">
        <f t="shared" si="1409"/>
        <v>0</v>
      </c>
      <c r="G4691" s="286">
        <f t="shared" si="1410"/>
        <v>0</v>
      </c>
    </row>
    <row r="4692" spans="1:7" s="229" customFormat="1" ht="24" customHeight="1" x14ac:dyDescent="0.2">
      <c r="A4692" s="224" t="str">
        <f t="shared" si="1406"/>
        <v/>
      </c>
      <c r="B4692" s="222" t="str">
        <f t="shared" si="1407"/>
        <v/>
      </c>
      <c r="C4692" s="223"/>
      <c r="D4692" s="224" t="str">
        <f t="shared" si="1408"/>
        <v/>
      </c>
      <c r="E4692" s="225"/>
      <c r="F4692" s="226">
        <f t="shared" si="1409"/>
        <v>0</v>
      </c>
      <c r="G4692" s="286">
        <f t="shared" si="1410"/>
        <v>0</v>
      </c>
    </row>
    <row r="4693" spans="1:7" s="229" customFormat="1" ht="24" customHeight="1" x14ac:dyDescent="0.2">
      <c r="A4693" s="224" t="str">
        <f t="shared" si="1406"/>
        <v/>
      </c>
      <c r="B4693" s="222" t="str">
        <f t="shared" si="1407"/>
        <v/>
      </c>
      <c r="C4693" s="223"/>
      <c r="D4693" s="224" t="str">
        <f t="shared" si="1408"/>
        <v/>
      </c>
      <c r="E4693" s="225"/>
      <c r="F4693" s="226">
        <f t="shared" si="1409"/>
        <v>0</v>
      </c>
      <c r="G4693" s="286">
        <f t="shared" si="1410"/>
        <v>0</v>
      </c>
    </row>
    <row r="4694" spans="1:7" s="229" customFormat="1" ht="24" customHeight="1" x14ac:dyDescent="0.2">
      <c r="A4694" s="224" t="str">
        <f t="shared" si="1406"/>
        <v/>
      </c>
      <c r="B4694" s="222" t="str">
        <f t="shared" si="1407"/>
        <v/>
      </c>
      <c r="C4694" s="223"/>
      <c r="D4694" s="224" t="str">
        <f t="shared" si="1408"/>
        <v/>
      </c>
      <c r="E4694" s="225"/>
      <c r="F4694" s="226">
        <f t="shared" si="1409"/>
        <v>0</v>
      </c>
      <c r="G4694" s="286">
        <f t="shared" si="1410"/>
        <v>0</v>
      </c>
    </row>
    <row r="4695" spans="1:7" s="229" customFormat="1" ht="24" customHeight="1" x14ac:dyDescent="0.2">
      <c r="A4695" s="224" t="str">
        <f t="shared" si="1406"/>
        <v/>
      </c>
      <c r="B4695" s="222" t="str">
        <f t="shared" si="1407"/>
        <v/>
      </c>
      <c r="C4695" s="223"/>
      <c r="D4695" s="224" t="str">
        <f t="shared" si="1408"/>
        <v/>
      </c>
      <c r="E4695" s="225"/>
      <c r="F4695" s="226">
        <f t="shared" si="1409"/>
        <v>0</v>
      </c>
      <c r="G4695" s="286">
        <f t="shared" si="1410"/>
        <v>0</v>
      </c>
    </row>
    <row r="4696" spans="1:7" s="229" customFormat="1" ht="24" customHeight="1" x14ac:dyDescent="0.2">
      <c r="A4696" s="224" t="str">
        <f t="shared" si="1406"/>
        <v/>
      </c>
      <c r="B4696" s="222" t="str">
        <f t="shared" si="1407"/>
        <v/>
      </c>
      <c r="C4696" s="223"/>
      <c r="D4696" s="224" t="str">
        <f t="shared" si="1408"/>
        <v/>
      </c>
      <c r="E4696" s="225"/>
      <c r="F4696" s="226">
        <f t="shared" si="1409"/>
        <v>0</v>
      </c>
      <c r="G4696" s="286">
        <f t="shared" si="1410"/>
        <v>0</v>
      </c>
    </row>
    <row r="4697" spans="1:7" ht="24" customHeight="1" x14ac:dyDescent="0.2">
      <c r="A4697" s="290"/>
      <c r="B4697" s="97"/>
      <c r="D4697" s="97"/>
      <c r="E4697" s="98"/>
      <c r="F4697" s="273" t="s">
        <v>33</v>
      </c>
      <c r="G4697" s="288">
        <f>SUBTOTAL(9,G4688:G4696)</f>
        <v>0</v>
      </c>
    </row>
    <row r="4698" spans="1:7" ht="24" customHeight="1" x14ac:dyDescent="0.2">
      <c r="A4698" s="291"/>
      <c r="B4698" s="97"/>
      <c r="D4698" s="97"/>
      <c r="E4698" s="98"/>
      <c r="G4698" s="289"/>
    </row>
    <row r="4699" spans="1:7" ht="24" customHeight="1" x14ac:dyDescent="0.2">
      <c r="A4699" s="292" t="str">
        <f>B4657</f>
        <v/>
      </c>
      <c r="B4699" s="293" t="str">
        <f>C4657</f>
        <v/>
      </c>
      <c r="C4699" s="104"/>
      <c r="D4699" s="104" t="s">
        <v>34</v>
      </c>
      <c r="E4699" s="105"/>
      <c r="F4699" s="295" t="s">
        <v>35</v>
      </c>
      <c r="G4699" s="294">
        <f>SUBTOTAL(9,G4662:G4698)</f>
        <v>0</v>
      </c>
    </row>
    <row r="4701" spans="1:7" ht="24" customHeight="1" x14ac:dyDescent="0.2">
      <c r="A4701" s="274" t="s">
        <v>37</v>
      </c>
      <c r="B4701" s="275"/>
      <c r="C4701" s="275"/>
      <c r="D4701" s="275"/>
      <c r="E4701" s="275"/>
      <c r="F4701" s="275"/>
      <c r="G4701" s="276"/>
    </row>
    <row r="4702" spans="1:7" ht="24" customHeight="1" x14ac:dyDescent="0.2">
      <c r="A4702" s="277" t="s">
        <v>602</v>
      </c>
      <c r="B4702" s="93" t="str">
        <f>Comitente</f>
        <v>DIRECCION PROVINCIAL DE ESPACIOS VERDES</v>
      </c>
      <c r="C4702" s="89"/>
      <c r="D4702" s="94"/>
      <c r="E4702" s="94"/>
      <c r="F4702" s="95"/>
      <c r="G4702" s="278"/>
    </row>
    <row r="4703" spans="1:7" ht="24" customHeight="1" x14ac:dyDescent="0.2">
      <c r="A4703" s="277" t="s">
        <v>603</v>
      </c>
      <c r="B4703" s="93">
        <f>Contratista</f>
        <v>0</v>
      </c>
      <c r="C4703" s="90"/>
      <c r="D4703" s="90"/>
      <c r="E4703" s="90"/>
      <c r="F4703" s="96"/>
      <c r="G4703" s="279"/>
    </row>
    <row r="4704" spans="1:7" ht="24" customHeight="1" x14ac:dyDescent="0.2">
      <c r="A4704" s="277" t="s">
        <v>24</v>
      </c>
      <c r="B4704" s="93" t="str">
        <f>Obra</f>
        <v>EXTRACCION DE MANGRULLO EXISTENTE, PROVISION DE NUEVO MANGRULLO Y REFUNCIONALIZACION DE JUEGOS DE NIÑOS EN PARQUE DE MAYO</v>
      </c>
      <c r="C4704" s="90"/>
      <c r="D4704" s="90"/>
      <c r="E4704" s="90"/>
      <c r="F4704" s="96" t="s">
        <v>38</v>
      </c>
      <c r="G4704" s="280">
        <f>Fecha_Base</f>
        <v>44865</v>
      </c>
    </row>
    <row r="4705" spans="1:123" ht="24" customHeight="1" x14ac:dyDescent="0.2">
      <c r="A4705" s="281" t="s">
        <v>601</v>
      </c>
      <c r="B4705" s="91" t="str">
        <f>Ubicación</f>
        <v>CAPITAL</v>
      </c>
      <c r="C4705" s="91"/>
      <c r="D4705" s="97"/>
      <c r="E4705" s="98"/>
      <c r="G4705" s="282"/>
    </row>
    <row r="4706" spans="1:123" ht="24" customHeight="1" x14ac:dyDescent="0.2">
      <c r="A4706" s="281" t="s">
        <v>39</v>
      </c>
      <c r="B4706" s="100" t="str">
        <f>IFERROR(VALUE(LEFT(B4707,FIND(".",B4707)-1)),"")</f>
        <v/>
      </c>
      <c r="C4706" s="92" t="str">
        <f>IFERROR(VLOOKUP(B4706,Tabla_CyP,2,FALSE),"")</f>
        <v/>
      </c>
      <c r="E4706" s="98"/>
      <c r="G4706" s="282"/>
    </row>
    <row r="4707" spans="1:123" ht="24" customHeight="1" x14ac:dyDescent="0.2">
      <c r="A4707" s="281" t="s">
        <v>25</v>
      </c>
      <c r="B4707" s="101" t="str">
        <f>IFERROR(VLOOKUP(COUNTIF($A$1:A4707,"ANALISIS DE PRECIOS"),Tabla_NumeroItem,2,FALSE),"")</f>
        <v/>
      </c>
      <c r="C4707" s="92" t="str">
        <f>IFERROR(VLOOKUP(B4707,Tabla_CyP,2,FALSE),"")</f>
        <v/>
      </c>
      <c r="D4707" s="97"/>
      <c r="E4707" s="98"/>
      <c r="F4707" s="96" t="s">
        <v>26</v>
      </c>
      <c r="G4707" s="283" t="str">
        <f>IFERROR(VLOOKUP(B4707,Tabla_CyP,4,FALSE),"")</f>
        <v/>
      </c>
    </row>
    <row r="4708" spans="1:123" ht="24" customHeight="1" x14ac:dyDescent="0.2">
      <c r="A4708" s="281"/>
      <c r="B4708" s="91"/>
      <c r="D4708" s="97"/>
      <c r="E4708" s="98"/>
      <c r="G4708" s="282"/>
    </row>
    <row r="4709" spans="1:123" ht="24" customHeight="1" x14ac:dyDescent="0.2">
      <c r="A4709" s="334" t="s">
        <v>507</v>
      </c>
      <c r="B4709" s="335"/>
      <c r="C4709" s="336" t="s">
        <v>0</v>
      </c>
      <c r="D4709" s="336" t="s">
        <v>27</v>
      </c>
      <c r="E4709" s="338" t="s">
        <v>28</v>
      </c>
      <c r="F4709" s="340" t="s">
        <v>29</v>
      </c>
      <c r="G4709" s="340" t="s">
        <v>30</v>
      </c>
    </row>
    <row r="4710" spans="1:123" s="97" customFormat="1" ht="24" customHeight="1" x14ac:dyDescent="0.2">
      <c r="A4710" s="102" t="s">
        <v>508</v>
      </c>
      <c r="B4710" s="102" t="s">
        <v>509</v>
      </c>
      <c r="C4710" s="337"/>
      <c r="D4710" s="337"/>
      <c r="E4710" s="339"/>
      <c r="F4710" s="341"/>
      <c r="G4710" s="341"/>
      <c r="H4710" s="230"/>
      <c r="I4710" s="230"/>
      <c r="J4710" s="230"/>
      <c r="K4710" s="230"/>
      <c r="L4710" s="230"/>
      <c r="M4710" s="230"/>
      <c r="N4710" s="230"/>
      <c r="O4710" s="230"/>
      <c r="P4710" s="230"/>
      <c r="Q4710" s="230"/>
      <c r="R4710" s="230"/>
      <c r="S4710" s="230"/>
      <c r="T4710" s="230"/>
      <c r="U4710" s="230"/>
      <c r="V4710" s="230"/>
      <c r="W4710" s="230"/>
      <c r="X4710" s="230"/>
      <c r="Y4710" s="230"/>
      <c r="Z4710" s="230"/>
      <c r="AA4710" s="230"/>
      <c r="AB4710" s="230"/>
      <c r="AC4710" s="230"/>
      <c r="AD4710" s="230"/>
      <c r="AE4710" s="230"/>
      <c r="AF4710" s="230"/>
      <c r="AG4710" s="230"/>
      <c r="AH4710" s="230"/>
      <c r="AI4710" s="230"/>
      <c r="AJ4710" s="230"/>
      <c r="AK4710" s="230"/>
      <c r="AL4710" s="230"/>
      <c r="AM4710" s="230"/>
      <c r="AN4710" s="230"/>
      <c r="AO4710" s="230"/>
      <c r="AP4710" s="230"/>
      <c r="AQ4710" s="230"/>
      <c r="AR4710" s="230"/>
      <c r="AS4710" s="230"/>
      <c r="AT4710" s="230"/>
      <c r="AU4710" s="230"/>
      <c r="AV4710" s="230"/>
      <c r="AW4710" s="230"/>
      <c r="AX4710" s="230"/>
      <c r="AY4710" s="230"/>
      <c r="AZ4710" s="230"/>
      <c r="BA4710" s="230"/>
      <c r="BB4710" s="230"/>
      <c r="BC4710" s="230"/>
      <c r="BD4710" s="230"/>
      <c r="BE4710" s="230"/>
      <c r="BF4710" s="230"/>
      <c r="BG4710" s="230"/>
      <c r="BH4710" s="230"/>
      <c r="BI4710" s="230"/>
      <c r="BJ4710" s="230"/>
      <c r="BK4710" s="230"/>
      <c r="BL4710" s="230"/>
      <c r="BM4710" s="230"/>
      <c r="BN4710" s="230"/>
      <c r="BO4710" s="230"/>
      <c r="BP4710" s="230"/>
      <c r="BQ4710" s="230"/>
      <c r="BR4710" s="230"/>
      <c r="BS4710" s="230"/>
      <c r="BT4710" s="230"/>
      <c r="BU4710" s="230"/>
      <c r="BV4710" s="230"/>
      <c r="BW4710" s="230"/>
      <c r="BX4710" s="230"/>
      <c r="BY4710" s="230"/>
      <c r="BZ4710" s="230"/>
      <c r="CA4710" s="230"/>
      <c r="CB4710" s="230"/>
      <c r="CC4710" s="230"/>
      <c r="CD4710" s="230"/>
      <c r="CE4710" s="230"/>
      <c r="CF4710" s="230"/>
      <c r="CG4710" s="230"/>
      <c r="CH4710" s="230"/>
      <c r="CI4710" s="230"/>
      <c r="CJ4710" s="230"/>
      <c r="CK4710" s="230"/>
      <c r="CL4710" s="230"/>
      <c r="CM4710" s="230"/>
      <c r="CN4710" s="230"/>
      <c r="CO4710" s="230"/>
      <c r="CP4710" s="230"/>
      <c r="CQ4710" s="230"/>
      <c r="CR4710" s="230"/>
      <c r="CS4710" s="230"/>
      <c r="CT4710" s="230"/>
      <c r="CU4710" s="230"/>
      <c r="CV4710" s="230"/>
      <c r="CW4710" s="230"/>
      <c r="CX4710" s="230"/>
      <c r="CY4710" s="230"/>
      <c r="CZ4710" s="230"/>
      <c r="DA4710" s="230"/>
      <c r="DB4710" s="230"/>
      <c r="DC4710" s="230"/>
      <c r="DD4710" s="230"/>
      <c r="DE4710" s="230"/>
      <c r="DF4710" s="230"/>
      <c r="DG4710" s="230"/>
      <c r="DH4710" s="230"/>
      <c r="DI4710" s="230"/>
      <c r="DJ4710" s="230"/>
      <c r="DK4710" s="230"/>
      <c r="DL4710" s="230"/>
      <c r="DM4710" s="230"/>
      <c r="DN4710" s="230"/>
      <c r="DO4710" s="230"/>
      <c r="DP4710" s="230"/>
      <c r="DQ4710" s="230"/>
      <c r="DR4710" s="230"/>
      <c r="DS4710" s="230"/>
    </row>
    <row r="4711" spans="1:123" ht="24" customHeight="1" x14ac:dyDescent="0.2">
      <c r="A4711" s="284"/>
      <c r="B4711" s="103"/>
      <c r="C4711" s="143" t="s">
        <v>604</v>
      </c>
      <c r="D4711" s="104"/>
      <c r="E4711" s="105"/>
      <c r="F4711" s="106"/>
      <c r="G4711" s="285"/>
    </row>
    <row r="4712" spans="1:123" s="229" customFormat="1" ht="24" customHeight="1" x14ac:dyDescent="0.2">
      <c r="A4712" s="224" t="str">
        <f t="shared" ref="A4712:A4725" si="1411">IFERROR(VLOOKUP(C4712,Tabla_Insumos,4,FALSE),"")</f>
        <v/>
      </c>
      <c r="B4712" s="222" t="str">
        <f>IFERROR(VLOOKUP(C4712,Tabla_Insumos,5,FALSE),"")</f>
        <v/>
      </c>
      <c r="C4712" s="223"/>
      <c r="D4712" s="224" t="str">
        <f t="shared" ref="D4712:D4725" si="1412">IFERROR(VLOOKUP(C4712,Tabla_Insumos,2,FALSE),"")</f>
        <v/>
      </c>
      <c r="E4712" s="225"/>
      <c r="F4712" s="226">
        <f t="shared" ref="F4712:F4725" si="1413">IFERROR(VLOOKUP(C4712,Tabla_Insumos,3,FALSE),0)</f>
        <v>0</v>
      </c>
      <c r="G4712" s="286">
        <f>ROUND(E4712*F4712,2)</f>
        <v>0</v>
      </c>
    </row>
    <row r="4713" spans="1:123" s="229" customFormat="1" ht="24" customHeight="1" x14ac:dyDescent="0.2">
      <c r="A4713" s="224" t="str">
        <f t="shared" si="1411"/>
        <v/>
      </c>
      <c r="B4713" s="222" t="str">
        <f t="shared" ref="B4713:B4725" si="1414">IFERROR(VLOOKUP(C4713,Tabla_Insumos,5,FALSE),"")</f>
        <v/>
      </c>
      <c r="C4713" s="223"/>
      <c r="D4713" s="224" t="str">
        <f t="shared" si="1412"/>
        <v/>
      </c>
      <c r="E4713" s="225"/>
      <c r="F4713" s="226">
        <f t="shared" si="1413"/>
        <v>0</v>
      </c>
      <c r="G4713" s="286">
        <f t="shared" ref="G4713:G4725" si="1415">ROUND(E4713*F4713,2)</f>
        <v>0</v>
      </c>
    </row>
    <row r="4714" spans="1:123" s="229" customFormat="1" ht="24" customHeight="1" x14ac:dyDescent="0.2">
      <c r="A4714" s="224" t="str">
        <f t="shared" si="1411"/>
        <v/>
      </c>
      <c r="B4714" s="222" t="str">
        <f t="shared" si="1414"/>
        <v/>
      </c>
      <c r="C4714" s="223"/>
      <c r="D4714" s="224" t="str">
        <f t="shared" si="1412"/>
        <v/>
      </c>
      <c r="E4714" s="225"/>
      <c r="F4714" s="226">
        <f t="shared" si="1413"/>
        <v>0</v>
      </c>
      <c r="G4714" s="286">
        <f t="shared" si="1415"/>
        <v>0</v>
      </c>
    </row>
    <row r="4715" spans="1:123" s="229" customFormat="1" ht="24" customHeight="1" x14ac:dyDescent="0.2">
      <c r="A4715" s="224" t="str">
        <f t="shared" si="1411"/>
        <v/>
      </c>
      <c r="B4715" s="222" t="str">
        <f t="shared" si="1414"/>
        <v/>
      </c>
      <c r="C4715" s="223"/>
      <c r="D4715" s="224" t="str">
        <f t="shared" si="1412"/>
        <v/>
      </c>
      <c r="E4715" s="225"/>
      <c r="F4715" s="226">
        <f t="shared" si="1413"/>
        <v>0</v>
      </c>
      <c r="G4715" s="286">
        <f t="shared" si="1415"/>
        <v>0</v>
      </c>
    </row>
    <row r="4716" spans="1:123" s="229" customFormat="1" ht="24" customHeight="1" x14ac:dyDescent="0.2">
      <c r="A4716" s="224" t="str">
        <f t="shared" si="1411"/>
        <v/>
      </c>
      <c r="B4716" s="222" t="str">
        <f t="shared" si="1414"/>
        <v/>
      </c>
      <c r="C4716" s="223"/>
      <c r="D4716" s="224" t="str">
        <f t="shared" si="1412"/>
        <v/>
      </c>
      <c r="E4716" s="225"/>
      <c r="F4716" s="226">
        <f t="shared" si="1413"/>
        <v>0</v>
      </c>
      <c r="G4716" s="286">
        <f t="shared" si="1415"/>
        <v>0</v>
      </c>
    </row>
    <row r="4717" spans="1:123" s="229" customFormat="1" ht="24" customHeight="1" x14ac:dyDescent="0.2">
      <c r="A4717" s="224" t="str">
        <f t="shared" si="1411"/>
        <v/>
      </c>
      <c r="B4717" s="222" t="str">
        <f t="shared" si="1414"/>
        <v/>
      </c>
      <c r="C4717" s="223"/>
      <c r="D4717" s="224" t="str">
        <f t="shared" si="1412"/>
        <v/>
      </c>
      <c r="E4717" s="225"/>
      <c r="F4717" s="226">
        <f t="shared" si="1413"/>
        <v>0</v>
      </c>
      <c r="G4717" s="286">
        <f t="shared" si="1415"/>
        <v>0</v>
      </c>
    </row>
    <row r="4718" spans="1:123" s="229" customFormat="1" ht="24" customHeight="1" x14ac:dyDescent="0.2">
      <c r="A4718" s="224" t="str">
        <f t="shared" si="1411"/>
        <v/>
      </c>
      <c r="B4718" s="222" t="str">
        <f t="shared" si="1414"/>
        <v/>
      </c>
      <c r="C4718" s="223"/>
      <c r="D4718" s="224" t="str">
        <f t="shared" si="1412"/>
        <v/>
      </c>
      <c r="E4718" s="225"/>
      <c r="F4718" s="226">
        <f t="shared" si="1413"/>
        <v>0</v>
      </c>
      <c r="G4718" s="286">
        <f t="shared" si="1415"/>
        <v>0</v>
      </c>
    </row>
    <row r="4719" spans="1:123" s="229" customFormat="1" ht="24" customHeight="1" x14ac:dyDescent="0.2">
      <c r="A4719" s="224" t="str">
        <f t="shared" si="1411"/>
        <v/>
      </c>
      <c r="B4719" s="222" t="str">
        <f t="shared" si="1414"/>
        <v/>
      </c>
      <c r="C4719" s="223"/>
      <c r="D4719" s="224" t="str">
        <f t="shared" si="1412"/>
        <v/>
      </c>
      <c r="E4719" s="225"/>
      <c r="F4719" s="226">
        <f t="shared" si="1413"/>
        <v>0</v>
      </c>
      <c r="G4719" s="286">
        <f t="shared" si="1415"/>
        <v>0</v>
      </c>
    </row>
    <row r="4720" spans="1:123" s="229" customFormat="1" ht="24" customHeight="1" x14ac:dyDescent="0.2">
      <c r="A4720" s="224" t="str">
        <f t="shared" si="1411"/>
        <v/>
      </c>
      <c r="B4720" s="222" t="str">
        <f t="shared" si="1414"/>
        <v/>
      </c>
      <c r="C4720" s="223"/>
      <c r="D4720" s="224" t="str">
        <f t="shared" si="1412"/>
        <v/>
      </c>
      <c r="E4720" s="225"/>
      <c r="F4720" s="226">
        <f t="shared" si="1413"/>
        <v>0</v>
      </c>
      <c r="G4720" s="286">
        <f t="shared" si="1415"/>
        <v>0</v>
      </c>
    </row>
    <row r="4721" spans="1:7" s="229" customFormat="1" ht="24" customHeight="1" x14ac:dyDescent="0.2">
      <c r="A4721" s="224" t="str">
        <f t="shared" si="1411"/>
        <v/>
      </c>
      <c r="B4721" s="222" t="str">
        <f t="shared" si="1414"/>
        <v/>
      </c>
      <c r="C4721" s="223"/>
      <c r="D4721" s="224" t="str">
        <f t="shared" si="1412"/>
        <v/>
      </c>
      <c r="E4721" s="225"/>
      <c r="F4721" s="226">
        <f t="shared" si="1413"/>
        <v>0</v>
      </c>
      <c r="G4721" s="286">
        <f t="shared" si="1415"/>
        <v>0</v>
      </c>
    </row>
    <row r="4722" spans="1:7" s="229" customFormat="1" ht="24" customHeight="1" x14ac:dyDescent="0.2">
      <c r="A4722" s="224" t="str">
        <f t="shared" si="1411"/>
        <v/>
      </c>
      <c r="B4722" s="222" t="str">
        <f t="shared" si="1414"/>
        <v/>
      </c>
      <c r="C4722" s="223"/>
      <c r="D4722" s="224" t="str">
        <f t="shared" si="1412"/>
        <v/>
      </c>
      <c r="E4722" s="225"/>
      <c r="F4722" s="226">
        <f t="shared" si="1413"/>
        <v>0</v>
      </c>
      <c r="G4722" s="286">
        <f t="shared" si="1415"/>
        <v>0</v>
      </c>
    </row>
    <row r="4723" spans="1:7" s="229" customFormat="1" ht="24" customHeight="1" x14ac:dyDescent="0.2">
      <c r="A4723" s="224" t="str">
        <f t="shared" si="1411"/>
        <v/>
      </c>
      <c r="B4723" s="222" t="str">
        <f t="shared" si="1414"/>
        <v/>
      </c>
      <c r="C4723" s="223"/>
      <c r="D4723" s="224" t="str">
        <f t="shared" si="1412"/>
        <v/>
      </c>
      <c r="E4723" s="225"/>
      <c r="F4723" s="226">
        <f t="shared" si="1413"/>
        <v>0</v>
      </c>
      <c r="G4723" s="286">
        <f t="shared" si="1415"/>
        <v>0</v>
      </c>
    </row>
    <row r="4724" spans="1:7" s="229" customFormat="1" ht="24" customHeight="1" x14ac:dyDescent="0.2">
      <c r="A4724" s="224" t="str">
        <f t="shared" si="1411"/>
        <v/>
      </c>
      <c r="B4724" s="222" t="str">
        <f t="shared" si="1414"/>
        <v/>
      </c>
      <c r="C4724" s="223"/>
      <c r="D4724" s="224" t="str">
        <f t="shared" si="1412"/>
        <v/>
      </c>
      <c r="E4724" s="225"/>
      <c r="F4724" s="226">
        <f t="shared" si="1413"/>
        <v>0</v>
      </c>
      <c r="G4724" s="286">
        <f t="shared" si="1415"/>
        <v>0</v>
      </c>
    </row>
    <row r="4725" spans="1:7" s="229" customFormat="1" ht="24" customHeight="1" x14ac:dyDescent="0.2">
      <c r="A4725" s="224" t="str">
        <f t="shared" si="1411"/>
        <v/>
      </c>
      <c r="B4725" s="222" t="str">
        <f t="shared" si="1414"/>
        <v/>
      </c>
      <c r="C4725" s="223"/>
      <c r="D4725" s="224" t="str">
        <f t="shared" si="1412"/>
        <v/>
      </c>
      <c r="E4725" s="225"/>
      <c r="F4725" s="227">
        <f t="shared" si="1413"/>
        <v>0</v>
      </c>
      <c r="G4725" s="286">
        <f t="shared" si="1415"/>
        <v>0</v>
      </c>
    </row>
    <row r="4726" spans="1:7" ht="24" customHeight="1" x14ac:dyDescent="0.2">
      <c r="A4726" s="287"/>
      <c r="D4726" s="97"/>
      <c r="E4726" s="98"/>
      <c r="F4726" s="273" t="s">
        <v>31</v>
      </c>
      <c r="G4726" s="288">
        <f>SUBTOTAL(9,G4712:G4725)</f>
        <v>0</v>
      </c>
    </row>
    <row r="4727" spans="1:7" ht="24" customHeight="1" x14ac:dyDescent="0.2">
      <c r="A4727" s="287"/>
      <c r="C4727" s="107" t="s">
        <v>605</v>
      </c>
      <c r="D4727" s="97"/>
      <c r="E4727" s="98"/>
      <c r="G4727" s="289"/>
    </row>
    <row r="4728" spans="1:7" s="229" customFormat="1" ht="24" customHeight="1" x14ac:dyDescent="0.2">
      <c r="A4728" s="224" t="str">
        <f t="shared" ref="A4728:A4735" si="1416">IFERROR(VLOOKUP(C4728,Tabla_Insumos,4,FALSE),"")</f>
        <v/>
      </c>
      <c r="B4728" s="222">
        <f t="shared" ref="B4728:B4735" si="1417">IFERROR(VLOOKUP(A4728,Tabla_Indices,5,FALSE),"")</f>
        <v>0</v>
      </c>
      <c r="C4728" s="223"/>
      <c r="D4728" s="224" t="str">
        <f t="shared" ref="D4728:D4735" si="1418">IFERROR(VLOOKUP(C4728,Tabla_Insumos,2,FALSE),"")</f>
        <v/>
      </c>
      <c r="E4728" s="225"/>
      <c r="F4728" s="228">
        <f t="shared" ref="F4728:F4735" si="1419">IFERROR(VLOOKUP(C4728,Tabla_Insumos,3,FALSE),0)</f>
        <v>0</v>
      </c>
      <c r="G4728" s="286">
        <f>ROUND(E4728*F4728,2)</f>
        <v>0</v>
      </c>
    </row>
    <row r="4729" spans="1:7" s="229" customFormat="1" ht="24" customHeight="1" x14ac:dyDescent="0.2">
      <c r="A4729" s="224" t="str">
        <f t="shared" si="1416"/>
        <v/>
      </c>
      <c r="B4729" s="222">
        <f t="shared" si="1417"/>
        <v>0</v>
      </c>
      <c r="C4729" s="223"/>
      <c r="D4729" s="224" t="str">
        <f t="shared" si="1418"/>
        <v/>
      </c>
      <c r="E4729" s="225"/>
      <c r="F4729" s="228">
        <f t="shared" si="1419"/>
        <v>0</v>
      </c>
      <c r="G4729" s="286">
        <f>ROUND(E4729*F4729,2)</f>
        <v>0</v>
      </c>
    </row>
    <row r="4730" spans="1:7" s="229" customFormat="1" ht="24" customHeight="1" x14ac:dyDescent="0.2">
      <c r="A4730" s="224" t="str">
        <f t="shared" si="1416"/>
        <v/>
      </c>
      <c r="B4730" s="222">
        <f t="shared" si="1417"/>
        <v>0</v>
      </c>
      <c r="C4730" s="223"/>
      <c r="D4730" s="224" t="str">
        <f t="shared" si="1418"/>
        <v/>
      </c>
      <c r="E4730" s="225"/>
      <c r="F4730" s="228">
        <f t="shared" si="1419"/>
        <v>0</v>
      </c>
      <c r="G4730" s="286">
        <f t="shared" ref="G4730:G4735" si="1420">ROUND(E4730*F4730,2)</f>
        <v>0</v>
      </c>
    </row>
    <row r="4731" spans="1:7" s="229" customFormat="1" ht="24" customHeight="1" x14ac:dyDescent="0.2">
      <c r="A4731" s="224" t="str">
        <f t="shared" si="1416"/>
        <v/>
      </c>
      <c r="B4731" s="222">
        <f t="shared" si="1417"/>
        <v>0</v>
      </c>
      <c r="C4731" s="223"/>
      <c r="D4731" s="224" t="str">
        <f t="shared" si="1418"/>
        <v/>
      </c>
      <c r="E4731" s="225"/>
      <c r="F4731" s="228">
        <f t="shared" si="1419"/>
        <v>0</v>
      </c>
      <c r="G4731" s="286">
        <f t="shared" si="1420"/>
        <v>0</v>
      </c>
    </row>
    <row r="4732" spans="1:7" s="229" customFormat="1" ht="24" customHeight="1" x14ac:dyDescent="0.2">
      <c r="A4732" s="224" t="str">
        <f t="shared" si="1416"/>
        <v/>
      </c>
      <c r="B4732" s="222">
        <f t="shared" si="1417"/>
        <v>0</v>
      </c>
      <c r="C4732" s="223"/>
      <c r="D4732" s="224" t="str">
        <f t="shared" si="1418"/>
        <v/>
      </c>
      <c r="E4732" s="225"/>
      <c r="F4732" s="226">
        <f t="shared" si="1419"/>
        <v>0</v>
      </c>
      <c r="G4732" s="286">
        <f t="shared" si="1420"/>
        <v>0</v>
      </c>
    </row>
    <row r="4733" spans="1:7" s="229" customFormat="1" ht="24" customHeight="1" x14ac:dyDescent="0.2">
      <c r="A4733" s="224" t="str">
        <f t="shared" si="1416"/>
        <v/>
      </c>
      <c r="B4733" s="222">
        <f t="shared" si="1417"/>
        <v>0</v>
      </c>
      <c r="C4733" s="223"/>
      <c r="D4733" s="224" t="str">
        <f t="shared" si="1418"/>
        <v/>
      </c>
      <c r="E4733" s="225"/>
      <c r="F4733" s="226">
        <f t="shared" si="1419"/>
        <v>0</v>
      </c>
      <c r="G4733" s="286">
        <f t="shared" si="1420"/>
        <v>0</v>
      </c>
    </row>
    <row r="4734" spans="1:7" s="229" customFormat="1" ht="24" customHeight="1" x14ac:dyDescent="0.2">
      <c r="A4734" s="224" t="str">
        <f t="shared" si="1416"/>
        <v/>
      </c>
      <c r="B4734" s="222">
        <f t="shared" si="1417"/>
        <v>0</v>
      </c>
      <c r="C4734" s="223"/>
      <c r="D4734" s="224" t="str">
        <f t="shared" si="1418"/>
        <v/>
      </c>
      <c r="E4734" s="225"/>
      <c r="F4734" s="226">
        <f t="shared" si="1419"/>
        <v>0</v>
      </c>
      <c r="G4734" s="286">
        <f t="shared" si="1420"/>
        <v>0</v>
      </c>
    </row>
    <row r="4735" spans="1:7" s="229" customFormat="1" ht="24" customHeight="1" x14ac:dyDescent="0.2">
      <c r="A4735" s="224" t="str">
        <f t="shared" si="1416"/>
        <v/>
      </c>
      <c r="B4735" s="222">
        <f t="shared" si="1417"/>
        <v>0</v>
      </c>
      <c r="C4735" s="223"/>
      <c r="D4735" s="224" t="str">
        <f t="shared" si="1418"/>
        <v/>
      </c>
      <c r="E4735" s="225"/>
      <c r="F4735" s="226">
        <f t="shared" si="1419"/>
        <v>0</v>
      </c>
      <c r="G4735" s="286">
        <f t="shared" si="1420"/>
        <v>0</v>
      </c>
    </row>
    <row r="4736" spans="1:7" ht="24" customHeight="1" x14ac:dyDescent="0.2">
      <c r="A4736" s="287"/>
      <c r="D4736" s="97"/>
      <c r="E4736" s="98"/>
      <c r="F4736" s="273" t="s">
        <v>32</v>
      </c>
      <c r="G4736" s="288">
        <f>SUBTOTAL(9,G4728:G4735)</f>
        <v>0</v>
      </c>
    </row>
    <row r="4737" spans="1:7" ht="24" customHeight="1" x14ac:dyDescent="0.2">
      <c r="A4737" s="287"/>
      <c r="C4737" s="107" t="s">
        <v>606</v>
      </c>
      <c r="D4737" s="97"/>
      <c r="E4737" s="98"/>
      <c r="G4737" s="289"/>
    </row>
    <row r="4738" spans="1:7" s="229" customFormat="1" ht="24" customHeight="1" x14ac:dyDescent="0.2">
      <c r="A4738" s="224" t="str">
        <f t="shared" ref="A4738:A4746" si="1421">IFERROR(VLOOKUP(C4738,Tabla_Insumos,4,FALSE),"")</f>
        <v/>
      </c>
      <c r="B4738" s="222" t="str">
        <f t="shared" ref="B4738:B4746" si="1422">IFERROR(VLOOKUP(C4738,Tabla_Insumos,5,FALSE),"")</f>
        <v/>
      </c>
      <c r="C4738" s="223"/>
      <c r="D4738" s="224" t="str">
        <f t="shared" ref="D4738:D4746" si="1423">IFERROR(VLOOKUP(C4738,Tabla_Insumos,2,FALSE),"")</f>
        <v/>
      </c>
      <c r="E4738" s="225"/>
      <c r="F4738" s="226">
        <f t="shared" ref="F4738:F4746" si="1424">IFERROR(VLOOKUP(C4738,Tabla_Insumos,3,FALSE),0)</f>
        <v>0</v>
      </c>
      <c r="G4738" s="286">
        <f t="shared" ref="G4738:G4746" si="1425">ROUND(E4738*F4738,2)</f>
        <v>0</v>
      </c>
    </row>
    <row r="4739" spans="1:7" s="229" customFormat="1" ht="24" customHeight="1" x14ac:dyDescent="0.2">
      <c r="A4739" s="224" t="str">
        <f t="shared" si="1421"/>
        <v/>
      </c>
      <c r="B4739" s="222" t="str">
        <f t="shared" si="1422"/>
        <v/>
      </c>
      <c r="C4739" s="223"/>
      <c r="D4739" s="224" t="str">
        <f t="shared" si="1423"/>
        <v/>
      </c>
      <c r="E4739" s="225"/>
      <c r="F4739" s="226">
        <f t="shared" si="1424"/>
        <v>0</v>
      </c>
      <c r="G4739" s="286">
        <f t="shared" si="1425"/>
        <v>0</v>
      </c>
    </row>
    <row r="4740" spans="1:7" s="229" customFormat="1" ht="24" customHeight="1" x14ac:dyDescent="0.2">
      <c r="A4740" s="224" t="str">
        <f t="shared" si="1421"/>
        <v/>
      </c>
      <c r="B4740" s="222" t="str">
        <f t="shared" si="1422"/>
        <v/>
      </c>
      <c r="C4740" s="223"/>
      <c r="D4740" s="224" t="str">
        <f t="shared" si="1423"/>
        <v/>
      </c>
      <c r="E4740" s="225"/>
      <c r="F4740" s="226">
        <f t="shared" si="1424"/>
        <v>0</v>
      </c>
      <c r="G4740" s="286">
        <f t="shared" si="1425"/>
        <v>0</v>
      </c>
    </row>
    <row r="4741" spans="1:7" s="229" customFormat="1" ht="24" customHeight="1" x14ac:dyDescent="0.2">
      <c r="A4741" s="224" t="str">
        <f t="shared" si="1421"/>
        <v/>
      </c>
      <c r="B4741" s="222" t="str">
        <f t="shared" si="1422"/>
        <v/>
      </c>
      <c r="C4741" s="223"/>
      <c r="D4741" s="224" t="str">
        <f t="shared" si="1423"/>
        <v/>
      </c>
      <c r="E4741" s="225"/>
      <c r="F4741" s="226">
        <f t="shared" si="1424"/>
        <v>0</v>
      </c>
      <c r="G4741" s="286">
        <f t="shared" si="1425"/>
        <v>0</v>
      </c>
    </row>
    <row r="4742" spans="1:7" s="229" customFormat="1" ht="24" customHeight="1" x14ac:dyDescent="0.2">
      <c r="A4742" s="224" t="str">
        <f t="shared" si="1421"/>
        <v/>
      </c>
      <c r="B4742" s="222" t="str">
        <f t="shared" si="1422"/>
        <v/>
      </c>
      <c r="C4742" s="223"/>
      <c r="D4742" s="224" t="str">
        <f t="shared" si="1423"/>
        <v/>
      </c>
      <c r="E4742" s="225"/>
      <c r="F4742" s="226">
        <f t="shared" si="1424"/>
        <v>0</v>
      </c>
      <c r="G4742" s="286">
        <f t="shared" si="1425"/>
        <v>0</v>
      </c>
    </row>
    <row r="4743" spans="1:7" s="229" customFormat="1" ht="24" customHeight="1" x14ac:dyDescent="0.2">
      <c r="A4743" s="224" t="str">
        <f t="shared" si="1421"/>
        <v/>
      </c>
      <c r="B4743" s="222" t="str">
        <f t="shared" si="1422"/>
        <v/>
      </c>
      <c r="C4743" s="223"/>
      <c r="D4743" s="224" t="str">
        <f t="shared" si="1423"/>
        <v/>
      </c>
      <c r="E4743" s="225"/>
      <c r="F4743" s="226">
        <f t="shared" si="1424"/>
        <v>0</v>
      </c>
      <c r="G4743" s="286">
        <f t="shared" si="1425"/>
        <v>0</v>
      </c>
    </row>
    <row r="4744" spans="1:7" s="229" customFormat="1" ht="24" customHeight="1" x14ac:dyDescent="0.2">
      <c r="A4744" s="224" t="str">
        <f t="shared" si="1421"/>
        <v/>
      </c>
      <c r="B4744" s="222" t="str">
        <f t="shared" si="1422"/>
        <v/>
      </c>
      <c r="C4744" s="223"/>
      <c r="D4744" s="224" t="str">
        <f t="shared" si="1423"/>
        <v/>
      </c>
      <c r="E4744" s="225"/>
      <c r="F4744" s="226">
        <f t="shared" si="1424"/>
        <v>0</v>
      </c>
      <c r="G4744" s="286">
        <f t="shared" si="1425"/>
        <v>0</v>
      </c>
    </row>
    <row r="4745" spans="1:7" s="229" customFormat="1" ht="24" customHeight="1" x14ac:dyDescent="0.2">
      <c r="A4745" s="224" t="str">
        <f t="shared" si="1421"/>
        <v/>
      </c>
      <c r="B4745" s="222" t="str">
        <f t="shared" si="1422"/>
        <v/>
      </c>
      <c r="C4745" s="223"/>
      <c r="D4745" s="224" t="str">
        <f t="shared" si="1423"/>
        <v/>
      </c>
      <c r="E4745" s="225"/>
      <c r="F4745" s="226">
        <f t="shared" si="1424"/>
        <v>0</v>
      </c>
      <c r="G4745" s="286">
        <f t="shared" si="1425"/>
        <v>0</v>
      </c>
    </row>
    <row r="4746" spans="1:7" s="229" customFormat="1" ht="24" customHeight="1" x14ac:dyDescent="0.2">
      <c r="A4746" s="224" t="str">
        <f t="shared" si="1421"/>
        <v/>
      </c>
      <c r="B4746" s="222" t="str">
        <f t="shared" si="1422"/>
        <v/>
      </c>
      <c r="C4746" s="223"/>
      <c r="D4746" s="224" t="str">
        <f t="shared" si="1423"/>
        <v/>
      </c>
      <c r="E4746" s="225"/>
      <c r="F4746" s="226">
        <f t="shared" si="1424"/>
        <v>0</v>
      </c>
      <c r="G4746" s="286">
        <f t="shared" si="1425"/>
        <v>0</v>
      </c>
    </row>
    <row r="4747" spans="1:7" ht="24" customHeight="1" x14ac:dyDescent="0.2">
      <c r="A4747" s="290"/>
      <c r="B4747" s="97"/>
      <c r="D4747" s="97"/>
      <c r="E4747" s="98"/>
      <c r="F4747" s="273" t="s">
        <v>33</v>
      </c>
      <c r="G4747" s="288">
        <f>SUBTOTAL(9,G4738:G4746)</f>
        <v>0</v>
      </c>
    </row>
    <row r="4748" spans="1:7" ht="24" customHeight="1" x14ac:dyDescent="0.2">
      <c r="A4748" s="291"/>
      <c r="B4748" s="97"/>
      <c r="D4748" s="97"/>
      <c r="E4748" s="98"/>
      <c r="G4748" s="289"/>
    </row>
    <row r="4749" spans="1:7" ht="24" customHeight="1" x14ac:dyDescent="0.2">
      <c r="A4749" s="292" t="str">
        <f>B4707</f>
        <v/>
      </c>
      <c r="B4749" s="293" t="str">
        <f>C4707</f>
        <v/>
      </c>
      <c r="C4749" s="104"/>
      <c r="D4749" s="104" t="s">
        <v>34</v>
      </c>
      <c r="E4749" s="105"/>
      <c r="F4749" s="295" t="s">
        <v>35</v>
      </c>
      <c r="G4749" s="294">
        <f>SUBTOTAL(9,G4712:G4748)</f>
        <v>0</v>
      </c>
    </row>
    <row r="4751" spans="1:7" ht="24" customHeight="1" x14ac:dyDescent="0.2">
      <c r="A4751" s="274" t="s">
        <v>37</v>
      </c>
      <c r="B4751" s="275"/>
      <c r="C4751" s="275"/>
      <c r="D4751" s="275"/>
      <c r="E4751" s="275"/>
      <c r="F4751" s="275"/>
      <c r="G4751" s="276"/>
    </row>
    <row r="4752" spans="1:7" ht="24" customHeight="1" x14ac:dyDescent="0.2">
      <c r="A4752" s="277" t="s">
        <v>602</v>
      </c>
      <c r="B4752" s="93" t="str">
        <f>Comitente</f>
        <v>DIRECCION PROVINCIAL DE ESPACIOS VERDES</v>
      </c>
      <c r="C4752" s="89"/>
      <c r="D4752" s="94"/>
      <c r="E4752" s="94"/>
      <c r="F4752" s="95"/>
      <c r="G4752" s="278"/>
    </row>
    <row r="4753" spans="1:123" ht="24" customHeight="1" x14ac:dyDescent="0.2">
      <c r="A4753" s="277" t="s">
        <v>603</v>
      </c>
      <c r="B4753" s="93">
        <f>Contratista</f>
        <v>0</v>
      </c>
      <c r="C4753" s="90"/>
      <c r="D4753" s="90"/>
      <c r="E4753" s="90"/>
      <c r="F4753" s="96"/>
      <c r="G4753" s="279"/>
    </row>
    <row r="4754" spans="1:123" ht="24" customHeight="1" x14ac:dyDescent="0.2">
      <c r="A4754" s="277" t="s">
        <v>24</v>
      </c>
      <c r="B4754" s="93" t="str">
        <f>Obra</f>
        <v>EXTRACCION DE MANGRULLO EXISTENTE, PROVISION DE NUEVO MANGRULLO Y REFUNCIONALIZACION DE JUEGOS DE NIÑOS EN PARQUE DE MAYO</v>
      </c>
      <c r="C4754" s="90"/>
      <c r="D4754" s="90"/>
      <c r="E4754" s="90"/>
      <c r="F4754" s="96" t="s">
        <v>38</v>
      </c>
      <c r="G4754" s="280">
        <f>Fecha_Base</f>
        <v>44865</v>
      </c>
    </row>
    <row r="4755" spans="1:123" ht="24" customHeight="1" x14ac:dyDescent="0.2">
      <c r="A4755" s="281" t="s">
        <v>601</v>
      </c>
      <c r="B4755" s="91" t="str">
        <f>Ubicación</f>
        <v>CAPITAL</v>
      </c>
      <c r="C4755" s="91"/>
      <c r="D4755" s="97"/>
      <c r="E4755" s="98"/>
      <c r="G4755" s="282"/>
    </row>
    <row r="4756" spans="1:123" ht="24" customHeight="1" x14ac:dyDescent="0.2">
      <c r="A4756" s="281" t="s">
        <v>39</v>
      </c>
      <c r="B4756" s="100" t="str">
        <f>IFERROR(VALUE(LEFT(B4757,FIND(".",B4757)-1)),"")</f>
        <v/>
      </c>
      <c r="C4756" s="92" t="str">
        <f>IFERROR(VLOOKUP(B4756,Tabla_CyP,2,FALSE),"")</f>
        <v/>
      </c>
      <c r="E4756" s="98"/>
      <c r="G4756" s="282"/>
    </row>
    <row r="4757" spans="1:123" ht="24" customHeight="1" x14ac:dyDescent="0.2">
      <c r="A4757" s="281" t="s">
        <v>25</v>
      </c>
      <c r="B4757" s="101" t="str">
        <f>IFERROR(VLOOKUP(COUNTIF($A$1:A4757,"ANALISIS DE PRECIOS"),Tabla_NumeroItem,2,FALSE),"")</f>
        <v/>
      </c>
      <c r="C4757" s="92" t="str">
        <f>IFERROR(VLOOKUP(B4757,Tabla_CyP,2,FALSE),"")</f>
        <v/>
      </c>
      <c r="D4757" s="97"/>
      <c r="E4757" s="98"/>
      <c r="F4757" s="96" t="s">
        <v>26</v>
      </c>
      <c r="G4757" s="283" t="str">
        <f>IFERROR(VLOOKUP(B4757,Tabla_CyP,4,FALSE),"")</f>
        <v/>
      </c>
    </row>
    <row r="4758" spans="1:123" ht="24" customHeight="1" x14ac:dyDescent="0.2">
      <c r="A4758" s="281"/>
      <c r="B4758" s="91"/>
      <c r="D4758" s="97"/>
      <c r="E4758" s="98"/>
      <c r="G4758" s="282"/>
    </row>
    <row r="4759" spans="1:123" ht="24" customHeight="1" x14ac:dyDescent="0.2">
      <c r="A4759" s="334" t="s">
        <v>507</v>
      </c>
      <c r="B4759" s="335"/>
      <c r="C4759" s="336" t="s">
        <v>0</v>
      </c>
      <c r="D4759" s="336" t="s">
        <v>27</v>
      </c>
      <c r="E4759" s="338" t="s">
        <v>28</v>
      </c>
      <c r="F4759" s="340" t="s">
        <v>29</v>
      </c>
      <c r="G4759" s="340" t="s">
        <v>30</v>
      </c>
    </row>
    <row r="4760" spans="1:123" s="97" customFormat="1" ht="24" customHeight="1" x14ac:dyDescent="0.2">
      <c r="A4760" s="102" t="s">
        <v>508</v>
      </c>
      <c r="B4760" s="102" t="s">
        <v>509</v>
      </c>
      <c r="C4760" s="337"/>
      <c r="D4760" s="337"/>
      <c r="E4760" s="339"/>
      <c r="F4760" s="341"/>
      <c r="G4760" s="341"/>
      <c r="H4760" s="230"/>
      <c r="I4760" s="230"/>
      <c r="J4760" s="230"/>
      <c r="K4760" s="230"/>
      <c r="L4760" s="230"/>
      <c r="M4760" s="230"/>
      <c r="N4760" s="230"/>
      <c r="O4760" s="230"/>
      <c r="P4760" s="230"/>
      <c r="Q4760" s="230"/>
      <c r="R4760" s="230"/>
      <c r="S4760" s="230"/>
      <c r="T4760" s="230"/>
      <c r="U4760" s="230"/>
      <c r="V4760" s="230"/>
      <c r="W4760" s="230"/>
      <c r="X4760" s="230"/>
      <c r="Y4760" s="230"/>
      <c r="Z4760" s="230"/>
      <c r="AA4760" s="230"/>
      <c r="AB4760" s="230"/>
      <c r="AC4760" s="230"/>
      <c r="AD4760" s="230"/>
      <c r="AE4760" s="230"/>
      <c r="AF4760" s="230"/>
      <c r="AG4760" s="230"/>
      <c r="AH4760" s="230"/>
      <c r="AI4760" s="230"/>
      <c r="AJ4760" s="230"/>
      <c r="AK4760" s="230"/>
      <c r="AL4760" s="230"/>
      <c r="AM4760" s="230"/>
      <c r="AN4760" s="230"/>
      <c r="AO4760" s="230"/>
      <c r="AP4760" s="230"/>
      <c r="AQ4760" s="230"/>
      <c r="AR4760" s="230"/>
      <c r="AS4760" s="230"/>
      <c r="AT4760" s="230"/>
      <c r="AU4760" s="230"/>
      <c r="AV4760" s="230"/>
      <c r="AW4760" s="230"/>
      <c r="AX4760" s="230"/>
      <c r="AY4760" s="230"/>
      <c r="AZ4760" s="230"/>
      <c r="BA4760" s="230"/>
      <c r="BB4760" s="230"/>
      <c r="BC4760" s="230"/>
      <c r="BD4760" s="230"/>
      <c r="BE4760" s="230"/>
      <c r="BF4760" s="230"/>
      <c r="BG4760" s="230"/>
      <c r="BH4760" s="230"/>
      <c r="BI4760" s="230"/>
      <c r="BJ4760" s="230"/>
      <c r="BK4760" s="230"/>
      <c r="BL4760" s="230"/>
      <c r="BM4760" s="230"/>
      <c r="BN4760" s="230"/>
      <c r="BO4760" s="230"/>
      <c r="BP4760" s="230"/>
      <c r="BQ4760" s="230"/>
      <c r="BR4760" s="230"/>
      <c r="BS4760" s="230"/>
      <c r="BT4760" s="230"/>
      <c r="BU4760" s="230"/>
      <c r="BV4760" s="230"/>
      <c r="BW4760" s="230"/>
      <c r="BX4760" s="230"/>
      <c r="BY4760" s="230"/>
      <c r="BZ4760" s="230"/>
      <c r="CA4760" s="230"/>
      <c r="CB4760" s="230"/>
      <c r="CC4760" s="230"/>
      <c r="CD4760" s="230"/>
      <c r="CE4760" s="230"/>
      <c r="CF4760" s="230"/>
      <c r="CG4760" s="230"/>
      <c r="CH4760" s="230"/>
      <c r="CI4760" s="230"/>
      <c r="CJ4760" s="230"/>
      <c r="CK4760" s="230"/>
      <c r="CL4760" s="230"/>
      <c r="CM4760" s="230"/>
      <c r="CN4760" s="230"/>
      <c r="CO4760" s="230"/>
      <c r="CP4760" s="230"/>
      <c r="CQ4760" s="230"/>
      <c r="CR4760" s="230"/>
      <c r="CS4760" s="230"/>
      <c r="CT4760" s="230"/>
      <c r="CU4760" s="230"/>
      <c r="CV4760" s="230"/>
      <c r="CW4760" s="230"/>
      <c r="CX4760" s="230"/>
      <c r="CY4760" s="230"/>
      <c r="CZ4760" s="230"/>
      <c r="DA4760" s="230"/>
      <c r="DB4760" s="230"/>
      <c r="DC4760" s="230"/>
      <c r="DD4760" s="230"/>
      <c r="DE4760" s="230"/>
      <c r="DF4760" s="230"/>
      <c r="DG4760" s="230"/>
      <c r="DH4760" s="230"/>
      <c r="DI4760" s="230"/>
      <c r="DJ4760" s="230"/>
      <c r="DK4760" s="230"/>
      <c r="DL4760" s="230"/>
      <c r="DM4760" s="230"/>
      <c r="DN4760" s="230"/>
      <c r="DO4760" s="230"/>
      <c r="DP4760" s="230"/>
      <c r="DQ4760" s="230"/>
      <c r="DR4760" s="230"/>
      <c r="DS4760" s="230"/>
    </row>
    <row r="4761" spans="1:123" ht="24" customHeight="1" x14ac:dyDescent="0.2">
      <c r="A4761" s="284"/>
      <c r="B4761" s="103"/>
      <c r="C4761" s="143" t="s">
        <v>604</v>
      </c>
      <c r="D4761" s="104"/>
      <c r="E4761" s="105"/>
      <c r="F4761" s="106"/>
      <c r="G4761" s="285"/>
    </row>
    <row r="4762" spans="1:123" s="229" customFormat="1" ht="24" customHeight="1" x14ac:dyDescent="0.2">
      <c r="A4762" s="224" t="str">
        <f t="shared" ref="A4762:A4775" si="1426">IFERROR(VLOOKUP(C4762,Tabla_Insumos,4,FALSE),"")</f>
        <v/>
      </c>
      <c r="B4762" s="222" t="str">
        <f>IFERROR(VLOOKUP(C4762,Tabla_Insumos,5,FALSE),"")</f>
        <v/>
      </c>
      <c r="C4762" s="223"/>
      <c r="D4762" s="224" t="str">
        <f t="shared" ref="D4762:D4775" si="1427">IFERROR(VLOOKUP(C4762,Tabla_Insumos,2,FALSE),"")</f>
        <v/>
      </c>
      <c r="E4762" s="225"/>
      <c r="F4762" s="226">
        <f t="shared" ref="F4762:F4775" si="1428">IFERROR(VLOOKUP(C4762,Tabla_Insumos,3,FALSE),0)</f>
        <v>0</v>
      </c>
      <c r="G4762" s="286">
        <f>ROUND(E4762*F4762,2)</f>
        <v>0</v>
      </c>
    </row>
    <row r="4763" spans="1:123" s="229" customFormat="1" ht="24" customHeight="1" x14ac:dyDescent="0.2">
      <c r="A4763" s="224" t="str">
        <f t="shared" si="1426"/>
        <v/>
      </c>
      <c r="B4763" s="222" t="str">
        <f t="shared" ref="B4763:B4775" si="1429">IFERROR(VLOOKUP(C4763,Tabla_Insumos,5,FALSE),"")</f>
        <v/>
      </c>
      <c r="C4763" s="223"/>
      <c r="D4763" s="224" t="str">
        <f t="shared" si="1427"/>
        <v/>
      </c>
      <c r="E4763" s="225"/>
      <c r="F4763" s="226">
        <f t="shared" si="1428"/>
        <v>0</v>
      </c>
      <c r="G4763" s="286">
        <f t="shared" ref="G4763:G4775" si="1430">ROUND(E4763*F4763,2)</f>
        <v>0</v>
      </c>
    </row>
    <row r="4764" spans="1:123" s="229" customFormat="1" ht="24" customHeight="1" x14ac:dyDescent="0.2">
      <c r="A4764" s="224" t="str">
        <f t="shared" si="1426"/>
        <v/>
      </c>
      <c r="B4764" s="222" t="str">
        <f t="shared" si="1429"/>
        <v/>
      </c>
      <c r="C4764" s="223"/>
      <c r="D4764" s="224" t="str">
        <f t="shared" si="1427"/>
        <v/>
      </c>
      <c r="E4764" s="225"/>
      <c r="F4764" s="226">
        <f t="shared" si="1428"/>
        <v>0</v>
      </c>
      <c r="G4764" s="286">
        <f t="shared" si="1430"/>
        <v>0</v>
      </c>
    </row>
    <row r="4765" spans="1:123" s="229" customFormat="1" ht="24" customHeight="1" x14ac:dyDescent="0.2">
      <c r="A4765" s="224" t="str">
        <f t="shared" si="1426"/>
        <v/>
      </c>
      <c r="B4765" s="222" t="str">
        <f t="shared" si="1429"/>
        <v/>
      </c>
      <c r="C4765" s="223"/>
      <c r="D4765" s="224" t="str">
        <f t="shared" si="1427"/>
        <v/>
      </c>
      <c r="E4765" s="225"/>
      <c r="F4765" s="226">
        <f t="shared" si="1428"/>
        <v>0</v>
      </c>
      <c r="G4765" s="286">
        <f t="shared" si="1430"/>
        <v>0</v>
      </c>
    </row>
    <row r="4766" spans="1:123" s="229" customFormat="1" ht="24" customHeight="1" x14ac:dyDescent="0.2">
      <c r="A4766" s="224" t="str">
        <f t="shared" si="1426"/>
        <v/>
      </c>
      <c r="B4766" s="222" t="str">
        <f t="shared" si="1429"/>
        <v/>
      </c>
      <c r="C4766" s="223"/>
      <c r="D4766" s="224" t="str">
        <f t="shared" si="1427"/>
        <v/>
      </c>
      <c r="E4766" s="225"/>
      <c r="F4766" s="226">
        <f t="shared" si="1428"/>
        <v>0</v>
      </c>
      <c r="G4766" s="286">
        <f t="shared" si="1430"/>
        <v>0</v>
      </c>
    </row>
    <row r="4767" spans="1:123" s="229" customFormat="1" ht="24" customHeight="1" x14ac:dyDescent="0.2">
      <c r="A4767" s="224" t="str">
        <f t="shared" si="1426"/>
        <v/>
      </c>
      <c r="B4767" s="222" t="str">
        <f t="shared" si="1429"/>
        <v/>
      </c>
      <c r="C4767" s="223"/>
      <c r="D4767" s="224" t="str">
        <f t="shared" si="1427"/>
        <v/>
      </c>
      <c r="E4767" s="225"/>
      <c r="F4767" s="226">
        <f t="shared" si="1428"/>
        <v>0</v>
      </c>
      <c r="G4767" s="286">
        <f t="shared" si="1430"/>
        <v>0</v>
      </c>
    </row>
    <row r="4768" spans="1:123" s="229" customFormat="1" ht="24" customHeight="1" x14ac:dyDescent="0.2">
      <c r="A4768" s="224" t="str">
        <f t="shared" si="1426"/>
        <v/>
      </c>
      <c r="B4768" s="222" t="str">
        <f t="shared" si="1429"/>
        <v/>
      </c>
      <c r="C4768" s="223"/>
      <c r="D4768" s="224" t="str">
        <f t="shared" si="1427"/>
        <v/>
      </c>
      <c r="E4768" s="225"/>
      <c r="F4768" s="226">
        <f t="shared" si="1428"/>
        <v>0</v>
      </c>
      <c r="G4768" s="286">
        <f t="shared" si="1430"/>
        <v>0</v>
      </c>
    </row>
    <row r="4769" spans="1:7" s="229" customFormat="1" ht="24" customHeight="1" x14ac:dyDescent="0.2">
      <c r="A4769" s="224" t="str">
        <f t="shared" si="1426"/>
        <v/>
      </c>
      <c r="B4769" s="222" t="str">
        <f t="shared" si="1429"/>
        <v/>
      </c>
      <c r="C4769" s="223"/>
      <c r="D4769" s="224" t="str">
        <f t="shared" si="1427"/>
        <v/>
      </c>
      <c r="E4769" s="225"/>
      <c r="F4769" s="226">
        <f t="shared" si="1428"/>
        <v>0</v>
      </c>
      <c r="G4769" s="286">
        <f t="shared" si="1430"/>
        <v>0</v>
      </c>
    </row>
    <row r="4770" spans="1:7" s="229" customFormat="1" ht="24" customHeight="1" x14ac:dyDescent="0.2">
      <c r="A4770" s="224" t="str">
        <f t="shared" si="1426"/>
        <v/>
      </c>
      <c r="B4770" s="222" t="str">
        <f t="shared" si="1429"/>
        <v/>
      </c>
      <c r="C4770" s="223"/>
      <c r="D4770" s="224" t="str">
        <f t="shared" si="1427"/>
        <v/>
      </c>
      <c r="E4770" s="225"/>
      <c r="F4770" s="226">
        <f t="shared" si="1428"/>
        <v>0</v>
      </c>
      <c r="G4770" s="286">
        <f t="shared" si="1430"/>
        <v>0</v>
      </c>
    </row>
    <row r="4771" spans="1:7" s="229" customFormat="1" ht="24" customHeight="1" x14ac:dyDescent="0.2">
      <c r="A4771" s="224" t="str">
        <f t="shared" si="1426"/>
        <v/>
      </c>
      <c r="B4771" s="222" t="str">
        <f t="shared" si="1429"/>
        <v/>
      </c>
      <c r="C4771" s="223"/>
      <c r="D4771" s="224" t="str">
        <f t="shared" si="1427"/>
        <v/>
      </c>
      <c r="E4771" s="225"/>
      <c r="F4771" s="226">
        <f t="shared" si="1428"/>
        <v>0</v>
      </c>
      <c r="G4771" s="286">
        <f t="shared" si="1430"/>
        <v>0</v>
      </c>
    </row>
    <row r="4772" spans="1:7" s="229" customFormat="1" ht="24" customHeight="1" x14ac:dyDescent="0.2">
      <c r="A4772" s="224" t="str">
        <f t="shared" si="1426"/>
        <v/>
      </c>
      <c r="B4772" s="222" t="str">
        <f t="shared" si="1429"/>
        <v/>
      </c>
      <c r="C4772" s="223"/>
      <c r="D4772" s="224" t="str">
        <f t="shared" si="1427"/>
        <v/>
      </c>
      <c r="E4772" s="225"/>
      <c r="F4772" s="226">
        <f t="shared" si="1428"/>
        <v>0</v>
      </c>
      <c r="G4772" s="286">
        <f t="shared" si="1430"/>
        <v>0</v>
      </c>
    </row>
    <row r="4773" spans="1:7" s="229" customFormat="1" ht="24" customHeight="1" x14ac:dyDescent="0.2">
      <c r="A4773" s="224" t="str">
        <f t="shared" si="1426"/>
        <v/>
      </c>
      <c r="B4773" s="222" t="str">
        <f t="shared" si="1429"/>
        <v/>
      </c>
      <c r="C4773" s="223"/>
      <c r="D4773" s="224" t="str">
        <f t="shared" si="1427"/>
        <v/>
      </c>
      <c r="E4773" s="225"/>
      <c r="F4773" s="226">
        <f t="shared" si="1428"/>
        <v>0</v>
      </c>
      <c r="G4773" s="286">
        <f t="shared" si="1430"/>
        <v>0</v>
      </c>
    </row>
    <row r="4774" spans="1:7" s="229" customFormat="1" ht="24" customHeight="1" x14ac:dyDescent="0.2">
      <c r="A4774" s="224" t="str">
        <f t="shared" si="1426"/>
        <v/>
      </c>
      <c r="B4774" s="222" t="str">
        <f t="shared" si="1429"/>
        <v/>
      </c>
      <c r="C4774" s="223"/>
      <c r="D4774" s="224" t="str">
        <f t="shared" si="1427"/>
        <v/>
      </c>
      <c r="E4774" s="225"/>
      <c r="F4774" s="226">
        <f t="shared" si="1428"/>
        <v>0</v>
      </c>
      <c r="G4774" s="286">
        <f t="shared" si="1430"/>
        <v>0</v>
      </c>
    </row>
    <row r="4775" spans="1:7" s="229" customFormat="1" ht="24" customHeight="1" x14ac:dyDescent="0.2">
      <c r="A4775" s="224" t="str">
        <f t="shared" si="1426"/>
        <v/>
      </c>
      <c r="B4775" s="222" t="str">
        <f t="shared" si="1429"/>
        <v/>
      </c>
      <c r="C4775" s="223"/>
      <c r="D4775" s="224" t="str">
        <f t="shared" si="1427"/>
        <v/>
      </c>
      <c r="E4775" s="225"/>
      <c r="F4775" s="227">
        <f t="shared" si="1428"/>
        <v>0</v>
      </c>
      <c r="G4775" s="286">
        <f t="shared" si="1430"/>
        <v>0</v>
      </c>
    </row>
    <row r="4776" spans="1:7" ht="24" customHeight="1" x14ac:dyDescent="0.2">
      <c r="A4776" s="287"/>
      <c r="D4776" s="97"/>
      <c r="E4776" s="98"/>
      <c r="F4776" s="273" t="s">
        <v>31</v>
      </c>
      <c r="G4776" s="288">
        <f>SUBTOTAL(9,G4762:G4775)</f>
        <v>0</v>
      </c>
    </row>
    <row r="4777" spans="1:7" ht="24" customHeight="1" x14ac:dyDescent="0.2">
      <c r="A4777" s="287"/>
      <c r="C4777" s="107" t="s">
        <v>605</v>
      </c>
      <c r="D4777" s="97"/>
      <c r="E4777" s="98"/>
      <c r="G4777" s="289"/>
    </row>
    <row r="4778" spans="1:7" s="229" customFormat="1" ht="24" customHeight="1" x14ac:dyDescent="0.2">
      <c r="A4778" s="224" t="str">
        <f t="shared" ref="A4778:A4785" si="1431">IFERROR(VLOOKUP(C4778,Tabla_Insumos,4,FALSE),"")</f>
        <v/>
      </c>
      <c r="B4778" s="222">
        <f t="shared" ref="B4778:B4785" si="1432">IFERROR(VLOOKUP(A4778,Tabla_Indices,5,FALSE),"")</f>
        <v>0</v>
      </c>
      <c r="C4778" s="223"/>
      <c r="D4778" s="224" t="str">
        <f t="shared" ref="D4778:D4785" si="1433">IFERROR(VLOOKUP(C4778,Tabla_Insumos,2,FALSE),"")</f>
        <v/>
      </c>
      <c r="E4778" s="225"/>
      <c r="F4778" s="228">
        <f t="shared" ref="F4778:F4785" si="1434">IFERROR(VLOOKUP(C4778,Tabla_Insumos,3,FALSE),0)</f>
        <v>0</v>
      </c>
      <c r="G4778" s="286">
        <f>ROUND(E4778*F4778,2)</f>
        <v>0</v>
      </c>
    </row>
    <row r="4779" spans="1:7" s="229" customFormat="1" ht="24" customHeight="1" x14ac:dyDescent="0.2">
      <c r="A4779" s="224" t="str">
        <f t="shared" si="1431"/>
        <v/>
      </c>
      <c r="B4779" s="222">
        <f t="shared" si="1432"/>
        <v>0</v>
      </c>
      <c r="C4779" s="223"/>
      <c r="D4779" s="224" t="str">
        <f t="shared" si="1433"/>
        <v/>
      </c>
      <c r="E4779" s="225"/>
      <c r="F4779" s="228">
        <f t="shared" si="1434"/>
        <v>0</v>
      </c>
      <c r="G4779" s="286">
        <f>ROUND(E4779*F4779,2)</f>
        <v>0</v>
      </c>
    </row>
    <row r="4780" spans="1:7" s="229" customFormat="1" ht="24" customHeight="1" x14ac:dyDescent="0.2">
      <c r="A4780" s="224" t="str">
        <f t="shared" si="1431"/>
        <v/>
      </c>
      <c r="B4780" s="222">
        <f t="shared" si="1432"/>
        <v>0</v>
      </c>
      <c r="C4780" s="223"/>
      <c r="D4780" s="224" t="str">
        <f t="shared" si="1433"/>
        <v/>
      </c>
      <c r="E4780" s="225"/>
      <c r="F4780" s="228">
        <f t="shared" si="1434"/>
        <v>0</v>
      </c>
      <c r="G4780" s="286">
        <f t="shared" ref="G4780:G4785" si="1435">ROUND(E4780*F4780,2)</f>
        <v>0</v>
      </c>
    </row>
    <row r="4781" spans="1:7" s="229" customFormat="1" ht="24" customHeight="1" x14ac:dyDescent="0.2">
      <c r="A4781" s="224" t="str">
        <f t="shared" si="1431"/>
        <v/>
      </c>
      <c r="B4781" s="222">
        <f t="shared" si="1432"/>
        <v>0</v>
      </c>
      <c r="C4781" s="223"/>
      <c r="D4781" s="224" t="str">
        <f t="shared" si="1433"/>
        <v/>
      </c>
      <c r="E4781" s="225"/>
      <c r="F4781" s="228">
        <f t="shared" si="1434"/>
        <v>0</v>
      </c>
      <c r="G4781" s="286">
        <f t="shared" si="1435"/>
        <v>0</v>
      </c>
    </row>
    <row r="4782" spans="1:7" s="229" customFormat="1" ht="24" customHeight="1" x14ac:dyDescent="0.2">
      <c r="A4782" s="224" t="str">
        <f t="shared" si="1431"/>
        <v/>
      </c>
      <c r="B4782" s="222">
        <f t="shared" si="1432"/>
        <v>0</v>
      </c>
      <c r="C4782" s="223"/>
      <c r="D4782" s="224" t="str">
        <f t="shared" si="1433"/>
        <v/>
      </c>
      <c r="E4782" s="225"/>
      <c r="F4782" s="226">
        <f t="shared" si="1434"/>
        <v>0</v>
      </c>
      <c r="G4782" s="286">
        <f t="shared" si="1435"/>
        <v>0</v>
      </c>
    </row>
    <row r="4783" spans="1:7" s="229" customFormat="1" ht="24" customHeight="1" x14ac:dyDescent="0.2">
      <c r="A4783" s="224" t="str">
        <f t="shared" si="1431"/>
        <v/>
      </c>
      <c r="B4783" s="222">
        <f t="shared" si="1432"/>
        <v>0</v>
      </c>
      <c r="C4783" s="223"/>
      <c r="D4783" s="224" t="str">
        <f t="shared" si="1433"/>
        <v/>
      </c>
      <c r="E4783" s="225"/>
      <c r="F4783" s="226">
        <f t="shared" si="1434"/>
        <v>0</v>
      </c>
      <c r="G4783" s="286">
        <f t="shared" si="1435"/>
        <v>0</v>
      </c>
    </row>
    <row r="4784" spans="1:7" s="229" customFormat="1" ht="24" customHeight="1" x14ac:dyDescent="0.2">
      <c r="A4784" s="224" t="str">
        <f t="shared" si="1431"/>
        <v/>
      </c>
      <c r="B4784" s="222">
        <f t="shared" si="1432"/>
        <v>0</v>
      </c>
      <c r="C4784" s="223"/>
      <c r="D4784" s="224" t="str">
        <f t="shared" si="1433"/>
        <v/>
      </c>
      <c r="E4784" s="225"/>
      <c r="F4784" s="226">
        <f t="shared" si="1434"/>
        <v>0</v>
      </c>
      <c r="G4784" s="286">
        <f t="shared" si="1435"/>
        <v>0</v>
      </c>
    </row>
    <row r="4785" spans="1:7" s="229" customFormat="1" ht="24" customHeight="1" x14ac:dyDescent="0.2">
      <c r="A4785" s="224" t="str">
        <f t="shared" si="1431"/>
        <v/>
      </c>
      <c r="B4785" s="222">
        <f t="shared" si="1432"/>
        <v>0</v>
      </c>
      <c r="C4785" s="223"/>
      <c r="D4785" s="224" t="str">
        <f t="shared" si="1433"/>
        <v/>
      </c>
      <c r="E4785" s="225"/>
      <c r="F4785" s="226">
        <f t="shared" si="1434"/>
        <v>0</v>
      </c>
      <c r="G4785" s="286">
        <f t="shared" si="1435"/>
        <v>0</v>
      </c>
    </row>
    <row r="4786" spans="1:7" ht="24" customHeight="1" x14ac:dyDescent="0.2">
      <c r="A4786" s="287"/>
      <c r="D4786" s="97"/>
      <c r="E4786" s="98"/>
      <c r="F4786" s="273" t="s">
        <v>32</v>
      </c>
      <c r="G4786" s="288">
        <f>SUBTOTAL(9,G4778:G4785)</f>
        <v>0</v>
      </c>
    </row>
    <row r="4787" spans="1:7" ht="24" customHeight="1" x14ac:dyDescent="0.2">
      <c r="A4787" s="287"/>
      <c r="C4787" s="107" t="s">
        <v>606</v>
      </c>
      <c r="D4787" s="97"/>
      <c r="E4787" s="98"/>
      <c r="G4787" s="289"/>
    </row>
    <row r="4788" spans="1:7" s="229" customFormat="1" ht="24" customHeight="1" x14ac:dyDescent="0.2">
      <c r="A4788" s="224" t="str">
        <f t="shared" ref="A4788:A4796" si="1436">IFERROR(VLOOKUP(C4788,Tabla_Insumos,4,FALSE),"")</f>
        <v/>
      </c>
      <c r="B4788" s="222" t="str">
        <f t="shared" ref="B4788:B4796" si="1437">IFERROR(VLOOKUP(C4788,Tabla_Insumos,5,FALSE),"")</f>
        <v/>
      </c>
      <c r="C4788" s="223"/>
      <c r="D4788" s="224" t="str">
        <f t="shared" ref="D4788:D4796" si="1438">IFERROR(VLOOKUP(C4788,Tabla_Insumos,2,FALSE),"")</f>
        <v/>
      </c>
      <c r="E4788" s="225"/>
      <c r="F4788" s="226">
        <f t="shared" ref="F4788:F4796" si="1439">IFERROR(VLOOKUP(C4788,Tabla_Insumos,3,FALSE),0)</f>
        <v>0</v>
      </c>
      <c r="G4788" s="286">
        <f t="shared" ref="G4788:G4796" si="1440">ROUND(E4788*F4788,2)</f>
        <v>0</v>
      </c>
    </row>
    <row r="4789" spans="1:7" s="229" customFormat="1" ht="24" customHeight="1" x14ac:dyDescent="0.2">
      <c r="A4789" s="224" t="str">
        <f t="shared" si="1436"/>
        <v/>
      </c>
      <c r="B4789" s="222" t="str">
        <f t="shared" si="1437"/>
        <v/>
      </c>
      <c r="C4789" s="223"/>
      <c r="D4789" s="224" t="str">
        <f t="shared" si="1438"/>
        <v/>
      </c>
      <c r="E4789" s="225"/>
      <c r="F4789" s="226">
        <f t="shared" si="1439"/>
        <v>0</v>
      </c>
      <c r="G4789" s="286">
        <f t="shared" si="1440"/>
        <v>0</v>
      </c>
    </row>
    <row r="4790" spans="1:7" s="229" customFormat="1" ht="24" customHeight="1" x14ac:dyDescent="0.2">
      <c r="A4790" s="224" t="str">
        <f t="shared" si="1436"/>
        <v/>
      </c>
      <c r="B4790" s="222" t="str">
        <f t="shared" si="1437"/>
        <v/>
      </c>
      <c r="C4790" s="223"/>
      <c r="D4790" s="224" t="str">
        <f t="shared" si="1438"/>
        <v/>
      </c>
      <c r="E4790" s="225"/>
      <c r="F4790" s="226">
        <f t="shared" si="1439"/>
        <v>0</v>
      </c>
      <c r="G4790" s="286">
        <f t="shared" si="1440"/>
        <v>0</v>
      </c>
    </row>
    <row r="4791" spans="1:7" s="229" customFormat="1" ht="24" customHeight="1" x14ac:dyDescent="0.2">
      <c r="A4791" s="224" t="str">
        <f t="shared" si="1436"/>
        <v/>
      </c>
      <c r="B4791" s="222" t="str">
        <f t="shared" si="1437"/>
        <v/>
      </c>
      <c r="C4791" s="223"/>
      <c r="D4791" s="224" t="str">
        <f t="shared" si="1438"/>
        <v/>
      </c>
      <c r="E4791" s="225"/>
      <c r="F4791" s="226">
        <f t="shared" si="1439"/>
        <v>0</v>
      </c>
      <c r="G4791" s="286">
        <f t="shared" si="1440"/>
        <v>0</v>
      </c>
    </row>
    <row r="4792" spans="1:7" s="229" customFormat="1" ht="24" customHeight="1" x14ac:dyDescent="0.2">
      <c r="A4792" s="224" t="str">
        <f t="shared" si="1436"/>
        <v/>
      </c>
      <c r="B4792" s="222" t="str">
        <f t="shared" si="1437"/>
        <v/>
      </c>
      <c r="C4792" s="223"/>
      <c r="D4792" s="224" t="str">
        <f t="shared" si="1438"/>
        <v/>
      </c>
      <c r="E4792" s="225"/>
      <c r="F4792" s="226">
        <f t="shared" si="1439"/>
        <v>0</v>
      </c>
      <c r="G4792" s="286">
        <f t="shared" si="1440"/>
        <v>0</v>
      </c>
    </row>
    <row r="4793" spans="1:7" s="229" customFormat="1" ht="24" customHeight="1" x14ac:dyDescent="0.2">
      <c r="A4793" s="224" t="str">
        <f t="shared" si="1436"/>
        <v/>
      </c>
      <c r="B4793" s="222" t="str">
        <f t="shared" si="1437"/>
        <v/>
      </c>
      <c r="C4793" s="223"/>
      <c r="D4793" s="224" t="str">
        <f t="shared" si="1438"/>
        <v/>
      </c>
      <c r="E4793" s="225"/>
      <c r="F4793" s="226">
        <f t="shared" si="1439"/>
        <v>0</v>
      </c>
      <c r="G4793" s="286">
        <f t="shared" si="1440"/>
        <v>0</v>
      </c>
    </row>
    <row r="4794" spans="1:7" s="229" customFormat="1" ht="24" customHeight="1" x14ac:dyDescent="0.2">
      <c r="A4794" s="224" t="str">
        <f t="shared" si="1436"/>
        <v/>
      </c>
      <c r="B4794" s="222" t="str">
        <f t="shared" si="1437"/>
        <v/>
      </c>
      <c r="C4794" s="223"/>
      <c r="D4794" s="224" t="str">
        <f t="shared" si="1438"/>
        <v/>
      </c>
      <c r="E4794" s="225"/>
      <c r="F4794" s="226">
        <f t="shared" si="1439"/>
        <v>0</v>
      </c>
      <c r="G4794" s="286">
        <f t="shared" si="1440"/>
        <v>0</v>
      </c>
    </row>
    <row r="4795" spans="1:7" s="229" customFormat="1" ht="24" customHeight="1" x14ac:dyDescent="0.2">
      <c r="A4795" s="224" t="str">
        <f t="shared" si="1436"/>
        <v/>
      </c>
      <c r="B4795" s="222" t="str">
        <f t="shared" si="1437"/>
        <v/>
      </c>
      <c r="C4795" s="223"/>
      <c r="D4795" s="224" t="str">
        <f t="shared" si="1438"/>
        <v/>
      </c>
      <c r="E4795" s="225"/>
      <c r="F4795" s="226">
        <f t="shared" si="1439"/>
        <v>0</v>
      </c>
      <c r="G4795" s="286">
        <f t="shared" si="1440"/>
        <v>0</v>
      </c>
    </row>
    <row r="4796" spans="1:7" s="229" customFormat="1" ht="24" customHeight="1" x14ac:dyDescent="0.2">
      <c r="A4796" s="224" t="str">
        <f t="shared" si="1436"/>
        <v/>
      </c>
      <c r="B4796" s="222" t="str">
        <f t="shared" si="1437"/>
        <v/>
      </c>
      <c r="C4796" s="223"/>
      <c r="D4796" s="224" t="str">
        <f t="shared" si="1438"/>
        <v/>
      </c>
      <c r="E4796" s="225"/>
      <c r="F4796" s="226">
        <f t="shared" si="1439"/>
        <v>0</v>
      </c>
      <c r="G4796" s="286">
        <f t="shared" si="1440"/>
        <v>0</v>
      </c>
    </row>
    <row r="4797" spans="1:7" ht="24" customHeight="1" x14ac:dyDescent="0.2">
      <c r="A4797" s="290"/>
      <c r="B4797" s="97"/>
      <c r="D4797" s="97"/>
      <c r="E4797" s="98"/>
      <c r="F4797" s="273" t="s">
        <v>33</v>
      </c>
      <c r="G4797" s="288">
        <f>SUBTOTAL(9,G4788:G4796)</f>
        <v>0</v>
      </c>
    </row>
    <row r="4798" spans="1:7" ht="24" customHeight="1" x14ac:dyDescent="0.2">
      <c r="A4798" s="291"/>
      <c r="B4798" s="97"/>
      <c r="D4798" s="97"/>
      <c r="E4798" s="98"/>
      <c r="G4798" s="289"/>
    </row>
    <row r="4799" spans="1:7" ht="24" customHeight="1" x14ac:dyDescent="0.2">
      <c r="A4799" s="292" t="str">
        <f>B4757</f>
        <v/>
      </c>
      <c r="B4799" s="293" t="str">
        <f>C4757</f>
        <v/>
      </c>
      <c r="C4799" s="104"/>
      <c r="D4799" s="104" t="s">
        <v>34</v>
      </c>
      <c r="E4799" s="105"/>
      <c r="F4799" s="295" t="s">
        <v>35</v>
      </c>
      <c r="G4799" s="294">
        <f>SUBTOTAL(9,G4762:G4798)</f>
        <v>0</v>
      </c>
    </row>
    <row r="4801" spans="1:123" ht="24" customHeight="1" x14ac:dyDescent="0.2">
      <c r="A4801" s="274" t="s">
        <v>37</v>
      </c>
      <c r="B4801" s="275"/>
      <c r="C4801" s="275"/>
      <c r="D4801" s="275"/>
      <c r="E4801" s="275"/>
      <c r="F4801" s="275"/>
      <c r="G4801" s="276"/>
    </row>
    <row r="4802" spans="1:123" ht="24" customHeight="1" x14ac:dyDescent="0.2">
      <c r="A4802" s="277" t="s">
        <v>602</v>
      </c>
      <c r="B4802" s="93" t="str">
        <f>Comitente</f>
        <v>DIRECCION PROVINCIAL DE ESPACIOS VERDES</v>
      </c>
      <c r="C4802" s="89"/>
      <c r="D4802" s="94"/>
      <c r="E4802" s="94"/>
      <c r="F4802" s="95"/>
      <c r="G4802" s="278"/>
    </row>
    <row r="4803" spans="1:123" ht="24" customHeight="1" x14ac:dyDescent="0.2">
      <c r="A4803" s="277" t="s">
        <v>603</v>
      </c>
      <c r="B4803" s="93">
        <f>Contratista</f>
        <v>0</v>
      </c>
      <c r="C4803" s="90"/>
      <c r="D4803" s="90"/>
      <c r="E4803" s="90"/>
      <c r="F4803" s="96"/>
      <c r="G4803" s="279"/>
    </row>
    <row r="4804" spans="1:123" ht="24" customHeight="1" x14ac:dyDescent="0.2">
      <c r="A4804" s="277" t="s">
        <v>24</v>
      </c>
      <c r="B4804" s="93" t="str">
        <f>Obra</f>
        <v>EXTRACCION DE MANGRULLO EXISTENTE, PROVISION DE NUEVO MANGRULLO Y REFUNCIONALIZACION DE JUEGOS DE NIÑOS EN PARQUE DE MAYO</v>
      </c>
      <c r="C4804" s="90"/>
      <c r="D4804" s="90"/>
      <c r="E4804" s="90"/>
      <c r="F4804" s="96" t="s">
        <v>38</v>
      </c>
      <c r="G4804" s="280">
        <f>Fecha_Base</f>
        <v>44865</v>
      </c>
    </row>
    <row r="4805" spans="1:123" ht="24" customHeight="1" x14ac:dyDescent="0.2">
      <c r="A4805" s="281" t="s">
        <v>601</v>
      </c>
      <c r="B4805" s="91" t="str">
        <f>Ubicación</f>
        <v>CAPITAL</v>
      </c>
      <c r="C4805" s="91"/>
      <c r="D4805" s="97"/>
      <c r="E4805" s="98"/>
      <c r="G4805" s="282"/>
    </row>
    <row r="4806" spans="1:123" ht="24" customHeight="1" x14ac:dyDescent="0.2">
      <c r="A4806" s="281" t="s">
        <v>39</v>
      </c>
      <c r="B4806" s="100" t="str">
        <f>IFERROR(VALUE(LEFT(B4807,FIND(".",B4807)-1)),"")</f>
        <v/>
      </c>
      <c r="C4806" s="92" t="str">
        <f>IFERROR(VLOOKUP(B4806,Tabla_CyP,2,FALSE),"")</f>
        <v/>
      </c>
      <c r="E4806" s="98"/>
      <c r="G4806" s="282"/>
    </row>
    <row r="4807" spans="1:123" ht="24" customHeight="1" x14ac:dyDescent="0.2">
      <c r="A4807" s="281" t="s">
        <v>25</v>
      </c>
      <c r="B4807" s="101" t="str">
        <f>IFERROR(VLOOKUP(COUNTIF($A$1:A4807,"ANALISIS DE PRECIOS"),Tabla_NumeroItem,2,FALSE),"")</f>
        <v/>
      </c>
      <c r="C4807" s="92" t="str">
        <f>IFERROR(VLOOKUP(B4807,Tabla_CyP,2,FALSE),"")</f>
        <v/>
      </c>
      <c r="D4807" s="97"/>
      <c r="E4807" s="98"/>
      <c r="F4807" s="96" t="s">
        <v>26</v>
      </c>
      <c r="G4807" s="283" t="str">
        <f>IFERROR(VLOOKUP(B4807,Tabla_CyP,4,FALSE),"")</f>
        <v/>
      </c>
    </row>
    <row r="4808" spans="1:123" ht="24" customHeight="1" x14ac:dyDescent="0.2">
      <c r="A4808" s="281"/>
      <c r="B4808" s="91"/>
      <c r="D4808" s="97"/>
      <c r="E4808" s="98"/>
      <c r="G4808" s="282"/>
    </row>
    <row r="4809" spans="1:123" ht="24" customHeight="1" x14ac:dyDescent="0.2">
      <c r="A4809" s="334" t="s">
        <v>507</v>
      </c>
      <c r="B4809" s="335"/>
      <c r="C4809" s="336" t="s">
        <v>0</v>
      </c>
      <c r="D4809" s="336" t="s">
        <v>27</v>
      </c>
      <c r="E4809" s="338" t="s">
        <v>28</v>
      </c>
      <c r="F4809" s="340" t="s">
        <v>29</v>
      </c>
      <c r="G4809" s="340" t="s">
        <v>30</v>
      </c>
    </row>
    <row r="4810" spans="1:123" s="97" customFormat="1" ht="24" customHeight="1" x14ac:dyDescent="0.2">
      <c r="A4810" s="102" t="s">
        <v>508</v>
      </c>
      <c r="B4810" s="102" t="s">
        <v>509</v>
      </c>
      <c r="C4810" s="337"/>
      <c r="D4810" s="337"/>
      <c r="E4810" s="339"/>
      <c r="F4810" s="341"/>
      <c r="G4810" s="341"/>
      <c r="H4810" s="230"/>
      <c r="I4810" s="230"/>
      <c r="J4810" s="230"/>
      <c r="K4810" s="230"/>
      <c r="L4810" s="230"/>
      <c r="M4810" s="230"/>
      <c r="N4810" s="230"/>
      <c r="O4810" s="230"/>
      <c r="P4810" s="230"/>
      <c r="Q4810" s="230"/>
      <c r="R4810" s="230"/>
      <c r="S4810" s="230"/>
      <c r="T4810" s="230"/>
      <c r="U4810" s="230"/>
      <c r="V4810" s="230"/>
      <c r="W4810" s="230"/>
      <c r="X4810" s="230"/>
      <c r="Y4810" s="230"/>
      <c r="Z4810" s="230"/>
      <c r="AA4810" s="230"/>
      <c r="AB4810" s="230"/>
      <c r="AC4810" s="230"/>
      <c r="AD4810" s="230"/>
      <c r="AE4810" s="230"/>
      <c r="AF4810" s="230"/>
      <c r="AG4810" s="230"/>
      <c r="AH4810" s="230"/>
      <c r="AI4810" s="230"/>
      <c r="AJ4810" s="230"/>
      <c r="AK4810" s="230"/>
      <c r="AL4810" s="230"/>
      <c r="AM4810" s="230"/>
      <c r="AN4810" s="230"/>
      <c r="AO4810" s="230"/>
      <c r="AP4810" s="230"/>
      <c r="AQ4810" s="230"/>
      <c r="AR4810" s="230"/>
      <c r="AS4810" s="230"/>
      <c r="AT4810" s="230"/>
      <c r="AU4810" s="230"/>
      <c r="AV4810" s="230"/>
      <c r="AW4810" s="230"/>
      <c r="AX4810" s="230"/>
      <c r="AY4810" s="230"/>
      <c r="AZ4810" s="230"/>
      <c r="BA4810" s="230"/>
      <c r="BB4810" s="230"/>
      <c r="BC4810" s="230"/>
      <c r="BD4810" s="230"/>
      <c r="BE4810" s="230"/>
      <c r="BF4810" s="230"/>
      <c r="BG4810" s="230"/>
      <c r="BH4810" s="230"/>
      <c r="BI4810" s="230"/>
      <c r="BJ4810" s="230"/>
      <c r="BK4810" s="230"/>
      <c r="BL4810" s="230"/>
      <c r="BM4810" s="230"/>
      <c r="BN4810" s="230"/>
      <c r="BO4810" s="230"/>
      <c r="BP4810" s="230"/>
      <c r="BQ4810" s="230"/>
      <c r="BR4810" s="230"/>
      <c r="BS4810" s="230"/>
      <c r="BT4810" s="230"/>
      <c r="BU4810" s="230"/>
      <c r="BV4810" s="230"/>
      <c r="BW4810" s="230"/>
      <c r="BX4810" s="230"/>
      <c r="BY4810" s="230"/>
      <c r="BZ4810" s="230"/>
      <c r="CA4810" s="230"/>
      <c r="CB4810" s="230"/>
      <c r="CC4810" s="230"/>
      <c r="CD4810" s="230"/>
      <c r="CE4810" s="230"/>
      <c r="CF4810" s="230"/>
      <c r="CG4810" s="230"/>
      <c r="CH4810" s="230"/>
      <c r="CI4810" s="230"/>
      <c r="CJ4810" s="230"/>
      <c r="CK4810" s="230"/>
      <c r="CL4810" s="230"/>
      <c r="CM4810" s="230"/>
      <c r="CN4810" s="230"/>
      <c r="CO4810" s="230"/>
      <c r="CP4810" s="230"/>
      <c r="CQ4810" s="230"/>
      <c r="CR4810" s="230"/>
      <c r="CS4810" s="230"/>
      <c r="CT4810" s="230"/>
      <c r="CU4810" s="230"/>
      <c r="CV4810" s="230"/>
      <c r="CW4810" s="230"/>
      <c r="CX4810" s="230"/>
      <c r="CY4810" s="230"/>
      <c r="CZ4810" s="230"/>
      <c r="DA4810" s="230"/>
      <c r="DB4810" s="230"/>
      <c r="DC4810" s="230"/>
      <c r="DD4810" s="230"/>
      <c r="DE4810" s="230"/>
      <c r="DF4810" s="230"/>
      <c r="DG4810" s="230"/>
      <c r="DH4810" s="230"/>
      <c r="DI4810" s="230"/>
      <c r="DJ4810" s="230"/>
      <c r="DK4810" s="230"/>
      <c r="DL4810" s="230"/>
      <c r="DM4810" s="230"/>
      <c r="DN4810" s="230"/>
      <c r="DO4810" s="230"/>
      <c r="DP4810" s="230"/>
      <c r="DQ4810" s="230"/>
      <c r="DR4810" s="230"/>
      <c r="DS4810" s="230"/>
    </row>
    <row r="4811" spans="1:123" ht="24" customHeight="1" x14ac:dyDescent="0.2">
      <c r="A4811" s="284"/>
      <c r="B4811" s="103"/>
      <c r="C4811" s="143" t="s">
        <v>604</v>
      </c>
      <c r="D4811" s="104"/>
      <c r="E4811" s="105"/>
      <c r="F4811" s="106"/>
      <c r="G4811" s="285"/>
    </row>
    <row r="4812" spans="1:123" s="229" customFormat="1" ht="24" customHeight="1" x14ac:dyDescent="0.2">
      <c r="A4812" s="224" t="str">
        <f t="shared" ref="A4812:A4825" si="1441">IFERROR(VLOOKUP(C4812,Tabla_Insumos,4,FALSE),"")</f>
        <v/>
      </c>
      <c r="B4812" s="222" t="str">
        <f>IFERROR(VLOOKUP(C4812,Tabla_Insumos,5,FALSE),"")</f>
        <v/>
      </c>
      <c r="C4812" s="223"/>
      <c r="D4812" s="224" t="str">
        <f t="shared" ref="D4812:D4825" si="1442">IFERROR(VLOOKUP(C4812,Tabla_Insumos,2,FALSE),"")</f>
        <v/>
      </c>
      <c r="E4812" s="225"/>
      <c r="F4812" s="226">
        <f t="shared" ref="F4812:F4825" si="1443">IFERROR(VLOOKUP(C4812,Tabla_Insumos,3,FALSE),0)</f>
        <v>0</v>
      </c>
      <c r="G4812" s="286">
        <f>ROUND(E4812*F4812,2)</f>
        <v>0</v>
      </c>
    </row>
    <row r="4813" spans="1:123" s="229" customFormat="1" ht="24" customHeight="1" x14ac:dyDescent="0.2">
      <c r="A4813" s="224" t="str">
        <f t="shared" si="1441"/>
        <v/>
      </c>
      <c r="B4813" s="222" t="str">
        <f t="shared" ref="B4813:B4825" si="1444">IFERROR(VLOOKUP(C4813,Tabla_Insumos,5,FALSE),"")</f>
        <v/>
      </c>
      <c r="C4813" s="223"/>
      <c r="D4813" s="224" t="str">
        <f t="shared" si="1442"/>
        <v/>
      </c>
      <c r="E4813" s="225"/>
      <c r="F4813" s="226">
        <f t="shared" si="1443"/>
        <v>0</v>
      </c>
      <c r="G4813" s="286">
        <f t="shared" ref="G4813:G4825" si="1445">ROUND(E4813*F4813,2)</f>
        <v>0</v>
      </c>
    </row>
    <row r="4814" spans="1:123" s="229" customFormat="1" ht="24" customHeight="1" x14ac:dyDescent="0.2">
      <c r="A4814" s="224" t="str">
        <f t="shared" si="1441"/>
        <v/>
      </c>
      <c r="B4814" s="222" t="str">
        <f t="shared" si="1444"/>
        <v/>
      </c>
      <c r="C4814" s="223"/>
      <c r="D4814" s="224" t="str">
        <f t="shared" si="1442"/>
        <v/>
      </c>
      <c r="E4814" s="225"/>
      <c r="F4814" s="226">
        <f t="shared" si="1443"/>
        <v>0</v>
      </c>
      <c r="G4814" s="286">
        <f t="shared" si="1445"/>
        <v>0</v>
      </c>
    </row>
    <row r="4815" spans="1:123" s="229" customFormat="1" ht="24" customHeight="1" x14ac:dyDescent="0.2">
      <c r="A4815" s="224" t="str">
        <f t="shared" si="1441"/>
        <v/>
      </c>
      <c r="B4815" s="222" t="str">
        <f t="shared" si="1444"/>
        <v/>
      </c>
      <c r="C4815" s="223"/>
      <c r="D4815" s="224" t="str">
        <f t="shared" si="1442"/>
        <v/>
      </c>
      <c r="E4815" s="225"/>
      <c r="F4815" s="226">
        <f t="shared" si="1443"/>
        <v>0</v>
      </c>
      <c r="G4815" s="286">
        <f t="shared" si="1445"/>
        <v>0</v>
      </c>
    </row>
    <row r="4816" spans="1:123" s="229" customFormat="1" ht="24" customHeight="1" x14ac:dyDescent="0.2">
      <c r="A4816" s="224" t="str">
        <f t="shared" si="1441"/>
        <v/>
      </c>
      <c r="B4816" s="222" t="str">
        <f t="shared" si="1444"/>
        <v/>
      </c>
      <c r="C4816" s="223"/>
      <c r="D4816" s="224" t="str">
        <f t="shared" si="1442"/>
        <v/>
      </c>
      <c r="E4816" s="225"/>
      <c r="F4816" s="226">
        <f t="shared" si="1443"/>
        <v>0</v>
      </c>
      <c r="G4816" s="286">
        <f t="shared" si="1445"/>
        <v>0</v>
      </c>
    </row>
    <row r="4817" spans="1:7" s="229" customFormat="1" ht="24" customHeight="1" x14ac:dyDescent="0.2">
      <c r="A4817" s="224" t="str">
        <f t="shared" si="1441"/>
        <v/>
      </c>
      <c r="B4817" s="222" t="str">
        <f t="shared" si="1444"/>
        <v/>
      </c>
      <c r="C4817" s="223"/>
      <c r="D4817" s="224" t="str">
        <f t="shared" si="1442"/>
        <v/>
      </c>
      <c r="E4817" s="225"/>
      <c r="F4817" s="226">
        <f t="shared" si="1443"/>
        <v>0</v>
      </c>
      <c r="G4817" s="286">
        <f t="shared" si="1445"/>
        <v>0</v>
      </c>
    </row>
    <row r="4818" spans="1:7" s="229" customFormat="1" ht="24" customHeight="1" x14ac:dyDescent="0.2">
      <c r="A4818" s="224" t="str">
        <f t="shared" si="1441"/>
        <v/>
      </c>
      <c r="B4818" s="222" t="str">
        <f t="shared" si="1444"/>
        <v/>
      </c>
      <c r="C4818" s="223"/>
      <c r="D4818" s="224" t="str">
        <f t="shared" si="1442"/>
        <v/>
      </c>
      <c r="E4818" s="225"/>
      <c r="F4818" s="226">
        <f t="shared" si="1443"/>
        <v>0</v>
      </c>
      <c r="G4818" s="286">
        <f t="shared" si="1445"/>
        <v>0</v>
      </c>
    </row>
    <row r="4819" spans="1:7" s="229" customFormat="1" ht="24" customHeight="1" x14ac:dyDescent="0.2">
      <c r="A4819" s="224" t="str">
        <f t="shared" si="1441"/>
        <v/>
      </c>
      <c r="B4819" s="222" t="str">
        <f t="shared" si="1444"/>
        <v/>
      </c>
      <c r="C4819" s="223"/>
      <c r="D4819" s="224" t="str">
        <f t="shared" si="1442"/>
        <v/>
      </c>
      <c r="E4819" s="225"/>
      <c r="F4819" s="226">
        <f t="shared" si="1443"/>
        <v>0</v>
      </c>
      <c r="G4819" s="286">
        <f t="shared" si="1445"/>
        <v>0</v>
      </c>
    </row>
    <row r="4820" spans="1:7" s="229" customFormat="1" ht="24" customHeight="1" x14ac:dyDescent="0.2">
      <c r="A4820" s="224" t="str">
        <f t="shared" si="1441"/>
        <v/>
      </c>
      <c r="B4820" s="222" t="str">
        <f t="shared" si="1444"/>
        <v/>
      </c>
      <c r="C4820" s="223"/>
      <c r="D4820" s="224" t="str">
        <f t="shared" si="1442"/>
        <v/>
      </c>
      <c r="E4820" s="225"/>
      <c r="F4820" s="226">
        <f t="shared" si="1443"/>
        <v>0</v>
      </c>
      <c r="G4820" s="286">
        <f t="shared" si="1445"/>
        <v>0</v>
      </c>
    </row>
    <row r="4821" spans="1:7" s="229" customFormat="1" ht="24" customHeight="1" x14ac:dyDescent="0.2">
      <c r="A4821" s="224" t="str">
        <f t="shared" si="1441"/>
        <v/>
      </c>
      <c r="B4821" s="222" t="str">
        <f t="shared" si="1444"/>
        <v/>
      </c>
      <c r="C4821" s="223"/>
      <c r="D4821" s="224" t="str">
        <f t="shared" si="1442"/>
        <v/>
      </c>
      <c r="E4821" s="225"/>
      <c r="F4821" s="226">
        <f t="shared" si="1443"/>
        <v>0</v>
      </c>
      <c r="G4821" s="286">
        <f t="shared" si="1445"/>
        <v>0</v>
      </c>
    </row>
    <row r="4822" spans="1:7" s="229" customFormat="1" ht="24" customHeight="1" x14ac:dyDescent="0.2">
      <c r="A4822" s="224" t="str">
        <f t="shared" si="1441"/>
        <v/>
      </c>
      <c r="B4822" s="222" t="str">
        <f t="shared" si="1444"/>
        <v/>
      </c>
      <c r="C4822" s="223"/>
      <c r="D4822" s="224" t="str">
        <f t="shared" si="1442"/>
        <v/>
      </c>
      <c r="E4822" s="225"/>
      <c r="F4822" s="226">
        <f t="shared" si="1443"/>
        <v>0</v>
      </c>
      <c r="G4822" s="286">
        <f t="shared" si="1445"/>
        <v>0</v>
      </c>
    </row>
    <row r="4823" spans="1:7" s="229" customFormat="1" ht="24" customHeight="1" x14ac:dyDescent="0.2">
      <c r="A4823" s="224" t="str">
        <f t="shared" si="1441"/>
        <v/>
      </c>
      <c r="B4823" s="222" t="str">
        <f t="shared" si="1444"/>
        <v/>
      </c>
      <c r="C4823" s="223"/>
      <c r="D4823" s="224" t="str">
        <f t="shared" si="1442"/>
        <v/>
      </c>
      <c r="E4823" s="225"/>
      <c r="F4823" s="226">
        <f t="shared" si="1443"/>
        <v>0</v>
      </c>
      <c r="G4823" s="286">
        <f t="shared" si="1445"/>
        <v>0</v>
      </c>
    </row>
    <row r="4824" spans="1:7" s="229" customFormat="1" ht="24" customHeight="1" x14ac:dyDescent="0.2">
      <c r="A4824" s="224" t="str">
        <f t="shared" si="1441"/>
        <v/>
      </c>
      <c r="B4824" s="222" t="str">
        <f t="shared" si="1444"/>
        <v/>
      </c>
      <c r="C4824" s="223"/>
      <c r="D4824" s="224" t="str">
        <f t="shared" si="1442"/>
        <v/>
      </c>
      <c r="E4824" s="225"/>
      <c r="F4824" s="226">
        <f t="shared" si="1443"/>
        <v>0</v>
      </c>
      <c r="G4824" s="286">
        <f t="shared" si="1445"/>
        <v>0</v>
      </c>
    </row>
    <row r="4825" spans="1:7" s="229" customFormat="1" ht="24" customHeight="1" x14ac:dyDescent="0.2">
      <c r="A4825" s="224" t="str">
        <f t="shared" si="1441"/>
        <v/>
      </c>
      <c r="B4825" s="222" t="str">
        <f t="shared" si="1444"/>
        <v/>
      </c>
      <c r="C4825" s="223"/>
      <c r="D4825" s="224" t="str">
        <f t="shared" si="1442"/>
        <v/>
      </c>
      <c r="E4825" s="225"/>
      <c r="F4825" s="227">
        <f t="shared" si="1443"/>
        <v>0</v>
      </c>
      <c r="G4825" s="286">
        <f t="shared" si="1445"/>
        <v>0</v>
      </c>
    </row>
    <row r="4826" spans="1:7" ht="24" customHeight="1" x14ac:dyDescent="0.2">
      <c r="A4826" s="287"/>
      <c r="D4826" s="97"/>
      <c r="E4826" s="98"/>
      <c r="F4826" s="273" t="s">
        <v>31</v>
      </c>
      <c r="G4826" s="288">
        <f>SUBTOTAL(9,G4812:G4825)</f>
        <v>0</v>
      </c>
    </row>
    <row r="4827" spans="1:7" ht="24" customHeight="1" x14ac:dyDescent="0.2">
      <c r="A4827" s="287"/>
      <c r="C4827" s="107" t="s">
        <v>605</v>
      </c>
      <c r="D4827" s="97"/>
      <c r="E4827" s="98"/>
      <c r="G4827" s="289"/>
    </row>
    <row r="4828" spans="1:7" s="229" customFormat="1" ht="24" customHeight="1" x14ac:dyDescent="0.2">
      <c r="A4828" s="224" t="str">
        <f t="shared" ref="A4828:A4835" si="1446">IFERROR(VLOOKUP(C4828,Tabla_Insumos,4,FALSE),"")</f>
        <v/>
      </c>
      <c r="B4828" s="222">
        <f t="shared" ref="B4828:B4835" si="1447">IFERROR(VLOOKUP(A4828,Tabla_Indices,5,FALSE),"")</f>
        <v>0</v>
      </c>
      <c r="C4828" s="223"/>
      <c r="D4828" s="224" t="str">
        <f t="shared" ref="D4828:D4835" si="1448">IFERROR(VLOOKUP(C4828,Tabla_Insumos,2,FALSE),"")</f>
        <v/>
      </c>
      <c r="E4828" s="225"/>
      <c r="F4828" s="228">
        <f t="shared" ref="F4828:F4835" si="1449">IFERROR(VLOOKUP(C4828,Tabla_Insumos,3,FALSE),0)</f>
        <v>0</v>
      </c>
      <c r="G4828" s="286">
        <f>ROUND(E4828*F4828,2)</f>
        <v>0</v>
      </c>
    </row>
    <row r="4829" spans="1:7" s="229" customFormat="1" ht="24" customHeight="1" x14ac:dyDescent="0.2">
      <c r="A4829" s="224" t="str">
        <f t="shared" si="1446"/>
        <v/>
      </c>
      <c r="B4829" s="222">
        <f t="shared" si="1447"/>
        <v>0</v>
      </c>
      <c r="C4829" s="223"/>
      <c r="D4829" s="224" t="str">
        <f t="shared" si="1448"/>
        <v/>
      </c>
      <c r="E4829" s="225"/>
      <c r="F4829" s="228">
        <f t="shared" si="1449"/>
        <v>0</v>
      </c>
      <c r="G4829" s="286">
        <f>ROUND(E4829*F4829,2)</f>
        <v>0</v>
      </c>
    </row>
    <row r="4830" spans="1:7" s="229" customFormat="1" ht="24" customHeight="1" x14ac:dyDescent="0.2">
      <c r="A4830" s="224" t="str">
        <f t="shared" si="1446"/>
        <v/>
      </c>
      <c r="B4830" s="222">
        <f t="shared" si="1447"/>
        <v>0</v>
      </c>
      <c r="C4830" s="223"/>
      <c r="D4830" s="224" t="str">
        <f t="shared" si="1448"/>
        <v/>
      </c>
      <c r="E4830" s="225"/>
      <c r="F4830" s="228">
        <f t="shared" si="1449"/>
        <v>0</v>
      </c>
      <c r="G4830" s="286">
        <f t="shared" ref="G4830:G4835" si="1450">ROUND(E4830*F4830,2)</f>
        <v>0</v>
      </c>
    </row>
    <row r="4831" spans="1:7" s="229" customFormat="1" ht="24" customHeight="1" x14ac:dyDescent="0.2">
      <c r="A4831" s="224" t="str">
        <f t="shared" si="1446"/>
        <v/>
      </c>
      <c r="B4831" s="222">
        <f t="shared" si="1447"/>
        <v>0</v>
      </c>
      <c r="C4831" s="223"/>
      <c r="D4831" s="224" t="str">
        <f t="shared" si="1448"/>
        <v/>
      </c>
      <c r="E4831" s="225"/>
      <c r="F4831" s="228">
        <f t="shared" si="1449"/>
        <v>0</v>
      </c>
      <c r="G4831" s="286">
        <f t="shared" si="1450"/>
        <v>0</v>
      </c>
    </row>
    <row r="4832" spans="1:7" s="229" customFormat="1" ht="24" customHeight="1" x14ac:dyDescent="0.2">
      <c r="A4832" s="224" t="str">
        <f t="shared" si="1446"/>
        <v/>
      </c>
      <c r="B4832" s="222">
        <f t="shared" si="1447"/>
        <v>0</v>
      </c>
      <c r="C4832" s="223"/>
      <c r="D4832" s="224" t="str">
        <f t="shared" si="1448"/>
        <v/>
      </c>
      <c r="E4832" s="225"/>
      <c r="F4832" s="226">
        <f t="shared" si="1449"/>
        <v>0</v>
      </c>
      <c r="G4832" s="286">
        <f t="shared" si="1450"/>
        <v>0</v>
      </c>
    </row>
    <row r="4833" spans="1:7" s="229" customFormat="1" ht="24" customHeight="1" x14ac:dyDescent="0.2">
      <c r="A4833" s="224" t="str">
        <f t="shared" si="1446"/>
        <v/>
      </c>
      <c r="B4833" s="222">
        <f t="shared" si="1447"/>
        <v>0</v>
      </c>
      <c r="C4833" s="223"/>
      <c r="D4833" s="224" t="str">
        <f t="shared" si="1448"/>
        <v/>
      </c>
      <c r="E4833" s="225"/>
      <c r="F4833" s="226">
        <f t="shared" si="1449"/>
        <v>0</v>
      </c>
      <c r="G4833" s="286">
        <f t="shared" si="1450"/>
        <v>0</v>
      </c>
    </row>
    <row r="4834" spans="1:7" s="229" customFormat="1" ht="24" customHeight="1" x14ac:dyDescent="0.2">
      <c r="A4834" s="224" t="str">
        <f t="shared" si="1446"/>
        <v/>
      </c>
      <c r="B4834" s="222">
        <f t="shared" si="1447"/>
        <v>0</v>
      </c>
      <c r="C4834" s="223"/>
      <c r="D4834" s="224" t="str">
        <f t="shared" si="1448"/>
        <v/>
      </c>
      <c r="E4834" s="225"/>
      <c r="F4834" s="226">
        <f t="shared" si="1449"/>
        <v>0</v>
      </c>
      <c r="G4834" s="286">
        <f t="shared" si="1450"/>
        <v>0</v>
      </c>
    </row>
    <row r="4835" spans="1:7" s="229" customFormat="1" ht="24" customHeight="1" x14ac:dyDescent="0.2">
      <c r="A4835" s="224" t="str">
        <f t="shared" si="1446"/>
        <v/>
      </c>
      <c r="B4835" s="222">
        <f t="shared" si="1447"/>
        <v>0</v>
      </c>
      <c r="C4835" s="223"/>
      <c r="D4835" s="224" t="str">
        <f t="shared" si="1448"/>
        <v/>
      </c>
      <c r="E4835" s="225"/>
      <c r="F4835" s="226">
        <f t="shared" si="1449"/>
        <v>0</v>
      </c>
      <c r="G4835" s="286">
        <f t="shared" si="1450"/>
        <v>0</v>
      </c>
    </row>
    <row r="4836" spans="1:7" ht="24" customHeight="1" x14ac:dyDescent="0.2">
      <c r="A4836" s="287"/>
      <c r="D4836" s="97"/>
      <c r="E4836" s="98"/>
      <c r="F4836" s="273" t="s">
        <v>32</v>
      </c>
      <c r="G4836" s="288">
        <f>SUBTOTAL(9,G4828:G4835)</f>
        <v>0</v>
      </c>
    </row>
    <row r="4837" spans="1:7" ht="24" customHeight="1" x14ac:dyDescent="0.2">
      <c r="A4837" s="287"/>
      <c r="C4837" s="107" t="s">
        <v>606</v>
      </c>
      <c r="D4837" s="97"/>
      <c r="E4837" s="98"/>
      <c r="G4837" s="289"/>
    </row>
    <row r="4838" spans="1:7" s="229" customFormat="1" ht="24" customHeight="1" x14ac:dyDescent="0.2">
      <c r="A4838" s="224" t="str">
        <f t="shared" ref="A4838:A4846" si="1451">IFERROR(VLOOKUP(C4838,Tabla_Insumos,4,FALSE),"")</f>
        <v/>
      </c>
      <c r="B4838" s="222" t="str">
        <f t="shared" ref="B4838:B4846" si="1452">IFERROR(VLOOKUP(C4838,Tabla_Insumos,5,FALSE),"")</f>
        <v/>
      </c>
      <c r="C4838" s="223"/>
      <c r="D4838" s="224" t="str">
        <f t="shared" ref="D4838:D4846" si="1453">IFERROR(VLOOKUP(C4838,Tabla_Insumos,2,FALSE),"")</f>
        <v/>
      </c>
      <c r="E4838" s="225"/>
      <c r="F4838" s="226">
        <f t="shared" ref="F4838:F4846" si="1454">IFERROR(VLOOKUP(C4838,Tabla_Insumos,3,FALSE),0)</f>
        <v>0</v>
      </c>
      <c r="G4838" s="286">
        <f t="shared" ref="G4838:G4846" si="1455">ROUND(E4838*F4838,2)</f>
        <v>0</v>
      </c>
    </row>
    <row r="4839" spans="1:7" s="229" customFormat="1" ht="24" customHeight="1" x14ac:dyDescent="0.2">
      <c r="A4839" s="224" t="str">
        <f t="shared" si="1451"/>
        <v/>
      </c>
      <c r="B4839" s="222" t="str">
        <f t="shared" si="1452"/>
        <v/>
      </c>
      <c r="C4839" s="223"/>
      <c r="D4839" s="224" t="str">
        <f t="shared" si="1453"/>
        <v/>
      </c>
      <c r="E4839" s="225"/>
      <c r="F4839" s="226">
        <f t="shared" si="1454"/>
        <v>0</v>
      </c>
      <c r="G4839" s="286">
        <f t="shared" si="1455"/>
        <v>0</v>
      </c>
    </row>
    <row r="4840" spans="1:7" s="229" customFormat="1" ht="24" customHeight="1" x14ac:dyDescent="0.2">
      <c r="A4840" s="224" t="str">
        <f t="shared" si="1451"/>
        <v/>
      </c>
      <c r="B4840" s="222" t="str">
        <f t="shared" si="1452"/>
        <v/>
      </c>
      <c r="C4840" s="223"/>
      <c r="D4840" s="224" t="str">
        <f t="shared" si="1453"/>
        <v/>
      </c>
      <c r="E4840" s="225"/>
      <c r="F4840" s="226">
        <f t="shared" si="1454"/>
        <v>0</v>
      </c>
      <c r="G4840" s="286">
        <f t="shared" si="1455"/>
        <v>0</v>
      </c>
    </row>
    <row r="4841" spans="1:7" s="229" customFormat="1" ht="24" customHeight="1" x14ac:dyDescent="0.2">
      <c r="A4841" s="224" t="str">
        <f t="shared" si="1451"/>
        <v/>
      </c>
      <c r="B4841" s="222" t="str">
        <f t="shared" si="1452"/>
        <v/>
      </c>
      <c r="C4841" s="223"/>
      <c r="D4841" s="224" t="str">
        <f t="shared" si="1453"/>
        <v/>
      </c>
      <c r="E4841" s="225"/>
      <c r="F4841" s="226">
        <f t="shared" si="1454"/>
        <v>0</v>
      </c>
      <c r="G4841" s="286">
        <f t="shared" si="1455"/>
        <v>0</v>
      </c>
    </row>
    <row r="4842" spans="1:7" s="229" customFormat="1" ht="24" customHeight="1" x14ac:dyDescent="0.2">
      <c r="A4842" s="224" t="str">
        <f t="shared" si="1451"/>
        <v/>
      </c>
      <c r="B4842" s="222" t="str">
        <f t="shared" si="1452"/>
        <v/>
      </c>
      <c r="C4842" s="223"/>
      <c r="D4842" s="224" t="str">
        <f t="shared" si="1453"/>
        <v/>
      </c>
      <c r="E4842" s="225"/>
      <c r="F4842" s="226">
        <f t="shared" si="1454"/>
        <v>0</v>
      </c>
      <c r="G4842" s="286">
        <f t="shared" si="1455"/>
        <v>0</v>
      </c>
    </row>
    <row r="4843" spans="1:7" s="229" customFormat="1" ht="24" customHeight="1" x14ac:dyDescent="0.2">
      <c r="A4843" s="224" t="str">
        <f t="shared" si="1451"/>
        <v/>
      </c>
      <c r="B4843" s="222" t="str">
        <f t="shared" si="1452"/>
        <v/>
      </c>
      <c r="C4843" s="223"/>
      <c r="D4843" s="224" t="str">
        <f t="shared" si="1453"/>
        <v/>
      </c>
      <c r="E4843" s="225"/>
      <c r="F4843" s="226">
        <f t="shared" si="1454"/>
        <v>0</v>
      </c>
      <c r="G4843" s="286">
        <f t="shared" si="1455"/>
        <v>0</v>
      </c>
    </row>
    <row r="4844" spans="1:7" s="229" customFormat="1" ht="24" customHeight="1" x14ac:dyDescent="0.2">
      <c r="A4844" s="224" t="str">
        <f t="shared" si="1451"/>
        <v/>
      </c>
      <c r="B4844" s="222" t="str">
        <f t="shared" si="1452"/>
        <v/>
      </c>
      <c r="C4844" s="223"/>
      <c r="D4844" s="224" t="str">
        <f t="shared" si="1453"/>
        <v/>
      </c>
      <c r="E4844" s="225"/>
      <c r="F4844" s="226">
        <f t="shared" si="1454"/>
        <v>0</v>
      </c>
      <c r="G4844" s="286">
        <f t="shared" si="1455"/>
        <v>0</v>
      </c>
    </row>
    <row r="4845" spans="1:7" s="229" customFormat="1" ht="24" customHeight="1" x14ac:dyDescent="0.2">
      <c r="A4845" s="224" t="str">
        <f t="shared" si="1451"/>
        <v/>
      </c>
      <c r="B4845" s="222" t="str">
        <f t="shared" si="1452"/>
        <v/>
      </c>
      <c r="C4845" s="223"/>
      <c r="D4845" s="224" t="str">
        <f t="shared" si="1453"/>
        <v/>
      </c>
      <c r="E4845" s="225"/>
      <c r="F4845" s="226">
        <f t="shared" si="1454"/>
        <v>0</v>
      </c>
      <c r="G4845" s="286">
        <f t="shared" si="1455"/>
        <v>0</v>
      </c>
    </row>
    <row r="4846" spans="1:7" s="229" customFormat="1" ht="24" customHeight="1" x14ac:dyDescent="0.2">
      <c r="A4846" s="224" t="str">
        <f t="shared" si="1451"/>
        <v/>
      </c>
      <c r="B4846" s="222" t="str">
        <f t="shared" si="1452"/>
        <v/>
      </c>
      <c r="C4846" s="223"/>
      <c r="D4846" s="224" t="str">
        <f t="shared" si="1453"/>
        <v/>
      </c>
      <c r="E4846" s="225"/>
      <c r="F4846" s="226">
        <f t="shared" si="1454"/>
        <v>0</v>
      </c>
      <c r="G4846" s="286">
        <f t="shared" si="1455"/>
        <v>0</v>
      </c>
    </row>
    <row r="4847" spans="1:7" ht="24" customHeight="1" x14ac:dyDescent="0.2">
      <c r="A4847" s="290"/>
      <c r="B4847" s="97"/>
      <c r="D4847" s="97"/>
      <c r="E4847" s="98"/>
      <c r="F4847" s="273" t="s">
        <v>33</v>
      </c>
      <c r="G4847" s="288">
        <f>SUBTOTAL(9,G4838:G4846)</f>
        <v>0</v>
      </c>
    </row>
    <row r="4848" spans="1:7" ht="24" customHeight="1" x14ac:dyDescent="0.2">
      <c r="A4848" s="291"/>
      <c r="B4848" s="97"/>
      <c r="D4848" s="97"/>
      <c r="E4848" s="98"/>
      <c r="G4848" s="289"/>
    </row>
    <row r="4849" spans="1:123" ht="24" customHeight="1" x14ac:dyDescent="0.2">
      <c r="A4849" s="292" t="str">
        <f>B4807</f>
        <v/>
      </c>
      <c r="B4849" s="293" t="str">
        <f>C4807</f>
        <v/>
      </c>
      <c r="C4849" s="104"/>
      <c r="D4849" s="104" t="s">
        <v>34</v>
      </c>
      <c r="E4849" s="105"/>
      <c r="F4849" s="295" t="s">
        <v>35</v>
      </c>
      <c r="G4849" s="294">
        <f>SUBTOTAL(9,G4812:G4848)</f>
        <v>0</v>
      </c>
    </row>
    <row r="4851" spans="1:123" ht="24" customHeight="1" x14ac:dyDescent="0.2">
      <c r="A4851" s="274" t="s">
        <v>37</v>
      </c>
      <c r="B4851" s="275"/>
      <c r="C4851" s="275"/>
      <c r="D4851" s="275"/>
      <c r="E4851" s="275"/>
      <c r="F4851" s="275"/>
      <c r="G4851" s="276"/>
    </row>
    <row r="4852" spans="1:123" ht="24" customHeight="1" x14ac:dyDescent="0.2">
      <c r="A4852" s="277" t="s">
        <v>602</v>
      </c>
      <c r="B4852" s="93" t="str">
        <f>Comitente</f>
        <v>DIRECCION PROVINCIAL DE ESPACIOS VERDES</v>
      </c>
      <c r="C4852" s="89"/>
      <c r="D4852" s="94"/>
      <c r="E4852" s="94"/>
      <c r="F4852" s="95"/>
      <c r="G4852" s="278"/>
    </row>
    <row r="4853" spans="1:123" ht="24" customHeight="1" x14ac:dyDescent="0.2">
      <c r="A4853" s="277" t="s">
        <v>603</v>
      </c>
      <c r="B4853" s="93">
        <f>Contratista</f>
        <v>0</v>
      </c>
      <c r="C4853" s="90"/>
      <c r="D4853" s="90"/>
      <c r="E4853" s="90"/>
      <c r="F4853" s="96"/>
      <c r="G4853" s="279"/>
    </row>
    <row r="4854" spans="1:123" ht="24" customHeight="1" x14ac:dyDescent="0.2">
      <c r="A4854" s="277" t="s">
        <v>24</v>
      </c>
      <c r="B4854" s="93" t="str">
        <f>Obra</f>
        <v>EXTRACCION DE MANGRULLO EXISTENTE, PROVISION DE NUEVO MANGRULLO Y REFUNCIONALIZACION DE JUEGOS DE NIÑOS EN PARQUE DE MAYO</v>
      </c>
      <c r="C4854" s="90"/>
      <c r="D4854" s="90"/>
      <c r="E4854" s="90"/>
      <c r="F4854" s="96" t="s">
        <v>38</v>
      </c>
      <c r="G4854" s="280">
        <f>Fecha_Base</f>
        <v>44865</v>
      </c>
    </row>
    <row r="4855" spans="1:123" ht="24" customHeight="1" x14ac:dyDescent="0.2">
      <c r="A4855" s="281" t="s">
        <v>601</v>
      </c>
      <c r="B4855" s="91" t="str">
        <f>Ubicación</f>
        <v>CAPITAL</v>
      </c>
      <c r="C4855" s="91"/>
      <c r="D4855" s="97"/>
      <c r="E4855" s="98"/>
      <c r="G4855" s="282"/>
    </row>
    <row r="4856" spans="1:123" ht="24" customHeight="1" x14ac:dyDescent="0.2">
      <c r="A4856" s="281" t="s">
        <v>39</v>
      </c>
      <c r="B4856" s="100" t="str">
        <f>IFERROR(VALUE(LEFT(B4857,FIND(".",B4857)-1)),"")</f>
        <v/>
      </c>
      <c r="C4856" s="92" t="str">
        <f>IFERROR(VLOOKUP(B4856,Tabla_CyP,2,FALSE),"")</f>
        <v/>
      </c>
      <c r="E4856" s="98"/>
      <c r="G4856" s="282"/>
    </row>
    <row r="4857" spans="1:123" ht="24" customHeight="1" x14ac:dyDescent="0.2">
      <c r="A4857" s="281" t="s">
        <v>25</v>
      </c>
      <c r="B4857" s="101" t="str">
        <f>IFERROR(VLOOKUP(COUNTIF($A$1:A4857,"ANALISIS DE PRECIOS"),Tabla_NumeroItem,2,FALSE),"")</f>
        <v/>
      </c>
      <c r="C4857" s="92" t="str">
        <f>IFERROR(VLOOKUP(B4857,Tabla_CyP,2,FALSE),"")</f>
        <v/>
      </c>
      <c r="D4857" s="97"/>
      <c r="E4857" s="98"/>
      <c r="F4857" s="96" t="s">
        <v>26</v>
      </c>
      <c r="G4857" s="283" t="str">
        <f>IFERROR(VLOOKUP(B4857,Tabla_CyP,4,FALSE),"")</f>
        <v/>
      </c>
    </row>
    <row r="4858" spans="1:123" ht="24" customHeight="1" x14ac:dyDescent="0.2">
      <c r="A4858" s="281"/>
      <c r="B4858" s="91"/>
      <c r="D4858" s="97"/>
      <c r="E4858" s="98"/>
      <c r="G4858" s="282"/>
    </row>
    <row r="4859" spans="1:123" ht="24" customHeight="1" x14ac:dyDescent="0.2">
      <c r="A4859" s="334" t="s">
        <v>507</v>
      </c>
      <c r="B4859" s="335"/>
      <c r="C4859" s="336" t="s">
        <v>0</v>
      </c>
      <c r="D4859" s="336" t="s">
        <v>27</v>
      </c>
      <c r="E4859" s="338" t="s">
        <v>28</v>
      </c>
      <c r="F4859" s="340" t="s">
        <v>29</v>
      </c>
      <c r="G4859" s="340" t="s">
        <v>30</v>
      </c>
    </row>
    <row r="4860" spans="1:123" s="97" customFormat="1" ht="24" customHeight="1" x14ac:dyDescent="0.2">
      <c r="A4860" s="102" t="s">
        <v>508</v>
      </c>
      <c r="B4860" s="102" t="s">
        <v>509</v>
      </c>
      <c r="C4860" s="337"/>
      <c r="D4860" s="337"/>
      <c r="E4860" s="339"/>
      <c r="F4860" s="341"/>
      <c r="G4860" s="341"/>
      <c r="H4860" s="230"/>
      <c r="I4860" s="230"/>
      <c r="J4860" s="230"/>
      <c r="K4860" s="230"/>
      <c r="L4860" s="230"/>
      <c r="M4860" s="230"/>
      <c r="N4860" s="230"/>
      <c r="O4860" s="230"/>
      <c r="P4860" s="230"/>
      <c r="Q4860" s="230"/>
      <c r="R4860" s="230"/>
      <c r="S4860" s="230"/>
      <c r="T4860" s="230"/>
      <c r="U4860" s="230"/>
      <c r="V4860" s="230"/>
      <c r="W4860" s="230"/>
      <c r="X4860" s="230"/>
      <c r="Y4860" s="230"/>
      <c r="Z4860" s="230"/>
      <c r="AA4860" s="230"/>
      <c r="AB4860" s="230"/>
      <c r="AC4860" s="230"/>
      <c r="AD4860" s="230"/>
      <c r="AE4860" s="230"/>
      <c r="AF4860" s="230"/>
      <c r="AG4860" s="230"/>
      <c r="AH4860" s="230"/>
      <c r="AI4860" s="230"/>
      <c r="AJ4860" s="230"/>
      <c r="AK4860" s="230"/>
      <c r="AL4860" s="230"/>
      <c r="AM4860" s="230"/>
      <c r="AN4860" s="230"/>
      <c r="AO4860" s="230"/>
      <c r="AP4860" s="230"/>
      <c r="AQ4860" s="230"/>
      <c r="AR4860" s="230"/>
      <c r="AS4860" s="230"/>
      <c r="AT4860" s="230"/>
      <c r="AU4860" s="230"/>
      <c r="AV4860" s="230"/>
      <c r="AW4860" s="230"/>
      <c r="AX4860" s="230"/>
      <c r="AY4860" s="230"/>
      <c r="AZ4860" s="230"/>
      <c r="BA4860" s="230"/>
      <c r="BB4860" s="230"/>
      <c r="BC4860" s="230"/>
      <c r="BD4860" s="230"/>
      <c r="BE4860" s="230"/>
      <c r="BF4860" s="230"/>
      <c r="BG4860" s="230"/>
      <c r="BH4860" s="230"/>
      <c r="BI4860" s="230"/>
      <c r="BJ4860" s="230"/>
      <c r="BK4860" s="230"/>
      <c r="BL4860" s="230"/>
      <c r="BM4860" s="230"/>
      <c r="BN4860" s="230"/>
      <c r="BO4860" s="230"/>
      <c r="BP4860" s="230"/>
      <c r="BQ4860" s="230"/>
      <c r="BR4860" s="230"/>
      <c r="BS4860" s="230"/>
      <c r="BT4860" s="230"/>
      <c r="BU4860" s="230"/>
      <c r="BV4860" s="230"/>
      <c r="BW4860" s="230"/>
      <c r="BX4860" s="230"/>
      <c r="BY4860" s="230"/>
      <c r="BZ4860" s="230"/>
      <c r="CA4860" s="230"/>
      <c r="CB4860" s="230"/>
      <c r="CC4860" s="230"/>
      <c r="CD4860" s="230"/>
      <c r="CE4860" s="230"/>
      <c r="CF4860" s="230"/>
      <c r="CG4860" s="230"/>
      <c r="CH4860" s="230"/>
      <c r="CI4860" s="230"/>
      <c r="CJ4860" s="230"/>
      <c r="CK4860" s="230"/>
      <c r="CL4860" s="230"/>
      <c r="CM4860" s="230"/>
      <c r="CN4860" s="230"/>
      <c r="CO4860" s="230"/>
      <c r="CP4860" s="230"/>
      <c r="CQ4860" s="230"/>
      <c r="CR4860" s="230"/>
      <c r="CS4860" s="230"/>
      <c r="CT4860" s="230"/>
      <c r="CU4860" s="230"/>
      <c r="CV4860" s="230"/>
      <c r="CW4860" s="230"/>
      <c r="CX4860" s="230"/>
      <c r="CY4860" s="230"/>
      <c r="CZ4860" s="230"/>
      <c r="DA4860" s="230"/>
      <c r="DB4860" s="230"/>
      <c r="DC4860" s="230"/>
      <c r="DD4860" s="230"/>
      <c r="DE4860" s="230"/>
      <c r="DF4860" s="230"/>
      <c r="DG4860" s="230"/>
      <c r="DH4860" s="230"/>
      <c r="DI4860" s="230"/>
      <c r="DJ4860" s="230"/>
      <c r="DK4860" s="230"/>
      <c r="DL4860" s="230"/>
      <c r="DM4860" s="230"/>
      <c r="DN4860" s="230"/>
      <c r="DO4860" s="230"/>
      <c r="DP4860" s="230"/>
      <c r="DQ4860" s="230"/>
      <c r="DR4860" s="230"/>
      <c r="DS4860" s="230"/>
    </row>
    <row r="4861" spans="1:123" ht="24" customHeight="1" x14ac:dyDescent="0.2">
      <c r="A4861" s="284"/>
      <c r="B4861" s="103"/>
      <c r="C4861" s="143" t="s">
        <v>604</v>
      </c>
      <c r="D4861" s="104"/>
      <c r="E4861" s="105"/>
      <c r="F4861" s="106"/>
      <c r="G4861" s="285"/>
    </row>
    <row r="4862" spans="1:123" s="229" customFormat="1" ht="24" customHeight="1" x14ac:dyDescent="0.2">
      <c r="A4862" s="224" t="str">
        <f t="shared" ref="A4862:A4875" si="1456">IFERROR(VLOOKUP(C4862,Tabla_Insumos,4,FALSE),"")</f>
        <v/>
      </c>
      <c r="B4862" s="222" t="str">
        <f>IFERROR(VLOOKUP(C4862,Tabla_Insumos,5,FALSE),"")</f>
        <v/>
      </c>
      <c r="C4862" s="223"/>
      <c r="D4862" s="224" t="str">
        <f t="shared" ref="D4862:D4875" si="1457">IFERROR(VLOOKUP(C4862,Tabla_Insumos,2,FALSE),"")</f>
        <v/>
      </c>
      <c r="E4862" s="225"/>
      <c r="F4862" s="226">
        <f t="shared" ref="F4862:F4875" si="1458">IFERROR(VLOOKUP(C4862,Tabla_Insumos,3,FALSE),0)</f>
        <v>0</v>
      </c>
      <c r="G4862" s="286">
        <f>ROUND(E4862*F4862,2)</f>
        <v>0</v>
      </c>
    </row>
    <row r="4863" spans="1:123" s="229" customFormat="1" ht="24" customHeight="1" x14ac:dyDescent="0.2">
      <c r="A4863" s="224" t="str">
        <f t="shared" si="1456"/>
        <v/>
      </c>
      <c r="B4863" s="222" t="str">
        <f t="shared" ref="B4863:B4875" si="1459">IFERROR(VLOOKUP(C4863,Tabla_Insumos,5,FALSE),"")</f>
        <v/>
      </c>
      <c r="C4863" s="223"/>
      <c r="D4863" s="224" t="str">
        <f t="shared" si="1457"/>
        <v/>
      </c>
      <c r="E4863" s="225"/>
      <c r="F4863" s="226">
        <f t="shared" si="1458"/>
        <v>0</v>
      </c>
      <c r="G4863" s="286">
        <f t="shared" ref="G4863:G4875" si="1460">ROUND(E4863*F4863,2)</f>
        <v>0</v>
      </c>
    </row>
    <row r="4864" spans="1:123" s="229" customFormat="1" ht="24" customHeight="1" x14ac:dyDescent="0.2">
      <c r="A4864" s="224" t="str">
        <f t="shared" si="1456"/>
        <v/>
      </c>
      <c r="B4864" s="222" t="str">
        <f t="shared" si="1459"/>
        <v/>
      </c>
      <c r="C4864" s="223"/>
      <c r="D4864" s="224" t="str">
        <f t="shared" si="1457"/>
        <v/>
      </c>
      <c r="E4864" s="225"/>
      <c r="F4864" s="226">
        <f t="shared" si="1458"/>
        <v>0</v>
      </c>
      <c r="G4864" s="286">
        <f t="shared" si="1460"/>
        <v>0</v>
      </c>
    </row>
    <row r="4865" spans="1:7" s="229" customFormat="1" ht="24" customHeight="1" x14ac:dyDescent="0.2">
      <c r="A4865" s="224" t="str">
        <f t="shared" si="1456"/>
        <v/>
      </c>
      <c r="B4865" s="222" t="str">
        <f t="shared" si="1459"/>
        <v/>
      </c>
      <c r="C4865" s="223"/>
      <c r="D4865" s="224" t="str">
        <f t="shared" si="1457"/>
        <v/>
      </c>
      <c r="E4865" s="225"/>
      <c r="F4865" s="226">
        <f t="shared" si="1458"/>
        <v>0</v>
      </c>
      <c r="G4865" s="286">
        <f t="shared" si="1460"/>
        <v>0</v>
      </c>
    </row>
    <row r="4866" spans="1:7" s="229" customFormat="1" ht="24" customHeight="1" x14ac:dyDescent="0.2">
      <c r="A4866" s="224" t="str">
        <f t="shared" si="1456"/>
        <v/>
      </c>
      <c r="B4866" s="222" t="str">
        <f t="shared" si="1459"/>
        <v/>
      </c>
      <c r="C4866" s="223"/>
      <c r="D4866" s="224" t="str">
        <f t="shared" si="1457"/>
        <v/>
      </c>
      <c r="E4866" s="225"/>
      <c r="F4866" s="226">
        <f t="shared" si="1458"/>
        <v>0</v>
      </c>
      <c r="G4866" s="286">
        <f t="shared" si="1460"/>
        <v>0</v>
      </c>
    </row>
    <row r="4867" spans="1:7" s="229" customFormat="1" ht="24" customHeight="1" x14ac:dyDescent="0.2">
      <c r="A4867" s="224" t="str">
        <f t="shared" si="1456"/>
        <v/>
      </c>
      <c r="B4867" s="222" t="str">
        <f t="shared" si="1459"/>
        <v/>
      </c>
      <c r="C4867" s="223"/>
      <c r="D4867" s="224" t="str">
        <f t="shared" si="1457"/>
        <v/>
      </c>
      <c r="E4867" s="225"/>
      <c r="F4867" s="226">
        <f t="shared" si="1458"/>
        <v>0</v>
      </c>
      <c r="G4867" s="286">
        <f t="shared" si="1460"/>
        <v>0</v>
      </c>
    </row>
    <row r="4868" spans="1:7" s="229" customFormat="1" ht="24" customHeight="1" x14ac:dyDescent="0.2">
      <c r="A4868" s="224" t="str">
        <f t="shared" si="1456"/>
        <v/>
      </c>
      <c r="B4868" s="222" t="str">
        <f t="shared" si="1459"/>
        <v/>
      </c>
      <c r="C4868" s="223"/>
      <c r="D4868" s="224" t="str">
        <f t="shared" si="1457"/>
        <v/>
      </c>
      <c r="E4868" s="225"/>
      <c r="F4868" s="226">
        <f t="shared" si="1458"/>
        <v>0</v>
      </c>
      <c r="G4868" s="286">
        <f t="shared" si="1460"/>
        <v>0</v>
      </c>
    </row>
    <row r="4869" spans="1:7" s="229" customFormat="1" ht="24" customHeight="1" x14ac:dyDescent="0.2">
      <c r="A4869" s="224" t="str">
        <f t="shared" si="1456"/>
        <v/>
      </c>
      <c r="B4869" s="222" t="str">
        <f t="shared" si="1459"/>
        <v/>
      </c>
      <c r="C4869" s="223"/>
      <c r="D4869" s="224" t="str">
        <f t="shared" si="1457"/>
        <v/>
      </c>
      <c r="E4869" s="225"/>
      <c r="F4869" s="226">
        <f t="shared" si="1458"/>
        <v>0</v>
      </c>
      <c r="G4869" s="286">
        <f t="shared" si="1460"/>
        <v>0</v>
      </c>
    </row>
    <row r="4870" spans="1:7" s="229" customFormat="1" ht="24" customHeight="1" x14ac:dyDescent="0.2">
      <c r="A4870" s="224" t="str">
        <f t="shared" si="1456"/>
        <v/>
      </c>
      <c r="B4870" s="222" t="str">
        <f t="shared" si="1459"/>
        <v/>
      </c>
      <c r="C4870" s="223"/>
      <c r="D4870" s="224" t="str">
        <f t="shared" si="1457"/>
        <v/>
      </c>
      <c r="E4870" s="225"/>
      <c r="F4870" s="226">
        <f t="shared" si="1458"/>
        <v>0</v>
      </c>
      <c r="G4870" s="286">
        <f t="shared" si="1460"/>
        <v>0</v>
      </c>
    </row>
    <row r="4871" spans="1:7" s="229" customFormat="1" ht="24" customHeight="1" x14ac:dyDescent="0.2">
      <c r="A4871" s="224" t="str">
        <f t="shared" si="1456"/>
        <v/>
      </c>
      <c r="B4871" s="222" t="str">
        <f t="shared" si="1459"/>
        <v/>
      </c>
      <c r="C4871" s="223"/>
      <c r="D4871" s="224" t="str">
        <f t="shared" si="1457"/>
        <v/>
      </c>
      <c r="E4871" s="225"/>
      <c r="F4871" s="226">
        <f t="shared" si="1458"/>
        <v>0</v>
      </c>
      <c r="G4871" s="286">
        <f t="shared" si="1460"/>
        <v>0</v>
      </c>
    </row>
    <row r="4872" spans="1:7" s="229" customFormat="1" ht="24" customHeight="1" x14ac:dyDescent="0.2">
      <c r="A4872" s="224" t="str">
        <f t="shared" si="1456"/>
        <v/>
      </c>
      <c r="B4872" s="222" t="str">
        <f t="shared" si="1459"/>
        <v/>
      </c>
      <c r="C4872" s="223"/>
      <c r="D4872" s="224" t="str">
        <f t="shared" si="1457"/>
        <v/>
      </c>
      <c r="E4872" s="225"/>
      <c r="F4872" s="226">
        <f t="shared" si="1458"/>
        <v>0</v>
      </c>
      <c r="G4872" s="286">
        <f t="shared" si="1460"/>
        <v>0</v>
      </c>
    </row>
    <row r="4873" spans="1:7" s="229" customFormat="1" ht="24" customHeight="1" x14ac:dyDescent="0.2">
      <c r="A4873" s="224" t="str">
        <f t="shared" si="1456"/>
        <v/>
      </c>
      <c r="B4873" s="222" t="str">
        <f t="shared" si="1459"/>
        <v/>
      </c>
      <c r="C4873" s="223"/>
      <c r="D4873" s="224" t="str">
        <f t="shared" si="1457"/>
        <v/>
      </c>
      <c r="E4873" s="225"/>
      <c r="F4873" s="226">
        <f t="shared" si="1458"/>
        <v>0</v>
      </c>
      <c r="G4873" s="286">
        <f t="shared" si="1460"/>
        <v>0</v>
      </c>
    </row>
    <row r="4874" spans="1:7" s="229" customFormat="1" ht="24" customHeight="1" x14ac:dyDescent="0.2">
      <c r="A4874" s="224" t="str">
        <f t="shared" si="1456"/>
        <v/>
      </c>
      <c r="B4874" s="222" t="str">
        <f t="shared" si="1459"/>
        <v/>
      </c>
      <c r="C4874" s="223"/>
      <c r="D4874" s="224" t="str">
        <f t="shared" si="1457"/>
        <v/>
      </c>
      <c r="E4874" s="225"/>
      <c r="F4874" s="226">
        <f t="shared" si="1458"/>
        <v>0</v>
      </c>
      <c r="G4874" s="286">
        <f t="shared" si="1460"/>
        <v>0</v>
      </c>
    </row>
    <row r="4875" spans="1:7" s="229" customFormat="1" ht="24" customHeight="1" x14ac:dyDescent="0.2">
      <c r="A4875" s="224" t="str">
        <f t="shared" si="1456"/>
        <v/>
      </c>
      <c r="B4875" s="222" t="str">
        <f t="shared" si="1459"/>
        <v/>
      </c>
      <c r="C4875" s="223"/>
      <c r="D4875" s="224" t="str">
        <f t="shared" si="1457"/>
        <v/>
      </c>
      <c r="E4875" s="225"/>
      <c r="F4875" s="227">
        <f t="shared" si="1458"/>
        <v>0</v>
      </c>
      <c r="G4875" s="286">
        <f t="shared" si="1460"/>
        <v>0</v>
      </c>
    </row>
    <row r="4876" spans="1:7" ht="24" customHeight="1" x14ac:dyDescent="0.2">
      <c r="A4876" s="287"/>
      <c r="D4876" s="97"/>
      <c r="E4876" s="98"/>
      <c r="F4876" s="273" t="s">
        <v>31</v>
      </c>
      <c r="G4876" s="288">
        <f>SUBTOTAL(9,G4862:G4875)</f>
        <v>0</v>
      </c>
    </row>
    <row r="4877" spans="1:7" ht="24" customHeight="1" x14ac:dyDescent="0.2">
      <c r="A4877" s="287"/>
      <c r="C4877" s="107" t="s">
        <v>605</v>
      </c>
      <c r="D4877" s="97"/>
      <c r="E4877" s="98"/>
      <c r="G4877" s="289"/>
    </row>
    <row r="4878" spans="1:7" s="229" customFormat="1" ht="24" customHeight="1" x14ac:dyDescent="0.2">
      <c r="A4878" s="224" t="str">
        <f t="shared" ref="A4878:A4885" si="1461">IFERROR(VLOOKUP(C4878,Tabla_Insumos,4,FALSE),"")</f>
        <v/>
      </c>
      <c r="B4878" s="222">
        <f t="shared" ref="B4878:B4885" si="1462">IFERROR(VLOOKUP(A4878,Tabla_Indices,5,FALSE),"")</f>
        <v>0</v>
      </c>
      <c r="C4878" s="223"/>
      <c r="D4878" s="224" t="str">
        <f t="shared" ref="D4878:D4885" si="1463">IFERROR(VLOOKUP(C4878,Tabla_Insumos,2,FALSE),"")</f>
        <v/>
      </c>
      <c r="E4878" s="225"/>
      <c r="F4878" s="228">
        <f t="shared" ref="F4878:F4885" si="1464">IFERROR(VLOOKUP(C4878,Tabla_Insumos,3,FALSE),0)</f>
        <v>0</v>
      </c>
      <c r="G4878" s="286">
        <f>ROUND(E4878*F4878,2)</f>
        <v>0</v>
      </c>
    </row>
    <row r="4879" spans="1:7" s="229" customFormat="1" ht="24" customHeight="1" x14ac:dyDescent="0.2">
      <c r="A4879" s="224" t="str">
        <f t="shared" si="1461"/>
        <v/>
      </c>
      <c r="B4879" s="222">
        <f t="shared" si="1462"/>
        <v>0</v>
      </c>
      <c r="C4879" s="223"/>
      <c r="D4879" s="224" t="str">
        <f t="shared" si="1463"/>
        <v/>
      </c>
      <c r="E4879" s="225"/>
      <c r="F4879" s="228">
        <f t="shared" si="1464"/>
        <v>0</v>
      </c>
      <c r="G4879" s="286">
        <f>ROUND(E4879*F4879,2)</f>
        <v>0</v>
      </c>
    </row>
    <row r="4880" spans="1:7" s="229" customFormat="1" ht="24" customHeight="1" x14ac:dyDescent="0.2">
      <c r="A4880" s="224" t="str">
        <f t="shared" si="1461"/>
        <v/>
      </c>
      <c r="B4880" s="222">
        <f t="shared" si="1462"/>
        <v>0</v>
      </c>
      <c r="C4880" s="223"/>
      <c r="D4880" s="224" t="str">
        <f t="shared" si="1463"/>
        <v/>
      </c>
      <c r="E4880" s="225"/>
      <c r="F4880" s="228">
        <f t="shared" si="1464"/>
        <v>0</v>
      </c>
      <c r="G4880" s="286">
        <f t="shared" ref="G4880:G4885" si="1465">ROUND(E4880*F4880,2)</f>
        <v>0</v>
      </c>
    </row>
    <row r="4881" spans="1:7" s="229" customFormat="1" ht="24" customHeight="1" x14ac:dyDescent="0.2">
      <c r="A4881" s="224" t="str">
        <f t="shared" si="1461"/>
        <v/>
      </c>
      <c r="B4881" s="222">
        <f t="shared" si="1462"/>
        <v>0</v>
      </c>
      <c r="C4881" s="223"/>
      <c r="D4881" s="224" t="str">
        <f t="shared" si="1463"/>
        <v/>
      </c>
      <c r="E4881" s="225"/>
      <c r="F4881" s="228">
        <f t="shared" si="1464"/>
        <v>0</v>
      </c>
      <c r="G4881" s="286">
        <f t="shared" si="1465"/>
        <v>0</v>
      </c>
    </row>
    <row r="4882" spans="1:7" s="229" customFormat="1" ht="24" customHeight="1" x14ac:dyDescent="0.2">
      <c r="A4882" s="224" t="str">
        <f t="shared" si="1461"/>
        <v/>
      </c>
      <c r="B4882" s="222">
        <f t="shared" si="1462"/>
        <v>0</v>
      </c>
      <c r="C4882" s="223"/>
      <c r="D4882" s="224" t="str">
        <f t="shared" si="1463"/>
        <v/>
      </c>
      <c r="E4882" s="225"/>
      <c r="F4882" s="226">
        <f t="shared" si="1464"/>
        <v>0</v>
      </c>
      <c r="G4882" s="286">
        <f t="shared" si="1465"/>
        <v>0</v>
      </c>
    </row>
    <row r="4883" spans="1:7" s="229" customFormat="1" ht="24" customHeight="1" x14ac:dyDescent="0.2">
      <c r="A4883" s="224" t="str">
        <f t="shared" si="1461"/>
        <v/>
      </c>
      <c r="B4883" s="222">
        <f t="shared" si="1462"/>
        <v>0</v>
      </c>
      <c r="C4883" s="223"/>
      <c r="D4883" s="224" t="str">
        <f t="shared" si="1463"/>
        <v/>
      </c>
      <c r="E4883" s="225"/>
      <c r="F4883" s="226">
        <f t="shared" si="1464"/>
        <v>0</v>
      </c>
      <c r="G4883" s="286">
        <f t="shared" si="1465"/>
        <v>0</v>
      </c>
    </row>
    <row r="4884" spans="1:7" s="229" customFormat="1" ht="24" customHeight="1" x14ac:dyDescent="0.2">
      <c r="A4884" s="224" t="str">
        <f t="shared" si="1461"/>
        <v/>
      </c>
      <c r="B4884" s="222">
        <f t="shared" si="1462"/>
        <v>0</v>
      </c>
      <c r="C4884" s="223"/>
      <c r="D4884" s="224" t="str">
        <f t="shared" si="1463"/>
        <v/>
      </c>
      <c r="E4884" s="225"/>
      <c r="F4884" s="226">
        <f t="shared" si="1464"/>
        <v>0</v>
      </c>
      <c r="G4884" s="286">
        <f t="shared" si="1465"/>
        <v>0</v>
      </c>
    </row>
    <row r="4885" spans="1:7" s="229" customFormat="1" ht="24" customHeight="1" x14ac:dyDescent="0.2">
      <c r="A4885" s="224" t="str">
        <f t="shared" si="1461"/>
        <v/>
      </c>
      <c r="B4885" s="222">
        <f t="shared" si="1462"/>
        <v>0</v>
      </c>
      <c r="C4885" s="223"/>
      <c r="D4885" s="224" t="str">
        <f t="shared" si="1463"/>
        <v/>
      </c>
      <c r="E4885" s="225"/>
      <c r="F4885" s="226">
        <f t="shared" si="1464"/>
        <v>0</v>
      </c>
      <c r="G4885" s="286">
        <f t="shared" si="1465"/>
        <v>0</v>
      </c>
    </row>
    <row r="4886" spans="1:7" ht="24" customHeight="1" x14ac:dyDescent="0.2">
      <c r="A4886" s="287"/>
      <c r="D4886" s="97"/>
      <c r="E4886" s="98"/>
      <c r="F4886" s="273" t="s">
        <v>32</v>
      </c>
      <c r="G4886" s="288">
        <f>SUBTOTAL(9,G4878:G4885)</f>
        <v>0</v>
      </c>
    </row>
    <row r="4887" spans="1:7" ht="24" customHeight="1" x14ac:dyDescent="0.2">
      <c r="A4887" s="287"/>
      <c r="C4887" s="107" t="s">
        <v>606</v>
      </c>
      <c r="D4887" s="97"/>
      <c r="E4887" s="98"/>
      <c r="G4887" s="289"/>
    </row>
    <row r="4888" spans="1:7" s="229" customFormat="1" ht="24" customHeight="1" x14ac:dyDescent="0.2">
      <c r="A4888" s="224" t="str">
        <f t="shared" ref="A4888:A4896" si="1466">IFERROR(VLOOKUP(C4888,Tabla_Insumos,4,FALSE),"")</f>
        <v/>
      </c>
      <c r="B4888" s="222" t="str">
        <f t="shared" ref="B4888:B4896" si="1467">IFERROR(VLOOKUP(C4888,Tabla_Insumos,5,FALSE),"")</f>
        <v/>
      </c>
      <c r="C4888" s="223"/>
      <c r="D4888" s="224" t="str">
        <f t="shared" ref="D4888:D4896" si="1468">IFERROR(VLOOKUP(C4888,Tabla_Insumos,2,FALSE),"")</f>
        <v/>
      </c>
      <c r="E4888" s="225"/>
      <c r="F4888" s="226">
        <f t="shared" ref="F4888:F4896" si="1469">IFERROR(VLOOKUP(C4888,Tabla_Insumos,3,FALSE),0)</f>
        <v>0</v>
      </c>
      <c r="G4888" s="286">
        <f t="shared" ref="G4888:G4896" si="1470">ROUND(E4888*F4888,2)</f>
        <v>0</v>
      </c>
    </row>
    <row r="4889" spans="1:7" s="229" customFormat="1" ht="24" customHeight="1" x14ac:dyDescent="0.2">
      <c r="A4889" s="224" t="str">
        <f t="shared" si="1466"/>
        <v/>
      </c>
      <c r="B4889" s="222" t="str">
        <f t="shared" si="1467"/>
        <v/>
      </c>
      <c r="C4889" s="223"/>
      <c r="D4889" s="224" t="str">
        <f t="shared" si="1468"/>
        <v/>
      </c>
      <c r="E4889" s="225"/>
      <c r="F4889" s="226">
        <f t="shared" si="1469"/>
        <v>0</v>
      </c>
      <c r="G4889" s="286">
        <f t="shared" si="1470"/>
        <v>0</v>
      </c>
    </row>
    <row r="4890" spans="1:7" s="229" customFormat="1" ht="24" customHeight="1" x14ac:dyDescent="0.2">
      <c r="A4890" s="224" t="str">
        <f t="shared" si="1466"/>
        <v/>
      </c>
      <c r="B4890" s="222" t="str">
        <f t="shared" si="1467"/>
        <v/>
      </c>
      <c r="C4890" s="223"/>
      <c r="D4890" s="224" t="str">
        <f t="shared" si="1468"/>
        <v/>
      </c>
      <c r="E4890" s="225"/>
      <c r="F4890" s="226">
        <f t="shared" si="1469"/>
        <v>0</v>
      </c>
      <c r="G4890" s="286">
        <f t="shared" si="1470"/>
        <v>0</v>
      </c>
    </row>
    <row r="4891" spans="1:7" s="229" customFormat="1" ht="24" customHeight="1" x14ac:dyDescent="0.2">
      <c r="A4891" s="224" t="str">
        <f t="shared" si="1466"/>
        <v/>
      </c>
      <c r="B4891" s="222" t="str">
        <f t="shared" si="1467"/>
        <v/>
      </c>
      <c r="C4891" s="223"/>
      <c r="D4891" s="224" t="str">
        <f t="shared" si="1468"/>
        <v/>
      </c>
      <c r="E4891" s="225"/>
      <c r="F4891" s="226">
        <f t="shared" si="1469"/>
        <v>0</v>
      </c>
      <c r="G4891" s="286">
        <f t="shared" si="1470"/>
        <v>0</v>
      </c>
    </row>
    <row r="4892" spans="1:7" s="229" customFormat="1" ht="24" customHeight="1" x14ac:dyDescent="0.2">
      <c r="A4892" s="224" t="str">
        <f t="shared" si="1466"/>
        <v/>
      </c>
      <c r="B4892" s="222" t="str">
        <f t="shared" si="1467"/>
        <v/>
      </c>
      <c r="C4892" s="223"/>
      <c r="D4892" s="224" t="str">
        <f t="shared" si="1468"/>
        <v/>
      </c>
      <c r="E4892" s="225"/>
      <c r="F4892" s="226">
        <f t="shared" si="1469"/>
        <v>0</v>
      </c>
      <c r="G4892" s="286">
        <f t="shared" si="1470"/>
        <v>0</v>
      </c>
    </row>
    <row r="4893" spans="1:7" s="229" customFormat="1" ht="24" customHeight="1" x14ac:dyDescent="0.2">
      <c r="A4893" s="224" t="str">
        <f t="shared" si="1466"/>
        <v/>
      </c>
      <c r="B4893" s="222" t="str">
        <f t="shared" si="1467"/>
        <v/>
      </c>
      <c r="C4893" s="223"/>
      <c r="D4893" s="224" t="str">
        <f t="shared" si="1468"/>
        <v/>
      </c>
      <c r="E4893" s="225"/>
      <c r="F4893" s="226">
        <f t="shared" si="1469"/>
        <v>0</v>
      </c>
      <c r="G4893" s="286">
        <f t="shared" si="1470"/>
        <v>0</v>
      </c>
    </row>
    <row r="4894" spans="1:7" s="229" customFormat="1" ht="24" customHeight="1" x14ac:dyDescent="0.2">
      <c r="A4894" s="224" t="str">
        <f t="shared" si="1466"/>
        <v/>
      </c>
      <c r="B4894" s="222" t="str">
        <f t="shared" si="1467"/>
        <v/>
      </c>
      <c r="C4894" s="223"/>
      <c r="D4894" s="224" t="str">
        <f t="shared" si="1468"/>
        <v/>
      </c>
      <c r="E4894" s="225"/>
      <c r="F4894" s="226">
        <f t="shared" si="1469"/>
        <v>0</v>
      </c>
      <c r="G4894" s="286">
        <f t="shared" si="1470"/>
        <v>0</v>
      </c>
    </row>
    <row r="4895" spans="1:7" s="229" customFormat="1" ht="24" customHeight="1" x14ac:dyDescent="0.2">
      <c r="A4895" s="224" t="str">
        <f t="shared" si="1466"/>
        <v/>
      </c>
      <c r="B4895" s="222" t="str">
        <f t="shared" si="1467"/>
        <v/>
      </c>
      <c r="C4895" s="223"/>
      <c r="D4895" s="224" t="str">
        <f t="shared" si="1468"/>
        <v/>
      </c>
      <c r="E4895" s="225"/>
      <c r="F4895" s="226">
        <f t="shared" si="1469"/>
        <v>0</v>
      </c>
      <c r="G4895" s="286">
        <f t="shared" si="1470"/>
        <v>0</v>
      </c>
    </row>
    <row r="4896" spans="1:7" s="229" customFormat="1" ht="24" customHeight="1" x14ac:dyDescent="0.2">
      <c r="A4896" s="224" t="str">
        <f t="shared" si="1466"/>
        <v/>
      </c>
      <c r="B4896" s="222" t="str">
        <f t="shared" si="1467"/>
        <v/>
      </c>
      <c r="C4896" s="223"/>
      <c r="D4896" s="224" t="str">
        <f t="shared" si="1468"/>
        <v/>
      </c>
      <c r="E4896" s="225"/>
      <c r="F4896" s="226">
        <f t="shared" si="1469"/>
        <v>0</v>
      </c>
      <c r="G4896" s="286">
        <f t="shared" si="1470"/>
        <v>0</v>
      </c>
    </row>
    <row r="4897" spans="1:123" ht="24" customHeight="1" x14ac:dyDescent="0.2">
      <c r="A4897" s="290"/>
      <c r="B4897" s="97"/>
      <c r="D4897" s="97"/>
      <c r="E4897" s="98"/>
      <c r="F4897" s="273" t="s">
        <v>33</v>
      </c>
      <c r="G4897" s="288">
        <f>SUBTOTAL(9,G4888:G4896)</f>
        <v>0</v>
      </c>
    </row>
    <row r="4898" spans="1:123" ht="24" customHeight="1" x14ac:dyDescent="0.2">
      <c r="A4898" s="291"/>
      <c r="B4898" s="97"/>
      <c r="D4898" s="97"/>
      <c r="E4898" s="98"/>
      <c r="G4898" s="289"/>
    </row>
    <row r="4899" spans="1:123" ht="24" customHeight="1" x14ac:dyDescent="0.2">
      <c r="A4899" s="292" t="str">
        <f>B4857</f>
        <v/>
      </c>
      <c r="B4899" s="293" t="str">
        <f>C4857</f>
        <v/>
      </c>
      <c r="C4899" s="104"/>
      <c r="D4899" s="104" t="s">
        <v>34</v>
      </c>
      <c r="E4899" s="105"/>
      <c r="F4899" s="295" t="s">
        <v>35</v>
      </c>
      <c r="G4899" s="294">
        <f>SUBTOTAL(9,G4862:G4898)</f>
        <v>0</v>
      </c>
    </row>
    <row r="4901" spans="1:123" ht="24" customHeight="1" x14ac:dyDescent="0.2">
      <c r="A4901" s="274" t="s">
        <v>37</v>
      </c>
      <c r="B4901" s="275"/>
      <c r="C4901" s="275"/>
      <c r="D4901" s="275"/>
      <c r="E4901" s="275"/>
      <c r="F4901" s="275"/>
      <c r="G4901" s="276"/>
    </row>
    <row r="4902" spans="1:123" ht="24" customHeight="1" x14ac:dyDescent="0.2">
      <c r="A4902" s="277" t="s">
        <v>602</v>
      </c>
      <c r="B4902" s="93" t="str">
        <f>Comitente</f>
        <v>DIRECCION PROVINCIAL DE ESPACIOS VERDES</v>
      </c>
      <c r="C4902" s="89"/>
      <c r="D4902" s="94"/>
      <c r="E4902" s="94"/>
      <c r="F4902" s="95"/>
      <c r="G4902" s="278"/>
    </row>
    <row r="4903" spans="1:123" ht="24" customHeight="1" x14ac:dyDescent="0.2">
      <c r="A4903" s="277" t="s">
        <v>603</v>
      </c>
      <c r="B4903" s="93">
        <f>Contratista</f>
        <v>0</v>
      </c>
      <c r="C4903" s="90"/>
      <c r="D4903" s="90"/>
      <c r="E4903" s="90"/>
      <c r="F4903" s="96"/>
      <c r="G4903" s="279"/>
    </row>
    <row r="4904" spans="1:123" ht="24" customHeight="1" x14ac:dyDescent="0.2">
      <c r="A4904" s="277" t="s">
        <v>24</v>
      </c>
      <c r="B4904" s="93" t="str">
        <f>Obra</f>
        <v>EXTRACCION DE MANGRULLO EXISTENTE, PROVISION DE NUEVO MANGRULLO Y REFUNCIONALIZACION DE JUEGOS DE NIÑOS EN PARQUE DE MAYO</v>
      </c>
      <c r="C4904" s="90"/>
      <c r="D4904" s="90"/>
      <c r="E4904" s="90"/>
      <c r="F4904" s="96" t="s">
        <v>38</v>
      </c>
      <c r="G4904" s="280">
        <f>Fecha_Base</f>
        <v>44865</v>
      </c>
    </row>
    <row r="4905" spans="1:123" ht="24" customHeight="1" x14ac:dyDescent="0.2">
      <c r="A4905" s="281" t="s">
        <v>601</v>
      </c>
      <c r="B4905" s="91" t="str">
        <f>Ubicación</f>
        <v>CAPITAL</v>
      </c>
      <c r="C4905" s="91"/>
      <c r="D4905" s="97"/>
      <c r="E4905" s="98"/>
      <c r="G4905" s="282"/>
    </row>
    <row r="4906" spans="1:123" ht="24" customHeight="1" x14ac:dyDescent="0.2">
      <c r="A4906" s="281" t="s">
        <v>39</v>
      </c>
      <c r="B4906" s="100" t="str">
        <f>IFERROR(VALUE(LEFT(B4907,FIND(".",B4907)-1)),"")</f>
        <v/>
      </c>
      <c r="C4906" s="92" t="str">
        <f>IFERROR(VLOOKUP(B4906,Tabla_CyP,2,FALSE),"")</f>
        <v/>
      </c>
      <c r="E4906" s="98"/>
      <c r="G4906" s="282"/>
    </row>
    <row r="4907" spans="1:123" ht="24" customHeight="1" x14ac:dyDescent="0.2">
      <c r="A4907" s="281" t="s">
        <v>25</v>
      </c>
      <c r="B4907" s="101" t="str">
        <f>IFERROR(VLOOKUP(COUNTIF($A$1:A4907,"ANALISIS DE PRECIOS"),Tabla_NumeroItem,2,FALSE),"")</f>
        <v/>
      </c>
      <c r="C4907" s="92" t="str">
        <f>IFERROR(VLOOKUP(B4907,Tabla_CyP,2,FALSE),"")</f>
        <v/>
      </c>
      <c r="D4907" s="97"/>
      <c r="E4907" s="98"/>
      <c r="F4907" s="96" t="s">
        <v>26</v>
      </c>
      <c r="G4907" s="283" t="str">
        <f>IFERROR(VLOOKUP(B4907,Tabla_CyP,4,FALSE),"")</f>
        <v/>
      </c>
    </row>
    <row r="4908" spans="1:123" ht="24" customHeight="1" x14ac:dyDescent="0.2">
      <c r="A4908" s="281"/>
      <c r="B4908" s="91"/>
      <c r="D4908" s="97"/>
      <c r="E4908" s="98"/>
      <c r="G4908" s="282"/>
    </row>
    <row r="4909" spans="1:123" ht="24" customHeight="1" x14ac:dyDescent="0.2">
      <c r="A4909" s="334" t="s">
        <v>507</v>
      </c>
      <c r="B4909" s="335"/>
      <c r="C4909" s="336" t="s">
        <v>0</v>
      </c>
      <c r="D4909" s="336" t="s">
        <v>27</v>
      </c>
      <c r="E4909" s="338" t="s">
        <v>28</v>
      </c>
      <c r="F4909" s="340" t="s">
        <v>29</v>
      </c>
      <c r="G4909" s="340" t="s">
        <v>30</v>
      </c>
    </row>
    <row r="4910" spans="1:123" s="97" customFormat="1" ht="24" customHeight="1" x14ac:dyDescent="0.2">
      <c r="A4910" s="102" t="s">
        <v>508</v>
      </c>
      <c r="B4910" s="102" t="s">
        <v>509</v>
      </c>
      <c r="C4910" s="337"/>
      <c r="D4910" s="337"/>
      <c r="E4910" s="339"/>
      <c r="F4910" s="341"/>
      <c r="G4910" s="341"/>
      <c r="H4910" s="230"/>
      <c r="I4910" s="230"/>
      <c r="J4910" s="230"/>
      <c r="K4910" s="230"/>
      <c r="L4910" s="230"/>
      <c r="M4910" s="230"/>
      <c r="N4910" s="230"/>
      <c r="O4910" s="230"/>
      <c r="P4910" s="230"/>
      <c r="Q4910" s="230"/>
      <c r="R4910" s="230"/>
      <c r="S4910" s="230"/>
      <c r="T4910" s="230"/>
      <c r="U4910" s="230"/>
      <c r="V4910" s="230"/>
      <c r="W4910" s="230"/>
      <c r="X4910" s="230"/>
      <c r="Y4910" s="230"/>
      <c r="Z4910" s="230"/>
      <c r="AA4910" s="230"/>
      <c r="AB4910" s="230"/>
      <c r="AC4910" s="230"/>
      <c r="AD4910" s="230"/>
      <c r="AE4910" s="230"/>
      <c r="AF4910" s="230"/>
      <c r="AG4910" s="230"/>
      <c r="AH4910" s="230"/>
      <c r="AI4910" s="230"/>
      <c r="AJ4910" s="230"/>
      <c r="AK4910" s="230"/>
      <c r="AL4910" s="230"/>
      <c r="AM4910" s="230"/>
      <c r="AN4910" s="230"/>
      <c r="AO4910" s="230"/>
      <c r="AP4910" s="230"/>
      <c r="AQ4910" s="230"/>
      <c r="AR4910" s="230"/>
      <c r="AS4910" s="230"/>
      <c r="AT4910" s="230"/>
      <c r="AU4910" s="230"/>
      <c r="AV4910" s="230"/>
      <c r="AW4910" s="230"/>
      <c r="AX4910" s="230"/>
      <c r="AY4910" s="230"/>
      <c r="AZ4910" s="230"/>
      <c r="BA4910" s="230"/>
      <c r="BB4910" s="230"/>
      <c r="BC4910" s="230"/>
      <c r="BD4910" s="230"/>
      <c r="BE4910" s="230"/>
      <c r="BF4910" s="230"/>
      <c r="BG4910" s="230"/>
      <c r="BH4910" s="230"/>
      <c r="BI4910" s="230"/>
      <c r="BJ4910" s="230"/>
      <c r="BK4910" s="230"/>
      <c r="BL4910" s="230"/>
      <c r="BM4910" s="230"/>
      <c r="BN4910" s="230"/>
      <c r="BO4910" s="230"/>
      <c r="BP4910" s="230"/>
      <c r="BQ4910" s="230"/>
      <c r="BR4910" s="230"/>
      <c r="BS4910" s="230"/>
      <c r="BT4910" s="230"/>
      <c r="BU4910" s="230"/>
      <c r="BV4910" s="230"/>
      <c r="BW4910" s="230"/>
      <c r="BX4910" s="230"/>
      <c r="BY4910" s="230"/>
      <c r="BZ4910" s="230"/>
      <c r="CA4910" s="230"/>
      <c r="CB4910" s="230"/>
      <c r="CC4910" s="230"/>
      <c r="CD4910" s="230"/>
      <c r="CE4910" s="230"/>
      <c r="CF4910" s="230"/>
      <c r="CG4910" s="230"/>
      <c r="CH4910" s="230"/>
      <c r="CI4910" s="230"/>
      <c r="CJ4910" s="230"/>
      <c r="CK4910" s="230"/>
      <c r="CL4910" s="230"/>
      <c r="CM4910" s="230"/>
      <c r="CN4910" s="230"/>
      <c r="CO4910" s="230"/>
      <c r="CP4910" s="230"/>
      <c r="CQ4910" s="230"/>
      <c r="CR4910" s="230"/>
      <c r="CS4910" s="230"/>
      <c r="CT4910" s="230"/>
      <c r="CU4910" s="230"/>
      <c r="CV4910" s="230"/>
      <c r="CW4910" s="230"/>
      <c r="CX4910" s="230"/>
      <c r="CY4910" s="230"/>
      <c r="CZ4910" s="230"/>
      <c r="DA4910" s="230"/>
      <c r="DB4910" s="230"/>
      <c r="DC4910" s="230"/>
      <c r="DD4910" s="230"/>
      <c r="DE4910" s="230"/>
      <c r="DF4910" s="230"/>
      <c r="DG4910" s="230"/>
      <c r="DH4910" s="230"/>
      <c r="DI4910" s="230"/>
      <c r="DJ4910" s="230"/>
      <c r="DK4910" s="230"/>
      <c r="DL4910" s="230"/>
      <c r="DM4910" s="230"/>
      <c r="DN4910" s="230"/>
      <c r="DO4910" s="230"/>
      <c r="DP4910" s="230"/>
      <c r="DQ4910" s="230"/>
      <c r="DR4910" s="230"/>
      <c r="DS4910" s="230"/>
    </row>
    <row r="4911" spans="1:123" ht="24" customHeight="1" x14ac:dyDescent="0.2">
      <c r="A4911" s="284"/>
      <c r="B4911" s="103"/>
      <c r="C4911" s="143" t="s">
        <v>604</v>
      </c>
      <c r="D4911" s="104"/>
      <c r="E4911" s="105"/>
      <c r="F4911" s="106"/>
      <c r="G4911" s="285"/>
    </row>
    <row r="4912" spans="1:123" s="229" customFormat="1" ht="24" customHeight="1" x14ac:dyDescent="0.2">
      <c r="A4912" s="224" t="str">
        <f t="shared" ref="A4912:A4925" si="1471">IFERROR(VLOOKUP(C4912,Tabla_Insumos,4,FALSE),"")</f>
        <v/>
      </c>
      <c r="B4912" s="222" t="str">
        <f>IFERROR(VLOOKUP(C4912,Tabla_Insumos,5,FALSE),"")</f>
        <v/>
      </c>
      <c r="C4912" s="223"/>
      <c r="D4912" s="224" t="str">
        <f t="shared" ref="D4912:D4925" si="1472">IFERROR(VLOOKUP(C4912,Tabla_Insumos,2,FALSE),"")</f>
        <v/>
      </c>
      <c r="E4912" s="225"/>
      <c r="F4912" s="226">
        <f t="shared" ref="F4912:F4925" si="1473">IFERROR(VLOOKUP(C4912,Tabla_Insumos,3,FALSE),0)</f>
        <v>0</v>
      </c>
      <c r="G4912" s="286">
        <f>ROUND(E4912*F4912,2)</f>
        <v>0</v>
      </c>
    </row>
    <row r="4913" spans="1:7" s="229" customFormat="1" ht="24" customHeight="1" x14ac:dyDescent="0.2">
      <c r="A4913" s="224" t="str">
        <f t="shared" si="1471"/>
        <v/>
      </c>
      <c r="B4913" s="222" t="str">
        <f t="shared" ref="B4913:B4925" si="1474">IFERROR(VLOOKUP(C4913,Tabla_Insumos,5,FALSE),"")</f>
        <v/>
      </c>
      <c r="C4913" s="223"/>
      <c r="D4913" s="224" t="str">
        <f t="shared" si="1472"/>
        <v/>
      </c>
      <c r="E4913" s="225"/>
      <c r="F4913" s="226">
        <f t="shared" si="1473"/>
        <v>0</v>
      </c>
      <c r="G4913" s="286">
        <f t="shared" ref="G4913:G4925" si="1475">ROUND(E4913*F4913,2)</f>
        <v>0</v>
      </c>
    </row>
    <row r="4914" spans="1:7" s="229" customFormat="1" ht="24" customHeight="1" x14ac:dyDescent="0.2">
      <c r="A4914" s="224" t="str">
        <f t="shared" si="1471"/>
        <v/>
      </c>
      <c r="B4914" s="222" t="str">
        <f t="shared" si="1474"/>
        <v/>
      </c>
      <c r="C4914" s="223"/>
      <c r="D4914" s="224" t="str">
        <f t="shared" si="1472"/>
        <v/>
      </c>
      <c r="E4914" s="225"/>
      <c r="F4914" s="226">
        <f t="shared" si="1473"/>
        <v>0</v>
      </c>
      <c r="G4914" s="286">
        <f t="shared" si="1475"/>
        <v>0</v>
      </c>
    </row>
    <row r="4915" spans="1:7" s="229" customFormat="1" ht="24" customHeight="1" x14ac:dyDescent="0.2">
      <c r="A4915" s="224" t="str">
        <f t="shared" si="1471"/>
        <v/>
      </c>
      <c r="B4915" s="222" t="str">
        <f t="shared" si="1474"/>
        <v/>
      </c>
      <c r="C4915" s="223"/>
      <c r="D4915" s="224" t="str">
        <f t="shared" si="1472"/>
        <v/>
      </c>
      <c r="E4915" s="225"/>
      <c r="F4915" s="226">
        <f t="shared" si="1473"/>
        <v>0</v>
      </c>
      <c r="G4915" s="286">
        <f t="shared" si="1475"/>
        <v>0</v>
      </c>
    </row>
    <row r="4916" spans="1:7" s="229" customFormat="1" ht="24" customHeight="1" x14ac:dyDescent="0.2">
      <c r="A4916" s="224" t="str">
        <f t="shared" si="1471"/>
        <v/>
      </c>
      <c r="B4916" s="222" t="str">
        <f t="shared" si="1474"/>
        <v/>
      </c>
      <c r="C4916" s="223"/>
      <c r="D4916" s="224" t="str">
        <f t="shared" si="1472"/>
        <v/>
      </c>
      <c r="E4916" s="225"/>
      <c r="F4916" s="226">
        <f t="shared" si="1473"/>
        <v>0</v>
      </c>
      <c r="G4916" s="286">
        <f t="shared" si="1475"/>
        <v>0</v>
      </c>
    </row>
    <row r="4917" spans="1:7" s="229" customFormat="1" ht="24" customHeight="1" x14ac:dyDescent="0.2">
      <c r="A4917" s="224" t="str">
        <f t="shared" si="1471"/>
        <v/>
      </c>
      <c r="B4917" s="222" t="str">
        <f t="shared" si="1474"/>
        <v/>
      </c>
      <c r="C4917" s="223"/>
      <c r="D4917" s="224" t="str">
        <f t="shared" si="1472"/>
        <v/>
      </c>
      <c r="E4917" s="225"/>
      <c r="F4917" s="226">
        <f t="shared" si="1473"/>
        <v>0</v>
      </c>
      <c r="G4917" s="286">
        <f t="shared" si="1475"/>
        <v>0</v>
      </c>
    </row>
    <row r="4918" spans="1:7" s="229" customFormat="1" ht="24" customHeight="1" x14ac:dyDescent="0.2">
      <c r="A4918" s="224" t="str">
        <f t="shared" si="1471"/>
        <v/>
      </c>
      <c r="B4918" s="222" t="str">
        <f t="shared" si="1474"/>
        <v/>
      </c>
      <c r="C4918" s="223"/>
      <c r="D4918" s="224" t="str">
        <f t="shared" si="1472"/>
        <v/>
      </c>
      <c r="E4918" s="225"/>
      <c r="F4918" s="226">
        <f t="shared" si="1473"/>
        <v>0</v>
      </c>
      <c r="G4918" s="286">
        <f t="shared" si="1475"/>
        <v>0</v>
      </c>
    </row>
    <row r="4919" spans="1:7" s="229" customFormat="1" ht="24" customHeight="1" x14ac:dyDescent="0.2">
      <c r="A4919" s="224" t="str">
        <f t="shared" si="1471"/>
        <v/>
      </c>
      <c r="B4919" s="222" t="str">
        <f t="shared" si="1474"/>
        <v/>
      </c>
      <c r="C4919" s="223"/>
      <c r="D4919" s="224" t="str">
        <f t="shared" si="1472"/>
        <v/>
      </c>
      <c r="E4919" s="225"/>
      <c r="F4919" s="226">
        <f t="shared" si="1473"/>
        <v>0</v>
      </c>
      <c r="G4919" s="286">
        <f t="shared" si="1475"/>
        <v>0</v>
      </c>
    </row>
    <row r="4920" spans="1:7" s="229" customFormat="1" ht="24" customHeight="1" x14ac:dyDescent="0.2">
      <c r="A4920" s="224" t="str">
        <f t="shared" si="1471"/>
        <v/>
      </c>
      <c r="B4920" s="222" t="str">
        <f t="shared" si="1474"/>
        <v/>
      </c>
      <c r="C4920" s="223"/>
      <c r="D4920" s="224" t="str">
        <f t="shared" si="1472"/>
        <v/>
      </c>
      <c r="E4920" s="225"/>
      <c r="F4920" s="226">
        <f t="shared" si="1473"/>
        <v>0</v>
      </c>
      <c r="G4920" s="286">
        <f t="shared" si="1475"/>
        <v>0</v>
      </c>
    </row>
    <row r="4921" spans="1:7" s="229" customFormat="1" ht="24" customHeight="1" x14ac:dyDescent="0.2">
      <c r="A4921" s="224" t="str">
        <f t="shared" si="1471"/>
        <v/>
      </c>
      <c r="B4921" s="222" t="str">
        <f t="shared" si="1474"/>
        <v/>
      </c>
      <c r="C4921" s="223"/>
      <c r="D4921" s="224" t="str">
        <f t="shared" si="1472"/>
        <v/>
      </c>
      <c r="E4921" s="225"/>
      <c r="F4921" s="226">
        <f t="shared" si="1473"/>
        <v>0</v>
      </c>
      <c r="G4921" s="286">
        <f t="shared" si="1475"/>
        <v>0</v>
      </c>
    </row>
    <row r="4922" spans="1:7" s="229" customFormat="1" ht="24" customHeight="1" x14ac:dyDescent="0.2">
      <c r="A4922" s="224" t="str">
        <f t="shared" si="1471"/>
        <v/>
      </c>
      <c r="B4922" s="222" t="str">
        <f t="shared" si="1474"/>
        <v/>
      </c>
      <c r="C4922" s="223"/>
      <c r="D4922" s="224" t="str">
        <f t="shared" si="1472"/>
        <v/>
      </c>
      <c r="E4922" s="225"/>
      <c r="F4922" s="226">
        <f t="shared" si="1473"/>
        <v>0</v>
      </c>
      <c r="G4922" s="286">
        <f t="shared" si="1475"/>
        <v>0</v>
      </c>
    </row>
    <row r="4923" spans="1:7" s="229" customFormat="1" ht="24" customHeight="1" x14ac:dyDescent="0.2">
      <c r="A4923" s="224" t="str">
        <f t="shared" si="1471"/>
        <v/>
      </c>
      <c r="B4923" s="222" t="str">
        <f t="shared" si="1474"/>
        <v/>
      </c>
      <c r="C4923" s="223"/>
      <c r="D4923" s="224" t="str">
        <f t="shared" si="1472"/>
        <v/>
      </c>
      <c r="E4923" s="225"/>
      <c r="F4923" s="226">
        <f t="shared" si="1473"/>
        <v>0</v>
      </c>
      <c r="G4923" s="286">
        <f t="shared" si="1475"/>
        <v>0</v>
      </c>
    </row>
    <row r="4924" spans="1:7" s="229" customFormat="1" ht="24" customHeight="1" x14ac:dyDescent="0.2">
      <c r="A4924" s="224" t="str">
        <f t="shared" si="1471"/>
        <v/>
      </c>
      <c r="B4924" s="222" t="str">
        <f t="shared" si="1474"/>
        <v/>
      </c>
      <c r="C4924" s="223"/>
      <c r="D4924" s="224" t="str">
        <f t="shared" si="1472"/>
        <v/>
      </c>
      <c r="E4924" s="225"/>
      <c r="F4924" s="226">
        <f t="shared" si="1473"/>
        <v>0</v>
      </c>
      <c r="G4924" s="286">
        <f t="shared" si="1475"/>
        <v>0</v>
      </c>
    </row>
    <row r="4925" spans="1:7" s="229" customFormat="1" ht="24" customHeight="1" x14ac:dyDescent="0.2">
      <c r="A4925" s="224" t="str">
        <f t="shared" si="1471"/>
        <v/>
      </c>
      <c r="B4925" s="222" t="str">
        <f t="shared" si="1474"/>
        <v/>
      </c>
      <c r="C4925" s="223"/>
      <c r="D4925" s="224" t="str">
        <f t="shared" si="1472"/>
        <v/>
      </c>
      <c r="E4925" s="225"/>
      <c r="F4925" s="227">
        <f t="shared" si="1473"/>
        <v>0</v>
      </c>
      <c r="G4925" s="286">
        <f t="shared" si="1475"/>
        <v>0</v>
      </c>
    </row>
    <row r="4926" spans="1:7" ht="24" customHeight="1" x14ac:dyDescent="0.2">
      <c r="A4926" s="287"/>
      <c r="D4926" s="97"/>
      <c r="E4926" s="98"/>
      <c r="F4926" s="273" t="s">
        <v>31</v>
      </c>
      <c r="G4926" s="288">
        <f>SUBTOTAL(9,G4912:G4925)</f>
        <v>0</v>
      </c>
    </row>
    <row r="4927" spans="1:7" ht="24" customHeight="1" x14ac:dyDescent="0.2">
      <c r="A4927" s="287"/>
      <c r="C4927" s="107" t="s">
        <v>605</v>
      </c>
      <c r="D4927" s="97"/>
      <c r="E4927" s="98"/>
      <c r="G4927" s="289"/>
    </row>
    <row r="4928" spans="1:7" s="229" customFormat="1" ht="24" customHeight="1" x14ac:dyDescent="0.2">
      <c r="A4928" s="224" t="str">
        <f t="shared" ref="A4928:A4935" si="1476">IFERROR(VLOOKUP(C4928,Tabla_Insumos,4,FALSE),"")</f>
        <v/>
      </c>
      <c r="B4928" s="222">
        <f t="shared" ref="B4928:B4935" si="1477">IFERROR(VLOOKUP(A4928,Tabla_Indices,5,FALSE),"")</f>
        <v>0</v>
      </c>
      <c r="C4928" s="223"/>
      <c r="D4928" s="224" t="str">
        <f t="shared" ref="D4928:D4935" si="1478">IFERROR(VLOOKUP(C4928,Tabla_Insumos,2,FALSE),"")</f>
        <v/>
      </c>
      <c r="E4928" s="225"/>
      <c r="F4928" s="228">
        <f t="shared" ref="F4928:F4935" si="1479">IFERROR(VLOOKUP(C4928,Tabla_Insumos,3,FALSE),0)</f>
        <v>0</v>
      </c>
      <c r="G4928" s="286">
        <f>ROUND(E4928*F4928,2)</f>
        <v>0</v>
      </c>
    </row>
    <row r="4929" spans="1:7" s="229" customFormat="1" ht="24" customHeight="1" x14ac:dyDescent="0.2">
      <c r="A4929" s="224" t="str">
        <f t="shared" si="1476"/>
        <v/>
      </c>
      <c r="B4929" s="222">
        <f t="shared" si="1477"/>
        <v>0</v>
      </c>
      <c r="C4929" s="223"/>
      <c r="D4929" s="224" t="str">
        <f t="shared" si="1478"/>
        <v/>
      </c>
      <c r="E4929" s="225"/>
      <c r="F4929" s="228">
        <f t="shared" si="1479"/>
        <v>0</v>
      </c>
      <c r="G4929" s="286">
        <f>ROUND(E4929*F4929,2)</f>
        <v>0</v>
      </c>
    </row>
    <row r="4930" spans="1:7" s="229" customFormat="1" ht="24" customHeight="1" x14ac:dyDescent="0.2">
      <c r="A4930" s="224" t="str">
        <f t="shared" si="1476"/>
        <v/>
      </c>
      <c r="B4930" s="222">
        <f t="shared" si="1477"/>
        <v>0</v>
      </c>
      <c r="C4930" s="223"/>
      <c r="D4930" s="224" t="str">
        <f t="shared" si="1478"/>
        <v/>
      </c>
      <c r="E4930" s="225"/>
      <c r="F4930" s="228">
        <f t="shared" si="1479"/>
        <v>0</v>
      </c>
      <c r="G4930" s="286">
        <f t="shared" ref="G4930:G4935" si="1480">ROUND(E4930*F4930,2)</f>
        <v>0</v>
      </c>
    </row>
    <row r="4931" spans="1:7" s="229" customFormat="1" ht="24" customHeight="1" x14ac:dyDescent="0.2">
      <c r="A4931" s="224" t="str">
        <f t="shared" si="1476"/>
        <v/>
      </c>
      <c r="B4931" s="222">
        <f t="shared" si="1477"/>
        <v>0</v>
      </c>
      <c r="C4931" s="223"/>
      <c r="D4931" s="224" t="str">
        <f t="shared" si="1478"/>
        <v/>
      </c>
      <c r="E4931" s="225"/>
      <c r="F4931" s="228">
        <f t="shared" si="1479"/>
        <v>0</v>
      </c>
      <c r="G4931" s="286">
        <f t="shared" si="1480"/>
        <v>0</v>
      </c>
    </row>
    <row r="4932" spans="1:7" s="229" customFormat="1" ht="24" customHeight="1" x14ac:dyDescent="0.2">
      <c r="A4932" s="224" t="str">
        <f t="shared" si="1476"/>
        <v/>
      </c>
      <c r="B4932" s="222">
        <f t="shared" si="1477"/>
        <v>0</v>
      </c>
      <c r="C4932" s="223"/>
      <c r="D4932" s="224" t="str">
        <f t="shared" si="1478"/>
        <v/>
      </c>
      <c r="E4932" s="225"/>
      <c r="F4932" s="226">
        <f t="shared" si="1479"/>
        <v>0</v>
      </c>
      <c r="G4932" s="286">
        <f t="shared" si="1480"/>
        <v>0</v>
      </c>
    </row>
    <row r="4933" spans="1:7" s="229" customFormat="1" ht="24" customHeight="1" x14ac:dyDescent="0.2">
      <c r="A4933" s="224" t="str">
        <f t="shared" si="1476"/>
        <v/>
      </c>
      <c r="B4933" s="222">
        <f t="shared" si="1477"/>
        <v>0</v>
      </c>
      <c r="C4933" s="223"/>
      <c r="D4933" s="224" t="str">
        <f t="shared" si="1478"/>
        <v/>
      </c>
      <c r="E4933" s="225"/>
      <c r="F4933" s="226">
        <f t="shared" si="1479"/>
        <v>0</v>
      </c>
      <c r="G4933" s="286">
        <f t="shared" si="1480"/>
        <v>0</v>
      </c>
    </row>
    <row r="4934" spans="1:7" s="229" customFormat="1" ht="24" customHeight="1" x14ac:dyDescent="0.2">
      <c r="A4934" s="224" t="str">
        <f t="shared" si="1476"/>
        <v/>
      </c>
      <c r="B4934" s="222">
        <f t="shared" si="1477"/>
        <v>0</v>
      </c>
      <c r="C4934" s="223"/>
      <c r="D4934" s="224" t="str">
        <f t="shared" si="1478"/>
        <v/>
      </c>
      <c r="E4934" s="225"/>
      <c r="F4934" s="226">
        <f t="shared" si="1479"/>
        <v>0</v>
      </c>
      <c r="G4934" s="286">
        <f t="shared" si="1480"/>
        <v>0</v>
      </c>
    </row>
    <row r="4935" spans="1:7" s="229" customFormat="1" ht="24" customHeight="1" x14ac:dyDescent="0.2">
      <c r="A4935" s="224" t="str">
        <f t="shared" si="1476"/>
        <v/>
      </c>
      <c r="B4935" s="222">
        <f t="shared" si="1477"/>
        <v>0</v>
      </c>
      <c r="C4935" s="223"/>
      <c r="D4935" s="224" t="str">
        <f t="shared" si="1478"/>
        <v/>
      </c>
      <c r="E4935" s="225"/>
      <c r="F4935" s="226">
        <f t="shared" si="1479"/>
        <v>0</v>
      </c>
      <c r="G4935" s="286">
        <f t="shared" si="1480"/>
        <v>0</v>
      </c>
    </row>
    <row r="4936" spans="1:7" ht="24" customHeight="1" x14ac:dyDescent="0.2">
      <c r="A4936" s="287"/>
      <c r="D4936" s="97"/>
      <c r="E4936" s="98"/>
      <c r="F4936" s="273" t="s">
        <v>32</v>
      </c>
      <c r="G4936" s="288">
        <f>SUBTOTAL(9,G4928:G4935)</f>
        <v>0</v>
      </c>
    </row>
    <row r="4937" spans="1:7" ht="24" customHeight="1" x14ac:dyDescent="0.2">
      <c r="A4937" s="287"/>
      <c r="C4937" s="107" t="s">
        <v>606</v>
      </c>
      <c r="D4937" s="97"/>
      <c r="E4937" s="98"/>
      <c r="G4937" s="289"/>
    </row>
    <row r="4938" spans="1:7" s="229" customFormat="1" ht="24" customHeight="1" x14ac:dyDescent="0.2">
      <c r="A4938" s="224" t="str">
        <f t="shared" ref="A4938:A4946" si="1481">IFERROR(VLOOKUP(C4938,Tabla_Insumos,4,FALSE),"")</f>
        <v/>
      </c>
      <c r="B4938" s="222" t="str">
        <f t="shared" ref="B4938:B4946" si="1482">IFERROR(VLOOKUP(C4938,Tabla_Insumos,5,FALSE),"")</f>
        <v/>
      </c>
      <c r="C4938" s="223"/>
      <c r="D4938" s="224" t="str">
        <f t="shared" ref="D4938:D4946" si="1483">IFERROR(VLOOKUP(C4938,Tabla_Insumos,2,FALSE),"")</f>
        <v/>
      </c>
      <c r="E4938" s="225"/>
      <c r="F4938" s="226">
        <f t="shared" ref="F4938:F4946" si="1484">IFERROR(VLOOKUP(C4938,Tabla_Insumos,3,FALSE),0)</f>
        <v>0</v>
      </c>
      <c r="G4938" s="286">
        <f t="shared" ref="G4938:G4946" si="1485">ROUND(E4938*F4938,2)</f>
        <v>0</v>
      </c>
    </row>
    <row r="4939" spans="1:7" s="229" customFormat="1" ht="24" customHeight="1" x14ac:dyDescent="0.2">
      <c r="A4939" s="224" t="str">
        <f t="shared" si="1481"/>
        <v/>
      </c>
      <c r="B4939" s="222" t="str">
        <f t="shared" si="1482"/>
        <v/>
      </c>
      <c r="C4939" s="223"/>
      <c r="D4939" s="224" t="str">
        <f t="shared" si="1483"/>
        <v/>
      </c>
      <c r="E4939" s="225"/>
      <c r="F4939" s="226">
        <f t="shared" si="1484"/>
        <v>0</v>
      </c>
      <c r="G4939" s="286">
        <f t="shared" si="1485"/>
        <v>0</v>
      </c>
    </row>
    <row r="4940" spans="1:7" s="229" customFormat="1" ht="24" customHeight="1" x14ac:dyDescent="0.2">
      <c r="A4940" s="224" t="str">
        <f t="shared" si="1481"/>
        <v/>
      </c>
      <c r="B4940" s="222" t="str">
        <f t="shared" si="1482"/>
        <v/>
      </c>
      <c r="C4940" s="223"/>
      <c r="D4940" s="224" t="str">
        <f t="shared" si="1483"/>
        <v/>
      </c>
      <c r="E4940" s="225"/>
      <c r="F4940" s="226">
        <f t="shared" si="1484"/>
        <v>0</v>
      </c>
      <c r="G4940" s="286">
        <f t="shared" si="1485"/>
        <v>0</v>
      </c>
    </row>
    <row r="4941" spans="1:7" s="229" customFormat="1" ht="24" customHeight="1" x14ac:dyDescent="0.2">
      <c r="A4941" s="224" t="str">
        <f t="shared" si="1481"/>
        <v/>
      </c>
      <c r="B4941" s="222" t="str">
        <f t="shared" si="1482"/>
        <v/>
      </c>
      <c r="C4941" s="223"/>
      <c r="D4941" s="224" t="str">
        <f t="shared" si="1483"/>
        <v/>
      </c>
      <c r="E4941" s="225"/>
      <c r="F4941" s="226">
        <f t="shared" si="1484"/>
        <v>0</v>
      </c>
      <c r="G4941" s="286">
        <f t="shared" si="1485"/>
        <v>0</v>
      </c>
    </row>
    <row r="4942" spans="1:7" s="229" customFormat="1" ht="24" customHeight="1" x14ac:dyDescent="0.2">
      <c r="A4942" s="224" t="str">
        <f t="shared" si="1481"/>
        <v/>
      </c>
      <c r="B4942" s="222" t="str">
        <f t="shared" si="1482"/>
        <v/>
      </c>
      <c r="C4942" s="223"/>
      <c r="D4942" s="224" t="str">
        <f t="shared" si="1483"/>
        <v/>
      </c>
      <c r="E4942" s="225"/>
      <c r="F4942" s="226">
        <f t="shared" si="1484"/>
        <v>0</v>
      </c>
      <c r="G4942" s="286">
        <f t="shared" si="1485"/>
        <v>0</v>
      </c>
    </row>
    <row r="4943" spans="1:7" s="229" customFormat="1" ht="24" customHeight="1" x14ac:dyDescent="0.2">
      <c r="A4943" s="224" t="str">
        <f t="shared" si="1481"/>
        <v/>
      </c>
      <c r="B4943" s="222" t="str">
        <f t="shared" si="1482"/>
        <v/>
      </c>
      <c r="C4943" s="223"/>
      <c r="D4943" s="224" t="str">
        <f t="shared" si="1483"/>
        <v/>
      </c>
      <c r="E4943" s="225"/>
      <c r="F4943" s="226">
        <f t="shared" si="1484"/>
        <v>0</v>
      </c>
      <c r="G4943" s="286">
        <f t="shared" si="1485"/>
        <v>0</v>
      </c>
    </row>
    <row r="4944" spans="1:7" s="229" customFormat="1" ht="24" customHeight="1" x14ac:dyDescent="0.2">
      <c r="A4944" s="224" t="str">
        <f t="shared" si="1481"/>
        <v/>
      </c>
      <c r="B4944" s="222" t="str">
        <f t="shared" si="1482"/>
        <v/>
      </c>
      <c r="C4944" s="223"/>
      <c r="D4944" s="224" t="str">
        <f t="shared" si="1483"/>
        <v/>
      </c>
      <c r="E4944" s="225"/>
      <c r="F4944" s="226">
        <f t="shared" si="1484"/>
        <v>0</v>
      </c>
      <c r="G4944" s="286">
        <f t="shared" si="1485"/>
        <v>0</v>
      </c>
    </row>
    <row r="4945" spans="1:123" s="229" customFormat="1" ht="24" customHeight="1" x14ac:dyDescent="0.2">
      <c r="A4945" s="224" t="str">
        <f t="shared" si="1481"/>
        <v/>
      </c>
      <c r="B4945" s="222" t="str">
        <f t="shared" si="1482"/>
        <v/>
      </c>
      <c r="C4945" s="223"/>
      <c r="D4945" s="224" t="str">
        <f t="shared" si="1483"/>
        <v/>
      </c>
      <c r="E4945" s="225"/>
      <c r="F4945" s="226">
        <f t="shared" si="1484"/>
        <v>0</v>
      </c>
      <c r="G4945" s="286">
        <f t="shared" si="1485"/>
        <v>0</v>
      </c>
    </row>
    <row r="4946" spans="1:123" s="229" customFormat="1" ht="24" customHeight="1" x14ac:dyDescent="0.2">
      <c r="A4946" s="224" t="str">
        <f t="shared" si="1481"/>
        <v/>
      </c>
      <c r="B4946" s="222" t="str">
        <f t="shared" si="1482"/>
        <v/>
      </c>
      <c r="C4946" s="223"/>
      <c r="D4946" s="224" t="str">
        <f t="shared" si="1483"/>
        <v/>
      </c>
      <c r="E4946" s="225"/>
      <c r="F4946" s="226">
        <f t="shared" si="1484"/>
        <v>0</v>
      </c>
      <c r="G4946" s="286">
        <f t="shared" si="1485"/>
        <v>0</v>
      </c>
    </row>
    <row r="4947" spans="1:123" ht="24" customHeight="1" x14ac:dyDescent="0.2">
      <c r="A4947" s="290"/>
      <c r="B4947" s="97"/>
      <c r="D4947" s="97"/>
      <c r="E4947" s="98"/>
      <c r="F4947" s="273" t="s">
        <v>33</v>
      </c>
      <c r="G4947" s="288">
        <f>SUBTOTAL(9,G4938:G4946)</f>
        <v>0</v>
      </c>
    </row>
    <row r="4948" spans="1:123" ht="24" customHeight="1" x14ac:dyDescent="0.2">
      <c r="A4948" s="291"/>
      <c r="B4948" s="97"/>
      <c r="D4948" s="97"/>
      <c r="E4948" s="98"/>
      <c r="G4948" s="289"/>
    </row>
    <row r="4949" spans="1:123" ht="24" customHeight="1" x14ac:dyDescent="0.2">
      <c r="A4949" s="292" t="str">
        <f>B4907</f>
        <v/>
      </c>
      <c r="B4949" s="293" t="str">
        <f>C4907</f>
        <v/>
      </c>
      <c r="C4949" s="104"/>
      <c r="D4949" s="104" t="s">
        <v>34</v>
      </c>
      <c r="E4949" s="105"/>
      <c r="F4949" s="295" t="s">
        <v>35</v>
      </c>
      <c r="G4949" s="294">
        <f>SUBTOTAL(9,G4912:G4948)</f>
        <v>0</v>
      </c>
    </row>
    <row r="4951" spans="1:123" ht="24" customHeight="1" x14ac:dyDescent="0.2">
      <c r="A4951" s="274" t="s">
        <v>37</v>
      </c>
      <c r="B4951" s="275"/>
      <c r="C4951" s="275"/>
      <c r="D4951" s="275"/>
      <c r="E4951" s="275"/>
      <c r="F4951" s="275"/>
      <c r="G4951" s="276"/>
    </row>
    <row r="4952" spans="1:123" ht="24" customHeight="1" x14ac:dyDescent="0.2">
      <c r="A4952" s="277" t="s">
        <v>602</v>
      </c>
      <c r="B4952" s="93" t="str">
        <f>Comitente</f>
        <v>DIRECCION PROVINCIAL DE ESPACIOS VERDES</v>
      </c>
      <c r="C4952" s="89"/>
      <c r="D4952" s="94"/>
      <c r="E4952" s="94"/>
      <c r="F4952" s="95"/>
      <c r="G4952" s="278"/>
    </row>
    <row r="4953" spans="1:123" ht="24" customHeight="1" x14ac:dyDescent="0.2">
      <c r="A4953" s="277" t="s">
        <v>603</v>
      </c>
      <c r="B4953" s="93">
        <f>Contratista</f>
        <v>0</v>
      </c>
      <c r="C4953" s="90"/>
      <c r="D4953" s="90"/>
      <c r="E4953" s="90"/>
      <c r="F4953" s="96"/>
      <c r="G4953" s="279"/>
    </row>
    <row r="4954" spans="1:123" ht="24" customHeight="1" x14ac:dyDescent="0.2">
      <c r="A4954" s="277" t="s">
        <v>24</v>
      </c>
      <c r="B4954" s="93" t="str">
        <f>Obra</f>
        <v>EXTRACCION DE MANGRULLO EXISTENTE, PROVISION DE NUEVO MANGRULLO Y REFUNCIONALIZACION DE JUEGOS DE NIÑOS EN PARQUE DE MAYO</v>
      </c>
      <c r="C4954" s="90"/>
      <c r="D4954" s="90"/>
      <c r="E4954" s="90"/>
      <c r="F4954" s="96" t="s">
        <v>38</v>
      </c>
      <c r="G4954" s="280">
        <f>Fecha_Base</f>
        <v>44865</v>
      </c>
    </row>
    <row r="4955" spans="1:123" ht="24" customHeight="1" x14ac:dyDescent="0.2">
      <c r="A4955" s="281" t="s">
        <v>601</v>
      </c>
      <c r="B4955" s="91" t="str">
        <f>Ubicación</f>
        <v>CAPITAL</v>
      </c>
      <c r="C4955" s="91"/>
      <c r="D4955" s="97"/>
      <c r="E4955" s="98"/>
      <c r="G4955" s="282"/>
    </row>
    <row r="4956" spans="1:123" ht="24" customHeight="1" x14ac:dyDescent="0.2">
      <c r="A4956" s="281" t="s">
        <v>39</v>
      </c>
      <c r="B4956" s="100" t="str">
        <f>IFERROR(VALUE(LEFT(B4957,FIND(".",B4957)-1)),"")</f>
        <v/>
      </c>
      <c r="C4956" s="92" t="str">
        <f>IFERROR(VLOOKUP(B4956,Tabla_CyP,2,FALSE),"")</f>
        <v/>
      </c>
      <c r="E4956" s="98"/>
      <c r="G4956" s="282"/>
    </row>
    <row r="4957" spans="1:123" ht="24" customHeight="1" x14ac:dyDescent="0.2">
      <c r="A4957" s="281" t="s">
        <v>25</v>
      </c>
      <c r="B4957" s="101" t="str">
        <f>IFERROR(VLOOKUP(COUNTIF($A$1:A4957,"ANALISIS DE PRECIOS"),Tabla_NumeroItem,2,FALSE),"")</f>
        <v/>
      </c>
      <c r="C4957" s="92" t="str">
        <f>IFERROR(VLOOKUP(B4957,Tabla_CyP,2,FALSE),"")</f>
        <v/>
      </c>
      <c r="D4957" s="97"/>
      <c r="E4957" s="98"/>
      <c r="F4957" s="96" t="s">
        <v>26</v>
      </c>
      <c r="G4957" s="283" t="str">
        <f>IFERROR(VLOOKUP(B4957,Tabla_CyP,4,FALSE),"")</f>
        <v/>
      </c>
    </row>
    <row r="4958" spans="1:123" ht="24" customHeight="1" x14ac:dyDescent="0.2">
      <c r="A4958" s="281"/>
      <c r="B4958" s="91"/>
      <c r="D4958" s="97"/>
      <c r="E4958" s="98"/>
      <c r="G4958" s="282"/>
    </row>
    <row r="4959" spans="1:123" ht="24" customHeight="1" x14ac:dyDescent="0.2">
      <c r="A4959" s="334" t="s">
        <v>507</v>
      </c>
      <c r="B4959" s="335"/>
      <c r="C4959" s="336" t="s">
        <v>0</v>
      </c>
      <c r="D4959" s="336" t="s">
        <v>27</v>
      </c>
      <c r="E4959" s="338" t="s">
        <v>28</v>
      </c>
      <c r="F4959" s="340" t="s">
        <v>29</v>
      </c>
      <c r="G4959" s="340" t="s">
        <v>30</v>
      </c>
    </row>
    <row r="4960" spans="1:123" s="97" customFormat="1" ht="24" customHeight="1" x14ac:dyDescent="0.2">
      <c r="A4960" s="102" t="s">
        <v>508</v>
      </c>
      <c r="B4960" s="102" t="s">
        <v>509</v>
      </c>
      <c r="C4960" s="337"/>
      <c r="D4960" s="337"/>
      <c r="E4960" s="339"/>
      <c r="F4960" s="341"/>
      <c r="G4960" s="341"/>
      <c r="H4960" s="230"/>
      <c r="I4960" s="230"/>
      <c r="J4960" s="230"/>
      <c r="K4960" s="230"/>
      <c r="L4960" s="230"/>
      <c r="M4960" s="230"/>
      <c r="N4960" s="230"/>
      <c r="O4960" s="230"/>
      <c r="P4960" s="230"/>
      <c r="Q4960" s="230"/>
      <c r="R4960" s="230"/>
      <c r="S4960" s="230"/>
      <c r="T4960" s="230"/>
      <c r="U4960" s="230"/>
      <c r="V4960" s="230"/>
      <c r="W4960" s="230"/>
      <c r="X4960" s="230"/>
      <c r="Y4960" s="230"/>
      <c r="Z4960" s="230"/>
      <c r="AA4960" s="230"/>
      <c r="AB4960" s="230"/>
      <c r="AC4960" s="230"/>
      <c r="AD4960" s="230"/>
      <c r="AE4960" s="230"/>
      <c r="AF4960" s="230"/>
      <c r="AG4960" s="230"/>
      <c r="AH4960" s="230"/>
      <c r="AI4960" s="230"/>
      <c r="AJ4960" s="230"/>
      <c r="AK4960" s="230"/>
      <c r="AL4960" s="230"/>
      <c r="AM4960" s="230"/>
      <c r="AN4960" s="230"/>
      <c r="AO4960" s="230"/>
      <c r="AP4960" s="230"/>
      <c r="AQ4960" s="230"/>
      <c r="AR4960" s="230"/>
      <c r="AS4960" s="230"/>
      <c r="AT4960" s="230"/>
      <c r="AU4960" s="230"/>
      <c r="AV4960" s="230"/>
      <c r="AW4960" s="230"/>
      <c r="AX4960" s="230"/>
      <c r="AY4960" s="230"/>
      <c r="AZ4960" s="230"/>
      <c r="BA4960" s="230"/>
      <c r="BB4960" s="230"/>
      <c r="BC4960" s="230"/>
      <c r="BD4960" s="230"/>
      <c r="BE4960" s="230"/>
      <c r="BF4960" s="230"/>
      <c r="BG4960" s="230"/>
      <c r="BH4960" s="230"/>
      <c r="BI4960" s="230"/>
      <c r="BJ4960" s="230"/>
      <c r="BK4960" s="230"/>
      <c r="BL4960" s="230"/>
      <c r="BM4960" s="230"/>
      <c r="BN4960" s="230"/>
      <c r="BO4960" s="230"/>
      <c r="BP4960" s="230"/>
      <c r="BQ4960" s="230"/>
      <c r="BR4960" s="230"/>
      <c r="BS4960" s="230"/>
      <c r="BT4960" s="230"/>
      <c r="BU4960" s="230"/>
      <c r="BV4960" s="230"/>
      <c r="BW4960" s="230"/>
      <c r="BX4960" s="230"/>
      <c r="BY4960" s="230"/>
      <c r="BZ4960" s="230"/>
      <c r="CA4960" s="230"/>
      <c r="CB4960" s="230"/>
      <c r="CC4960" s="230"/>
      <c r="CD4960" s="230"/>
      <c r="CE4960" s="230"/>
      <c r="CF4960" s="230"/>
      <c r="CG4960" s="230"/>
      <c r="CH4960" s="230"/>
      <c r="CI4960" s="230"/>
      <c r="CJ4960" s="230"/>
      <c r="CK4960" s="230"/>
      <c r="CL4960" s="230"/>
      <c r="CM4960" s="230"/>
      <c r="CN4960" s="230"/>
      <c r="CO4960" s="230"/>
      <c r="CP4960" s="230"/>
      <c r="CQ4960" s="230"/>
      <c r="CR4960" s="230"/>
      <c r="CS4960" s="230"/>
      <c r="CT4960" s="230"/>
      <c r="CU4960" s="230"/>
      <c r="CV4960" s="230"/>
      <c r="CW4960" s="230"/>
      <c r="CX4960" s="230"/>
      <c r="CY4960" s="230"/>
      <c r="CZ4960" s="230"/>
      <c r="DA4960" s="230"/>
      <c r="DB4960" s="230"/>
      <c r="DC4960" s="230"/>
      <c r="DD4960" s="230"/>
      <c r="DE4960" s="230"/>
      <c r="DF4960" s="230"/>
      <c r="DG4960" s="230"/>
      <c r="DH4960" s="230"/>
      <c r="DI4960" s="230"/>
      <c r="DJ4960" s="230"/>
      <c r="DK4960" s="230"/>
      <c r="DL4960" s="230"/>
      <c r="DM4960" s="230"/>
      <c r="DN4960" s="230"/>
      <c r="DO4960" s="230"/>
      <c r="DP4960" s="230"/>
      <c r="DQ4960" s="230"/>
      <c r="DR4960" s="230"/>
      <c r="DS4960" s="230"/>
    </row>
    <row r="4961" spans="1:7" ht="24" customHeight="1" x14ac:dyDescent="0.2">
      <c r="A4961" s="284"/>
      <c r="B4961" s="103"/>
      <c r="C4961" s="143" t="s">
        <v>604</v>
      </c>
      <c r="D4961" s="104"/>
      <c r="E4961" s="105"/>
      <c r="F4961" s="106"/>
      <c r="G4961" s="285"/>
    </row>
    <row r="4962" spans="1:7" s="229" customFormat="1" ht="24" customHeight="1" x14ac:dyDescent="0.2">
      <c r="A4962" s="224" t="str">
        <f t="shared" ref="A4962:A4975" si="1486">IFERROR(VLOOKUP(C4962,Tabla_Insumos,4,FALSE),"")</f>
        <v/>
      </c>
      <c r="B4962" s="222" t="str">
        <f>IFERROR(VLOOKUP(C4962,Tabla_Insumos,5,FALSE),"")</f>
        <v/>
      </c>
      <c r="C4962" s="223"/>
      <c r="D4962" s="224" t="str">
        <f t="shared" ref="D4962:D4975" si="1487">IFERROR(VLOOKUP(C4962,Tabla_Insumos,2,FALSE),"")</f>
        <v/>
      </c>
      <c r="E4962" s="225"/>
      <c r="F4962" s="226">
        <f t="shared" ref="F4962:F4975" si="1488">IFERROR(VLOOKUP(C4962,Tabla_Insumos,3,FALSE),0)</f>
        <v>0</v>
      </c>
      <c r="G4962" s="286">
        <f>ROUND(E4962*F4962,2)</f>
        <v>0</v>
      </c>
    </row>
    <row r="4963" spans="1:7" s="229" customFormat="1" ht="24" customHeight="1" x14ac:dyDescent="0.2">
      <c r="A4963" s="224" t="str">
        <f t="shared" si="1486"/>
        <v/>
      </c>
      <c r="B4963" s="222" t="str">
        <f t="shared" ref="B4963:B4975" si="1489">IFERROR(VLOOKUP(C4963,Tabla_Insumos,5,FALSE),"")</f>
        <v/>
      </c>
      <c r="C4963" s="223"/>
      <c r="D4963" s="224" t="str">
        <f t="shared" si="1487"/>
        <v/>
      </c>
      <c r="E4963" s="225"/>
      <c r="F4963" s="226">
        <f t="shared" si="1488"/>
        <v>0</v>
      </c>
      <c r="G4963" s="286">
        <f t="shared" ref="G4963:G4975" si="1490">ROUND(E4963*F4963,2)</f>
        <v>0</v>
      </c>
    </row>
    <row r="4964" spans="1:7" s="229" customFormat="1" ht="24" customHeight="1" x14ac:dyDescent="0.2">
      <c r="A4964" s="224" t="str">
        <f t="shared" si="1486"/>
        <v/>
      </c>
      <c r="B4964" s="222" t="str">
        <f t="shared" si="1489"/>
        <v/>
      </c>
      <c r="C4964" s="223"/>
      <c r="D4964" s="224" t="str">
        <f t="shared" si="1487"/>
        <v/>
      </c>
      <c r="E4964" s="225"/>
      <c r="F4964" s="226">
        <f t="shared" si="1488"/>
        <v>0</v>
      </c>
      <c r="G4964" s="286">
        <f t="shared" si="1490"/>
        <v>0</v>
      </c>
    </row>
    <row r="4965" spans="1:7" s="229" customFormat="1" ht="24" customHeight="1" x14ac:dyDescent="0.2">
      <c r="A4965" s="224" t="str">
        <f t="shared" si="1486"/>
        <v/>
      </c>
      <c r="B4965" s="222" t="str">
        <f t="shared" si="1489"/>
        <v/>
      </c>
      <c r="C4965" s="223"/>
      <c r="D4965" s="224" t="str">
        <f t="shared" si="1487"/>
        <v/>
      </c>
      <c r="E4965" s="225"/>
      <c r="F4965" s="226">
        <f t="shared" si="1488"/>
        <v>0</v>
      </c>
      <c r="G4965" s="286">
        <f t="shared" si="1490"/>
        <v>0</v>
      </c>
    </row>
    <row r="4966" spans="1:7" s="229" customFormat="1" ht="24" customHeight="1" x14ac:dyDescent="0.2">
      <c r="A4966" s="224" t="str">
        <f t="shared" si="1486"/>
        <v/>
      </c>
      <c r="B4966" s="222" t="str">
        <f t="shared" si="1489"/>
        <v/>
      </c>
      <c r="C4966" s="223"/>
      <c r="D4966" s="224" t="str">
        <f t="shared" si="1487"/>
        <v/>
      </c>
      <c r="E4966" s="225"/>
      <c r="F4966" s="226">
        <f t="shared" si="1488"/>
        <v>0</v>
      </c>
      <c r="G4966" s="286">
        <f t="shared" si="1490"/>
        <v>0</v>
      </c>
    </row>
    <row r="4967" spans="1:7" s="229" customFormat="1" ht="24" customHeight="1" x14ac:dyDescent="0.2">
      <c r="A4967" s="224" t="str">
        <f t="shared" si="1486"/>
        <v/>
      </c>
      <c r="B4967" s="222" t="str">
        <f t="shared" si="1489"/>
        <v/>
      </c>
      <c r="C4967" s="223"/>
      <c r="D4967" s="224" t="str">
        <f t="shared" si="1487"/>
        <v/>
      </c>
      <c r="E4967" s="225"/>
      <c r="F4967" s="226">
        <f t="shared" si="1488"/>
        <v>0</v>
      </c>
      <c r="G4967" s="286">
        <f t="shared" si="1490"/>
        <v>0</v>
      </c>
    </row>
    <row r="4968" spans="1:7" s="229" customFormat="1" ht="24" customHeight="1" x14ac:dyDescent="0.2">
      <c r="A4968" s="224" t="str">
        <f t="shared" si="1486"/>
        <v/>
      </c>
      <c r="B4968" s="222" t="str">
        <f t="shared" si="1489"/>
        <v/>
      </c>
      <c r="C4968" s="223"/>
      <c r="D4968" s="224" t="str">
        <f t="shared" si="1487"/>
        <v/>
      </c>
      <c r="E4968" s="225"/>
      <c r="F4968" s="226">
        <f t="shared" si="1488"/>
        <v>0</v>
      </c>
      <c r="G4968" s="286">
        <f t="shared" si="1490"/>
        <v>0</v>
      </c>
    </row>
    <row r="4969" spans="1:7" s="229" customFormat="1" ht="24" customHeight="1" x14ac:dyDescent="0.2">
      <c r="A4969" s="224" t="str">
        <f t="shared" si="1486"/>
        <v/>
      </c>
      <c r="B4969" s="222" t="str">
        <f t="shared" si="1489"/>
        <v/>
      </c>
      <c r="C4969" s="223"/>
      <c r="D4969" s="224" t="str">
        <f t="shared" si="1487"/>
        <v/>
      </c>
      <c r="E4969" s="225"/>
      <c r="F4969" s="226">
        <f t="shared" si="1488"/>
        <v>0</v>
      </c>
      <c r="G4969" s="286">
        <f t="shared" si="1490"/>
        <v>0</v>
      </c>
    </row>
    <row r="4970" spans="1:7" s="229" customFormat="1" ht="24" customHeight="1" x14ac:dyDescent="0.2">
      <c r="A4970" s="224" t="str">
        <f t="shared" si="1486"/>
        <v/>
      </c>
      <c r="B4970" s="222" t="str">
        <f t="shared" si="1489"/>
        <v/>
      </c>
      <c r="C4970" s="223"/>
      <c r="D4970" s="224" t="str">
        <f t="shared" si="1487"/>
        <v/>
      </c>
      <c r="E4970" s="225"/>
      <c r="F4970" s="226">
        <f t="shared" si="1488"/>
        <v>0</v>
      </c>
      <c r="G4970" s="286">
        <f t="shared" si="1490"/>
        <v>0</v>
      </c>
    </row>
    <row r="4971" spans="1:7" s="229" customFormat="1" ht="24" customHeight="1" x14ac:dyDescent="0.2">
      <c r="A4971" s="224" t="str">
        <f t="shared" si="1486"/>
        <v/>
      </c>
      <c r="B4971" s="222" t="str">
        <f t="shared" si="1489"/>
        <v/>
      </c>
      <c r="C4971" s="223"/>
      <c r="D4971" s="224" t="str">
        <f t="shared" si="1487"/>
        <v/>
      </c>
      <c r="E4971" s="225"/>
      <c r="F4971" s="226">
        <f t="shared" si="1488"/>
        <v>0</v>
      </c>
      <c r="G4971" s="286">
        <f t="shared" si="1490"/>
        <v>0</v>
      </c>
    </row>
    <row r="4972" spans="1:7" s="229" customFormat="1" ht="24" customHeight="1" x14ac:dyDescent="0.2">
      <c r="A4972" s="224" t="str">
        <f t="shared" si="1486"/>
        <v/>
      </c>
      <c r="B4972" s="222" t="str">
        <f t="shared" si="1489"/>
        <v/>
      </c>
      <c r="C4972" s="223"/>
      <c r="D4972" s="224" t="str">
        <f t="shared" si="1487"/>
        <v/>
      </c>
      <c r="E4972" s="225"/>
      <c r="F4972" s="226">
        <f t="shared" si="1488"/>
        <v>0</v>
      </c>
      <c r="G4972" s="286">
        <f t="shared" si="1490"/>
        <v>0</v>
      </c>
    </row>
    <row r="4973" spans="1:7" s="229" customFormat="1" ht="24" customHeight="1" x14ac:dyDescent="0.2">
      <c r="A4973" s="224" t="str">
        <f t="shared" si="1486"/>
        <v/>
      </c>
      <c r="B4973" s="222" t="str">
        <f t="shared" si="1489"/>
        <v/>
      </c>
      <c r="C4973" s="223"/>
      <c r="D4973" s="224" t="str">
        <f t="shared" si="1487"/>
        <v/>
      </c>
      <c r="E4973" s="225"/>
      <c r="F4973" s="226">
        <f t="shared" si="1488"/>
        <v>0</v>
      </c>
      <c r="G4973" s="286">
        <f t="shared" si="1490"/>
        <v>0</v>
      </c>
    </row>
    <row r="4974" spans="1:7" s="229" customFormat="1" ht="24" customHeight="1" x14ac:dyDescent="0.2">
      <c r="A4974" s="224" t="str">
        <f t="shared" si="1486"/>
        <v/>
      </c>
      <c r="B4974" s="222" t="str">
        <f t="shared" si="1489"/>
        <v/>
      </c>
      <c r="C4974" s="223"/>
      <c r="D4974" s="224" t="str">
        <f t="shared" si="1487"/>
        <v/>
      </c>
      <c r="E4974" s="225"/>
      <c r="F4974" s="226">
        <f t="shared" si="1488"/>
        <v>0</v>
      </c>
      <c r="G4974" s="286">
        <f t="shared" si="1490"/>
        <v>0</v>
      </c>
    </row>
    <row r="4975" spans="1:7" s="229" customFormat="1" ht="24" customHeight="1" x14ac:dyDescent="0.2">
      <c r="A4975" s="224" t="str">
        <f t="shared" si="1486"/>
        <v/>
      </c>
      <c r="B4975" s="222" t="str">
        <f t="shared" si="1489"/>
        <v/>
      </c>
      <c r="C4975" s="223"/>
      <c r="D4975" s="224" t="str">
        <f t="shared" si="1487"/>
        <v/>
      </c>
      <c r="E4975" s="225"/>
      <c r="F4975" s="227">
        <f t="shared" si="1488"/>
        <v>0</v>
      </c>
      <c r="G4975" s="286">
        <f t="shared" si="1490"/>
        <v>0</v>
      </c>
    </row>
    <row r="4976" spans="1:7" ht="24" customHeight="1" x14ac:dyDescent="0.2">
      <c r="A4976" s="287"/>
      <c r="D4976" s="97"/>
      <c r="E4976" s="98"/>
      <c r="F4976" s="273" t="s">
        <v>31</v>
      </c>
      <c r="G4976" s="288">
        <f>SUBTOTAL(9,G4962:G4975)</f>
        <v>0</v>
      </c>
    </row>
    <row r="4977" spans="1:7" ht="24" customHeight="1" x14ac:dyDescent="0.2">
      <c r="A4977" s="287"/>
      <c r="C4977" s="107" t="s">
        <v>605</v>
      </c>
      <c r="D4977" s="97"/>
      <c r="E4977" s="98"/>
      <c r="G4977" s="289"/>
    </row>
    <row r="4978" spans="1:7" s="229" customFormat="1" ht="24" customHeight="1" x14ac:dyDescent="0.2">
      <c r="A4978" s="224" t="str">
        <f t="shared" ref="A4978:A4985" si="1491">IFERROR(VLOOKUP(C4978,Tabla_Insumos,4,FALSE),"")</f>
        <v/>
      </c>
      <c r="B4978" s="222">
        <f t="shared" ref="B4978:B4985" si="1492">IFERROR(VLOOKUP(A4978,Tabla_Indices,5,FALSE),"")</f>
        <v>0</v>
      </c>
      <c r="C4978" s="223"/>
      <c r="D4978" s="224" t="str">
        <f t="shared" ref="D4978:D4985" si="1493">IFERROR(VLOOKUP(C4978,Tabla_Insumos,2,FALSE),"")</f>
        <v/>
      </c>
      <c r="E4978" s="225"/>
      <c r="F4978" s="228">
        <f t="shared" ref="F4978:F4985" si="1494">IFERROR(VLOOKUP(C4978,Tabla_Insumos,3,FALSE),0)</f>
        <v>0</v>
      </c>
      <c r="G4978" s="286">
        <f>ROUND(E4978*F4978,2)</f>
        <v>0</v>
      </c>
    </row>
    <row r="4979" spans="1:7" s="229" customFormat="1" ht="24" customHeight="1" x14ac:dyDescent="0.2">
      <c r="A4979" s="224" t="str">
        <f t="shared" si="1491"/>
        <v/>
      </c>
      <c r="B4979" s="222">
        <f t="shared" si="1492"/>
        <v>0</v>
      </c>
      <c r="C4979" s="223"/>
      <c r="D4979" s="224" t="str">
        <f t="shared" si="1493"/>
        <v/>
      </c>
      <c r="E4979" s="225"/>
      <c r="F4979" s="228">
        <f t="shared" si="1494"/>
        <v>0</v>
      </c>
      <c r="G4979" s="286">
        <f>ROUND(E4979*F4979,2)</f>
        <v>0</v>
      </c>
    </row>
    <row r="4980" spans="1:7" s="229" customFormat="1" ht="24" customHeight="1" x14ac:dyDescent="0.2">
      <c r="A4980" s="224" t="str">
        <f t="shared" si="1491"/>
        <v/>
      </c>
      <c r="B4980" s="222">
        <f t="shared" si="1492"/>
        <v>0</v>
      </c>
      <c r="C4980" s="223"/>
      <c r="D4980" s="224" t="str">
        <f t="shared" si="1493"/>
        <v/>
      </c>
      <c r="E4980" s="225"/>
      <c r="F4980" s="228">
        <f t="shared" si="1494"/>
        <v>0</v>
      </c>
      <c r="G4980" s="286">
        <f t="shared" ref="G4980:G4985" si="1495">ROUND(E4980*F4980,2)</f>
        <v>0</v>
      </c>
    </row>
    <row r="4981" spans="1:7" s="229" customFormat="1" ht="24" customHeight="1" x14ac:dyDescent="0.2">
      <c r="A4981" s="224" t="str">
        <f t="shared" si="1491"/>
        <v/>
      </c>
      <c r="B4981" s="222">
        <f t="shared" si="1492"/>
        <v>0</v>
      </c>
      <c r="C4981" s="223"/>
      <c r="D4981" s="224" t="str">
        <f t="shared" si="1493"/>
        <v/>
      </c>
      <c r="E4981" s="225"/>
      <c r="F4981" s="228">
        <f t="shared" si="1494"/>
        <v>0</v>
      </c>
      <c r="G4981" s="286">
        <f t="shared" si="1495"/>
        <v>0</v>
      </c>
    </row>
    <row r="4982" spans="1:7" s="229" customFormat="1" ht="24" customHeight="1" x14ac:dyDescent="0.2">
      <c r="A4982" s="224" t="str">
        <f t="shared" si="1491"/>
        <v/>
      </c>
      <c r="B4982" s="222">
        <f t="shared" si="1492"/>
        <v>0</v>
      </c>
      <c r="C4982" s="223"/>
      <c r="D4982" s="224" t="str">
        <f t="shared" si="1493"/>
        <v/>
      </c>
      <c r="E4982" s="225"/>
      <c r="F4982" s="226">
        <f t="shared" si="1494"/>
        <v>0</v>
      </c>
      <c r="G4982" s="286">
        <f t="shared" si="1495"/>
        <v>0</v>
      </c>
    </row>
    <row r="4983" spans="1:7" s="229" customFormat="1" ht="24" customHeight="1" x14ac:dyDescent="0.2">
      <c r="A4983" s="224" t="str">
        <f t="shared" si="1491"/>
        <v/>
      </c>
      <c r="B4983" s="222">
        <f t="shared" si="1492"/>
        <v>0</v>
      </c>
      <c r="C4983" s="223"/>
      <c r="D4983" s="224" t="str">
        <f t="shared" si="1493"/>
        <v/>
      </c>
      <c r="E4983" s="225"/>
      <c r="F4983" s="226">
        <f t="shared" si="1494"/>
        <v>0</v>
      </c>
      <c r="G4983" s="286">
        <f t="shared" si="1495"/>
        <v>0</v>
      </c>
    </row>
    <row r="4984" spans="1:7" s="229" customFormat="1" ht="24" customHeight="1" x14ac:dyDescent="0.2">
      <c r="A4984" s="224" t="str">
        <f t="shared" si="1491"/>
        <v/>
      </c>
      <c r="B4984" s="222">
        <f t="shared" si="1492"/>
        <v>0</v>
      </c>
      <c r="C4984" s="223"/>
      <c r="D4984" s="224" t="str">
        <f t="shared" si="1493"/>
        <v/>
      </c>
      <c r="E4984" s="225"/>
      <c r="F4984" s="226">
        <f t="shared" si="1494"/>
        <v>0</v>
      </c>
      <c r="G4984" s="286">
        <f t="shared" si="1495"/>
        <v>0</v>
      </c>
    </row>
    <row r="4985" spans="1:7" s="229" customFormat="1" ht="24" customHeight="1" x14ac:dyDescent="0.2">
      <c r="A4985" s="224" t="str">
        <f t="shared" si="1491"/>
        <v/>
      </c>
      <c r="B4985" s="222">
        <f t="shared" si="1492"/>
        <v>0</v>
      </c>
      <c r="C4985" s="223"/>
      <c r="D4985" s="224" t="str">
        <f t="shared" si="1493"/>
        <v/>
      </c>
      <c r="E4985" s="225"/>
      <c r="F4985" s="226">
        <f t="shared" si="1494"/>
        <v>0</v>
      </c>
      <c r="G4985" s="286">
        <f t="shared" si="1495"/>
        <v>0</v>
      </c>
    </row>
    <row r="4986" spans="1:7" ht="24" customHeight="1" x14ac:dyDescent="0.2">
      <c r="A4986" s="287"/>
      <c r="D4986" s="97"/>
      <c r="E4986" s="98"/>
      <c r="F4986" s="273" t="s">
        <v>32</v>
      </c>
      <c r="G4986" s="288">
        <f>SUBTOTAL(9,G4978:G4985)</f>
        <v>0</v>
      </c>
    </row>
    <row r="4987" spans="1:7" ht="24" customHeight="1" x14ac:dyDescent="0.2">
      <c r="A4987" s="287"/>
      <c r="C4987" s="107" t="s">
        <v>606</v>
      </c>
      <c r="D4987" s="97"/>
      <c r="E4987" s="98"/>
      <c r="G4987" s="289"/>
    </row>
    <row r="4988" spans="1:7" s="229" customFormat="1" ht="24" customHeight="1" x14ac:dyDescent="0.2">
      <c r="A4988" s="224" t="str">
        <f t="shared" ref="A4988:A4996" si="1496">IFERROR(VLOOKUP(C4988,Tabla_Insumos,4,FALSE),"")</f>
        <v/>
      </c>
      <c r="B4988" s="222" t="str">
        <f t="shared" ref="B4988:B4996" si="1497">IFERROR(VLOOKUP(C4988,Tabla_Insumos,5,FALSE),"")</f>
        <v/>
      </c>
      <c r="C4988" s="223"/>
      <c r="D4988" s="224" t="str">
        <f t="shared" ref="D4988:D4996" si="1498">IFERROR(VLOOKUP(C4988,Tabla_Insumos,2,FALSE),"")</f>
        <v/>
      </c>
      <c r="E4988" s="225"/>
      <c r="F4988" s="226">
        <f t="shared" ref="F4988:F4996" si="1499">IFERROR(VLOOKUP(C4988,Tabla_Insumos,3,FALSE),0)</f>
        <v>0</v>
      </c>
      <c r="G4988" s="286">
        <f t="shared" ref="G4988:G4996" si="1500">ROUND(E4988*F4988,2)</f>
        <v>0</v>
      </c>
    </row>
    <row r="4989" spans="1:7" s="229" customFormat="1" ht="24" customHeight="1" x14ac:dyDescent="0.2">
      <c r="A4989" s="224" t="str">
        <f t="shared" si="1496"/>
        <v/>
      </c>
      <c r="B4989" s="222" t="str">
        <f t="shared" si="1497"/>
        <v/>
      </c>
      <c r="C4989" s="223"/>
      <c r="D4989" s="224" t="str">
        <f t="shared" si="1498"/>
        <v/>
      </c>
      <c r="E4989" s="225"/>
      <c r="F4989" s="226">
        <f t="shared" si="1499"/>
        <v>0</v>
      </c>
      <c r="G4989" s="286">
        <f t="shared" si="1500"/>
        <v>0</v>
      </c>
    </row>
    <row r="4990" spans="1:7" s="229" customFormat="1" ht="24" customHeight="1" x14ac:dyDescent="0.2">
      <c r="A4990" s="224" t="str">
        <f t="shared" si="1496"/>
        <v/>
      </c>
      <c r="B4990" s="222" t="str">
        <f t="shared" si="1497"/>
        <v/>
      </c>
      <c r="C4990" s="223"/>
      <c r="D4990" s="224" t="str">
        <f t="shared" si="1498"/>
        <v/>
      </c>
      <c r="E4990" s="225"/>
      <c r="F4990" s="226">
        <f t="shared" si="1499"/>
        <v>0</v>
      </c>
      <c r="G4990" s="286">
        <f t="shared" si="1500"/>
        <v>0</v>
      </c>
    </row>
    <row r="4991" spans="1:7" s="229" customFormat="1" ht="24" customHeight="1" x14ac:dyDescent="0.2">
      <c r="A4991" s="224" t="str">
        <f t="shared" si="1496"/>
        <v/>
      </c>
      <c r="B4991" s="222" t="str">
        <f t="shared" si="1497"/>
        <v/>
      </c>
      <c r="C4991" s="223"/>
      <c r="D4991" s="224" t="str">
        <f t="shared" si="1498"/>
        <v/>
      </c>
      <c r="E4991" s="225"/>
      <c r="F4991" s="226">
        <f t="shared" si="1499"/>
        <v>0</v>
      </c>
      <c r="G4991" s="286">
        <f t="shared" si="1500"/>
        <v>0</v>
      </c>
    </row>
    <row r="4992" spans="1:7" s="229" customFormat="1" ht="24" customHeight="1" x14ac:dyDescent="0.2">
      <c r="A4992" s="224" t="str">
        <f t="shared" si="1496"/>
        <v/>
      </c>
      <c r="B4992" s="222" t="str">
        <f t="shared" si="1497"/>
        <v/>
      </c>
      <c r="C4992" s="223"/>
      <c r="D4992" s="224" t="str">
        <f t="shared" si="1498"/>
        <v/>
      </c>
      <c r="E4992" s="225"/>
      <c r="F4992" s="226">
        <f t="shared" si="1499"/>
        <v>0</v>
      </c>
      <c r="G4992" s="286">
        <f t="shared" si="1500"/>
        <v>0</v>
      </c>
    </row>
    <row r="4993" spans="1:7" s="229" customFormat="1" ht="24" customHeight="1" x14ac:dyDescent="0.2">
      <c r="A4993" s="224" t="str">
        <f t="shared" si="1496"/>
        <v/>
      </c>
      <c r="B4993" s="222" t="str">
        <f t="shared" si="1497"/>
        <v/>
      </c>
      <c r="C4993" s="223"/>
      <c r="D4993" s="224" t="str">
        <f t="shared" si="1498"/>
        <v/>
      </c>
      <c r="E4993" s="225"/>
      <c r="F4993" s="226">
        <f t="shared" si="1499"/>
        <v>0</v>
      </c>
      <c r="G4993" s="286">
        <f t="shared" si="1500"/>
        <v>0</v>
      </c>
    </row>
    <row r="4994" spans="1:7" s="229" customFormat="1" ht="24" customHeight="1" x14ac:dyDescent="0.2">
      <c r="A4994" s="224" t="str">
        <f t="shared" si="1496"/>
        <v/>
      </c>
      <c r="B4994" s="222" t="str">
        <f t="shared" si="1497"/>
        <v/>
      </c>
      <c r="C4994" s="223"/>
      <c r="D4994" s="224" t="str">
        <f t="shared" si="1498"/>
        <v/>
      </c>
      <c r="E4994" s="225"/>
      <c r="F4994" s="226">
        <f t="shared" si="1499"/>
        <v>0</v>
      </c>
      <c r="G4994" s="286">
        <f t="shared" si="1500"/>
        <v>0</v>
      </c>
    </row>
    <row r="4995" spans="1:7" s="229" customFormat="1" ht="24" customHeight="1" x14ac:dyDescent="0.2">
      <c r="A4995" s="224" t="str">
        <f t="shared" si="1496"/>
        <v/>
      </c>
      <c r="B4995" s="222" t="str">
        <f t="shared" si="1497"/>
        <v/>
      </c>
      <c r="C4995" s="223"/>
      <c r="D4995" s="224" t="str">
        <f t="shared" si="1498"/>
        <v/>
      </c>
      <c r="E4995" s="225"/>
      <c r="F4995" s="226">
        <f t="shared" si="1499"/>
        <v>0</v>
      </c>
      <c r="G4995" s="286">
        <f t="shared" si="1500"/>
        <v>0</v>
      </c>
    </row>
    <row r="4996" spans="1:7" s="229" customFormat="1" ht="24" customHeight="1" x14ac:dyDescent="0.2">
      <c r="A4996" s="224" t="str">
        <f t="shared" si="1496"/>
        <v/>
      </c>
      <c r="B4996" s="222" t="str">
        <f t="shared" si="1497"/>
        <v/>
      </c>
      <c r="C4996" s="223"/>
      <c r="D4996" s="224" t="str">
        <f t="shared" si="1498"/>
        <v/>
      </c>
      <c r="E4996" s="225"/>
      <c r="F4996" s="226">
        <f t="shared" si="1499"/>
        <v>0</v>
      </c>
      <c r="G4996" s="286">
        <f t="shared" si="1500"/>
        <v>0</v>
      </c>
    </row>
    <row r="4997" spans="1:7" ht="24" customHeight="1" x14ac:dyDescent="0.2">
      <c r="A4997" s="290"/>
      <c r="B4997" s="97"/>
      <c r="D4997" s="97"/>
      <c r="E4997" s="98"/>
      <c r="F4997" s="273" t="s">
        <v>33</v>
      </c>
      <c r="G4997" s="288">
        <f>SUBTOTAL(9,G4988:G4996)</f>
        <v>0</v>
      </c>
    </row>
    <row r="4998" spans="1:7" ht="24" customHeight="1" x14ac:dyDescent="0.2">
      <c r="A4998" s="291"/>
      <c r="B4998" s="97"/>
      <c r="D4998" s="97"/>
      <c r="E4998" s="98"/>
      <c r="G4998" s="289"/>
    </row>
    <row r="4999" spans="1:7" ht="24" customHeight="1" x14ac:dyDescent="0.2">
      <c r="A4999" s="292" t="str">
        <f>B4957</f>
        <v/>
      </c>
      <c r="B4999" s="293" t="str">
        <f>C4957</f>
        <v/>
      </c>
      <c r="C4999" s="104"/>
      <c r="D4999" s="104" t="s">
        <v>34</v>
      </c>
      <c r="E4999" s="105"/>
      <c r="F4999" s="295" t="s">
        <v>35</v>
      </c>
      <c r="G4999" s="294">
        <f>SUBTOTAL(9,G4962:G4998)</f>
        <v>0</v>
      </c>
    </row>
    <row r="5001" spans="1:7" ht="24" customHeight="1" x14ac:dyDescent="0.2">
      <c r="A5001" s="274" t="s">
        <v>37</v>
      </c>
      <c r="B5001" s="275"/>
      <c r="C5001" s="275"/>
      <c r="D5001" s="275"/>
      <c r="E5001" s="275"/>
      <c r="F5001" s="275"/>
      <c r="G5001" s="276"/>
    </row>
    <row r="5002" spans="1:7" ht="24" customHeight="1" x14ac:dyDescent="0.2">
      <c r="A5002" s="277" t="s">
        <v>602</v>
      </c>
      <c r="B5002" s="93" t="str">
        <f>Comitente</f>
        <v>DIRECCION PROVINCIAL DE ESPACIOS VERDES</v>
      </c>
      <c r="C5002" s="89"/>
      <c r="D5002" s="94"/>
      <c r="E5002" s="94"/>
      <c r="F5002" s="95"/>
      <c r="G5002" s="278"/>
    </row>
    <row r="5003" spans="1:7" ht="24" customHeight="1" x14ac:dyDescent="0.2">
      <c r="A5003" s="277" t="s">
        <v>603</v>
      </c>
      <c r="B5003" s="93">
        <f>Contratista</f>
        <v>0</v>
      </c>
      <c r="C5003" s="90"/>
      <c r="D5003" s="90"/>
      <c r="E5003" s="90"/>
      <c r="F5003" s="96"/>
      <c r="G5003" s="279"/>
    </row>
    <row r="5004" spans="1:7" ht="24" customHeight="1" x14ac:dyDescent="0.2">
      <c r="A5004" s="277" t="s">
        <v>24</v>
      </c>
      <c r="B5004" s="93" t="str">
        <f>Obra</f>
        <v>EXTRACCION DE MANGRULLO EXISTENTE, PROVISION DE NUEVO MANGRULLO Y REFUNCIONALIZACION DE JUEGOS DE NIÑOS EN PARQUE DE MAYO</v>
      </c>
      <c r="C5004" s="90"/>
      <c r="D5004" s="90"/>
      <c r="E5004" s="90"/>
      <c r="F5004" s="96" t="s">
        <v>38</v>
      </c>
      <c r="G5004" s="280">
        <f>Fecha_Base</f>
        <v>44865</v>
      </c>
    </row>
    <row r="5005" spans="1:7" ht="24" customHeight="1" x14ac:dyDescent="0.2">
      <c r="A5005" s="281" t="s">
        <v>601</v>
      </c>
      <c r="B5005" s="91" t="str">
        <f>Ubicación</f>
        <v>CAPITAL</v>
      </c>
      <c r="C5005" s="91"/>
      <c r="D5005" s="97"/>
      <c r="E5005" s="98"/>
      <c r="G5005" s="282"/>
    </row>
    <row r="5006" spans="1:7" ht="24" customHeight="1" x14ac:dyDescent="0.2">
      <c r="A5006" s="281" t="s">
        <v>39</v>
      </c>
      <c r="B5006" s="100" t="str">
        <f>IFERROR(VALUE(LEFT(B5007,FIND(".",B5007)-1)),"")</f>
        <v/>
      </c>
      <c r="C5006" s="92" t="str">
        <f>IFERROR(VLOOKUP(B5006,Tabla_CyP,2,FALSE),"")</f>
        <v/>
      </c>
      <c r="E5006" s="98"/>
      <c r="G5006" s="282"/>
    </row>
    <row r="5007" spans="1:7" ht="24" customHeight="1" x14ac:dyDescent="0.2">
      <c r="A5007" s="281" t="s">
        <v>25</v>
      </c>
      <c r="B5007" s="101" t="str">
        <f>IFERROR(VLOOKUP(COUNTIF($A$1:A5007,"ANALISIS DE PRECIOS"),Tabla_NumeroItem,2,FALSE),"")</f>
        <v/>
      </c>
      <c r="C5007" s="92" t="str">
        <f>IFERROR(VLOOKUP(B5007,Tabla_CyP,2,FALSE),"")</f>
        <v/>
      </c>
      <c r="D5007" s="97"/>
      <c r="E5007" s="98"/>
      <c r="F5007" s="96" t="s">
        <v>26</v>
      </c>
      <c r="G5007" s="283" t="str">
        <f>IFERROR(VLOOKUP(B5007,Tabla_CyP,4,FALSE),"")</f>
        <v/>
      </c>
    </row>
    <row r="5008" spans="1:7" ht="24" customHeight="1" x14ac:dyDescent="0.2">
      <c r="A5008" s="281"/>
      <c r="B5008" s="91"/>
      <c r="D5008" s="97"/>
      <c r="E5008" s="98"/>
      <c r="G5008" s="282"/>
    </row>
    <row r="5009" spans="1:123" ht="24" customHeight="1" x14ac:dyDescent="0.2">
      <c r="A5009" s="334" t="s">
        <v>507</v>
      </c>
      <c r="B5009" s="335"/>
      <c r="C5009" s="336" t="s">
        <v>0</v>
      </c>
      <c r="D5009" s="336" t="s">
        <v>27</v>
      </c>
      <c r="E5009" s="338" t="s">
        <v>28</v>
      </c>
      <c r="F5009" s="340" t="s">
        <v>29</v>
      </c>
      <c r="G5009" s="340" t="s">
        <v>30</v>
      </c>
    </row>
    <row r="5010" spans="1:123" s="97" customFormat="1" ht="24" customHeight="1" x14ac:dyDescent="0.2">
      <c r="A5010" s="102" t="s">
        <v>508</v>
      </c>
      <c r="B5010" s="102" t="s">
        <v>509</v>
      </c>
      <c r="C5010" s="337"/>
      <c r="D5010" s="337"/>
      <c r="E5010" s="339"/>
      <c r="F5010" s="341"/>
      <c r="G5010" s="341"/>
      <c r="H5010" s="230"/>
      <c r="I5010" s="230"/>
      <c r="J5010" s="230"/>
      <c r="K5010" s="230"/>
      <c r="L5010" s="230"/>
      <c r="M5010" s="230"/>
      <c r="N5010" s="230"/>
      <c r="O5010" s="230"/>
      <c r="P5010" s="230"/>
      <c r="Q5010" s="230"/>
      <c r="R5010" s="230"/>
      <c r="S5010" s="230"/>
      <c r="T5010" s="230"/>
      <c r="U5010" s="230"/>
      <c r="V5010" s="230"/>
      <c r="W5010" s="230"/>
      <c r="X5010" s="230"/>
      <c r="Y5010" s="230"/>
      <c r="Z5010" s="230"/>
      <c r="AA5010" s="230"/>
      <c r="AB5010" s="230"/>
      <c r="AC5010" s="230"/>
      <c r="AD5010" s="230"/>
      <c r="AE5010" s="230"/>
      <c r="AF5010" s="230"/>
      <c r="AG5010" s="230"/>
      <c r="AH5010" s="230"/>
      <c r="AI5010" s="230"/>
      <c r="AJ5010" s="230"/>
      <c r="AK5010" s="230"/>
      <c r="AL5010" s="230"/>
      <c r="AM5010" s="230"/>
      <c r="AN5010" s="230"/>
      <c r="AO5010" s="230"/>
      <c r="AP5010" s="230"/>
      <c r="AQ5010" s="230"/>
      <c r="AR5010" s="230"/>
      <c r="AS5010" s="230"/>
      <c r="AT5010" s="230"/>
      <c r="AU5010" s="230"/>
      <c r="AV5010" s="230"/>
      <c r="AW5010" s="230"/>
      <c r="AX5010" s="230"/>
      <c r="AY5010" s="230"/>
      <c r="AZ5010" s="230"/>
      <c r="BA5010" s="230"/>
      <c r="BB5010" s="230"/>
      <c r="BC5010" s="230"/>
      <c r="BD5010" s="230"/>
      <c r="BE5010" s="230"/>
      <c r="BF5010" s="230"/>
      <c r="BG5010" s="230"/>
      <c r="BH5010" s="230"/>
      <c r="BI5010" s="230"/>
      <c r="BJ5010" s="230"/>
      <c r="BK5010" s="230"/>
      <c r="BL5010" s="230"/>
      <c r="BM5010" s="230"/>
      <c r="BN5010" s="230"/>
      <c r="BO5010" s="230"/>
      <c r="BP5010" s="230"/>
      <c r="BQ5010" s="230"/>
      <c r="BR5010" s="230"/>
      <c r="BS5010" s="230"/>
      <c r="BT5010" s="230"/>
      <c r="BU5010" s="230"/>
      <c r="BV5010" s="230"/>
      <c r="BW5010" s="230"/>
      <c r="BX5010" s="230"/>
      <c r="BY5010" s="230"/>
      <c r="BZ5010" s="230"/>
      <c r="CA5010" s="230"/>
      <c r="CB5010" s="230"/>
      <c r="CC5010" s="230"/>
      <c r="CD5010" s="230"/>
      <c r="CE5010" s="230"/>
      <c r="CF5010" s="230"/>
      <c r="CG5010" s="230"/>
      <c r="CH5010" s="230"/>
      <c r="CI5010" s="230"/>
      <c r="CJ5010" s="230"/>
      <c r="CK5010" s="230"/>
      <c r="CL5010" s="230"/>
      <c r="CM5010" s="230"/>
      <c r="CN5010" s="230"/>
      <c r="CO5010" s="230"/>
      <c r="CP5010" s="230"/>
      <c r="CQ5010" s="230"/>
      <c r="CR5010" s="230"/>
      <c r="CS5010" s="230"/>
      <c r="CT5010" s="230"/>
      <c r="CU5010" s="230"/>
      <c r="CV5010" s="230"/>
      <c r="CW5010" s="230"/>
      <c r="CX5010" s="230"/>
      <c r="CY5010" s="230"/>
      <c r="CZ5010" s="230"/>
      <c r="DA5010" s="230"/>
      <c r="DB5010" s="230"/>
      <c r="DC5010" s="230"/>
      <c r="DD5010" s="230"/>
      <c r="DE5010" s="230"/>
      <c r="DF5010" s="230"/>
      <c r="DG5010" s="230"/>
      <c r="DH5010" s="230"/>
      <c r="DI5010" s="230"/>
      <c r="DJ5010" s="230"/>
      <c r="DK5010" s="230"/>
      <c r="DL5010" s="230"/>
      <c r="DM5010" s="230"/>
      <c r="DN5010" s="230"/>
      <c r="DO5010" s="230"/>
      <c r="DP5010" s="230"/>
      <c r="DQ5010" s="230"/>
      <c r="DR5010" s="230"/>
      <c r="DS5010" s="230"/>
    </row>
    <row r="5011" spans="1:123" ht="24" customHeight="1" x14ac:dyDescent="0.2">
      <c r="A5011" s="284"/>
      <c r="B5011" s="103"/>
      <c r="C5011" s="143" t="s">
        <v>604</v>
      </c>
      <c r="D5011" s="104"/>
      <c r="E5011" s="105"/>
      <c r="F5011" s="106"/>
      <c r="G5011" s="285"/>
    </row>
    <row r="5012" spans="1:123" s="229" customFormat="1" ht="24" customHeight="1" x14ac:dyDescent="0.2">
      <c r="A5012" s="224" t="str">
        <f t="shared" ref="A5012:A5025" si="1501">IFERROR(VLOOKUP(C5012,Tabla_Insumos,4,FALSE),"")</f>
        <v/>
      </c>
      <c r="B5012" s="222" t="str">
        <f>IFERROR(VLOOKUP(C5012,Tabla_Insumos,5,FALSE),"")</f>
        <v/>
      </c>
      <c r="C5012" s="223"/>
      <c r="D5012" s="224" t="str">
        <f t="shared" ref="D5012:D5025" si="1502">IFERROR(VLOOKUP(C5012,Tabla_Insumos,2,FALSE),"")</f>
        <v/>
      </c>
      <c r="E5012" s="225"/>
      <c r="F5012" s="226">
        <f t="shared" ref="F5012:F5025" si="1503">IFERROR(VLOOKUP(C5012,Tabla_Insumos,3,FALSE),0)</f>
        <v>0</v>
      </c>
      <c r="G5012" s="286">
        <f>ROUND(E5012*F5012,2)</f>
        <v>0</v>
      </c>
    </row>
    <row r="5013" spans="1:123" s="229" customFormat="1" ht="24" customHeight="1" x14ac:dyDescent="0.2">
      <c r="A5013" s="224" t="str">
        <f t="shared" si="1501"/>
        <v/>
      </c>
      <c r="B5013" s="222" t="str">
        <f t="shared" ref="B5013:B5025" si="1504">IFERROR(VLOOKUP(C5013,Tabla_Insumos,5,FALSE),"")</f>
        <v/>
      </c>
      <c r="C5013" s="223"/>
      <c r="D5013" s="224" t="str">
        <f t="shared" si="1502"/>
        <v/>
      </c>
      <c r="E5013" s="225"/>
      <c r="F5013" s="226">
        <f t="shared" si="1503"/>
        <v>0</v>
      </c>
      <c r="G5013" s="286">
        <f t="shared" ref="G5013:G5025" si="1505">ROUND(E5013*F5013,2)</f>
        <v>0</v>
      </c>
    </row>
    <row r="5014" spans="1:123" s="229" customFormat="1" ht="24" customHeight="1" x14ac:dyDescent="0.2">
      <c r="A5014" s="224" t="str">
        <f t="shared" si="1501"/>
        <v/>
      </c>
      <c r="B5014" s="222" t="str">
        <f t="shared" si="1504"/>
        <v/>
      </c>
      <c r="C5014" s="223"/>
      <c r="D5014" s="224" t="str">
        <f t="shared" si="1502"/>
        <v/>
      </c>
      <c r="E5014" s="225"/>
      <c r="F5014" s="226">
        <f t="shared" si="1503"/>
        <v>0</v>
      </c>
      <c r="G5014" s="286">
        <f t="shared" si="1505"/>
        <v>0</v>
      </c>
    </row>
    <row r="5015" spans="1:123" s="229" customFormat="1" ht="24" customHeight="1" x14ac:dyDescent="0.2">
      <c r="A5015" s="224" t="str">
        <f t="shared" si="1501"/>
        <v/>
      </c>
      <c r="B5015" s="222" t="str">
        <f t="shared" si="1504"/>
        <v/>
      </c>
      <c r="C5015" s="223"/>
      <c r="D5015" s="224" t="str">
        <f t="shared" si="1502"/>
        <v/>
      </c>
      <c r="E5015" s="225"/>
      <c r="F5015" s="226">
        <f t="shared" si="1503"/>
        <v>0</v>
      </c>
      <c r="G5015" s="286">
        <f t="shared" si="1505"/>
        <v>0</v>
      </c>
    </row>
    <row r="5016" spans="1:123" s="229" customFormat="1" ht="24" customHeight="1" x14ac:dyDescent="0.2">
      <c r="A5016" s="224" t="str">
        <f t="shared" si="1501"/>
        <v/>
      </c>
      <c r="B5016" s="222" t="str">
        <f t="shared" si="1504"/>
        <v/>
      </c>
      <c r="C5016" s="223"/>
      <c r="D5016" s="224" t="str">
        <f t="shared" si="1502"/>
        <v/>
      </c>
      <c r="E5016" s="225"/>
      <c r="F5016" s="226">
        <f t="shared" si="1503"/>
        <v>0</v>
      </c>
      <c r="G5016" s="286">
        <f t="shared" si="1505"/>
        <v>0</v>
      </c>
    </row>
    <row r="5017" spans="1:123" s="229" customFormat="1" ht="24" customHeight="1" x14ac:dyDescent="0.2">
      <c r="A5017" s="224" t="str">
        <f t="shared" si="1501"/>
        <v/>
      </c>
      <c r="B5017" s="222" t="str">
        <f t="shared" si="1504"/>
        <v/>
      </c>
      <c r="C5017" s="223"/>
      <c r="D5017" s="224" t="str">
        <f t="shared" si="1502"/>
        <v/>
      </c>
      <c r="E5017" s="225"/>
      <c r="F5017" s="226">
        <f t="shared" si="1503"/>
        <v>0</v>
      </c>
      <c r="G5017" s="286">
        <f t="shared" si="1505"/>
        <v>0</v>
      </c>
    </row>
    <row r="5018" spans="1:123" s="229" customFormat="1" ht="24" customHeight="1" x14ac:dyDescent="0.2">
      <c r="A5018" s="224" t="str">
        <f t="shared" si="1501"/>
        <v/>
      </c>
      <c r="B5018" s="222" t="str">
        <f t="shared" si="1504"/>
        <v/>
      </c>
      <c r="C5018" s="223"/>
      <c r="D5018" s="224" t="str">
        <f t="shared" si="1502"/>
        <v/>
      </c>
      <c r="E5018" s="225"/>
      <c r="F5018" s="226">
        <f t="shared" si="1503"/>
        <v>0</v>
      </c>
      <c r="G5018" s="286">
        <f t="shared" si="1505"/>
        <v>0</v>
      </c>
    </row>
    <row r="5019" spans="1:123" s="229" customFormat="1" ht="24" customHeight="1" x14ac:dyDescent="0.2">
      <c r="A5019" s="224" t="str">
        <f t="shared" si="1501"/>
        <v/>
      </c>
      <c r="B5019" s="222" t="str">
        <f t="shared" si="1504"/>
        <v/>
      </c>
      <c r="C5019" s="223"/>
      <c r="D5019" s="224" t="str">
        <f t="shared" si="1502"/>
        <v/>
      </c>
      <c r="E5019" s="225"/>
      <c r="F5019" s="226">
        <f t="shared" si="1503"/>
        <v>0</v>
      </c>
      <c r="G5019" s="286">
        <f t="shared" si="1505"/>
        <v>0</v>
      </c>
    </row>
    <row r="5020" spans="1:123" s="229" customFormat="1" ht="24" customHeight="1" x14ac:dyDescent="0.2">
      <c r="A5020" s="224" t="str">
        <f t="shared" si="1501"/>
        <v/>
      </c>
      <c r="B5020" s="222" t="str">
        <f t="shared" si="1504"/>
        <v/>
      </c>
      <c r="C5020" s="223"/>
      <c r="D5020" s="224" t="str">
        <f t="shared" si="1502"/>
        <v/>
      </c>
      <c r="E5020" s="225"/>
      <c r="F5020" s="226">
        <f t="shared" si="1503"/>
        <v>0</v>
      </c>
      <c r="G5020" s="286">
        <f t="shared" si="1505"/>
        <v>0</v>
      </c>
    </row>
    <row r="5021" spans="1:123" s="229" customFormat="1" ht="24" customHeight="1" x14ac:dyDescent="0.2">
      <c r="A5021" s="224" t="str">
        <f t="shared" si="1501"/>
        <v/>
      </c>
      <c r="B5021" s="222" t="str">
        <f t="shared" si="1504"/>
        <v/>
      </c>
      <c r="C5021" s="223"/>
      <c r="D5021" s="224" t="str">
        <f t="shared" si="1502"/>
        <v/>
      </c>
      <c r="E5021" s="225"/>
      <c r="F5021" s="226">
        <f t="shared" si="1503"/>
        <v>0</v>
      </c>
      <c r="G5021" s="286">
        <f t="shared" si="1505"/>
        <v>0</v>
      </c>
    </row>
    <row r="5022" spans="1:123" s="229" customFormat="1" ht="24" customHeight="1" x14ac:dyDescent="0.2">
      <c r="A5022" s="224" t="str">
        <f t="shared" si="1501"/>
        <v/>
      </c>
      <c r="B5022" s="222" t="str">
        <f t="shared" si="1504"/>
        <v/>
      </c>
      <c r="C5022" s="223"/>
      <c r="D5022" s="224" t="str">
        <f t="shared" si="1502"/>
        <v/>
      </c>
      <c r="E5022" s="225"/>
      <c r="F5022" s="226">
        <f t="shared" si="1503"/>
        <v>0</v>
      </c>
      <c r="G5022" s="286">
        <f t="shared" si="1505"/>
        <v>0</v>
      </c>
    </row>
    <row r="5023" spans="1:123" s="229" customFormat="1" ht="24" customHeight="1" x14ac:dyDescent="0.2">
      <c r="A5023" s="224" t="str">
        <f t="shared" si="1501"/>
        <v/>
      </c>
      <c r="B5023" s="222" t="str">
        <f t="shared" si="1504"/>
        <v/>
      </c>
      <c r="C5023" s="223"/>
      <c r="D5023" s="224" t="str">
        <f t="shared" si="1502"/>
        <v/>
      </c>
      <c r="E5023" s="225"/>
      <c r="F5023" s="226">
        <f t="shared" si="1503"/>
        <v>0</v>
      </c>
      <c r="G5023" s="286">
        <f t="shared" si="1505"/>
        <v>0</v>
      </c>
    </row>
    <row r="5024" spans="1:123" s="229" customFormat="1" ht="24" customHeight="1" x14ac:dyDescent="0.2">
      <c r="A5024" s="224" t="str">
        <f t="shared" si="1501"/>
        <v/>
      </c>
      <c r="B5024" s="222" t="str">
        <f t="shared" si="1504"/>
        <v/>
      </c>
      <c r="C5024" s="223"/>
      <c r="D5024" s="224" t="str">
        <f t="shared" si="1502"/>
        <v/>
      </c>
      <c r="E5024" s="225"/>
      <c r="F5024" s="226">
        <f t="shared" si="1503"/>
        <v>0</v>
      </c>
      <c r="G5024" s="286">
        <f t="shared" si="1505"/>
        <v>0</v>
      </c>
    </row>
    <row r="5025" spans="1:7" s="229" customFormat="1" ht="24" customHeight="1" x14ac:dyDescent="0.2">
      <c r="A5025" s="224" t="str">
        <f t="shared" si="1501"/>
        <v/>
      </c>
      <c r="B5025" s="222" t="str">
        <f t="shared" si="1504"/>
        <v/>
      </c>
      <c r="C5025" s="223"/>
      <c r="D5025" s="224" t="str">
        <f t="shared" si="1502"/>
        <v/>
      </c>
      <c r="E5025" s="225"/>
      <c r="F5025" s="227">
        <f t="shared" si="1503"/>
        <v>0</v>
      </c>
      <c r="G5025" s="286">
        <f t="shared" si="1505"/>
        <v>0</v>
      </c>
    </row>
    <row r="5026" spans="1:7" ht="24" customHeight="1" x14ac:dyDescent="0.2">
      <c r="A5026" s="287"/>
      <c r="D5026" s="97"/>
      <c r="E5026" s="98"/>
      <c r="F5026" s="273" t="s">
        <v>31</v>
      </c>
      <c r="G5026" s="288">
        <f>SUBTOTAL(9,G5012:G5025)</f>
        <v>0</v>
      </c>
    </row>
    <row r="5027" spans="1:7" ht="24" customHeight="1" x14ac:dyDescent="0.2">
      <c r="A5027" s="287"/>
      <c r="C5027" s="107" t="s">
        <v>605</v>
      </c>
      <c r="D5027" s="97"/>
      <c r="E5027" s="98"/>
      <c r="G5027" s="289"/>
    </row>
    <row r="5028" spans="1:7" s="229" customFormat="1" ht="24" customHeight="1" x14ac:dyDescent="0.2">
      <c r="A5028" s="224" t="str">
        <f t="shared" ref="A5028:A5035" si="1506">IFERROR(VLOOKUP(C5028,Tabla_Insumos,4,FALSE),"")</f>
        <v/>
      </c>
      <c r="B5028" s="222">
        <f t="shared" ref="B5028:B5035" si="1507">IFERROR(VLOOKUP(A5028,Tabla_Indices,5,FALSE),"")</f>
        <v>0</v>
      </c>
      <c r="C5028" s="223"/>
      <c r="D5028" s="224" t="str">
        <f t="shared" ref="D5028:D5035" si="1508">IFERROR(VLOOKUP(C5028,Tabla_Insumos,2,FALSE),"")</f>
        <v/>
      </c>
      <c r="E5028" s="225"/>
      <c r="F5028" s="228">
        <f t="shared" ref="F5028:F5035" si="1509">IFERROR(VLOOKUP(C5028,Tabla_Insumos,3,FALSE),0)</f>
        <v>0</v>
      </c>
      <c r="G5028" s="286">
        <f>ROUND(E5028*F5028,2)</f>
        <v>0</v>
      </c>
    </row>
    <row r="5029" spans="1:7" s="229" customFormat="1" ht="24" customHeight="1" x14ac:dyDescent="0.2">
      <c r="A5029" s="224" t="str">
        <f t="shared" si="1506"/>
        <v/>
      </c>
      <c r="B5029" s="222">
        <f t="shared" si="1507"/>
        <v>0</v>
      </c>
      <c r="C5029" s="223"/>
      <c r="D5029" s="224" t="str">
        <f t="shared" si="1508"/>
        <v/>
      </c>
      <c r="E5029" s="225"/>
      <c r="F5029" s="228">
        <f t="shared" si="1509"/>
        <v>0</v>
      </c>
      <c r="G5029" s="286">
        <f>ROUND(E5029*F5029,2)</f>
        <v>0</v>
      </c>
    </row>
    <row r="5030" spans="1:7" s="229" customFormat="1" ht="24" customHeight="1" x14ac:dyDescent="0.2">
      <c r="A5030" s="224" t="str">
        <f t="shared" si="1506"/>
        <v/>
      </c>
      <c r="B5030" s="222">
        <f t="shared" si="1507"/>
        <v>0</v>
      </c>
      <c r="C5030" s="223"/>
      <c r="D5030" s="224" t="str">
        <f t="shared" si="1508"/>
        <v/>
      </c>
      <c r="E5030" s="225"/>
      <c r="F5030" s="228">
        <f t="shared" si="1509"/>
        <v>0</v>
      </c>
      <c r="G5030" s="286">
        <f t="shared" ref="G5030:G5035" si="1510">ROUND(E5030*F5030,2)</f>
        <v>0</v>
      </c>
    </row>
    <row r="5031" spans="1:7" s="229" customFormat="1" ht="24" customHeight="1" x14ac:dyDescent="0.2">
      <c r="A5031" s="224" t="str">
        <f t="shared" si="1506"/>
        <v/>
      </c>
      <c r="B5031" s="222">
        <f t="shared" si="1507"/>
        <v>0</v>
      </c>
      <c r="C5031" s="223"/>
      <c r="D5031" s="224" t="str">
        <f t="shared" si="1508"/>
        <v/>
      </c>
      <c r="E5031" s="225"/>
      <c r="F5031" s="228">
        <f t="shared" si="1509"/>
        <v>0</v>
      </c>
      <c r="G5031" s="286">
        <f t="shared" si="1510"/>
        <v>0</v>
      </c>
    </row>
    <row r="5032" spans="1:7" s="229" customFormat="1" ht="24" customHeight="1" x14ac:dyDescent="0.2">
      <c r="A5032" s="224" t="str">
        <f t="shared" si="1506"/>
        <v/>
      </c>
      <c r="B5032" s="222">
        <f t="shared" si="1507"/>
        <v>0</v>
      </c>
      <c r="C5032" s="223"/>
      <c r="D5032" s="224" t="str">
        <f t="shared" si="1508"/>
        <v/>
      </c>
      <c r="E5032" s="225"/>
      <c r="F5032" s="226">
        <f t="shared" si="1509"/>
        <v>0</v>
      </c>
      <c r="G5032" s="286">
        <f t="shared" si="1510"/>
        <v>0</v>
      </c>
    </row>
    <row r="5033" spans="1:7" s="229" customFormat="1" ht="24" customHeight="1" x14ac:dyDescent="0.2">
      <c r="A5033" s="224" t="str">
        <f t="shared" si="1506"/>
        <v/>
      </c>
      <c r="B5033" s="222">
        <f t="shared" si="1507"/>
        <v>0</v>
      </c>
      <c r="C5033" s="223"/>
      <c r="D5033" s="224" t="str">
        <f t="shared" si="1508"/>
        <v/>
      </c>
      <c r="E5033" s="225"/>
      <c r="F5033" s="226">
        <f t="shared" si="1509"/>
        <v>0</v>
      </c>
      <c r="G5033" s="286">
        <f t="shared" si="1510"/>
        <v>0</v>
      </c>
    </row>
    <row r="5034" spans="1:7" s="229" customFormat="1" ht="24" customHeight="1" x14ac:dyDescent="0.2">
      <c r="A5034" s="224" t="str">
        <f t="shared" si="1506"/>
        <v/>
      </c>
      <c r="B5034" s="222">
        <f t="shared" si="1507"/>
        <v>0</v>
      </c>
      <c r="C5034" s="223"/>
      <c r="D5034" s="224" t="str">
        <f t="shared" si="1508"/>
        <v/>
      </c>
      <c r="E5034" s="225"/>
      <c r="F5034" s="226">
        <f t="shared" si="1509"/>
        <v>0</v>
      </c>
      <c r="G5034" s="286">
        <f t="shared" si="1510"/>
        <v>0</v>
      </c>
    </row>
    <row r="5035" spans="1:7" s="229" customFormat="1" ht="24" customHeight="1" x14ac:dyDescent="0.2">
      <c r="A5035" s="224" t="str">
        <f t="shared" si="1506"/>
        <v/>
      </c>
      <c r="B5035" s="222">
        <f t="shared" si="1507"/>
        <v>0</v>
      </c>
      <c r="C5035" s="223"/>
      <c r="D5035" s="224" t="str">
        <f t="shared" si="1508"/>
        <v/>
      </c>
      <c r="E5035" s="225"/>
      <c r="F5035" s="226">
        <f t="shared" si="1509"/>
        <v>0</v>
      </c>
      <c r="G5035" s="286">
        <f t="shared" si="1510"/>
        <v>0</v>
      </c>
    </row>
    <row r="5036" spans="1:7" ht="24" customHeight="1" x14ac:dyDescent="0.2">
      <c r="A5036" s="287"/>
      <c r="D5036" s="97"/>
      <c r="E5036" s="98"/>
      <c r="F5036" s="273" t="s">
        <v>32</v>
      </c>
      <c r="G5036" s="288">
        <f>SUBTOTAL(9,G5028:G5035)</f>
        <v>0</v>
      </c>
    </row>
    <row r="5037" spans="1:7" ht="24" customHeight="1" x14ac:dyDescent="0.2">
      <c r="A5037" s="287"/>
      <c r="C5037" s="107" t="s">
        <v>606</v>
      </c>
      <c r="D5037" s="97"/>
      <c r="E5037" s="98"/>
      <c r="G5037" s="289"/>
    </row>
    <row r="5038" spans="1:7" s="229" customFormat="1" ht="24" customHeight="1" x14ac:dyDescent="0.2">
      <c r="A5038" s="224" t="str">
        <f t="shared" ref="A5038:A5046" si="1511">IFERROR(VLOOKUP(C5038,Tabla_Insumos,4,FALSE),"")</f>
        <v/>
      </c>
      <c r="B5038" s="222" t="str">
        <f t="shared" ref="B5038:B5046" si="1512">IFERROR(VLOOKUP(C5038,Tabla_Insumos,5,FALSE),"")</f>
        <v/>
      </c>
      <c r="C5038" s="223"/>
      <c r="D5038" s="224" t="str">
        <f t="shared" ref="D5038:D5046" si="1513">IFERROR(VLOOKUP(C5038,Tabla_Insumos,2,FALSE),"")</f>
        <v/>
      </c>
      <c r="E5038" s="225"/>
      <c r="F5038" s="226">
        <f t="shared" ref="F5038:F5046" si="1514">IFERROR(VLOOKUP(C5038,Tabla_Insumos,3,FALSE),0)</f>
        <v>0</v>
      </c>
      <c r="G5038" s="286">
        <f t="shared" ref="G5038:G5046" si="1515">ROUND(E5038*F5038,2)</f>
        <v>0</v>
      </c>
    </row>
    <row r="5039" spans="1:7" s="229" customFormat="1" ht="24" customHeight="1" x14ac:dyDescent="0.2">
      <c r="A5039" s="224" t="str">
        <f t="shared" si="1511"/>
        <v/>
      </c>
      <c r="B5039" s="222" t="str">
        <f t="shared" si="1512"/>
        <v/>
      </c>
      <c r="C5039" s="223"/>
      <c r="D5039" s="224" t="str">
        <f t="shared" si="1513"/>
        <v/>
      </c>
      <c r="E5039" s="225"/>
      <c r="F5039" s="226">
        <f t="shared" si="1514"/>
        <v>0</v>
      </c>
      <c r="G5039" s="286">
        <f t="shared" si="1515"/>
        <v>0</v>
      </c>
    </row>
    <row r="5040" spans="1:7" s="229" customFormat="1" ht="24" customHeight="1" x14ac:dyDescent="0.2">
      <c r="A5040" s="224" t="str">
        <f t="shared" si="1511"/>
        <v/>
      </c>
      <c r="B5040" s="222" t="str">
        <f t="shared" si="1512"/>
        <v/>
      </c>
      <c r="C5040" s="223"/>
      <c r="D5040" s="224" t="str">
        <f t="shared" si="1513"/>
        <v/>
      </c>
      <c r="E5040" s="225"/>
      <c r="F5040" s="226">
        <f t="shared" si="1514"/>
        <v>0</v>
      </c>
      <c r="G5040" s="286">
        <f t="shared" si="1515"/>
        <v>0</v>
      </c>
    </row>
    <row r="5041" spans="1:7" s="229" customFormat="1" ht="24" customHeight="1" x14ac:dyDescent="0.2">
      <c r="A5041" s="224" t="str">
        <f t="shared" si="1511"/>
        <v/>
      </c>
      <c r="B5041" s="222" t="str">
        <f t="shared" si="1512"/>
        <v/>
      </c>
      <c r="C5041" s="223"/>
      <c r="D5041" s="224" t="str">
        <f t="shared" si="1513"/>
        <v/>
      </c>
      <c r="E5041" s="225"/>
      <c r="F5041" s="226">
        <f t="shared" si="1514"/>
        <v>0</v>
      </c>
      <c r="G5041" s="286">
        <f t="shared" si="1515"/>
        <v>0</v>
      </c>
    </row>
    <row r="5042" spans="1:7" s="229" customFormat="1" ht="24" customHeight="1" x14ac:dyDescent="0.2">
      <c r="A5042" s="224" t="str">
        <f t="shared" si="1511"/>
        <v/>
      </c>
      <c r="B5042" s="222" t="str">
        <f t="shared" si="1512"/>
        <v/>
      </c>
      <c r="C5042" s="223"/>
      <c r="D5042" s="224" t="str">
        <f t="shared" si="1513"/>
        <v/>
      </c>
      <c r="E5042" s="225"/>
      <c r="F5042" s="226">
        <f t="shared" si="1514"/>
        <v>0</v>
      </c>
      <c r="G5042" s="286">
        <f t="shared" si="1515"/>
        <v>0</v>
      </c>
    </row>
    <row r="5043" spans="1:7" s="229" customFormat="1" ht="24" customHeight="1" x14ac:dyDescent="0.2">
      <c r="A5043" s="224" t="str">
        <f t="shared" si="1511"/>
        <v/>
      </c>
      <c r="B5043" s="222" t="str">
        <f t="shared" si="1512"/>
        <v/>
      </c>
      <c r="C5043" s="223"/>
      <c r="D5043" s="224" t="str">
        <f t="shared" si="1513"/>
        <v/>
      </c>
      <c r="E5043" s="225"/>
      <c r="F5043" s="226">
        <f t="shared" si="1514"/>
        <v>0</v>
      </c>
      <c r="G5043" s="286">
        <f t="shared" si="1515"/>
        <v>0</v>
      </c>
    </row>
    <row r="5044" spans="1:7" s="229" customFormat="1" ht="24" customHeight="1" x14ac:dyDescent="0.2">
      <c r="A5044" s="224" t="str">
        <f t="shared" si="1511"/>
        <v/>
      </c>
      <c r="B5044" s="222" t="str">
        <f t="shared" si="1512"/>
        <v/>
      </c>
      <c r="C5044" s="223"/>
      <c r="D5044" s="224" t="str">
        <f t="shared" si="1513"/>
        <v/>
      </c>
      <c r="E5044" s="225"/>
      <c r="F5044" s="226">
        <f t="shared" si="1514"/>
        <v>0</v>
      </c>
      <c r="G5044" s="286">
        <f t="shared" si="1515"/>
        <v>0</v>
      </c>
    </row>
    <row r="5045" spans="1:7" s="229" customFormat="1" ht="24" customHeight="1" x14ac:dyDescent="0.2">
      <c r="A5045" s="224" t="str">
        <f t="shared" si="1511"/>
        <v/>
      </c>
      <c r="B5045" s="222" t="str">
        <f t="shared" si="1512"/>
        <v/>
      </c>
      <c r="C5045" s="223"/>
      <c r="D5045" s="224" t="str">
        <f t="shared" si="1513"/>
        <v/>
      </c>
      <c r="E5045" s="225"/>
      <c r="F5045" s="226">
        <f t="shared" si="1514"/>
        <v>0</v>
      </c>
      <c r="G5045" s="286">
        <f t="shared" si="1515"/>
        <v>0</v>
      </c>
    </row>
    <row r="5046" spans="1:7" s="229" customFormat="1" ht="24" customHeight="1" x14ac:dyDescent="0.2">
      <c r="A5046" s="224" t="str">
        <f t="shared" si="1511"/>
        <v/>
      </c>
      <c r="B5046" s="222" t="str">
        <f t="shared" si="1512"/>
        <v/>
      </c>
      <c r="C5046" s="223"/>
      <c r="D5046" s="224" t="str">
        <f t="shared" si="1513"/>
        <v/>
      </c>
      <c r="E5046" s="225"/>
      <c r="F5046" s="226">
        <f t="shared" si="1514"/>
        <v>0</v>
      </c>
      <c r="G5046" s="286">
        <f t="shared" si="1515"/>
        <v>0</v>
      </c>
    </row>
    <row r="5047" spans="1:7" ht="24" customHeight="1" x14ac:dyDescent="0.2">
      <c r="A5047" s="290"/>
      <c r="B5047" s="97"/>
      <c r="D5047" s="97"/>
      <c r="E5047" s="98"/>
      <c r="F5047" s="273" t="s">
        <v>33</v>
      </c>
      <c r="G5047" s="288">
        <f>SUBTOTAL(9,G5038:G5046)</f>
        <v>0</v>
      </c>
    </row>
    <row r="5048" spans="1:7" ht="24" customHeight="1" x14ac:dyDescent="0.2">
      <c r="A5048" s="291"/>
      <c r="B5048" s="97"/>
      <c r="D5048" s="97"/>
      <c r="E5048" s="98"/>
      <c r="G5048" s="289"/>
    </row>
    <row r="5049" spans="1:7" ht="24" customHeight="1" x14ac:dyDescent="0.2">
      <c r="A5049" s="292" t="str">
        <f>B5007</f>
        <v/>
      </c>
      <c r="B5049" s="293" t="str">
        <f>C5007</f>
        <v/>
      </c>
      <c r="C5049" s="104"/>
      <c r="D5049" s="104" t="s">
        <v>34</v>
      </c>
      <c r="E5049" s="105"/>
      <c r="F5049" s="295" t="s">
        <v>35</v>
      </c>
      <c r="G5049" s="294">
        <f>SUBTOTAL(9,G5012:G5048)</f>
        <v>0</v>
      </c>
    </row>
    <row r="5051" spans="1:7" ht="24" customHeight="1" x14ac:dyDescent="0.2">
      <c r="A5051" s="274" t="s">
        <v>37</v>
      </c>
      <c r="B5051" s="275"/>
      <c r="C5051" s="275"/>
      <c r="D5051" s="275"/>
      <c r="E5051" s="275"/>
      <c r="F5051" s="275"/>
      <c r="G5051" s="276"/>
    </row>
    <row r="5052" spans="1:7" ht="24" customHeight="1" x14ac:dyDescent="0.2">
      <c r="A5052" s="277" t="s">
        <v>602</v>
      </c>
      <c r="B5052" s="93" t="str">
        <f>Comitente</f>
        <v>DIRECCION PROVINCIAL DE ESPACIOS VERDES</v>
      </c>
      <c r="C5052" s="89"/>
      <c r="D5052" s="94"/>
      <c r="E5052" s="94"/>
      <c r="F5052" s="95"/>
      <c r="G5052" s="278"/>
    </row>
    <row r="5053" spans="1:7" ht="24" customHeight="1" x14ac:dyDescent="0.2">
      <c r="A5053" s="277" t="s">
        <v>603</v>
      </c>
      <c r="B5053" s="93">
        <f>Contratista</f>
        <v>0</v>
      </c>
      <c r="C5053" s="90"/>
      <c r="D5053" s="90"/>
      <c r="E5053" s="90"/>
      <c r="F5053" s="96"/>
      <c r="G5053" s="279"/>
    </row>
    <row r="5054" spans="1:7" ht="24" customHeight="1" x14ac:dyDescent="0.2">
      <c r="A5054" s="277" t="s">
        <v>24</v>
      </c>
      <c r="B5054" s="93" t="str">
        <f>Obra</f>
        <v>EXTRACCION DE MANGRULLO EXISTENTE, PROVISION DE NUEVO MANGRULLO Y REFUNCIONALIZACION DE JUEGOS DE NIÑOS EN PARQUE DE MAYO</v>
      </c>
      <c r="C5054" s="90"/>
      <c r="D5054" s="90"/>
      <c r="E5054" s="90"/>
      <c r="F5054" s="96" t="s">
        <v>38</v>
      </c>
      <c r="G5054" s="280">
        <f>Fecha_Base</f>
        <v>44865</v>
      </c>
    </row>
    <row r="5055" spans="1:7" ht="24" customHeight="1" x14ac:dyDescent="0.2">
      <c r="A5055" s="281" t="s">
        <v>601</v>
      </c>
      <c r="B5055" s="91" t="str">
        <f>Ubicación</f>
        <v>CAPITAL</v>
      </c>
      <c r="C5055" s="91"/>
      <c r="D5055" s="97"/>
      <c r="E5055" s="98"/>
      <c r="G5055" s="282"/>
    </row>
    <row r="5056" spans="1:7" ht="24" customHeight="1" x14ac:dyDescent="0.2">
      <c r="A5056" s="281" t="s">
        <v>39</v>
      </c>
      <c r="B5056" s="100" t="str">
        <f>IFERROR(VALUE(LEFT(B5057,FIND(".",B5057)-1)),"")</f>
        <v/>
      </c>
      <c r="C5056" s="92" t="str">
        <f>IFERROR(VLOOKUP(B5056,Tabla_CyP,2,FALSE),"")</f>
        <v/>
      </c>
      <c r="E5056" s="98"/>
      <c r="G5056" s="282"/>
    </row>
    <row r="5057" spans="1:123" ht="24" customHeight="1" x14ac:dyDescent="0.2">
      <c r="A5057" s="281" t="s">
        <v>25</v>
      </c>
      <c r="B5057" s="101" t="str">
        <f>IFERROR(VLOOKUP(COUNTIF($A$1:A5057,"ANALISIS DE PRECIOS"),Tabla_NumeroItem,2,FALSE),"")</f>
        <v/>
      </c>
      <c r="C5057" s="92" t="str">
        <f>IFERROR(VLOOKUP(B5057,Tabla_CyP,2,FALSE),"")</f>
        <v/>
      </c>
      <c r="D5057" s="97"/>
      <c r="E5057" s="98"/>
      <c r="F5057" s="96" t="s">
        <v>26</v>
      </c>
      <c r="G5057" s="283" t="str">
        <f>IFERROR(VLOOKUP(B5057,Tabla_CyP,4,FALSE),"")</f>
        <v/>
      </c>
    </row>
    <row r="5058" spans="1:123" ht="24" customHeight="1" x14ac:dyDescent="0.2">
      <c r="A5058" s="281"/>
      <c r="B5058" s="91"/>
      <c r="D5058" s="97"/>
      <c r="E5058" s="98"/>
      <c r="G5058" s="282"/>
    </row>
    <row r="5059" spans="1:123" ht="24" customHeight="1" x14ac:dyDescent="0.2">
      <c r="A5059" s="334" t="s">
        <v>507</v>
      </c>
      <c r="B5059" s="335"/>
      <c r="C5059" s="336" t="s">
        <v>0</v>
      </c>
      <c r="D5059" s="336" t="s">
        <v>27</v>
      </c>
      <c r="E5059" s="338" t="s">
        <v>28</v>
      </c>
      <c r="F5059" s="340" t="s">
        <v>29</v>
      </c>
      <c r="G5059" s="340" t="s">
        <v>30</v>
      </c>
    </row>
    <row r="5060" spans="1:123" s="97" customFormat="1" ht="24" customHeight="1" x14ac:dyDescent="0.2">
      <c r="A5060" s="102" t="s">
        <v>508</v>
      </c>
      <c r="B5060" s="102" t="s">
        <v>509</v>
      </c>
      <c r="C5060" s="337"/>
      <c r="D5060" s="337"/>
      <c r="E5060" s="339"/>
      <c r="F5060" s="341"/>
      <c r="G5060" s="341"/>
      <c r="H5060" s="230"/>
      <c r="I5060" s="230"/>
      <c r="J5060" s="230"/>
      <c r="K5060" s="230"/>
      <c r="L5060" s="230"/>
      <c r="M5060" s="230"/>
      <c r="N5060" s="230"/>
      <c r="O5060" s="230"/>
      <c r="P5060" s="230"/>
      <c r="Q5060" s="230"/>
      <c r="R5060" s="230"/>
      <c r="S5060" s="230"/>
      <c r="T5060" s="230"/>
      <c r="U5060" s="230"/>
      <c r="V5060" s="230"/>
      <c r="W5060" s="230"/>
      <c r="X5060" s="230"/>
      <c r="Y5060" s="230"/>
      <c r="Z5060" s="230"/>
      <c r="AA5060" s="230"/>
      <c r="AB5060" s="230"/>
      <c r="AC5060" s="230"/>
      <c r="AD5060" s="230"/>
      <c r="AE5060" s="230"/>
      <c r="AF5060" s="230"/>
      <c r="AG5060" s="230"/>
      <c r="AH5060" s="230"/>
      <c r="AI5060" s="230"/>
      <c r="AJ5060" s="230"/>
      <c r="AK5060" s="230"/>
      <c r="AL5060" s="230"/>
      <c r="AM5060" s="230"/>
      <c r="AN5060" s="230"/>
      <c r="AO5060" s="230"/>
      <c r="AP5060" s="230"/>
      <c r="AQ5060" s="230"/>
      <c r="AR5060" s="230"/>
      <c r="AS5060" s="230"/>
      <c r="AT5060" s="230"/>
      <c r="AU5060" s="230"/>
      <c r="AV5060" s="230"/>
      <c r="AW5060" s="230"/>
      <c r="AX5060" s="230"/>
      <c r="AY5060" s="230"/>
      <c r="AZ5060" s="230"/>
      <c r="BA5060" s="230"/>
      <c r="BB5060" s="230"/>
      <c r="BC5060" s="230"/>
      <c r="BD5060" s="230"/>
      <c r="BE5060" s="230"/>
      <c r="BF5060" s="230"/>
      <c r="BG5060" s="230"/>
      <c r="BH5060" s="230"/>
      <c r="BI5060" s="230"/>
      <c r="BJ5060" s="230"/>
      <c r="BK5060" s="230"/>
      <c r="BL5060" s="230"/>
      <c r="BM5060" s="230"/>
      <c r="BN5060" s="230"/>
      <c r="BO5060" s="230"/>
      <c r="BP5060" s="230"/>
      <c r="BQ5060" s="230"/>
      <c r="BR5060" s="230"/>
      <c r="BS5060" s="230"/>
      <c r="BT5060" s="230"/>
      <c r="BU5060" s="230"/>
      <c r="BV5060" s="230"/>
      <c r="BW5060" s="230"/>
      <c r="BX5060" s="230"/>
      <c r="BY5060" s="230"/>
      <c r="BZ5060" s="230"/>
      <c r="CA5060" s="230"/>
      <c r="CB5060" s="230"/>
      <c r="CC5060" s="230"/>
      <c r="CD5060" s="230"/>
      <c r="CE5060" s="230"/>
      <c r="CF5060" s="230"/>
      <c r="CG5060" s="230"/>
      <c r="CH5060" s="230"/>
      <c r="CI5060" s="230"/>
      <c r="CJ5060" s="230"/>
      <c r="CK5060" s="230"/>
      <c r="CL5060" s="230"/>
      <c r="CM5060" s="230"/>
      <c r="CN5060" s="230"/>
      <c r="CO5060" s="230"/>
      <c r="CP5060" s="230"/>
      <c r="CQ5060" s="230"/>
      <c r="CR5060" s="230"/>
      <c r="CS5060" s="230"/>
      <c r="CT5060" s="230"/>
      <c r="CU5060" s="230"/>
      <c r="CV5060" s="230"/>
      <c r="CW5060" s="230"/>
      <c r="CX5060" s="230"/>
      <c r="CY5060" s="230"/>
      <c r="CZ5060" s="230"/>
      <c r="DA5060" s="230"/>
      <c r="DB5060" s="230"/>
      <c r="DC5060" s="230"/>
      <c r="DD5060" s="230"/>
      <c r="DE5060" s="230"/>
      <c r="DF5060" s="230"/>
      <c r="DG5060" s="230"/>
      <c r="DH5060" s="230"/>
      <c r="DI5060" s="230"/>
      <c r="DJ5060" s="230"/>
      <c r="DK5060" s="230"/>
      <c r="DL5060" s="230"/>
      <c r="DM5060" s="230"/>
      <c r="DN5060" s="230"/>
      <c r="DO5060" s="230"/>
      <c r="DP5060" s="230"/>
      <c r="DQ5060" s="230"/>
      <c r="DR5060" s="230"/>
      <c r="DS5060" s="230"/>
    </row>
    <row r="5061" spans="1:123" ht="24" customHeight="1" x14ac:dyDescent="0.2">
      <c r="A5061" s="284"/>
      <c r="B5061" s="103"/>
      <c r="C5061" s="143" t="s">
        <v>604</v>
      </c>
      <c r="D5061" s="104"/>
      <c r="E5061" s="105"/>
      <c r="F5061" s="106"/>
      <c r="G5061" s="285"/>
    </row>
    <row r="5062" spans="1:123" s="229" customFormat="1" ht="24" customHeight="1" x14ac:dyDescent="0.2">
      <c r="A5062" s="224" t="str">
        <f t="shared" ref="A5062:A5075" si="1516">IFERROR(VLOOKUP(C5062,Tabla_Insumos,4,FALSE),"")</f>
        <v/>
      </c>
      <c r="B5062" s="222" t="str">
        <f>IFERROR(VLOOKUP(C5062,Tabla_Insumos,5,FALSE),"")</f>
        <v/>
      </c>
      <c r="C5062" s="223"/>
      <c r="D5062" s="224" t="str">
        <f t="shared" ref="D5062:D5075" si="1517">IFERROR(VLOOKUP(C5062,Tabla_Insumos,2,FALSE),"")</f>
        <v/>
      </c>
      <c r="E5062" s="225"/>
      <c r="F5062" s="226">
        <f t="shared" ref="F5062:F5075" si="1518">IFERROR(VLOOKUP(C5062,Tabla_Insumos,3,FALSE),0)</f>
        <v>0</v>
      </c>
      <c r="G5062" s="286">
        <f>ROUND(E5062*F5062,2)</f>
        <v>0</v>
      </c>
    </row>
    <row r="5063" spans="1:123" s="229" customFormat="1" ht="24" customHeight="1" x14ac:dyDescent="0.2">
      <c r="A5063" s="224" t="str">
        <f t="shared" si="1516"/>
        <v/>
      </c>
      <c r="B5063" s="222" t="str">
        <f t="shared" ref="B5063:B5075" si="1519">IFERROR(VLOOKUP(C5063,Tabla_Insumos,5,FALSE),"")</f>
        <v/>
      </c>
      <c r="C5063" s="223"/>
      <c r="D5063" s="224" t="str">
        <f t="shared" si="1517"/>
        <v/>
      </c>
      <c r="E5063" s="225"/>
      <c r="F5063" s="226">
        <f t="shared" si="1518"/>
        <v>0</v>
      </c>
      <c r="G5063" s="286">
        <f t="shared" ref="G5063:G5075" si="1520">ROUND(E5063*F5063,2)</f>
        <v>0</v>
      </c>
    </row>
    <row r="5064" spans="1:123" s="229" customFormat="1" ht="24" customHeight="1" x14ac:dyDescent="0.2">
      <c r="A5064" s="224" t="str">
        <f t="shared" si="1516"/>
        <v/>
      </c>
      <c r="B5064" s="222" t="str">
        <f t="shared" si="1519"/>
        <v/>
      </c>
      <c r="C5064" s="223"/>
      <c r="D5064" s="224" t="str">
        <f t="shared" si="1517"/>
        <v/>
      </c>
      <c r="E5064" s="225"/>
      <c r="F5064" s="226">
        <f t="shared" si="1518"/>
        <v>0</v>
      </c>
      <c r="G5064" s="286">
        <f t="shared" si="1520"/>
        <v>0</v>
      </c>
    </row>
    <row r="5065" spans="1:123" s="229" customFormat="1" ht="24" customHeight="1" x14ac:dyDescent="0.2">
      <c r="A5065" s="224" t="str">
        <f t="shared" si="1516"/>
        <v/>
      </c>
      <c r="B5065" s="222" t="str">
        <f t="shared" si="1519"/>
        <v/>
      </c>
      <c r="C5065" s="223"/>
      <c r="D5065" s="224" t="str">
        <f t="shared" si="1517"/>
        <v/>
      </c>
      <c r="E5065" s="225"/>
      <c r="F5065" s="226">
        <f t="shared" si="1518"/>
        <v>0</v>
      </c>
      <c r="G5065" s="286">
        <f t="shared" si="1520"/>
        <v>0</v>
      </c>
    </row>
    <row r="5066" spans="1:123" s="229" customFormat="1" ht="24" customHeight="1" x14ac:dyDescent="0.2">
      <c r="A5066" s="224" t="str">
        <f t="shared" si="1516"/>
        <v/>
      </c>
      <c r="B5066" s="222" t="str">
        <f t="shared" si="1519"/>
        <v/>
      </c>
      <c r="C5066" s="223"/>
      <c r="D5066" s="224" t="str">
        <f t="shared" si="1517"/>
        <v/>
      </c>
      <c r="E5066" s="225"/>
      <c r="F5066" s="226">
        <f t="shared" si="1518"/>
        <v>0</v>
      </c>
      <c r="G5066" s="286">
        <f t="shared" si="1520"/>
        <v>0</v>
      </c>
    </row>
    <row r="5067" spans="1:123" s="229" customFormat="1" ht="24" customHeight="1" x14ac:dyDescent="0.2">
      <c r="A5067" s="224" t="str">
        <f t="shared" si="1516"/>
        <v/>
      </c>
      <c r="B5067" s="222" t="str">
        <f t="shared" si="1519"/>
        <v/>
      </c>
      <c r="C5067" s="223"/>
      <c r="D5067" s="224" t="str">
        <f t="shared" si="1517"/>
        <v/>
      </c>
      <c r="E5067" s="225"/>
      <c r="F5067" s="226">
        <f t="shared" si="1518"/>
        <v>0</v>
      </c>
      <c r="G5067" s="286">
        <f t="shared" si="1520"/>
        <v>0</v>
      </c>
    </row>
    <row r="5068" spans="1:123" s="229" customFormat="1" ht="24" customHeight="1" x14ac:dyDescent="0.2">
      <c r="A5068" s="224" t="str">
        <f t="shared" si="1516"/>
        <v/>
      </c>
      <c r="B5068" s="222" t="str">
        <f t="shared" si="1519"/>
        <v/>
      </c>
      <c r="C5068" s="223"/>
      <c r="D5068" s="224" t="str">
        <f t="shared" si="1517"/>
        <v/>
      </c>
      <c r="E5068" s="225"/>
      <c r="F5068" s="226">
        <f t="shared" si="1518"/>
        <v>0</v>
      </c>
      <c r="G5068" s="286">
        <f t="shared" si="1520"/>
        <v>0</v>
      </c>
    </row>
    <row r="5069" spans="1:123" s="229" customFormat="1" ht="24" customHeight="1" x14ac:dyDescent="0.2">
      <c r="A5069" s="224" t="str">
        <f t="shared" si="1516"/>
        <v/>
      </c>
      <c r="B5069" s="222" t="str">
        <f t="shared" si="1519"/>
        <v/>
      </c>
      <c r="C5069" s="223"/>
      <c r="D5069" s="224" t="str">
        <f t="shared" si="1517"/>
        <v/>
      </c>
      <c r="E5069" s="225"/>
      <c r="F5069" s="226">
        <f t="shared" si="1518"/>
        <v>0</v>
      </c>
      <c r="G5069" s="286">
        <f t="shared" si="1520"/>
        <v>0</v>
      </c>
    </row>
    <row r="5070" spans="1:123" s="229" customFormat="1" ht="24" customHeight="1" x14ac:dyDescent="0.2">
      <c r="A5070" s="224" t="str">
        <f t="shared" si="1516"/>
        <v/>
      </c>
      <c r="B5070" s="222" t="str">
        <f t="shared" si="1519"/>
        <v/>
      </c>
      <c r="C5070" s="223"/>
      <c r="D5070" s="224" t="str">
        <f t="shared" si="1517"/>
        <v/>
      </c>
      <c r="E5070" s="225"/>
      <c r="F5070" s="226">
        <f t="shared" si="1518"/>
        <v>0</v>
      </c>
      <c r="G5070" s="286">
        <f t="shared" si="1520"/>
        <v>0</v>
      </c>
    </row>
    <row r="5071" spans="1:123" s="229" customFormat="1" ht="24" customHeight="1" x14ac:dyDescent="0.2">
      <c r="A5071" s="224" t="str">
        <f t="shared" si="1516"/>
        <v/>
      </c>
      <c r="B5071" s="222" t="str">
        <f t="shared" si="1519"/>
        <v/>
      </c>
      <c r="C5071" s="223"/>
      <c r="D5071" s="224" t="str">
        <f t="shared" si="1517"/>
        <v/>
      </c>
      <c r="E5071" s="225"/>
      <c r="F5071" s="226">
        <f t="shared" si="1518"/>
        <v>0</v>
      </c>
      <c r="G5071" s="286">
        <f t="shared" si="1520"/>
        <v>0</v>
      </c>
    </row>
    <row r="5072" spans="1:123" s="229" customFormat="1" ht="24" customHeight="1" x14ac:dyDescent="0.2">
      <c r="A5072" s="224" t="str">
        <f t="shared" si="1516"/>
        <v/>
      </c>
      <c r="B5072" s="222" t="str">
        <f t="shared" si="1519"/>
        <v/>
      </c>
      <c r="C5072" s="223"/>
      <c r="D5072" s="224" t="str">
        <f t="shared" si="1517"/>
        <v/>
      </c>
      <c r="E5072" s="225"/>
      <c r="F5072" s="226">
        <f t="shared" si="1518"/>
        <v>0</v>
      </c>
      <c r="G5072" s="286">
        <f t="shared" si="1520"/>
        <v>0</v>
      </c>
    </row>
    <row r="5073" spans="1:7" s="229" customFormat="1" ht="24" customHeight="1" x14ac:dyDescent="0.2">
      <c r="A5073" s="224" t="str">
        <f t="shared" si="1516"/>
        <v/>
      </c>
      <c r="B5073" s="222" t="str">
        <f t="shared" si="1519"/>
        <v/>
      </c>
      <c r="C5073" s="223"/>
      <c r="D5073" s="224" t="str">
        <f t="shared" si="1517"/>
        <v/>
      </c>
      <c r="E5073" s="225"/>
      <c r="F5073" s="226">
        <f t="shared" si="1518"/>
        <v>0</v>
      </c>
      <c r="G5073" s="286">
        <f t="shared" si="1520"/>
        <v>0</v>
      </c>
    </row>
    <row r="5074" spans="1:7" s="229" customFormat="1" ht="24" customHeight="1" x14ac:dyDescent="0.2">
      <c r="A5074" s="224" t="str">
        <f t="shared" si="1516"/>
        <v/>
      </c>
      <c r="B5074" s="222" t="str">
        <f t="shared" si="1519"/>
        <v/>
      </c>
      <c r="C5074" s="223"/>
      <c r="D5074" s="224" t="str">
        <f t="shared" si="1517"/>
        <v/>
      </c>
      <c r="E5074" s="225"/>
      <c r="F5074" s="226">
        <f t="shared" si="1518"/>
        <v>0</v>
      </c>
      <c r="G5074" s="286">
        <f t="shared" si="1520"/>
        <v>0</v>
      </c>
    </row>
    <row r="5075" spans="1:7" s="229" customFormat="1" ht="24" customHeight="1" x14ac:dyDescent="0.2">
      <c r="A5075" s="224" t="str">
        <f t="shared" si="1516"/>
        <v/>
      </c>
      <c r="B5075" s="222" t="str">
        <f t="shared" si="1519"/>
        <v/>
      </c>
      <c r="C5075" s="223"/>
      <c r="D5075" s="224" t="str">
        <f t="shared" si="1517"/>
        <v/>
      </c>
      <c r="E5075" s="225"/>
      <c r="F5075" s="227">
        <f t="shared" si="1518"/>
        <v>0</v>
      </c>
      <c r="G5075" s="286">
        <f t="shared" si="1520"/>
        <v>0</v>
      </c>
    </row>
    <row r="5076" spans="1:7" ht="24" customHeight="1" x14ac:dyDescent="0.2">
      <c r="A5076" s="287"/>
      <c r="D5076" s="97"/>
      <c r="E5076" s="98"/>
      <c r="F5076" s="273" t="s">
        <v>31</v>
      </c>
      <c r="G5076" s="288">
        <f>SUBTOTAL(9,G5062:G5075)</f>
        <v>0</v>
      </c>
    </row>
    <row r="5077" spans="1:7" ht="24" customHeight="1" x14ac:dyDescent="0.2">
      <c r="A5077" s="287"/>
      <c r="C5077" s="107" t="s">
        <v>605</v>
      </c>
      <c r="D5077" s="97"/>
      <c r="E5077" s="98"/>
      <c r="G5077" s="289"/>
    </row>
    <row r="5078" spans="1:7" s="229" customFormat="1" ht="24" customHeight="1" x14ac:dyDescent="0.2">
      <c r="A5078" s="224" t="str">
        <f t="shared" ref="A5078:A5085" si="1521">IFERROR(VLOOKUP(C5078,Tabla_Insumos,4,FALSE),"")</f>
        <v/>
      </c>
      <c r="B5078" s="222">
        <f t="shared" ref="B5078:B5085" si="1522">IFERROR(VLOOKUP(A5078,Tabla_Indices,5,FALSE),"")</f>
        <v>0</v>
      </c>
      <c r="C5078" s="223"/>
      <c r="D5078" s="224" t="str">
        <f t="shared" ref="D5078:D5085" si="1523">IFERROR(VLOOKUP(C5078,Tabla_Insumos,2,FALSE),"")</f>
        <v/>
      </c>
      <c r="E5078" s="225"/>
      <c r="F5078" s="228">
        <f t="shared" ref="F5078:F5085" si="1524">IFERROR(VLOOKUP(C5078,Tabla_Insumos,3,FALSE),0)</f>
        <v>0</v>
      </c>
      <c r="G5078" s="286">
        <f>ROUND(E5078*F5078,2)</f>
        <v>0</v>
      </c>
    </row>
    <row r="5079" spans="1:7" s="229" customFormat="1" ht="24" customHeight="1" x14ac:dyDescent="0.2">
      <c r="A5079" s="224" t="str">
        <f t="shared" si="1521"/>
        <v/>
      </c>
      <c r="B5079" s="222">
        <f t="shared" si="1522"/>
        <v>0</v>
      </c>
      <c r="C5079" s="223"/>
      <c r="D5079" s="224" t="str">
        <f t="shared" si="1523"/>
        <v/>
      </c>
      <c r="E5079" s="225"/>
      <c r="F5079" s="228">
        <f t="shared" si="1524"/>
        <v>0</v>
      </c>
      <c r="G5079" s="286">
        <f>ROUND(E5079*F5079,2)</f>
        <v>0</v>
      </c>
    </row>
    <row r="5080" spans="1:7" s="229" customFormat="1" ht="24" customHeight="1" x14ac:dyDescent="0.2">
      <c r="A5080" s="224" t="str">
        <f t="shared" si="1521"/>
        <v/>
      </c>
      <c r="B5080" s="222">
        <f t="shared" si="1522"/>
        <v>0</v>
      </c>
      <c r="C5080" s="223"/>
      <c r="D5080" s="224" t="str">
        <f t="shared" si="1523"/>
        <v/>
      </c>
      <c r="E5080" s="225"/>
      <c r="F5080" s="228">
        <f t="shared" si="1524"/>
        <v>0</v>
      </c>
      <c r="G5080" s="286">
        <f t="shared" ref="G5080:G5085" si="1525">ROUND(E5080*F5080,2)</f>
        <v>0</v>
      </c>
    </row>
    <row r="5081" spans="1:7" s="229" customFormat="1" ht="24" customHeight="1" x14ac:dyDescent="0.2">
      <c r="A5081" s="224" t="str">
        <f t="shared" si="1521"/>
        <v/>
      </c>
      <c r="B5081" s="222">
        <f t="shared" si="1522"/>
        <v>0</v>
      </c>
      <c r="C5081" s="223"/>
      <c r="D5081" s="224" t="str">
        <f t="shared" si="1523"/>
        <v/>
      </c>
      <c r="E5081" s="225"/>
      <c r="F5081" s="228">
        <f t="shared" si="1524"/>
        <v>0</v>
      </c>
      <c r="G5081" s="286">
        <f t="shared" si="1525"/>
        <v>0</v>
      </c>
    </row>
    <row r="5082" spans="1:7" s="229" customFormat="1" ht="24" customHeight="1" x14ac:dyDescent="0.2">
      <c r="A5082" s="224" t="str">
        <f t="shared" si="1521"/>
        <v/>
      </c>
      <c r="B5082" s="222">
        <f t="shared" si="1522"/>
        <v>0</v>
      </c>
      <c r="C5082" s="223"/>
      <c r="D5082" s="224" t="str">
        <f t="shared" si="1523"/>
        <v/>
      </c>
      <c r="E5082" s="225"/>
      <c r="F5082" s="226">
        <f t="shared" si="1524"/>
        <v>0</v>
      </c>
      <c r="G5082" s="286">
        <f t="shared" si="1525"/>
        <v>0</v>
      </c>
    </row>
    <row r="5083" spans="1:7" s="229" customFormat="1" ht="24" customHeight="1" x14ac:dyDescent="0.2">
      <c r="A5083" s="224" t="str">
        <f t="shared" si="1521"/>
        <v/>
      </c>
      <c r="B5083" s="222">
        <f t="shared" si="1522"/>
        <v>0</v>
      </c>
      <c r="C5083" s="223"/>
      <c r="D5083" s="224" t="str">
        <f t="shared" si="1523"/>
        <v/>
      </c>
      <c r="E5083" s="225"/>
      <c r="F5083" s="226">
        <f t="shared" si="1524"/>
        <v>0</v>
      </c>
      <c r="G5083" s="286">
        <f t="shared" si="1525"/>
        <v>0</v>
      </c>
    </row>
    <row r="5084" spans="1:7" s="229" customFormat="1" ht="24" customHeight="1" x14ac:dyDescent="0.2">
      <c r="A5084" s="224" t="str">
        <f t="shared" si="1521"/>
        <v/>
      </c>
      <c r="B5084" s="222">
        <f t="shared" si="1522"/>
        <v>0</v>
      </c>
      <c r="C5084" s="223"/>
      <c r="D5084" s="224" t="str">
        <f t="shared" si="1523"/>
        <v/>
      </c>
      <c r="E5084" s="225"/>
      <c r="F5084" s="226">
        <f t="shared" si="1524"/>
        <v>0</v>
      </c>
      <c r="G5084" s="286">
        <f t="shared" si="1525"/>
        <v>0</v>
      </c>
    </row>
    <row r="5085" spans="1:7" s="229" customFormat="1" ht="24" customHeight="1" x14ac:dyDescent="0.2">
      <c r="A5085" s="224" t="str">
        <f t="shared" si="1521"/>
        <v/>
      </c>
      <c r="B5085" s="222">
        <f t="shared" si="1522"/>
        <v>0</v>
      </c>
      <c r="C5085" s="223"/>
      <c r="D5085" s="224" t="str">
        <f t="shared" si="1523"/>
        <v/>
      </c>
      <c r="E5085" s="225"/>
      <c r="F5085" s="226">
        <f t="shared" si="1524"/>
        <v>0</v>
      </c>
      <c r="G5085" s="286">
        <f t="shared" si="1525"/>
        <v>0</v>
      </c>
    </row>
    <row r="5086" spans="1:7" ht="24" customHeight="1" x14ac:dyDescent="0.2">
      <c r="A5086" s="287"/>
      <c r="D5086" s="97"/>
      <c r="E5086" s="98"/>
      <c r="F5086" s="273" t="s">
        <v>32</v>
      </c>
      <c r="G5086" s="288">
        <f>SUBTOTAL(9,G5078:G5085)</f>
        <v>0</v>
      </c>
    </row>
    <row r="5087" spans="1:7" ht="24" customHeight="1" x14ac:dyDescent="0.2">
      <c r="A5087" s="287"/>
      <c r="C5087" s="107" t="s">
        <v>606</v>
      </c>
      <c r="D5087" s="97"/>
      <c r="E5087" s="98"/>
      <c r="G5087" s="289"/>
    </row>
    <row r="5088" spans="1:7" s="229" customFormat="1" ht="24" customHeight="1" x14ac:dyDescent="0.2">
      <c r="A5088" s="224" t="str">
        <f t="shared" ref="A5088:A5096" si="1526">IFERROR(VLOOKUP(C5088,Tabla_Insumos,4,FALSE),"")</f>
        <v/>
      </c>
      <c r="B5088" s="222" t="str">
        <f t="shared" ref="B5088:B5096" si="1527">IFERROR(VLOOKUP(C5088,Tabla_Insumos,5,FALSE),"")</f>
        <v/>
      </c>
      <c r="C5088" s="223"/>
      <c r="D5088" s="224" t="str">
        <f t="shared" ref="D5088:D5096" si="1528">IFERROR(VLOOKUP(C5088,Tabla_Insumos,2,FALSE),"")</f>
        <v/>
      </c>
      <c r="E5088" s="225"/>
      <c r="F5088" s="226">
        <f t="shared" ref="F5088:F5096" si="1529">IFERROR(VLOOKUP(C5088,Tabla_Insumos,3,FALSE),0)</f>
        <v>0</v>
      </c>
      <c r="G5088" s="286">
        <f t="shared" ref="G5088:G5096" si="1530">ROUND(E5088*F5088,2)</f>
        <v>0</v>
      </c>
    </row>
    <row r="5089" spans="1:7" s="229" customFormat="1" ht="24" customHeight="1" x14ac:dyDescent="0.2">
      <c r="A5089" s="224" t="str">
        <f t="shared" si="1526"/>
        <v/>
      </c>
      <c r="B5089" s="222" t="str">
        <f t="shared" si="1527"/>
        <v/>
      </c>
      <c r="C5089" s="223"/>
      <c r="D5089" s="224" t="str">
        <f t="shared" si="1528"/>
        <v/>
      </c>
      <c r="E5089" s="225"/>
      <c r="F5089" s="226">
        <f t="shared" si="1529"/>
        <v>0</v>
      </c>
      <c r="G5089" s="286">
        <f t="shared" si="1530"/>
        <v>0</v>
      </c>
    </row>
    <row r="5090" spans="1:7" s="229" customFormat="1" ht="24" customHeight="1" x14ac:dyDescent="0.2">
      <c r="A5090" s="224" t="str">
        <f t="shared" si="1526"/>
        <v/>
      </c>
      <c r="B5090" s="222" t="str">
        <f t="shared" si="1527"/>
        <v/>
      </c>
      <c r="C5090" s="223"/>
      <c r="D5090" s="224" t="str">
        <f t="shared" si="1528"/>
        <v/>
      </c>
      <c r="E5090" s="225"/>
      <c r="F5090" s="226">
        <f t="shared" si="1529"/>
        <v>0</v>
      </c>
      <c r="G5090" s="286">
        <f t="shared" si="1530"/>
        <v>0</v>
      </c>
    </row>
    <row r="5091" spans="1:7" s="229" customFormat="1" ht="24" customHeight="1" x14ac:dyDescent="0.2">
      <c r="A5091" s="224" t="str">
        <f t="shared" si="1526"/>
        <v/>
      </c>
      <c r="B5091" s="222" t="str">
        <f t="shared" si="1527"/>
        <v/>
      </c>
      <c r="C5091" s="223"/>
      <c r="D5091" s="224" t="str">
        <f t="shared" si="1528"/>
        <v/>
      </c>
      <c r="E5091" s="225"/>
      <c r="F5091" s="226">
        <f t="shared" si="1529"/>
        <v>0</v>
      </c>
      <c r="G5091" s="286">
        <f t="shared" si="1530"/>
        <v>0</v>
      </c>
    </row>
    <row r="5092" spans="1:7" s="229" customFormat="1" ht="24" customHeight="1" x14ac:dyDescent="0.2">
      <c r="A5092" s="224" t="str">
        <f t="shared" si="1526"/>
        <v/>
      </c>
      <c r="B5092" s="222" t="str">
        <f t="shared" si="1527"/>
        <v/>
      </c>
      <c r="C5092" s="223"/>
      <c r="D5092" s="224" t="str">
        <f t="shared" si="1528"/>
        <v/>
      </c>
      <c r="E5092" s="225"/>
      <c r="F5092" s="226">
        <f t="shared" si="1529"/>
        <v>0</v>
      </c>
      <c r="G5092" s="286">
        <f t="shared" si="1530"/>
        <v>0</v>
      </c>
    </row>
    <row r="5093" spans="1:7" s="229" customFormat="1" ht="24" customHeight="1" x14ac:dyDescent="0.2">
      <c r="A5093" s="224" t="str">
        <f t="shared" si="1526"/>
        <v/>
      </c>
      <c r="B5093" s="222" t="str">
        <f t="shared" si="1527"/>
        <v/>
      </c>
      <c r="C5093" s="223"/>
      <c r="D5093" s="224" t="str">
        <f t="shared" si="1528"/>
        <v/>
      </c>
      <c r="E5093" s="225"/>
      <c r="F5093" s="226">
        <f t="shared" si="1529"/>
        <v>0</v>
      </c>
      <c r="G5093" s="286">
        <f t="shared" si="1530"/>
        <v>0</v>
      </c>
    </row>
    <row r="5094" spans="1:7" s="229" customFormat="1" ht="24" customHeight="1" x14ac:dyDescent="0.2">
      <c r="A5094" s="224" t="str">
        <f t="shared" si="1526"/>
        <v/>
      </c>
      <c r="B5094" s="222" t="str">
        <f t="shared" si="1527"/>
        <v/>
      </c>
      <c r="C5094" s="223"/>
      <c r="D5094" s="224" t="str">
        <f t="shared" si="1528"/>
        <v/>
      </c>
      <c r="E5094" s="225"/>
      <c r="F5094" s="226">
        <f t="shared" si="1529"/>
        <v>0</v>
      </c>
      <c r="G5094" s="286">
        <f t="shared" si="1530"/>
        <v>0</v>
      </c>
    </row>
    <row r="5095" spans="1:7" s="229" customFormat="1" ht="24" customHeight="1" x14ac:dyDescent="0.2">
      <c r="A5095" s="224" t="str">
        <f t="shared" si="1526"/>
        <v/>
      </c>
      <c r="B5095" s="222" t="str">
        <f t="shared" si="1527"/>
        <v/>
      </c>
      <c r="C5095" s="223"/>
      <c r="D5095" s="224" t="str">
        <f t="shared" si="1528"/>
        <v/>
      </c>
      <c r="E5095" s="225"/>
      <c r="F5095" s="226">
        <f t="shared" si="1529"/>
        <v>0</v>
      </c>
      <c r="G5095" s="286">
        <f t="shared" si="1530"/>
        <v>0</v>
      </c>
    </row>
    <row r="5096" spans="1:7" s="229" customFormat="1" ht="24" customHeight="1" x14ac:dyDescent="0.2">
      <c r="A5096" s="224" t="str">
        <f t="shared" si="1526"/>
        <v/>
      </c>
      <c r="B5096" s="222" t="str">
        <f t="shared" si="1527"/>
        <v/>
      </c>
      <c r="C5096" s="223"/>
      <c r="D5096" s="224" t="str">
        <f t="shared" si="1528"/>
        <v/>
      </c>
      <c r="E5096" s="225"/>
      <c r="F5096" s="226">
        <f t="shared" si="1529"/>
        <v>0</v>
      </c>
      <c r="G5096" s="286">
        <f t="shared" si="1530"/>
        <v>0</v>
      </c>
    </row>
    <row r="5097" spans="1:7" ht="24" customHeight="1" x14ac:dyDescent="0.2">
      <c r="A5097" s="290"/>
      <c r="B5097" s="97"/>
      <c r="D5097" s="97"/>
      <c r="E5097" s="98"/>
      <c r="F5097" s="273" t="s">
        <v>33</v>
      </c>
      <c r="G5097" s="288">
        <f>SUBTOTAL(9,G5088:G5096)</f>
        <v>0</v>
      </c>
    </row>
    <row r="5098" spans="1:7" ht="24" customHeight="1" x14ac:dyDescent="0.2">
      <c r="A5098" s="291"/>
      <c r="B5098" s="97"/>
      <c r="D5098" s="97"/>
      <c r="E5098" s="98"/>
      <c r="G5098" s="289"/>
    </row>
    <row r="5099" spans="1:7" ht="24" customHeight="1" x14ac:dyDescent="0.2">
      <c r="A5099" s="292" t="str">
        <f>B5057</f>
        <v/>
      </c>
      <c r="B5099" s="293" t="str">
        <f>C5057</f>
        <v/>
      </c>
      <c r="C5099" s="104"/>
      <c r="D5099" s="104" t="s">
        <v>34</v>
      </c>
      <c r="E5099" s="105"/>
      <c r="F5099" s="295" t="s">
        <v>35</v>
      </c>
      <c r="G5099" s="294">
        <f>SUBTOTAL(9,G5062:G5098)</f>
        <v>0</v>
      </c>
    </row>
    <row r="5101" spans="1:7" ht="24" customHeight="1" x14ac:dyDescent="0.2">
      <c r="A5101" s="274" t="s">
        <v>37</v>
      </c>
      <c r="B5101" s="275"/>
      <c r="C5101" s="275"/>
      <c r="D5101" s="275"/>
      <c r="E5101" s="275"/>
      <c r="F5101" s="275"/>
      <c r="G5101" s="276"/>
    </row>
    <row r="5102" spans="1:7" ht="24" customHeight="1" x14ac:dyDescent="0.2">
      <c r="A5102" s="277" t="s">
        <v>602</v>
      </c>
      <c r="B5102" s="93" t="str">
        <f>Comitente</f>
        <v>DIRECCION PROVINCIAL DE ESPACIOS VERDES</v>
      </c>
      <c r="C5102" s="89"/>
      <c r="D5102" s="94"/>
      <c r="E5102" s="94"/>
      <c r="F5102" s="95"/>
      <c r="G5102" s="278"/>
    </row>
    <row r="5103" spans="1:7" ht="24" customHeight="1" x14ac:dyDescent="0.2">
      <c r="A5103" s="277" t="s">
        <v>603</v>
      </c>
      <c r="B5103" s="93">
        <f>Contratista</f>
        <v>0</v>
      </c>
      <c r="C5103" s="90"/>
      <c r="D5103" s="90"/>
      <c r="E5103" s="90"/>
      <c r="F5103" s="96"/>
      <c r="G5103" s="279"/>
    </row>
    <row r="5104" spans="1:7" ht="24" customHeight="1" x14ac:dyDescent="0.2">
      <c r="A5104" s="277" t="s">
        <v>24</v>
      </c>
      <c r="B5104" s="93" t="str">
        <f>Obra</f>
        <v>EXTRACCION DE MANGRULLO EXISTENTE, PROVISION DE NUEVO MANGRULLO Y REFUNCIONALIZACION DE JUEGOS DE NIÑOS EN PARQUE DE MAYO</v>
      </c>
      <c r="C5104" s="90"/>
      <c r="D5104" s="90"/>
      <c r="E5104" s="90"/>
      <c r="F5104" s="96" t="s">
        <v>38</v>
      </c>
      <c r="G5104" s="280">
        <f>Fecha_Base</f>
        <v>44865</v>
      </c>
    </row>
    <row r="5105" spans="1:123" ht="24" customHeight="1" x14ac:dyDescent="0.2">
      <c r="A5105" s="281" t="s">
        <v>601</v>
      </c>
      <c r="B5105" s="91" t="str">
        <f>Ubicación</f>
        <v>CAPITAL</v>
      </c>
      <c r="C5105" s="91"/>
      <c r="D5105" s="97"/>
      <c r="E5105" s="98"/>
      <c r="G5105" s="282"/>
    </row>
    <row r="5106" spans="1:123" ht="24" customHeight="1" x14ac:dyDescent="0.2">
      <c r="A5106" s="281" t="s">
        <v>39</v>
      </c>
      <c r="B5106" s="100" t="str">
        <f>IFERROR(VALUE(LEFT(B5107,FIND(".",B5107)-1)),"")</f>
        <v/>
      </c>
      <c r="C5106" s="92" t="str">
        <f>IFERROR(VLOOKUP(B5106,Tabla_CyP,2,FALSE),"")</f>
        <v/>
      </c>
      <c r="E5106" s="98"/>
      <c r="G5106" s="282"/>
    </row>
    <row r="5107" spans="1:123" ht="24" customHeight="1" x14ac:dyDescent="0.2">
      <c r="A5107" s="281" t="s">
        <v>25</v>
      </c>
      <c r="B5107" s="101" t="str">
        <f>IFERROR(VLOOKUP(COUNTIF($A$1:A5107,"ANALISIS DE PRECIOS"),Tabla_NumeroItem,2,FALSE),"")</f>
        <v/>
      </c>
      <c r="C5107" s="92" t="str">
        <f>IFERROR(VLOOKUP(B5107,Tabla_CyP,2,FALSE),"")</f>
        <v/>
      </c>
      <c r="D5107" s="97"/>
      <c r="E5107" s="98"/>
      <c r="F5107" s="96" t="s">
        <v>26</v>
      </c>
      <c r="G5107" s="283" t="str">
        <f>IFERROR(VLOOKUP(B5107,Tabla_CyP,4,FALSE),"")</f>
        <v/>
      </c>
    </row>
    <row r="5108" spans="1:123" ht="24" customHeight="1" x14ac:dyDescent="0.2">
      <c r="A5108" s="281"/>
      <c r="B5108" s="91"/>
      <c r="D5108" s="97"/>
      <c r="E5108" s="98"/>
      <c r="G5108" s="282"/>
    </row>
    <row r="5109" spans="1:123" ht="24" customHeight="1" x14ac:dyDescent="0.2">
      <c r="A5109" s="334" t="s">
        <v>507</v>
      </c>
      <c r="B5109" s="335"/>
      <c r="C5109" s="336" t="s">
        <v>0</v>
      </c>
      <c r="D5109" s="336" t="s">
        <v>27</v>
      </c>
      <c r="E5109" s="338" t="s">
        <v>28</v>
      </c>
      <c r="F5109" s="340" t="s">
        <v>29</v>
      </c>
      <c r="G5109" s="340" t="s">
        <v>30</v>
      </c>
    </row>
    <row r="5110" spans="1:123" s="97" customFormat="1" ht="24" customHeight="1" x14ac:dyDescent="0.2">
      <c r="A5110" s="102" t="s">
        <v>508</v>
      </c>
      <c r="B5110" s="102" t="s">
        <v>509</v>
      </c>
      <c r="C5110" s="337"/>
      <c r="D5110" s="337"/>
      <c r="E5110" s="339"/>
      <c r="F5110" s="341"/>
      <c r="G5110" s="341"/>
      <c r="H5110" s="230"/>
      <c r="I5110" s="230"/>
      <c r="J5110" s="230"/>
      <c r="K5110" s="230"/>
      <c r="L5110" s="230"/>
      <c r="M5110" s="230"/>
      <c r="N5110" s="230"/>
      <c r="O5110" s="230"/>
      <c r="P5110" s="230"/>
      <c r="Q5110" s="230"/>
      <c r="R5110" s="230"/>
      <c r="S5110" s="230"/>
      <c r="T5110" s="230"/>
      <c r="U5110" s="230"/>
      <c r="V5110" s="230"/>
      <c r="W5110" s="230"/>
      <c r="X5110" s="230"/>
      <c r="Y5110" s="230"/>
      <c r="Z5110" s="230"/>
      <c r="AA5110" s="230"/>
      <c r="AB5110" s="230"/>
      <c r="AC5110" s="230"/>
      <c r="AD5110" s="230"/>
      <c r="AE5110" s="230"/>
      <c r="AF5110" s="230"/>
      <c r="AG5110" s="230"/>
      <c r="AH5110" s="230"/>
      <c r="AI5110" s="230"/>
      <c r="AJ5110" s="230"/>
      <c r="AK5110" s="230"/>
      <c r="AL5110" s="230"/>
      <c r="AM5110" s="230"/>
      <c r="AN5110" s="230"/>
      <c r="AO5110" s="230"/>
      <c r="AP5110" s="230"/>
      <c r="AQ5110" s="230"/>
      <c r="AR5110" s="230"/>
      <c r="AS5110" s="230"/>
      <c r="AT5110" s="230"/>
      <c r="AU5110" s="230"/>
      <c r="AV5110" s="230"/>
      <c r="AW5110" s="230"/>
      <c r="AX5110" s="230"/>
      <c r="AY5110" s="230"/>
      <c r="AZ5110" s="230"/>
      <c r="BA5110" s="230"/>
      <c r="BB5110" s="230"/>
      <c r="BC5110" s="230"/>
      <c r="BD5110" s="230"/>
      <c r="BE5110" s="230"/>
      <c r="BF5110" s="230"/>
      <c r="BG5110" s="230"/>
      <c r="BH5110" s="230"/>
      <c r="BI5110" s="230"/>
      <c r="BJ5110" s="230"/>
      <c r="BK5110" s="230"/>
      <c r="BL5110" s="230"/>
      <c r="BM5110" s="230"/>
      <c r="BN5110" s="230"/>
      <c r="BO5110" s="230"/>
      <c r="BP5110" s="230"/>
      <c r="BQ5110" s="230"/>
      <c r="BR5110" s="230"/>
      <c r="BS5110" s="230"/>
      <c r="BT5110" s="230"/>
      <c r="BU5110" s="230"/>
      <c r="BV5110" s="230"/>
      <c r="BW5110" s="230"/>
      <c r="BX5110" s="230"/>
      <c r="BY5110" s="230"/>
      <c r="BZ5110" s="230"/>
      <c r="CA5110" s="230"/>
      <c r="CB5110" s="230"/>
      <c r="CC5110" s="230"/>
      <c r="CD5110" s="230"/>
      <c r="CE5110" s="230"/>
      <c r="CF5110" s="230"/>
      <c r="CG5110" s="230"/>
      <c r="CH5110" s="230"/>
      <c r="CI5110" s="230"/>
      <c r="CJ5110" s="230"/>
      <c r="CK5110" s="230"/>
      <c r="CL5110" s="230"/>
      <c r="CM5110" s="230"/>
      <c r="CN5110" s="230"/>
      <c r="CO5110" s="230"/>
      <c r="CP5110" s="230"/>
      <c r="CQ5110" s="230"/>
      <c r="CR5110" s="230"/>
      <c r="CS5110" s="230"/>
      <c r="CT5110" s="230"/>
      <c r="CU5110" s="230"/>
      <c r="CV5110" s="230"/>
      <c r="CW5110" s="230"/>
      <c r="CX5110" s="230"/>
      <c r="CY5110" s="230"/>
      <c r="CZ5110" s="230"/>
      <c r="DA5110" s="230"/>
      <c r="DB5110" s="230"/>
      <c r="DC5110" s="230"/>
      <c r="DD5110" s="230"/>
      <c r="DE5110" s="230"/>
      <c r="DF5110" s="230"/>
      <c r="DG5110" s="230"/>
      <c r="DH5110" s="230"/>
      <c r="DI5110" s="230"/>
      <c r="DJ5110" s="230"/>
      <c r="DK5110" s="230"/>
      <c r="DL5110" s="230"/>
      <c r="DM5110" s="230"/>
      <c r="DN5110" s="230"/>
      <c r="DO5110" s="230"/>
      <c r="DP5110" s="230"/>
      <c r="DQ5110" s="230"/>
      <c r="DR5110" s="230"/>
      <c r="DS5110" s="230"/>
    </row>
    <row r="5111" spans="1:123" ht="24" customHeight="1" x14ac:dyDescent="0.2">
      <c r="A5111" s="284"/>
      <c r="B5111" s="103"/>
      <c r="C5111" s="143" t="s">
        <v>604</v>
      </c>
      <c r="D5111" s="104"/>
      <c r="E5111" s="105"/>
      <c r="F5111" s="106"/>
      <c r="G5111" s="285"/>
    </row>
    <row r="5112" spans="1:123" s="229" customFormat="1" ht="24" customHeight="1" x14ac:dyDescent="0.2">
      <c r="A5112" s="224" t="str">
        <f t="shared" ref="A5112:A5125" si="1531">IFERROR(VLOOKUP(C5112,Tabla_Insumos,4,FALSE),"")</f>
        <v/>
      </c>
      <c r="B5112" s="222" t="str">
        <f>IFERROR(VLOOKUP(C5112,Tabla_Insumos,5,FALSE),"")</f>
        <v/>
      </c>
      <c r="C5112" s="223"/>
      <c r="D5112" s="224" t="str">
        <f t="shared" ref="D5112:D5125" si="1532">IFERROR(VLOOKUP(C5112,Tabla_Insumos,2,FALSE),"")</f>
        <v/>
      </c>
      <c r="E5112" s="225"/>
      <c r="F5112" s="226">
        <f t="shared" ref="F5112:F5125" si="1533">IFERROR(VLOOKUP(C5112,Tabla_Insumos,3,FALSE),0)</f>
        <v>0</v>
      </c>
      <c r="G5112" s="286">
        <f>ROUND(E5112*F5112,2)</f>
        <v>0</v>
      </c>
    </row>
    <row r="5113" spans="1:123" s="229" customFormat="1" ht="24" customHeight="1" x14ac:dyDescent="0.2">
      <c r="A5113" s="224" t="str">
        <f t="shared" si="1531"/>
        <v/>
      </c>
      <c r="B5113" s="222" t="str">
        <f t="shared" ref="B5113:B5125" si="1534">IFERROR(VLOOKUP(C5113,Tabla_Insumos,5,FALSE),"")</f>
        <v/>
      </c>
      <c r="C5113" s="223"/>
      <c r="D5113" s="224" t="str">
        <f t="shared" si="1532"/>
        <v/>
      </c>
      <c r="E5113" s="225"/>
      <c r="F5113" s="226">
        <f t="shared" si="1533"/>
        <v>0</v>
      </c>
      <c r="G5113" s="286">
        <f t="shared" ref="G5113:G5125" si="1535">ROUND(E5113*F5113,2)</f>
        <v>0</v>
      </c>
    </row>
    <row r="5114" spans="1:123" s="229" customFormat="1" ht="24" customHeight="1" x14ac:dyDescent="0.2">
      <c r="A5114" s="224" t="str">
        <f t="shared" si="1531"/>
        <v/>
      </c>
      <c r="B5114" s="222" t="str">
        <f t="shared" si="1534"/>
        <v/>
      </c>
      <c r="C5114" s="223"/>
      <c r="D5114" s="224" t="str">
        <f t="shared" si="1532"/>
        <v/>
      </c>
      <c r="E5114" s="225"/>
      <c r="F5114" s="226">
        <f t="shared" si="1533"/>
        <v>0</v>
      </c>
      <c r="G5114" s="286">
        <f t="shared" si="1535"/>
        <v>0</v>
      </c>
    </row>
    <row r="5115" spans="1:123" s="229" customFormat="1" ht="24" customHeight="1" x14ac:dyDescent="0.2">
      <c r="A5115" s="224" t="str">
        <f t="shared" si="1531"/>
        <v/>
      </c>
      <c r="B5115" s="222" t="str">
        <f t="shared" si="1534"/>
        <v/>
      </c>
      <c r="C5115" s="223"/>
      <c r="D5115" s="224" t="str">
        <f t="shared" si="1532"/>
        <v/>
      </c>
      <c r="E5115" s="225"/>
      <c r="F5115" s="226">
        <f t="shared" si="1533"/>
        <v>0</v>
      </c>
      <c r="G5115" s="286">
        <f t="shared" si="1535"/>
        <v>0</v>
      </c>
    </row>
    <row r="5116" spans="1:123" s="229" customFormat="1" ht="24" customHeight="1" x14ac:dyDescent="0.2">
      <c r="A5116" s="224" t="str">
        <f t="shared" si="1531"/>
        <v/>
      </c>
      <c r="B5116" s="222" t="str">
        <f t="shared" si="1534"/>
        <v/>
      </c>
      <c r="C5116" s="223"/>
      <c r="D5116" s="224" t="str">
        <f t="shared" si="1532"/>
        <v/>
      </c>
      <c r="E5116" s="225"/>
      <c r="F5116" s="226">
        <f t="shared" si="1533"/>
        <v>0</v>
      </c>
      <c r="G5116" s="286">
        <f t="shared" si="1535"/>
        <v>0</v>
      </c>
    </row>
    <row r="5117" spans="1:123" s="229" customFormat="1" ht="24" customHeight="1" x14ac:dyDescent="0.2">
      <c r="A5117" s="224" t="str">
        <f t="shared" si="1531"/>
        <v/>
      </c>
      <c r="B5117" s="222" t="str">
        <f t="shared" si="1534"/>
        <v/>
      </c>
      <c r="C5117" s="223"/>
      <c r="D5117" s="224" t="str">
        <f t="shared" si="1532"/>
        <v/>
      </c>
      <c r="E5117" s="225"/>
      <c r="F5117" s="226">
        <f t="shared" si="1533"/>
        <v>0</v>
      </c>
      <c r="G5117" s="286">
        <f t="shared" si="1535"/>
        <v>0</v>
      </c>
    </row>
    <row r="5118" spans="1:123" s="229" customFormat="1" ht="24" customHeight="1" x14ac:dyDescent="0.2">
      <c r="A5118" s="224" t="str">
        <f t="shared" si="1531"/>
        <v/>
      </c>
      <c r="B5118" s="222" t="str">
        <f t="shared" si="1534"/>
        <v/>
      </c>
      <c r="C5118" s="223"/>
      <c r="D5118" s="224" t="str">
        <f t="shared" si="1532"/>
        <v/>
      </c>
      <c r="E5118" s="225"/>
      <c r="F5118" s="226">
        <f t="shared" si="1533"/>
        <v>0</v>
      </c>
      <c r="G5118" s="286">
        <f t="shared" si="1535"/>
        <v>0</v>
      </c>
    </row>
    <row r="5119" spans="1:123" s="229" customFormat="1" ht="24" customHeight="1" x14ac:dyDescent="0.2">
      <c r="A5119" s="224" t="str">
        <f t="shared" si="1531"/>
        <v/>
      </c>
      <c r="B5119" s="222" t="str">
        <f t="shared" si="1534"/>
        <v/>
      </c>
      <c r="C5119" s="223"/>
      <c r="D5119" s="224" t="str">
        <f t="shared" si="1532"/>
        <v/>
      </c>
      <c r="E5119" s="225"/>
      <c r="F5119" s="226">
        <f t="shared" si="1533"/>
        <v>0</v>
      </c>
      <c r="G5119" s="286">
        <f t="shared" si="1535"/>
        <v>0</v>
      </c>
    </row>
    <row r="5120" spans="1:123" s="229" customFormat="1" ht="24" customHeight="1" x14ac:dyDescent="0.2">
      <c r="A5120" s="224" t="str">
        <f t="shared" si="1531"/>
        <v/>
      </c>
      <c r="B5120" s="222" t="str">
        <f t="shared" si="1534"/>
        <v/>
      </c>
      <c r="C5120" s="223"/>
      <c r="D5120" s="224" t="str">
        <f t="shared" si="1532"/>
        <v/>
      </c>
      <c r="E5120" s="225"/>
      <c r="F5120" s="226">
        <f t="shared" si="1533"/>
        <v>0</v>
      </c>
      <c r="G5120" s="286">
        <f t="shared" si="1535"/>
        <v>0</v>
      </c>
    </row>
    <row r="5121" spans="1:7" s="229" customFormat="1" ht="24" customHeight="1" x14ac:dyDescent="0.2">
      <c r="A5121" s="224" t="str">
        <f t="shared" si="1531"/>
        <v/>
      </c>
      <c r="B5121" s="222" t="str">
        <f t="shared" si="1534"/>
        <v/>
      </c>
      <c r="C5121" s="223"/>
      <c r="D5121" s="224" t="str">
        <f t="shared" si="1532"/>
        <v/>
      </c>
      <c r="E5121" s="225"/>
      <c r="F5121" s="226">
        <f t="shared" si="1533"/>
        <v>0</v>
      </c>
      <c r="G5121" s="286">
        <f t="shared" si="1535"/>
        <v>0</v>
      </c>
    </row>
    <row r="5122" spans="1:7" s="229" customFormat="1" ht="24" customHeight="1" x14ac:dyDescent="0.2">
      <c r="A5122" s="224" t="str">
        <f t="shared" si="1531"/>
        <v/>
      </c>
      <c r="B5122" s="222" t="str">
        <f t="shared" si="1534"/>
        <v/>
      </c>
      <c r="C5122" s="223"/>
      <c r="D5122" s="224" t="str">
        <f t="shared" si="1532"/>
        <v/>
      </c>
      <c r="E5122" s="225"/>
      <c r="F5122" s="226">
        <f t="shared" si="1533"/>
        <v>0</v>
      </c>
      <c r="G5122" s="286">
        <f t="shared" si="1535"/>
        <v>0</v>
      </c>
    </row>
    <row r="5123" spans="1:7" s="229" customFormat="1" ht="24" customHeight="1" x14ac:dyDescent="0.2">
      <c r="A5123" s="224" t="str">
        <f t="shared" si="1531"/>
        <v/>
      </c>
      <c r="B5123" s="222" t="str">
        <f t="shared" si="1534"/>
        <v/>
      </c>
      <c r="C5123" s="223"/>
      <c r="D5123" s="224" t="str">
        <f t="shared" si="1532"/>
        <v/>
      </c>
      <c r="E5123" s="225"/>
      <c r="F5123" s="226">
        <f t="shared" si="1533"/>
        <v>0</v>
      </c>
      <c r="G5123" s="286">
        <f t="shared" si="1535"/>
        <v>0</v>
      </c>
    </row>
    <row r="5124" spans="1:7" s="229" customFormat="1" ht="24" customHeight="1" x14ac:dyDescent="0.2">
      <c r="A5124" s="224" t="str">
        <f t="shared" si="1531"/>
        <v/>
      </c>
      <c r="B5124" s="222" t="str">
        <f t="shared" si="1534"/>
        <v/>
      </c>
      <c r="C5124" s="223"/>
      <c r="D5124" s="224" t="str">
        <f t="shared" si="1532"/>
        <v/>
      </c>
      <c r="E5124" s="225"/>
      <c r="F5124" s="226">
        <f t="shared" si="1533"/>
        <v>0</v>
      </c>
      <c r="G5124" s="286">
        <f t="shared" si="1535"/>
        <v>0</v>
      </c>
    </row>
    <row r="5125" spans="1:7" s="229" customFormat="1" ht="24" customHeight="1" x14ac:dyDescent="0.2">
      <c r="A5125" s="224" t="str">
        <f t="shared" si="1531"/>
        <v/>
      </c>
      <c r="B5125" s="222" t="str">
        <f t="shared" si="1534"/>
        <v/>
      </c>
      <c r="C5125" s="223"/>
      <c r="D5125" s="224" t="str">
        <f t="shared" si="1532"/>
        <v/>
      </c>
      <c r="E5125" s="225"/>
      <c r="F5125" s="227">
        <f t="shared" si="1533"/>
        <v>0</v>
      </c>
      <c r="G5125" s="286">
        <f t="shared" si="1535"/>
        <v>0</v>
      </c>
    </row>
    <row r="5126" spans="1:7" ht="24" customHeight="1" x14ac:dyDescent="0.2">
      <c r="A5126" s="287"/>
      <c r="D5126" s="97"/>
      <c r="E5126" s="98"/>
      <c r="F5126" s="273" t="s">
        <v>31</v>
      </c>
      <c r="G5126" s="288">
        <f>SUBTOTAL(9,G5112:G5125)</f>
        <v>0</v>
      </c>
    </row>
    <row r="5127" spans="1:7" ht="24" customHeight="1" x14ac:dyDescent="0.2">
      <c r="A5127" s="287"/>
      <c r="C5127" s="107" t="s">
        <v>605</v>
      </c>
      <c r="D5127" s="97"/>
      <c r="E5127" s="98"/>
      <c r="G5127" s="289"/>
    </row>
    <row r="5128" spans="1:7" s="229" customFormat="1" ht="24" customHeight="1" x14ac:dyDescent="0.2">
      <c r="A5128" s="224" t="str">
        <f t="shared" ref="A5128:A5135" si="1536">IFERROR(VLOOKUP(C5128,Tabla_Insumos,4,FALSE),"")</f>
        <v/>
      </c>
      <c r="B5128" s="222">
        <f t="shared" ref="B5128:B5135" si="1537">IFERROR(VLOOKUP(A5128,Tabla_Indices,5,FALSE),"")</f>
        <v>0</v>
      </c>
      <c r="C5128" s="223"/>
      <c r="D5128" s="224" t="str">
        <f t="shared" ref="D5128:D5135" si="1538">IFERROR(VLOOKUP(C5128,Tabla_Insumos,2,FALSE),"")</f>
        <v/>
      </c>
      <c r="E5128" s="225"/>
      <c r="F5128" s="228">
        <f t="shared" ref="F5128:F5135" si="1539">IFERROR(VLOOKUP(C5128,Tabla_Insumos,3,FALSE),0)</f>
        <v>0</v>
      </c>
      <c r="G5128" s="286">
        <f>ROUND(E5128*F5128,2)</f>
        <v>0</v>
      </c>
    </row>
    <row r="5129" spans="1:7" s="229" customFormat="1" ht="24" customHeight="1" x14ac:dyDescent="0.2">
      <c r="A5129" s="224" t="str">
        <f t="shared" si="1536"/>
        <v/>
      </c>
      <c r="B5129" s="222">
        <f t="shared" si="1537"/>
        <v>0</v>
      </c>
      <c r="C5129" s="223"/>
      <c r="D5129" s="224" t="str">
        <f t="shared" si="1538"/>
        <v/>
      </c>
      <c r="E5129" s="225"/>
      <c r="F5129" s="228">
        <f t="shared" si="1539"/>
        <v>0</v>
      </c>
      <c r="G5129" s="286">
        <f>ROUND(E5129*F5129,2)</f>
        <v>0</v>
      </c>
    </row>
    <row r="5130" spans="1:7" s="229" customFormat="1" ht="24" customHeight="1" x14ac:dyDescent="0.2">
      <c r="A5130" s="224" t="str">
        <f t="shared" si="1536"/>
        <v/>
      </c>
      <c r="B5130" s="222">
        <f t="shared" si="1537"/>
        <v>0</v>
      </c>
      <c r="C5130" s="223"/>
      <c r="D5130" s="224" t="str">
        <f t="shared" si="1538"/>
        <v/>
      </c>
      <c r="E5130" s="225"/>
      <c r="F5130" s="228">
        <f t="shared" si="1539"/>
        <v>0</v>
      </c>
      <c r="G5130" s="286">
        <f t="shared" ref="G5130:G5135" si="1540">ROUND(E5130*F5130,2)</f>
        <v>0</v>
      </c>
    </row>
    <row r="5131" spans="1:7" s="229" customFormat="1" ht="24" customHeight="1" x14ac:dyDescent="0.2">
      <c r="A5131" s="224" t="str">
        <f t="shared" si="1536"/>
        <v/>
      </c>
      <c r="B5131" s="222">
        <f t="shared" si="1537"/>
        <v>0</v>
      </c>
      <c r="C5131" s="223"/>
      <c r="D5131" s="224" t="str">
        <f t="shared" si="1538"/>
        <v/>
      </c>
      <c r="E5131" s="225"/>
      <c r="F5131" s="228">
        <f t="shared" si="1539"/>
        <v>0</v>
      </c>
      <c r="G5131" s="286">
        <f t="shared" si="1540"/>
        <v>0</v>
      </c>
    </row>
    <row r="5132" spans="1:7" s="229" customFormat="1" ht="24" customHeight="1" x14ac:dyDescent="0.2">
      <c r="A5132" s="224" t="str">
        <f t="shared" si="1536"/>
        <v/>
      </c>
      <c r="B5132" s="222">
        <f t="shared" si="1537"/>
        <v>0</v>
      </c>
      <c r="C5132" s="223"/>
      <c r="D5132" s="224" t="str">
        <f t="shared" si="1538"/>
        <v/>
      </c>
      <c r="E5132" s="225"/>
      <c r="F5132" s="226">
        <f t="shared" si="1539"/>
        <v>0</v>
      </c>
      <c r="G5132" s="286">
        <f t="shared" si="1540"/>
        <v>0</v>
      </c>
    </row>
    <row r="5133" spans="1:7" s="229" customFormat="1" ht="24" customHeight="1" x14ac:dyDescent="0.2">
      <c r="A5133" s="224" t="str">
        <f t="shared" si="1536"/>
        <v/>
      </c>
      <c r="B5133" s="222">
        <f t="shared" si="1537"/>
        <v>0</v>
      </c>
      <c r="C5133" s="223"/>
      <c r="D5133" s="224" t="str">
        <f t="shared" si="1538"/>
        <v/>
      </c>
      <c r="E5133" s="225"/>
      <c r="F5133" s="226">
        <f t="shared" si="1539"/>
        <v>0</v>
      </c>
      <c r="G5133" s="286">
        <f t="shared" si="1540"/>
        <v>0</v>
      </c>
    </row>
    <row r="5134" spans="1:7" s="229" customFormat="1" ht="24" customHeight="1" x14ac:dyDescent="0.2">
      <c r="A5134" s="224" t="str">
        <f t="shared" si="1536"/>
        <v/>
      </c>
      <c r="B5134" s="222">
        <f t="shared" si="1537"/>
        <v>0</v>
      </c>
      <c r="C5134" s="223"/>
      <c r="D5134" s="224" t="str">
        <f t="shared" si="1538"/>
        <v/>
      </c>
      <c r="E5134" s="225"/>
      <c r="F5134" s="226">
        <f t="shared" si="1539"/>
        <v>0</v>
      </c>
      <c r="G5134" s="286">
        <f t="shared" si="1540"/>
        <v>0</v>
      </c>
    </row>
    <row r="5135" spans="1:7" s="229" customFormat="1" ht="24" customHeight="1" x14ac:dyDescent="0.2">
      <c r="A5135" s="224" t="str">
        <f t="shared" si="1536"/>
        <v/>
      </c>
      <c r="B5135" s="222">
        <f t="shared" si="1537"/>
        <v>0</v>
      </c>
      <c r="C5135" s="223"/>
      <c r="D5135" s="224" t="str">
        <f t="shared" si="1538"/>
        <v/>
      </c>
      <c r="E5135" s="225"/>
      <c r="F5135" s="226">
        <f t="shared" si="1539"/>
        <v>0</v>
      </c>
      <c r="G5135" s="286">
        <f t="shared" si="1540"/>
        <v>0</v>
      </c>
    </row>
    <row r="5136" spans="1:7" ht="24" customHeight="1" x14ac:dyDescent="0.2">
      <c r="A5136" s="287"/>
      <c r="D5136" s="97"/>
      <c r="E5136" s="98"/>
      <c r="F5136" s="273" t="s">
        <v>32</v>
      </c>
      <c r="G5136" s="288">
        <f>SUBTOTAL(9,G5128:G5135)</f>
        <v>0</v>
      </c>
    </row>
    <row r="5137" spans="1:7" ht="24" customHeight="1" x14ac:dyDescent="0.2">
      <c r="A5137" s="287"/>
      <c r="C5137" s="107" t="s">
        <v>606</v>
      </c>
      <c r="D5137" s="97"/>
      <c r="E5137" s="98"/>
      <c r="G5137" s="289"/>
    </row>
    <row r="5138" spans="1:7" s="229" customFormat="1" ht="24" customHeight="1" x14ac:dyDescent="0.2">
      <c r="A5138" s="224" t="str">
        <f t="shared" ref="A5138:A5146" si="1541">IFERROR(VLOOKUP(C5138,Tabla_Insumos,4,FALSE),"")</f>
        <v/>
      </c>
      <c r="B5138" s="222" t="str">
        <f t="shared" ref="B5138:B5146" si="1542">IFERROR(VLOOKUP(C5138,Tabla_Insumos,5,FALSE),"")</f>
        <v/>
      </c>
      <c r="C5138" s="223"/>
      <c r="D5138" s="224" t="str">
        <f t="shared" ref="D5138:D5146" si="1543">IFERROR(VLOOKUP(C5138,Tabla_Insumos,2,FALSE),"")</f>
        <v/>
      </c>
      <c r="E5138" s="225"/>
      <c r="F5138" s="226">
        <f t="shared" ref="F5138:F5146" si="1544">IFERROR(VLOOKUP(C5138,Tabla_Insumos,3,FALSE),0)</f>
        <v>0</v>
      </c>
      <c r="G5138" s="286">
        <f t="shared" ref="G5138:G5146" si="1545">ROUND(E5138*F5138,2)</f>
        <v>0</v>
      </c>
    </row>
    <row r="5139" spans="1:7" s="229" customFormat="1" ht="24" customHeight="1" x14ac:dyDescent="0.2">
      <c r="A5139" s="224" t="str">
        <f t="shared" si="1541"/>
        <v/>
      </c>
      <c r="B5139" s="222" t="str">
        <f t="shared" si="1542"/>
        <v/>
      </c>
      <c r="C5139" s="223"/>
      <c r="D5139" s="224" t="str">
        <f t="shared" si="1543"/>
        <v/>
      </c>
      <c r="E5139" s="225"/>
      <c r="F5139" s="226">
        <f t="shared" si="1544"/>
        <v>0</v>
      </c>
      <c r="G5139" s="286">
        <f t="shared" si="1545"/>
        <v>0</v>
      </c>
    </row>
    <row r="5140" spans="1:7" s="229" customFormat="1" ht="24" customHeight="1" x14ac:dyDescent="0.2">
      <c r="A5140" s="224" t="str">
        <f t="shared" si="1541"/>
        <v/>
      </c>
      <c r="B5140" s="222" t="str">
        <f t="shared" si="1542"/>
        <v/>
      </c>
      <c r="C5140" s="223"/>
      <c r="D5140" s="224" t="str">
        <f t="shared" si="1543"/>
        <v/>
      </c>
      <c r="E5140" s="225"/>
      <c r="F5140" s="226">
        <f t="shared" si="1544"/>
        <v>0</v>
      </c>
      <c r="G5140" s="286">
        <f t="shared" si="1545"/>
        <v>0</v>
      </c>
    </row>
    <row r="5141" spans="1:7" s="229" customFormat="1" ht="24" customHeight="1" x14ac:dyDescent="0.2">
      <c r="A5141" s="224" t="str">
        <f t="shared" si="1541"/>
        <v/>
      </c>
      <c r="B5141" s="222" t="str">
        <f t="shared" si="1542"/>
        <v/>
      </c>
      <c r="C5141" s="223"/>
      <c r="D5141" s="224" t="str">
        <f t="shared" si="1543"/>
        <v/>
      </c>
      <c r="E5141" s="225"/>
      <c r="F5141" s="226">
        <f t="shared" si="1544"/>
        <v>0</v>
      </c>
      <c r="G5141" s="286">
        <f t="shared" si="1545"/>
        <v>0</v>
      </c>
    </row>
    <row r="5142" spans="1:7" s="229" customFormat="1" ht="24" customHeight="1" x14ac:dyDescent="0.2">
      <c r="A5142" s="224" t="str">
        <f t="shared" si="1541"/>
        <v/>
      </c>
      <c r="B5142" s="222" t="str">
        <f t="shared" si="1542"/>
        <v/>
      </c>
      <c r="C5142" s="223"/>
      <c r="D5142" s="224" t="str">
        <f t="shared" si="1543"/>
        <v/>
      </c>
      <c r="E5142" s="225"/>
      <c r="F5142" s="226">
        <f t="shared" si="1544"/>
        <v>0</v>
      </c>
      <c r="G5142" s="286">
        <f t="shared" si="1545"/>
        <v>0</v>
      </c>
    </row>
    <row r="5143" spans="1:7" s="229" customFormat="1" ht="24" customHeight="1" x14ac:dyDescent="0.2">
      <c r="A5143" s="224" t="str">
        <f t="shared" si="1541"/>
        <v/>
      </c>
      <c r="B5143" s="222" t="str">
        <f t="shared" si="1542"/>
        <v/>
      </c>
      <c r="C5143" s="223"/>
      <c r="D5143" s="224" t="str">
        <f t="shared" si="1543"/>
        <v/>
      </c>
      <c r="E5143" s="225"/>
      <c r="F5143" s="226">
        <f t="shared" si="1544"/>
        <v>0</v>
      </c>
      <c r="G5143" s="286">
        <f t="shared" si="1545"/>
        <v>0</v>
      </c>
    </row>
    <row r="5144" spans="1:7" s="229" customFormat="1" ht="24" customHeight="1" x14ac:dyDescent="0.2">
      <c r="A5144" s="224" t="str">
        <f t="shared" si="1541"/>
        <v/>
      </c>
      <c r="B5144" s="222" t="str">
        <f t="shared" si="1542"/>
        <v/>
      </c>
      <c r="C5144" s="223"/>
      <c r="D5144" s="224" t="str">
        <f t="shared" si="1543"/>
        <v/>
      </c>
      <c r="E5144" s="225"/>
      <c r="F5144" s="226">
        <f t="shared" si="1544"/>
        <v>0</v>
      </c>
      <c r="G5144" s="286">
        <f t="shared" si="1545"/>
        <v>0</v>
      </c>
    </row>
    <row r="5145" spans="1:7" s="229" customFormat="1" ht="24" customHeight="1" x14ac:dyDescent="0.2">
      <c r="A5145" s="224" t="str">
        <f t="shared" si="1541"/>
        <v/>
      </c>
      <c r="B5145" s="222" t="str">
        <f t="shared" si="1542"/>
        <v/>
      </c>
      <c r="C5145" s="223"/>
      <c r="D5145" s="224" t="str">
        <f t="shared" si="1543"/>
        <v/>
      </c>
      <c r="E5145" s="225"/>
      <c r="F5145" s="226">
        <f t="shared" si="1544"/>
        <v>0</v>
      </c>
      <c r="G5145" s="286">
        <f t="shared" si="1545"/>
        <v>0</v>
      </c>
    </row>
    <row r="5146" spans="1:7" s="229" customFormat="1" ht="24" customHeight="1" x14ac:dyDescent="0.2">
      <c r="A5146" s="224" t="str">
        <f t="shared" si="1541"/>
        <v/>
      </c>
      <c r="B5146" s="222" t="str">
        <f t="shared" si="1542"/>
        <v/>
      </c>
      <c r="C5146" s="223"/>
      <c r="D5146" s="224" t="str">
        <f t="shared" si="1543"/>
        <v/>
      </c>
      <c r="E5146" s="225"/>
      <c r="F5146" s="226">
        <f t="shared" si="1544"/>
        <v>0</v>
      </c>
      <c r="G5146" s="286">
        <f t="shared" si="1545"/>
        <v>0</v>
      </c>
    </row>
    <row r="5147" spans="1:7" ht="24" customHeight="1" x14ac:dyDescent="0.2">
      <c r="A5147" s="290"/>
      <c r="B5147" s="97"/>
      <c r="D5147" s="97"/>
      <c r="E5147" s="98"/>
      <c r="F5147" s="273" t="s">
        <v>33</v>
      </c>
      <c r="G5147" s="288">
        <f>SUBTOTAL(9,G5138:G5146)</f>
        <v>0</v>
      </c>
    </row>
    <row r="5148" spans="1:7" ht="24" customHeight="1" x14ac:dyDescent="0.2">
      <c r="A5148" s="291"/>
      <c r="B5148" s="97"/>
      <c r="D5148" s="97"/>
      <c r="E5148" s="98"/>
      <c r="G5148" s="289"/>
    </row>
    <row r="5149" spans="1:7" ht="24" customHeight="1" x14ac:dyDescent="0.2">
      <c r="A5149" s="292" t="str">
        <f>B5107</f>
        <v/>
      </c>
      <c r="B5149" s="293" t="str">
        <f>C5107</f>
        <v/>
      </c>
      <c r="C5149" s="104"/>
      <c r="D5149" s="104" t="s">
        <v>34</v>
      </c>
      <c r="E5149" s="105"/>
      <c r="F5149" s="295" t="s">
        <v>35</v>
      </c>
      <c r="G5149" s="294">
        <f>SUBTOTAL(9,G5112:G5148)</f>
        <v>0</v>
      </c>
    </row>
    <row r="5151" spans="1:7" ht="24" customHeight="1" x14ac:dyDescent="0.2">
      <c r="A5151" s="274" t="s">
        <v>37</v>
      </c>
      <c r="B5151" s="275"/>
      <c r="C5151" s="275"/>
      <c r="D5151" s="275"/>
      <c r="E5151" s="275"/>
      <c r="F5151" s="275"/>
      <c r="G5151" s="276"/>
    </row>
    <row r="5152" spans="1:7" ht="24" customHeight="1" x14ac:dyDescent="0.2">
      <c r="A5152" s="277" t="s">
        <v>602</v>
      </c>
      <c r="B5152" s="93" t="str">
        <f>Comitente</f>
        <v>DIRECCION PROVINCIAL DE ESPACIOS VERDES</v>
      </c>
      <c r="C5152" s="89"/>
      <c r="D5152" s="94"/>
      <c r="E5152" s="94"/>
      <c r="F5152" s="95"/>
      <c r="G5152" s="278"/>
    </row>
    <row r="5153" spans="1:123" ht="24" customHeight="1" x14ac:dyDescent="0.2">
      <c r="A5153" s="277" t="s">
        <v>603</v>
      </c>
      <c r="B5153" s="93">
        <f>Contratista</f>
        <v>0</v>
      </c>
      <c r="C5153" s="90"/>
      <c r="D5153" s="90"/>
      <c r="E5153" s="90"/>
      <c r="F5153" s="96"/>
      <c r="G5153" s="279"/>
    </row>
    <row r="5154" spans="1:123" ht="24" customHeight="1" x14ac:dyDescent="0.2">
      <c r="A5154" s="277" t="s">
        <v>24</v>
      </c>
      <c r="B5154" s="93" t="str">
        <f>Obra</f>
        <v>EXTRACCION DE MANGRULLO EXISTENTE, PROVISION DE NUEVO MANGRULLO Y REFUNCIONALIZACION DE JUEGOS DE NIÑOS EN PARQUE DE MAYO</v>
      </c>
      <c r="C5154" s="90"/>
      <c r="D5154" s="90"/>
      <c r="E5154" s="90"/>
      <c r="F5154" s="96" t="s">
        <v>38</v>
      </c>
      <c r="G5154" s="280">
        <f>Fecha_Base</f>
        <v>44865</v>
      </c>
    </row>
    <row r="5155" spans="1:123" ht="24" customHeight="1" x14ac:dyDescent="0.2">
      <c r="A5155" s="281" t="s">
        <v>601</v>
      </c>
      <c r="B5155" s="91" t="str">
        <f>Ubicación</f>
        <v>CAPITAL</v>
      </c>
      <c r="C5155" s="91"/>
      <c r="D5155" s="97"/>
      <c r="E5155" s="98"/>
      <c r="G5155" s="282"/>
    </row>
    <row r="5156" spans="1:123" ht="24" customHeight="1" x14ac:dyDescent="0.2">
      <c r="A5156" s="281" t="s">
        <v>39</v>
      </c>
      <c r="B5156" s="100" t="str">
        <f>IFERROR(VALUE(LEFT(B5157,FIND(".",B5157)-1)),"")</f>
        <v/>
      </c>
      <c r="C5156" s="92" t="str">
        <f>IFERROR(VLOOKUP(B5156,Tabla_CyP,2,FALSE),"")</f>
        <v/>
      </c>
      <c r="E5156" s="98"/>
      <c r="G5156" s="282"/>
    </row>
    <row r="5157" spans="1:123" ht="24" customHeight="1" x14ac:dyDescent="0.2">
      <c r="A5157" s="281" t="s">
        <v>25</v>
      </c>
      <c r="B5157" s="101" t="str">
        <f>IFERROR(VLOOKUP(COUNTIF($A$1:A5157,"ANALISIS DE PRECIOS"),Tabla_NumeroItem,2,FALSE),"")</f>
        <v/>
      </c>
      <c r="C5157" s="92" t="str">
        <f>IFERROR(VLOOKUP(B5157,Tabla_CyP,2,FALSE),"")</f>
        <v/>
      </c>
      <c r="D5157" s="97"/>
      <c r="E5157" s="98"/>
      <c r="F5157" s="96" t="s">
        <v>26</v>
      </c>
      <c r="G5157" s="283" t="str">
        <f>IFERROR(VLOOKUP(B5157,Tabla_CyP,4,FALSE),"")</f>
        <v/>
      </c>
    </row>
    <row r="5158" spans="1:123" ht="24" customHeight="1" x14ac:dyDescent="0.2">
      <c r="A5158" s="281"/>
      <c r="B5158" s="91"/>
      <c r="D5158" s="97"/>
      <c r="E5158" s="98"/>
      <c r="G5158" s="282"/>
    </row>
    <row r="5159" spans="1:123" ht="24" customHeight="1" x14ac:dyDescent="0.2">
      <c r="A5159" s="334" t="s">
        <v>507</v>
      </c>
      <c r="B5159" s="335"/>
      <c r="C5159" s="336" t="s">
        <v>0</v>
      </c>
      <c r="D5159" s="336" t="s">
        <v>27</v>
      </c>
      <c r="E5159" s="338" t="s">
        <v>28</v>
      </c>
      <c r="F5159" s="340" t="s">
        <v>29</v>
      </c>
      <c r="G5159" s="340" t="s">
        <v>30</v>
      </c>
    </row>
    <row r="5160" spans="1:123" s="97" customFormat="1" ht="24" customHeight="1" x14ac:dyDescent="0.2">
      <c r="A5160" s="102" t="s">
        <v>508</v>
      </c>
      <c r="B5160" s="102" t="s">
        <v>509</v>
      </c>
      <c r="C5160" s="337"/>
      <c r="D5160" s="337"/>
      <c r="E5160" s="339"/>
      <c r="F5160" s="341"/>
      <c r="G5160" s="341"/>
      <c r="H5160" s="230"/>
      <c r="I5160" s="230"/>
      <c r="J5160" s="230"/>
      <c r="K5160" s="230"/>
      <c r="L5160" s="230"/>
      <c r="M5160" s="230"/>
      <c r="N5160" s="230"/>
      <c r="O5160" s="230"/>
      <c r="P5160" s="230"/>
      <c r="Q5160" s="230"/>
      <c r="R5160" s="230"/>
      <c r="S5160" s="230"/>
      <c r="T5160" s="230"/>
      <c r="U5160" s="230"/>
      <c r="V5160" s="230"/>
      <c r="W5160" s="230"/>
      <c r="X5160" s="230"/>
      <c r="Y5160" s="230"/>
      <c r="Z5160" s="230"/>
      <c r="AA5160" s="230"/>
      <c r="AB5160" s="230"/>
      <c r="AC5160" s="230"/>
      <c r="AD5160" s="230"/>
      <c r="AE5160" s="230"/>
      <c r="AF5160" s="230"/>
      <c r="AG5160" s="230"/>
      <c r="AH5160" s="230"/>
      <c r="AI5160" s="230"/>
      <c r="AJ5160" s="230"/>
      <c r="AK5160" s="230"/>
      <c r="AL5160" s="230"/>
      <c r="AM5160" s="230"/>
      <c r="AN5160" s="230"/>
      <c r="AO5160" s="230"/>
      <c r="AP5160" s="230"/>
      <c r="AQ5160" s="230"/>
      <c r="AR5160" s="230"/>
      <c r="AS5160" s="230"/>
      <c r="AT5160" s="230"/>
      <c r="AU5160" s="230"/>
      <c r="AV5160" s="230"/>
      <c r="AW5160" s="230"/>
      <c r="AX5160" s="230"/>
      <c r="AY5160" s="230"/>
      <c r="AZ5160" s="230"/>
      <c r="BA5160" s="230"/>
      <c r="BB5160" s="230"/>
      <c r="BC5160" s="230"/>
      <c r="BD5160" s="230"/>
      <c r="BE5160" s="230"/>
      <c r="BF5160" s="230"/>
      <c r="BG5160" s="230"/>
      <c r="BH5160" s="230"/>
      <c r="BI5160" s="230"/>
      <c r="BJ5160" s="230"/>
      <c r="BK5160" s="230"/>
      <c r="BL5160" s="230"/>
      <c r="BM5160" s="230"/>
      <c r="BN5160" s="230"/>
      <c r="BO5160" s="230"/>
      <c r="BP5160" s="230"/>
      <c r="BQ5160" s="230"/>
      <c r="BR5160" s="230"/>
      <c r="BS5160" s="230"/>
      <c r="BT5160" s="230"/>
      <c r="BU5160" s="230"/>
      <c r="BV5160" s="230"/>
      <c r="BW5160" s="230"/>
      <c r="BX5160" s="230"/>
      <c r="BY5160" s="230"/>
      <c r="BZ5160" s="230"/>
      <c r="CA5160" s="230"/>
      <c r="CB5160" s="230"/>
      <c r="CC5160" s="230"/>
      <c r="CD5160" s="230"/>
      <c r="CE5160" s="230"/>
      <c r="CF5160" s="230"/>
      <c r="CG5160" s="230"/>
      <c r="CH5160" s="230"/>
      <c r="CI5160" s="230"/>
      <c r="CJ5160" s="230"/>
      <c r="CK5160" s="230"/>
      <c r="CL5160" s="230"/>
      <c r="CM5160" s="230"/>
      <c r="CN5160" s="230"/>
      <c r="CO5160" s="230"/>
      <c r="CP5160" s="230"/>
      <c r="CQ5160" s="230"/>
      <c r="CR5160" s="230"/>
      <c r="CS5160" s="230"/>
      <c r="CT5160" s="230"/>
      <c r="CU5160" s="230"/>
      <c r="CV5160" s="230"/>
      <c r="CW5160" s="230"/>
      <c r="CX5160" s="230"/>
      <c r="CY5160" s="230"/>
      <c r="CZ5160" s="230"/>
      <c r="DA5160" s="230"/>
      <c r="DB5160" s="230"/>
      <c r="DC5160" s="230"/>
      <c r="DD5160" s="230"/>
      <c r="DE5160" s="230"/>
      <c r="DF5160" s="230"/>
      <c r="DG5160" s="230"/>
      <c r="DH5160" s="230"/>
      <c r="DI5160" s="230"/>
      <c r="DJ5160" s="230"/>
      <c r="DK5160" s="230"/>
      <c r="DL5160" s="230"/>
      <c r="DM5160" s="230"/>
      <c r="DN5160" s="230"/>
      <c r="DO5160" s="230"/>
      <c r="DP5160" s="230"/>
      <c r="DQ5160" s="230"/>
      <c r="DR5160" s="230"/>
      <c r="DS5160" s="230"/>
    </row>
    <row r="5161" spans="1:123" ht="24" customHeight="1" x14ac:dyDescent="0.2">
      <c r="A5161" s="284"/>
      <c r="B5161" s="103"/>
      <c r="C5161" s="143" t="s">
        <v>604</v>
      </c>
      <c r="D5161" s="104"/>
      <c r="E5161" s="105"/>
      <c r="F5161" s="106"/>
      <c r="G5161" s="285"/>
    </row>
    <row r="5162" spans="1:123" s="229" customFormat="1" ht="24" customHeight="1" x14ac:dyDescent="0.2">
      <c r="A5162" s="224" t="str">
        <f t="shared" ref="A5162:A5175" si="1546">IFERROR(VLOOKUP(C5162,Tabla_Insumos,4,FALSE),"")</f>
        <v/>
      </c>
      <c r="B5162" s="222" t="str">
        <f>IFERROR(VLOOKUP(C5162,Tabla_Insumos,5,FALSE),"")</f>
        <v/>
      </c>
      <c r="C5162" s="223"/>
      <c r="D5162" s="224" t="str">
        <f t="shared" ref="D5162:D5175" si="1547">IFERROR(VLOOKUP(C5162,Tabla_Insumos,2,FALSE),"")</f>
        <v/>
      </c>
      <c r="E5162" s="225"/>
      <c r="F5162" s="226">
        <f t="shared" ref="F5162:F5175" si="1548">IFERROR(VLOOKUP(C5162,Tabla_Insumos,3,FALSE),0)</f>
        <v>0</v>
      </c>
      <c r="G5162" s="286">
        <f>ROUND(E5162*F5162,2)</f>
        <v>0</v>
      </c>
    </row>
    <row r="5163" spans="1:123" s="229" customFormat="1" ht="24" customHeight="1" x14ac:dyDescent="0.2">
      <c r="A5163" s="224" t="str">
        <f t="shared" si="1546"/>
        <v/>
      </c>
      <c r="B5163" s="222" t="str">
        <f t="shared" ref="B5163:B5175" si="1549">IFERROR(VLOOKUP(C5163,Tabla_Insumos,5,FALSE),"")</f>
        <v/>
      </c>
      <c r="C5163" s="223"/>
      <c r="D5163" s="224" t="str">
        <f t="shared" si="1547"/>
        <v/>
      </c>
      <c r="E5163" s="225"/>
      <c r="F5163" s="226">
        <f t="shared" si="1548"/>
        <v>0</v>
      </c>
      <c r="G5163" s="286">
        <f t="shared" ref="G5163:G5175" si="1550">ROUND(E5163*F5163,2)</f>
        <v>0</v>
      </c>
    </row>
    <row r="5164" spans="1:123" s="229" customFormat="1" ht="24" customHeight="1" x14ac:dyDescent="0.2">
      <c r="A5164" s="224" t="str">
        <f t="shared" si="1546"/>
        <v/>
      </c>
      <c r="B5164" s="222" t="str">
        <f t="shared" si="1549"/>
        <v/>
      </c>
      <c r="C5164" s="223"/>
      <c r="D5164" s="224" t="str">
        <f t="shared" si="1547"/>
        <v/>
      </c>
      <c r="E5164" s="225"/>
      <c r="F5164" s="226">
        <f t="shared" si="1548"/>
        <v>0</v>
      </c>
      <c r="G5164" s="286">
        <f t="shared" si="1550"/>
        <v>0</v>
      </c>
    </row>
    <row r="5165" spans="1:123" s="229" customFormat="1" ht="24" customHeight="1" x14ac:dyDescent="0.2">
      <c r="A5165" s="224" t="str">
        <f t="shared" si="1546"/>
        <v/>
      </c>
      <c r="B5165" s="222" t="str">
        <f t="shared" si="1549"/>
        <v/>
      </c>
      <c r="C5165" s="223"/>
      <c r="D5165" s="224" t="str">
        <f t="shared" si="1547"/>
        <v/>
      </c>
      <c r="E5165" s="225"/>
      <c r="F5165" s="226">
        <f t="shared" si="1548"/>
        <v>0</v>
      </c>
      <c r="G5165" s="286">
        <f t="shared" si="1550"/>
        <v>0</v>
      </c>
    </row>
    <row r="5166" spans="1:123" s="229" customFormat="1" ht="24" customHeight="1" x14ac:dyDescent="0.2">
      <c r="A5166" s="224" t="str">
        <f t="shared" si="1546"/>
        <v/>
      </c>
      <c r="B5166" s="222" t="str">
        <f t="shared" si="1549"/>
        <v/>
      </c>
      <c r="C5166" s="223"/>
      <c r="D5166" s="224" t="str">
        <f t="shared" si="1547"/>
        <v/>
      </c>
      <c r="E5166" s="225"/>
      <c r="F5166" s="226">
        <f t="shared" si="1548"/>
        <v>0</v>
      </c>
      <c r="G5166" s="286">
        <f t="shared" si="1550"/>
        <v>0</v>
      </c>
    </row>
    <row r="5167" spans="1:123" s="229" customFormat="1" ht="24" customHeight="1" x14ac:dyDescent="0.2">
      <c r="A5167" s="224" t="str">
        <f t="shared" si="1546"/>
        <v/>
      </c>
      <c r="B5167" s="222" t="str">
        <f t="shared" si="1549"/>
        <v/>
      </c>
      <c r="C5167" s="223"/>
      <c r="D5167" s="224" t="str">
        <f t="shared" si="1547"/>
        <v/>
      </c>
      <c r="E5167" s="225"/>
      <c r="F5167" s="226">
        <f t="shared" si="1548"/>
        <v>0</v>
      </c>
      <c r="G5167" s="286">
        <f t="shared" si="1550"/>
        <v>0</v>
      </c>
    </row>
    <row r="5168" spans="1:123" s="229" customFormat="1" ht="24" customHeight="1" x14ac:dyDescent="0.2">
      <c r="A5168" s="224" t="str">
        <f t="shared" si="1546"/>
        <v/>
      </c>
      <c r="B5168" s="222" t="str">
        <f t="shared" si="1549"/>
        <v/>
      </c>
      <c r="C5168" s="223"/>
      <c r="D5168" s="224" t="str">
        <f t="shared" si="1547"/>
        <v/>
      </c>
      <c r="E5168" s="225"/>
      <c r="F5168" s="226">
        <f t="shared" si="1548"/>
        <v>0</v>
      </c>
      <c r="G5168" s="286">
        <f t="shared" si="1550"/>
        <v>0</v>
      </c>
    </row>
    <row r="5169" spans="1:7" s="229" customFormat="1" ht="24" customHeight="1" x14ac:dyDescent="0.2">
      <c r="A5169" s="224" t="str">
        <f t="shared" si="1546"/>
        <v/>
      </c>
      <c r="B5169" s="222" t="str">
        <f t="shared" si="1549"/>
        <v/>
      </c>
      <c r="C5169" s="223"/>
      <c r="D5169" s="224" t="str">
        <f t="shared" si="1547"/>
        <v/>
      </c>
      <c r="E5169" s="225"/>
      <c r="F5169" s="226">
        <f t="shared" si="1548"/>
        <v>0</v>
      </c>
      <c r="G5169" s="286">
        <f t="shared" si="1550"/>
        <v>0</v>
      </c>
    </row>
    <row r="5170" spans="1:7" s="229" customFormat="1" ht="24" customHeight="1" x14ac:dyDescent="0.2">
      <c r="A5170" s="224" t="str">
        <f t="shared" si="1546"/>
        <v/>
      </c>
      <c r="B5170" s="222" t="str">
        <f t="shared" si="1549"/>
        <v/>
      </c>
      <c r="C5170" s="223"/>
      <c r="D5170" s="224" t="str">
        <f t="shared" si="1547"/>
        <v/>
      </c>
      <c r="E5170" s="225"/>
      <c r="F5170" s="226">
        <f t="shared" si="1548"/>
        <v>0</v>
      </c>
      <c r="G5170" s="286">
        <f t="shared" si="1550"/>
        <v>0</v>
      </c>
    </row>
    <row r="5171" spans="1:7" s="229" customFormat="1" ht="24" customHeight="1" x14ac:dyDescent="0.2">
      <c r="A5171" s="224" t="str">
        <f t="shared" si="1546"/>
        <v/>
      </c>
      <c r="B5171" s="222" t="str">
        <f t="shared" si="1549"/>
        <v/>
      </c>
      <c r="C5171" s="223"/>
      <c r="D5171" s="224" t="str">
        <f t="shared" si="1547"/>
        <v/>
      </c>
      <c r="E5171" s="225"/>
      <c r="F5171" s="226">
        <f t="shared" si="1548"/>
        <v>0</v>
      </c>
      <c r="G5171" s="286">
        <f t="shared" si="1550"/>
        <v>0</v>
      </c>
    </row>
    <row r="5172" spans="1:7" s="229" customFormat="1" ht="24" customHeight="1" x14ac:dyDescent="0.2">
      <c r="A5172" s="224" t="str">
        <f t="shared" si="1546"/>
        <v/>
      </c>
      <c r="B5172" s="222" t="str">
        <f t="shared" si="1549"/>
        <v/>
      </c>
      <c r="C5172" s="223"/>
      <c r="D5172" s="224" t="str">
        <f t="shared" si="1547"/>
        <v/>
      </c>
      <c r="E5172" s="225"/>
      <c r="F5172" s="226">
        <f t="shared" si="1548"/>
        <v>0</v>
      </c>
      <c r="G5172" s="286">
        <f t="shared" si="1550"/>
        <v>0</v>
      </c>
    </row>
    <row r="5173" spans="1:7" s="229" customFormat="1" ht="24" customHeight="1" x14ac:dyDescent="0.2">
      <c r="A5173" s="224" t="str">
        <f t="shared" si="1546"/>
        <v/>
      </c>
      <c r="B5173" s="222" t="str">
        <f t="shared" si="1549"/>
        <v/>
      </c>
      <c r="C5173" s="223"/>
      <c r="D5173" s="224" t="str">
        <f t="shared" si="1547"/>
        <v/>
      </c>
      <c r="E5173" s="225"/>
      <c r="F5173" s="226">
        <f t="shared" si="1548"/>
        <v>0</v>
      </c>
      <c r="G5173" s="286">
        <f t="shared" si="1550"/>
        <v>0</v>
      </c>
    </row>
    <row r="5174" spans="1:7" s="229" customFormat="1" ht="24" customHeight="1" x14ac:dyDescent="0.2">
      <c r="A5174" s="224" t="str">
        <f t="shared" si="1546"/>
        <v/>
      </c>
      <c r="B5174" s="222" t="str">
        <f t="shared" si="1549"/>
        <v/>
      </c>
      <c r="C5174" s="223"/>
      <c r="D5174" s="224" t="str">
        <f t="shared" si="1547"/>
        <v/>
      </c>
      <c r="E5174" s="225"/>
      <c r="F5174" s="226">
        <f t="shared" si="1548"/>
        <v>0</v>
      </c>
      <c r="G5174" s="286">
        <f t="shared" si="1550"/>
        <v>0</v>
      </c>
    </row>
    <row r="5175" spans="1:7" s="229" customFormat="1" ht="24" customHeight="1" x14ac:dyDescent="0.2">
      <c r="A5175" s="224" t="str">
        <f t="shared" si="1546"/>
        <v/>
      </c>
      <c r="B5175" s="222" t="str">
        <f t="shared" si="1549"/>
        <v/>
      </c>
      <c r="C5175" s="223"/>
      <c r="D5175" s="224" t="str">
        <f t="shared" si="1547"/>
        <v/>
      </c>
      <c r="E5175" s="225"/>
      <c r="F5175" s="227">
        <f t="shared" si="1548"/>
        <v>0</v>
      </c>
      <c r="G5175" s="286">
        <f t="shared" si="1550"/>
        <v>0</v>
      </c>
    </row>
    <row r="5176" spans="1:7" ht="24" customHeight="1" x14ac:dyDescent="0.2">
      <c r="A5176" s="287"/>
      <c r="D5176" s="97"/>
      <c r="E5176" s="98"/>
      <c r="F5176" s="273" t="s">
        <v>31</v>
      </c>
      <c r="G5176" s="288">
        <f>SUBTOTAL(9,G5162:G5175)</f>
        <v>0</v>
      </c>
    </row>
    <row r="5177" spans="1:7" ht="24" customHeight="1" x14ac:dyDescent="0.2">
      <c r="A5177" s="287"/>
      <c r="C5177" s="107" t="s">
        <v>605</v>
      </c>
      <c r="D5177" s="97"/>
      <c r="E5177" s="98"/>
      <c r="G5177" s="289"/>
    </row>
    <row r="5178" spans="1:7" s="229" customFormat="1" ht="24" customHeight="1" x14ac:dyDescent="0.2">
      <c r="A5178" s="224" t="str">
        <f t="shared" ref="A5178:A5185" si="1551">IFERROR(VLOOKUP(C5178,Tabla_Insumos,4,FALSE),"")</f>
        <v/>
      </c>
      <c r="B5178" s="222">
        <f t="shared" ref="B5178:B5185" si="1552">IFERROR(VLOOKUP(A5178,Tabla_Indices,5,FALSE),"")</f>
        <v>0</v>
      </c>
      <c r="C5178" s="223"/>
      <c r="D5178" s="224" t="str">
        <f t="shared" ref="D5178:D5185" si="1553">IFERROR(VLOOKUP(C5178,Tabla_Insumos,2,FALSE),"")</f>
        <v/>
      </c>
      <c r="E5178" s="225"/>
      <c r="F5178" s="228">
        <f t="shared" ref="F5178:F5185" si="1554">IFERROR(VLOOKUP(C5178,Tabla_Insumos,3,FALSE),0)</f>
        <v>0</v>
      </c>
      <c r="G5178" s="286">
        <f>ROUND(E5178*F5178,2)</f>
        <v>0</v>
      </c>
    </row>
    <row r="5179" spans="1:7" s="229" customFormat="1" ht="24" customHeight="1" x14ac:dyDescent="0.2">
      <c r="A5179" s="224" t="str">
        <f t="shared" si="1551"/>
        <v/>
      </c>
      <c r="B5179" s="222">
        <f t="shared" si="1552"/>
        <v>0</v>
      </c>
      <c r="C5179" s="223"/>
      <c r="D5179" s="224" t="str">
        <f t="shared" si="1553"/>
        <v/>
      </c>
      <c r="E5179" s="225"/>
      <c r="F5179" s="228">
        <f t="shared" si="1554"/>
        <v>0</v>
      </c>
      <c r="G5179" s="286">
        <f>ROUND(E5179*F5179,2)</f>
        <v>0</v>
      </c>
    </row>
    <row r="5180" spans="1:7" s="229" customFormat="1" ht="24" customHeight="1" x14ac:dyDescent="0.2">
      <c r="A5180" s="224" t="str">
        <f t="shared" si="1551"/>
        <v/>
      </c>
      <c r="B5180" s="222">
        <f t="shared" si="1552"/>
        <v>0</v>
      </c>
      <c r="C5180" s="223"/>
      <c r="D5180" s="224" t="str">
        <f t="shared" si="1553"/>
        <v/>
      </c>
      <c r="E5180" s="225"/>
      <c r="F5180" s="228">
        <f t="shared" si="1554"/>
        <v>0</v>
      </c>
      <c r="G5180" s="286">
        <f t="shared" ref="G5180:G5185" si="1555">ROUND(E5180*F5180,2)</f>
        <v>0</v>
      </c>
    </row>
    <row r="5181" spans="1:7" s="229" customFormat="1" ht="24" customHeight="1" x14ac:dyDescent="0.2">
      <c r="A5181" s="224" t="str">
        <f t="shared" si="1551"/>
        <v/>
      </c>
      <c r="B5181" s="222">
        <f t="shared" si="1552"/>
        <v>0</v>
      </c>
      <c r="C5181" s="223"/>
      <c r="D5181" s="224" t="str">
        <f t="shared" si="1553"/>
        <v/>
      </c>
      <c r="E5181" s="225"/>
      <c r="F5181" s="228">
        <f t="shared" si="1554"/>
        <v>0</v>
      </c>
      <c r="G5181" s="286">
        <f t="shared" si="1555"/>
        <v>0</v>
      </c>
    </row>
    <row r="5182" spans="1:7" s="229" customFormat="1" ht="24" customHeight="1" x14ac:dyDescent="0.2">
      <c r="A5182" s="224" t="str">
        <f t="shared" si="1551"/>
        <v/>
      </c>
      <c r="B5182" s="222">
        <f t="shared" si="1552"/>
        <v>0</v>
      </c>
      <c r="C5182" s="223"/>
      <c r="D5182" s="224" t="str">
        <f t="shared" si="1553"/>
        <v/>
      </c>
      <c r="E5182" s="225"/>
      <c r="F5182" s="226">
        <f t="shared" si="1554"/>
        <v>0</v>
      </c>
      <c r="G5182" s="286">
        <f t="shared" si="1555"/>
        <v>0</v>
      </c>
    </row>
    <row r="5183" spans="1:7" s="229" customFormat="1" ht="24" customHeight="1" x14ac:dyDescent="0.2">
      <c r="A5183" s="224" t="str">
        <f t="shared" si="1551"/>
        <v/>
      </c>
      <c r="B5183" s="222">
        <f t="shared" si="1552"/>
        <v>0</v>
      </c>
      <c r="C5183" s="223"/>
      <c r="D5183" s="224" t="str">
        <f t="shared" si="1553"/>
        <v/>
      </c>
      <c r="E5183" s="225"/>
      <c r="F5183" s="226">
        <f t="shared" si="1554"/>
        <v>0</v>
      </c>
      <c r="G5183" s="286">
        <f t="shared" si="1555"/>
        <v>0</v>
      </c>
    </row>
    <row r="5184" spans="1:7" s="229" customFormat="1" ht="24" customHeight="1" x14ac:dyDescent="0.2">
      <c r="A5184" s="224" t="str">
        <f t="shared" si="1551"/>
        <v/>
      </c>
      <c r="B5184" s="222">
        <f t="shared" si="1552"/>
        <v>0</v>
      </c>
      <c r="C5184" s="223"/>
      <c r="D5184" s="224" t="str">
        <f t="shared" si="1553"/>
        <v/>
      </c>
      <c r="E5184" s="225"/>
      <c r="F5184" s="226">
        <f t="shared" si="1554"/>
        <v>0</v>
      </c>
      <c r="G5184" s="286">
        <f t="shared" si="1555"/>
        <v>0</v>
      </c>
    </row>
    <row r="5185" spans="1:7" s="229" customFormat="1" ht="24" customHeight="1" x14ac:dyDescent="0.2">
      <c r="A5185" s="224" t="str">
        <f t="shared" si="1551"/>
        <v/>
      </c>
      <c r="B5185" s="222">
        <f t="shared" si="1552"/>
        <v>0</v>
      </c>
      <c r="C5185" s="223"/>
      <c r="D5185" s="224" t="str">
        <f t="shared" si="1553"/>
        <v/>
      </c>
      <c r="E5185" s="225"/>
      <c r="F5185" s="226">
        <f t="shared" si="1554"/>
        <v>0</v>
      </c>
      <c r="G5185" s="286">
        <f t="shared" si="1555"/>
        <v>0</v>
      </c>
    </row>
    <row r="5186" spans="1:7" ht="24" customHeight="1" x14ac:dyDescent="0.2">
      <c r="A5186" s="287"/>
      <c r="D5186" s="97"/>
      <c r="E5186" s="98"/>
      <c r="F5186" s="273" t="s">
        <v>32</v>
      </c>
      <c r="G5186" s="288">
        <f>SUBTOTAL(9,G5178:G5185)</f>
        <v>0</v>
      </c>
    </row>
    <row r="5187" spans="1:7" ht="24" customHeight="1" x14ac:dyDescent="0.2">
      <c r="A5187" s="287"/>
      <c r="C5187" s="107" t="s">
        <v>606</v>
      </c>
      <c r="D5187" s="97"/>
      <c r="E5187" s="98"/>
      <c r="G5187" s="289"/>
    </row>
    <row r="5188" spans="1:7" s="229" customFormat="1" ht="24" customHeight="1" x14ac:dyDescent="0.2">
      <c r="A5188" s="224" t="str">
        <f t="shared" ref="A5188:A5196" si="1556">IFERROR(VLOOKUP(C5188,Tabla_Insumos,4,FALSE),"")</f>
        <v/>
      </c>
      <c r="B5188" s="222" t="str">
        <f t="shared" ref="B5188:B5196" si="1557">IFERROR(VLOOKUP(C5188,Tabla_Insumos,5,FALSE),"")</f>
        <v/>
      </c>
      <c r="C5188" s="223"/>
      <c r="D5188" s="224" t="str">
        <f t="shared" ref="D5188:D5196" si="1558">IFERROR(VLOOKUP(C5188,Tabla_Insumos,2,FALSE),"")</f>
        <v/>
      </c>
      <c r="E5188" s="225"/>
      <c r="F5188" s="226">
        <f t="shared" ref="F5188:F5196" si="1559">IFERROR(VLOOKUP(C5188,Tabla_Insumos,3,FALSE),0)</f>
        <v>0</v>
      </c>
      <c r="G5188" s="286">
        <f t="shared" ref="G5188:G5196" si="1560">ROUND(E5188*F5188,2)</f>
        <v>0</v>
      </c>
    </row>
    <row r="5189" spans="1:7" s="229" customFormat="1" ht="24" customHeight="1" x14ac:dyDescent="0.2">
      <c r="A5189" s="224" t="str">
        <f t="shared" si="1556"/>
        <v/>
      </c>
      <c r="B5189" s="222" t="str">
        <f t="shared" si="1557"/>
        <v/>
      </c>
      <c r="C5189" s="223"/>
      <c r="D5189" s="224" t="str">
        <f t="shared" si="1558"/>
        <v/>
      </c>
      <c r="E5189" s="225"/>
      <c r="F5189" s="226">
        <f t="shared" si="1559"/>
        <v>0</v>
      </c>
      <c r="G5189" s="286">
        <f t="shared" si="1560"/>
        <v>0</v>
      </c>
    </row>
    <row r="5190" spans="1:7" s="229" customFormat="1" ht="24" customHeight="1" x14ac:dyDescent="0.2">
      <c r="A5190" s="224" t="str">
        <f t="shared" si="1556"/>
        <v/>
      </c>
      <c r="B5190" s="222" t="str">
        <f t="shared" si="1557"/>
        <v/>
      </c>
      <c r="C5190" s="223"/>
      <c r="D5190" s="224" t="str">
        <f t="shared" si="1558"/>
        <v/>
      </c>
      <c r="E5190" s="225"/>
      <c r="F5190" s="226">
        <f t="shared" si="1559"/>
        <v>0</v>
      </c>
      <c r="G5190" s="286">
        <f t="shared" si="1560"/>
        <v>0</v>
      </c>
    </row>
    <row r="5191" spans="1:7" s="229" customFormat="1" ht="24" customHeight="1" x14ac:dyDescent="0.2">
      <c r="A5191" s="224" t="str">
        <f t="shared" si="1556"/>
        <v/>
      </c>
      <c r="B5191" s="222" t="str">
        <f t="shared" si="1557"/>
        <v/>
      </c>
      <c r="C5191" s="223"/>
      <c r="D5191" s="224" t="str">
        <f t="shared" si="1558"/>
        <v/>
      </c>
      <c r="E5191" s="225"/>
      <c r="F5191" s="226">
        <f t="shared" si="1559"/>
        <v>0</v>
      </c>
      <c r="G5191" s="286">
        <f t="shared" si="1560"/>
        <v>0</v>
      </c>
    </row>
    <row r="5192" spans="1:7" s="229" customFormat="1" ht="24" customHeight="1" x14ac:dyDescent="0.2">
      <c r="A5192" s="224" t="str">
        <f t="shared" si="1556"/>
        <v/>
      </c>
      <c r="B5192" s="222" t="str">
        <f t="shared" si="1557"/>
        <v/>
      </c>
      <c r="C5192" s="223"/>
      <c r="D5192" s="224" t="str">
        <f t="shared" si="1558"/>
        <v/>
      </c>
      <c r="E5192" s="225"/>
      <c r="F5192" s="226">
        <f t="shared" si="1559"/>
        <v>0</v>
      </c>
      <c r="G5192" s="286">
        <f t="shared" si="1560"/>
        <v>0</v>
      </c>
    </row>
    <row r="5193" spans="1:7" s="229" customFormat="1" ht="24" customHeight="1" x14ac:dyDescent="0.2">
      <c r="A5193" s="224" t="str">
        <f t="shared" si="1556"/>
        <v/>
      </c>
      <c r="B5193" s="222" t="str">
        <f t="shared" si="1557"/>
        <v/>
      </c>
      <c r="C5193" s="223"/>
      <c r="D5193" s="224" t="str">
        <f t="shared" si="1558"/>
        <v/>
      </c>
      <c r="E5193" s="225"/>
      <c r="F5193" s="226">
        <f t="shared" si="1559"/>
        <v>0</v>
      </c>
      <c r="G5193" s="286">
        <f t="shared" si="1560"/>
        <v>0</v>
      </c>
    </row>
    <row r="5194" spans="1:7" s="229" customFormat="1" ht="24" customHeight="1" x14ac:dyDescent="0.2">
      <c r="A5194" s="224" t="str">
        <f t="shared" si="1556"/>
        <v/>
      </c>
      <c r="B5194" s="222" t="str">
        <f t="shared" si="1557"/>
        <v/>
      </c>
      <c r="C5194" s="223"/>
      <c r="D5194" s="224" t="str">
        <f t="shared" si="1558"/>
        <v/>
      </c>
      <c r="E5194" s="225"/>
      <c r="F5194" s="226">
        <f t="shared" si="1559"/>
        <v>0</v>
      </c>
      <c r="G5194" s="286">
        <f t="shared" si="1560"/>
        <v>0</v>
      </c>
    </row>
    <row r="5195" spans="1:7" s="229" customFormat="1" ht="24" customHeight="1" x14ac:dyDescent="0.2">
      <c r="A5195" s="224" t="str">
        <f t="shared" si="1556"/>
        <v/>
      </c>
      <c r="B5195" s="222" t="str">
        <f t="shared" si="1557"/>
        <v/>
      </c>
      <c r="C5195" s="223"/>
      <c r="D5195" s="224" t="str">
        <f t="shared" si="1558"/>
        <v/>
      </c>
      <c r="E5195" s="225"/>
      <c r="F5195" s="226">
        <f t="shared" si="1559"/>
        <v>0</v>
      </c>
      <c r="G5195" s="286">
        <f t="shared" si="1560"/>
        <v>0</v>
      </c>
    </row>
    <row r="5196" spans="1:7" s="229" customFormat="1" ht="24" customHeight="1" x14ac:dyDescent="0.2">
      <c r="A5196" s="224" t="str">
        <f t="shared" si="1556"/>
        <v/>
      </c>
      <c r="B5196" s="222" t="str">
        <f t="shared" si="1557"/>
        <v/>
      </c>
      <c r="C5196" s="223"/>
      <c r="D5196" s="224" t="str">
        <f t="shared" si="1558"/>
        <v/>
      </c>
      <c r="E5196" s="225"/>
      <c r="F5196" s="226">
        <f t="shared" si="1559"/>
        <v>0</v>
      </c>
      <c r="G5196" s="286">
        <f t="shared" si="1560"/>
        <v>0</v>
      </c>
    </row>
    <row r="5197" spans="1:7" ht="24" customHeight="1" x14ac:dyDescent="0.2">
      <c r="A5197" s="290"/>
      <c r="B5197" s="97"/>
      <c r="D5197" s="97"/>
      <c r="E5197" s="98"/>
      <c r="F5197" s="273" t="s">
        <v>33</v>
      </c>
      <c r="G5197" s="288">
        <f>SUBTOTAL(9,G5188:G5196)</f>
        <v>0</v>
      </c>
    </row>
    <row r="5198" spans="1:7" ht="24" customHeight="1" x14ac:dyDescent="0.2">
      <c r="A5198" s="291"/>
      <c r="B5198" s="97"/>
      <c r="D5198" s="97"/>
      <c r="E5198" s="98"/>
      <c r="G5198" s="289"/>
    </row>
    <row r="5199" spans="1:7" ht="24" customHeight="1" x14ac:dyDescent="0.2">
      <c r="A5199" s="292" t="str">
        <f>B5157</f>
        <v/>
      </c>
      <c r="B5199" s="293" t="str">
        <f>C5157</f>
        <v/>
      </c>
      <c r="C5199" s="104"/>
      <c r="D5199" s="104" t="s">
        <v>34</v>
      </c>
      <c r="E5199" s="105"/>
      <c r="F5199" s="295" t="s">
        <v>35</v>
      </c>
      <c r="G5199" s="294">
        <f>SUBTOTAL(9,G5162:G5198)</f>
        <v>0</v>
      </c>
    </row>
    <row r="5201" spans="1:123" ht="24" customHeight="1" x14ac:dyDescent="0.2">
      <c r="A5201" s="274" t="s">
        <v>37</v>
      </c>
      <c r="B5201" s="275"/>
      <c r="C5201" s="275"/>
      <c r="D5201" s="275"/>
      <c r="E5201" s="275"/>
      <c r="F5201" s="275"/>
      <c r="G5201" s="276"/>
    </row>
    <row r="5202" spans="1:123" ht="24" customHeight="1" x14ac:dyDescent="0.2">
      <c r="A5202" s="277" t="s">
        <v>602</v>
      </c>
      <c r="B5202" s="93" t="str">
        <f>Comitente</f>
        <v>DIRECCION PROVINCIAL DE ESPACIOS VERDES</v>
      </c>
      <c r="C5202" s="89"/>
      <c r="D5202" s="94"/>
      <c r="E5202" s="94"/>
      <c r="F5202" s="95"/>
      <c r="G5202" s="278"/>
    </row>
    <row r="5203" spans="1:123" ht="24" customHeight="1" x14ac:dyDescent="0.2">
      <c r="A5203" s="277" t="s">
        <v>603</v>
      </c>
      <c r="B5203" s="93">
        <f>Contratista</f>
        <v>0</v>
      </c>
      <c r="C5203" s="90"/>
      <c r="D5203" s="90"/>
      <c r="E5203" s="90"/>
      <c r="F5203" s="96"/>
      <c r="G5203" s="279"/>
    </row>
    <row r="5204" spans="1:123" ht="24" customHeight="1" x14ac:dyDescent="0.2">
      <c r="A5204" s="277" t="s">
        <v>24</v>
      </c>
      <c r="B5204" s="93" t="str">
        <f>Obra</f>
        <v>EXTRACCION DE MANGRULLO EXISTENTE, PROVISION DE NUEVO MANGRULLO Y REFUNCIONALIZACION DE JUEGOS DE NIÑOS EN PARQUE DE MAYO</v>
      </c>
      <c r="C5204" s="90"/>
      <c r="D5204" s="90"/>
      <c r="E5204" s="90"/>
      <c r="F5204" s="96" t="s">
        <v>38</v>
      </c>
      <c r="G5204" s="280">
        <f>Fecha_Base</f>
        <v>44865</v>
      </c>
    </row>
    <row r="5205" spans="1:123" ht="24" customHeight="1" x14ac:dyDescent="0.2">
      <c r="A5205" s="281" t="s">
        <v>601</v>
      </c>
      <c r="B5205" s="91" t="str">
        <f>Ubicación</f>
        <v>CAPITAL</v>
      </c>
      <c r="C5205" s="91"/>
      <c r="D5205" s="97"/>
      <c r="E5205" s="98"/>
      <c r="G5205" s="282"/>
    </row>
    <row r="5206" spans="1:123" ht="24" customHeight="1" x14ac:dyDescent="0.2">
      <c r="A5206" s="281" t="s">
        <v>39</v>
      </c>
      <c r="B5206" s="100" t="str">
        <f>IFERROR(VALUE(LEFT(B5207,FIND(".",B5207)-1)),"")</f>
        <v/>
      </c>
      <c r="C5206" s="92" t="str">
        <f>IFERROR(VLOOKUP(B5206,Tabla_CyP,2,FALSE),"")</f>
        <v/>
      </c>
      <c r="E5206" s="98"/>
      <c r="G5206" s="282"/>
    </row>
    <row r="5207" spans="1:123" ht="24" customHeight="1" x14ac:dyDescent="0.2">
      <c r="A5207" s="281" t="s">
        <v>25</v>
      </c>
      <c r="B5207" s="101" t="str">
        <f>IFERROR(VLOOKUP(COUNTIF($A$1:A5207,"ANALISIS DE PRECIOS"),Tabla_NumeroItem,2,FALSE),"")</f>
        <v/>
      </c>
      <c r="C5207" s="92" t="str">
        <f>IFERROR(VLOOKUP(B5207,Tabla_CyP,2,FALSE),"")</f>
        <v/>
      </c>
      <c r="D5207" s="97"/>
      <c r="E5207" s="98"/>
      <c r="F5207" s="96" t="s">
        <v>26</v>
      </c>
      <c r="G5207" s="283" t="str">
        <f>IFERROR(VLOOKUP(B5207,Tabla_CyP,4,FALSE),"")</f>
        <v/>
      </c>
    </row>
    <row r="5208" spans="1:123" ht="24" customHeight="1" x14ac:dyDescent="0.2">
      <c r="A5208" s="281"/>
      <c r="B5208" s="91"/>
      <c r="D5208" s="97"/>
      <c r="E5208" s="98"/>
      <c r="G5208" s="282"/>
    </row>
    <row r="5209" spans="1:123" ht="24" customHeight="1" x14ac:dyDescent="0.2">
      <c r="A5209" s="334" t="s">
        <v>507</v>
      </c>
      <c r="B5209" s="335"/>
      <c r="C5209" s="336" t="s">
        <v>0</v>
      </c>
      <c r="D5209" s="336" t="s">
        <v>27</v>
      </c>
      <c r="E5209" s="338" t="s">
        <v>28</v>
      </c>
      <c r="F5209" s="340" t="s">
        <v>29</v>
      </c>
      <c r="G5209" s="340" t="s">
        <v>30</v>
      </c>
    </row>
    <row r="5210" spans="1:123" s="97" customFormat="1" ht="24" customHeight="1" x14ac:dyDescent="0.2">
      <c r="A5210" s="102" t="s">
        <v>508</v>
      </c>
      <c r="B5210" s="102" t="s">
        <v>509</v>
      </c>
      <c r="C5210" s="337"/>
      <c r="D5210" s="337"/>
      <c r="E5210" s="339"/>
      <c r="F5210" s="341"/>
      <c r="G5210" s="341"/>
      <c r="H5210" s="230"/>
      <c r="I5210" s="230"/>
      <c r="J5210" s="230"/>
      <c r="K5210" s="230"/>
      <c r="L5210" s="230"/>
      <c r="M5210" s="230"/>
      <c r="N5210" s="230"/>
      <c r="O5210" s="230"/>
      <c r="P5210" s="230"/>
      <c r="Q5210" s="230"/>
      <c r="R5210" s="230"/>
      <c r="S5210" s="230"/>
      <c r="T5210" s="230"/>
      <c r="U5210" s="230"/>
      <c r="V5210" s="230"/>
      <c r="W5210" s="230"/>
      <c r="X5210" s="230"/>
      <c r="Y5210" s="230"/>
      <c r="Z5210" s="230"/>
      <c r="AA5210" s="230"/>
      <c r="AB5210" s="230"/>
      <c r="AC5210" s="230"/>
      <c r="AD5210" s="230"/>
      <c r="AE5210" s="230"/>
      <c r="AF5210" s="230"/>
      <c r="AG5210" s="230"/>
      <c r="AH5210" s="230"/>
      <c r="AI5210" s="230"/>
      <c r="AJ5210" s="230"/>
      <c r="AK5210" s="230"/>
      <c r="AL5210" s="230"/>
      <c r="AM5210" s="230"/>
      <c r="AN5210" s="230"/>
      <c r="AO5210" s="230"/>
      <c r="AP5210" s="230"/>
      <c r="AQ5210" s="230"/>
      <c r="AR5210" s="230"/>
      <c r="AS5210" s="230"/>
      <c r="AT5210" s="230"/>
      <c r="AU5210" s="230"/>
      <c r="AV5210" s="230"/>
      <c r="AW5210" s="230"/>
      <c r="AX5210" s="230"/>
      <c r="AY5210" s="230"/>
      <c r="AZ5210" s="230"/>
      <c r="BA5210" s="230"/>
      <c r="BB5210" s="230"/>
      <c r="BC5210" s="230"/>
      <c r="BD5210" s="230"/>
      <c r="BE5210" s="230"/>
      <c r="BF5210" s="230"/>
      <c r="BG5210" s="230"/>
      <c r="BH5210" s="230"/>
      <c r="BI5210" s="230"/>
      <c r="BJ5210" s="230"/>
      <c r="BK5210" s="230"/>
      <c r="BL5210" s="230"/>
      <c r="BM5210" s="230"/>
      <c r="BN5210" s="230"/>
      <c r="BO5210" s="230"/>
      <c r="BP5210" s="230"/>
      <c r="BQ5210" s="230"/>
      <c r="BR5210" s="230"/>
      <c r="BS5210" s="230"/>
      <c r="BT5210" s="230"/>
      <c r="BU5210" s="230"/>
      <c r="BV5210" s="230"/>
      <c r="BW5210" s="230"/>
      <c r="BX5210" s="230"/>
      <c r="BY5210" s="230"/>
      <c r="BZ5210" s="230"/>
      <c r="CA5210" s="230"/>
      <c r="CB5210" s="230"/>
      <c r="CC5210" s="230"/>
      <c r="CD5210" s="230"/>
      <c r="CE5210" s="230"/>
      <c r="CF5210" s="230"/>
      <c r="CG5210" s="230"/>
      <c r="CH5210" s="230"/>
      <c r="CI5210" s="230"/>
      <c r="CJ5210" s="230"/>
      <c r="CK5210" s="230"/>
      <c r="CL5210" s="230"/>
      <c r="CM5210" s="230"/>
      <c r="CN5210" s="230"/>
      <c r="CO5210" s="230"/>
      <c r="CP5210" s="230"/>
      <c r="CQ5210" s="230"/>
      <c r="CR5210" s="230"/>
      <c r="CS5210" s="230"/>
      <c r="CT5210" s="230"/>
      <c r="CU5210" s="230"/>
      <c r="CV5210" s="230"/>
      <c r="CW5210" s="230"/>
      <c r="CX5210" s="230"/>
      <c r="CY5210" s="230"/>
      <c r="CZ5210" s="230"/>
      <c r="DA5210" s="230"/>
      <c r="DB5210" s="230"/>
      <c r="DC5210" s="230"/>
      <c r="DD5210" s="230"/>
      <c r="DE5210" s="230"/>
      <c r="DF5210" s="230"/>
      <c r="DG5210" s="230"/>
      <c r="DH5210" s="230"/>
      <c r="DI5210" s="230"/>
      <c r="DJ5210" s="230"/>
      <c r="DK5210" s="230"/>
      <c r="DL5210" s="230"/>
      <c r="DM5210" s="230"/>
      <c r="DN5210" s="230"/>
      <c r="DO5210" s="230"/>
      <c r="DP5210" s="230"/>
      <c r="DQ5210" s="230"/>
      <c r="DR5210" s="230"/>
      <c r="DS5210" s="230"/>
    </row>
    <row r="5211" spans="1:123" ht="24" customHeight="1" x14ac:dyDescent="0.2">
      <c r="A5211" s="284"/>
      <c r="B5211" s="103"/>
      <c r="C5211" s="143" t="s">
        <v>604</v>
      </c>
      <c r="D5211" s="104"/>
      <c r="E5211" s="105"/>
      <c r="F5211" s="106"/>
      <c r="G5211" s="285"/>
    </row>
    <row r="5212" spans="1:123" s="229" customFormat="1" ht="24" customHeight="1" x14ac:dyDescent="0.2">
      <c r="A5212" s="224" t="str">
        <f t="shared" ref="A5212:A5225" si="1561">IFERROR(VLOOKUP(C5212,Tabla_Insumos,4,FALSE),"")</f>
        <v/>
      </c>
      <c r="B5212" s="222" t="str">
        <f>IFERROR(VLOOKUP(C5212,Tabla_Insumos,5,FALSE),"")</f>
        <v/>
      </c>
      <c r="C5212" s="223"/>
      <c r="D5212" s="224" t="str">
        <f t="shared" ref="D5212:D5225" si="1562">IFERROR(VLOOKUP(C5212,Tabla_Insumos,2,FALSE),"")</f>
        <v/>
      </c>
      <c r="E5212" s="225"/>
      <c r="F5212" s="226">
        <f t="shared" ref="F5212:F5225" si="1563">IFERROR(VLOOKUP(C5212,Tabla_Insumos,3,FALSE),0)</f>
        <v>0</v>
      </c>
      <c r="G5212" s="286">
        <f>ROUND(E5212*F5212,2)</f>
        <v>0</v>
      </c>
    </row>
    <row r="5213" spans="1:123" s="229" customFormat="1" ht="24" customHeight="1" x14ac:dyDescent="0.2">
      <c r="A5213" s="224" t="str">
        <f t="shared" si="1561"/>
        <v/>
      </c>
      <c r="B5213" s="222" t="str">
        <f t="shared" ref="B5213:B5225" si="1564">IFERROR(VLOOKUP(C5213,Tabla_Insumos,5,FALSE),"")</f>
        <v/>
      </c>
      <c r="C5213" s="223"/>
      <c r="D5213" s="224" t="str">
        <f t="shared" si="1562"/>
        <v/>
      </c>
      <c r="E5213" s="225"/>
      <c r="F5213" s="226">
        <f t="shared" si="1563"/>
        <v>0</v>
      </c>
      <c r="G5213" s="286">
        <f t="shared" ref="G5213:G5225" si="1565">ROUND(E5213*F5213,2)</f>
        <v>0</v>
      </c>
    </row>
    <row r="5214" spans="1:123" s="229" customFormat="1" ht="24" customHeight="1" x14ac:dyDescent="0.2">
      <c r="A5214" s="224" t="str">
        <f t="shared" si="1561"/>
        <v/>
      </c>
      <c r="B5214" s="222" t="str">
        <f t="shared" si="1564"/>
        <v/>
      </c>
      <c r="C5214" s="223"/>
      <c r="D5214" s="224" t="str">
        <f t="shared" si="1562"/>
        <v/>
      </c>
      <c r="E5214" s="225"/>
      <c r="F5214" s="226">
        <f t="shared" si="1563"/>
        <v>0</v>
      </c>
      <c r="G5214" s="286">
        <f t="shared" si="1565"/>
        <v>0</v>
      </c>
    </row>
    <row r="5215" spans="1:123" s="229" customFormat="1" ht="24" customHeight="1" x14ac:dyDescent="0.2">
      <c r="A5215" s="224" t="str">
        <f t="shared" si="1561"/>
        <v/>
      </c>
      <c r="B5215" s="222" t="str">
        <f t="shared" si="1564"/>
        <v/>
      </c>
      <c r="C5215" s="223"/>
      <c r="D5215" s="224" t="str">
        <f t="shared" si="1562"/>
        <v/>
      </c>
      <c r="E5215" s="225"/>
      <c r="F5215" s="226">
        <f t="shared" si="1563"/>
        <v>0</v>
      </c>
      <c r="G5215" s="286">
        <f t="shared" si="1565"/>
        <v>0</v>
      </c>
    </row>
    <row r="5216" spans="1:123" s="229" customFormat="1" ht="24" customHeight="1" x14ac:dyDescent="0.2">
      <c r="A5216" s="224" t="str">
        <f t="shared" si="1561"/>
        <v/>
      </c>
      <c r="B5216" s="222" t="str">
        <f t="shared" si="1564"/>
        <v/>
      </c>
      <c r="C5216" s="223"/>
      <c r="D5216" s="224" t="str">
        <f t="shared" si="1562"/>
        <v/>
      </c>
      <c r="E5216" s="225"/>
      <c r="F5216" s="226">
        <f t="shared" si="1563"/>
        <v>0</v>
      </c>
      <c r="G5216" s="286">
        <f t="shared" si="1565"/>
        <v>0</v>
      </c>
    </row>
    <row r="5217" spans="1:7" s="229" customFormat="1" ht="24" customHeight="1" x14ac:dyDescent="0.2">
      <c r="A5217" s="224" t="str">
        <f t="shared" si="1561"/>
        <v/>
      </c>
      <c r="B5217" s="222" t="str">
        <f t="shared" si="1564"/>
        <v/>
      </c>
      <c r="C5217" s="223"/>
      <c r="D5217" s="224" t="str">
        <f t="shared" si="1562"/>
        <v/>
      </c>
      <c r="E5217" s="225"/>
      <c r="F5217" s="226">
        <f t="shared" si="1563"/>
        <v>0</v>
      </c>
      <c r="G5217" s="286">
        <f t="shared" si="1565"/>
        <v>0</v>
      </c>
    </row>
    <row r="5218" spans="1:7" s="229" customFormat="1" ht="24" customHeight="1" x14ac:dyDescent="0.2">
      <c r="A5218" s="224" t="str">
        <f t="shared" si="1561"/>
        <v/>
      </c>
      <c r="B5218" s="222" t="str">
        <f t="shared" si="1564"/>
        <v/>
      </c>
      <c r="C5218" s="223"/>
      <c r="D5218" s="224" t="str">
        <f t="shared" si="1562"/>
        <v/>
      </c>
      <c r="E5218" s="225"/>
      <c r="F5218" s="226">
        <f t="shared" si="1563"/>
        <v>0</v>
      </c>
      <c r="G5218" s="286">
        <f t="shared" si="1565"/>
        <v>0</v>
      </c>
    </row>
    <row r="5219" spans="1:7" s="229" customFormat="1" ht="24" customHeight="1" x14ac:dyDescent="0.2">
      <c r="A5219" s="224" t="str">
        <f t="shared" si="1561"/>
        <v/>
      </c>
      <c r="B5219" s="222" t="str">
        <f t="shared" si="1564"/>
        <v/>
      </c>
      <c r="C5219" s="223"/>
      <c r="D5219" s="224" t="str">
        <f t="shared" si="1562"/>
        <v/>
      </c>
      <c r="E5219" s="225"/>
      <c r="F5219" s="226">
        <f t="shared" si="1563"/>
        <v>0</v>
      </c>
      <c r="G5219" s="286">
        <f t="shared" si="1565"/>
        <v>0</v>
      </c>
    </row>
    <row r="5220" spans="1:7" s="229" customFormat="1" ht="24" customHeight="1" x14ac:dyDescent="0.2">
      <c r="A5220" s="224" t="str">
        <f t="shared" si="1561"/>
        <v/>
      </c>
      <c r="B5220" s="222" t="str">
        <f t="shared" si="1564"/>
        <v/>
      </c>
      <c r="C5220" s="223"/>
      <c r="D5220" s="224" t="str">
        <f t="shared" si="1562"/>
        <v/>
      </c>
      <c r="E5220" s="225"/>
      <c r="F5220" s="226">
        <f t="shared" si="1563"/>
        <v>0</v>
      </c>
      <c r="G5220" s="286">
        <f t="shared" si="1565"/>
        <v>0</v>
      </c>
    </row>
    <row r="5221" spans="1:7" s="229" customFormat="1" ht="24" customHeight="1" x14ac:dyDescent="0.2">
      <c r="A5221" s="224" t="str">
        <f t="shared" si="1561"/>
        <v/>
      </c>
      <c r="B5221" s="222" t="str">
        <f t="shared" si="1564"/>
        <v/>
      </c>
      <c r="C5221" s="223"/>
      <c r="D5221" s="224" t="str">
        <f t="shared" si="1562"/>
        <v/>
      </c>
      <c r="E5221" s="225"/>
      <c r="F5221" s="226">
        <f t="shared" si="1563"/>
        <v>0</v>
      </c>
      <c r="G5221" s="286">
        <f t="shared" si="1565"/>
        <v>0</v>
      </c>
    </row>
    <row r="5222" spans="1:7" s="229" customFormat="1" ht="24" customHeight="1" x14ac:dyDescent="0.2">
      <c r="A5222" s="224" t="str">
        <f t="shared" si="1561"/>
        <v/>
      </c>
      <c r="B5222" s="222" t="str">
        <f t="shared" si="1564"/>
        <v/>
      </c>
      <c r="C5222" s="223"/>
      <c r="D5222" s="224" t="str">
        <f t="shared" si="1562"/>
        <v/>
      </c>
      <c r="E5222" s="225"/>
      <c r="F5222" s="226">
        <f t="shared" si="1563"/>
        <v>0</v>
      </c>
      <c r="G5222" s="286">
        <f t="shared" si="1565"/>
        <v>0</v>
      </c>
    </row>
    <row r="5223" spans="1:7" s="229" customFormat="1" ht="24" customHeight="1" x14ac:dyDescent="0.2">
      <c r="A5223" s="224" t="str">
        <f t="shared" si="1561"/>
        <v/>
      </c>
      <c r="B5223" s="222" t="str">
        <f t="shared" si="1564"/>
        <v/>
      </c>
      <c r="C5223" s="223"/>
      <c r="D5223" s="224" t="str">
        <f t="shared" si="1562"/>
        <v/>
      </c>
      <c r="E5223" s="225"/>
      <c r="F5223" s="226">
        <f t="shared" si="1563"/>
        <v>0</v>
      </c>
      <c r="G5223" s="286">
        <f t="shared" si="1565"/>
        <v>0</v>
      </c>
    </row>
    <row r="5224" spans="1:7" s="229" customFormat="1" ht="24" customHeight="1" x14ac:dyDescent="0.2">
      <c r="A5224" s="224" t="str">
        <f t="shared" si="1561"/>
        <v/>
      </c>
      <c r="B5224" s="222" t="str">
        <f t="shared" si="1564"/>
        <v/>
      </c>
      <c r="C5224" s="223"/>
      <c r="D5224" s="224" t="str">
        <f t="shared" si="1562"/>
        <v/>
      </c>
      <c r="E5224" s="225"/>
      <c r="F5224" s="226">
        <f t="shared" si="1563"/>
        <v>0</v>
      </c>
      <c r="G5224" s="286">
        <f t="shared" si="1565"/>
        <v>0</v>
      </c>
    </row>
    <row r="5225" spans="1:7" s="229" customFormat="1" ht="24" customHeight="1" x14ac:dyDescent="0.2">
      <c r="A5225" s="224" t="str">
        <f t="shared" si="1561"/>
        <v/>
      </c>
      <c r="B5225" s="222" t="str">
        <f t="shared" si="1564"/>
        <v/>
      </c>
      <c r="C5225" s="223"/>
      <c r="D5225" s="224" t="str">
        <f t="shared" si="1562"/>
        <v/>
      </c>
      <c r="E5225" s="225"/>
      <c r="F5225" s="227">
        <f t="shared" si="1563"/>
        <v>0</v>
      </c>
      <c r="G5225" s="286">
        <f t="shared" si="1565"/>
        <v>0</v>
      </c>
    </row>
    <row r="5226" spans="1:7" ht="24" customHeight="1" x14ac:dyDescent="0.2">
      <c r="A5226" s="287"/>
      <c r="D5226" s="97"/>
      <c r="E5226" s="98"/>
      <c r="F5226" s="273" t="s">
        <v>31</v>
      </c>
      <c r="G5226" s="288">
        <f>SUBTOTAL(9,G5212:G5225)</f>
        <v>0</v>
      </c>
    </row>
    <row r="5227" spans="1:7" ht="24" customHeight="1" x14ac:dyDescent="0.2">
      <c r="A5227" s="287"/>
      <c r="C5227" s="107" t="s">
        <v>605</v>
      </c>
      <c r="D5227" s="97"/>
      <c r="E5227" s="98"/>
      <c r="G5227" s="289"/>
    </row>
    <row r="5228" spans="1:7" s="229" customFormat="1" ht="24" customHeight="1" x14ac:dyDescent="0.2">
      <c r="A5228" s="224" t="str">
        <f t="shared" ref="A5228:A5235" si="1566">IFERROR(VLOOKUP(C5228,Tabla_Insumos,4,FALSE),"")</f>
        <v/>
      </c>
      <c r="B5228" s="222">
        <f t="shared" ref="B5228:B5235" si="1567">IFERROR(VLOOKUP(A5228,Tabla_Indices,5,FALSE),"")</f>
        <v>0</v>
      </c>
      <c r="C5228" s="223"/>
      <c r="D5228" s="224" t="str">
        <f t="shared" ref="D5228:D5235" si="1568">IFERROR(VLOOKUP(C5228,Tabla_Insumos,2,FALSE),"")</f>
        <v/>
      </c>
      <c r="E5228" s="225"/>
      <c r="F5228" s="228">
        <f t="shared" ref="F5228:F5235" si="1569">IFERROR(VLOOKUP(C5228,Tabla_Insumos,3,FALSE),0)</f>
        <v>0</v>
      </c>
      <c r="G5228" s="286">
        <f>ROUND(E5228*F5228,2)</f>
        <v>0</v>
      </c>
    </row>
    <row r="5229" spans="1:7" s="229" customFormat="1" ht="24" customHeight="1" x14ac:dyDescent="0.2">
      <c r="A5229" s="224" t="str">
        <f t="shared" si="1566"/>
        <v/>
      </c>
      <c r="B5229" s="222">
        <f t="shared" si="1567"/>
        <v>0</v>
      </c>
      <c r="C5229" s="223"/>
      <c r="D5229" s="224" t="str">
        <f t="shared" si="1568"/>
        <v/>
      </c>
      <c r="E5229" s="225"/>
      <c r="F5229" s="228">
        <f t="shared" si="1569"/>
        <v>0</v>
      </c>
      <c r="G5229" s="286">
        <f>ROUND(E5229*F5229,2)</f>
        <v>0</v>
      </c>
    </row>
    <row r="5230" spans="1:7" s="229" customFormat="1" ht="24" customHeight="1" x14ac:dyDescent="0.2">
      <c r="A5230" s="224" t="str">
        <f t="shared" si="1566"/>
        <v/>
      </c>
      <c r="B5230" s="222">
        <f t="shared" si="1567"/>
        <v>0</v>
      </c>
      <c r="C5230" s="223"/>
      <c r="D5230" s="224" t="str">
        <f t="shared" si="1568"/>
        <v/>
      </c>
      <c r="E5230" s="225"/>
      <c r="F5230" s="228">
        <f t="shared" si="1569"/>
        <v>0</v>
      </c>
      <c r="G5230" s="286">
        <f t="shared" ref="G5230:G5235" si="1570">ROUND(E5230*F5230,2)</f>
        <v>0</v>
      </c>
    </row>
    <row r="5231" spans="1:7" s="229" customFormat="1" ht="24" customHeight="1" x14ac:dyDescent="0.2">
      <c r="A5231" s="224" t="str">
        <f t="shared" si="1566"/>
        <v/>
      </c>
      <c r="B5231" s="222">
        <f t="shared" si="1567"/>
        <v>0</v>
      </c>
      <c r="C5231" s="223"/>
      <c r="D5231" s="224" t="str">
        <f t="shared" si="1568"/>
        <v/>
      </c>
      <c r="E5231" s="225"/>
      <c r="F5231" s="228">
        <f t="shared" si="1569"/>
        <v>0</v>
      </c>
      <c r="G5231" s="286">
        <f t="shared" si="1570"/>
        <v>0</v>
      </c>
    </row>
    <row r="5232" spans="1:7" s="229" customFormat="1" ht="24" customHeight="1" x14ac:dyDescent="0.2">
      <c r="A5232" s="224" t="str">
        <f t="shared" si="1566"/>
        <v/>
      </c>
      <c r="B5232" s="222">
        <f t="shared" si="1567"/>
        <v>0</v>
      </c>
      <c r="C5232" s="223"/>
      <c r="D5232" s="224" t="str">
        <f t="shared" si="1568"/>
        <v/>
      </c>
      <c r="E5232" s="225"/>
      <c r="F5232" s="226">
        <f t="shared" si="1569"/>
        <v>0</v>
      </c>
      <c r="G5232" s="286">
        <f t="shared" si="1570"/>
        <v>0</v>
      </c>
    </row>
    <row r="5233" spans="1:7" s="229" customFormat="1" ht="24" customHeight="1" x14ac:dyDescent="0.2">
      <c r="A5233" s="224" t="str">
        <f t="shared" si="1566"/>
        <v/>
      </c>
      <c r="B5233" s="222">
        <f t="shared" si="1567"/>
        <v>0</v>
      </c>
      <c r="C5233" s="223"/>
      <c r="D5233" s="224" t="str">
        <f t="shared" si="1568"/>
        <v/>
      </c>
      <c r="E5233" s="225"/>
      <c r="F5233" s="226">
        <f t="shared" si="1569"/>
        <v>0</v>
      </c>
      <c r="G5233" s="286">
        <f t="shared" si="1570"/>
        <v>0</v>
      </c>
    </row>
    <row r="5234" spans="1:7" s="229" customFormat="1" ht="24" customHeight="1" x14ac:dyDescent="0.2">
      <c r="A5234" s="224" t="str">
        <f t="shared" si="1566"/>
        <v/>
      </c>
      <c r="B5234" s="222">
        <f t="shared" si="1567"/>
        <v>0</v>
      </c>
      <c r="C5234" s="223"/>
      <c r="D5234" s="224" t="str">
        <f t="shared" si="1568"/>
        <v/>
      </c>
      <c r="E5234" s="225"/>
      <c r="F5234" s="226">
        <f t="shared" si="1569"/>
        <v>0</v>
      </c>
      <c r="G5234" s="286">
        <f t="shared" si="1570"/>
        <v>0</v>
      </c>
    </row>
    <row r="5235" spans="1:7" s="229" customFormat="1" ht="24" customHeight="1" x14ac:dyDescent="0.2">
      <c r="A5235" s="224" t="str">
        <f t="shared" si="1566"/>
        <v/>
      </c>
      <c r="B5235" s="222">
        <f t="shared" si="1567"/>
        <v>0</v>
      </c>
      <c r="C5235" s="223"/>
      <c r="D5235" s="224" t="str">
        <f t="shared" si="1568"/>
        <v/>
      </c>
      <c r="E5235" s="225"/>
      <c r="F5235" s="226">
        <f t="shared" si="1569"/>
        <v>0</v>
      </c>
      <c r="G5235" s="286">
        <f t="shared" si="1570"/>
        <v>0</v>
      </c>
    </row>
    <row r="5236" spans="1:7" ht="24" customHeight="1" x14ac:dyDescent="0.2">
      <c r="A5236" s="287"/>
      <c r="D5236" s="97"/>
      <c r="E5236" s="98"/>
      <c r="F5236" s="273" t="s">
        <v>32</v>
      </c>
      <c r="G5236" s="288">
        <f>SUBTOTAL(9,G5228:G5235)</f>
        <v>0</v>
      </c>
    </row>
    <row r="5237" spans="1:7" ht="24" customHeight="1" x14ac:dyDescent="0.2">
      <c r="A5237" s="287"/>
      <c r="C5237" s="107" t="s">
        <v>606</v>
      </c>
      <c r="D5237" s="97"/>
      <c r="E5237" s="98"/>
      <c r="G5237" s="289"/>
    </row>
    <row r="5238" spans="1:7" s="229" customFormat="1" ht="24" customHeight="1" x14ac:dyDescent="0.2">
      <c r="A5238" s="224" t="str">
        <f t="shared" ref="A5238:A5246" si="1571">IFERROR(VLOOKUP(C5238,Tabla_Insumos,4,FALSE),"")</f>
        <v/>
      </c>
      <c r="B5238" s="222" t="str">
        <f t="shared" ref="B5238:B5246" si="1572">IFERROR(VLOOKUP(C5238,Tabla_Insumos,5,FALSE),"")</f>
        <v/>
      </c>
      <c r="C5238" s="223"/>
      <c r="D5238" s="224" t="str">
        <f t="shared" ref="D5238:D5246" si="1573">IFERROR(VLOOKUP(C5238,Tabla_Insumos,2,FALSE),"")</f>
        <v/>
      </c>
      <c r="E5238" s="225"/>
      <c r="F5238" s="226">
        <f t="shared" ref="F5238:F5246" si="1574">IFERROR(VLOOKUP(C5238,Tabla_Insumos,3,FALSE),0)</f>
        <v>0</v>
      </c>
      <c r="G5238" s="286">
        <f t="shared" ref="G5238:G5246" si="1575">ROUND(E5238*F5238,2)</f>
        <v>0</v>
      </c>
    </row>
    <row r="5239" spans="1:7" s="229" customFormat="1" ht="24" customHeight="1" x14ac:dyDescent="0.2">
      <c r="A5239" s="224" t="str">
        <f t="shared" si="1571"/>
        <v/>
      </c>
      <c r="B5239" s="222" t="str">
        <f t="shared" si="1572"/>
        <v/>
      </c>
      <c r="C5239" s="223"/>
      <c r="D5239" s="224" t="str">
        <f t="shared" si="1573"/>
        <v/>
      </c>
      <c r="E5239" s="225"/>
      <c r="F5239" s="226">
        <f t="shared" si="1574"/>
        <v>0</v>
      </c>
      <c r="G5239" s="286">
        <f t="shared" si="1575"/>
        <v>0</v>
      </c>
    </row>
    <row r="5240" spans="1:7" s="229" customFormat="1" ht="24" customHeight="1" x14ac:dyDescent="0.2">
      <c r="A5240" s="224" t="str">
        <f t="shared" si="1571"/>
        <v/>
      </c>
      <c r="B5240" s="222" t="str">
        <f t="shared" si="1572"/>
        <v/>
      </c>
      <c r="C5240" s="223"/>
      <c r="D5240" s="224" t="str">
        <f t="shared" si="1573"/>
        <v/>
      </c>
      <c r="E5240" s="225"/>
      <c r="F5240" s="226">
        <f t="shared" si="1574"/>
        <v>0</v>
      </c>
      <c r="G5240" s="286">
        <f t="shared" si="1575"/>
        <v>0</v>
      </c>
    </row>
    <row r="5241" spans="1:7" s="229" customFormat="1" ht="24" customHeight="1" x14ac:dyDescent="0.2">
      <c r="A5241" s="224" t="str">
        <f t="shared" si="1571"/>
        <v/>
      </c>
      <c r="B5241" s="222" t="str">
        <f t="shared" si="1572"/>
        <v/>
      </c>
      <c r="C5241" s="223"/>
      <c r="D5241" s="224" t="str">
        <f t="shared" si="1573"/>
        <v/>
      </c>
      <c r="E5241" s="225"/>
      <c r="F5241" s="226">
        <f t="shared" si="1574"/>
        <v>0</v>
      </c>
      <c r="G5241" s="286">
        <f t="shared" si="1575"/>
        <v>0</v>
      </c>
    </row>
    <row r="5242" spans="1:7" s="229" customFormat="1" ht="24" customHeight="1" x14ac:dyDescent="0.2">
      <c r="A5242" s="224" t="str">
        <f t="shared" si="1571"/>
        <v/>
      </c>
      <c r="B5242" s="222" t="str">
        <f t="shared" si="1572"/>
        <v/>
      </c>
      <c r="C5242" s="223"/>
      <c r="D5242" s="224" t="str">
        <f t="shared" si="1573"/>
        <v/>
      </c>
      <c r="E5242" s="225"/>
      <c r="F5242" s="226">
        <f t="shared" si="1574"/>
        <v>0</v>
      </c>
      <c r="G5242" s="286">
        <f t="shared" si="1575"/>
        <v>0</v>
      </c>
    </row>
    <row r="5243" spans="1:7" s="229" customFormat="1" ht="24" customHeight="1" x14ac:dyDescent="0.2">
      <c r="A5243" s="224" t="str">
        <f t="shared" si="1571"/>
        <v/>
      </c>
      <c r="B5243" s="222" t="str">
        <f t="shared" si="1572"/>
        <v/>
      </c>
      <c r="C5243" s="223"/>
      <c r="D5243" s="224" t="str">
        <f t="shared" si="1573"/>
        <v/>
      </c>
      <c r="E5243" s="225"/>
      <c r="F5243" s="226">
        <f t="shared" si="1574"/>
        <v>0</v>
      </c>
      <c r="G5243" s="286">
        <f t="shared" si="1575"/>
        <v>0</v>
      </c>
    </row>
    <row r="5244" spans="1:7" s="229" customFormat="1" ht="24" customHeight="1" x14ac:dyDescent="0.2">
      <c r="A5244" s="224" t="str">
        <f t="shared" si="1571"/>
        <v/>
      </c>
      <c r="B5244" s="222" t="str">
        <f t="shared" si="1572"/>
        <v/>
      </c>
      <c r="C5244" s="223"/>
      <c r="D5244" s="224" t="str">
        <f t="shared" si="1573"/>
        <v/>
      </c>
      <c r="E5244" s="225"/>
      <c r="F5244" s="226">
        <f t="shared" si="1574"/>
        <v>0</v>
      </c>
      <c r="G5244" s="286">
        <f t="shared" si="1575"/>
        <v>0</v>
      </c>
    </row>
    <row r="5245" spans="1:7" s="229" customFormat="1" ht="24" customHeight="1" x14ac:dyDescent="0.2">
      <c r="A5245" s="224" t="str">
        <f t="shared" si="1571"/>
        <v/>
      </c>
      <c r="B5245" s="222" t="str">
        <f t="shared" si="1572"/>
        <v/>
      </c>
      <c r="C5245" s="223"/>
      <c r="D5245" s="224" t="str">
        <f t="shared" si="1573"/>
        <v/>
      </c>
      <c r="E5245" s="225"/>
      <c r="F5245" s="226">
        <f t="shared" si="1574"/>
        <v>0</v>
      </c>
      <c r="G5245" s="286">
        <f t="shared" si="1575"/>
        <v>0</v>
      </c>
    </row>
    <row r="5246" spans="1:7" s="229" customFormat="1" ht="24" customHeight="1" x14ac:dyDescent="0.2">
      <c r="A5246" s="224" t="str">
        <f t="shared" si="1571"/>
        <v/>
      </c>
      <c r="B5246" s="222" t="str">
        <f t="shared" si="1572"/>
        <v/>
      </c>
      <c r="C5246" s="223"/>
      <c r="D5246" s="224" t="str">
        <f t="shared" si="1573"/>
        <v/>
      </c>
      <c r="E5246" s="225"/>
      <c r="F5246" s="226">
        <f t="shared" si="1574"/>
        <v>0</v>
      </c>
      <c r="G5246" s="286">
        <f t="shared" si="1575"/>
        <v>0</v>
      </c>
    </row>
    <row r="5247" spans="1:7" ht="24" customHeight="1" x14ac:dyDescent="0.2">
      <c r="A5247" s="290"/>
      <c r="B5247" s="97"/>
      <c r="D5247" s="97"/>
      <c r="E5247" s="98"/>
      <c r="F5247" s="273" t="s">
        <v>33</v>
      </c>
      <c r="G5247" s="288">
        <f>SUBTOTAL(9,G5238:G5246)</f>
        <v>0</v>
      </c>
    </row>
    <row r="5248" spans="1:7" ht="24" customHeight="1" x14ac:dyDescent="0.2">
      <c r="A5248" s="291"/>
      <c r="B5248" s="97"/>
      <c r="D5248" s="97"/>
      <c r="E5248" s="98"/>
      <c r="G5248" s="289"/>
    </row>
    <row r="5249" spans="1:123" ht="24" customHeight="1" x14ac:dyDescent="0.2">
      <c r="A5249" s="292" t="str">
        <f>B5207</f>
        <v/>
      </c>
      <c r="B5249" s="293" t="str">
        <f>C5207</f>
        <v/>
      </c>
      <c r="C5249" s="104"/>
      <c r="D5249" s="104" t="s">
        <v>34</v>
      </c>
      <c r="E5249" s="105"/>
      <c r="F5249" s="295" t="s">
        <v>35</v>
      </c>
      <c r="G5249" s="294">
        <f>SUBTOTAL(9,G5212:G5248)</f>
        <v>0</v>
      </c>
    </row>
    <row r="5251" spans="1:123" ht="24" customHeight="1" x14ac:dyDescent="0.2">
      <c r="A5251" s="274" t="s">
        <v>37</v>
      </c>
      <c r="B5251" s="275"/>
      <c r="C5251" s="275"/>
      <c r="D5251" s="275"/>
      <c r="E5251" s="275"/>
      <c r="F5251" s="275"/>
      <c r="G5251" s="276"/>
    </row>
    <row r="5252" spans="1:123" ht="24" customHeight="1" x14ac:dyDescent="0.2">
      <c r="A5252" s="277" t="s">
        <v>602</v>
      </c>
      <c r="B5252" s="93" t="str">
        <f>Comitente</f>
        <v>DIRECCION PROVINCIAL DE ESPACIOS VERDES</v>
      </c>
      <c r="C5252" s="89"/>
      <c r="D5252" s="94"/>
      <c r="E5252" s="94"/>
      <c r="F5252" s="95"/>
      <c r="G5252" s="278"/>
    </row>
    <row r="5253" spans="1:123" ht="24" customHeight="1" x14ac:dyDescent="0.2">
      <c r="A5253" s="277" t="s">
        <v>603</v>
      </c>
      <c r="B5253" s="93">
        <f>Contratista</f>
        <v>0</v>
      </c>
      <c r="C5253" s="90"/>
      <c r="D5253" s="90"/>
      <c r="E5253" s="90"/>
      <c r="F5253" s="96"/>
      <c r="G5253" s="279"/>
    </row>
    <row r="5254" spans="1:123" ht="24" customHeight="1" x14ac:dyDescent="0.2">
      <c r="A5254" s="277" t="s">
        <v>24</v>
      </c>
      <c r="B5254" s="93" t="str">
        <f>Obra</f>
        <v>EXTRACCION DE MANGRULLO EXISTENTE, PROVISION DE NUEVO MANGRULLO Y REFUNCIONALIZACION DE JUEGOS DE NIÑOS EN PARQUE DE MAYO</v>
      </c>
      <c r="C5254" s="90"/>
      <c r="D5254" s="90"/>
      <c r="E5254" s="90"/>
      <c r="F5254" s="96" t="s">
        <v>38</v>
      </c>
      <c r="G5254" s="280">
        <f>Fecha_Base</f>
        <v>44865</v>
      </c>
    </row>
    <row r="5255" spans="1:123" ht="24" customHeight="1" x14ac:dyDescent="0.2">
      <c r="A5255" s="281" t="s">
        <v>601</v>
      </c>
      <c r="B5255" s="91" t="str">
        <f>Ubicación</f>
        <v>CAPITAL</v>
      </c>
      <c r="C5255" s="91"/>
      <c r="D5255" s="97"/>
      <c r="E5255" s="98"/>
      <c r="G5255" s="282"/>
    </row>
    <row r="5256" spans="1:123" ht="24" customHeight="1" x14ac:dyDescent="0.2">
      <c r="A5256" s="281" t="s">
        <v>39</v>
      </c>
      <c r="B5256" s="100" t="str">
        <f>IFERROR(VALUE(LEFT(B5257,FIND(".",B5257)-1)),"")</f>
        <v/>
      </c>
      <c r="C5256" s="92" t="str">
        <f>IFERROR(VLOOKUP(B5256,Tabla_CyP,2,FALSE),"")</f>
        <v/>
      </c>
      <c r="E5256" s="98"/>
      <c r="G5256" s="282"/>
    </row>
    <row r="5257" spans="1:123" ht="24" customHeight="1" x14ac:dyDescent="0.2">
      <c r="A5257" s="281" t="s">
        <v>25</v>
      </c>
      <c r="B5257" s="101" t="str">
        <f>IFERROR(VLOOKUP(COUNTIF($A$1:A5257,"ANALISIS DE PRECIOS"),Tabla_NumeroItem,2,FALSE),"")</f>
        <v/>
      </c>
      <c r="C5257" s="92" t="str">
        <f>IFERROR(VLOOKUP(B5257,Tabla_CyP,2,FALSE),"")</f>
        <v/>
      </c>
      <c r="D5257" s="97"/>
      <c r="E5257" s="98"/>
      <c r="F5257" s="96" t="s">
        <v>26</v>
      </c>
      <c r="G5257" s="283" t="str">
        <f>IFERROR(VLOOKUP(B5257,Tabla_CyP,4,FALSE),"")</f>
        <v/>
      </c>
    </row>
    <row r="5258" spans="1:123" ht="24" customHeight="1" x14ac:dyDescent="0.2">
      <c r="A5258" s="281"/>
      <c r="B5258" s="91"/>
      <c r="D5258" s="97"/>
      <c r="E5258" s="98"/>
      <c r="G5258" s="282"/>
    </row>
    <row r="5259" spans="1:123" ht="24" customHeight="1" x14ac:dyDescent="0.2">
      <c r="A5259" s="334" t="s">
        <v>507</v>
      </c>
      <c r="B5259" s="335"/>
      <c r="C5259" s="336" t="s">
        <v>0</v>
      </c>
      <c r="D5259" s="336" t="s">
        <v>27</v>
      </c>
      <c r="E5259" s="338" t="s">
        <v>28</v>
      </c>
      <c r="F5259" s="340" t="s">
        <v>29</v>
      </c>
      <c r="G5259" s="340" t="s">
        <v>30</v>
      </c>
    </row>
    <row r="5260" spans="1:123" s="97" customFormat="1" ht="24" customHeight="1" x14ac:dyDescent="0.2">
      <c r="A5260" s="102" t="s">
        <v>508</v>
      </c>
      <c r="B5260" s="102" t="s">
        <v>509</v>
      </c>
      <c r="C5260" s="337"/>
      <c r="D5260" s="337"/>
      <c r="E5260" s="339"/>
      <c r="F5260" s="341"/>
      <c r="G5260" s="341"/>
      <c r="H5260" s="230"/>
      <c r="I5260" s="230"/>
      <c r="J5260" s="230"/>
      <c r="K5260" s="230"/>
      <c r="L5260" s="230"/>
      <c r="M5260" s="230"/>
      <c r="N5260" s="230"/>
      <c r="O5260" s="230"/>
      <c r="P5260" s="230"/>
      <c r="Q5260" s="230"/>
      <c r="R5260" s="230"/>
      <c r="S5260" s="230"/>
      <c r="T5260" s="230"/>
      <c r="U5260" s="230"/>
      <c r="V5260" s="230"/>
      <c r="W5260" s="230"/>
      <c r="X5260" s="230"/>
      <c r="Y5260" s="230"/>
      <c r="Z5260" s="230"/>
      <c r="AA5260" s="230"/>
      <c r="AB5260" s="230"/>
      <c r="AC5260" s="230"/>
      <c r="AD5260" s="230"/>
      <c r="AE5260" s="230"/>
      <c r="AF5260" s="230"/>
      <c r="AG5260" s="230"/>
      <c r="AH5260" s="230"/>
      <c r="AI5260" s="230"/>
      <c r="AJ5260" s="230"/>
      <c r="AK5260" s="230"/>
      <c r="AL5260" s="230"/>
      <c r="AM5260" s="230"/>
      <c r="AN5260" s="230"/>
      <c r="AO5260" s="230"/>
      <c r="AP5260" s="230"/>
      <c r="AQ5260" s="230"/>
      <c r="AR5260" s="230"/>
      <c r="AS5260" s="230"/>
      <c r="AT5260" s="230"/>
      <c r="AU5260" s="230"/>
      <c r="AV5260" s="230"/>
      <c r="AW5260" s="230"/>
      <c r="AX5260" s="230"/>
      <c r="AY5260" s="230"/>
      <c r="AZ5260" s="230"/>
      <c r="BA5260" s="230"/>
      <c r="BB5260" s="230"/>
      <c r="BC5260" s="230"/>
      <c r="BD5260" s="230"/>
      <c r="BE5260" s="230"/>
      <c r="BF5260" s="230"/>
      <c r="BG5260" s="230"/>
      <c r="BH5260" s="230"/>
      <c r="BI5260" s="230"/>
      <c r="BJ5260" s="230"/>
      <c r="BK5260" s="230"/>
      <c r="BL5260" s="230"/>
      <c r="BM5260" s="230"/>
      <c r="BN5260" s="230"/>
      <c r="BO5260" s="230"/>
      <c r="BP5260" s="230"/>
      <c r="BQ5260" s="230"/>
      <c r="BR5260" s="230"/>
      <c r="BS5260" s="230"/>
      <c r="BT5260" s="230"/>
      <c r="BU5260" s="230"/>
      <c r="BV5260" s="230"/>
      <c r="BW5260" s="230"/>
      <c r="BX5260" s="230"/>
      <c r="BY5260" s="230"/>
      <c r="BZ5260" s="230"/>
      <c r="CA5260" s="230"/>
      <c r="CB5260" s="230"/>
      <c r="CC5260" s="230"/>
      <c r="CD5260" s="230"/>
      <c r="CE5260" s="230"/>
      <c r="CF5260" s="230"/>
      <c r="CG5260" s="230"/>
      <c r="CH5260" s="230"/>
      <c r="CI5260" s="230"/>
      <c r="CJ5260" s="230"/>
      <c r="CK5260" s="230"/>
      <c r="CL5260" s="230"/>
      <c r="CM5260" s="230"/>
      <c r="CN5260" s="230"/>
      <c r="CO5260" s="230"/>
      <c r="CP5260" s="230"/>
      <c r="CQ5260" s="230"/>
      <c r="CR5260" s="230"/>
      <c r="CS5260" s="230"/>
      <c r="CT5260" s="230"/>
      <c r="CU5260" s="230"/>
      <c r="CV5260" s="230"/>
      <c r="CW5260" s="230"/>
      <c r="CX5260" s="230"/>
      <c r="CY5260" s="230"/>
      <c r="CZ5260" s="230"/>
      <c r="DA5260" s="230"/>
      <c r="DB5260" s="230"/>
      <c r="DC5260" s="230"/>
      <c r="DD5260" s="230"/>
      <c r="DE5260" s="230"/>
      <c r="DF5260" s="230"/>
      <c r="DG5260" s="230"/>
      <c r="DH5260" s="230"/>
      <c r="DI5260" s="230"/>
      <c r="DJ5260" s="230"/>
      <c r="DK5260" s="230"/>
      <c r="DL5260" s="230"/>
      <c r="DM5260" s="230"/>
      <c r="DN5260" s="230"/>
      <c r="DO5260" s="230"/>
      <c r="DP5260" s="230"/>
      <c r="DQ5260" s="230"/>
      <c r="DR5260" s="230"/>
      <c r="DS5260" s="230"/>
    </row>
    <row r="5261" spans="1:123" ht="24" customHeight="1" x14ac:dyDescent="0.2">
      <c r="A5261" s="284"/>
      <c r="B5261" s="103"/>
      <c r="C5261" s="143" t="s">
        <v>604</v>
      </c>
      <c r="D5261" s="104"/>
      <c r="E5261" s="105"/>
      <c r="F5261" s="106"/>
      <c r="G5261" s="285"/>
    </row>
    <row r="5262" spans="1:123" s="229" customFormat="1" ht="24" customHeight="1" x14ac:dyDescent="0.2">
      <c r="A5262" s="224" t="str">
        <f t="shared" ref="A5262:A5275" si="1576">IFERROR(VLOOKUP(C5262,Tabla_Insumos,4,FALSE),"")</f>
        <v/>
      </c>
      <c r="B5262" s="222" t="str">
        <f>IFERROR(VLOOKUP(C5262,Tabla_Insumos,5,FALSE),"")</f>
        <v/>
      </c>
      <c r="C5262" s="223"/>
      <c r="D5262" s="224" t="str">
        <f t="shared" ref="D5262:D5275" si="1577">IFERROR(VLOOKUP(C5262,Tabla_Insumos,2,FALSE),"")</f>
        <v/>
      </c>
      <c r="E5262" s="225"/>
      <c r="F5262" s="226">
        <f t="shared" ref="F5262:F5275" si="1578">IFERROR(VLOOKUP(C5262,Tabla_Insumos,3,FALSE),0)</f>
        <v>0</v>
      </c>
      <c r="G5262" s="286">
        <f>ROUND(E5262*F5262,2)</f>
        <v>0</v>
      </c>
    </row>
    <row r="5263" spans="1:123" s="229" customFormat="1" ht="24" customHeight="1" x14ac:dyDescent="0.2">
      <c r="A5263" s="224" t="str">
        <f t="shared" si="1576"/>
        <v/>
      </c>
      <c r="B5263" s="222" t="str">
        <f t="shared" ref="B5263:B5275" si="1579">IFERROR(VLOOKUP(C5263,Tabla_Insumos,5,FALSE),"")</f>
        <v/>
      </c>
      <c r="C5263" s="223"/>
      <c r="D5263" s="224" t="str">
        <f t="shared" si="1577"/>
        <v/>
      </c>
      <c r="E5263" s="225"/>
      <c r="F5263" s="226">
        <f t="shared" si="1578"/>
        <v>0</v>
      </c>
      <c r="G5263" s="286">
        <f t="shared" ref="G5263:G5275" si="1580">ROUND(E5263*F5263,2)</f>
        <v>0</v>
      </c>
    </row>
    <row r="5264" spans="1:123" s="229" customFormat="1" ht="24" customHeight="1" x14ac:dyDescent="0.2">
      <c r="A5264" s="224" t="str">
        <f t="shared" si="1576"/>
        <v/>
      </c>
      <c r="B5264" s="222" t="str">
        <f t="shared" si="1579"/>
        <v/>
      </c>
      <c r="C5264" s="223"/>
      <c r="D5264" s="224" t="str">
        <f t="shared" si="1577"/>
        <v/>
      </c>
      <c r="E5264" s="225"/>
      <c r="F5264" s="226">
        <f t="shared" si="1578"/>
        <v>0</v>
      </c>
      <c r="G5264" s="286">
        <f t="shared" si="1580"/>
        <v>0</v>
      </c>
    </row>
    <row r="5265" spans="1:7" s="229" customFormat="1" ht="24" customHeight="1" x14ac:dyDescent="0.2">
      <c r="A5265" s="224" t="str">
        <f t="shared" si="1576"/>
        <v/>
      </c>
      <c r="B5265" s="222" t="str">
        <f t="shared" si="1579"/>
        <v/>
      </c>
      <c r="C5265" s="223"/>
      <c r="D5265" s="224" t="str">
        <f t="shared" si="1577"/>
        <v/>
      </c>
      <c r="E5265" s="225"/>
      <c r="F5265" s="226">
        <f t="shared" si="1578"/>
        <v>0</v>
      </c>
      <c r="G5265" s="286">
        <f t="shared" si="1580"/>
        <v>0</v>
      </c>
    </row>
    <row r="5266" spans="1:7" s="229" customFormat="1" ht="24" customHeight="1" x14ac:dyDescent="0.2">
      <c r="A5266" s="224" t="str">
        <f t="shared" si="1576"/>
        <v/>
      </c>
      <c r="B5266" s="222" t="str">
        <f t="shared" si="1579"/>
        <v/>
      </c>
      <c r="C5266" s="223"/>
      <c r="D5266" s="224" t="str">
        <f t="shared" si="1577"/>
        <v/>
      </c>
      <c r="E5266" s="225"/>
      <c r="F5266" s="226">
        <f t="shared" si="1578"/>
        <v>0</v>
      </c>
      <c r="G5266" s="286">
        <f t="shared" si="1580"/>
        <v>0</v>
      </c>
    </row>
    <row r="5267" spans="1:7" s="229" customFormat="1" ht="24" customHeight="1" x14ac:dyDescent="0.2">
      <c r="A5267" s="224" t="str">
        <f t="shared" si="1576"/>
        <v/>
      </c>
      <c r="B5267" s="222" t="str">
        <f t="shared" si="1579"/>
        <v/>
      </c>
      <c r="C5267" s="223"/>
      <c r="D5267" s="224" t="str">
        <f t="shared" si="1577"/>
        <v/>
      </c>
      <c r="E5267" s="225"/>
      <c r="F5267" s="226">
        <f t="shared" si="1578"/>
        <v>0</v>
      </c>
      <c r="G5267" s="286">
        <f t="shared" si="1580"/>
        <v>0</v>
      </c>
    </row>
    <row r="5268" spans="1:7" s="229" customFormat="1" ht="24" customHeight="1" x14ac:dyDescent="0.2">
      <c r="A5268" s="224" t="str">
        <f t="shared" si="1576"/>
        <v/>
      </c>
      <c r="B5268" s="222" t="str">
        <f t="shared" si="1579"/>
        <v/>
      </c>
      <c r="C5268" s="223"/>
      <c r="D5268" s="224" t="str">
        <f t="shared" si="1577"/>
        <v/>
      </c>
      <c r="E5268" s="225"/>
      <c r="F5268" s="226">
        <f t="shared" si="1578"/>
        <v>0</v>
      </c>
      <c r="G5268" s="286">
        <f t="shared" si="1580"/>
        <v>0</v>
      </c>
    </row>
    <row r="5269" spans="1:7" s="229" customFormat="1" ht="24" customHeight="1" x14ac:dyDescent="0.2">
      <c r="A5269" s="224" t="str">
        <f t="shared" si="1576"/>
        <v/>
      </c>
      <c r="B5269" s="222" t="str">
        <f t="shared" si="1579"/>
        <v/>
      </c>
      <c r="C5269" s="223"/>
      <c r="D5269" s="224" t="str">
        <f t="shared" si="1577"/>
        <v/>
      </c>
      <c r="E5269" s="225"/>
      <c r="F5269" s="226">
        <f t="shared" si="1578"/>
        <v>0</v>
      </c>
      <c r="G5269" s="286">
        <f t="shared" si="1580"/>
        <v>0</v>
      </c>
    </row>
    <row r="5270" spans="1:7" s="229" customFormat="1" ht="24" customHeight="1" x14ac:dyDescent="0.2">
      <c r="A5270" s="224" t="str">
        <f t="shared" si="1576"/>
        <v/>
      </c>
      <c r="B5270" s="222" t="str">
        <f t="shared" si="1579"/>
        <v/>
      </c>
      <c r="C5270" s="223"/>
      <c r="D5270" s="224" t="str">
        <f t="shared" si="1577"/>
        <v/>
      </c>
      <c r="E5270" s="225"/>
      <c r="F5270" s="226">
        <f t="shared" si="1578"/>
        <v>0</v>
      </c>
      <c r="G5270" s="286">
        <f t="shared" si="1580"/>
        <v>0</v>
      </c>
    </row>
    <row r="5271" spans="1:7" s="229" customFormat="1" ht="24" customHeight="1" x14ac:dyDescent="0.2">
      <c r="A5271" s="224" t="str">
        <f t="shared" si="1576"/>
        <v/>
      </c>
      <c r="B5271" s="222" t="str">
        <f t="shared" si="1579"/>
        <v/>
      </c>
      <c r="C5271" s="223"/>
      <c r="D5271" s="224" t="str">
        <f t="shared" si="1577"/>
        <v/>
      </c>
      <c r="E5271" s="225"/>
      <c r="F5271" s="226">
        <f t="shared" si="1578"/>
        <v>0</v>
      </c>
      <c r="G5271" s="286">
        <f t="shared" si="1580"/>
        <v>0</v>
      </c>
    </row>
    <row r="5272" spans="1:7" s="229" customFormat="1" ht="24" customHeight="1" x14ac:dyDescent="0.2">
      <c r="A5272" s="224" t="str">
        <f t="shared" si="1576"/>
        <v/>
      </c>
      <c r="B5272" s="222" t="str">
        <f t="shared" si="1579"/>
        <v/>
      </c>
      <c r="C5272" s="223"/>
      <c r="D5272" s="224" t="str">
        <f t="shared" si="1577"/>
        <v/>
      </c>
      <c r="E5272" s="225"/>
      <c r="F5272" s="226">
        <f t="shared" si="1578"/>
        <v>0</v>
      </c>
      <c r="G5272" s="286">
        <f t="shared" si="1580"/>
        <v>0</v>
      </c>
    </row>
    <row r="5273" spans="1:7" s="229" customFormat="1" ht="24" customHeight="1" x14ac:dyDescent="0.2">
      <c r="A5273" s="224" t="str">
        <f t="shared" si="1576"/>
        <v/>
      </c>
      <c r="B5273" s="222" t="str">
        <f t="shared" si="1579"/>
        <v/>
      </c>
      <c r="C5273" s="223"/>
      <c r="D5273" s="224" t="str">
        <f t="shared" si="1577"/>
        <v/>
      </c>
      <c r="E5273" s="225"/>
      <c r="F5273" s="226">
        <f t="shared" si="1578"/>
        <v>0</v>
      </c>
      <c r="G5273" s="286">
        <f t="shared" si="1580"/>
        <v>0</v>
      </c>
    </row>
    <row r="5274" spans="1:7" s="229" customFormat="1" ht="24" customHeight="1" x14ac:dyDescent="0.2">
      <c r="A5274" s="224" t="str">
        <f t="shared" si="1576"/>
        <v/>
      </c>
      <c r="B5274" s="222" t="str">
        <f t="shared" si="1579"/>
        <v/>
      </c>
      <c r="C5274" s="223"/>
      <c r="D5274" s="224" t="str">
        <f t="shared" si="1577"/>
        <v/>
      </c>
      <c r="E5274" s="225"/>
      <c r="F5274" s="226">
        <f t="shared" si="1578"/>
        <v>0</v>
      </c>
      <c r="G5274" s="286">
        <f t="shared" si="1580"/>
        <v>0</v>
      </c>
    </row>
    <row r="5275" spans="1:7" s="229" customFormat="1" ht="24" customHeight="1" x14ac:dyDescent="0.2">
      <c r="A5275" s="224" t="str">
        <f t="shared" si="1576"/>
        <v/>
      </c>
      <c r="B5275" s="222" t="str">
        <f t="shared" si="1579"/>
        <v/>
      </c>
      <c r="C5275" s="223"/>
      <c r="D5275" s="224" t="str">
        <f t="shared" si="1577"/>
        <v/>
      </c>
      <c r="E5275" s="225"/>
      <c r="F5275" s="227">
        <f t="shared" si="1578"/>
        <v>0</v>
      </c>
      <c r="G5275" s="286">
        <f t="shared" si="1580"/>
        <v>0</v>
      </c>
    </row>
    <row r="5276" spans="1:7" ht="24" customHeight="1" x14ac:dyDescent="0.2">
      <c r="A5276" s="287"/>
      <c r="D5276" s="97"/>
      <c r="E5276" s="98"/>
      <c r="F5276" s="273" t="s">
        <v>31</v>
      </c>
      <c r="G5276" s="288">
        <f>SUBTOTAL(9,G5262:G5275)</f>
        <v>0</v>
      </c>
    </row>
    <row r="5277" spans="1:7" ht="24" customHeight="1" x14ac:dyDescent="0.2">
      <c r="A5277" s="287"/>
      <c r="C5277" s="107" t="s">
        <v>605</v>
      </c>
      <c r="D5277" s="97"/>
      <c r="E5277" s="98"/>
      <c r="G5277" s="289"/>
    </row>
    <row r="5278" spans="1:7" s="229" customFormat="1" ht="24" customHeight="1" x14ac:dyDescent="0.2">
      <c r="A5278" s="224" t="str">
        <f t="shared" ref="A5278:A5285" si="1581">IFERROR(VLOOKUP(C5278,Tabla_Insumos,4,FALSE),"")</f>
        <v/>
      </c>
      <c r="B5278" s="222">
        <f t="shared" ref="B5278:B5285" si="1582">IFERROR(VLOOKUP(A5278,Tabla_Indices,5,FALSE),"")</f>
        <v>0</v>
      </c>
      <c r="C5278" s="223"/>
      <c r="D5278" s="224" t="str">
        <f t="shared" ref="D5278:D5285" si="1583">IFERROR(VLOOKUP(C5278,Tabla_Insumos,2,FALSE),"")</f>
        <v/>
      </c>
      <c r="E5278" s="225"/>
      <c r="F5278" s="228">
        <f t="shared" ref="F5278:F5285" si="1584">IFERROR(VLOOKUP(C5278,Tabla_Insumos,3,FALSE),0)</f>
        <v>0</v>
      </c>
      <c r="G5278" s="286">
        <f>ROUND(E5278*F5278,2)</f>
        <v>0</v>
      </c>
    </row>
    <row r="5279" spans="1:7" s="229" customFormat="1" ht="24" customHeight="1" x14ac:dyDescent="0.2">
      <c r="A5279" s="224" t="str">
        <f t="shared" si="1581"/>
        <v/>
      </c>
      <c r="B5279" s="222">
        <f t="shared" si="1582"/>
        <v>0</v>
      </c>
      <c r="C5279" s="223"/>
      <c r="D5279" s="224" t="str">
        <f t="shared" si="1583"/>
        <v/>
      </c>
      <c r="E5279" s="225"/>
      <c r="F5279" s="228">
        <f t="shared" si="1584"/>
        <v>0</v>
      </c>
      <c r="G5279" s="286">
        <f>ROUND(E5279*F5279,2)</f>
        <v>0</v>
      </c>
    </row>
    <row r="5280" spans="1:7" s="229" customFormat="1" ht="24" customHeight="1" x14ac:dyDescent="0.2">
      <c r="A5280" s="224" t="str">
        <f t="shared" si="1581"/>
        <v/>
      </c>
      <c r="B5280" s="222">
        <f t="shared" si="1582"/>
        <v>0</v>
      </c>
      <c r="C5280" s="223"/>
      <c r="D5280" s="224" t="str">
        <f t="shared" si="1583"/>
        <v/>
      </c>
      <c r="E5280" s="225"/>
      <c r="F5280" s="228">
        <f t="shared" si="1584"/>
        <v>0</v>
      </c>
      <c r="G5280" s="286">
        <f t="shared" ref="G5280:G5285" si="1585">ROUND(E5280*F5280,2)</f>
        <v>0</v>
      </c>
    </row>
    <row r="5281" spans="1:7" s="229" customFormat="1" ht="24" customHeight="1" x14ac:dyDescent="0.2">
      <c r="A5281" s="224" t="str">
        <f t="shared" si="1581"/>
        <v/>
      </c>
      <c r="B5281" s="222">
        <f t="shared" si="1582"/>
        <v>0</v>
      </c>
      <c r="C5281" s="223"/>
      <c r="D5281" s="224" t="str">
        <f t="shared" si="1583"/>
        <v/>
      </c>
      <c r="E5281" s="225"/>
      <c r="F5281" s="228">
        <f t="shared" si="1584"/>
        <v>0</v>
      </c>
      <c r="G5281" s="286">
        <f t="shared" si="1585"/>
        <v>0</v>
      </c>
    </row>
    <row r="5282" spans="1:7" s="229" customFormat="1" ht="24" customHeight="1" x14ac:dyDescent="0.2">
      <c r="A5282" s="224" t="str">
        <f t="shared" si="1581"/>
        <v/>
      </c>
      <c r="B5282" s="222">
        <f t="shared" si="1582"/>
        <v>0</v>
      </c>
      <c r="C5282" s="223"/>
      <c r="D5282" s="224" t="str">
        <f t="shared" si="1583"/>
        <v/>
      </c>
      <c r="E5282" s="225"/>
      <c r="F5282" s="226">
        <f t="shared" si="1584"/>
        <v>0</v>
      </c>
      <c r="G5282" s="286">
        <f t="shared" si="1585"/>
        <v>0</v>
      </c>
    </row>
    <row r="5283" spans="1:7" s="229" customFormat="1" ht="24" customHeight="1" x14ac:dyDescent="0.2">
      <c r="A5283" s="224" t="str">
        <f t="shared" si="1581"/>
        <v/>
      </c>
      <c r="B5283" s="222">
        <f t="shared" si="1582"/>
        <v>0</v>
      </c>
      <c r="C5283" s="223"/>
      <c r="D5283" s="224" t="str">
        <f t="shared" si="1583"/>
        <v/>
      </c>
      <c r="E5283" s="225"/>
      <c r="F5283" s="226">
        <f t="shared" si="1584"/>
        <v>0</v>
      </c>
      <c r="G5283" s="286">
        <f t="shared" si="1585"/>
        <v>0</v>
      </c>
    </row>
    <row r="5284" spans="1:7" s="229" customFormat="1" ht="24" customHeight="1" x14ac:dyDescent="0.2">
      <c r="A5284" s="224" t="str">
        <f t="shared" si="1581"/>
        <v/>
      </c>
      <c r="B5284" s="222">
        <f t="shared" si="1582"/>
        <v>0</v>
      </c>
      <c r="C5284" s="223"/>
      <c r="D5284" s="224" t="str">
        <f t="shared" si="1583"/>
        <v/>
      </c>
      <c r="E5284" s="225"/>
      <c r="F5284" s="226">
        <f t="shared" si="1584"/>
        <v>0</v>
      </c>
      <c r="G5284" s="286">
        <f t="shared" si="1585"/>
        <v>0</v>
      </c>
    </row>
    <row r="5285" spans="1:7" s="229" customFormat="1" ht="24" customHeight="1" x14ac:dyDescent="0.2">
      <c r="A5285" s="224" t="str">
        <f t="shared" si="1581"/>
        <v/>
      </c>
      <c r="B5285" s="222">
        <f t="shared" si="1582"/>
        <v>0</v>
      </c>
      <c r="C5285" s="223"/>
      <c r="D5285" s="224" t="str">
        <f t="shared" si="1583"/>
        <v/>
      </c>
      <c r="E5285" s="225"/>
      <c r="F5285" s="226">
        <f t="shared" si="1584"/>
        <v>0</v>
      </c>
      <c r="G5285" s="286">
        <f t="shared" si="1585"/>
        <v>0</v>
      </c>
    </row>
    <row r="5286" spans="1:7" ht="24" customHeight="1" x14ac:dyDescent="0.2">
      <c r="A5286" s="287"/>
      <c r="D5286" s="97"/>
      <c r="E5286" s="98"/>
      <c r="F5286" s="273" t="s">
        <v>32</v>
      </c>
      <c r="G5286" s="288">
        <f>SUBTOTAL(9,G5278:G5285)</f>
        <v>0</v>
      </c>
    </row>
    <row r="5287" spans="1:7" ht="24" customHeight="1" x14ac:dyDescent="0.2">
      <c r="A5287" s="287"/>
      <c r="C5287" s="107" t="s">
        <v>606</v>
      </c>
      <c r="D5287" s="97"/>
      <c r="E5287" s="98"/>
      <c r="G5287" s="289"/>
    </row>
    <row r="5288" spans="1:7" s="229" customFormat="1" ht="24" customHeight="1" x14ac:dyDescent="0.2">
      <c r="A5288" s="224" t="str">
        <f t="shared" ref="A5288:A5296" si="1586">IFERROR(VLOOKUP(C5288,Tabla_Insumos,4,FALSE),"")</f>
        <v/>
      </c>
      <c r="B5288" s="222" t="str">
        <f t="shared" ref="B5288:B5296" si="1587">IFERROR(VLOOKUP(C5288,Tabla_Insumos,5,FALSE),"")</f>
        <v/>
      </c>
      <c r="C5288" s="223"/>
      <c r="D5288" s="224" t="str">
        <f t="shared" ref="D5288:D5296" si="1588">IFERROR(VLOOKUP(C5288,Tabla_Insumos,2,FALSE),"")</f>
        <v/>
      </c>
      <c r="E5288" s="225"/>
      <c r="F5288" s="226">
        <f t="shared" ref="F5288:F5296" si="1589">IFERROR(VLOOKUP(C5288,Tabla_Insumos,3,FALSE),0)</f>
        <v>0</v>
      </c>
      <c r="G5288" s="286">
        <f t="shared" ref="G5288:G5296" si="1590">ROUND(E5288*F5288,2)</f>
        <v>0</v>
      </c>
    </row>
    <row r="5289" spans="1:7" s="229" customFormat="1" ht="24" customHeight="1" x14ac:dyDescent="0.2">
      <c r="A5289" s="224" t="str">
        <f t="shared" si="1586"/>
        <v/>
      </c>
      <c r="B5289" s="222" t="str">
        <f t="shared" si="1587"/>
        <v/>
      </c>
      <c r="C5289" s="223"/>
      <c r="D5289" s="224" t="str">
        <f t="shared" si="1588"/>
        <v/>
      </c>
      <c r="E5289" s="225"/>
      <c r="F5289" s="226">
        <f t="shared" si="1589"/>
        <v>0</v>
      </c>
      <c r="G5289" s="286">
        <f t="shared" si="1590"/>
        <v>0</v>
      </c>
    </row>
    <row r="5290" spans="1:7" s="229" customFormat="1" ht="24" customHeight="1" x14ac:dyDescent="0.2">
      <c r="A5290" s="224" t="str">
        <f t="shared" si="1586"/>
        <v/>
      </c>
      <c r="B5290" s="222" t="str">
        <f t="shared" si="1587"/>
        <v/>
      </c>
      <c r="C5290" s="223"/>
      <c r="D5290" s="224" t="str">
        <f t="shared" si="1588"/>
        <v/>
      </c>
      <c r="E5290" s="225"/>
      <c r="F5290" s="226">
        <f t="shared" si="1589"/>
        <v>0</v>
      </c>
      <c r="G5290" s="286">
        <f t="shared" si="1590"/>
        <v>0</v>
      </c>
    </row>
    <row r="5291" spans="1:7" s="229" customFormat="1" ht="24" customHeight="1" x14ac:dyDescent="0.2">
      <c r="A5291" s="224" t="str">
        <f t="shared" si="1586"/>
        <v/>
      </c>
      <c r="B5291" s="222" t="str">
        <f t="shared" si="1587"/>
        <v/>
      </c>
      <c r="C5291" s="223"/>
      <c r="D5291" s="224" t="str">
        <f t="shared" si="1588"/>
        <v/>
      </c>
      <c r="E5291" s="225"/>
      <c r="F5291" s="226">
        <f t="shared" si="1589"/>
        <v>0</v>
      </c>
      <c r="G5291" s="286">
        <f t="shared" si="1590"/>
        <v>0</v>
      </c>
    </row>
    <row r="5292" spans="1:7" s="229" customFormat="1" ht="24" customHeight="1" x14ac:dyDescent="0.2">
      <c r="A5292" s="224" t="str">
        <f t="shared" si="1586"/>
        <v/>
      </c>
      <c r="B5292" s="222" t="str">
        <f t="shared" si="1587"/>
        <v/>
      </c>
      <c r="C5292" s="223"/>
      <c r="D5292" s="224" t="str">
        <f t="shared" si="1588"/>
        <v/>
      </c>
      <c r="E5292" s="225"/>
      <c r="F5292" s="226">
        <f t="shared" si="1589"/>
        <v>0</v>
      </c>
      <c r="G5292" s="286">
        <f t="shared" si="1590"/>
        <v>0</v>
      </c>
    </row>
    <row r="5293" spans="1:7" s="229" customFormat="1" ht="24" customHeight="1" x14ac:dyDescent="0.2">
      <c r="A5293" s="224" t="str">
        <f t="shared" si="1586"/>
        <v/>
      </c>
      <c r="B5293" s="222" t="str">
        <f t="shared" si="1587"/>
        <v/>
      </c>
      <c r="C5293" s="223"/>
      <c r="D5293" s="224" t="str">
        <f t="shared" si="1588"/>
        <v/>
      </c>
      <c r="E5293" s="225"/>
      <c r="F5293" s="226">
        <f t="shared" si="1589"/>
        <v>0</v>
      </c>
      <c r="G5293" s="286">
        <f t="shared" si="1590"/>
        <v>0</v>
      </c>
    </row>
    <row r="5294" spans="1:7" s="229" customFormat="1" ht="24" customHeight="1" x14ac:dyDescent="0.2">
      <c r="A5294" s="224" t="str">
        <f t="shared" si="1586"/>
        <v/>
      </c>
      <c r="B5294" s="222" t="str">
        <f t="shared" si="1587"/>
        <v/>
      </c>
      <c r="C5294" s="223"/>
      <c r="D5294" s="224" t="str">
        <f t="shared" si="1588"/>
        <v/>
      </c>
      <c r="E5294" s="225"/>
      <c r="F5294" s="226">
        <f t="shared" si="1589"/>
        <v>0</v>
      </c>
      <c r="G5294" s="286">
        <f t="shared" si="1590"/>
        <v>0</v>
      </c>
    </row>
    <row r="5295" spans="1:7" s="229" customFormat="1" ht="24" customHeight="1" x14ac:dyDescent="0.2">
      <c r="A5295" s="224" t="str">
        <f t="shared" si="1586"/>
        <v/>
      </c>
      <c r="B5295" s="222" t="str">
        <f t="shared" si="1587"/>
        <v/>
      </c>
      <c r="C5295" s="223"/>
      <c r="D5295" s="224" t="str">
        <f t="shared" si="1588"/>
        <v/>
      </c>
      <c r="E5295" s="225"/>
      <c r="F5295" s="226">
        <f t="shared" si="1589"/>
        <v>0</v>
      </c>
      <c r="G5295" s="286">
        <f t="shared" si="1590"/>
        <v>0</v>
      </c>
    </row>
    <row r="5296" spans="1:7" s="229" customFormat="1" ht="24" customHeight="1" x14ac:dyDescent="0.2">
      <c r="A5296" s="224" t="str">
        <f t="shared" si="1586"/>
        <v/>
      </c>
      <c r="B5296" s="222" t="str">
        <f t="shared" si="1587"/>
        <v/>
      </c>
      <c r="C5296" s="223"/>
      <c r="D5296" s="224" t="str">
        <f t="shared" si="1588"/>
        <v/>
      </c>
      <c r="E5296" s="225"/>
      <c r="F5296" s="226">
        <f t="shared" si="1589"/>
        <v>0</v>
      </c>
      <c r="G5296" s="286">
        <f t="shared" si="1590"/>
        <v>0</v>
      </c>
    </row>
    <row r="5297" spans="1:123" ht="24" customHeight="1" x14ac:dyDescent="0.2">
      <c r="A5297" s="290"/>
      <c r="B5297" s="97"/>
      <c r="D5297" s="97"/>
      <c r="E5297" s="98"/>
      <c r="F5297" s="273" t="s">
        <v>33</v>
      </c>
      <c r="G5297" s="288">
        <f>SUBTOTAL(9,G5288:G5296)</f>
        <v>0</v>
      </c>
    </row>
    <row r="5298" spans="1:123" ht="24" customHeight="1" x14ac:dyDescent="0.2">
      <c r="A5298" s="291"/>
      <c r="B5298" s="97"/>
      <c r="D5298" s="97"/>
      <c r="E5298" s="98"/>
      <c r="G5298" s="289"/>
    </row>
    <row r="5299" spans="1:123" ht="24" customHeight="1" x14ac:dyDescent="0.2">
      <c r="A5299" s="292" t="str">
        <f>B5257</f>
        <v/>
      </c>
      <c r="B5299" s="293" t="str">
        <f>C5257</f>
        <v/>
      </c>
      <c r="C5299" s="104"/>
      <c r="D5299" s="104" t="s">
        <v>34</v>
      </c>
      <c r="E5299" s="105"/>
      <c r="F5299" s="295" t="s">
        <v>35</v>
      </c>
      <c r="G5299" s="294">
        <f>SUBTOTAL(9,G5262:G5298)</f>
        <v>0</v>
      </c>
    </row>
    <row r="5301" spans="1:123" ht="24" customHeight="1" x14ac:dyDescent="0.2">
      <c r="A5301" s="274" t="s">
        <v>37</v>
      </c>
      <c r="B5301" s="275"/>
      <c r="C5301" s="275"/>
      <c r="D5301" s="275"/>
      <c r="E5301" s="275"/>
      <c r="F5301" s="275"/>
      <c r="G5301" s="276"/>
    </row>
    <row r="5302" spans="1:123" ht="24" customHeight="1" x14ac:dyDescent="0.2">
      <c r="A5302" s="277" t="s">
        <v>602</v>
      </c>
      <c r="B5302" s="93" t="str">
        <f>Comitente</f>
        <v>DIRECCION PROVINCIAL DE ESPACIOS VERDES</v>
      </c>
      <c r="C5302" s="89"/>
      <c r="D5302" s="94"/>
      <c r="E5302" s="94"/>
      <c r="F5302" s="95"/>
      <c r="G5302" s="278"/>
    </row>
    <row r="5303" spans="1:123" ht="24" customHeight="1" x14ac:dyDescent="0.2">
      <c r="A5303" s="277" t="s">
        <v>603</v>
      </c>
      <c r="B5303" s="93">
        <f>Contratista</f>
        <v>0</v>
      </c>
      <c r="C5303" s="90"/>
      <c r="D5303" s="90"/>
      <c r="E5303" s="90"/>
      <c r="F5303" s="96"/>
      <c r="G5303" s="279"/>
    </row>
    <row r="5304" spans="1:123" ht="24" customHeight="1" x14ac:dyDescent="0.2">
      <c r="A5304" s="277" t="s">
        <v>24</v>
      </c>
      <c r="B5304" s="93" t="str">
        <f>Obra</f>
        <v>EXTRACCION DE MANGRULLO EXISTENTE, PROVISION DE NUEVO MANGRULLO Y REFUNCIONALIZACION DE JUEGOS DE NIÑOS EN PARQUE DE MAYO</v>
      </c>
      <c r="C5304" s="90"/>
      <c r="D5304" s="90"/>
      <c r="E5304" s="90"/>
      <c r="F5304" s="96" t="s">
        <v>38</v>
      </c>
      <c r="G5304" s="280">
        <f>Fecha_Base</f>
        <v>44865</v>
      </c>
    </row>
    <row r="5305" spans="1:123" ht="24" customHeight="1" x14ac:dyDescent="0.2">
      <c r="A5305" s="281" t="s">
        <v>601</v>
      </c>
      <c r="B5305" s="91" t="str">
        <f>Ubicación</f>
        <v>CAPITAL</v>
      </c>
      <c r="C5305" s="91"/>
      <c r="D5305" s="97"/>
      <c r="E5305" s="98"/>
      <c r="G5305" s="282"/>
    </row>
    <row r="5306" spans="1:123" ht="24" customHeight="1" x14ac:dyDescent="0.2">
      <c r="A5306" s="281" t="s">
        <v>39</v>
      </c>
      <c r="B5306" s="100" t="str">
        <f>IFERROR(VALUE(LEFT(B5307,FIND(".",B5307)-1)),"")</f>
        <v/>
      </c>
      <c r="C5306" s="92" t="str">
        <f>IFERROR(VLOOKUP(B5306,Tabla_CyP,2,FALSE),"")</f>
        <v/>
      </c>
      <c r="E5306" s="98"/>
      <c r="G5306" s="282"/>
    </row>
    <row r="5307" spans="1:123" ht="24" customHeight="1" x14ac:dyDescent="0.2">
      <c r="A5307" s="281" t="s">
        <v>25</v>
      </c>
      <c r="B5307" s="101" t="str">
        <f>IFERROR(VLOOKUP(COUNTIF($A$1:A5307,"ANALISIS DE PRECIOS"),Tabla_NumeroItem,2,FALSE),"")</f>
        <v/>
      </c>
      <c r="C5307" s="92" t="str">
        <f>IFERROR(VLOOKUP(B5307,Tabla_CyP,2,FALSE),"")</f>
        <v/>
      </c>
      <c r="D5307" s="97"/>
      <c r="E5307" s="98"/>
      <c r="F5307" s="96" t="s">
        <v>26</v>
      </c>
      <c r="G5307" s="283" t="str">
        <f>IFERROR(VLOOKUP(B5307,Tabla_CyP,4,FALSE),"")</f>
        <v/>
      </c>
    </row>
    <row r="5308" spans="1:123" ht="24" customHeight="1" x14ac:dyDescent="0.2">
      <c r="A5308" s="281"/>
      <c r="B5308" s="91"/>
      <c r="D5308" s="97"/>
      <c r="E5308" s="98"/>
      <c r="G5308" s="282"/>
    </row>
    <row r="5309" spans="1:123" ht="24" customHeight="1" x14ac:dyDescent="0.2">
      <c r="A5309" s="334" t="s">
        <v>507</v>
      </c>
      <c r="B5309" s="335"/>
      <c r="C5309" s="336" t="s">
        <v>0</v>
      </c>
      <c r="D5309" s="336" t="s">
        <v>27</v>
      </c>
      <c r="E5309" s="338" t="s">
        <v>28</v>
      </c>
      <c r="F5309" s="340" t="s">
        <v>29</v>
      </c>
      <c r="G5309" s="340" t="s">
        <v>30</v>
      </c>
    </row>
    <row r="5310" spans="1:123" s="97" customFormat="1" ht="24" customHeight="1" x14ac:dyDescent="0.2">
      <c r="A5310" s="102" t="s">
        <v>508</v>
      </c>
      <c r="B5310" s="102" t="s">
        <v>509</v>
      </c>
      <c r="C5310" s="337"/>
      <c r="D5310" s="337"/>
      <c r="E5310" s="339"/>
      <c r="F5310" s="341"/>
      <c r="G5310" s="341"/>
      <c r="H5310" s="230"/>
      <c r="I5310" s="230"/>
      <c r="J5310" s="230"/>
      <c r="K5310" s="230"/>
      <c r="L5310" s="230"/>
      <c r="M5310" s="230"/>
      <c r="N5310" s="230"/>
      <c r="O5310" s="230"/>
      <c r="P5310" s="230"/>
      <c r="Q5310" s="230"/>
      <c r="R5310" s="230"/>
      <c r="S5310" s="230"/>
      <c r="T5310" s="230"/>
      <c r="U5310" s="230"/>
      <c r="V5310" s="230"/>
      <c r="W5310" s="230"/>
      <c r="X5310" s="230"/>
      <c r="Y5310" s="230"/>
      <c r="Z5310" s="230"/>
      <c r="AA5310" s="230"/>
      <c r="AB5310" s="230"/>
      <c r="AC5310" s="230"/>
      <c r="AD5310" s="230"/>
      <c r="AE5310" s="230"/>
      <c r="AF5310" s="230"/>
      <c r="AG5310" s="230"/>
      <c r="AH5310" s="230"/>
      <c r="AI5310" s="230"/>
      <c r="AJ5310" s="230"/>
      <c r="AK5310" s="230"/>
      <c r="AL5310" s="230"/>
      <c r="AM5310" s="230"/>
      <c r="AN5310" s="230"/>
      <c r="AO5310" s="230"/>
      <c r="AP5310" s="230"/>
      <c r="AQ5310" s="230"/>
      <c r="AR5310" s="230"/>
      <c r="AS5310" s="230"/>
      <c r="AT5310" s="230"/>
      <c r="AU5310" s="230"/>
      <c r="AV5310" s="230"/>
      <c r="AW5310" s="230"/>
      <c r="AX5310" s="230"/>
      <c r="AY5310" s="230"/>
      <c r="AZ5310" s="230"/>
      <c r="BA5310" s="230"/>
      <c r="BB5310" s="230"/>
      <c r="BC5310" s="230"/>
      <c r="BD5310" s="230"/>
      <c r="BE5310" s="230"/>
      <c r="BF5310" s="230"/>
      <c r="BG5310" s="230"/>
      <c r="BH5310" s="230"/>
      <c r="BI5310" s="230"/>
      <c r="BJ5310" s="230"/>
      <c r="BK5310" s="230"/>
      <c r="BL5310" s="230"/>
      <c r="BM5310" s="230"/>
      <c r="BN5310" s="230"/>
      <c r="BO5310" s="230"/>
      <c r="BP5310" s="230"/>
      <c r="BQ5310" s="230"/>
      <c r="BR5310" s="230"/>
      <c r="BS5310" s="230"/>
      <c r="BT5310" s="230"/>
      <c r="BU5310" s="230"/>
      <c r="BV5310" s="230"/>
      <c r="BW5310" s="230"/>
      <c r="BX5310" s="230"/>
      <c r="BY5310" s="230"/>
      <c r="BZ5310" s="230"/>
      <c r="CA5310" s="230"/>
      <c r="CB5310" s="230"/>
      <c r="CC5310" s="230"/>
      <c r="CD5310" s="230"/>
      <c r="CE5310" s="230"/>
      <c r="CF5310" s="230"/>
      <c r="CG5310" s="230"/>
      <c r="CH5310" s="230"/>
      <c r="CI5310" s="230"/>
      <c r="CJ5310" s="230"/>
      <c r="CK5310" s="230"/>
      <c r="CL5310" s="230"/>
      <c r="CM5310" s="230"/>
      <c r="CN5310" s="230"/>
      <c r="CO5310" s="230"/>
      <c r="CP5310" s="230"/>
      <c r="CQ5310" s="230"/>
      <c r="CR5310" s="230"/>
      <c r="CS5310" s="230"/>
      <c r="CT5310" s="230"/>
      <c r="CU5310" s="230"/>
      <c r="CV5310" s="230"/>
      <c r="CW5310" s="230"/>
      <c r="CX5310" s="230"/>
      <c r="CY5310" s="230"/>
      <c r="CZ5310" s="230"/>
      <c r="DA5310" s="230"/>
      <c r="DB5310" s="230"/>
      <c r="DC5310" s="230"/>
      <c r="DD5310" s="230"/>
      <c r="DE5310" s="230"/>
      <c r="DF5310" s="230"/>
      <c r="DG5310" s="230"/>
      <c r="DH5310" s="230"/>
      <c r="DI5310" s="230"/>
      <c r="DJ5310" s="230"/>
      <c r="DK5310" s="230"/>
      <c r="DL5310" s="230"/>
      <c r="DM5310" s="230"/>
      <c r="DN5310" s="230"/>
      <c r="DO5310" s="230"/>
      <c r="DP5310" s="230"/>
      <c r="DQ5310" s="230"/>
      <c r="DR5310" s="230"/>
      <c r="DS5310" s="230"/>
    </row>
    <row r="5311" spans="1:123" ht="24" customHeight="1" x14ac:dyDescent="0.2">
      <c r="A5311" s="284"/>
      <c r="B5311" s="103"/>
      <c r="C5311" s="143" t="s">
        <v>604</v>
      </c>
      <c r="D5311" s="104"/>
      <c r="E5311" s="105"/>
      <c r="F5311" s="106"/>
      <c r="G5311" s="285"/>
    </row>
    <row r="5312" spans="1:123" s="229" customFormat="1" ht="24" customHeight="1" x14ac:dyDescent="0.2">
      <c r="A5312" s="224" t="str">
        <f t="shared" ref="A5312:A5325" si="1591">IFERROR(VLOOKUP(C5312,Tabla_Insumos,4,FALSE),"")</f>
        <v/>
      </c>
      <c r="B5312" s="222" t="str">
        <f>IFERROR(VLOOKUP(C5312,Tabla_Insumos,5,FALSE),"")</f>
        <v/>
      </c>
      <c r="C5312" s="223"/>
      <c r="D5312" s="224" t="str">
        <f t="shared" ref="D5312:D5325" si="1592">IFERROR(VLOOKUP(C5312,Tabla_Insumos,2,FALSE),"")</f>
        <v/>
      </c>
      <c r="E5312" s="225"/>
      <c r="F5312" s="226">
        <f t="shared" ref="F5312:F5325" si="1593">IFERROR(VLOOKUP(C5312,Tabla_Insumos,3,FALSE),0)</f>
        <v>0</v>
      </c>
      <c r="G5312" s="286">
        <f>ROUND(E5312*F5312,2)</f>
        <v>0</v>
      </c>
    </row>
    <row r="5313" spans="1:7" s="229" customFormat="1" ht="24" customHeight="1" x14ac:dyDescent="0.2">
      <c r="A5313" s="224" t="str">
        <f t="shared" si="1591"/>
        <v/>
      </c>
      <c r="B5313" s="222" t="str">
        <f t="shared" ref="B5313:B5325" si="1594">IFERROR(VLOOKUP(C5313,Tabla_Insumos,5,FALSE),"")</f>
        <v/>
      </c>
      <c r="C5313" s="223"/>
      <c r="D5313" s="224" t="str">
        <f t="shared" si="1592"/>
        <v/>
      </c>
      <c r="E5313" s="225"/>
      <c r="F5313" s="226">
        <f t="shared" si="1593"/>
        <v>0</v>
      </c>
      <c r="G5313" s="286">
        <f t="shared" ref="G5313:G5325" si="1595">ROUND(E5313*F5313,2)</f>
        <v>0</v>
      </c>
    </row>
    <row r="5314" spans="1:7" s="229" customFormat="1" ht="24" customHeight="1" x14ac:dyDescent="0.2">
      <c r="A5314" s="224" t="str">
        <f t="shared" si="1591"/>
        <v/>
      </c>
      <c r="B5314" s="222" t="str">
        <f t="shared" si="1594"/>
        <v/>
      </c>
      <c r="C5314" s="223"/>
      <c r="D5314" s="224" t="str">
        <f t="shared" si="1592"/>
        <v/>
      </c>
      <c r="E5314" s="225"/>
      <c r="F5314" s="226">
        <f t="shared" si="1593"/>
        <v>0</v>
      </c>
      <c r="G5314" s="286">
        <f t="shared" si="1595"/>
        <v>0</v>
      </c>
    </row>
    <row r="5315" spans="1:7" s="229" customFormat="1" ht="24" customHeight="1" x14ac:dyDescent="0.2">
      <c r="A5315" s="224" t="str">
        <f t="shared" si="1591"/>
        <v/>
      </c>
      <c r="B5315" s="222" t="str">
        <f t="shared" si="1594"/>
        <v/>
      </c>
      <c r="C5315" s="223"/>
      <c r="D5315" s="224" t="str">
        <f t="shared" si="1592"/>
        <v/>
      </c>
      <c r="E5315" s="225"/>
      <c r="F5315" s="226">
        <f t="shared" si="1593"/>
        <v>0</v>
      </c>
      <c r="G5315" s="286">
        <f t="shared" si="1595"/>
        <v>0</v>
      </c>
    </row>
    <row r="5316" spans="1:7" s="229" customFormat="1" ht="24" customHeight="1" x14ac:dyDescent="0.2">
      <c r="A5316" s="224" t="str">
        <f t="shared" si="1591"/>
        <v/>
      </c>
      <c r="B5316" s="222" t="str">
        <f t="shared" si="1594"/>
        <v/>
      </c>
      <c r="C5316" s="223"/>
      <c r="D5316" s="224" t="str">
        <f t="shared" si="1592"/>
        <v/>
      </c>
      <c r="E5316" s="225"/>
      <c r="F5316" s="226">
        <f t="shared" si="1593"/>
        <v>0</v>
      </c>
      <c r="G5316" s="286">
        <f t="shared" si="1595"/>
        <v>0</v>
      </c>
    </row>
    <row r="5317" spans="1:7" s="229" customFormat="1" ht="24" customHeight="1" x14ac:dyDescent="0.2">
      <c r="A5317" s="224" t="str">
        <f t="shared" si="1591"/>
        <v/>
      </c>
      <c r="B5317" s="222" t="str">
        <f t="shared" si="1594"/>
        <v/>
      </c>
      <c r="C5317" s="223"/>
      <c r="D5317" s="224" t="str">
        <f t="shared" si="1592"/>
        <v/>
      </c>
      <c r="E5317" s="225"/>
      <c r="F5317" s="226">
        <f t="shared" si="1593"/>
        <v>0</v>
      </c>
      <c r="G5317" s="286">
        <f t="shared" si="1595"/>
        <v>0</v>
      </c>
    </row>
    <row r="5318" spans="1:7" s="229" customFormat="1" ht="24" customHeight="1" x14ac:dyDescent="0.2">
      <c r="A5318" s="224" t="str">
        <f t="shared" si="1591"/>
        <v/>
      </c>
      <c r="B5318" s="222" t="str">
        <f t="shared" si="1594"/>
        <v/>
      </c>
      <c r="C5318" s="223"/>
      <c r="D5318" s="224" t="str">
        <f t="shared" si="1592"/>
        <v/>
      </c>
      <c r="E5318" s="225"/>
      <c r="F5318" s="226">
        <f t="shared" si="1593"/>
        <v>0</v>
      </c>
      <c r="G5318" s="286">
        <f t="shared" si="1595"/>
        <v>0</v>
      </c>
    </row>
    <row r="5319" spans="1:7" s="229" customFormat="1" ht="24" customHeight="1" x14ac:dyDescent="0.2">
      <c r="A5319" s="224" t="str">
        <f t="shared" si="1591"/>
        <v/>
      </c>
      <c r="B5319" s="222" t="str">
        <f t="shared" si="1594"/>
        <v/>
      </c>
      <c r="C5319" s="223"/>
      <c r="D5319" s="224" t="str">
        <f t="shared" si="1592"/>
        <v/>
      </c>
      <c r="E5319" s="225"/>
      <c r="F5319" s="226">
        <f t="shared" si="1593"/>
        <v>0</v>
      </c>
      <c r="G5319" s="286">
        <f t="shared" si="1595"/>
        <v>0</v>
      </c>
    </row>
    <row r="5320" spans="1:7" s="229" customFormat="1" ht="24" customHeight="1" x14ac:dyDescent="0.2">
      <c r="A5320" s="224" t="str">
        <f t="shared" si="1591"/>
        <v/>
      </c>
      <c r="B5320" s="222" t="str">
        <f t="shared" si="1594"/>
        <v/>
      </c>
      <c r="C5320" s="223"/>
      <c r="D5320" s="224" t="str">
        <f t="shared" si="1592"/>
        <v/>
      </c>
      <c r="E5320" s="225"/>
      <c r="F5320" s="226">
        <f t="shared" si="1593"/>
        <v>0</v>
      </c>
      <c r="G5320" s="286">
        <f t="shared" si="1595"/>
        <v>0</v>
      </c>
    </row>
    <row r="5321" spans="1:7" s="229" customFormat="1" ht="24" customHeight="1" x14ac:dyDescent="0.2">
      <c r="A5321" s="224" t="str">
        <f t="shared" si="1591"/>
        <v/>
      </c>
      <c r="B5321" s="222" t="str">
        <f t="shared" si="1594"/>
        <v/>
      </c>
      <c r="C5321" s="223"/>
      <c r="D5321" s="224" t="str">
        <f t="shared" si="1592"/>
        <v/>
      </c>
      <c r="E5321" s="225"/>
      <c r="F5321" s="226">
        <f t="shared" si="1593"/>
        <v>0</v>
      </c>
      <c r="G5321" s="286">
        <f t="shared" si="1595"/>
        <v>0</v>
      </c>
    </row>
    <row r="5322" spans="1:7" s="229" customFormat="1" ht="24" customHeight="1" x14ac:dyDescent="0.2">
      <c r="A5322" s="224" t="str">
        <f t="shared" si="1591"/>
        <v/>
      </c>
      <c r="B5322" s="222" t="str">
        <f t="shared" si="1594"/>
        <v/>
      </c>
      <c r="C5322" s="223"/>
      <c r="D5322" s="224" t="str">
        <f t="shared" si="1592"/>
        <v/>
      </c>
      <c r="E5322" s="225"/>
      <c r="F5322" s="226">
        <f t="shared" si="1593"/>
        <v>0</v>
      </c>
      <c r="G5322" s="286">
        <f t="shared" si="1595"/>
        <v>0</v>
      </c>
    </row>
    <row r="5323" spans="1:7" s="229" customFormat="1" ht="24" customHeight="1" x14ac:dyDescent="0.2">
      <c r="A5323" s="224" t="str">
        <f t="shared" si="1591"/>
        <v/>
      </c>
      <c r="B5323" s="222" t="str">
        <f t="shared" si="1594"/>
        <v/>
      </c>
      <c r="C5323" s="223"/>
      <c r="D5323" s="224" t="str">
        <f t="shared" si="1592"/>
        <v/>
      </c>
      <c r="E5323" s="225"/>
      <c r="F5323" s="226">
        <f t="shared" si="1593"/>
        <v>0</v>
      </c>
      <c r="G5323" s="286">
        <f t="shared" si="1595"/>
        <v>0</v>
      </c>
    </row>
    <row r="5324" spans="1:7" s="229" customFormat="1" ht="24" customHeight="1" x14ac:dyDescent="0.2">
      <c r="A5324" s="224" t="str">
        <f t="shared" si="1591"/>
        <v/>
      </c>
      <c r="B5324" s="222" t="str">
        <f t="shared" si="1594"/>
        <v/>
      </c>
      <c r="C5324" s="223"/>
      <c r="D5324" s="224" t="str">
        <f t="shared" si="1592"/>
        <v/>
      </c>
      <c r="E5324" s="225"/>
      <c r="F5324" s="226">
        <f t="shared" si="1593"/>
        <v>0</v>
      </c>
      <c r="G5324" s="286">
        <f t="shared" si="1595"/>
        <v>0</v>
      </c>
    </row>
    <row r="5325" spans="1:7" s="229" customFormat="1" ht="24" customHeight="1" x14ac:dyDescent="0.2">
      <c r="A5325" s="224" t="str">
        <f t="shared" si="1591"/>
        <v/>
      </c>
      <c r="B5325" s="222" t="str">
        <f t="shared" si="1594"/>
        <v/>
      </c>
      <c r="C5325" s="223"/>
      <c r="D5325" s="224" t="str">
        <f t="shared" si="1592"/>
        <v/>
      </c>
      <c r="E5325" s="225"/>
      <c r="F5325" s="227">
        <f t="shared" si="1593"/>
        <v>0</v>
      </c>
      <c r="G5325" s="286">
        <f t="shared" si="1595"/>
        <v>0</v>
      </c>
    </row>
    <row r="5326" spans="1:7" ht="24" customHeight="1" x14ac:dyDescent="0.2">
      <c r="A5326" s="287"/>
      <c r="D5326" s="97"/>
      <c r="E5326" s="98"/>
      <c r="F5326" s="273" t="s">
        <v>31</v>
      </c>
      <c r="G5326" s="288">
        <f>SUBTOTAL(9,G5312:G5325)</f>
        <v>0</v>
      </c>
    </row>
    <row r="5327" spans="1:7" ht="24" customHeight="1" x14ac:dyDescent="0.2">
      <c r="A5327" s="287"/>
      <c r="C5327" s="107" t="s">
        <v>605</v>
      </c>
      <c r="D5327" s="97"/>
      <c r="E5327" s="98"/>
      <c r="G5327" s="289"/>
    </row>
    <row r="5328" spans="1:7" s="229" customFormat="1" ht="24" customHeight="1" x14ac:dyDescent="0.2">
      <c r="A5328" s="224" t="str">
        <f t="shared" ref="A5328:A5335" si="1596">IFERROR(VLOOKUP(C5328,Tabla_Insumos,4,FALSE),"")</f>
        <v/>
      </c>
      <c r="B5328" s="222">
        <f t="shared" ref="B5328:B5335" si="1597">IFERROR(VLOOKUP(A5328,Tabla_Indices,5,FALSE),"")</f>
        <v>0</v>
      </c>
      <c r="C5328" s="223"/>
      <c r="D5328" s="224" t="str">
        <f t="shared" ref="D5328:D5335" si="1598">IFERROR(VLOOKUP(C5328,Tabla_Insumos,2,FALSE),"")</f>
        <v/>
      </c>
      <c r="E5328" s="225"/>
      <c r="F5328" s="228">
        <f t="shared" ref="F5328:F5335" si="1599">IFERROR(VLOOKUP(C5328,Tabla_Insumos,3,FALSE),0)</f>
        <v>0</v>
      </c>
      <c r="G5328" s="286">
        <f>ROUND(E5328*F5328,2)</f>
        <v>0</v>
      </c>
    </row>
    <row r="5329" spans="1:7" s="229" customFormat="1" ht="24" customHeight="1" x14ac:dyDescent="0.2">
      <c r="A5329" s="224" t="str">
        <f t="shared" si="1596"/>
        <v/>
      </c>
      <c r="B5329" s="222">
        <f t="shared" si="1597"/>
        <v>0</v>
      </c>
      <c r="C5329" s="223"/>
      <c r="D5329" s="224" t="str">
        <f t="shared" si="1598"/>
        <v/>
      </c>
      <c r="E5329" s="225"/>
      <c r="F5329" s="228">
        <f t="shared" si="1599"/>
        <v>0</v>
      </c>
      <c r="G5329" s="286">
        <f>ROUND(E5329*F5329,2)</f>
        <v>0</v>
      </c>
    </row>
    <row r="5330" spans="1:7" s="229" customFormat="1" ht="24" customHeight="1" x14ac:dyDescent="0.2">
      <c r="A5330" s="224" t="str">
        <f t="shared" si="1596"/>
        <v/>
      </c>
      <c r="B5330" s="222">
        <f t="shared" si="1597"/>
        <v>0</v>
      </c>
      <c r="C5330" s="223"/>
      <c r="D5330" s="224" t="str">
        <f t="shared" si="1598"/>
        <v/>
      </c>
      <c r="E5330" s="225"/>
      <c r="F5330" s="228">
        <f t="shared" si="1599"/>
        <v>0</v>
      </c>
      <c r="G5330" s="286">
        <f t="shared" ref="G5330:G5335" si="1600">ROUND(E5330*F5330,2)</f>
        <v>0</v>
      </c>
    </row>
    <row r="5331" spans="1:7" s="229" customFormat="1" ht="24" customHeight="1" x14ac:dyDescent="0.2">
      <c r="A5331" s="224" t="str">
        <f t="shared" si="1596"/>
        <v/>
      </c>
      <c r="B5331" s="222">
        <f t="shared" si="1597"/>
        <v>0</v>
      </c>
      <c r="C5331" s="223"/>
      <c r="D5331" s="224" t="str">
        <f t="shared" si="1598"/>
        <v/>
      </c>
      <c r="E5331" s="225"/>
      <c r="F5331" s="228">
        <f t="shared" si="1599"/>
        <v>0</v>
      </c>
      <c r="G5331" s="286">
        <f t="shared" si="1600"/>
        <v>0</v>
      </c>
    </row>
    <row r="5332" spans="1:7" s="229" customFormat="1" ht="24" customHeight="1" x14ac:dyDescent="0.2">
      <c r="A5332" s="224" t="str">
        <f t="shared" si="1596"/>
        <v/>
      </c>
      <c r="B5332" s="222">
        <f t="shared" si="1597"/>
        <v>0</v>
      </c>
      <c r="C5332" s="223"/>
      <c r="D5332" s="224" t="str">
        <f t="shared" si="1598"/>
        <v/>
      </c>
      <c r="E5332" s="225"/>
      <c r="F5332" s="226">
        <f t="shared" si="1599"/>
        <v>0</v>
      </c>
      <c r="G5332" s="286">
        <f t="shared" si="1600"/>
        <v>0</v>
      </c>
    </row>
    <row r="5333" spans="1:7" s="229" customFormat="1" ht="24" customHeight="1" x14ac:dyDescent="0.2">
      <c r="A5333" s="224" t="str">
        <f t="shared" si="1596"/>
        <v/>
      </c>
      <c r="B5333" s="222">
        <f t="shared" si="1597"/>
        <v>0</v>
      </c>
      <c r="C5333" s="223"/>
      <c r="D5333" s="224" t="str">
        <f t="shared" si="1598"/>
        <v/>
      </c>
      <c r="E5333" s="225"/>
      <c r="F5333" s="226">
        <f t="shared" si="1599"/>
        <v>0</v>
      </c>
      <c r="G5333" s="286">
        <f t="shared" si="1600"/>
        <v>0</v>
      </c>
    </row>
    <row r="5334" spans="1:7" s="229" customFormat="1" ht="24" customHeight="1" x14ac:dyDescent="0.2">
      <c r="A5334" s="224" t="str">
        <f t="shared" si="1596"/>
        <v/>
      </c>
      <c r="B5334" s="222">
        <f t="shared" si="1597"/>
        <v>0</v>
      </c>
      <c r="C5334" s="223"/>
      <c r="D5334" s="224" t="str">
        <f t="shared" si="1598"/>
        <v/>
      </c>
      <c r="E5334" s="225"/>
      <c r="F5334" s="226">
        <f t="shared" si="1599"/>
        <v>0</v>
      </c>
      <c r="G5334" s="286">
        <f t="shared" si="1600"/>
        <v>0</v>
      </c>
    </row>
    <row r="5335" spans="1:7" s="229" customFormat="1" ht="24" customHeight="1" x14ac:dyDescent="0.2">
      <c r="A5335" s="224" t="str">
        <f t="shared" si="1596"/>
        <v/>
      </c>
      <c r="B5335" s="222">
        <f t="shared" si="1597"/>
        <v>0</v>
      </c>
      <c r="C5335" s="223"/>
      <c r="D5335" s="224" t="str">
        <f t="shared" si="1598"/>
        <v/>
      </c>
      <c r="E5335" s="225"/>
      <c r="F5335" s="226">
        <f t="shared" si="1599"/>
        <v>0</v>
      </c>
      <c r="G5335" s="286">
        <f t="shared" si="1600"/>
        <v>0</v>
      </c>
    </row>
    <row r="5336" spans="1:7" ht="24" customHeight="1" x14ac:dyDescent="0.2">
      <c r="A5336" s="287"/>
      <c r="D5336" s="97"/>
      <c r="E5336" s="98"/>
      <c r="F5336" s="273" t="s">
        <v>32</v>
      </c>
      <c r="G5336" s="288">
        <f>SUBTOTAL(9,G5328:G5335)</f>
        <v>0</v>
      </c>
    </row>
    <row r="5337" spans="1:7" ht="24" customHeight="1" x14ac:dyDescent="0.2">
      <c r="A5337" s="287"/>
      <c r="C5337" s="107" t="s">
        <v>606</v>
      </c>
      <c r="D5337" s="97"/>
      <c r="E5337" s="98"/>
      <c r="G5337" s="289"/>
    </row>
    <row r="5338" spans="1:7" s="229" customFormat="1" ht="24" customHeight="1" x14ac:dyDescent="0.2">
      <c r="A5338" s="224" t="str">
        <f t="shared" ref="A5338:A5346" si="1601">IFERROR(VLOOKUP(C5338,Tabla_Insumos,4,FALSE),"")</f>
        <v/>
      </c>
      <c r="B5338" s="222" t="str">
        <f t="shared" ref="B5338:B5346" si="1602">IFERROR(VLOOKUP(C5338,Tabla_Insumos,5,FALSE),"")</f>
        <v/>
      </c>
      <c r="C5338" s="223"/>
      <c r="D5338" s="224" t="str">
        <f t="shared" ref="D5338:D5346" si="1603">IFERROR(VLOOKUP(C5338,Tabla_Insumos,2,FALSE),"")</f>
        <v/>
      </c>
      <c r="E5338" s="225"/>
      <c r="F5338" s="226">
        <f t="shared" ref="F5338:F5346" si="1604">IFERROR(VLOOKUP(C5338,Tabla_Insumos,3,FALSE),0)</f>
        <v>0</v>
      </c>
      <c r="G5338" s="286">
        <f t="shared" ref="G5338:G5346" si="1605">ROUND(E5338*F5338,2)</f>
        <v>0</v>
      </c>
    </row>
    <row r="5339" spans="1:7" s="229" customFormat="1" ht="24" customHeight="1" x14ac:dyDescent="0.2">
      <c r="A5339" s="224" t="str">
        <f t="shared" si="1601"/>
        <v/>
      </c>
      <c r="B5339" s="222" t="str">
        <f t="shared" si="1602"/>
        <v/>
      </c>
      <c r="C5339" s="223"/>
      <c r="D5339" s="224" t="str">
        <f t="shared" si="1603"/>
        <v/>
      </c>
      <c r="E5339" s="225"/>
      <c r="F5339" s="226">
        <f t="shared" si="1604"/>
        <v>0</v>
      </c>
      <c r="G5339" s="286">
        <f t="shared" si="1605"/>
        <v>0</v>
      </c>
    </row>
    <row r="5340" spans="1:7" s="229" customFormat="1" ht="24" customHeight="1" x14ac:dyDescent="0.2">
      <c r="A5340" s="224" t="str">
        <f t="shared" si="1601"/>
        <v/>
      </c>
      <c r="B5340" s="222" t="str">
        <f t="shared" si="1602"/>
        <v/>
      </c>
      <c r="C5340" s="223"/>
      <c r="D5340" s="224" t="str">
        <f t="shared" si="1603"/>
        <v/>
      </c>
      <c r="E5340" s="225"/>
      <c r="F5340" s="226">
        <f t="shared" si="1604"/>
        <v>0</v>
      </c>
      <c r="G5340" s="286">
        <f t="shared" si="1605"/>
        <v>0</v>
      </c>
    </row>
    <row r="5341" spans="1:7" s="229" customFormat="1" ht="24" customHeight="1" x14ac:dyDescent="0.2">
      <c r="A5341" s="224" t="str">
        <f t="shared" si="1601"/>
        <v/>
      </c>
      <c r="B5341" s="222" t="str">
        <f t="shared" si="1602"/>
        <v/>
      </c>
      <c r="C5341" s="223"/>
      <c r="D5341" s="224" t="str">
        <f t="shared" si="1603"/>
        <v/>
      </c>
      <c r="E5341" s="225"/>
      <c r="F5341" s="226">
        <f t="shared" si="1604"/>
        <v>0</v>
      </c>
      <c r="G5341" s="286">
        <f t="shared" si="1605"/>
        <v>0</v>
      </c>
    </row>
    <row r="5342" spans="1:7" s="229" customFormat="1" ht="24" customHeight="1" x14ac:dyDescent="0.2">
      <c r="A5342" s="224" t="str">
        <f t="shared" si="1601"/>
        <v/>
      </c>
      <c r="B5342" s="222" t="str">
        <f t="shared" si="1602"/>
        <v/>
      </c>
      <c r="C5342" s="223"/>
      <c r="D5342" s="224" t="str">
        <f t="shared" si="1603"/>
        <v/>
      </c>
      <c r="E5342" s="225"/>
      <c r="F5342" s="226">
        <f t="shared" si="1604"/>
        <v>0</v>
      </c>
      <c r="G5342" s="286">
        <f t="shared" si="1605"/>
        <v>0</v>
      </c>
    </row>
    <row r="5343" spans="1:7" s="229" customFormat="1" ht="24" customHeight="1" x14ac:dyDescent="0.2">
      <c r="A5343" s="224" t="str">
        <f t="shared" si="1601"/>
        <v/>
      </c>
      <c r="B5343" s="222" t="str">
        <f t="shared" si="1602"/>
        <v/>
      </c>
      <c r="C5343" s="223"/>
      <c r="D5343" s="224" t="str">
        <f t="shared" si="1603"/>
        <v/>
      </c>
      <c r="E5343" s="225"/>
      <c r="F5343" s="226">
        <f t="shared" si="1604"/>
        <v>0</v>
      </c>
      <c r="G5343" s="286">
        <f t="shared" si="1605"/>
        <v>0</v>
      </c>
    </row>
    <row r="5344" spans="1:7" s="229" customFormat="1" ht="24" customHeight="1" x14ac:dyDescent="0.2">
      <c r="A5344" s="224" t="str">
        <f t="shared" si="1601"/>
        <v/>
      </c>
      <c r="B5344" s="222" t="str">
        <f t="shared" si="1602"/>
        <v/>
      </c>
      <c r="C5344" s="223"/>
      <c r="D5344" s="224" t="str">
        <f t="shared" si="1603"/>
        <v/>
      </c>
      <c r="E5344" s="225"/>
      <c r="F5344" s="226">
        <f t="shared" si="1604"/>
        <v>0</v>
      </c>
      <c r="G5344" s="286">
        <f t="shared" si="1605"/>
        <v>0</v>
      </c>
    </row>
    <row r="5345" spans="1:123" s="229" customFormat="1" ht="24" customHeight="1" x14ac:dyDescent="0.2">
      <c r="A5345" s="224" t="str">
        <f t="shared" si="1601"/>
        <v/>
      </c>
      <c r="B5345" s="222" t="str">
        <f t="shared" si="1602"/>
        <v/>
      </c>
      <c r="C5345" s="223"/>
      <c r="D5345" s="224" t="str">
        <f t="shared" si="1603"/>
        <v/>
      </c>
      <c r="E5345" s="225"/>
      <c r="F5345" s="226">
        <f t="shared" si="1604"/>
        <v>0</v>
      </c>
      <c r="G5345" s="286">
        <f t="shared" si="1605"/>
        <v>0</v>
      </c>
    </row>
    <row r="5346" spans="1:123" s="229" customFormat="1" ht="24" customHeight="1" x14ac:dyDescent="0.2">
      <c r="A5346" s="224" t="str">
        <f t="shared" si="1601"/>
        <v/>
      </c>
      <c r="B5346" s="222" t="str">
        <f t="shared" si="1602"/>
        <v/>
      </c>
      <c r="C5346" s="223"/>
      <c r="D5346" s="224" t="str">
        <f t="shared" si="1603"/>
        <v/>
      </c>
      <c r="E5346" s="225"/>
      <c r="F5346" s="226">
        <f t="shared" si="1604"/>
        <v>0</v>
      </c>
      <c r="G5346" s="286">
        <f t="shared" si="1605"/>
        <v>0</v>
      </c>
    </row>
    <row r="5347" spans="1:123" ht="24" customHeight="1" x14ac:dyDescent="0.2">
      <c r="A5347" s="290"/>
      <c r="B5347" s="97"/>
      <c r="D5347" s="97"/>
      <c r="E5347" s="98"/>
      <c r="F5347" s="273" t="s">
        <v>33</v>
      </c>
      <c r="G5347" s="288">
        <f>SUBTOTAL(9,G5338:G5346)</f>
        <v>0</v>
      </c>
    </row>
    <row r="5348" spans="1:123" ht="24" customHeight="1" x14ac:dyDescent="0.2">
      <c r="A5348" s="291"/>
      <c r="B5348" s="97"/>
      <c r="D5348" s="97"/>
      <c r="E5348" s="98"/>
      <c r="G5348" s="289"/>
    </row>
    <row r="5349" spans="1:123" ht="24" customHeight="1" x14ac:dyDescent="0.2">
      <c r="A5349" s="292" t="str">
        <f>B5307</f>
        <v/>
      </c>
      <c r="B5349" s="293" t="str">
        <f>C5307</f>
        <v/>
      </c>
      <c r="C5349" s="104"/>
      <c r="D5349" s="104" t="s">
        <v>34</v>
      </c>
      <c r="E5349" s="105"/>
      <c r="F5349" s="295" t="s">
        <v>35</v>
      </c>
      <c r="G5349" s="294">
        <f>SUBTOTAL(9,G5312:G5348)</f>
        <v>0</v>
      </c>
    </row>
    <row r="5351" spans="1:123" ht="24" customHeight="1" x14ac:dyDescent="0.2">
      <c r="A5351" s="274" t="s">
        <v>37</v>
      </c>
      <c r="B5351" s="275"/>
      <c r="C5351" s="275"/>
      <c r="D5351" s="275"/>
      <c r="E5351" s="275"/>
      <c r="F5351" s="275"/>
      <c r="G5351" s="276"/>
    </row>
    <row r="5352" spans="1:123" ht="24" customHeight="1" x14ac:dyDescent="0.2">
      <c r="A5352" s="277" t="s">
        <v>602</v>
      </c>
      <c r="B5352" s="93" t="str">
        <f>Comitente</f>
        <v>DIRECCION PROVINCIAL DE ESPACIOS VERDES</v>
      </c>
      <c r="C5352" s="89"/>
      <c r="D5352" s="94"/>
      <c r="E5352" s="94"/>
      <c r="F5352" s="95"/>
      <c r="G5352" s="278"/>
    </row>
    <row r="5353" spans="1:123" ht="24" customHeight="1" x14ac:dyDescent="0.2">
      <c r="A5353" s="277" t="s">
        <v>603</v>
      </c>
      <c r="B5353" s="93">
        <f>Contratista</f>
        <v>0</v>
      </c>
      <c r="C5353" s="90"/>
      <c r="D5353" s="90"/>
      <c r="E5353" s="90"/>
      <c r="F5353" s="96"/>
      <c r="G5353" s="279"/>
    </row>
    <row r="5354" spans="1:123" ht="24" customHeight="1" x14ac:dyDescent="0.2">
      <c r="A5354" s="277" t="s">
        <v>24</v>
      </c>
      <c r="B5354" s="93" t="str">
        <f>Obra</f>
        <v>EXTRACCION DE MANGRULLO EXISTENTE, PROVISION DE NUEVO MANGRULLO Y REFUNCIONALIZACION DE JUEGOS DE NIÑOS EN PARQUE DE MAYO</v>
      </c>
      <c r="C5354" s="90"/>
      <c r="D5354" s="90"/>
      <c r="E5354" s="90"/>
      <c r="F5354" s="96" t="s">
        <v>38</v>
      </c>
      <c r="G5354" s="280">
        <f>Fecha_Base</f>
        <v>44865</v>
      </c>
    </row>
    <row r="5355" spans="1:123" ht="24" customHeight="1" x14ac:dyDescent="0.2">
      <c r="A5355" s="281" t="s">
        <v>601</v>
      </c>
      <c r="B5355" s="91" t="str">
        <f>Ubicación</f>
        <v>CAPITAL</v>
      </c>
      <c r="C5355" s="91"/>
      <c r="D5355" s="97"/>
      <c r="E5355" s="98"/>
      <c r="G5355" s="282"/>
    </row>
    <row r="5356" spans="1:123" ht="24" customHeight="1" x14ac:dyDescent="0.2">
      <c r="A5356" s="281" t="s">
        <v>39</v>
      </c>
      <c r="B5356" s="100" t="str">
        <f>IFERROR(VALUE(LEFT(B5357,FIND(".",B5357)-1)),"")</f>
        <v/>
      </c>
      <c r="C5356" s="92" t="str">
        <f>IFERROR(VLOOKUP(B5356,Tabla_CyP,2,FALSE),"")</f>
        <v/>
      </c>
      <c r="E5356" s="98"/>
      <c r="G5356" s="282"/>
    </row>
    <row r="5357" spans="1:123" ht="24" customHeight="1" x14ac:dyDescent="0.2">
      <c r="A5357" s="281" t="s">
        <v>25</v>
      </c>
      <c r="B5357" s="101" t="str">
        <f>IFERROR(VLOOKUP(COUNTIF($A$1:A5357,"ANALISIS DE PRECIOS"),Tabla_NumeroItem,2,FALSE),"")</f>
        <v/>
      </c>
      <c r="C5357" s="92" t="str">
        <f>IFERROR(VLOOKUP(B5357,Tabla_CyP,2,FALSE),"")</f>
        <v/>
      </c>
      <c r="D5357" s="97"/>
      <c r="E5357" s="98"/>
      <c r="F5357" s="96" t="s">
        <v>26</v>
      </c>
      <c r="G5357" s="283" t="str">
        <f>IFERROR(VLOOKUP(B5357,Tabla_CyP,4,FALSE),"")</f>
        <v/>
      </c>
    </row>
    <row r="5358" spans="1:123" ht="24" customHeight="1" x14ac:dyDescent="0.2">
      <c r="A5358" s="281"/>
      <c r="B5358" s="91"/>
      <c r="D5358" s="97"/>
      <c r="E5358" s="98"/>
      <c r="G5358" s="282"/>
    </row>
    <row r="5359" spans="1:123" ht="24" customHeight="1" x14ac:dyDescent="0.2">
      <c r="A5359" s="334" t="s">
        <v>507</v>
      </c>
      <c r="B5359" s="335"/>
      <c r="C5359" s="336" t="s">
        <v>0</v>
      </c>
      <c r="D5359" s="336" t="s">
        <v>27</v>
      </c>
      <c r="E5359" s="338" t="s">
        <v>28</v>
      </c>
      <c r="F5359" s="340" t="s">
        <v>29</v>
      </c>
      <c r="G5359" s="340" t="s">
        <v>30</v>
      </c>
    </row>
    <row r="5360" spans="1:123" s="97" customFormat="1" ht="24" customHeight="1" x14ac:dyDescent="0.2">
      <c r="A5360" s="102" t="s">
        <v>508</v>
      </c>
      <c r="B5360" s="102" t="s">
        <v>509</v>
      </c>
      <c r="C5360" s="337"/>
      <c r="D5360" s="337"/>
      <c r="E5360" s="339"/>
      <c r="F5360" s="341"/>
      <c r="G5360" s="341"/>
      <c r="H5360" s="230"/>
      <c r="I5360" s="230"/>
      <c r="J5360" s="230"/>
      <c r="K5360" s="230"/>
      <c r="L5360" s="230"/>
      <c r="M5360" s="230"/>
      <c r="N5360" s="230"/>
      <c r="O5360" s="230"/>
      <c r="P5360" s="230"/>
      <c r="Q5360" s="230"/>
      <c r="R5360" s="230"/>
      <c r="S5360" s="230"/>
      <c r="T5360" s="230"/>
      <c r="U5360" s="230"/>
      <c r="V5360" s="230"/>
      <c r="W5360" s="230"/>
      <c r="X5360" s="230"/>
      <c r="Y5360" s="230"/>
      <c r="Z5360" s="230"/>
      <c r="AA5360" s="230"/>
      <c r="AB5360" s="230"/>
      <c r="AC5360" s="230"/>
      <c r="AD5360" s="230"/>
      <c r="AE5360" s="230"/>
      <c r="AF5360" s="230"/>
      <c r="AG5360" s="230"/>
      <c r="AH5360" s="230"/>
      <c r="AI5360" s="230"/>
      <c r="AJ5360" s="230"/>
      <c r="AK5360" s="230"/>
      <c r="AL5360" s="230"/>
      <c r="AM5360" s="230"/>
      <c r="AN5360" s="230"/>
      <c r="AO5360" s="230"/>
      <c r="AP5360" s="230"/>
      <c r="AQ5360" s="230"/>
      <c r="AR5360" s="230"/>
      <c r="AS5360" s="230"/>
      <c r="AT5360" s="230"/>
      <c r="AU5360" s="230"/>
      <c r="AV5360" s="230"/>
      <c r="AW5360" s="230"/>
      <c r="AX5360" s="230"/>
      <c r="AY5360" s="230"/>
      <c r="AZ5360" s="230"/>
      <c r="BA5360" s="230"/>
      <c r="BB5360" s="230"/>
      <c r="BC5360" s="230"/>
      <c r="BD5360" s="230"/>
      <c r="BE5360" s="230"/>
      <c r="BF5360" s="230"/>
      <c r="BG5360" s="230"/>
      <c r="BH5360" s="230"/>
      <c r="BI5360" s="230"/>
      <c r="BJ5360" s="230"/>
      <c r="BK5360" s="230"/>
      <c r="BL5360" s="230"/>
      <c r="BM5360" s="230"/>
      <c r="BN5360" s="230"/>
      <c r="BO5360" s="230"/>
      <c r="BP5360" s="230"/>
      <c r="BQ5360" s="230"/>
      <c r="BR5360" s="230"/>
      <c r="BS5360" s="230"/>
      <c r="BT5360" s="230"/>
      <c r="BU5360" s="230"/>
      <c r="BV5360" s="230"/>
      <c r="BW5360" s="230"/>
      <c r="BX5360" s="230"/>
      <c r="BY5360" s="230"/>
      <c r="BZ5360" s="230"/>
      <c r="CA5360" s="230"/>
      <c r="CB5360" s="230"/>
      <c r="CC5360" s="230"/>
      <c r="CD5360" s="230"/>
      <c r="CE5360" s="230"/>
      <c r="CF5360" s="230"/>
      <c r="CG5360" s="230"/>
      <c r="CH5360" s="230"/>
      <c r="CI5360" s="230"/>
      <c r="CJ5360" s="230"/>
      <c r="CK5360" s="230"/>
      <c r="CL5360" s="230"/>
      <c r="CM5360" s="230"/>
      <c r="CN5360" s="230"/>
      <c r="CO5360" s="230"/>
      <c r="CP5360" s="230"/>
      <c r="CQ5360" s="230"/>
      <c r="CR5360" s="230"/>
      <c r="CS5360" s="230"/>
      <c r="CT5360" s="230"/>
      <c r="CU5360" s="230"/>
      <c r="CV5360" s="230"/>
      <c r="CW5360" s="230"/>
      <c r="CX5360" s="230"/>
      <c r="CY5360" s="230"/>
      <c r="CZ5360" s="230"/>
      <c r="DA5360" s="230"/>
      <c r="DB5360" s="230"/>
      <c r="DC5360" s="230"/>
      <c r="DD5360" s="230"/>
      <c r="DE5360" s="230"/>
      <c r="DF5360" s="230"/>
      <c r="DG5360" s="230"/>
      <c r="DH5360" s="230"/>
      <c r="DI5360" s="230"/>
      <c r="DJ5360" s="230"/>
      <c r="DK5360" s="230"/>
      <c r="DL5360" s="230"/>
      <c r="DM5360" s="230"/>
      <c r="DN5360" s="230"/>
      <c r="DO5360" s="230"/>
      <c r="DP5360" s="230"/>
      <c r="DQ5360" s="230"/>
      <c r="DR5360" s="230"/>
      <c r="DS5360" s="230"/>
    </row>
    <row r="5361" spans="1:7" ht="24" customHeight="1" x14ac:dyDescent="0.2">
      <c r="A5361" s="284"/>
      <c r="B5361" s="103"/>
      <c r="C5361" s="143" t="s">
        <v>604</v>
      </c>
      <c r="D5361" s="104"/>
      <c r="E5361" s="105"/>
      <c r="F5361" s="106"/>
      <c r="G5361" s="285"/>
    </row>
    <row r="5362" spans="1:7" s="229" customFormat="1" ht="24" customHeight="1" x14ac:dyDescent="0.2">
      <c r="A5362" s="224" t="str">
        <f t="shared" ref="A5362:A5375" si="1606">IFERROR(VLOOKUP(C5362,Tabla_Insumos,4,FALSE),"")</f>
        <v/>
      </c>
      <c r="B5362" s="222" t="str">
        <f>IFERROR(VLOOKUP(C5362,Tabla_Insumos,5,FALSE),"")</f>
        <v/>
      </c>
      <c r="C5362" s="223"/>
      <c r="D5362" s="224" t="str">
        <f t="shared" ref="D5362:D5375" si="1607">IFERROR(VLOOKUP(C5362,Tabla_Insumos,2,FALSE),"")</f>
        <v/>
      </c>
      <c r="E5362" s="225"/>
      <c r="F5362" s="226">
        <f t="shared" ref="F5362:F5375" si="1608">IFERROR(VLOOKUP(C5362,Tabla_Insumos,3,FALSE),0)</f>
        <v>0</v>
      </c>
      <c r="G5362" s="286">
        <f>ROUND(E5362*F5362,2)</f>
        <v>0</v>
      </c>
    </row>
    <row r="5363" spans="1:7" s="229" customFormat="1" ht="24" customHeight="1" x14ac:dyDescent="0.2">
      <c r="A5363" s="224" t="str">
        <f t="shared" si="1606"/>
        <v/>
      </c>
      <c r="B5363" s="222" t="str">
        <f t="shared" ref="B5363:B5375" si="1609">IFERROR(VLOOKUP(C5363,Tabla_Insumos,5,FALSE),"")</f>
        <v/>
      </c>
      <c r="C5363" s="223"/>
      <c r="D5363" s="224" t="str">
        <f t="shared" si="1607"/>
        <v/>
      </c>
      <c r="E5363" s="225"/>
      <c r="F5363" s="226">
        <f t="shared" si="1608"/>
        <v>0</v>
      </c>
      <c r="G5363" s="286">
        <f t="shared" ref="G5363:G5375" si="1610">ROUND(E5363*F5363,2)</f>
        <v>0</v>
      </c>
    </row>
    <row r="5364" spans="1:7" s="229" customFormat="1" ht="24" customHeight="1" x14ac:dyDescent="0.2">
      <c r="A5364" s="224" t="str">
        <f t="shared" si="1606"/>
        <v/>
      </c>
      <c r="B5364" s="222" t="str">
        <f t="shared" si="1609"/>
        <v/>
      </c>
      <c r="C5364" s="223"/>
      <c r="D5364" s="224" t="str">
        <f t="shared" si="1607"/>
        <v/>
      </c>
      <c r="E5364" s="225"/>
      <c r="F5364" s="226">
        <f t="shared" si="1608"/>
        <v>0</v>
      </c>
      <c r="G5364" s="286">
        <f t="shared" si="1610"/>
        <v>0</v>
      </c>
    </row>
    <row r="5365" spans="1:7" s="229" customFormat="1" ht="24" customHeight="1" x14ac:dyDescent="0.2">
      <c r="A5365" s="224" t="str">
        <f t="shared" si="1606"/>
        <v/>
      </c>
      <c r="B5365" s="222" t="str">
        <f t="shared" si="1609"/>
        <v/>
      </c>
      <c r="C5365" s="223"/>
      <c r="D5365" s="224" t="str">
        <f t="shared" si="1607"/>
        <v/>
      </c>
      <c r="E5365" s="225"/>
      <c r="F5365" s="226">
        <f t="shared" si="1608"/>
        <v>0</v>
      </c>
      <c r="G5365" s="286">
        <f t="shared" si="1610"/>
        <v>0</v>
      </c>
    </row>
    <row r="5366" spans="1:7" s="229" customFormat="1" ht="24" customHeight="1" x14ac:dyDescent="0.2">
      <c r="A5366" s="224" t="str">
        <f t="shared" si="1606"/>
        <v/>
      </c>
      <c r="B5366" s="222" t="str">
        <f t="shared" si="1609"/>
        <v/>
      </c>
      <c r="C5366" s="223"/>
      <c r="D5366" s="224" t="str">
        <f t="shared" si="1607"/>
        <v/>
      </c>
      <c r="E5366" s="225"/>
      <c r="F5366" s="226">
        <f t="shared" si="1608"/>
        <v>0</v>
      </c>
      <c r="G5366" s="286">
        <f t="shared" si="1610"/>
        <v>0</v>
      </c>
    </row>
    <row r="5367" spans="1:7" s="229" customFormat="1" ht="24" customHeight="1" x14ac:dyDescent="0.2">
      <c r="A5367" s="224" t="str">
        <f t="shared" si="1606"/>
        <v/>
      </c>
      <c r="B5367" s="222" t="str">
        <f t="shared" si="1609"/>
        <v/>
      </c>
      <c r="C5367" s="223"/>
      <c r="D5367" s="224" t="str">
        <f t="shared" si="1607"/>
        <v/>
      </c>
      <c r="E5367" s="225"/>
      <c r="F5367" s="226">
        <f t="shared" si="1608"/>
        <v>0</v>
      </c>
      <c r="G5367" s="286">
        <f t="shared" si="1610"/>
        <v>0</v>
      </c>
    </row>
    <row r="5368" spans="1:7" s="229" customFormat="1" ht="24" customHeight="1" x14ac:dyDescent="0.2">
      <c r="A5368" s="224" t="str">
        <f t="shared" si="1606"/>
        <v/>
      </c>
      <c r="B5368" s="222" t="str">
        <f t="shared" si="1609"/>
        <v/>
      </c>
      <c r="C5368" s="223"/>
      <c r="D5368" s="224" t="str">
        <f t="shared" si="1607"/>
        <v/>
      </c>
      <c r="E5368" s="225"/>
      <c r="F5368" s="226">
        <f t="shared" si="1608"/>
        <v>0</v>
      </c>
      <c r="G5368" s="286">
        <f t="shared" si="1610"/>
        <v>0</v>
      </c>
    </row>
    <row r="5369" spans="1:7" s="229" customFormat="1" ht="24" customHeight="1" x14ac:dyDescent="0.2">
      <c r="A5369" s="224" t="str">
        <f t="shared" si="1606"/>
        <v/>
      </c>
      <c r="B5369" s="222" t="str">
        <f t="shared" si="1609"/>
        <v/>
      </c>
      <c r="C5369" s="223"/>
      <c r="D5369" s="224" t="str">
        <f t="shared" si="1607"/>
        <v/>
      </c>
      <c r="E5369" s="225"/>
      <c r="F5369" s="226">
        <f t="shared" si="1608"/>
        <v>0</v>
      </c>
      <c r="G5369" s="286">
        <f t="shared" si="1610"/>
        <v>0</v>
      </c>
    </row>
    <row r="5370" spans="1:7" s="229" customFormat="1" ht="24" customHeight="1" x14ac:dyDescent="0.2">
      <c r="A5370" s="224" t="str">
        <f t="shared" si="1606"/>
        <v/>
      </c>
      <c r="B5370" s="222" t="str">
        <f t="shared" si="1609"/>
        <v/>
      </c>
      <c r="C5370" s="223"/>
      <c r="D5370" s="224" t="str">
        <f t="shared" si="1607"/>
        <v/>
      </c>
      <c r="E5370" s="225"/>
      <c r="F5370" s="226">
        <f t="shared" si="1608"/>
        <v>0</v>
      </c>
      <c r="G5370" s="286">
        <f t="shared" si="1610"/>
        <v>0</v>
      </c>
    </row>
    <row r="5371" spans="1:7" s="229" customFormat="1" ht="24" customHeight="1" x14ac:dyDescent="0.2">
      <c r="A5371" s="224" t="str">
        <f t="shared" si="1606"/>
        <v/>
      </c>
      <c r="B5371" s="222" t="str">
        <f t="shared" si="1609"/>
        <v/>
      </c>
      <c r="C5371" s="223"/>
      <c r="D5371" s="224" t="str">
        <f t="shared" si="1607"/>
        <v/>
      </c>
      <c r="E5371" s="225"/>
      <c r="F5371" s="226">
        <f t="shared" si="1608"/>
        <v>0</v>
      </c>
      <c r="G5371" s="286">
        <f t="shared" si="1610"/>
        <v>0</v>
      </c>
    </row>
    <row r="5372" spans="1:7" s="229" customFormat="1" ht="24" customHeight="1" x14ac:dyDescent="0.2">
      <c r="A5372" s="224" t="str">
        <f t="shared" si="1606"/>
        <v/>
      </c>
      <c r="B5372" s="222" t="str">
        <f t="shared" si="1609"/>
        <v/>
      </c>
      <c r="C5372" s="223"/>
      <c r="D5372" s="224" t="str">
        <f t="shared" si="1607"/>
        <v/>
      </c>
      <c r="E5372" s="225"/>
      <c r="F5372" s="226">
        <f t="shared" si="1608"/>
        <v>0</v>
      </c>
      <c r="G5372" s="286">
        <f t="shared" si="1610"/>
        <v>0</v>
      </c>
    </row>
    <row r="5373" spans="1:7" s="229" customFormat="1" ht="24" customHeight="1" x14ac:dyDescent="0.2">
      <c r="A5373" s="224" t="str">
        <f t="shared" si="1606"/>
        <v/>
      </c>
      <c r="B5373" s="222" t="str">
        <f t="shared" si="1609"/>
        <v/>
      </c>
      <c r="C5373" s="223"/>
      <c r="D5373" s="224" t="str">
        <f t="shared" si="1607"/>
        <v/>
      </c>
      <c r="E5373" s="225"/>
      <c r="F5373" s="226">
        <f t="shared" si="1608"/>
        <v>0</v>
      </c>
      <c r="G5373" s="286">
        <f t="shared" si="1610"/>
        <v>0</v>
      </c>
    </row>
    <row r="5374" spans="1:7" s="229" customFormat="1" ht="24" customHeight="1" x14ac:dyDescent="0.2">
      <c r="A5374" s="224" t="str">
        <f t="shared" si="1606"/>
        <v/>
      </c>
      <c r="B5374" s="222" t="str">
        <f t="shared" si="1609"/>
        <v/>
      </c>
      <c r="C5374" s="223"/>
      <c r="D5374" s="224" t="str">
        <f t="shared" si="1607"/>
        <v/>
      </c>
      <c r="E5374" s="225"/>
      <c r="F5374" s="226">
        <f t="shared" si="1608"/>
        <v>0</v>
      </c>
      <c r="G5374" s="286">
        <f t="shared" si="1610"/>
        <v>0</v>
      </c>
    </row>
    <row r="5375" spans="1:7" s="229" customFormat="1" ht="24" customHeight="1" x14ac:dyDescent="0.2">
      <c r="A5375" s="224" t="str">
        <f t="shared" si="1606"/>
        <v/>
      </c>
      <c r="B5375" s="222" t="str">
        <f t="shared" si="1609"/>
        <v/>
      </c>
      <c r="C5375" s="223"/>
      <c r="D5375" s="224" t="str">
        <f t="shared" si="1607"/>
        <v/>
      </c>
      <c r="E5375" s="225"/>
      <c r="F5375" s="227">
        <f t="shared" si="1608"/>
        <v>0</v>
      </c>
      <c r="G5375" s="286">
        <f t="shared" si="1610"/>
        <v>0</v>
      </c>
    </row>
    <row r="5376" spans="1:7" ht="24" customHeight="1" x14ac:dyDescent="0.2">
      <c r="A5376" s="287"/>
      <c r="D5376" s="97"/>
      <c r="E5376" s="98"/>
      <c r="F5376" s="273" t="s">
        <v>31</v>
      </c>
      <c r="G5376" s="288">
        <f>SUBTOTAL(9,G5362:G5375)</f>
        <v>0</v>
      </c>
    </row>
    <row r="5377" spans="1:7" ht="24" customHeight="1" x14ac:dyDescent="0.2">
      <c r="A5377" s="287"/>
      <c r="C5377" s="107" t="s">
        <v>605</v>
      </c>
      <c r="D5377" s="97"/>
      <c r="E5377" s="98"/>
      <c r="G5377" s="289"/>
    </row>
    <row r="5378" spans="1:7" s="229" customFormat="1" ht="24" customHeight="1" x14ac:dyDescent="0.2">
      <c r="A5378" s="224" t="str">
        <f t="shared" ref="A5378:A5385" si="1611">IFERROR(VLOOKUP(C5378,Tabla_Insumos,4,FALSE),"")</f>
        <v/>
      </c>
      <c r="B5378" s="222">
        <f t="shared" ref="B5378:B5385" si="1612">IFERROR(VLOOKUP(A5378,Tabla_Indices,5,FALSE),"")</f>
        <v>0</v>
      </c>
      <c r="C5378" s="223"/>
      <c r="D5378" s="224" t="str">
        <f t="shared" ref="D5378:D5385" si="1613">IFERROR(VLOOKUP(C5378,Tabla_Insumos,2,FALSE),"")</f>
        <v/>
      </c>
      <c r="E5378" s="225"/>
      <c r="F5378" s="228">
        <f t="shared" ref="F5378:F5385" si="1614">IFERROR(VLOOKUP(C5378,Tabla_Insumos,3,FALSE),0)</f>
        <v>0</v>
      </c>
      <c r="G5378" s="286">
        <f>ROUND(E5378*F5378,2)</f>
        <v>0</v>
      </c>
    </row>
    <row r="5379" spans="1:7" s="229" customFormat="1" ht="24" customHeight="1" x14ac:dyDescent="0.2">
      <c r="A5379" s="224" t="str">
        <f t="shared" si="1611"/>
        <v/>
      </c>
      <c r="B5379" s="222">
        <f t="shared" si="1612"/>
        <v>0</v>
      </c>
      <c r="C5379" s="223"/>
      <c r="D5379" s="224" t="str">
        <f t="shared" si="1613"/>
        <v/>
      </c>
      <c r="E5379" s="225"/>
      <c r="F5379" s="228">
        <f t="shared" si="1614"/>
        <v>0</v>
      </c>
      <c r="G5379" s="286">
        <f>ROUND(E5379*F5379,2)</f>
        <v>0</v>
      </c>
    </row>
    <row r="5380" spans="1:7" s="229" customFormat="1" ht="24" customHeight="1" x14ac:dyDescent="0.2">
      <c r="A5380" s="224" t="str">
        <f t="shared" si="1611"/>
        <v/>
      </c>
      <c r="B5380" s="222">
        <f t="shared" si="1612"/>
        <v>0</v>
      </c>
      <c r="C5380" s="223"/>
      <c r="D5380" s="224" t="str">
        <f t="shared" si="1613"/>
        <v/>
      </c>
      <c r="E5380" s="225"/>
      <c r="F5380" s="228">
        <f t="shared" si="1614"/>
        <v>0</v>
      </c>
      <c r="G5380" s="286">
        <f t="shared" ref="G5380:G5385" si="1615">ROUND(E5380*F5380,2)</f>
        <v>0</v>
      </c>
    </row>
    <row r="5381" spans="1:7" s="229" customFormat="1" ht="24" customHeight="1" x14ac:dyDescent="0.2">
      <c r="A5381" s="224" t="str">
        <f t="shared" si="1611"/>
        <v/>
      </c>
      <c r="B5381" s="222">
        <f t="shared" si="1612"/>
        <v>0</v>
      </c>
      <c r="C5381" s="223"/>
      <c r="D5381" s="224" t="str">
        <f t="shared" si="1613"/>
        <v/>
      </c>
      <c r="E5381" s="225"/>
      <c r="F5381" s="228">
        <f t="shared" si="1614"/>
        <v>0</v>
      </c>
      <c r="G5381" s="286">
        <f t="shared" si="1615"/>
        <v>0</v>
      </c>
    </row>
    <row r="5382" spans="1:7" s="229" customFormat="1" ht="24" customHeight="1" x14ac:dyDescent="0.2">
      <c r="A5382" s="224" t="str">
        <f t="shared" si="1611"/>
        <v/>
      </c>
      <c r="B5382" s="222">
        <f t="shared" si="1612"/>
        <v>0</v>
      </c>
      <c r="C5382" s="223"/>
      <c r="D5382" s="224" t="str">
        <f t="shared" si="1613"/>
        <v/>
      </c>
      <c r="E5382" s="225"/>
      <c r="F5382" s="226">
        <f t="shared" si="1614"/>
        <v>0</v>
      </c>
      <c r="G5382" s="286">
        <f t="shared" si="1615"/>
        <v>0</v>
      </c>
    </row>
    <row r="5383" spans="1:7" s="229" customFormat="1" ht="24" customHeight="1" x14ac:dyDescent="0.2">
      <c r="A5383" s="224" t="str">
        <f t="shared" si="1611"/>
        <v/>
      </c>
      <c r="B5383" s="222">
        <f t="shared" si="1612"/>
        <v>0</v>
      </c>
      <c r="C5383" s="223"/>
      <c r="D5383" s="224" t="str">
        <f t="shared" si="1613"/>
        <v/>
      </c>
      <c r="E5383" s="225"/>
      <c r="F5383" s="226">
        <f t="shared" si="1614"/>
        <v>0</v>
      </c>
      <c r="G5383" s="286">
        <f t="shared" si="1615"/>
        <v>0</v>
      </c>
    </row>
    <row r="5384" spans="1:7" s="229" customFormat="1" ht="24" customHeight="1" x14ac:dyDescent="0.2">
      <c r="A5384" s="224" t="str">
        <f t="shared" si="1611"/>
        <v/>
      </c>
      <c r="B5384" s="222">
        <f t="shared" si="1612"/>
        <v>0</v>
      </c>
      <c r="C5384" s="223"/>
      <c r="D5384" s="224" t="str">
        <f t="shared" si="1613"/>
        <v/>
      </c>
      <c r="E5384" s="225"/>
      <c r="F5384" s="226">
        <f t="shared" si="1614"/>
        <v>0</v>
      </c>
      <c r="G5384" s="286">
        <f t="shared" si="1615"/>
        <v>0</v>
      </c>
    </row>
    <row r="5385" spans="1:7" s="229" customFormat="1" ht="24" customHeight="1" x14ac:dyDescent="0.2">
      <c r="A5385" s="224" t="str">
        <f t="shared" si="1611"/>
        <v/>
      </c>
      <c r="B5385" s="222">
        <f t="shared" si="1612"/>
        <v>0</v>
      </c>
      <c r="C5385" s="223"/>
      <c r="D5385" s="224" t="str">
        <f t="shared" si="1613"/>
        <v/>
      </c>
      <c r="E5385" s="225"/>
      <c r="F5385" s="226">
        <f t="shared" si="1614"/>
        <v>0</v>
      </c>
      <c r="G5385" s="286">
        <f t="shared" si="1615"/>
        <v>0</v>
      </c>
    </row>
    <row r="5386" spans="1:7" ht="24" customHeight="1" x14ac:dyDescent="0.2">
      <c r="A5386" s="287"/>
      <c r="D5386" s="97"/>
      <c r="E5386" s="98"/>
      <c r="F5386" s="273" t="s">
        <v>32</v>
      </c>
      <c r="G5386" s="288">
        <f>SUBTOTAL(9,G5378:G5385)</f>
        <v>0</v>
      </c>
    </row>
    <row r="5387" spans="1:7" ht="24" customHeight="1" x14ac:dyDescent="0.2">
      <c r="A5387" s="287"/>
      <c r="C5387" s="107" t="s">
        <v>606</v>
      </c>
      <c r="D5387" s="97"/>
      <c r="E5387" s="98"/>
      <c r="G5387" s="289"/>
    </row>
    <row r="5388" spans="1:7" s="229" customFormat="1" ht="24" customHeight="1" x14ac:dyDescent="0.2">
      <c r="A5388" s="224" t="str">
        <f t="shared" ref="A5388:A5396" si="1616">IFERROR(VLOOKUP(C5388,Tabla_Insumos,4,FALSE),"")</f>
        <v/>
      </c>
      <c r="B5388" s="222" t="str">
        <f t="shared" ref="B5388:B5396" si="1617">IFERROR(VLOOKUP(C5388,Tabla_Insumos,5,FALSE),"")</f>
        <v/>
      </c>
      <c r="C5388" s="223"/>
      <c r="D5388" s="224" t="str">
        <f t="shared" ref="D5388:D5396" si="1618">IFERROR(VLOOKUP(C5388,Tabla_Insumos,2,FALSE),"")</f>
        <v/>
      </c>
      <c r="E5388" s="225"/>
      <c r="F5388" s="226">
        <f t="shared" ref="F5388:F5396" si="1619">IFERROR(VLOOKUP(C5388,Tabla_Insumos,3,FALSE),0)</f>
        <v>0</v>
      </c>
      <c r="G5388" s="286">
        <f t="shared" ref="G5388:G5396" si="1620">ROUND(E5388*F5388,2)</f>
        <v>0</v>
      </c>
    </row>
    <row r="5389" spans="1:7" s="229" customFormat="1" ht="24" customHeight="1" x14ac:dyDescent="0.2">
      <c r="A5389" s="224" t="str">
        <f t="shared" si="1616"/>
        <v/>
      </c>
      <c r="B5389" s="222" t="str">
        <f t="shared" si="1617"/>
        <v/>
      </c>
      <c r="C5389" s="223"/>
      <c r="D5389" s="224" t="str">
        <f t="shared" si="1618"/>
        <v/>
      </c>
      <c r="E5389" s="225"/>
      <c r="F5389" s="226">
        <f t="shared" si="1619"/>
        <v>0</v>
      </c>
      <c r="G5389" s="286">
        <f t="shared" si="1620"/>
        <v>0</v>
      </c>
    </row>
    <row r="5390" spans="1:7" s="229" customFormat="1" ht="24" customHeight="1" x14ac:dyDescent="0.2">
      <c r="A5390" s="224" t="str">
        <f t="shared" si="1616"/>
        <v/>
      </c>
      <c r="B5390" s="222" t="str">
        <f t="shared" si="1617"/>
        <v/>
      </c>
      <c r="C5390" s="223"/>
      <c r="D5390" s="224" t="str">
        <f t="shared" si="1618"/>
        <v/>
      </c>
      <c r="E5390" s="225"/>
      <c r="F5390" s="226">
        <f t="shared" si="1619"/>
        <v>0</v>
      </c>
      <c r="G5390" s="286">
        <f t="shared" si="1620"/>
        <v>0</v>
      </c>
    </row>
    <row r="5391" spans="1:7" s="229" customFormat="1" ht="24" customHeight="1" x14ac:dyDescent="0.2">
      <c r="A5391" s="224" t="str">
        <f t="shared" si="1616"/>
        <v/>
      </c>
      <c r="B5391" s="222" t="str">
        <f t="shared" si="1617"/>
        <v/>
      </c>
      <c r="C5391" s="223"/>
      <c r="D5391" s="224" t="str">
        <f t="shared" si="1618"/>
        <v/>
      </c>
      <c r="E5391" s="225"/>
      <c r="F5391" s="226">
        <f t="shared" si="1619"/>
        <v>0</v>
      </c>
      <c r="G5391" s="286">
        <f t="shared" si="1620"/>
        <v>0</v>
      </c>
    </row>
    <row r="5392" spans="1:7" s="229" customFormat="1" ht="24" customHeight="1" x14ac:dyDescent="0.2">
      <c r="A5392" s="224" t="str">
        <f t="shared" si="1616"/>
        <v/>
      </c>
      <c r="B5392" s="222" t="str">
        <f t="shared" si="1617"/>
        <v/>
      </c>
      <c r="C5392" s="223"/>
      <c r="D5392" s="224" t="str">
        <f t="shared" si="1618"/>
        <v/>
      </c>
      <c r="E5392" s="225"/>
      <c r="F5392" s="226">
        <f t="shared" si="1619"/>
        <v>0</v>
      </c>
      <c r="G5392" s="286">
        <f t="shared" si="1620"/>
        <v>0</v>
      </c>
    </row>
    <row r="5393" spans="1:7" s="229" customFormat="1" ht="24" customHeight="1" x14ac:dyDescent="0.2">
      <c r="A5393" s="224" t="str">
        <f t="shared" si="1616"/>
        <v/>
      </c>
      <c r="B5393" s="222" t="str">
        <f t="shared" si="1617"/>
        <v/>
      </c>
      <c r="C5393" s="223"/>
      <c r="D5393" s="224" t="str">
        <f t="shared" si="1618"/>
        <v/>
      </c>
      <c r="E5393" s="225"/>
      <c r="F5393" s="226">
        <f t="shared" si="1619"/>
        <v>0</v>
      </c>
      <c r="G5393" s="286">
        <f t="shared" si="1620"/>
        <v>0</v>
      </c>
    </row>
    <row r="5394" spans="1:7" s="229" customFormat="1" ht="24" customHeight="1" x14ac:dyDescent="0.2">
      <c r="A5394" s="224" t="str">
        <f t="shared" si="1616"/>
        <v/>
      </c>
      <c r="B5394" s="222" t="str">
        <f t="shared" si="1617"/>
        <v/>
      </c>
      <c r="C5394" s="223"/>
      <c r="D5394" s="224" t="str">
        <f t="shared" si="1618"/>
        <v/>
      </c>
      <c r="E5394" s="225"/>
      <c r="F5394" s="226">
        <f t="shared" si="1619"/>
        <v>0</v>
      </c>
      <c r="G5394" s="286">
        <f t="shared" si="1620"/>
        <v>0</v>
      </c>
    </row>
    <row r="5395" spans="1:7" s="229" customFormat="1" ht="24" customHeight="1" x14ac:dyDescent="0.2">
      <c r="A5395" s="224" t="str">
        <f t="shared" si="1616"/>
        <v/>
      </c>
      <c r="B5395" s="222" t="str">
        <f t="shared" si="1617"/>
        <v/>
      </c>
      <c r="C5395" s="223"/>
      <c r="D5395" s="224" t="str">
        <f t="shared" si="1618"/>
        <v/>
      </c>
      <c r="E5395" s="225"/>
      <c r="F5395" s="226">
        <f t="shared" si="1619"/>
        <v>0</v>
      </c>
      <c r="G5395" s="286">
        <f t="shared" si="1620"/>
        <v>0</v>
      </c>
    </row>
    <row r="5396" spans="1:7" s="229" customFormat="1" ht="24" customHeight="1" x14ac:dyDescent="0.2">
      <c r="A5396" s="224" t="str">
        <f t="shared" si="1616"/>
        <v/>
      </c>
      <c r="B5396" s="222" t="str">
        <f t="shared" si="1617"/>
        <v/>
      </c>
      <c r="C5396" s="223"/>
      <c r="D5396" s="224" t="str">
        <f t="shared" si="1618"/>
        <v/>
      </c>
      <c r="E5396" s="225"/>
      <c r="F5396" s="226">
        <f t="shared" si="1619"/>
        <v>0</v>
      </c>
      <c r="G5396" s="286">
        <f t="shared" si="1620"/>
        <v>0</v>
      </c>
    </row>
    <row r="5397" spans="1:7" ht="24" customHeight="1" x14ac:dyDescent="0.2">
      <c r="A5397" s="290"/>
      <c r="B5397" s="97"/>
      <c r="D5397" s="97"/>
      <c r="E5397" s="98"/>
      <c r="F5397" s="273" t="s">
        <v>33</v>
      </c>
      <c r="G5397" s="288">
        <f>SUBTOTAL(9,G5388:G5396)</f>
        <v>0</v>
      </c>
    </row>
    <row r="5398" spans="1:7" ht="24" customHeight="1" x14ac:dyDescent="0.2">
      <c r="A5398" s="291"/>
      <c r="B5398" s="97"/>
      <c r="D5398" s="97"/>
      <c r="E5398" s="98"/>
      <c r="G5398" s="289"/>
    </row>
    <row r="5399" spans="1:7" ht="24" customHeight="1" x14ac:dyDescent="0.2">
      <c r="A5399" s="292" t="str">
        <f>B5357</f>
        <v/>
      </c>
      <c r="B5399" s="293" t="str">
        <f>C5357</f>
        <v/>
      </c>
      <c r="C5399" s="104"/>
      <c r="D5399" s="104" t="s">
        <v>34</v>
      </c>
      <c r="E5399" s="105"/>
      <c r="F5399" s="295" t="s">
        <v>35</v>
      </c>
      <c r="G5399" s="294">
        <f>SUBTOTAL(9,G5362:G5398)</f>
        <v>0</v>
      </c>
    </row>
    <row r="5401" spans="1:7" ht="24" customHeight="1" x14ac:dyDescent="0.2">
      <c r="A5401" s="274" t="s">
        <v>37</v>
      </c>
      <c r="B5401" s="275"/>
      <c r="C5401" s="275"/>
      <c r="D5401" s="275"/>
      <c r="E5401" s="275"/>
      <c r="F5401" s="275"/>
      <c r="G5401" s="276"/>
    </row>
    <row r="5402" spans="1:7" ht="24" customHeight="1" x14ac:dyDescent="0.2">
      <c r="A5402" s="277" t="s">
        <v>602</v>
      </c>
      <c r="B5402" s="93" t="str">
        <f>Comitente</f>
        <v>DIRECCION PROVINCIAL DE ESPACIOS VERDES</v>
      </c>
      <c r="C5402" s="89"/>
      <c r="D5402" s="94"/>
      <c r="E5402" s="94"/>
      <c r="F5402" s="95"/>
      <c r="G5402" s="278"/>
    </row>
    <row r="5403" spans="1:7" ht="24" customHeight="1" x14ac:dyDescent="0.2">
      <c r="A5403" s="277" t="s">
        <v>603</v>
      </c>
      <c r="B5403" s="93">
        <f>Contratista</f>
        <v>0</v>
      </c>
      <c r="C5403" s="90"/>
      <c r="D5403" s="90"/>
      <c r="E5403" s="90"/>
      <c r="F5403" s="96"/>
      <c r="G5403" s="279"/>
    </row>
    <row r="5404" spans="1:7" ht="24" customHeight="1" x14ac:dyDescent="0.2">
      <c r="A5404" s="277" t="s">
        <v>24</v>
      </c>
      <c r="B5404" s="93" t="str">
        <f>Obra</f>
        <v>EXTRACCION DE MANGRULLO EXISTENTE, PROVISION DE NUEVO MANGRULLO Y REFUNCIONALIZACION DE JUEGOS DE NIÑOS EN PARQUE DE MAYO</v>
      </c>
      <c r="C5404" s="90"/>
      <c r="D5404" s="90"/>
      <c r="E5404" s="90"/>
      <c r="F5404" s="96" t="s">
        <v>38</v>
      </c>
      <c r="G5404" s="280">
        <f>Fecha_Base</f>
        <v>44865</v>
      </c>
    </row>
    <row r="5405" spans="1:7" ht="24" customHeight="1" x14ac:dyDescent="0.2">
      <c r="A5405" s="281" t="s">
        <v>601</v>
      </c>
      <c r="B5405" s="91" t="str">
        <f>Ubicación</f>
        <v>CAPITAL</v>
      </c>
      <c r="C5405" s="91"/>
      <c r="D5405" s="97"/>
      <c r="E5405" s="98"/>
      <c r="G5405" s="282"/>
    </row>
    <row r="5406" spans="1:7" ht="24" customHeight="1" x14ac:dyDescent="0.2">
      <c r="A5406" s="281" t="s">
        <v>39</v>
      </c>
      <c r="B5406" s="100" t="str">
        <f>IFERROR(VALUE(LEFT(B5407,FIND(".",B5407)-1)),"")</f>
        <v/>
      </c>
      <c r="C5406" s="92" t="str">
        <f>IFERROR(VLOOKUP(B5406,Tabla_CyP,2,FALSE),"")</f>
        <v/>
      </c>
      <c r="E5406" s="98"/>
      <c r="G5406" s="282"/>
    </row>
    <row r="5407" spans="1:7" ht="24" customHeight="1" x14ac:dyDescent="0.2">
      <c r="A5407" s="281" t="s">
        <v>25</v>
      </c>
      <c r="B5407" s="101" t="str">
        <f>IFERROR(VLOOKUP(COUNTIF($A$1:A5407,"ANALISIS DE PRECIOS"),Tabla_NumeroItem,2,FALSE),"")</f>
        <v/>
      </c>
      <c r="C5407" s="92" t="str">
        <f>IFERROR(VLOOKUP(B5407,Tabla_CyP,2,FALSE),"")</f>
        <v/>
      </c>
      <c r="D5407" s="97"/>
      <c r="E5407" s="98"/>
      <c r="F5407" s="96" t="s">
        <v>26</v>
      </c>
      <c r="G5407" s="283" t="str">
        <f>IFERROR(VLOOKUP(B5407,Tabla_CyP,4,FALSE),"")</f>
        <v/>
      </c>
    </row>
    <row r="5408" spans="1:7" ht="24" customHeight="1" x14ac:dyDescent="0.2">
      <c r="A5408" s="281"/>
      <c r="B5408" s="91"/>
      <c r="D5408" s="97"/>
      <c r="E5408" s="98"/>
      <c r="G5408" s="282"/>
    </row>
    <row r="5409" spans="1:123" ht="24" customHeight="1" x14ac:dyDescent="0.2">
      <c r="A5409" s="334" t="s">
        <v>507</v>
      </c>
      <c r="B5409" s="335"/>
      <c r="C5409" s="336" t="s">
        <v>0</v>
      </c>
      <c r="D5409" s="336" t="s">
        <v>27</v>
      </c>
      <c r="E5409" s="338" t="s">
        <v>28</v>
      </c>
      <c r="F5409" s="340" t="s">
        <v>29</v>
      </c>
      <c r="G5409" s="340" t="s">
        <v>30</v>
      </c>
    </row>
    <row r="5410" spans="1:123" s="97" customFormat="1" ht="24" customHeight="1" x14ac:dyDescent="0.2">
      <c r="A5410" s="102" t="s">
        <v>508</v>
      </c>
      <c r="B5410" s="102" t="s">
        <v>509</v>
      </c>
      <c r="C5410" s="337"/>
      <c r="D5410" s="337"/>
      <c r="E5410" s="339"/>
      <c r="F5410" s="341"/>
      <c r="G5410" s="341"/>
      <c r="H5410" s="230"/>
      <c r="I5410" s="230"/>
      <c r="J5410" s="230"/>
      <c r="K5410" s="230"/>
      <c r="L5410" s="230"/>
      <c r="M5410" s="230"/>
      <c r="N5410" s="230"/>
      <c r="O5410" s="230"/>
      <c r="P5410" s="230"/>
      <c r="Q5410" s="230"/>
      <c r="R5410" s="230"/>
      <c r="S5410" s="230"/>
      <c r="T5410" s="230"/>
      <c r="U5410" s="230"/>
      <c r="V5410" s="230"/>
      <c r="W5410" s="230"/>
      <c r="X5410" s="230"/>
      <c r="Y5410" s="230"/>
      <c r="Z5410" s="230"/>
      <c r="AA5410" s="230"/>
      <c r="AB5410" s="230"/>
      <c r="AC5410" s="230"/>
      <c r="AD5410" s="230"/>
      <c r="AE5410" s="230"/>
      <c r="AF5410" s="230"/>
      <c r="AG5410" s="230"/>
      <c r="AH5410" s="230"/>
      <c r="AI5410" s="230"/>
      <c r="AJ5410" s="230"/>
      <c r="AK5410" s="230"/>
      <c r="AL5410" s="230"/>
      <c r="AM5410" s="230"/>
      <c r="AN5410" s="230"/>
      <c r="AO5410" s="230"/>
      <c r="AP5410" s="230"/>
      <c r="AQ5410" s="230"/>
      <c r="AR5410" s="230"/>
      <c r="AS5410" s="230"/>
      <c r="AT5410" s="230"/>
      <c r="AU5410" s="230"/>
      <c r="AV5410" s="230"/>
      <c r="AW5410" s="230"/>
      <c r="AX5410" s="230"/>
      <c r="AY5410" s="230"/>
      <c r="AZ5410" s="230"/>
      <c r="BA5410" s="230"/>
      <c r="BB5410" s="230"/>
      <c r="BC5410" s="230"/>
      <c r="BD5410" s="230"/>
      <c r="BE5410" s="230"/>
      <c r="BF5410" s="230"/>
      <c r="BG5410" s="230"/>
      <c r="BH5410" s="230"/>
      <c r="BI5410" s="230"/>
      <c r="BJ5410" s="230"/>
      <c r="BK5410" s="230"/>
      <c r="BL5410" s="230"/>
      <c r="BM5410" s="230"/>
      <c r="BN5410" s="230"/>
      <c r="BO5410" s="230"/>
      <c r="BP5410" s="230"/>
      <c r="BQ5410" s="230"/>
      <c r="BR5410" s="230"/>
      <c r="BS5410" s="230"/>
      <c r="BT5410" s="230"/>
      <c r="BU5410" s="230"/>
      <c r="BV5410" s="230"/>
      <c r="BW5410" s="230"/>
      <c r="BX5410" s="230"/>
      <c r="BY5410" s="230"/>
      <c r="BZ5410" s="230"/>
      <c r="CA5410" s="230"/>
      <c r="CB5410" s="230"/>
      <c r="CC5410" s="230"/>
      <c r="CD5410" s="230"/>
      <c r="CE5410" s="230"/>
      <c r="CF5410" s="230"/>
      <c r="CG5410" s="230"/>
      <c r="CH5410" s="230"/>
      <c r="CI5410" s="230"/>
      <c r="CJ5410" s="230"/>
      <c r="CK5410" s="230"/>
      <c r="CL5410" s="230"/>
      <c r="CM5410" s="230"/>
      <c r="CN5410" s="230"/>
      <c r="CO5410" s="230"/>
      <c r="CP5410" s="230"/>
      <c r="CQ5410" s="230"/>
      <c r="CR5410" s="230"/>
      <c r="CS5410" s="230"/>
      <c r="CT5410" s="230"/>
      <c r="CU5410" s="230"/>
      <c r="CV5410" s="230"/>
      <c r="CW5410" s="230"/>
      <c r="CX5410" s="230"/>
      <c r="CY5410" s="230"/>
      <c r="CZ5410" s="230"/>
      <c r="DA5410" s="230"/>
      <c r="DB5410" s="230"/>
      <c r="DC5410" s="230"/>
      <c r="DD5410" s="230"/>
      <c r="DE5410" s="230"/>
      <c r="DF5410" s="230"/>
      <c r="DG5410" s="230"/>
      <c r="DH5410" s="230"/>
      <c r="DI5410" s="230"/>
      <c r="DJ5410" s="230"/>
      <c r="DK5410" s="230"/>
      <c r="DL5410" s="230"/>
      <c r="DM5410" s="230"/>
      <c r="DN5410" s="230"/>
      <c r="DO5410" s="230"/>
      <c r="DP5410" s="230"/>
      <c r="DQ5410" s="230"/>
      <c r="DR5410" s="230"/>
      <c r="DS5410" s="230"/>
    </row>
    <row r="5411" spans="1:123" ht="24" customHeight="1" x14ac:dyDescent="0.2">
      <c r="A5411" s="284"/>
      <c r="B5411" s="103"/>
      <c r="C5411" s="143" t="s">
        <v>604</v>
      </c>
      <c r="D5411" s="104"/>
      <c r="E5411" s="105"/>
      <c r="F5411" s="106"/>
      <c r="G5411" s="285"/>
    </row>
    <row r="5412" spans="1:123" s="229" customFormat="1" ht="24" customHeight="1" x14ac:dyDescent="0.2">
      <c r="A5412" s="224" t="str">
        <f t="shared" ref="A5412:A5425" si="1621">IFERROR(VLOOKUP(C5412,Tabla_Insumos,4,FALSE),"")</f>
        <v/>
      </c>
      <c r="B5412" s="222" t="str">
        <f>IFERROR(VLOOKUP(C5412,Tabla_Insumos,5,FALSE),"")</f>
        <v/>
      </c>
      <c r="C5412" s="223"/>
      <c r="D5412" s="224" t="str">
        <f t="shared" ref="D5412:D5425" si="1622">IFERROR(VLOOKUP(C5412,Tabla_Insumos,2,FALSE),"")</f>
        <v/>
      </c>
      <c r="E5412" s="225"/>
      <c r="F5412" s="226">
        <f t="shared" ref="F5412:F5425" si="1623">IFERROR(VLOOKUP(C5412,Tabla_Insumos,3,FALSE),0)</f>
        <v>0</v>
      </c>
      <c r="G5412" s="286">
        <f>ROUND(E5412*F5412,2)</f>
        <v>0</v>
      </c>
    </row>
    <row r="5413" spans="1:123" s="229" customFormat="1" ht="24" customHeight="1" x14ac:dyDescent="0.2">
      <c r="A5413" s="224" t="str">
        <f t="shared" si="1621"/>
        <v/>
      </c>
      <c r="B5413" s="222" t="str">
        <f t="shared" ref="B5413:B5425" si="1624">IFERROR(VLOOKUP(C5413,Tabla_Insumos,5,FALSE),"")</f>
        <v/>
      </c>
      <c r="C5413" s="223"/>
      <c r="D5413" s="224" t="str">
        <f t="shared" si="1622"/>
        <v/>
      </c>
      <c r="E5413" s="225"/>
      <c r="F5413" s="226">
        <f t="shared" si="1623"/>
        <v>0</v>
      </c>
      <c r="G5413" s="286">
        <f t="shared" ref="G5413:G5425" si="1625">ROUND(E5413*F5413,2)</f>
        <v>0</v>
      </c>
    </row>
    <row r="5414" spans="1:123" s="229" customFormat="1" ht="24" customHeight="1" x14ac:dyDescent="0.2">
      <c r="A5414" s="224" t="str">
        <f t="shared" si="1621"/>
        <v/>
      </c>
      <c r="B5414" s="222" t="str">
        <f t="shared" si="1624"/>
        <v/>
      </c>
      <c r="C5414" s="223"/>
      <c r="D5414" s="224" t="str">
        <f t="shared" si="1622"/>
        <v/>
      </c>
      <c r="E5414" s="225"/>
      <c r="F5414" s="226">
        <f t="shared" si="1623"/>
        <v>0</v>
      </c>
      <c r="G5414" s="286">
        <f t="shared" si="1625"/>
        <v>0</v>
      </c>
    </row>
    <row r="5415" spans="1:123" s="229" customFormat="1" ht="24" customHeight="1" x14ac:dyDescent="0.2">
      <c r="A5415" s="224" t="str">
        <f t="shared" si="1621"/>
        <v/>
      </c>
      <c r="B5415" s="222" t="str">
        <f t="shared" si="1624"/>
        <v/>
      </c>
      <c r="C5415" s="223"/>
      <c r="D5415" s="224" t="str">
        <f t="shared" si="1622"/>
        <v/>
      </c>
      <c r="E5415" s="225"/>
      <c r="F5415" s="226">
        <f t="shared" si="1623"/>
        <v>0</v>
      </c>
      <c r="G5415" s="286">
        <f t="shared" si="1625"/>
        <v>0</v>
      </c>
    </row>
    <row r="5416" spans="1:123" s="229" customFormat="1" ht="24" customHeight="1" x14ac:dyDescent="0.2">
      <c r="A5416" s="224" t="str">
        <f t="shared" si="1621"/>
        <v/>
      </c>
      <c r="B5416" s="222" t="str">
        <f t="shared" si="1624"/>
        <v/>
      </c>
      <c r="C5416" s="223"/>
      <c r="D5416" s="224" t="str">
        <f t="shared" si="1622"/>
        <v/>
      </c>
      <c r="E5416" s="225"/>
      <c r="F5416" s="226">
        <f t="shared" si="1623"/>
        <v>0</v>
      </c>
      <c r="G5416" s="286">
        <f t="shared" si="1625"/>
        <v>0</v>
      </c>
    </row>
    <row r="5417" spans="1:123" s="229" customFormat="1" ht="24" customHeight="1" x14ac:dyDescent="0.2">
      <c r="A5417" s="224" t="str">
        <f t="shared" si="1621"/>
        <v/>
      </c>
      <c r="B5417" s="222" t="str">
        <f t="shared" si="1624"/>
        <v/>
      </c>
      <c r="C5417" s="223"/>
      <c r="D5417" s="224" t="str">
        <f t="shared" si="1622"/>
        <v/>
      </c>
      <c r="E5417" s="225"/>
      <c r="F5417" s="226">
        <f t="shared" si="1623"/>
        <v>0</v>
      </c>
      <c r="G5417" s="286">
        <f t="shared" si="1625"/>
        <v>0</v>
      </c>
    </row>
    <row r="5418" spans="1:123" s="229" customFormat="1" ht="24" customHeight="1" x14ac:dyDescent="0.2">
      <c r="A5418" s="224" t="str">
        <f t="shared" si="1621"/>
        <v/>
      </c>
      <c r="B5418" s="222" t="str">
        <f t="shared" si="1624"/>
        <v/>
      </c>
      <c r="C5418" s="223"/>
      <c r="D5418" s="224" t="str">
        <f t="shared" si="1622"/>
        <v/>
      </c>
      <c r="E5418" s="225"/>
      <c r="F5418" s="226">
        <f t="shared" si="1623"/>
        <v>0</v>
      </c>
      <c r="G5418" s="286">
        <f t="shared" si="1625"/>
        <v>0</v>
      </c>
    </row>
    <row r="5419" spans="1:123" s="229" customFormat="1" ht="24" customHeight="1" x14ac:dyDescent="0.2">
      <c r="A5419" s="224" t="str">
        <f t="shared" si="1621"/>
        <v/>
      </c>
      <c r="B5419" s="222" t="str">
        <f t="shared" si="1624"/>
        <v/>
      </c>
      <c r="C5419" s="223"/>
      <c r="D5419" s="224" t="str">
        <f t="shared" si="1622"/>
        <v/>
      </c>
      <c r="E5419" s="225"/>
      <c r="F5419" s="226">
        <f t="shared" si="1623"/>
        <v>0</v>
      </c>
      <c r="G5419" s="286">
        <f t="shared" si="1625"/>
        <v>0</v>
      </c>
    </row>
    <row r="5420" spans="1:123" s="229" customFormat="1" ht="24" customHeight="1" x14ac:dyDescent="0.2">
      <c r="A5420" s="224" t="str">
        <f t="shared" si="1621"/>
        <v/>
      </c>
      <c r="B5420" s="222" t="str">
        <f t="shared" si="1624"/>
        <v/>
      </c>
      <c r="C5420" s="223"/>
      <c r="D5420" s="224" t="str">
        <f t="shared" si="1622"/>
        <v/>
      </c>
      <c r="E5420" s="225"/>
      <c r="F5420" s="226">
        <f t="shared" si="1623"/>
        <v>0</v>
      </c>
      <c r="G5420" s="286">
        <f t="shared" si="1625"/>
        <v>0</v>
      </c>
    </row>
    <row r="5421" spans="1:123" s="229" customFormat="1" ht="24" customHeight="1" x14ac:dyDescent="0.2">
      <c r="A5421" s="224" t="str">
        <f t="shared" si="1621"/>
        <v/>
      </c>
      <c r="B5421" s="222" t="str">
        <f t="shared" si="1624"/>
        <v/>
      </c>
      <c r="C5421" s="223"/>
      <c r="D5421" s="224" t="str">
        <f t="shared" si="1622"/>
        <v/>
      </c>
      <c r="E5421" s="225"/>
      <c r="F5421" s="226">
        <f t="shared" si="1623"/>
        <v>0</v>
      </c>
      <c r="G5421" s="286">
        <f t="shared" si="1625"/>
        <v>0</v>
      </c>
    </row>
    <row r="5422" spans="1:123" s="229" customFormat="1" ht="24" customHeight="1" x14ac:dyDescent="0.2">
      <c r="A5422" s="224" t="str">
        <f t="shared" si="1621"/>
        <v/>
      </c>
      <c r="B5422" s="222" t="str">
        <f t="shared" si="1624"/>
        <v/>
      </c>
      <c r="C5422" s="223"/>
      <c r="D5422" s="224" t="str">
        <f t="shared" si="1622"/>
        <v/>
      </c>
      <c r="E5422" s="225"/>
      <c r="F5422" s="226">
        <f t="shared" si="1623"/>
        <v>0</v>
      </c>
      <c r="G5422" s="286">
        <f t="shared" si="1625"/>
        <v>0</v>
      </c>
    </row>
    <row r="5423" spans="1:123" s="229" customFormat="1" ht="24" customHeight="1" x14ac:dyDescent="0.2">
      <c r="A5423" s="224" t="str">
        <f t="shared" si="1621"/>
        <v/>
      </c>
      <c r="B5423" s="222" t="str">
        <f t="shared" si="1624"/>
        <v/>
      </c>
      <c r="C5423" s="223"/>
      <c r="D5423" s="224" t="str">
        <f t="shared" si="1622"/>
        <v/>
      </c>
      <c r="E5423" s="225"/>
      <c r="F5423" s="226">
        <f t="shared" si="1623"/>
        <v>0</v>
      </c>
      <c r="G5423" s="286">
        <f t="shared" si="1625"/>
        <v>0</v>
      </c>
    </row>
    <row r="5424" spans="1:123" s="229" customFormat="1" ht="24" customHeight="1" x14ac:dyDescent="0.2">
      <c r="A5424" s="224" t="str">
        <f t="shared" si="1621"/>
        <v/>
      </c>
      <c r="B5424" s="222" t="str">
        <f t="shared" si="1624"/>
        <v/>
      </c>
      <c r="C5424" s="223"/>
      <c r="D5424" s="224" t="str">
        <f t="shared" si="1622"/>
        <v/>
      </c>
      <c r="E5424" s="225"/>
      <c r="F5424" s="226">
        <f t="shared" si="1623"/>
        <v>0</v>
      </c>
      <c r="G5424" s="286">
        <f t="shared" si="1625"/>
        <v>0</v>
      </c>
    </row>
    <row r="5425" spans="1:7" s="229" customFormat="1" ht="24" customHeight="1" x14ac:dyDescent="0.2">
      <c r="A5425" s="224" t="str">
        <f t="shared" si="1621"/>
        <v/>
      </c>
      <c r="B5425" s="222" t="str">
        <f t="shared" si="1624"/>
        <v/>
      </c>
      <c r="C5425" s="223"/>
      <c r="D5425" s="224" t="str">
        <f t="shared" si="1622"/>
        <v/>
      </c>
      <c r="E5425" s="225"/>
      <c r="F5425" s="227">
        <f t="shared" si="1623"/>
        <v>0</v>
      </c>
      <c r="G5425" s="286">
        <f t="shared" si="1625"/>
        <v>0</v>
      </c>
    </row>
    <row r="5426" spans="1:7" ht="24" customHeight="1" x14ac:dyDescent="0.2">
      <c r="A5426" s="287"/>
      <c r="D5426" s="97"/>
      <c r="E5426" s="98"/>
      <c r="F5426" s="273" t="s">
        <v>31</v>
      </c>
      <c r="G5426" s="288">
        <f>SUBTOTAL(9,G5412:G5425)</f>
        <v>0</v>
      </c>
    </row>
    <row r="5427" spans="1:7" ht="24" customHeight="1" x14ac:dyDescent="0.2">
      <c r="A5427" s="287"/>
      <c r="C5427" s="107" t="s">
        <v>605</v>
      </c>
      <c r="D5427" s="97"/>
      <c r="E5427" s="98"/>
      <c r="G5427" s="289"/>
    </row>
    <row r="5428" spans="1:7" s="229" customFormat="1" ht="24" customHeight="1" x14ac:dyDescent="0.2">
      <c r="A5428" s="224" t="str">
        <f t="shared" ref="A5428:A5435" si="1626">IFERROR(VLOOKUP(C5428,Tabla_Insumos,4,FALSE),"")</f>
        <v/>
      </c>
      <c r="B5428" s="222">
        <f t="shared" ref="B5428:B5435" si="1627">IFERROR(VLOOKUP(A5428,Tabla_Indices,5,FALSE),"")</f>
        <v>0</v>
      </c>
      <c r="C5428" s="223"/>
      <c r="D5428" s="224" t="str">
        <f t="shared" ref="D5428:D5435" si="1628">IFERROR(VLOOKUP(C5428,Tabla_Insumos,2,FALSE),"")</f>
        <v/>
      </c>
      <c r="E5428" s="225"/>
      <c r="F5428" s="228">
        <f t="shared" ref="F5428:F5435" si="1629">IFERROR(VLOOKUP(C5428,Tabla_Insumos,3,FALSE),0)</f>
        <v>0</v>
      </c>
      <c r="G5428" s="286">
        <f>ROUND(E5428*F5428,2)</f>
        <v>0</v>
      </c>
    </row>
    <row r="5429" spans="1:7" s="229" customFormat="1" ht="24" customHeight="1" x14ac:dyDescent="0.2">
      <c r="A5429" s="224" t="str">
        <f t="shared" si="1626"/>
        <v/>
      </c>
      <c r="B5429" s="222">
        <f t="shared" si="1627"/>
        <v>0</v>
      </c>
      <c r="C5429" s="223"/>
      <c r="D5429" s="224" t="str">
        <f t="shared" si="1628"/>
        <v/>
      </c>
      <c r="E5429" s="225"/>
      <c r="F5429" s="228">
        <f t="shared" si="1629"/>
        <v>0</v>
      </c>
      <c r="G5429" s="286">
        <f>ROUND(E5429*F5429,2)</f>
        <v>0</v>
      </c>
    </row>
    <row r="5430" spans="1:7" s="229" customFormat="1" ht="24" customHeight="1" x14ac:dyDescent="0.2">
      <c r="A5430" s="224" t="str">
        <f t="shared" si="1626"/>
        <v/>
      </c>
      <c r="B5430" s="222">
        <f t="shared" si="1627"/>
        <v>0</v>
      </c>
      <c r="C5430" s="223"/>
      <c r="D5430" s="224" t="str">
        <f t="shared" si="1628"/>
        <v/>
      </c>
      <c r="E5430" s="225"/>
      <c r="F5430" s="228">
        <f t="shared" si="1629"/>
        <v>0</v>
      </c>
      <c r="G5430" s="286">
        <f t="shared" ref="G5430:G5435" si="1630">ROUND(E5430*F5430,2)</f>
        <v>0</v>
      </c>
    </row>
    <row r="5431" spans="1:7" s="229" customFormat="1" ht="24" customHeight="1" x14ac:dyDescent="0.2">
      <c r="A5431" s="224" t="str">
        <f t="shared" si="1626"/>
        <v/>
      </c>
      <c r="B5431" s="222">
        <f t="shared" si="1627"/>
        <v>0</v>
      </c>
      <c r="C5431" s="223"/>
      <c r="D5431" s="224" t="str">
        <f t="shared" si="1628"/>
        <v/>
      </c>
      <c r="E5431" s="225"/>
      <c r="F5431" s="228">
        <f t="shared" si="1629"/>
        <v>0</v>
      </c>
      <c r="G5431" s="286">
        <f t="shared" si="1630"/>
        <v>0</v>
      </c>
    </row>
    <row r="5432" spans="1:7" s="229" customFormat="1" ht="24" customHeight="1" x14ac:dyDescent="0.2">
      <c r="A5432" s="224" t="str">
        <f t="shared" si="1626"/>
        <v/>
      </c>
      <c r="B5432" s="222">
        <f t="shared" si="1627"/>
        <v>0</v>
      </c>
      <c r="C5432" s="223"/>
      <c r="D5432" s="224" t="str">
        <f t="shared" si="1628"/>
        <v/>
      </c>
      <c r="E5432" s="225"/>
      <c r="F5432" s="226">
        <f t="shared" si="1629"/>
        <v>0</v>
      </c>
      <c r="G5432" s="286">
        <f t="shared" si="1630"/>
        <v>0</v>
      </c>
    </row>
    <row r="5433" spans="1:7" s="229" customFormat="1" ht="24" customHeight="1" x14ac:dyDescent="0.2">
      <c r="A5433" s="224" t="str">
        <f t="shared" si="1626"/>
        <v/>
      </c>
      <c r="B5433" s="222">
        <f t="shared" si="1627"/>
        <v>0</v>
      </c>
      <c r="C5433" s="223"/>
      <c r="D5433" s="224" t="str">
        <f t="shared" si="1628"/>
        <v/>
      </c>
      <c r="E5433" s="225"/>
      <c r="F5433" s="226">
        <f t="shared" si="1629"/>
        <v>0</v>
      </c>
      <c r="G5433" s="286">
        <f t="shared" si="1630"/>
        <v>0</v>
      </c>
    </row>
    <row r="5434" spans="1:7" s="229" customFormat="1" ht="24" customHeight="1" x14ac:dyDescent="0.2">
      <c r="A5434" s="224" t="str">
        <f t="shared" si="1626"/>
        <v/>
      </c>
      <c r="B5434" s="222">
        <f t="shared" si="1627"/>
        <v>0</v>
      </c>
      <c r="C5434" s="223"/>
      <c r="D5434" s="224" t="str">
        <f t="shared" si="1628"/>
        <v/>
      </c>
      <c r="E5434" s="225"/>
      <c r="F5434" s="226">
        <f t="shared" si="1629"/>
        <v>0</v>
      </c>
      <c r="G5434" s="286">
        <f t="shared" si="1630"/>
        <v>0</v>
      </c>
    </row>
    <row r="5435" spans="1:7" s="229" customFormat="1" ht="24" customHeight="1" x14ac:dyDescent="0.2">
      <c r="A5435" s="224" t="str">
        <f t="shared" si="1626"/>
        <v/>
      </c>
      <c r="B5435" s="222">
        <f t="shared" si="1627"/>
        <v>0</v>
      </c>
      <c r="C5435" s="223"/>
      <c r="D5435" s="224" t="str">
        <f t="shared" si="1628"/>
        <v/>
      </c>
      <c r="E5435" s="225"/>
      <c r="F5435" s="226">
        <f t="shared" si="1629"/>
        <v>0</v>
      </c>
      <c r="G5435" s="286">
        <f t="shared" si="1630"/>
        <v>0</v>
      </c>
    </row>
    <row r="5436" spans="1:7" ht="24" customHeight="1" x14ac:dyDescent="0.2">
      <c r="A5436" s="287"/>
      <c r="D5436" s="97"/>
      <c r="E5436" s="98"/>
      <c r="F5436" s="273" t="s">
        <v>32</v>
      </c>
      <c r="G5436" s="288">
        <f>SUBTOTAL(9,G5428:G5435)</f>
        <v>0</v>
      </c>
    </row>
    <row r="5437" spans="1:7" ht="24" customHeight="1" x14ac:dyDescent="0.2">
      <c r="A5437" s="287"/>
      <c r="C5437" s="107" t="s">
        <v>606</v>
      </c>
      <c r="D5437" s="97"/>
      <c r="E5437" s="98"/>
      <c r="G5437" s="289"/>
    </row>
    <row r="5438" spans="1:7" s="229" customFormat="1" ht="24" customHeight="1" x14ac:dyDescent="0.2">
      <c r="A5438" s="224" t="str">
        <f t="shared" ref="A5438:A5446" si="1631">IFERROR(VLOOKUP(C5438,Tabla_Insumos,4,FALSE),"")</f>
        <v/>
      </c>
      <c r="B5438" s="222" t="str">
        <f t="shared" ref="B5438:B5446" si="1632">IFERROR(VLOOKUP(C5438,Tabla_Insumos,5,FALSE),"")</f>
        <v/>
      </c>
      <c r="C5438" s="223"/>
      <c r="D5438" s="224" t="str">
        <f t="shared" ref="D5438:D5446" si="1633">IFERROR(VLOOKUP(C5438,Tabla_Insumos,2,FALSE),"")</f>
        <v/>
      </c>
      <c r="E5438" s="225"/>
      <c r="F5438" s="226">
        <f t="shared" ref="F5438:F5446" si="1634">IFERROR(VLOOKUP(C5438,Tabla_Insumos,3,FALSE),0)</f>
        <v>0</v>
      </c>
      <c r="G5438" s="286">
        <f t="shared" ref="G5438:G5446" si="1635">ROUND(E5438*F5438,2)</f>
        <v>0</v>
      </c>
    </row>
    <row r="5439" spans="1:7" s="229" customFormat="1" ht="24" customHeight="1" x14ac:dyDescent="0.2">
      <c r="A5439" s="224" t="str">
        <f t="shared" si="1631"/>
        <v/>
      </c>
      <c r="B5439" s="222" t="str">
        <f t="shared" si="1632"/>
        <v/>
      </c>
      <c r="C5439" s="223"/>
      <c r="D5439" s="224" t="str">
        <f t="shared" si="1633"/>
        <v/>
      </c>
      <c r="E5439" s="225"/>
      <c r="F5439" s="226">
        <f t="shared" si="1634"/>
        <v>0</v>
      </c>
      <c r="G5439" s="286">
        <f t="shared" si="1635"/>
        <v>0</v>
      </c>
    </row>
    <row r="5440" spans="1:7" s="229" customFormat="1" ht="24" customHeight="1" x14ac:dyDescent="0.2">
      <c r="A5440" s="224" t="str">
        <f t="shared" si="1631"/>
        <v/>
      </c>
      <c r="B5440" s="222" t="str">
        <f t="shared" si="1632"/>
        <v/>
      </c>
      <c r="C5440" s="223"/>
      <c r="D5440" s="224" t="str">
        <f t="shared" si="1633"/>
        <v/>
      </c>
      <c r="E5440" s="225"/>
      <c r="F5440" s="226">
        <f t="shared" si="1634"/>
        <v>0</v>
      </c>
      <c r="G5440" s="286">
        <f t="shared" si="1635"/>
        <v>0</v>
      </c>
    </row>
    <row r="5441" spans="1:7" s="229" customFormat="1" ht="24" customHeight="1" x14ac:dyDescent="0.2">
      <c r="A5441" s="224" t="str">
        <f t="shared" si="1631"/>
        <v/>
      </c>
      <c r="B5441" s="222" t="str">
        <f t="shared" si="1632"/>
        <v/>
      </c>
      <c r="C5441" s="223"/>
      <c r="D5441" s="224" t="str">
        <f t="shared" si="1633"/>
        <v/>
      </c>
      <c r="E5441" s="225"/>
      <c r="F5441" s="226">
        <f t="shared" si="1634"/>
        <v>0</v>
      </c>
      <c r="G5441" s="286">
        <f t="shared" si="1635"/>
        <v>0</v>
      </c>
    </row>
    <row r="5442" spans="1:7" s="229" customFormat="1" ht="24" customHeight="1" x14ac:dyDescent="0.2">
      <c r="A5442" s="224" t="str">
        <f t="shared" si="1631"/>
        <v/>
      </c>
      <c r="B5442" s="222" t="str">
        <f t="shared" si="1632"/>
        <v/>
      </c>
      <c r="C5442" s="223"/>
      <c r="D5442" s="224" t="str">
        <f t="shared" si="1633"/>
        <v/>
      </c>
      <c r="E5442" s="225"/>
      <c r="F5442" s="226">
        <f t="shared" si="1634"/>
        <v>0</v>
      </c>
      <c r="G5442" s="286">
        <f t="shared" si="1635"/>
        <v>0</v>
      </c>
    </row>
    <row r="5443" spans="1:7" s="229" customFormat="1" ht="24" customHeight="1" x14ac:dyDescent="0.2">
      <c r="A5443" s="224" t="str">
        <f t="shared" si="1631"/>
        <v/>
      </c>
      <c r="B5443" s="222" t="str">
        <f t="shared" si="1632"/>
        <v/>
      </c>
      <c r="C5443" s="223"/>
      <c r="D5443" s="224" t="str">
        <f t="shared" si="1633"/>
        <v/>
      </c>
      <c r="E5443" s="225"/>
      <c r="F5443" s="226">
        <f t="shared" si="1634"/>
        <v>0</v>
      </c>
      <c r="G5443" s="286">
        <f t="shared" si="1635"/>
        <v>0</v>
      </c>
    </row>
    <row r="5444" spans="1:7" s="229" customFormat="1" ht="24" customHeight="1" x14ac:dyDescent="0.2">
      <c r="A5444" s="224" t="str">
        <f t="shared" si="1631"/>
        <v/>
      </c>
      <c r="B5444" s="222" t="str">
        <f t="shared" si="1632"/>
        <v/>
      </c>
      <c r="C5444" s="223"/>
      <c r="D5444" s="224" t="str">
        <f t="shared" si="1633"/>
        <v/>
      </c>
      <c r="E5444" s="225"/>
      <c r="F5444" s="226">
        <f t="shared" si="1634"/>
        <v>0</v>
      </c>
      <c r="G5444" s="286">
        <f t="shared" si="1635"/>
        <v>0</v>
      </c>
    </row>
    <row r="5445" spans="1:7" s="229" customFormat="1" ht="24" customHeight="1" x14ac:dyDescent="0.2">
      <c r="A5445" s="224" t="str">
        <f t="shared" si="1631"/>
        <v/>
      </c>
      <c r="B5445" s="222" t="str">
        <f t="shared" si="1632"/>
        <v/>
      </c>
      <c r="C5445" s="223"/>
      <c r="D5445" s="224" t="str">
        <f t="shared" si="1633"/>
        <v/>
      </c>
      <c r="E5445" s="225"/>
      <c r="F5445" s="226">
        <f t="shared" si="1634"/>
        <v>0</v>
      </c>
      <c r="G5445" s="286">
        <f t="shared" si="1635"/>
        <v>0</v>
      </c>
    </row>
    <row r="5446" spans="1:7" s="229" customFormat="1" ht="24" customHeight="1" x14ac:dyDescent="0.2">
      <c r="A5446" s="224" t="str">
        <f t="shared" si="1631"/>
        <v/>
      </c>
      <c r="B5446" s="222" t="str">
        <f t="shared" si="1632"/>
        <v/>
      </c>
      <c r="C5446" s="223"/>
      <c r="D5446" s="224" t="str">
        <f t="shared" si="1633"/>
        <v/>
      </c>
      <c r="E5446" s="225"/>
      <c r="F5446" s="226">
        <f t="shared" si="1634"/>
        <v>0</v>
      </c>
      <c r="G5446" s="286">
        <f t="shared" si="1635"/>
        <v>0</v>
      </c>
    </row>
    <row r="5447" spans="1:7" ht="24" customHeight="1" x14ac:dyDescent="0.2">
      <c r="A5447" s="290"/>
      <c r="B5447" s="97"/>
      <c r="D5447" s="97"/>
      <c r="E5447" s="98"/>
      <c r="F5447" s="273" t="s">
        <v>33</v>
      </c>
      <c r="G5447" s="288">
        <f>SUBTOTAL(9,G5438:G5446)</f>
        <v>0</v>
      </c>
    </row>
    <row r="5448" spans="1:7" ht="24" customHeight="1" x14ac:dyDescent="0.2">
      <c r="A5448" s="291"/>
      <c r="B5448" s="97"/>
      <c r="D5448" s="97"/>
      <c r="E5448" s="98"/>
      <c r="G5448" s="289"/>
    </row>
    <row r="5449" spans="1:7" ht="24" customHeight="1" x14ac:dyDescent="0.2">
      <c r="A5449" s="292" t="str">
        <f>B5407</f>
        <v/>
      </c>
      <c r="B5449" s="293" t="str">
        <f>C5407</f>
        <v/>
      </c>
      <c r="C5449" s="104"/>
      <c r="D5449" s="104" t="s">
        <v>34</v>
      </c>
      <c r="E5449" s="105"/>
      <c r="F5449" s="295" t="s">
        <v>35</v>
      </c>
      <c r="G5449" s="294">
        <f>SUBTOTAL(9,G5412:G5448)</f>
        <v>0</v>
      </c>
    </row>
    <row r="5451" spans="1:7" ht="24" customHeight="1" x14ac:dyDescent="0.2">
      <c r="A5451" s="274" t="s">
        <v>37</v>
      </c>
      <c r="B5451" s="275"/>
      <c r="C5451" s="275"/>
      <c r="D5451" s="275"/>
      <c r="E5451" s="275"/>
      <c r="F5451" s="275"/>
      <c r="G5451" s="276"/>
    </row>
    <row r="5452" spans="1:7" ht="24" customHeight="1" x14ac:dyDescent="0.2">
      <c r="A5452" s="277" t="s">
        <v>602</v>
      </c>
      <c r="B5452" s="93" t="str">
        <f>Comitente</f>
        <v>DIRECCION PROVINCIAL DE ESPACIOS VERDES</v>
      </c>
      <c r="C5452" s="89"/>
      <c r="D5452" s="94"/>
      <c r="E5452" s="94"/>
      <c r="F5452" s="95"/>
      <c r="G5452" s="278"/>
    </row>
    <row r="5453" spans="1:7" ht="24" customHeight="1" x14ac:dyDescent="0.2">
      <c r="A5453" s="277" t="s">
        <v>603</v>
      </c>
      <c r="B5453" s="93">
        <f>Contratista</f>
        <v>0</v>
      </c>
      <c r="C5453" s="90"/>
      <c r="D5453" s="90"/>
      <c r="E5453" s="90"/>
      <c r="F5453" s="96"/>
      <c r="G5453" s="279"/>
    </row>
    <row r="5454" spans="1:7" ht="24" customHeight="1" x14ac:dyDescent="0.2">
      <c r="A5454" s="277" t="s">
        <v>24</v>
      </c>
      <c r="B5454" s="93" t="str">
        <f>Obra</f>
        <v>EXTRACCION DE MANGRULLO EXISTENTE, PROVISION DE NUEVO MANGRULLO Y REFUNCIONALIZACION DE JUEGOS DE NIÑOS EN PARQUE DE MAYO</v>
      </c>
      <c r="C5454" s="90"/>
      <c r="D5454" s="90"/>
      <c r="E5454" s="90"/>
      <c r="F5454" s="96" t="s">
        <v>38</v>
      </c>
      <c r="G5454" s="280">
        <f>Fecha_Base</f>
        <v>44865</v>
      </c>
    </row>
    <row r="5455" spans="1:7" ht="24" customHeight="1" x14ac:dyDescent="0.2">
      <c r="A5455" s="281" t="s">
        <v>601</v>
      </c>
      <c r="B5455" s="91" t="str">
        <f>Ubicación</f>
        <v>CAPITAL</v>
      </c>
      <c r="C5455" s="91"/>
      <c r="D5455" s="97"/>
      <c r="E5455" s="98"/>
      <c r="G5455" s="282"/>
    </row>
    <row r="5456" spans="1:7" ht="24" customHeight="1" x14ac:dyDescent="0.2">
      <c r="A5456" s="281" t="s">
        <v>39</v>
      </c>
      <c r="B5456" s="100" t="str">
        <f>IFERROR(VALUE(LEFT(B5457,FIND(".",B5457)-1)),"")</f>
        <v/>
      </c>
      <c r="C5456" s="92" t="str">
        <f>IFERROR(VLOOKUP(B5456,Tabla_CyP,2,FALSE),"")</f>
        <v/>
      </c>
      <c r="E5456" s="98"/>
      <c r="G5456" s="282"/>
    </row>
    <row r="5457" spans="1:123" ht="24" customHeight="1" x14ac:dyDescent="0.2">
      <c r="A5457" s="281" t="s">
        <v>25</v>
      </c>
      <c r="B5457" s="101" t="str">
        <f>IFERROR(VLOOKUP(COUNTIF($A$1:A5457,"ANALISIS DE PRECIOS"),Tabla_NumeroItem,2,FALSE),"")</f>
        <v/>
      </c>
      <c r="C5457" s="92" t="str">
        <f>IFERROR(VLOOKUP(B5457,Tabla_CyP,2,FALSE),"")</f>
        <v/>
      </c>
      <c r="D5457" s="97"/>
      <c r="E5457" s="98"/>
      <c r="F5457" s="96" t="s">
        <v>26</v>
      </c>
      <c r="G5457" s="283" t="str">
        <f>IFERROR(VLOOKUP(B5457,Tabla_CyP,4,FALSE),"")</f>
        <v/>
      </c>
    </row>
    <row r="5458" spans="1:123" ht="24" customHeight="1" x14ac:dyDescent="0.2">
      <c r="A5458" s="281"/>
      <c r="B5458" s="91"/>
      <c r="D5458" s="97"/>
      <c r="E5458" s="98"/>
      <c r="G5458" s="282"/>
    </row>
    <row r="5459" spans="1:123" ht="24" customHeight="1" x14ac:dyDescent="0.2">
      <c r="A5459" s="334" t="s">
        <v>507</v>
      </c>
      <c r="B5459" s="335"/>
      <c r="C5459" s="336" t="s">
        <v>0</v>
      </c>
      <c r="D5459" s="336" t="s">
        <v>27</v>
      </c>
      <c r="E5459" s="338" t="s">
        <v>28</v>
      </c>
      <c r="F5459" s="340" t="s">
        <v>29</v>
      </c>
      <c r="G5459" s="340" t="s">
        <v>30</v>
      </c>
    </row>
    <row r="5460" spans="1:123" s="97" customFormat="1" ht="24" customHeight="1" x14ac:dyDescent="0.2">
      <c r="A5460" s="102" t="s">
        <v>508</v>
      </c>
      <c r="B5460" s="102" t="s">
        <v>509</v>
      </c>
      <c r="C5460" s="337"/>
      <c r="D5460" s="337"/>
      <c r="E5460" s="339"/>
      <c r="F5460" s="341"/>
      <c r="G5460" s="341"/>
      <c r="H5460" s="230"/>
      <c r="I5460" s="230"/>
      <c r="J5460" s="230"/>
      <c r="K5460" s="230"/>
      <c r="L5460" s="230"/>
      <c r="M5460" s="230"/>
      <c r="N5460" s="230"/>
      <c r="O5460" s="230"/>
      <c r="P5460" s="230"/>
      <c r="Q5460" s="230"/>
      <c r="R5460" s="230"/>
      <c r="S5460" s="230"/>
      <c r="T5460" s="230"/>
      <c r="U5460" s="230"/>
      <c r="V5460" s="230"/>
      <c r="W5460" s="230"/>
      <c r="X5460" s="230"/>
      <c r="Y5460" s="230"/>
      <c r="Z5460" s="230"/>
      <c r="AA5460" s="230"/>
      <c r="AB5460" s="230"/>
      <c r="AC5460" s="230"/>
      <c r="AD5460" s="230"/>
      <c r="AE5460" s="230"/>
      <c r="AF5460" s="230"/>
      <c r="AG5460" s="230"/>
      <c r="AH5460" s="230"/>
      <c r="AI5460" s="230"/>
      <c r="AJ5460" s="230"/>
      <c r="AK5460" s="230"/>
      <c r="AL5460" s="230"/>
      <c r="AM5460" s="230"/>
      <c r="AN5460" s="230"/>
      <c r="AO5460" s="230"/>
      <c r="AP5460" s="230"/>
      <c r="AQ5460" s="230"/>
      <c r="AR5460" s="230"/>
      <c r="AS5460" s="230"/>
      <c r="AT5460" s="230"/>
      <c r="AU5460" s="230"/>
      <c r="AV5460" s="230"/>
      <c r="AW5460" s="230"/>
      <c r="AX5460" s="230"/>
      <c r="AY5460" s="230"/>
      <c r="AZ5460" s="230"/>
      <c r="BA5460" s="230"/>
      <c r="BB5460" s="230"/>
      <c r="BC5460" s="230"/>
      <c r="BD5460" s="230"/>
      <c r="BE5460" s="230"/>
      <c r="BF5460" s="230"/>
      <c r="BG5460" s="230"/>
      <c r="BH5460" s="230"/>
      <c r="BI5460" s="230"/>
      <c r="BJ5460" s="230"/>
      <c r="BK5460" s="230"/>
      <c r="BL5460" s="230"/>
      <c r="BM5460" s="230"/>
      <c r="BN5460" s="230"/>
      <c r="BO5460" s="230"/>
      <c r="BP5460" s="230"/>
      <c r="BQ5460" s="230"/>
      <c r="BR5460" s="230"/>
      <c r="BS5460" s="230"/>
      <c r="BT5460" s="230"/>
      <c r="BU5460" s="230"/>
      <c r="BV5460" s="230"/>
      <c r="BW5460" s="230"/>
      <c r="BX5460" s="230"/>
      <c r="BY5460" s="230"/>
      <c r="BZ5460" s="230"/>
      <c r="CA5460" s="230"/>
      <c r="CB5460" s="230"/>
      <c r="CC5460" s="230"/>
      <c r="CD5460" s="230"/>
      <c r="CE5460" s="230"/>
      <c r="CF5460" s="230"/>
      <c r="CG5460" s="230"/>
      <c r="CH5460" s="230"/>
      <c r="CI5460" s="230"/>
      <c r="CJ5460" s="230"/>
      <c r="CK5460" s="230"/>
      <c r="CL5460" s="230"/>
      <c r="CM5460" s="230"/>
      <c r="CN5460" s="230"/>
      <c r="CO5460" s="230"/>
      <c r="CP5460" s="230"/>
      <c r="CQ5460" s="230"/>
      <c r="CR5460" s="230"/>
      <c r="CS5460" s="230"/>
      <c r="CT5460" s="230"/>
      <c r="CU5460" s="230"/>
      <c r="CV5460" s="230"/>
      <c r="CW5460" s="230"/>
      <c r="CX5460" s="230"/>
      <c r="CY5460" s="230"/>
      <c r="CZ5460" s="230"/>
      <c r="DA5460" s="230"/>
      <c r="DB5460" s="230"/>
      <c r="DC5460" s="230"/>
      <c r="DD5460" s="230"/>
      <c r="DE5460" s="230"/>
      <c r="DF5460" s="230"/>
      <c r="DG5460" s="230"/>
      <c r="DH5460" s="230"/>
      <c r="DI5460" s="230"/>
      <c r="DJ5460" s="230"/>
      <c r="DK5460" s="230"/>
      <c r="DL5460" s="230"/>
      <c r="DM5460" s="230"/>
      <c r="DN5460" s="230"/>
      <c r="DO5460" s="230"/>
      <c r="DP5460" s="230"/>
      <c r="DQ5460" s="230"/>
      <c r="DR5460" s="230"/>
      <c r="DS5460" s="230"/>
    </row>
    <row r="5461" spans="1:123" ht="24" customHeight="1" x14ac:dyDescent="0.2">
      <c r="A5461" s="284"/>
      <c r="B5461" s="103"/>
      <c r="C5461" s="143" t="s">
        <v>604</v>
      </c>
      <c r="D5461" s="104"/>
      <c r="E5461" s="105"/>
      <c r="F5461" s="106"/>
      <c r="G5461" s="285"/>
    </row>
    <row r="5462" spans="1:123" s="229" customFormat="1" ht="24" customHeight="1" x14ac:dyDescent="0.2">
      <c r="A5462" s="224" t="str">
        <f t="shared" ref="A5462:A5475" si="1636">IFERROR(VLOOKUP(C5462,Tabla_Insumos,4,FALSE),"")</f>
        <v/>
      </c>
      <c r="B5462" s="222" t="str">
        <f>IFERROR(VLOOKUP(C5462,Tabla_Insumos,5,FALSE),"")</f>
        <v/>
      </c>
      <c r="C5462" s="223"/>
      <c r="D5462" s="224" t="str">
        <f t="shared" ref="D5462:D5475" si="1637">IFERROR(VLOOKUP(C5462,Tabla_Insumos,2,FALSE),"")</f>
        <v/>
      </c>
      <c r="E5462" s="225"/>
      <c r="F5462" s="226">
        <f t="shared" ref="F5462:F5475" si="1638">IFERROR(VLOOKUP(C5462,Tabla_Insumos,3,FALSE),0)</f>
        <v>0</v>
      </c>
      <c r="G5462" s="286">
        <f>ROUND(E5462*F5462,2)</f>
        <v>0</v>
      </c>
    </row>
    <row r="5463" spans="1:123" s="229" customFormat="1" ht="24" customHeight="1" x14ac:dyDescent="0.2">
      <c r="A5463" s="224" t="str">
        <f t="shared" si="1636"/>
        <v/>
      </c>
      <c r="B5463" s="222" t="str">
        <f t="shared" ref="B5463:B5475" si="1639">IFERROR(VLOOKUP(C5463,Tabla_Insumos,5,FALSE),"")</f>
        <v/>
      </c>
      <c r="C5463" s="223"/>
      <c r="D5463" s="224" t="str">
        <f t="shared" si="1637"/>
        <v/>
      </c>
      <c r="E5463" s="225"/>
      <c r="F5463" s="226">
        <f t="shared" si="1638"/>
        <v>0</v>
      </c>
      <c r="G5463" s="286">
        <f t="shared" ref="G5463:G5475" si="1640">ROUND(E5463*F5463,2)</f>
        <v>0</v>
      </c>
    </row>
    <row r="5464" spans="1:123" s="229" customFormat="1" ht="24" customHeight="1" x14ac:dyDescent="0.2">
      <c r="A5464" s="224" t="str">
        <f t="shared" si="1636"/>
        <v/>
      </c>
      <c r="B5464" s="222" t="str">
        <f t="shared" si="1639"/>
        <v/>
      </c>
      <c r="C5464" s="223"/>
      <c r="D5464" s="224" t="str">
        <f t="shared" si="1637"/>
        <v/>
      </c>
      <c r="E5464" s="225"/>
      <c r="F5464" s="226">
        <f t="shared" si="1638"/>
        <v>0</v>
      </c>
      <c r="G5464" s="286">
        <f t="shared" si="1640"/>
        <v>0</v>
      </c>
    </row>
    <row r="5465" spans="1:123" s="229" customFormat="1" ht="24" customHeight="1" x14ac:dyDescent="0.2">
      <c r="A5465" s="224" t="str">
        <f t="shared" si="1636"/>
        <v/>
      </c>
      <c r="B5465" s="222" t="str">
        <f t="shared" si="1639"/>
        <v/>
      </c>
      <c r="C5465" s="223"/>
      <c r="D5465" s="224" t="str">
        <f t="shared" si="1637"/>
        <v/>
      </c>
      <c r="E5465" s="225"/>
      <c r="F5465" s="226">
        <f t="shared" si="1638"/>
        <v>0</v>
      </c>
      <c r="G5465" s="286">
        <f t="shared" si="1640"/>
        <v>0</v>
      </c>
    </row>
    <row r="5466" spans="1:123" s="229" customFormat="1" ht="24" customHeight="1" x14ac:dyDescent="0.2">
      <c r="A5466" s="224" t="str">
        <f t="shared" si="1636"/>
        <v/>
      </c>
      <c r="B5466" s="222" t="str">
        <f t="shared" si="1639"/>
        <v/>
      </c>
      <c r="C5466" s="223"/>
      <c r="D5466" s="224" t="str">
        <f t="shared" si="1637"/>
        <v/>
      </c>
      <c r="E5466" s="225"/>
      <c r="F5466" s="226">
        <f t="shared" si="1638"/>
        <v>0</v>
      </c>
      <c r="G5466" s="286">
        <f t="shared" si="1640"/>
        <v>0</v>
      </c>
    </row>
    <row r="5467" spans="1:123" s="229" customFormat="1" ht="24" customHeight="1" x14ac:dyDescent="0.2">
      <c r="A5467" s="224" t="str">
        <f t="shared" si="1636"/>
        <v/>
      </c>
      <c r="B5467" s="222" t="str">
        <f t="shared" si="1639"/>
        <v/>
      </c>
      <c r="C5467" s="223"/>
      <c r="D5467" s="224" t="str">
        <f t="shared" si="1637"/>
        <v/>
      </c>
      <c r="E5467" s="225"/>
      <c r="F5467" s="226">
        <f t="shared" si="1638"/>
        <v>0</v>
      </c>
      <c r="G5467" s="286">
        <f t="shared" si="1640"/>
        <v>0</v>
      </c>
    </row>
    <row r="5468" spans="1:123" s="229" customFormat="1" ht="24" customHeight="1" x14ac:dyDescent="0.2">
      <c r="A5468" s="224" t="str">
        <f t="shared" si="1636"/>
        <v/>
      </c>
      <c r="B5468" s="222" t="str">
        <f t="shared" si="1639"/>
        <v/>
      </c>
      <c r="C5468" s="223"/>
      <c r="D5468" s="224" t="str">
        <f t="shared" si="1637"/>
        <v/>
      </c>
      <c r="E5468" s="225"/>
      <c r="F5468" s="226">
        <f t="shared" si="1638"/>
        <v>0</v>
      </c>
      <c r="G5468" s="286">
        <f t="shared" si="1640"/>
        <v>0</v>
      </c>
    </row>
    <row r="5469" spans="1:123" s="229" customFormat="1" ht="24" customHeight="1" x14ac:dyDescent="0.2">
      <c r="A5469" s="224" t="str">
        <f t="shared" si="1636"/>
        <v/>
      </c>
      <c r="B5469" s="222" t="str">
        <f t="shared" si="1639"/>
        <v/>
      </c>
      <c r="C5469" s="223"/>
      <c r="D5469" s="224" t="str">
        <f t="shared" si="1637"/>
        <v/>
      </c>
      <c r="E5469" s="225"/>
      <c r="F5469" s="226">
        <f t="shared" si="1638"/>
        <v>0</v>
      </c>
      <c r="G5469" s="286">
        <f t="shared" si="1640"/>
        <v>0</v>
      </c>
    </row>
    <row r="5470" spans="1:123" s="229" customFormat="1" ht="24" customHeight="1" x14ac:dyDescent="0.2">
      <c r="A5470" s="224" t="str">
        <f t="shared" si="1636"/>
        <v/>
      </c>
      <c r="B5470" s="222" t="str">
        <f t="shared" si="1639"/>
        <v/>
      </c>
      <c r="C5470" s="223"/>
      <c r="D5470" s="224" t="str">
        <f t="shared" si="1637"/>
        <v/>
      </c>
      <c r="E5470" s="225"/>
      <c r="F5470" s="226">
        <f t="shared" si="1638"/>
        <v>0</v>
      </c>
      <c r="G5470" s="286">
        <f t="shared" si="1640"/>
        <v>0</v>
      </c>
    </row>
    <row r="5471" spans="1:123" s="229" customFormat="1" ht="24" customHeight="1" x14ac:dyDescent="0.2">
      <c r="A5471" s="224" t="str">
        <f t="shared" si="1636"/>
        <v/>
      </c>
      <c r="B5471" s="222" t="str">
        <f t="shared" si="1639"/>
        <v/>
      </c>
      <c r="C5471" s="223"/>
      <c r="D5471" s="224" t="str">
        <f t="shared" si="1637"/>
        <v/>
      </c>
      <c r="E5471" s="225"/>
      <c r="F5471" s="226">
        <f t="shared" si="1638"/>
        <v>0</v>
      </c>
      <c r="G5471" s="286">
        <f t="shared" si="1640"/>
        <v>0</v>
      </c>
    </row>
    <row r="5472" spans="1:123" s="229" customFormat="1" ht="24" customHeight="1" x14ac:dyDescent="0.2">
      <c r="A5472" s="224" t="str">
        <f t="shared" si="1636"/>
        <v/>
      </c>
      <c r="B5472" s="222" t="str">
        <f t="shared" si="1639"/>
        <v/>
      </c>
      <c r="C5472" s="223"/>
      <c r="D5472" s="224" t="str">
        <f t="shared" si="1637"/>
        <v/>
      </c>
      <c r="E5472" s="225"/>
      <c r="F5472" s="226">
        <f t="shared" si="1638"/>
        <v>0</v>
      </c>
      <c r="G5472" s="286">
        <f t="shared" si="1640"/>
        <v>0</v>
      </c>
    </row>
    <row r="5473" spans="1:7" s="229" customFormat="1" ht="24" customHeight="1" x14ac:dyDescent="0.2">
      <c r="A5473" s="224" t="str">
        <f t="shared" si="1636"/>
        <v/>
      </c>
      <c r="B5473" s="222" t="str">
        <f t="shared" si="1639"/>
        <v/>
      </c>
      <c r="C5473" s="223"/>
      <c r="D5473" s="224" t="str">
        <f t="shared" si="1637"/>
        <v/>
      </c>
      <c r="E5473" s="225"/>
      <c r="F5473" s="226">
        <f t="shared" si="1638"/>
        <v>0</v>
      </c>
      <c r="G5473" s="286">
        <f t="shared" si="1640"/>
        <v>0</v>
      </c>
    </row>
    <row r="5474" spans="1:7" s="229" customFormat="1" ht="24" customHeight="1" x14ac:dyDescent="0.2">
      <c r="A5474" s="224" t="str">
        <f t="shared" si="1636"/>
        <v/>
      </c>
      <c r="B5474" s="222" t="str">
        <f t="shared" si="1639"/>
        <v/>
      </c>
      <c r="C5474" s="223"/>
      <c r="D5474" s="224" t="str">
        <f t="shared" si="1637"/>
        <v/>
      </c>
      <c r="E5474" s="225"/>
      <c r="F5474" s="226">
        <f t="shared" si="1638"/>
        <v>0</v>
      </c>
      <c r="G5474" s="286">
        <f t="shared" si="1640"/>
        <v>0</v>
      </c>
    </row>
    <row r="5475" spans="1:7" s="229" customFormat="1" ht="24" customHeight="1" x14ac:dyDescent="0.2">
      <c r="A5475" s="224" t="str">
        <f t="shared" si="1636"/>
        <v/>
      </c>
      <c r="B5475" s="222" t="str">
        <f t="shared" si="1639"/>
        <v/>
      </c>
      <c r="C5475" s="223"/>
      <c r="D5475" s="224" t="str">
        <f t="shared" si="1637"/>
        <v/>
      </c>
      <c r="E5475" s="225"/>
      <c r="F5475" s="227">
        <f t="shared" si="1638"/>
        <v>0</v>
      </c>
      <c r="G5475" s="286">
        <f t="shared" si="1640"/>
        <v>0</v>
      </c>
    </row>
    <row r="5476" spans="1:7" ht="24" customHeight="1" x14ac:dyDescent="0.2">
      <c r="A5476" s="287"/>
      <c r="D5476" s="97"/>
      <c r="E5476" s="98"/>
      <c r="F5476" s="273" t="s">
        <v>31</v>
      </c>
      <c r="G5476" s="288">
        <f>SUBTOTAL(9,G5462:G5475)</f>
        <v>0</v>
      </c>
    </row>
    <row r="5477" spans="1:7" ht="24" customHeight="1" x14ac:dyDescent="0.2">
      <c r="A5477" s="287"/>
      <c r="C5477" s="107" t="s">
        <v>605</v>
      </c>
      <c r="D5477" s="97"/>
      <c r="E5477" s="98"/>
      <c r="G5477" s="289"/>
    </row>
    <row r="5478" spans="1:7" s="229" customFormat="1" ht="24" customHeight="1" x14ac:dyDescent="0.2">
      <c r="A5478" s="224" t="str">
        <f t="shared" ref="A5478:A5485" si="1641">IFERROR(VLOOKUP(C5478,Tabla_Insumos,4,FALSE),"")</f>
        <v/>
      </c>
      <c r="B5478" s="222">
        <f t="shared" ref="B5478:B5485" si="1642">IFERROR(VLOOKUP(A5478,Tabla_Indices,5,FALSE),"")</f>
        <v>0</v>
      </c>
      <c r="C5478" s="223"/>
      <c r="D5478" s="224" t="str">
        <f t="shared" ref="D5478:D5485" si="1643">IFERROR(VLOOKUP(C5478,Tabla_Insumos,2,FALSE),"")</f>
        <v/>
      </c>
      <c r="E5478" s="225"/>
      <c r="F5478" s="228">
        <f t="shared" ref="F5478:F5485" si="1644">IFERROR(VLOOKUP(C5478,Tabla_Insumos,3,FALSE),0)</f>
        <v>0</v>
      </c>
      <c r="G5478" s="286">
        <f>ROUND(E5478*F5478,2)</f>
        <v>0</v>
      </c>
    </row>
    <row r="5479" spans="1:7" s="229" customFormat="1" ht="24" customHeight="1" x14ac:dyDescent="0.2">
      <c r="A5479" s="224" t="str">
        <f t="shared" si="1641"/>
        <v/>
      </c>
      <c r="B5479" s="222">
        <f t="shared" si="1642"/>
        <v>0</v>
      </c>
      <c r="C5479" s="223"/>
      <c r="D5479" s="224" t="str">
        <f t="shared" si="1643"/>
        <v/>
      </c>
      <c r="E5479" s="225"/>
      <c r="F5479" s="228">
        <f t="shared" si="1644"/>
        <v>0</v>
      </c>
      <c r="G5479" s="286">
        <f>ROUND(E5479*F5479,2)</f>
        <v>0</v>
      </c>
    </row>
    <row r="5480" spans="1:7" s="229" customFormat="1" ht="24" customHeight="1" x14ac:dyDescent="0.2">
      <c r="A5480" s="224" t="str">
        <f t="shared" si="1641"/>
        <v/>
      </c>
      <c r="B5480" s="222">
        <f t="shared" si="1642"/>
        <v>0</v>
      </c>
      <c r="C5480" s="223"/>
      <c r="D5480" s="224" t="str">
        <f t="shared" si="1643"/>
        <v/>
      </c>
      <c r="E5480" s="225"/>
      <c r="F5480" s="228">
        <f t="shared" si="1644"/>
        <v>0</v>
      </c>
      <c r="G5480" s="286">
        <f t="shared" ref="G5480:G5485" si="1645">ROUND(E5480*F5480,2)</f>
        <v>0</v>
      </c>
    </row>
    <row r="5481" spans="1:7" s="229" customFormat="1" ht="24" customHeight="1" x14ac:dyDescent="0.2">
      <c r="A5481" s="224" t="str">
        <f t="shared" si="1641"/>
        <v/>
      </c>
      <c r="B5481" s="222">
        <f t="shared" si="1642"/>
        <v>0</v>
      </c>
      <c r="C5481" s="223"/>
      <c r="D5481" s="224" t="str">
        <f t="shared" si="1643"/>
        <v/>
      </c>
      <c r="E5481" s="225"/>
      <c r="F5481" s="228">
        <f t="shared" si="1644"/>
        <v>0</v>
      </c>
      <c r="G5481" s="286">
        <f t="shared" si="1645"/>
        <v>0</v>
      </c>
    </row>
    <row r="5482" spans="1:7" s="229" customFormat="1" ht="24" customHeight="1" x14ac:dyDescent="0.2">
      <c r="A5482" s="224" t="str">
        <f t="shared" si="1641"/>
        <v/>
      </c>
      <c r="B5482" s="222">
        <f t="shared" si="1642"/>
        <v>0</v>
      </c>
      <c r="C5482" s="223"/>
      <c r="D5482" s="224" t="str">
        <f t="shared" si="1643"/>
        <v/>
      </c>
      <c r="E5482" s="225"/>
      <c r="F5482" s="226">
        <f t="shared" si="1644"/>
        <v>0</v>
      </c>
      <c r="G5482" s="286">
        <f t="shared" si="1645"/>
        <v>0</v>
      </c>
    </row>
    <row r="5483" spans="1:7" s="229" customFormat="1" ht="24" customHeight="1" x14ac:dyDescent="0.2">
      <c r="A5483" s="224" t="str">
        <f t="shared" si="1641"/>
        <v/>
      </c>
      <c r="B5483" s="222">
        <f t="shared" si="1642"/>
        <v>0</v>
      </c>
      <c r="C5483" s="223"/>
      <c r="D5483" s="224" t="str">
        <f t="shared" si="1643"/>
        <v/>
      </c>
      <c r="E5483" s="225"/>
      <c r="F5483" s="226">
        <f t="shared" si="1644"/>
        <v>0</v>
      </c>
      <c r="G5483" s="286">
        <f t="shared" si="1645"/>
        <v>0</v>
      </c>
    </row>
    <row r="5484" spans="1:7" s="229" customFormat="1" ht="24" customHeight="1" x14ac:dyDescent="0.2">
      <c r="A5484" s="224" t="str">
        <f t="shared" si="1641"/>
        <v/>
      </c>
      <c r="B5484" s="222">
        <f t="shared" si="1642"/>
        <v>0</v>
      </c>
      <c r="C5484" s="223"/>
      <c r="D5484" s="224" t="str">
        <f t="shared" si="1643"/>
        <v/>
      </c>
      <c r="E5484" s="225"/>
      <c r="F5484" s="226">
        <f t="shared" si="1644"/>
        <v>0</v>
      </c>
      <c r="G5484" s="286">
        <f t="shared" si="1645"/>
        <v>0</v>
      </c>
    </row>
    <row r="5485" spans="1:7" s="229" customFormat="1" ht="24" customHeight="1" x14ac:dyDescent="0.2">
      <c r="A5485" s="224" t="str">
        <f t="shared" si="1641"/>
        <v/>
      </c>
      <c r="B5485" s="222">
        <f t="shared" si="1642"/>
        <v>0</v>
      </c>
      <c r="C5485" s="223"/>
      <c r="D5485" s="224" t="str">
        <f t="shared" si="1643"/>
        <v/>
      </c>
      <c r="E5485" s="225"/>
      <c r="F5485" s="226">
        <f t="shared" si="1644"/>
        <v>0</v>
      </c>
      <c r="G5485" s="286">
        <f t="shared" si="1645"/>
        <v>0</v>
      </c>
    </row>
    <row r="5486" spans="1:7" ht="24" customHeight="1" x14ac:dyDescent="0.2">
      <c r="A5486" s="287"/>
      <c r="D5486" s="97"/>
      <c r="E5486" s="98"/>
      <c r="F5486" s="273" t="s">
        <v>32</v>
      </c>
      <c r="G5486" s="288">
        <f>SUBTOTAL(9,G5478:G5485)</f>
        <v>0</v>
      </c>
    </row>
    <row r="5487" spans="1:7" ht="24" customHeight="1" x14ac:dyDescent="0.2">
      <c r="A5487" s="287"/>
      <c r="C5487" s="107" t="s">
        <v>606</v>
      </c>
      <c r="D5487" s="97"/>
      <c r="E5487" s="98"/>
      <c r="G5487" s="289"/>
    </row>
    <row r="5488" spans="1:7" s="229" customFormat="1" ht="24" customHeight="1" x14ac:dyDescent="0.2">
      <c r="A5488" s="224" t="str">
        <f t="shared" ref="A5488:A5496" si="1646">IFERROR(VLOOKUP(C5488,Tabla_Insumos,4,FALSE),"")</f>
        <v/>
      </c>
      <c r="B5488" s="222" t="str">
        <f t="shared" ref="B5488:B5496" si="1647">IFERROR(VLOOKUP(C5488,Tabla_Insumos,5,FALSE),"")</f>
        <v/>
      </c>
      <c r="C5488" s="223"/>
      <c r="D5488" s="224" t="str">
        <f t="shared" ref="D5488:D5496" si="1648">IFERROR(VLOOKUP(C5488,Tabla_Insumos,2,FALSE),"")</f>
        <v/>
      </c>
      <c r="E5488" s="225"/>
      <c r="F5488" s="226">
        <f t="shared" ref="F5488:F5496" si="1649">IFERROR(VLOOKUP(C5488,Tabla_Insumos,3,FALSE),0)</f>
        <v>0</v>
      </c>
      <c r="G5488" s="286">
        <f t="shared" ref="G5488:G5496" si="1650">ROUND(E5488*F5488,2)</f>
        <v>0</v>
      </c>
    </row>
    <row r="5489" spans="1:7" s="229" customFormat="1" ht="24" customHeight="1" x14ac:dyDescent="0.2">
      <c r="A5489" s="224" t="str">
        <f t="shared" si="1646"/>
        <v/>
      </c>
      <c r="B5489" s="222" t="str">
        <f t="shared" si="1647"/>
        <v/>
      </c>
      <c r="C5489" s="223"/>
      <c r="D5489" s="224" t="str">
        <f t="shared" si="1648"/>
        <v/>
      </c>
      <c r="E5489" s="225"/>
      <c r="F5489" s="226">
        <f t="shared" si="1649"/>
        <v>0</v>
      </c>
      <c r="G5489" s="286">
        <f t="shared" si="1650"/>
        <v>0</v>
      </c>
    </row>
    <row r="5490" spans="1:7" s="229" customFormat="1" ht="24" customHeight="1" x14ac:dyDescent="0.2">
      <c r="A5490" s="224" t="str">
        <f t="shared" si="1646"/>
        <v/>
      </c>
      <c r="B5490" s="222" t="str">
        <f t="shared" si="1647"/>
        <v/>
      </c>
      <c r="C5490" s="223"/>
      <c r="D5490" s="224" t="str">
        <f t="shared" si="1648"/>
        <v/>
      </c>
      <c r="E5490" s="225"/>
      <c r="F5490" s="226">
        <f t="shared" si="1649"/>
        <v>0</v>
      </c>
      <c r="G5490" s="286">
        <f t="shared" si="1650"/>
        <v>0</v>
      </c>
    </row>
    <row r="5491" spans="1:7" s="229" customFormat="1" ht="24" customHeight="1" x14ac:dyDescent="0.2">
      <c r="A5491" s="224" t="str">
        <f t="shared" si="1646"/>
        <v/>
      </c>
      <c r="B5491" s="222" t="str">
        <f t="shared" si="1647"/>
        <v/>
      </c>
      <c r="C5491" s="223"/>
      <c r="D5491" s="224" t="str">
        <f t="shared" si="1648"/>
        <v/>
      </c>
      <c r="E5491" s="225"/>
      <c r="F5491" s="226">
        <f t="shared" si="1649"/>
        <v>0</v>
      </c>
      <c r="G5491" s="286">
        <f t="shared" si="1650"/>
        <v>0</v>
      </c>
    </row>
    <row r="5492" spans="1:7" s="229" customFormat="1" ht="24" customHeight="1" x14ac:dyDescent="0.2">
      <c r="A5492" s="224" t="str">
        <f t="shared" si="1646"/>
        <v/>
      </c>
      <c r="B5492" s="222" t="str">
        <f t="shared" si="1647"/>
        <v/>
      </c>
      <c r="C5492" s="223"/>
      <c r="D5492" s="224" t="str">
        <f t="shared" si="1648"/>
        <v/>
      </c>
      <c r="E5492" s="225"/>
      <c r="F5492" s="226">
        <f t="shared" si="1649"/>
        <v>0</v>
      </c>
      <c r="G5492" s="286">
        <f t="shared" si="1650"/>
        <v>0</v>
      </c>
    </row>
    <row r="5493" spans="1:7" s="229" customFormat="1" ht="24" customHeight="1" x14ac:dyDescent="0.2">
      <c r="A5493" s="224" t="str">
        <f t="shared" si="1646"/>
        <v/>
      </c>
      <c r="B5493" s="222" t="str">
        <f t="shared" si="1647"/>
        <v/>
      </c>
      <c r="C5493" s="223"/>
      <c r="D5493" s="224" t="str">
        <f t="shared" si="1648"/>
        <v/>
      </c>
      <c r="E5493" s="225"/>
      <c r="F5493" s="226">
        <f t="shared" si="1649"/>
        <v>0</v>
      </c>
      <c r="G5493" s="286">
        <f t="shared" si="1650"/>
        <v>0</v>
      </c>
    </row>
    <row r="5494" spans="1:7" s="229" customFormat="1" ht="24" customHeight="1" x14ac:dyDescent="0.2">
      <c r="A5494" s="224" t="str">
        <f t="shared" si="1646"/>
        <v/>
      </c>
      <c r="B5494" s="222" t="str">
        <f t="shared" si="1647"/>
        <v/>
      </c>
      <c r="C5494" s="223"/>
      <c r="D5494" s="224" t="str">
        <f t="shared" si="1648"/>
        <v/>
      </c>
      <c r="E5494" s="225"/>
      <c r="F5494" s="226">
        <f t="shared" si="1649"/>
        <v>0</v>
      </c>
      <c r="G5494" s="286">
        <f t="shared" si="1650"/>
        <v>0</v>
      </c>
    </row>
    <row r="5495" spans="1:7" s="229" customFormat="1" ht="24" customHeight="1" x14ac:dyDescent="0.2">
      <c r="A5495" s="224" t="str">
        <f t="shared" si="1646"/>
        <v/>
      </c>
      <c r="B5495" s="222" t="str">
        <f t="shared" si="1647"/>
        <v/>
      </c>
      <c r="C5495" s="223"/>
      <c r="D5495" s="224" t="str">
        <f t="shared" si="1648"/>
        <v/>
      </c>
      <c r="E5495" s="225"/>
      <c r="F5495" s="226">
        <f t="shared" si="1649"/>
        <v>0</v>
      </c>
      <c r="G5495" s="286">
        <f t="shared" si="1650"/>
        <v>0</v>
      </c>
    </row>
    <row r="5496" spans="1:7" s="229" customFormat="1" ht="24" customHeight="1" x14ac:dyDescent="0.2">
      <c r="A5496" s="224" t="str">
        <f t="shared" si="1646"/>
        <v/>
      </c>
      <c r="B5496" s="222" t="str">
        <f t="shared" si="1647"/>
        <v/>
      </c>
      <c r="C5496" s="223"/>
      <c r="D5496" s="224" t="str">
        <f t="shared" si="1648"/>
        <v/>
      </c>
      <c r="E5496" s="225"/>
      <c r="F5496" s="226">
        <f t="shared" si="1649"/>
        <v>0</v>
      </c>
      <c r="G5496" s="286">
        <f t="shared" si="1650"/>
        <v>0</v>
      </c>
    </row>
    <row r="5497" spans="1:7" ht="24" customHeight="1" x14ac:dyDescent="0.2">
      <c r="A5497" s="290"/>
      <c r="B5497" s="97"/>
      <c r="D5497" s="97"/>
      <c r="E5497" s="98"/>
      <c r="F5497" s="273" t="s">
        <v>33</v>
      </c>
      <c r="G5497" s="288">
        <f>SUBTOTAL(9,G5488:G5496)</f>
        <v>0</v>
      </c>
    </row>
    <row r="5498" spans="1:7" ht="24" customHeight="1" x14ac:dyDescent="0.2">
      <c r="A5498" s="291"/>
      <c r="B5498" s="97"/>
      <c r="D5498" s="97"/>
      <c r="E5498" s="98"/>
      <c r="G5498" s="289"/>
    </row>
    <row r="5499" spans="1:7" ht="24" customHeight="1" x14ac:dyDescent="0.2">
      <c r="A5499" s="292" t="str">
        <f>B5457</f>
        <v/>
      </c>
      <c r="B5499" s="293" t="str">
        <f>C5457</f>
        <v/>
      </c>
      <c r="C5499" s="104"/>
      <c r="D5499" s="104" t="s">
        <v>34</v>
      </c>
      <c r="E5499" s="105"/>
      <c r="F5499" s="295" t="s">
        <v>35</v>
      </c>
      <c r="G5499" s="294">
        <f>SUBTOTAL(9,G5462:G5498)</f>
        <v>0</v>
      </c>
    </row>
    <row r="5501" spans="1:7" ht="24" customHeight="1" x14ac:dyDescent="0.2">
      <c r="A5501" s="274" t="s">
        <v>37</v>
      </c>
      <c r="B5501" s="275"/>
      <c r="C5501" s="275"/>
      <c r="D5501" s="275"/>
      <c r="E5501" s="275"/>
      <c r="F5501" s="275"/>
      <c r="G5501" s="276"/>
    </row>
    <row r="5502" spans="1:7" ht="24" customHeight="1" x14ac:dyDescent="0.2">
      <c r="A5502" s="277" t="s">
        <v>602</v>
      </c>
      <c r="B5502" s="93" t="str">
        <f>Comitente</f>
        <v>DIRECCION PROVINCIAL DE ESPACIOS VERDES</v>
      </c>
      <c r="C5502" s="89"/>
      <c r="D5502" s="94"/>
      <c r="E5502" s="94"/>
      <c r="F5502" s="95"/>
      <c r="G5502" s="278"/>
    </row>
    <row r="5503" spans="1:7" ht="24" customHeight="1" x14ac:dyDescent="0.2">
      <c r="A5503" s="277" t="s">
        <v>603</v>
      </c>
      <c r="B5503" s="93">
        <f>Contratista</f>
        <v>0</v>
      </c>
      <c r="C5503" s="90"/>
      <c r="D5503" s="90"/>
      <c r="E5503" s="90"/>
      <c r="F5503" s="96"/>
      <c r="G5503" s="279"/>
    </row>
    <row r="5504" spans="1:7" ht="24" customHeight="1" x14ac:dyDescent="0.2">
      <c r="A5504" s="277" t="s">
        <v>24</v>
      </c>
      <c r="B5504" s="93" t="str">
        <f>Obra</f>
        <v>EXTRACCION DE MANGRULLO EXISTENTE, PROVISION DE NUEVO MANGRULLO Y REFUNCIONALIZACION DE JUEGOS DE NIÑOS EN PARQUE DE MAYO</v>
      </c>
      <c r="C5504" s="90"/>
      <c r="D5504" s="90"/>
      <c r="E5504" s="90"/>
      <c r="F5504" s="96" t="s">
        <v>38</v>
      </c>
      <c r="G5504" s="280">
        <f>Fecha_Base</f>
        <v>44865</v>
      </c>
    </row>
    <row r="5505" spans="1:123" ht="24" customHeight="1" x14ac:dyDescent="0.2">
      <c r="A5505" s="281" t="s">
        <v>601</v>
      </c>
      <c r="B5505" s="91" t="str">
        <f>Ubicación</f>
        <v>CAPITAL</v>
      </c>
      <c r="C5505" s="91"/>
      <c r="D5505" s="97"/>
      <c r="E5505" s="98"/>
      <c r="G5505" s="282"/>
    </row>
    <row r="5506" spans="1:123" ht="24" customHeight="1" x14ac:dyDescent="0.2">
      <c r="A5506" s="281" t="s">
        <v>39</v>
      </c>
      <c r="B5506" s="100" t="str">
        <f>IFERROR(VALUE(LEFT(B5507,FIND(".",B5507)-1)),"")</f>
        <v/>
      </c>
      <c r="C5506" s="92" t="str">
        <f>IFERROR(VLOOKUP(B5506,Tabla_CyP,2,FALSE),"")</f>
        <v/>
      </c>
      <c r="E5506" s="98"/>
      <c r="G5506" s="282"/>
    </row>
    <row r="5507" spans="1:123" ht="24" customHeight="1" x14ac:dyDescent="0.2">
      <c r="A5507" s="281" t="s">
        <v>25</v>
      </c>
      <c r="B5507" s="101" t="str">
        <f>IFERROR(VLOOKUP(COUNTIF($A$1:A5507,"ANALISIS DE PRECIOS"),Tabla_NumeroItem,2,FALSE),"")</f>
        <v/>
      </c>
      <c r="C5507" s="92" t="str">
        <f>IFERROR(VLOOKUP(B5507,Tabla_CyP,2,FALSE),"")</f>
        <v/>
      </c>
      <c r="D5507" s="97"/>
      <c r="E5507" s="98"/>
      <c r="F5507" s="96" t="s">
        <v>26</v>
      </c>
      <c r="G5507" s="283" t="str">
        <f>IFERROR(VLOOKUP(B5507,Tabla_CyP,4,FALSE),"")</f>
        <v/>
      </c>
    </row>
    <row r="5508" spans="1:123" ht="24" customHeight="1" x14ac:dyDescent="0.2">
      <c r="A5508" s="281"/>
      <c r="B5508" s="91"/>
      <c r="D5508" s="97"/>
      <c r="E5508" s="98"/>
      <c r="G5508" s="282"/>
    </row>
    <row r="5509" spans="1:123" ht="24" customHeight="1" x14ac:dyDescent="0.2">
      <c r="A5509" s="334" t="s">
        <v>507</v>
      </c>
      <c r="B5509" s="335"/>
      <c r="C5509" s="336" t="s">
        <v>0</v>
      </c>
      <c r="D5509" s="336" t="s">
        <v>27</v>
      </c>
      <c r="E5509" s="338" t="s">
        <v>28</v>
      </c>
      <c r="F5509" s="340" t="s">
        <v>29</v>
      </c>
      <c r="G5509" s="340" t="s">
        <v>30</v>
      </c>
    </row>
    <row r="5510" spans="1:123" s="97" customFormat="1" ht="24" customHeight="1" x14ac:dyDescent="0.2">
      <c r="A5510" s="102" t="s">
        <v>508</v>
      </c>
      <c r="B5510" s="102" t="s">
        <v>509</v>
      </c>
      <c r="C5510" s="337"/>
      <c r="D5510" s="337"/>
      <c r="E5510" s="339"/>
      <c r="F5510" s="341"/>
      <c r="G5510" s="341"/>
      <c r="H5510" s="230"/>
      <c r="I5510" s="230"/>
      <c r="J5510" s="230"/>
      <c r="K5510" s="230"/>
      <c r="L5510" s="230"/>
      <c r="M5510" s="230"/>
      <c r="N5510" s="230"/>
      <c r="O5510" s="230"/>
      <c r="P5510" s="230"/>
      <c r="Q5510" s="230"/>
      <c r="R5510" s="230"/>
      <c r="S5510" s="230"/>
      <c r="T5510" s="230"/>
      <c r="U5510" s="230"/>
      <c r="V5510" s="230"/>
      <c r="W5510" s="230"/>
      <c r="X5510" s="230"/>
      <c r="Y5510" s="230"/>
      <c r="Z5510" s="230"/>
      <c r="AA5510" s="230"/>
      <c r="AB5510" s="230"/>
      <c r="AC5510" s="230"/>
      <c r="AD5510" s="230"/>
      <c r="AE5510" s="230"/>
      <c r="AF5510" s="230"/>
      <c r="AG5510" s="230"/>
      <c r="AH5510" s="230"/>
      <c r="AI5510" s="230"/>
      <c r="AJ5510" s="230"/>
      <c r="AK5510" s="230"/>
      <c r="AL5510" s="230"/>
      <c r="AM5510" s="230"/>
      <c r="AN5510" s="230"/>
      <c r="AO5510" s="230"/>
      <c r="AP5510" s="230"/>
      <c r="AQ5510" s="230"/>
      <c r="AR5510" s="230"/>
      <c r="AS5510" s="230"/>
      <c r="AT5510" s="230"/>
      <c r="AU5510" s="230"/>
      <c r="AV5510" s="230"/>
      <c r="AW5510" s="230"/>
      <c r="AX5510" s="230"/>
      <c r="AY5510" s="230"/>
      <c r="AZ5510" s="230"/>
      <c r="BA5510" s="230"/>
      <c r="BB5510" s="230"/>
      <c r="BC5510" s="230"/>
      <c r="BD5510" s="230"/>
      <c r="BE5510" s="230"/>
      <c r="BF5510" s="230"/>
      <c r="BG5510" s="230"/>
      <c r="BH5510" s="230"/>
      <c r="BI5510" s="230"/>
      <c r="BJ5510" s="230"/>
      <c r="BK5510" s="230"/>
      <c r="BL5510" s="230"/>
      <c r="BM5510" s="230"/>
      <c r="BN5510" s="230"/>
      <c r="BO5510" s="230"/>
      <c r="BP5510" s="230"/>
      <c r="BQ5510" s="230"/>
      <c r="BR5510" s="230"/>
      <c r="BS5510" s="230"/>
      <c r="BT5510" s="230"/>
      <c r="BU5510" s="230"/>
      <c r="BV5510" s="230"/>
      <c r="BW5510" s="230"/>
      <c r="BX5510" s="230"/>
      <c r="BY5510" s="230"/>
      <c r="BZ5510" s="230"/>
      <c r="CA5510" s="230"/>
      <c r="CB5510" s="230"/>
      <c r="CC5510" s="230"/>
      <c r="CD5510" s="230"/>
      <c r="CE5510" s="230"/>
      <c r="CF5510" s="230"/>
      <c r="CG5510" s="230"/>
      <c r="CH5510" s="230"/>
      <c r="CI5510" s="230"/>
      <c r="CJ5510" s="230"/>
      <c r="CK5510" s="230"/>
      <c r="CL5510" s="230"/>
      <c r="CM5510" s="230"/>
      <c r="CN5510" s="230"/>
      <c r="CO5510" s="230"/>
      <c r="CP5510" s="230"/>
      <c r="CQ5510" s="230"/>
      <c r="CR5510" s="230"/>
      <c r="CS5510" s="230"/>
      <c r="CT5510" s="230"/>
      <c r="CU5510" s="230"/>
      <c r="CV5510" s="230"/>
      <c r="CW5510" s="230"/>
      <c r="CX5510" s="230"/>
      <c r="CY5510" s="230"/>
      <c r="CZ5510" s="230"/>
      <c r="DA5510" s="230"/>
      <c r="DB5510" s="230"/>
      <c r="DC5510" s="230"/>
      <c r="DD5510" s="230"/>
      <c r="DE5510" s="230"/>
      <c r="DF5510" s="230"/>
      <c r="DG5510" s="230"/>
      <c r="DH5510" s="230"/>
      <c r="DI5510" s="230"/>
      <c r="DJ5510" s="230"/>
      <c r="DK5510" s="230"/>
      <c r="DL5510" s="230"/>
      <c r="DM5510" s="230"/>
      <c r="DN5510" s="230"/>
      <c r="DO5510" s="230"/>
      <c r="DP5510" s="230"/>
      <c r="DQ5510" s="230"/>
      <c r="DR5510" s="230"/>
      <c r="DS5510" s="230"/>
    </row>
    <row r="5511" spans="1:123" ht="24" customHeight="1" x14ac:dyDescent="0.2">
      <c r="A5511" s="284"/>
      <c r="B5511" s="103"/>
      <c r="C5511" s="143" t="s">
        <v>604</v>
      </c>
      <c r="D5511" s="104"/>
      <c r="E5511" s="105"/>
      <c r="F5511" s="106"/>
      <c r="G5511" s="285"/>
    </row>
    <row r="5512" spans="1:123" s="229" customFormat="1" ht="24" customHeight="1" x14ac:dyDescent="0.2">
      <c r="A5512" s="224" t="str">
        <f t="shared" ref="A5512:A5525" si="1651">IFERROR(VLOOKUP(C5512,Tabla_Insumos,4,FALSE),"")</f>
        <v/>
      </c>
      <c r="B5512" s="222" t="str">
        <f>IFERROR(VLOOKUP(C5512,Tabla_Insumos,5,FALSE),"")</f>
        <v/>
      </c>
      <c r="C5512" s="223"/>
      <c r="D5512" s="224" t="str">
        <f t="shared" ref="D5512:D5525" si="1652">IFERROR(VLOOKUP(C5512,Tabla_Insumos,2,FALSE),"")</f>
        <v/>
      </c>
      <c r="E5512" s="225"/>
      <c r="F5512" s="226">
        <f t="shared" ref="F5512:F5525" si="1653">IFERROR(VLOOKUP(C5512,Tabla_Insumos,3,FALSE),0)</f>
        <v>0</v>
      </c>
      <c r="G5512" s="286">
        <f>ROUND(E5512*F5512,2)</f>
        <v>0</v>
      </c>
    </row>
    <row r="5513" spans="1:123" s="229" customFormat="1" ht="24" customHeight="1" x14ac:dyDescent="0.2">
      <c r="A5513" s="224" t="str">
        <f t="shared" si="1651"/>
        <v/>
      </c>
      <c r="B5513" s="222" t="str">
        <f t="shared" ref="B5513:B5525" si="1654">IFERROR(VLOOKUP(C5513,Tabla_Insumos,5,FALSE),"")</f>
        <v/>
      </c>
      <c r="C5513" s="223"/>
      <c r="D5513" s="224" t="str">
        <f t="shared" si="1652"/>
        <v/>
      </c>
      <c r="E5513" s="225"/>
      <c r="F5513" s="226">
        <f t="shared" si="1653"/>
        <v>0</v>
      </c>
      <c r="G5513" s="286">
        <f t="shared" ref="G5513:G5525" si="1655">ROUND(E5513*F5513,2)</f>
        <v>0</v>
      </c>
    </row>
    <row r="5514" spans="1:123" s="229" customFormat="1" ht="24" customHeight="1" x14ac:dyDescent="0.2">
      <c r="A5514" s="224" t="str">
        <f t="shared" si="1651"/>
        <v/>
      </c>
      <c r="B5514" s="222" t="str">
        <f t="shared" si="1654"/>
        <v/>
      </c>
      <c r="C5514" s="223"/>
      <c r="D5514" s="224" t="str">
        <f t="shared" si="1652"/>
        <v/>
      </c>
      <c r="E5514" s="225"/>
      <c r="F5514" s="226">
        <f t="shared" si="1653"/>
        <v>0</v>
      </c>
      <c r="G5514" s="286">
        <f t="shared" si="1655"/>
        <v>0</v>
      </c>
    </row>
    <row r="5515" spans="1:123" s="229" customFormat="1" ht="24" customHeight="1" x14ac:dyDescent="0.2">
      <c r="A5515" s="224" t="str">
        <f t="shared" si="1651"/>
        <v/>
      </c>
      <c r="B5515" s="222" t="str">
        <f t="shared" si="1654"/>
        <v/>
      </c>
      <c r="C5515" s="223"/>
      <c r="D5515" s="224" t="str">
        <f t="shared" si="1652"/>
        <v/>
      </c>
      <c r="E5515" s="225"/>
      <c r="F5515" s="226">
        <f t="shared" si="1653"/>
        <v>0</v>
      </c>
      <c r="G5515" s="286">
        <f t="shared" si="1655"/>
        <v>0</v>
      </c>
    </row>
    <row r="5516" spans="1:123" s="229" customFormat="1" ht="24" customHeight="1" x14ac:dyDescent="0.2">
      <c r="A5516" s="224" t="str">
        <f t="shared" si="1651"/>
        <v/>
      </c>
      <c r="B5516" s="222" t="str">
        <f t="shared" si="1654"/>
        <v/>
      </c>
      <c r="C5516" s="223"/>
      <c r="D5516" s="224" t="str">
        <f t="shared" si="1652"/>
        <v/>
      </c>
      <c r="E5516" s="225"/>
      <c r="F5516" s="226">
        <f t="shared" si="1653"/>
        <v>0</v>
      </c>
      <c r="G5516" s="286">
        <f t="shared" si="1655"/>
        <v>0</v>
      </c>
    </row>
    <row r="5517" spans="1:123" s="229" customFormat="1" ht="24" customHeight="1" x14ac:dyDescent="0.2">
      <c r="A5517" s="224" t="str">
        <f t="shared" si="1651"/>
        <v/>
      </c>
      <c r="B5517" s="222" t="str">
        <f t="shared" si="1654"/>
        <v/>
      </c>
      <c r="C5517" s="223"/>
      <c r="D5517" s="224" t="str">
        <f t="shared" si="1652"/>
        <v/>
      </c>
      <c r="E5517" s="225"/>
      <c r="F5517" s="226">
        <f t="shared" si="1653"/>
        <v>0</v>
      </c>
      <c r="G5517" s="286">
        <f t="shared" si="1655"/>
        <v>0</v>
      </c>
    </row>
    <row r="5518" spans="1:123" s="229" customFormat="1" ht="24" customHeight="1" x14ac:dyDescent="0.2">
      <c r="A5518" s="224" t="str">
        <f t="shared" si="1651"/>
        <v/>
      </c>
      <c r="B5518" s="222" t="str">
        <f t="shared" si="1654"/>
        <v/>
      </c>
      <c r="C5518" s="223"/>
      <c r="D5518" s="224" t="str">
        <f t="shared" si="1652"/>
        <v/>
      </c>
      <c r="E5518" s="225"/>
      <c r="F5518" s="226">
        <f t="shared" si="1653"/>
        <v>0</v>
      </c>
      <c r="G5518" s="286">
        <f t="shared" si="1655"/>
        <v>0</v>
      </c>
    </row>
    <row r="5519" spans="1:123" s="229" customFormat="1" ht="24" customHeight="1" x14ac:dyDescent="0.2">
      <c r="A5519" s="224" t="str">
        <f t="shared" si="1651"/>
        <v/>
      </c>
      <c r="B5519" s="222" t="str">
        <f t="shared" si="1654"/>
        <v/>
      </c>
      <c r="C5519" s="223"/>
      <c r="D5519" s="224" t="str">
        <f t="shared" si="1652"/>
        <v/>
      </c>
      <c r="E5519" s="225"/>
      <c r="F5519" s="226">
        <f t="shared" si="1653"/>
        <v>0</v>
      </c>
      <c r="G5519" s="286">
        <f t="shared" si="1655"/>
        <v>0</v>
      </c>
    </row>
    <row r="5520" spans="1:123" s="229" customFormat="1" ht="24" customHeight="1" x14ac:dyDescent="0.2">
      <c r="A5520" s="224" t="str">
        <f t="shared" si="1651"/>
        <v/>
      </c>
      <c r="B5520" s="222" t="str">
        <f t="shared" si="1654"/>
        <v/>
      </c>
      <c r="C5520" s="223"/>
      <c r="D5520" s="224" t="str">
        <f t="shared" si="1652"/>
        <v/>
      </c>
      <c r="E5520" s="225"/>
      <c r="F5520" s="226">
        <f t="shared" si="1653"/>
        <v>0</v>
      </c>
      <c r="G5520" s="286">
        <f t="shared" si="1655"/>
        <v>0</v>
      </c>
    </row>
    <row r="5521" spans="1:7" s="229" customFormat="1" ht="24" customHeight="1" x14ac:dyDescent="0.2">
      <c r="A5521" s="224" t="str">
        <f t="shared" si="1651"/>
        <v/>
      </c>
      <c r="B5521" s="222" t="str">
        <f t="shared" si="1654"/>
        <v/>
      </c>
      <c r="C5521" s="223"/>
      <c r="D5521" s="224" t="str">
        <f t="shared" si="1652"/>
        <v/>
      </c>
      <c r="E5521" s="225"/>
      <c r="F5521" s="226">
        <f t="shared" si="1653"/>
        <v>0</v>
      </c>
      <c r="G5521" s="286">
        <f t="shared" si="1655"/>
        <v>0</v>
      </c>
    </row>
    <row r="5522" spans="1:7" s="229" customFormat="1" ht="24" customHeight="1" x14ac:dyDescent="0.2">
      <c r="A5522" s="224" t="str">
        <f t="shared" si="1651"/>
        <v/>
      </c>
      <c r="B5522" s="222" t="str">
        <f t="shared" si="1654"/>
        <v/>
      </c>
      <c r="C5522" s="223"/>
      <c r="D5522" s="224" t="str">
        <f t="shared" si="1652"/>
        <v/>
      </c>
      <c r="E5522" s="225"/>
      <c r="F5522" s="226">
        <f t="shared" si="1653"/>
        <v>0</v>
      </c>
      <c r="G5522" s="286">
        <f t="shared" si="1655"/>
        <v>0</v>
      </c>
    </row>
    <row r="5523" spans="1:7" s="229" customFormat="1" ht="24" customHeight="1" x14ac:dyDescent="0.2">
      <c r="A5523" s="224" t="str">
        <f t="shared" si="1651"/>
        <v/>
      </c>
      <c r="B5523" s="222" t="str">
        <f t="shared" si="1654"/>
        <v/>
      </c>
      <c r="C5523" s="223"/>
      <c r="D5523" s="224" t="str">
        <f t="shared" si="1652"/>
        <v/>
      </c>
      <c r="E5523" s="225"/>
      <c r="F5523" s="226">
        <f t="shared" si="1653"/>
        <v>0</v>
      </c>
      <c r="G5523" s="286">
        <f t="shared" si="1655"/>
        <v>0</v>
      </c>
    </row>
    <row r="5524" spans="1:7" s="229" customFormat="1" ht="24" customHeight="1" x14ac:dyDescent="0.2">
      <c r="A5524" s="224" t="str">
        <f t="shared" si="1651"/>
        <v/>
      </c>
      <c r="B5524" s="222" t="str">
        <f t="shared" si="1654"/>
        <v/>
      </c>
      <c r="C5524" s="223"/>
      <c r="D5524" s="224" t="str">
        <f t="shared" si="1652"/>
        <v/>
      </c>
      <c r="E5524" s="225"/>
      <c r="F5524" s="226">
        <f t="shared" si="1653"/>
        <v>0</v>
      </c>
      <c r="G5524" s="286">
        <f t="shared" si="1655"/>
        <v>0</v>
      </c>
    </row>
    <row r="5525" spans="1:7" s="229" customFormat="1" ht="24" customHeight="1" x14ac:dyDescent="0.2">
      <c r="A5525" s="224" t="str">
        <f t="shared" si="1651"/>
        <v/>
      </c>
      <c r="B5525" s="222" t="str">
        <f t="shared" si="1654"/>
        <v/>
      </c>
      <c r="C5525" s="223"/>
      <c r="D5525" s="224" t="str">
        <f t="shared" si="1652"/>
        <v/>
      </c>
      <c r="E5525" s="225"/>
      <c r="F5525" s="227">
        <f t="shared" si="1653"/>
        <v>0</v>
      </c>
      <c r="G5525" s="286">
        <f t="shared" si="1655"/>
        <v>0</v>
      </c>
    </row>
    <row r="5526" spans="1:7" ht="24" customHeight="1" x14ac:dyDescent="0.2">
      <c r="A5526" s="287"/>
      <c r="D5526" s="97"/>
      <c r="E5526" s="98"/>
      <c r="F5526" s="273" t="s">
        <v>31</v>
      </c>
      <c r="G5526" s="288">
        <f>SUBTOTAL(9,G5512:G5525)</f>
        <v>0</v>
      </c>
    </row>
    <row r="5527" spans="1:7" ht="24" customHeight="1" x14ac:dyDescent="0.2">
      <c r="A5527" s="287"/>
      <c r="C5527" s="107" t="s">
        <v>605</v>
      </c>
      <c r="D5527" s="97"/>
      <c r="E5527" s="98"/>
      <c r="G5527" s="289"/>
    </row>
    <row r="5528" spans="1:7" s="229" customFormat="1" ht="24" customHeight="1" x14ac:dyDescent="0.2">
      <c r="A5528" s="224" t="str">
        <f t="shared" ref="A5528:A5535" si="1656">IFERROR(VLOOKUP(C5528,Tabla_Insumos,4,FALSE),"")</f>
        <v/>
      </c>
      <c r="B5528" s="222">
        <f t="shared" ref="B5528:B5535" si="1657">IFERROR(VLOOKUP(A5528,Tabla_Indices,5,FALSE),"")</f>
        <v>0</v>
      </c>
      <c r="C5528" s="223"/>
      <c r="D5528" s="224" t="str">
        <f t="shared" ref="D5528:D5535" si="1658">IFERROR(VLOOKUP(C5528,Tabla_Insumos,2,FALSE),"")</f>
        <v/>
      </c>
      <c r="E5528" s="225"/>
      <c r="F5528" s="228">
        <f t="shared" ref="F5528:F5535" si="1659">IFERROR(VLOOKUP(C5528,Tabla_Insumos,3,FALSE),0)</f>
        <v>0</v>
      </c>
      <c r="G5528" s="286">
        <f>ROUND(E5528*F5528,2)</f>
        <v>0</v>
      </c>
    </row>
    <row r="5529" spans="1:7" s="229" customFormat="1" ht="24" customHeight="1" x14ac:dyDescent="0.2">
      <c r="A5529" s="224" t="str">
        <f t="shared" si="1656"/>
        <v/>
      </c>
      <c r="B5529" s="222">
        <f t="shared" si="1657"/>
        <v>0</v>
      </c>
      <c r="C5529" s="223"/>
      <c r="D5529" s="224" t="str">
        <f t="shared" si="1658"/>
        <v/>
      </c>
      <c r="E5529" s="225"/>
      <c r="F5529" s="228">
        <f t="shared" si="1659"/>
        <v>0</v>
      </c>
      <c r="G5529" s="286">
        <f>ROUND(E5529*F5529,2)</f>
        <v>0</v>
      </c>
    </row>
    <row r="5530" spans="1:7" s="229" customFormat="1" ht="24" customHeight="1" x14ac:dyDescent="0.2">
      <c r="A5530" s="224" t="str">
        <f t="shared" si="1656"/>
        <v/>
      </c>
      <c r="B5530" s="222">
        <f t="shared" si="1657"/>
        <v>0</v>
      </c>
      <c r="C5530" s="223"/>
      <c r="D5530" s="224" t="str">
        <f t="shared" si="1658"/>
        <v/>
      </c>
      <c r="E5530" s="225"/>
      <c r="F5530" s="228">
        <f t="shared" si="1659"/>
        <v>0</v>
      </c>
      <c r="G5530" s="286">
        <f t="shared" ref="G5530:G5535" si="1660">ROUND(E5530*F5530,2)</f>
        <v>0</v>
      </c>
    </row>
    <row r="5531" spans="1:7" s="229" customFormat="1" ht="24" customHeight="1" x14ac:dyDescent="0.2">
      <c r="A5531" s="224" t="str">
        <f t="shared" si="1656"/>
        <v/>
      </c>
      <c r="B5531" s="222">
        <f t="shared" si="1657"/>
        <v>0</v>
      </c>
      <c r="C5531" s="223"/>
      <c r="D5531" s="224" t="str">
        <f t="shared" si="1658"/>
        <v/>
      </c>
      <c r="E5531" s="225"/>
      <c r="F5531" s="228">
        <f t="shared" si="1659"/>
        <v>0</v>
      </c>
      <c r="G5531" s="286">
        <f t="shared" si="1660"/>
        <v>0</v>
      </c>
    </row>
    <row r="5532" spans="1:7" s="229" customFormat="1" ht="24" customHeight="1" x14ac:dyDescent="0.2">
      <c r="A5532" s="224" t="str">
        <f t="shared" si="1656"/>
        <v/>
      </c>
      <c r="B5532" s="222">
        <f t="shared" si="1657"/>
        <v>0</v>
      </c>
      <c r="C5532" s="223"/>
      <c r="D5532" s="224" t="str">
        <f t="shared" si="1658"/>
        <v/>
      </c>
      <c r="E5532" s="225"/>
      <c r="F5532" s="226">
        <f t="shared" si="1659"/>
        <v>0</v>
      </c>
      <c r="G5532" s="286">
        <f t="shared" si="1660"/>
        <v>0</v>
      </c>
    </row>
    <row r="5533" spans="1:7" s="229" customFormat="1" ht="24" customHeight="1" x14ac:dyDescent="0.2">
      <c r="A5533" s="224" t="str">
        <f t="shared" si="1656"/>
        <v/>
      </c>
      <c r="B5533" s="222">
        <f t="shared" si="1657"/>
        <v>0</v>
      </c>
      <c r="C5533" s="223"/>
      <c r="D5533" s="224" t="str">
        <f t="shared" si="1658"/>
        <v/>
      </c>
      <c r="E5533" s="225"/>
      <c r="F5533" s="226">
        <f t="shared" si="1659"/>
        <v>0</v>
      </c>
      <c r="G5533" s="286">
        <f t="shared" si="1660"/>
        <v>0</v>
      </c>
    </row>
    <row r="5534" spans="1:7" s="229" customFormat="1" ht="24" customHeight="1" x14ac:dyDescent="0.2">
      <c r="A5534" s="224" t="str">
        <f t="shared" si="1656"/>
        <v/>
      </c>
      <c r="B5534" s="222">
        <f t="shared" si="1657"/>
        <v>0</v>
      </c>
      <c r="C5534" s="223"/>
      <c r="D5534" s="224" t="str">
        <f t="shared" si="1658"/>
        <v/>
      </c>
      <c r="E5534" s="225"/>
      <c r="F5534" s="226">
        <f t="shared" si="1659"/>
        <v>0</v>
      </c>
      <c r="G5534" s="286">
        <f t="shared" si="1660"/>
        <v>0</v>
      </c>
    </row>
    <row r="5535" spans="1:7" s="229" customFormat="1" ht="24" customHeight="1" x14ac:dyDescent="0.2">
      <c r="A5535" s="224" t="str">
        <f t="shared" si="1656"/>
        <v/>
      </c>
      <c r="B5535" s="222">
        <f t="shared" si="1657"/>
        <v>0</v>
      </c>
      <c r="C5535" s="223"/>
      <c r="D5535" s="224" t="str">
        <f t="shared" si="1658"/>
        <v/>
      </c>
      <c r="E5535" s="225"/>
      <c r="F5535" s="226">
        <f t="shared" si="1659"/>
        <v>0</v>
      </c>
      <c r="G5535" s="286">
        <f t="shared" si="1660"/>
        <v>0</v>
      </c>
    </row>
    <row r="5536" spans="1:7" ht="24" customHeight="1" x14ac:dyDescent="0.2">
      <c r="A5536" s="287"/>
      <c r="D5536" s="97"/>
      <c r="E5536" s="98"/>
      <c r="F5536" s="273" t="s">
        <v>32</v>
      </c>
      <c r="G5536" s="288">
        <f>SUBTOTAL(9,G5528:G5535)</f>
        <v>0</v>
      </c>
    </row>
    <row r="5537" spans="1:7" ht="24" customHeight="1" x14ac:dyDescent="0.2">
      <c r="A5537" s="287"/>
      <c r="C5537" s="107" t="s">
        <v>606</v>
      </c>
      <c r="D5537" s="97"/>
      <c r="E5537" s="98"/>
      <c r="G5537" s="289"/>
    </row>
    <row r="5538" spans="1:7" s="229" customFormat="1" ht="24" customHeight="1" x14ac:dyDescent="0.2">
      <c r="A5538" s="224" t="str">
        <f t="shared" ref="A5538:A5546" si="1661">IFERROR(VLOOKUP(C5538,Tabla_Insumos,4,FALSE),"")</f>
        <v/>
      </c>
      <c r="B5538" s="222" t="str">
        <f t="shared" ref="B5538:B5546" si="1662">IFERROR(VLOOKUP(C5538,Tabla_Insumos,5,FALSE),"")</f>
        <v/>
      </c>
      <c r="C5538" s="223"/>
      <c r="D5538" s="224" t="str">
        <f t="shared" ref="D5538:D5546" si="1663">IFERROR(VLOOKUP(C5538,Tabla_Insumos,2,FALSE),"")</f>
        <v/>
      </c>
      <c r="E5538" s="225"/>
      <c r="F5538" s="226">
        <f t="shared" ref="F5538:F5546" si="1664">IFERROR(VLOOKUP(C5538,Tabla_Insumos,3,FALSE),0)</f>
        <v>0</v>
      </c>
      <c r="G5538" s="286">
        <f t="shared" ref="G5538:G5546" si="1665">ROUND(E5538*F5538,2)</f>
        <v>0</v>
      </c>
    </row>
    <row r="5539" spans="1:7" s="229" customFormat="1" ht="24" customHeight="1" x14ac:dyDescent="0.2">
      <c r="A5539" s="224" t="str">
        <f t="shared" si="1661"/>
        <v/>
      </c>
      <c r="B5539" s="222" t="str">
        <f t="shared" si="1662"/>
        <v/>
      </c>
      <c r="C5539" s="223"/>
      <c r="D5539" s="224" t="str">
        <f t="shared" si="1663"/>
        <v/>
      </c>
      <c r="E5539" s="225"/>
      <c r="F5539" s="226">
        <f t="shared" si="1664"/>
        <v>0</v>
      </c>
      <c r="G5539" s="286">
        <f t="shared" si="1665"/>
        <v>0</v>
      </c>
    </row>
    <row r="5540" spans="1:7" s="229" customFormat="1" ht="24" customHeight="1" x14ac:dyDescent="0.2">
      <c r="A5540" s="224" t="str">
        <f t="shared" si="1661"/>
        <v/>
      </c>
      <c r="B5540" s="222" t="str">
        <f t="shared" si="1662"/>
        <v/>
      </c>
      <c r="C5540" s="223"/>
      <c r="D5540" s="224" t="str">
        <f t="shared" si="1663"/>
        <v/>
      </c>
      <c r="E5540" s="225"/>
      <c r="F5540" s="226">
        <f t="shared" si="1664"/>
        <v>0</v>
      </c>
      <c r="G5540" s="286">
        <f t="shared" si="1665"/>
        <v>0</v>
      </c>
    </row>
    <row r="5541" spans="1:7" s="229" customFormat="1" ht="24" customHeight="1" x14ac:dyDescent="0.2">
      <c r="A5541" s="224" t="str">
        <f t="shared" si="1661"/>
        <v/>
      </c>
      <c r="B5541" s="222" t="str">
        <f t="shared" si="1662"/>
        <v/>
      </c>
      <c r="C5541" s="223"/>
      <c r="D5541" s="224" t="str">
        <f t="shared" si="1663"/>
        <v/>
      </c>
      <c r="E5541" s="225"/>
      <c r="F5541" s="226">
        <f t="shared" si="1664"/>
        <v>0</v>
      </c>
      <c r="G5541" s="286">
        <f t="shared" si="1665"/>
        <v>0</v>
      </c>
    </row>
    <row r="5542" spans="1:7" s="229" customFormat="1" ht="24" customHeight="1" x14ac:dyDescent="0.2">
      <c r="A5542" s="224" t="str">
        <f t="shared" si="1661"/>
        <v/>
      </c>
      <c r="B5542" s="222" t="str">
        <f t="shared" si="1662"/>
        <v/>
      </c>
      <c r="C5542" s="223"/>
      <c r="D5542" s="224" t="str">
        <f t="shared" si="1663"/>
        <v/>
      </c>
      <c r="E5542" s="225"/>
      <c r="F5542" s="226">
        <f t="shared" si="1664"/>
        <v>0</v>
      </c>
      <c r="G5542" s="286">
        <f t="shared" si="1665"/>
        <v>0</v>
      </c>
    </row>
    <row r="5543" spans="1:7" s="229" customFormat="1" ht="24" customHeight="1" x14ac:dyDescent="0.2">
      <c r="A5543" s="224" t="str">
        <f t="shared" si="1661"/>
        <v/>
      </c>
      <c r="B5543" s="222" t="str">
        <f t="shared" si="1662"/>
        <v/>
      </c>
      <c r="C5543" s="223"/>
      <c r="D5543" s="224" t="str">
        <f t="shared" si="1663"/>
        <v/>
      </c>
      <c r="E5543" s="225"/>
      <c r="F5543" s="226">
        <f t="shared" si="1664"/>
        <v>0</v>
      </c>
      <c r="G5543" s="286">
        <f t="shared" si="1665"/>
        <v>0</v>
      </c>
    </row>
    <row r="5544" spans="1:7" s="229" customFormat="1" ht="24" customHeight="1" x14ac:dyDescent="0.2">
      <c r="A5544" s="224" t="str">
        <f t="shared" si="1661"/>
        <v/>
      </c>
      <c r="B5544" s="222" t="str">
        <f t="shared" si="1662"/>
        <v/>
      </c>
      <c r="C5544" s="223"/>
      <c r="D5544" s="224" t="str">
        <f t="shared" si="1663"/>
        <v/>
      </c>
      <c r="E5544" s="225"/>
      <c r="F5544" s="226">
        <f t="shared" si="1664"/>
        <v>0</v>
      </c>
      <c r="G5544" s="286">
        <f t="shared" si="1665"/>
        <v>0</v>
      </c>
    </row>
    <row r="5545" spans="1:7" s="229" customFormat="1" ht="24" customHeight="1" x14ac:dyDescent="0.2">
      <c r="A5545" s="224" t="str">
        <f t="shared" si="1661"/>
        <v/>
      </c>
      <c r="B5545" s="222" t="str">
        <f t="shared" si="1662"/>
        <v/>
      </c>
      <c r="C5545" s="223"/>
      <c r="D5545" s="224" t="str">
        <f t="shared" si="1663"/>
        <v/>
      </c>
      <c r="E5545" s="225"/>
      <c r="F5545" s="226">
        <f t="shared" si="1664"/>
        <v>0</v>
      </c>
      <c r="G5545" s="286">
        <f t="shared" si="1665"/>
        <v>0</v>
      </c>
    </row>
    <row r="5546" spans="1:7" s="229" customFormat="1" ht="24" customHeight="1" x14ac:dyDescent="0.2">
      <c r="A5546" s="224" t="str">
        <f t="shared" si="1661"/>
        <v/>
      </c>
      <c r="B5546" s="222" t="str">
        <f t="shared" si="1662"/>
        <v/>
      </c>
      <c r="C5546" s="223"/>
      <c r="D5546" s="224" t="str">
        <f t="shared" si="1663"/>
        <v/>
      </c>
      <c r="E5546" s="225"/>
      <c r="F5546" s="226">
        <f t="shared" si="1664"/>
        <v>0</v>
      </c>
      <c r="G5546" s="286">
        <f t="shared" si="1665"/>
        <v>0</v>
      </c>
    </row>
    <row r="5547" spans="1:7" ht="24" customHeight="1" x14ac:dyDescent="0.2">
      <c r="A5547" s="290"/>
      <c r="B5547" s="97"/>
      <c r="D5547" s="97"/>
      <c r="E5547" s="98"/>
      <c r="F5547" s="273" t="s">
        <v>33</v>
      </c>
      <c r="G5547" s="288">
        <f>SUBTOTAL(9,G5538:G5546)</f>
        <v>0</v>
      </c>
    </row>
    <row r="5548" spans="1:7" ht="24" customHeight="1" x14ac:dyDescent="0.2">
      <c r="A5548" s="291"/>
      <c r="B5548" s="97"/>
      <c r="D5548" s="97"/>
      <c r="E5548" s="98"/>
      <c r="G5548" s="289"/>
    </row>
    <row r="5549" spans="1:7" ht="24" customHeight="1" x14ac:dyDescent="0.2">
      <c r="A5549" s="292" t="str">
        <f>B5507</f>
        <v/>
      </c>
      <c r="B5549" s="293" t="str">
        <f>C5507</f>
        <v/>
      </c>
      <c r="C5549" s="104"/>
      <c r="D5549" s="104" t="s">
        <v>34</v>
      </c>
      <c r="E5549" s="105"/>
      <c r="F5549" s="295" t="s">
        <v>35</v>
      </c>
      <c r="G5549" s="294">
        <f>SUBTOTAL(9,G5512:G5548)</f>
        <v>0</v>
      </c>
    </row>
    <row r="5551" spans="1:7" ht="24" customHeight="1" x14ac:dyDescent="0.2">
      <c r="A5551" s="274" t="s">
        <v>37</v>
      </c>
      <c r="B5551" s="275"/>
      <c r="C5551" s="275"/>
      <c r="D5551" s="275"/>
      <c r="E5551" s="275"/>
      <c r="F5551" s="275"/>
      <c r="G5551" s="276"/>
    </row>
    <row r="5552" spans="1:7" ht="24" customHeight="1" x14ac:dyDescent="0.2">
      <c r="A5552" s="277" t="s">
        <v>602</v>
      </c>
      <c r="B5552" s="93" t="str">
        <f>Comitente</f>
        <v>DIRECCION PROVINCIAL DE ESPACIOS VERDES</v>
      </c>
      <c r="C5552" s="89"/>
      <c r="D5552" s="94"/>
      <c r="E5552" s="94"/>
      <c r="F5552" s="95"/>
      <c r="G5552" s="278"/>
    </row>
    <row r="5553" spans="1:123" ht="24" customHeight="1" x14ac:dyDescent="0.2">
      <c r="A5553" s="277" t="s">
        <v>603</v>
      </c>
      <c r="B5553" s="93">
        <f>Contratista</f>
        <v>0</v>
      </c>
      <c r="C5553" s="90"/>
      <c r="D5553" s="90"/>
      <c r="E5553" s="90"/>
      <c r="F5553" s="96"/>
      <c r="G5553" s="279"/>
    </row>
    <row r="5554" spans="1:123" ht="24" customHeight="1" x14ac:dyDescent="0.2">
      <c r="A5554" s="277" t="s">
        <v>24</v>
      </c>
      <c r="B5554" s="93" t="str">
        <f>Obra</f>
        <v>EXTRACCION DE MANGRULLO EXISTENTE, PROVISION DE NUEVO MANGRULLO Y REFUNCIONALIZACION DE JUEGOS DE NIÑOS EN PARQUE DE MAYO</v>
      </c>
      <c r="C5554" s="90"/>
      <c r="D5554" s="90"/>
      <c r="E5554" s="90"/>
      <c r="F5554" s="96" t="s">
        <v>38</v>
      </c>
      <c r="G5554" s="280">
        <f>Fecha_Base</f>
        <v>44865</v>
      </c>
    </row>
    <row r="5555" spans="1:123" ht="24" customHeight="1" x14ac:dyDescent="0.2">
      <c r="A5555" s="281" t="s">
        <v>601</v>
      </c>
      <c r="B5555" s="91" t="str">
        <f>Ubicación</f>
        <v>CAPITAL</v>
      </c>
      <c r="C5555" s="91"/>
      <c r="D5555" s="97"/>
      <c r="E5555" s="98"/>
      <c r="G5555" s="282"/>
    </row>
    <row r="5556" spans="1:123" ht="24" customHeight="1" x14ac:dyDescent="0.2">
      <c r="A5556" s="281" t="s">
        <v>39</v>
      </c>
      <c r="B5556" s="100" t="str">
        <f>IFERROR(VALUE(LEFT(B5557,FIND(".",B5557)-1)),"")</f>
        <v/>
      </c>
      <c r="C5556" s="92" t="str">
        <f>IFERROR(VLOOKUP(B5556,Tabla_CyP,2,FALSE),"")</f>
        <v/>
      </c>
      <c r="E5556" s="98"/>
      <c r="G5556" s="282"/>
    </row>
    <row r="5557" spans="1:123" ht="24" customHeight="1" x14ac:dyDescent="0.2">
      <c r="A5557" s="281" t="s">
        <v>25</v>
      </c>
      <c r="B5557" s="101" t="str">
        <f>IFERROR(VLOOKUP(COUNTIF($A$1:A5557,"ANALISIS DE PRECIOS"),Tabla_NumeroItem,2,FALSE),"")</f>
        <v/>
      </c>
      <c r="C5557" s="92" t="str">
        <f>IFERROR(VLOOKUP(B5557,Tabla_CyP,2,FALSE),"")</f>
        <v/>
      </c>
      <c r="D5557" s="97"/>
      <c r="E5557" s="98"/>
      <c r="F5557" s="96" t="s">
        <v>26</v>
      </c>
      <c r="G5557" s="283" t="str">
        <f>IFERROR(VLOOKUP(B5557,Tabla_CyP,4,FALSE),"")</f>
        <v/>
      </c>
    </row>
    <row r="5558" spans="1:123" ht="24" customHeight="1" x14ac:dyDescent="0.2">
      <c r="A5558" s="281"/>
      <c r="B5558" s="91"/>
      <c r="D5558" s="97"/>
      <c r="E5558" s="98"/>
      <c r="G5558" s="282"/>
    </row>
    <row r="5559" spans="1:123" ht="24" customHeight="1" x14ac:dyDescent="0.2">
      <c r="A5559" s="334" t="s">
        <v>507</v>
      </c>
      <c r="B5559" s="335"/>
      <c r="C5559" s="336" t="s">
        <v>0</v>
      </c>
      <c r="D5559" s="336" t="s">
        <v>27</v>
      </c>
      <c r="E5559" s="338" t="s">
        <v>28</v>
      </c>
      <c r="F5559" s="340" t="s">
        <v>29</v>
      </c>
      <c r="G5559" s="340" t="s">
        <v>30</v>
      </c>
    </row>
    <row r="5560" spans="1:123" s="97" customFormat="1" ht="24" customHeight="1" x14ac:dyDescent="0.2">
      <c r="A5560" s="102" t="s">
        <v>508</v>
      </c>
      <c r="B5560" s="102" t="s">
        <v>509</v>
      </c>
      <c r="C5560" s="337"/>
      <c r="D5560" s="337"/>
      <c r="E5560" s="339"/>
      <c r="F5560" s="341"/>
      <c r="G5560" s="341"/>
      <c r="H5560" s="230"/>
      <c r="I5560" s="230"/>
      <c r="J5560" s="230"/>
      <c r="K5560" s="230"/>
      <c r="L5560" s="230"/>
      <c r="M5560" s="230"/>
      <c r="N5560" s="230"/>
      <c r="O5560" s="230"/>
      <c r="P5560" s="230"/>
      <c r="Q5560" s="230"/>
      <c r="R5560" s="230"/>
      <c r="S5560" s="230"/>
      <c r="T5560" s="230"/>
      <c r="U5560" s="230"/>
      <c r="V5560" s="230"/>
      <c r="W5560" s="230"/>
      <c r="X5560" s="230"/>
      <c r="Y5560" s="230"/>
      <c r="Z5560" s="230"/>
      <c r="AA5560" s="230"/>
      <c r="AB5560" s="230"/>
      <c r="AC5560" s="230"/>
      <c r="AD5560" s="230"/>
      <c r="AE5560" s="230"/>
      <c r="AF5560" s="230"/>
      <c r="AG5560" s="230"/>
      <c r="AH5560" s="230"/>
      <c r="AI5560" s="230"/>
      <c r="AJ5560" s="230"/>
      <c r="AK5560" s="230"/>
      <c r="AL5560" s="230"/>
      <c r="AM5560" s="230"/>
      <c r="AN5560" s="230"/>
      <c r="AO5560" s="230"/>
      <c r="AP5560" s="230"/>
      <c r="AQ5560" s="230"/>
      <c r="AR5560" s="230"/>
      <c r="AS5560" s="230"/>
      <c r="AT5560" s="230"/>
      <c r="AU5560" s="230"/>
      <c r="AV5560" s="230"/>
      <c r="AW5560" s="230"/>
      <c r="AX5560" s="230"/>
      <c r="AY5560" s="230"/>
      <c r="AZ5560" s="230"/>
      <c r="BA5560" s="230"/>
      <c r="BB5560" s="230"/>
      <c r="BC5560" s="230"/>
      <c r="BD5560" s="230"/>
      <c r="BE5560" s="230"/>
      <c r="BF5560" s="230"/>
      <c r="BG5560" s="230"/>
      <c r="BH5560" s="230"/>
      <c r="BI5560" s="230"/>
      <c r="BJ5560" s="230"/>
      <c r="BK5560" s="230"/>
      <c r="BL5560" s="230"/>
      <c r="BM5560" s="230"/>
      <c r="BN5560" s="230"/>
      <c r="BO5560" s="230"/>
      <c r="BP5560" s="230"/>
      <c r="BQ5560" s="230"/>
      <c r="BR5560" s="230"/>
      <c r="BS5560" s="230"/>
      <c r="BT5560" s="230"/>
      <c r="BU5560" s="230"/>
      <c r="BV5560" s="230"/>
      <c r="BW5560" s="230"/>
      <c r="BX5560" s="230"/>
      <c r="BY5560" s="230"/>
      <c r="BZ5560" s="230"/>
      <c r="CA5560" s="230"/>
      <c r="CB5560" s="230"/>
      <c r="CC5560" s="230"/>
      <c r="CD5560" s="230"/>
      <c r="CE5560" s="230"/>
      <c r="CF5560" s="230"/>
      <c r="CG5560" s="230"/>
      <c r="CH5560" s="230"/>
      <c r="CI5560" s="230"/>
      <c r="CJ5560" s="230"/>
      <c r="CK5560" s="230"/>
      <c r="CL5560" s="230"/>
      <c r="CM5560" s="230"/>
      <c r="CN5560" s="230"/>
      <c r="CO5560" s="230"/>
      <c r="CP5560" s="230"/>
      <c r="CQ5560" s="230"/>
      <c r="CR5560" s="230"/>
      <c r="CS5560" s="230"/>
      <c r="CT5560" s="230"/>
      <c r="CU5560" s="230"/>
      <c r="CV5560" s="230"/>
      <c r="CW5560" s="230"/>
      <c r="CX5560" s="230"/>
      <c r="CY5560" s="230"/>
      <c r="CZ5560" s="230"/>
      <c r="DA5560" s="230"/>
      <c r="DB5560" s="230"/>
      <c r="DC5560" s="230"/>
      <c r="DD5560" s="230"/>
      <c r="DE5560" s="230"/>
      <c r="DF5560" s="230"/>
      <c r="DG5560" s="230"/>
      <c r="DH5560" s="230"/>
      <c r="DI5560" s="230"/>
      <c r="DJ5560" s="230"/>
      <c r="DK5560" s="230"/>
      <c r="DL5560" s="230"/>
      <c r="DM5560" s="230"/>
      <c r="DN5560" s="230"/>
      <c r="DO5560" s="230"/>
      <c r="DP5560" s="230"/>
      <c r="DQ5560" s="230"/>
      <c r="DR5560" s="230"/>
      <c r="DS5560" s="230"/>
    </row>
    <row r="5561" spans="1:123" ht="24" customHeight="1" x14ac:dyDescent="0.2">
      <c r="A5561" s="284"/>
      <c r="B5561" s="103"/>
      <c r="C5561" s="143" t="s">
        <v>604</v>
      </c>
      <c r="D5561" s="104"/>
      <c r="E5561" s="105"/>
      <c r="F5561" s="106"/>
      <c r="G5561" s="285"/>
    </row>
    <row r="5562" spans="1:123" s="229" customFormat="1" ht="24" customHeight="1" x14ac:dyDescent="0.2">
      <c r="A5562" s="224" t="str">
        <f t="shared" ref="A5562:A5575" si="1666">IFERROR(VLOOKUP(C5562,Tabla_Insumos,4,FALSE),"")</f>
        <v/>
      </c>
      <c r="B5562" s="222" t="str">
        <f>IFERROR(VLOOKUP(C5562,Tabla_Insumos,5,FALSE),"")</f>
        <v/>
      </c>
      <c r="C5562" s="223"/>
      <c r="D5562" s="224" t="str">
        <f t="shared" ref="D5562:D5575" si="1667">IFERROR(VLOOKUP(C5562,Tabla_Insumos,2,FALSE),"")</f>
        <v/>
      </c>
      <c r="E5562" s="225"/>
      <c r="F5562" s="226">
        <f t="shared" ref="F5562:F5575" si="1668">IFERROR(VLOOKUP(C5562,Tabla_Insumos,3,FALSE),0)</f>
        <v>0</v>
      </c>
      <c r="G5562" s="286">
        <f>ROUND(E5562*F5562,2)</f>
        <v>0</v>
      </c>
    </row>
    <row r="5563" spans="1:123" s="229" customFormat="1" ht="24" customHeight="1" x14ac:dyDescent="0.2">
      <c r="A5563" s="224" t="str">
        <f t="shared" si="1666"/>
        <v/>
      </c>
      <c r="B5563" s="222" t="str">
        <f t="shared" ref="B5563:B5575" si="1669">IFERROR(VLOOKUP(C5563,Tabla_Insumos,5,FALSE),"")</f>
        <v/>
      </c>
      <c r="C5563" s="223"/>
      <c r="D5563" s="224" t="str">
        <f t="shared" si="1667"/>
        <v/>
      </c>
      <c r="E5563" s="225"/>
      <c r="F5563" s="226">
        <f t="shared" si="1668"/>
        <v>0</v>
      </c>
      <c r="G5563" s="286">
        <f t="shared" ref="G5563:G5575" si="1670">ROUND(E5563*F5563,2)</f>
        <v>0</v>
      </c>
    </row>
    <row r="5564" spans="1:123" s="229" customFormat="1" ht="24" customHeight="1" x14ac:dyDescent="0.2">
      <c r="A5564" s="224" t="str">
        <f t="shared" si="1666"/>
        <v/>
      </c>
      <c r="B5564" s="222" t="str">
        <f t="shared" si="1669"/>
        <v/>
      </c>
      <c r="C5564" s="223"/>
      <c r="D5564" s="224" t="str">
        <f t="shared" si="1667"/>
        <v/>
      </c>
      <c r="E5564" s="225"/>
      <c r="F5564" s="226">
        <f t="shared" si="1668"/>
        <v>0</v>
      </c>
      <c r="G5564" s="286">
        <f t="shared" si="1670"/>
        <v>0</v>
      </c>
    </row>
    <row r="5565" spans="1:123" s="229" customFormat="1" ht="24" customHeight="1" x14ac:dyDescent="0.2">
      <c r="A5565" s="224" t="str">
        <f t="shared" si="1666"/>
        <v/>
      </c>
      <c r="B5565" s="222" t="str">
        <f t="shared" si="1669"/>
        <v/>
      </c>
      <c r="C5565" s="223"/>
      <c r="D5565" s="224" t="str">
        <f t="shared" si="1667"/>
        <v/>
      </c>
      <c r="E5565" s="225"/>
      <c r="F5565" s="226">
        <f t="shared" si="1668"/>
        <v>0</v>
      </c>
      <c r="G5565" s="286">
        <f t="shared" si="1670"/>
        <v>0</v>
      </c>
    </row>
    <row r="5566" spans="1:123" s="229" customFormat="1" ht="24" customHeight="1" x14ac:dyDescent="0.2">
      <c r="A5566" s="224" t="str">
        <f t="shared" si="1666"/>
        <v/>
      </c>
      <c r="B5566" s="222" t="str">
        <f t="shared" si="1669"/>
        <v/>
      </c>
      <c r="C5566" s="223"/>
      <c r="D5566" s="224" t="str">
        <f t="shared" si="1667"/>
        <v/>
      </c>
      <c r="E5566" s="225"/>
      <c r="F5566" s="226">
        <f t="shared" si="1668"/>
        <v>0</v>
      </c>
      <c r="G5566" s="286">
        <f t="shared" si="1670"/>
        <v>0</v>
      </c>
    </row>
    <row r="5567" spans="1:123" s="229" customFormat="1" ht="24" customHeight="1" x14ac:dyDescent="0.2">
      <c r="A5567" s="224" t="str">
        <f t="shared" si="1666"/>
        <v/>
      </c>
      <c r="B5567" s="222" t="str">
        <f t="shared" si="1669"/>
        <v/>
      </c>
      <c r="C5567" s="223"/>
      <c r="D5567" s="224" t="str">
        <f t="shared" si="1667"/>
        <v/>
      </c>
      <c r="E5567" s="225"/>
      <c r="F5567" s="226">
        <f t="shared" si="1668"/>
        <v>0</v>
      </c>
      <c r="G5567" s="286">
        <f t="shared" si="1670"/>
        <v>0</v>
      </c>
    </row>
    <row r="5568" spans="1:123" s="229" customFormat="1" ht="24" customHeight="1" x14ac:dyDescent="0.2">
      <c r="A5568" s="224" t="str">
        <f t="shared" si="1666"/>
        <v/>
      </c>
      <c r="B5568" s="222" t="str">
        <f t="shared" si="1669"/>
        <v/>
      </c>
      <c r="C5568" s="223"/>
      <c r="D5568" s="224" t="str">
        <f t="shared" si="1667"/>
        <v/>
      </c>
      <c r="E5568" s="225"/>
      <c r="F5568" s="226">
        <f t="shared" si="1668"/>
        <v>0</v>
      </c>
      <c r="G5568" s="286">
        <f t="shared" si="1670"/>
        <v>0</v>
      </c>
    </row>
    <row r="5569" spans="1:7" s="229" customFormat="1" ht="24" customHeight="1" x14ac:dyDescent="0.2">
      <c r="A5569" s="224" t="str">
        <f t="shared" si="1666"/>
        <v/>
      </c>
      <c r="B5569" s="222" t="str">
        <f t="shared" si="1669"/>
        <v/>
      </c>
      <c r="C5569" s="223"/>
      <c r="D5569" s="224" t="str">
        <f t="shared" si="1667"/>
        <v/>
      </c>
      <c r="E5569" s="225"/>
      <c r="F5569" s="226">
        <f t="shared" si="1668"/>
        <v>0</v>
      </c>
      <c r="G5569" s="286">
        <f t="shared" si="1670"/>
        <v>0</v>
      </c>
    </row>
    <row r="5570" spans="1:7" s="229" customFormat="1" ht="24" customHeight="1" x14ac:dyDescent="0.2">
      <c r="A5570" s="224" t="str">
        <f t="shared" si="1666"/>
        <v/>
      </c>
      <c r="B5570" s="222" t="str">
        <f t="shared" si="1669"/>
        <v/>
      </c>
      <c r="C5570" s="223"/>
      <c r="D5570" s="224" t="str">
        <f t="shared" si="1667"/>
        <v/>
      </c>
      <c r="E5570" s="225"/>
      <c r="F5570" s="226">
        <f t="shared" si="1668"/>
        <v>0</v>
      </c>
      <c r="G5570" s="286">
        <f t="shared" si="1670"/>
        <v>0</v>
      </c>
    </row>
    <row r="5571" spans="1:7" s="229" customFormat="1" ht="24" customHeight="1" x14ac:dyDescent="0.2">
      <c r="A5571" s="224" t="str">
        <f t="shared" si="1666"/>
        <v/>
      </c>
      <c r="B5571" s="222" t="str">
        <f t="shared" si="1669"/>
        <v/>
      </c>
      <c r="C5571" s="223"/>
      <c r="D5571" s="224" t="str">
        <f t="shared" si="1667"/>
        <v/>
      </c>
      <c r="E5571" s="225"/>
      <c r="F5571" s="226">
        <f t="shared" si="1668"/>
        <v>0</v>
      </c>
      <c r="G5571" s="286">
        <f t="shared" si="1670"/>
        <v>0</v>
      </c>
    </row>
    <row r="5572" spans="1:7" s="229" customFormat="1" ht="24" customHeight="1" x14ac:dyDescent="0.2">
      <c r="A5572" s="224" t="str">
        <f t="shared" si="1666"/>
        <v/>
      </c>
      <c r="B5572" s="222" t="str">
        <f t="shared" si="1669"/>
        <v/>
      </c>
      <c r="C5572" s="223"/>
      <c r="D5572" s="224" t="str">
        <f t="shared" si="1667"/>
        <v/>
      </c>
      <c r="E5572" s="225"/>
      <c r="F5572" s="226">
        <f t="shared" si="1668"/>
        <v>0</v>
      </c>
      <c r="G5572" s="286">
        <f t="shared" si="1670"/>
        <v>0</v>
      </c>
    </row>
    <row r="5573" spans="1:7" s="229" customFormat="1" ht="24" customHeight="1" x14ac:dyDescent="0.2">
      <c r="A5573" s="224" t="str">
        <f t="shared" si="1666"/>
        <v/>
      </c>
      <c r="B5573" s="222" t="str">
        <f t="shared" si="1669"/>
        <v/>
      </c>
      <c r="C5573" s="223"/>
      <c r="D5573" s="224" t="str">
        <f t="shared" si="1667"/>
        <v/>
      </c>
      <c r="E5573" s="225"/>
      <c r="F5573" s="226">
        <f t="shared" si="1668"/>
        <v>0</v>
      </c>
      <c r="G5573" s="286">
        <f t="shared" si="1670"/>
        <v>0</v>
      </c>
    </row>
    <row r="5574" spans="1:7" s="229" customFormat="1" ht="24" customHeight="1" x14ac:dyDescent="0.2">
      <c r="A5574" s="224" t="str">
        <f t="shared" si="1666"/>
        <v/>
      </c>
      <c r="B5574" s="222" t="str">
        <f t="shared" si="1669"/>
        <v/>
      </c>
      <c r="C5574" s="223"/>
      <c r="D5574" s="224" t="str">
        <f t="shared" si="1667"/>
        <v/>
      </c>
      <c r="E5574" s="225"/>
      <c r="F5574" s="226">
        <f t="shared" si="1668"/>
        <v>0</v>
      </c>
      <c r="G5574" s="286">
        <f t="shared" si="1670"/>
        <v>0</v>
      </c>
    </row>
    <row r="5575" spans="1:7" s="229" customFormat="1" ht="24" customHeight="1" x14ac:dyDescent="0.2">
      <c r="A5575" s="224" t="str">
        <f t="shared" si="1666"/>
        <v/>
      </c>
      <c r="B5575" s="222" t="str">
        <f t="shared" si="1669"/>
        <v/>
      </c>
      <c r="C5575" s="223"/>
      <c r="D5575" s="224" t="str">
        <f t="shared" si="1667"/>
        <v/>
      </c>
      <c r="E5575" s="225"/>
      <c r="F5575" s="227">
        <f t="shared" si="1668"/>
        <v>0</v>
      </c>
      <c r="G5575" s="286">
        <f t="shared" si="1670"/>
        <v>0</v>
      </c>
    </row>
    <row r="5576" spans="1:7" ht="24" customHeight="1" x14ac:dyDescent="0.2">
      <c r="A5576" s="287"/>
      <c r="D5576" s="97"/>
      <c r="E5576" s="98"/>
      <c r="F5576" s="273" t="s">
        <v>31</v>
      </c>
      <c r="G5576" s="288">
        <f>SUBTOTAL(9,G5562:G5575)</f>
        <v>0</v>
      </c>
    </row>
    <row r="5577" spans="1:7" ht="24" customHeight="1" x14ac:dyDescent="0.2">
      <c r="A5577" s="287"/>
      <c r="C5577" s="107" t="s">
        <v>605</v>
      </c>
      <c r="D5577" s="97"/>
      <c r="E5577" s="98"/>
      <c r="G5577" s="289"/>
    </row>
    <row r="5578" spans="1:7" s="229" customFormat="1" ht="24" customHeight="1" x14ac:dyDescent="0.2">
      <c r="A5578" s="224" t="str">
        <f t="shared" ref="A5578:A5585" si="1671">IFERROR(VLOOKUP(C5578,Tabla_Insumos,4,FALSE),"")</f>
        <v/>
      </c>
      <c r="B5578" s="222">
        <f t="shared" ref="B5578:B5585" si="1672">IFERROR(VLOOKUP(A5578,Tabla_Indices,5,FALSE),"")</f>
        <v>0</v>
      </c>
      <c r="C5578" s="223"/>
      <c r="D5578" s="224" t="str">
        <f t="shared" ref="D5578:D5585" si="1673">IFERROR(VLOOKUP(C5578,Tabla_Insumos,2,FALSE),"")</f>
        <v/>
      </c>
      <c r="E5578" s="225"/>
      <c r="F5578" s="228">
        <f t="shared" ref="F5578:F5585" si="1674">IFERROR(VLOOKUP(C5578,Tabla_Insumos,3,FALSE),0)</f>
        <v>0</v>
      </c>
      <c r="G5578" s="286">
        <f>ROUND(E5578*F5578,2)</f>
        <v>0</v>
      </c>
    </row>
    <row r="5579" spans="1:7" s="229" customFormat="1" ht="24" customHeight="1" x14ac:dyDescent="0.2">
      <c r="A5579" s="224" t="str">
        <f t="shared" si="1671"/>
        <v/>
      </c>
      <c r="B5579" s="222">
        <f t="shared" si="1672"/>
        <v>0</v>
      </c>
      <c r="C5579" s="223"/>
      <c r="D5579" s="224" t="str">
        <f t="shared" si="1673"/>
        <v/>
      </c>
      <c r="E5579" s="225"/>
      <c r="F5579" s="228">
        <f t="shared" si="1674"/>
        <v>0</v>
      </c>
      <c r="G5579" s="286">
        <f>ROUND(E5579*F5579,2)</f>
        <v>0</v>
      </c>
    </row>
    <row r="5580" spans="1:7" s="229" customFormat="1" ht="24" customHeight="1" x14ac:dyDescent="0.2">
      <c r="A5580" s="224" t="str">
        <f t="shared" si="1671"/>
        <v/>
      </c>
      <c r="B5580" s="222">
        <f t="shared" si="1672"/>
        <v>0</v>
      </c>
      <c r="C5580" s="223"/>
      <c r="D5580" s="224" t="str">
        <f t="shared" si="1673"/>
        <v/>
      </c>
      <c r="E5580" s="225"/>
      <c r="F5580" s="228">
        <f t="shared" si="1674"/>
        <v>0</v>
      </c>
      <c r="G5580" s="286">
        <f t="shared" ref="G5580:G5585" si="1675">ROUND(E5580*F5580,2)</f>
        <v>0</v>
      </c>
    </row>
    <row r="5581" spans="1:7" s="229" customFormat="1" ht="24" customHeight="1" x14ac:dyDescent="0.2">
      <c r="A5581" s="224" t="str">
        <f t="shared" si="1671"/>
        <v/>
      </c>
      <c r="B5581" s="222">
        <f t="shared" si="1672"/>
        <v>0</v>
      </c>
      <c r="C5581" s="223"/>
      <c r="D5581" s="224" t="str">
        <f t="shared" si="1673"/>
        <v/>
      </c>
      <c r="E5581" s="225"/>
      <c r="F5581" s="228">
        <f t="shared" si="1674"/>
        <v>0</v>
      </c>
      <c r="G5581" s="286">
        <f t="shared" si="1675"/>
        <v>0</v>
      </c>
    </row>
    <row r="5582" spans="1:7" s="229" customFormat="1" ht="24" customHeight="1" x14ac:dyDescent="0.2">
      <c r="A5582" s="224" t="str">
        <f t="shared" si="1671"/>
        <v/>
      </c>
      <c r="B5582" s="222">
        <f t="shared" si="1672"/>
        <v>0</v>
      </c>
      <c r="C5582" s="223"/>
      <c r="D5582" s="224" t="str">
        <f t="shared" si="1673"/>
        <v/>
      </c>
      <c r="E5582" s="225"/>
      <c r="F5582" s="226">
        <f t="shared" si="1674"/>
        <v>0</v>
      </c>
      <c r="G5582" s="286">
        <f t="shared" si="1675"/>
        <v>0</v>
      </c>
    </row>
    <row r="5583" spans="1:7" s="229" customFormat="1" ht="24" customHeight="1" x14ac:dyDescent="0.2">
      <c r="A5583" s="224" t="str">
        <f t="shared" si="1671"/>
        <v/>
      </c>
      <c r="B5583" s="222">
        <f t="shared" si="1672"/>
        <v>0</v>
      </c>
      <c r="C5583" s="223"/>
      <c r="D5583" s="224" t="str">
        <f t="shared" si="1673"/>
        <v/>
      </c>
      <c r="E5583" s="225"/>
      <c r="F5583" s="226">
        <f t="shared" si="1674"/>
        <v>0</v>
      </c>
      <c r="G5583" s="286">
        <f t="shared" si="1675"/>
        <v>0</v>
      </c>
    </row>
    <row r="5584" spans="1:7" s="229" customFormat="1" ht="24" customHeight="1" x14ac:dyDescent="0.2">
      <c r="A5584" s="224" t="str">
        <f t="shared" si="1671"/>
        <v/>
      </c>
      <c r="B5584" s="222">
        <f t="shared" si="1672"/>
        <v>0</v>
      </c>
      <c r="C5584" s="223"/>
      <c r="D5584" s="224" t="str">
        <f t="shared" si="1673"/>
        <v/>
      </c>
      <c r="E5584" s="225"/>
      <c r="F5584" s="226">
        <f t="shared" si="1674"/>
        <v>0</v>
      </c>
      <c r="G5584" s="286">
        <f t="shared" si="1675"/>
        <v>0</v>
      </c>
    </row>
    <row r="5585" spans="1:7" s="229" customFormat="1" ht="24" customHeight="1" x14ac:dyDescent="0.2">
      <c r="A5585" s="224" t="str">
        <f t="shared" si="1671"/>
        <v/>
      </c>
      <c r="B5585" s="222">
        <f t="shared" si="1672"/>
        <v>0</v>
      </c>
      <c r="C5585" s="223"/>
      <c r="D5585" s="224" t="str">
        <f t="shared" si="1673"/>
        <v/>
      </c>
      <c r="E5585" s="225"/>
      <c r="F5585" s="226">
        <f t="shared" si="1674"/>
        <v>0</v>
      </c>
      <c r="G5585" s="286">
        <f t="shared" si="1675"/>
        <v>0</v>
      </c>
    </row>
    <row r="5586" spans="1:7" ht="24" customHeight="1" x14ac:dyDescent="0.2">
      <c r="A5586" s="287"/>
      <c r="D5586" s="97"/>
      <c r="E5586" s="98"/>
      <c r="F5586" s="273" t="s">
        <v>32</v>
      </c>
      <c r="G5586" s="288">
        <f>SUBTOTAL(9,G5578:G5585)</f>
        <v>0</v>
      </c>
    </row>
    <row r="5587" spans="1:7" ht="24" customHeight="1" x14ac:dyDescent="0.2">
      <c r="A5587" s="287"/>
      <c r="C5587" s="107" t="s">
        <v>606</v>
      </c>
      <c r="D5587" s="97"/>
      <c r="E5587" s="98"/>
      <c r="G5587" s="289"/>
    </row>
    <row r="5588" spans="1:7" s="229" customFormat="1" ht="24" customHeight="1" x14ac:dyDescent="0.2">
      <c r="A5588" s="224" t="str">
        <f t="shared" ref="A5588:A5596" si="1676">IFERROR(VLOOKUP(C5588,Tabla_Insumos,4,FALSE),"")</f>
        <v/>
      </c>
      <c r="B5588" s="222" t="str">
        <f t="shared" ref="B5588:B5596" si="1677">IFERROR(VLOOKUP(C5588,Tabla_Insumos,5,FALSE),"")</f>
        <v/>
      </c>
      <c r="C5588" s="223"/>
      <c r="D5588" s="224" t="str">
        <f t="shared" ref="D5588:D5596" si="1678">IFERROR(VLOOKUP(C5588,Tabla_Insumos,2,FALSE),"")</f>
        <v/>
      </c>
      <c r="E5588" s="225"/>
      <c r="F5588" s="226">
        <f t="shared" ref="F5588:F5596" si="1679">IFERROR(VLOOKUP(C5588,Tabla_Insumos,3,FALSE),0)</f>
        <v>0</v>
      </c>
      <c r="G5588" s="286">
        <f t="shared" ref="G5588:G5596" si="1680">ROUND(E5588*F5588,2)</f>
        <v>0</v>
      </c>
    </row>
    <row r="5589" spans="1:7" s="229" customFormat="1" ht="24" customHeight="1" x14ac:dyDescent="0.2">
      <c r="A5589" s="224" t="str">
        <f t="shared" si="1676"/>
        <v/>
      </c>
      <c r="B5589" s="222" t="str">
        <f t="shared" si="1677"/>
        <v/>
      </c>
      <c r="C5589" s="223"/>
      <c r="D5589" s="224" t="str">
        <f t="shared" si="1678"/>
        <v/>
      </c>
      <c r="E5589" s="225"/>
      <c r="F5589" s="226">
        <f t="shared" si="1679"/>
        <v>0</v>
      </c>
      <c r="G5589" s="286">
        <f t="shared" si="1680"/>
        <v>0</v>
      </c>
    </row>
    <row r="5590" spans="1:7" s="229" customFormat="1" ht="24" customHeight="1" x14ac:dyDescent="0.2">
      <c r="A5590" s="224" t="str">
        <f t="shared" si="1676"/>
        <v/>
      </c>
      <c r="B5590" s="222" t="str">
        <f t="shared" si="1677"/>
        <v/>
      </c>
      <c r="C5590" s="223"/>
      <c r="D5590" s="224" t="str">
        <f t="shared" si="1678"/>
        <v/>
      </c>
      <c r="E5590" s="225"/>
      <c r="F5590" s="226">
        <f t="shared" si="1679"/>
        <v>0</v>
      </c>
      <c r="G5590" s="286">
        <f t="shared" si="1680"/>
        <v>0</v>
      </c>
    </row>
    <row r="5591" spans="1:7" s="229" customFormat="1" ht="24" customHeight="1" x14ac:dyDescent="0.2">
      <c r="A5591" s="224" t="str">
        <f t="shared" si="1676"/>
        <v/>
      </c>
      <c r="B5591" s="222" t="str">
        <f t="shared" si="1677"/>
        <v/>
      </c>
      <c r="C5591" s="223"/>
      <c r="D5591" s="224" t="str">
        <f t="shared" si="1678"/>
        <v/>
      </c>
      <c r="E5591" s="225"/>
      <c r="F5591" s="226">
        <f t="shared" si="1679"/>
        <v>0</v>
      </c>
      <c r="G5591" s="286">
        <f t="shared" si="1680"/>
        <v>0</v>
      </c>
    </row>
    <row r="5592" spans="1:7" s="229" customFormat="1" ht="24" customHeight="1" x14ac:dyDescent="0.2">
      <c r="A5592" s="224" t="str">
        <f t="shared" si="1676"/>
        <v/>
      </c>
      <c r="B5592" s="222" t="str">
        <f t="shared" si="1677"/>
        <v/>
      </c>
      <c r="C5592" s="223"/>
      <c r="D5592" s="224" t="str">
        <f t="shared" si="1678"/>
        <v/>
      </c>
      <c r="E5592" s="225"/>
      <c r="F5592" s="226">
        <f t="shared" si="1679"/>
        <v>0</v>
      </c>
      <c r="G5592" s="286">
        <f t="shared" si="1680"/>
        <v>0</v>
      </c>
    </row>
    <row r="5593" spans="1:7" s="229" customFormat="1" ht="24" customHeight="1" x14ac:dyDescent="0.2">
      <c r="A5593" s="224" t="str">
        <f t="shared" si="1676"/>
        <v/>
      </c>
      <c r="B5593" s="222" t="str">
        <f t="shared" si="1677"/>
        <v/>
      </c>
      <c r="C5593" s="223"/>
      <c r="D5593" s="224" t="str">
        <f t="shared" si="1678"/>
        <v/>
      </c>
      <c r="E5593" s="225"/>
      <c r="F5593" s="226">
        <f t="shared" si="1679"/>
        <v>0</v>
      </c>
      <c r="G5593" s="286">
        <f t="shared" si="1680"/>
        <v>0</v>
      </c>
    </row>
    <row r="5594" spans="1:7" s="229" customFormat="1" ht="24" customHeight="1" x14ac:dyDescent="0.2">
      <c r="A5594" s="224" t="str">
        <f t="shared" si="1676"/>
        <v/>
      </c>
      <c r="B5594" s="222" t="str">
        <f t="shared" si="1677"/>
        <v/>
      </c>
      <c r="C5594" s="223"/>
      <c r="D5594" s="224" t="str">
        <f t="shared" si="1678"/>
        <v/>
      </c>
      <c r="E5594" s="225"/>
      <c r="F5594" s="226">
        <f t="shared" si="1679"/>
        <v>0</v>
      </c>
      <c r="G5594" s="286">
        <f t="shared" si="1680"/>
        <v>0</v>
      </c>
    </row>
    <row r="5595" spans="1:7" s="229" customFormat="1" ht="24" customHeight="1" x14ac:dyDescent="0.2">
      <c r="A5595" s="224" t="str">
        <f t="shared" si="1676"/>
        <v/>
      </c>
      <c r="B5595" s="222" t="str">
        <f t="shared" si="1677"/>
        <v/>
      </c>
      <c r="C5595" s="223"/>
      <c r="D5595" s="224" t="str">
        <f t="shared" si="1678"/>
        <v/>
      </c>
      <c r="E5595" s="225"/>
      <c r="F5595" s="226">
        <f t="shared" si="1679"/>
        <v>0</v>
      </c>
      <c r="G5595" s="286">
        <f t="shared" si="1680"/>
        <v>0</v>
      </c>
    </row>
    <row r="5596" spans="1:7" s="229" customFormat="1" ht="24" customHeight="1" x14ac:dyDescent="0.2">
      <c r="A5596" s="224" t="str">
        <f t="shared" si="1676"/>
        <v/>
      </c>
      <c r="B5596" s="222" t="str">
        <f t="shared" si="1677"/>
        <v/>
      </c>
      <c r="C5596" s="223"/>
      <c r="D5596" s="224" t="str">
        <f t="shared" si="1678"/>
        <v/>
      </c>
      <c r="E5596" s="225"/>
      <c r="F5596" s="226">
        <f t="shared" si="1679"/>
        <v>0</v>
      </c>
      <c r="G5596" s="286">
        <f t="shared" si="1680"/>
        <v>0</v>
      </c>
    </row>
    <row r="5597" spans="1:7" ht="24" customHeight="1" x14ac:dyDescent="0.2">
      <c r="A5597" s="290"/>
      <c r="B5597" s="97"/>
      <c r="D5597" s="97"/>
      <c r="E5597" s="98"/>
      <c r="F5597" s="273" t="s">
        <v>33</v>
      </c>
      <c r="G5597" s="288">
        <f>SUBTOTAL(9,G5588:G5596)</f>
        <v>0</v>
      </c>
    </row>
    <row r="5598" spans="1:7" ht="24" customHeight="1" x14ac:dyDescent="0.2">
      <c r="A5598" s="291"/>
      <c r="B5598" s="97"/>
      <c r="D5598" s="97"/>
      <c r="E5598" s="98"/>
      <c r="G5598" s="289"/>
    </row>
    <row r="5599" spans="1:7" ht="24" customHeight="1" x14ac:dyDescent="0.2">
      <c r="A5599" s="292" t="str">
        <f>B5557</f>
        <v/>
      </c>
      <c r="B5599" s="293" t="str">
        <f>C5557</f>
        <v/>
      </c>
      <c r="C5599" s="104"/>
      <c r="D5599" s="104" t="s">
        <v>34</v>
      </c>
      <c r="E5599" s="105"/>
      <c r="F5599" s="295" t="s">
        <v>35</v>
      </c>
      <c r="G5599" s="294">
        <f>SUBTOTAL(9,G5562:G5598)</f>
        <v>0</v>
      </c>
    </row>
    <row r="5601" spans="1:123" ht="24" customHeight="1" x14ac:dyDescent="0.2">
      <c r="A5601" s="274" t="s">
        <v>37</v>
      </c>
      <c r="B5601" s="275"/>
      <c r="C5601" s="275"/>
      <c r="D5601" s="275"/>
      <c r="E5601" s="275"/>
      <c r="F5601" s="275"/>
      <c r="G5601" s="276"/>
    </row>
    <row r="5602" spans="1:123" ht="24" customHeight="1" x14ac:dyDescent="0.2">
      <c r="A5602" s="277" t="s">
        <v>602</v>
      </c>
      <c r="B5602" s="93" t="str">
        <f>Comitente</f>
        <v>DIRECCION PROVINCIAL DE ESPACIOS VERDES</v>
      </c>
      <c r="C5602" s="89"/>
      <c r="D5602" s="94"/>
      <c r="E5602" s="94"/>
      <c r="F5602" s="95"/>
      <c r="G5602" s="278"/>
    </row>
    <row r="5603" spans="1:123" ht="24" customHeight="1" x14ac:dyDescent="0.2">
      <c r="A5603" s="277" t="s">
        <v>603</v>
      </c>
      <c r="B5603" s="93">
        <f>Contratista</f>
        <v>0</v>
      </c>
      <c r="C5603" s="90"/>
      <c r="D5603" s="90"/>
      <c r="E5603" s="90"/>
      <c r="F5603" s="96"/>
      <c r="G5603" s="279"/>
    </row>
    <row r="5604" spans="1:123" ht="24" customHeight="1" x14ac:dyDescent="0.2">
      <c r="A5604" s="277" t="s">
        <v>24</v>
      </c>
      <c r="B5604" s="93" t="str">
        <f>Obra</f>
        <v>EXTRACCION DE MANGRULLO EXISTENTE, PROVISION DE NUEVO MANGRULLO Y REFUNCIONALIZACION DE JUEGOS DE NIÑOS EN PARQUE DE MAYO</v>
      </c>
      <c r="C5604" s="90"/>
      <c r="D5604" s="90"/>
      <c r="E5604" s="90"/>
      <c r="F5604" s="96" t="s">
        <v>38</v>
      </c>
      <c r="G5604" s="280">
        <f>Fecha_Base</f>
        <v>44865</v>
      </c>
    </row>
    <row r="5605" spans="1:123" ht="24" customHeight="1" x14ac:dyDescent="0.2">
      <c r="A5605" s="281" t="s">
        <v>601</v>
      </c>
      <c r="B5605" s="91" t="str">
        <f>Ubicación</f>
        <v>CAPITAL</v>
      </c>
      <c r="C5605" s="91"/>
      <c r="D5605" s="97"/>
      <c r="E5605" s="98"/>
      <c r="G5605" s="282"/>
    </row>
    <row r="5606" spans="1:123" ht="24" customHeight="1" x14ac:dyDescent="0.2">
      <c r="A5606" s="281" t="s">
        <v>39</v>
      </c>
      <c r="B5606" s="100" t="str">
        <f>IFERROR(VALUE(LEFT(B5607,FIND(".",B5607)-1)),"")</f>
        <v/>
      </c>
      <c r="C5606" s="92" t="str">
        <f>IFERROR(VLOOKUP(B5606,Tabla_CyP,2,FALSE),"")</f>
        <v/>
      </c>
      <c r="E5606" s="98"/>
      <c r="G5606" s="282"/>
    </row>
    <row r="5607" spans="1:123" ht="24" customHeight="1" x14ac:dyDescent="0.2">
      <c r="A5607" s="281" t="s">
        <v>25</v>
      </c>
      <c r="B5607" s="101" t="str">
        <f>IFERROR(VLOOKUP(COUNTIF($A$1:A5607,"ANALISIS DE PRECIOS"),Tabla_NumeroItem,2,FALSE),"")</f>
        <v/>
      </c>
      <c r="C5607" s="92" t="str">
        <f>IFERROR(VLOOKUP(B5607,Tabla_CyP,2,FALSE),"")</f>
        <v/>
      </c>
      <c r="D5607" s="97"/>
      <c r="E5607" s="98"/>
      <c r="F5607" s="96" t="s">
        <v>26</v>
      </c>
      <c r="G5607" s="283" t="str">
        <f>IFERROR(VLOOKUP(B5607,Tabla_CyP,4,FALSE),"")</f>
        <v/>
      </c>
    </row>
    <row r="5608" spans="1:123" ht="24" customHeight="1" x14ac:dyDescent="0.2">
      <c r="A5608" s="281"/>
      <c r="B5608" s="91"/>
      <c r="D5608" s="97"/>
      <c r="E5608" s="98"/>
      <c r="G5608" s="282"/>
    </row>
    <row r="5609" spans="1:123" ht="24" customHeight="1" x14ac:dyDescent="0.2">
      <c r="A5609" s="334" t="s">
        <v>507</v>
      </c>
      <c r="B5609" s="335"/>
      <c r="C5609" s="336" t="s">
        <v>0</v>
      </c>
      <c r="D5609" s="336" t="s">
        <v>27</v>
      </c>
      <c r="E5609" s="338" t="s">
        <v>28</v>
      </c>
      <c r="F5609" s="340" t="s">
        <v>29</v>
      </c>
      <c r="G5609" s="340" t="s">
        <v>30</v>
      </c>
    </row>
    <row r="5610" spans="1:123" s="97" customFormat="1" ht="24" customHeight="1" x14ac:dyDescent="0.2">
      <c r="A5610" s="102" t="s">
        <v>508</v>
      </c>
      <c r="B5610" s="102" t="s">
        <v>509</v>
      </c>
      <c r="C5610" s="337"/>
      <c r="D5610" s="337"/>
      <c r="E5610" s="339"/>
      <c r="F5610" s="341"/>
      <c r="G5610" s="341"/>
      <c r="H5610" s="230"/>
      <c r="I5610" s="230"/>
      <c r="J5610" s="230"/>
      <c r="K5610" s="230"/>
      <c r="L5610" s="230"/>
      <c r="M5610" s="230"/>
      <c r="N5610" s="230"/>
      <c r="O5610" s="230"/>
      <c r="P5610" s="230"/>
      <c r="Q5610" s="230"/>
      <c r="R5610" s="230"/>
      <c r="S5610" s="230"/>
      <c r="T5610" s="230"/>
      <c r="U5610" s="230"/>
      <c r="V5610" s="230"/>
      <c r="W5610" s="230"/>
      <c r="X5610" s="230"/>
      <c r="Y5610" s="230"/>
      <c r="Z5610" s="230"/>
      <c r="AA5610" s="230"/>
      <c r="AB5610" s="230"/>
      <c r="AC5610" s="230"/>
      <c r="AD5610" s="230"/>
      <c r="AE5610" s="230"/>
      <c r="AF5610" s="230"/>
      <c r="AG5610" s="230"/>
      <c r="AH5610" s="230"/>
      <c r="AI5610" s="230"/>
      <c r="AJ5610" s="230"/>
      <c r="AK5610" s="230"/>
      <c r="AL5610" s="230"/>
      <c r="AM5610" s="230"/>
      <c r="AN5610" s="230"/>
      <c r="AO5610" s="230"/>
      <c r="AP5610" s="230"/>
      <c r="AQ5610" s="230"/>
      <c r="AR5610" s="230"/>
      <c r="AS5610" s="230"/>
      <c r="AT5610" s="230"/>
      <c r="AU5610" s="230"/>
      <c r="AV5610" s="230"/>
      <c r="AW5610" s="230"/>
      <c r="AX5610" s="230"/>
      <c r="AY5610" s="230"/>
      <c r="AZ5610" s="230"/>
      <c r="BA5610" s="230"/>
      <c r="BB5610" s="230"/>
      <c r="BC5610" s="230"/>
      <c r="BD5610" s="230"/>
      <c r="BE5610" s="230"/>
      <c r="BF5610" s="230"/>
      <c r="BG5610" s="230"/>
      <c r="BH5610" s="230"/>
      <c r="BI5610" s="230"/>
      <c r="BJ5610" s="230"/>
      <c r="BK5610" s="230"/>
      <c r="BL5610" s="230"/>
      <c r="BM5610" s="230"/>
      <c r="BN5610" s="230"/>
      <c r="BO5610" s="230"/>
      <c r="BP5610" s="230"/>
      <c r="BQ5610" s="230"/>
      <c r="BR5610" s="230"/>
      <c r="BS5610" s="230"/>
      <c r="BT5610" s="230"/>
      <c r="BU5610" s="230"/>
      <c r="BV5610" s="230"/>
      <c r="BW5610" s="230"/>
      <c r="BX5610" s="230"/>
      <c r="BY5610" s="230"/>
      <c r="BZ5610" s="230"/>
      <c r="CA5610" s="230"/>
      <c r="CB5610" s="230"/>
      <c r="CC5610" s="230"/>
      <c r="CD5610" s="230"/>
      <c r="CE5610" s="230"/>
      <c r="CF5610" s="230"/>
      <c r="CG5610" s="230"/>
      <c r="CH5610" s="230"/>
      <c r="CI5610" s="230"/>
      <c r="CJ5610" s="230"/>
      <c r="CK5610" s="230"/>
      <c r="CL5610" s="230"/>
      <c r="CM5610" s="230"/>
      <c r="CN5610" s="230"/>
      <c r="CO5610" s="230"/>
      <c r="CP5610" s="230"/>
      <c r="CQ5610" s="230"/>
      <c r="CR5610" s="230"/>
      <c r="CS5610" s="230"/>
      <c r="CT5610" s="230"/>
      <c r="CU5610" s="230"/>
      <c r="CV5610" s="230"/>
      <c r="CW5610" s="230"/>
      <c r="CX5610" s="230"/>
      <c r="CY5610" s="230"/>
      <c r="CZ5610" s="230"/>
      <c r="DA5610" s="230"/>
      <c r="DB5610" s="230"/>
      <c r="DC5610" s="230"/>
      <c r="DD5610" s="230"/>
      <c r="DE5610" s="230"/>
      <c r="DF5610" s="230"/>
      <c r="DG5610" s="230"/>
      <c r="DH5610" s="230"/>
      <c r="DI5610" s="230"/>
      <c r="DJ5610" s="230"/>
      <c r="DK5610" s="230"/>
      <c r="DL5610" s="230"/>
      <c r="DM5610" s="230"/>
      <c r="DN5610" s="230"/>
      <c r="DO5610" s="230"/>
      <c r="DP5610" s="230"/>
      <c r="DQ5610" s="230"/>
      <c r="DR5610" s="230"/>
      <c r="DS5610" s="230"/>
    </row>
    <row r="5611" spans="1:123" ht="24" customHeight="1" x14ac:dyDescent="0.2">
      <c r="A5611" s="284"/>
      <c r="B5611" s="103"/>
      <c r="C5611" s="143" t="s">
        <v>604</v>
      </c>
      <c r="D5611" s="104"/>
      <c r="E5611" s="105"/>
      <c r="F5611" s="106"/>
      <c r="G5611" s="285"/>
    </row>
    <row r="5612" spans="1:123" s="229" customFormat="1" ht="24" customHeight="1" x14ac:dyDescent="0.2">
      <c r="A5612" s="224" t="str">
        <f t="shared" ref="A5612:A5625" si="1681">IFERROR(VLOOKUP(C5612,Tabla_Insumos,4,FALSE),"")</f>
        <v/>
      </c>
      <c r="B5612" s="222" t="str">
        <f>IFERROR(VLOOKUP(C5612,Tabla_Insumos,5,FALSE),"")</f>
        <v/>
      </c>
      <c r="C5612" s="223"/>
      <c r="D5612" s="224" t="str">
        <f t="shared" ref="D5612:D5625" si="1682">IFERROR(VLOOKUP(C5612,Tabla_Insumos,2,FALSE),"")</f>
        <v/>
      </c>
      <c r="E5612" s="225"/>
      <c r="F5612" s="226">
        <f t="shared" ref="F5612:F5625" si="1683">IFERROR(VLOOKUP(C5612,Tabla_Insumos,3,FALSE),0)</f>
        <v>0</v>
      </c>
      <c r="G5612" s="286">
        <f>ROUND(E5612*F5612,2)</f>
        <v>0</v>
      </c>
    </row>
    <row r="5613" spans="1:123" s="229" customFormat="1" ht="24" customHeight="1" x14ac:dyDescent="0.2">
      <c r="A5613" s="224" t="str">
        <f t="shared" si="1681"/>
        <v/>
      </c>
      <c r="B5613" s="222" t="str">
        <f t="shared" ref="B5613:B5625" si="1684">IFERROR(VLOOKUP(C5613,Tabla_Insumos,5,FALSE),"")</f>
        <v/>
      </c>
      <c r="C5613" s="223"/>
      <c r="D5613" s="224" t="str">
        <f t="shared" si="1682"/>
        <v/>
      </c>
      <c r="E5613" s="225"/>
      <c r="F5613" s="226">
        <f t="shared" si="1683"/>
        <v>0</v>
      </c>
      <c r="G5613" s="286">
        <f t="shared" ref="G5613:G5625" si="1685">ROUND(E5613*F5613,2)</f>
        <v>0</v>
      </c>
    </row>
    <row r="5614" spans="1:123" s="229" customFormat="1" ht="24" customHeight="1" x14ac:dyDescent="0.2">
      <c r="A5614" s="224" t="str">
        <f t="shared" si="1681"/>
        <v/>
      </c>
      <c r="B5614" s="222" t="str">
        <f t="shared" si="1684"/>
        <v/>
      </c>
      <c r="C5614" s="223"/>
      <c r="D5614" s="224" t="str">
        <f t="shared" si="1682"/>
        <v/>
      </c>
      <c r="E5614" s="225"/>
      <c r="F5614" s="226">
        <f t="shared" si="1683"/>
        <v>0</v>
      </c>
      <c r="G5614" s="286">
        <f t="shared" si="1685"/>
        <v>0</v>
      </c>
    </row>
    <row r="5615" spans="1:123" s="229" customFormat="1" ht="24" customHeight="1" x14ac:dyDescent="0.2">
      <c r="A5615" s="224" t="str">
        <f t="shared" si="1681"/>
        <v/>
      </c>
      <c r="B5615" s="222" t="str">
        <f t="shared" si="1684"/>
        <v/>
      </c>
      <c r="C5615" s="223"/>
      <c r="D5615" s="224" t="str">
        <f t="shared" si="1682"/>
        <v/>
      </c>
      <c r="E5615" s="225"/>
      <c r="F5615" s="226">
        <f t="shared" si="1683"/>
        <v>0</v>
      </c>
      <c r="G5615" s="286">
        <f t="shared" si="1685"/>
        <v>0</v>
      </c>
    </row>
    <row r="5616" spans="1:123" s="229" customFormat="1" ht="24" customHeight="1" x14ac:dyDescent="0.2">
      <c r="A5616" s="224" t="str">
        <f t="shared" si="1681"/>
        <v/>
      </c>
      <c r="B5616" s="222" t="str">
        <f t="shared" si="1684"/>
        <v/>
      </c>
      <c r="C5616" s="223"/>
      <c r="D5616" s="224" t="str">
        <f t="shared" si="1682"/>
        <v/>
      </c>
      <c r="E5616" s="225"/>
      <c r="F5616" s="226">
        <f t="shared" si="1683"/>
        <v>0</v>
      </c>
      <c r="G5616" s="286">
        <f t="shared" si="1685"/>
        <v>0</v>
      </c>
    </row>
    <row r="5617" spans="1:7" s="229" customFormat="1" ht="24" customHeight="1" x14ac:dyDescent="0.2">
      <c r="A5617" s="224" t="str">
        <f t="shared" si="1681"/>
        <v/>
      </c>
      <c r="B5617" s="222" t="str">
        <f t="shared" si="1684"/>
        <v/>
      </c>
      <c r="C5617" s="223"/>
      <c r="D5617" s="224" t="str">
        <f t="shared" si="1682"/>
        <v/>
      </c>
      <c r="E5617" s="225"/>
      <c r="F5617" s="226">
        <f t="shared" si="1683"/>
        <v>0</v>
      </c>
      <c r="G5617" s="286">
        <f t="shared" si="1685"/>
        <v>0</v>
      </c>
    </row>
    <row r="5618" spans="1:7" s="229" customFormat="1" ht="24" customHeight="1" x14ac:dyDescent="0.2">
      <c r="A5618" s="224" t="str">
        <f t="shared" si="1681"/>
        <v/>
      </c>
      <c r="B5618" s="222" t="str">
        <f t="shared" si="1684"/>
        <v/>
      </c>
      <c r="C5618" s="223"/>
      <c r="D5618" s="224" t="str">
        <f t="shared" si="1682"/>
        <v/>
      </c>
      <c r="E5618" s="225"/>
      <c r="F5618" s="226">
        <f t="shared" si="1683"/>
        <v>0</v>
      </c>
      <c r="G5618" s="286">
        <f t="shared" si="1685"/>
        <v>0</v>
      </c>
    </row>
    <row r="5619" spans="1:7" s="229" customFormat="1" ht="24" customHeight="1" x14ac:dyDescent="0.2">
      <c r="A5619" s="224" t="str">
        <f t="shared" si="1681"/>
        <v/>
      </c>
      <c r="B5619" s="222" t="str">
        <f t="shared" si="1684"/>
        <v/>
      </c>
      <c r="C5619" s="223"/>
      <c r="D5619" s="224" t="str">
        <f t="shared" si="1682"/>
        <v/>
      </c>
      <c r="E5619" s="225"/>
      <c r="F5619" s="226">
        <f t="shared" si="1683"/>
        <v>0</v>
      </c>
      <c r="G5619" s="286">
        <f t="shared" si="1685"/>
        <v>0</v>
      </c>
    </row>
    <row r="5620" spans="1:7" s="229" customFormat="1" ht="24" customHeight="1" x14ac:dyDescent="0.2">
      <c r="A5620" s="224" t="str">
        <f t="shared" si="1681"/>
        <v/>
      </c>
      <c r="B5620" s="222" t="str">
        <f t="shared" si="1684"/>
        <v/>
      </c>
      <c r="C5620" s="223"/>
      <c r="D5620" s="224" t="str">
        <f t="shared" si="1682"/>
        <v/>
      </c>
      <c r="E5620" s="225"/>
      <c r="F5620" s="226">
        <f t="shared" si="1683"/>
        <v>0</v>
      </c>
      <c r="G5620" s="286">
        <f t="shared" si="1685"/>
        <v>0</v>
      </c>
    </row>
    <row r="5621" spans="1:7" s="229" customFormat="1" ht="24" customHeight="1" x14ac:dyDescent="0.2">
      <c r="A5621" s="224" t="str">
        <f t="shared" si="1681"/>
        <v/>
      </c>
      <c r="B5621" s="222" t="str">
        <f t="shared" si="1684"/>
        <v/>
      </c>
      <c r="C5621" s="223"/>
      <c r="D5621" s="224" t="str">
        <f t="shared" si="1682"/>
        <v/>
      </c>
      <c r="E5621" s="225"/>
      <c r="F5621" s="226">
        <f t="shared" si="1683"/>
        <v>0</v>
      </c>
      <c r="G5621" s="286">
        <f t="shared" si="1685"/>
        <v>0</v>
      </c>
    </row>
    <row r="5622" spans="1:7" s="229" customFormat="1" ht="24" customHeight="1" x14ac:dyDescent="0.2">
      <c r="A5622" s="224" t="str">
        <f t="shared" si="1681"/>
        <v/>
      </c>
      <c r="B5622" s="222" t="str">
        <f t="shared" si="1684"/>
        <v/>
      </c>
      <c r="C5622" s="223"/>
      <c r="D5622" s="224" t="str">
        <f t="shared" si="1682"/>
        <v/>
      </c>
      <c r="E5622" s="225"/>
      <c r="F5622" s="226">
        <f t="shared" si="1683"/>
        <v>0</v>
      </c>
      <c r="G5622" s="286">
        <f t="shared" si="1685"/>
        <v>0</v>
      </c>
    </row>
    <row r="5623" spans="1:7" s="229" customFormat="1" ht="24" customHeight="1" x14ac:dyDescent="0.2">
      <c r="A5623" s="224" t="str">
        <f t="shared" si="1681"/>
        <v/>
      </c>
      <c r="B5623" s="222" t="str">
        <f t="shared" si="1684"/>
        <v/>
      </c>
      <c r="C5623" s="223"/>
      <c r="D5623" s="224" t="str">
        <f t="shared" si="1682"/>
        <v/>
      </c>
      <c r="E5623" s="225"/>
      <c r="F5623" s="226">
        <f t="shared" si="1683"/>
        <v>0</v>
      </c>
      <c r="G5623" s="286">
        <f t="shared" si="1685"/>
        <v>0</v>
      </c>
    </row>
    <row r="5624" spans="1:7" s="229" customFormat="1" ht="24" customHeight="1" x14ac:dyDescent="0.2">
      <c r="A5624" s="224" t="str">
        <f t="shared" si="1681"/>
        <v/>
      </c>
      <c r="B5624" s="222" t="str">
        <f t="shared" si="1684"/>
        <v/>
      </c>
      <c r="C5624" s="223"/>
      <c r="D5624" s="224" t="str">
        <f t="shared" si="1682"/>
        <v/>
      </c>
      <c r="E5624" s="225"/>
      <c r="F5624" s="226">
        <f t="shared" si="1683"/>
        <v>0</v>
      </c>
      <c r="G5624" s="286">
        <f t="shared" si="1685"/>
        <v>0</v>
      </c>
    </row>
    <row r="5625" spans="1:7" s="229" customFormat="1" ht="24" customHeight="1" x14ac:dyDescent="0.2">
      <c r="A5625" s="224" t="str">
        <f t="shared" si="1681"/>
        <v/>
      </c>
      <c r="B5625" s="222" t="str">
        <f t="shared" si="1684"/>
        <v/>
      </c>
      <c r="C5625" s="223"/>
      <c r="D5625" s="224" t="str">
        <f t="shared" si="1682"/>
        <v/>
      </c>
      <c r="E5625" s="225"/>
      <c r="F5625" s="227">
        <f t="shared" si="1683"/>
        <v>0</v>
      </c>
      <c r="G5625" s="286">
        <f t="shared" si="1685"/>
        <v>0</v>
      </c>
    </row>
    <row r="5626" spans="1:7" ht="24" customHeight="1" x14ac:dyDescent="0.2">
      <c r="A5626" s="287"/>
      <c r="D5626" s="97"/>
      <c r="E5626" s="98"/>
      <c r="F5626" s="273" t="s">
        <v>31</v>
      </c>
      <c r="G5626" s="288">
        <f>SUBTOTAL(9,G5612:G5625)</f>
        <v>0</v>
      </c>
    </row>
    <row r="5627" spans="1:7" ht="24" customHeight="1" x14ac:dyDescent="0.2">
      <c r="A5627" s="287"/>
      <c r="C5627" s="107" t="s">
        <v>605</v>
      </c>
      <c r="D5627" s="97"/>
      <c r="E5627" s="98"/>
      <c r="G5627" s="289"/>
    </row>
    <row r="5628" spans="1:7" s="229" customFormat="1" ht="24" customHeight="1" x14ac:dyDescent="0.2">
      <c r="A5628" s="224" t="str">
        <f t="shared" ref="A5628:A5635" si="1686">IFERROR(VLOOKUP(C5628,Tabla_Insumos,4,FALSE),"")</f>
        <v/>
      </c>
      <c r="B5628" s="222">
        <f t="shared" ref="B5628:B5635" si="1687">IFERROR(VLOOKUP(A5628,Tabla_Indices,5,FALSE),"")</f>
        <v>0</v>
      </c>
      <c r="C5628" s="223"/>
      <c r="D5628" s="224" t="str">
        <f t="shared" ref="D5628:D5635" si="1688">IFERROR(VLOOKUP(C5628,Tabla_Insumos,2,FALSE),"")</f>
        <v/>
      </c>
      <c r="E5628" s="225"/>
      <c r="F5628" s="228">
        <f t="shared" ref="F5628:F5635" si="1689">IFERROR(VLOOKUP(C5628,Tabla_Insumos,3,FALSE),0)</f>
        <v>0</v>
      </c>
      <c r="G5628" s="286">
        <f>ROUND(E5628*F5628,2)</f>
        <v>0</v>
      </c>
    </row>
    <row r="5629" spans="1:7" s="229" customFormat="1" ht="24" customHeight="1" x14ac:dyDescent="0.2">
      <c r="A5629" s="224" t="str">
        <f t="shared" si="1686"/>
        <v/>
      </c>
      <c r="B5629" s="222">
        <f t="shared" si="1687"/>
        <v>0</v>
      </c>
      <c r="C5629" s="223"/>
      <c r="D5629" s="224" t="str">
        <f t="shared" si="1688"/>
        <v/>
      </c>
      <c r="E5629" s="225"/>
      <c r="F5629" s="228">
        <f t="shared" si="1689"/>
        <v>0</v>
      </c>
      <c r="G5629" s="286">
        <f>ROUND(E5629*F5629,2)</f>
        <v>0</v>
      </c>
    </row>
    <row r="5630" spans="1:7" s="229" customFormat="1" ht="24" customHeight="1" x14ac:dyDescent="0.2">
      <c r="A5630" s="224" t="str">
        <f t="shared" si="1686"/>
        <v/>
      </c>
      <c r="B5630" s="222">
        <f t="shared" si="1687"/>
        <v>0</v>
      </c>
      <c r="C5630" s="223"/>
      <c r="D5630" s="224" t="str">
        <f t="shared" si="1688"/>
        <v/>
      </c>
      <c r="E5630" s="225"/>
      <c r="F5630" s="228">
        <f t="shared" si="1689"/>
        <v>0</v>
      </c>
      <c r="G5630" s="286">
        <f t="shared" ref="G5630:G5635" si="1690">ROUND(E5630*F5630,2)</f>
        <v>0</v>
      </c>
    </row>
    <row r="5631" spans="1:7" s="229" customFormat="1" ht="24" customHeight="1" x14ac:dyDescent="0.2">
      <c r="A5631" s="224" t="str">
        <f t="shared" si="1686"/>
        <v/>
      </c>
      <c r="B5631" s="222">
        <f t="shared" si="1687"/>
        <v>0</v>
      </c>
      <c r="C5631" s="223"/>
      <c r="D5631" s="224" t="str">
        <f t="shared" si="1688"/>
        <v/>
      </c>
      <c r="E5631" s="225"/>
      <c r="F5631" s="228">
        <f t="shared" si="1689"/>
        <v>0</v>
      </c>
      <c r="G5631" s="286">
        <f t="shared" si="1690"/>
        <v>0</v>
      </c>
    </row>
    <row r="5632" spans="1:7" s="229" customFormat="1" ht="24" customHeight="1" x14ac:dyDescent="0.2">
      <c r="A5632" s="224" t="str">
        <f t="shared" si="1686"/>
        <v/>
      </c>
      <c r="B5632" s="222">
        <f t="shared" si="1687"/>
        <v>0</v>
      </c>
      <c r="C5632" s="223"/>
      <c r="D5632" s="224" t="str">
        <f t="shared" si="1688"/>
        <v/>
      </c>
      <c r="E5632" s="225"/>
      <c r="F5632" s="226">
        <f t="shared" si="1689"/>
        <v>0</v>
      </c>
      <c r="G5632" s="286">
        <f t="shared" si="1690"/>
        <v>0</v>
      </c>
    </row>
    <row r="5633" spans="1:7" s="229" customFormat="1" ht="24" customHeight="1" x14ac:dyDescent="0.2">
      <c r="A5633" s="224" t="str">
        <f t="shared" si="1686"/>
        <v/>
      </c>
      <c r="B5633" s="222">
        <f t="shared" si="1687"/>
        <v>0</v>
      </c>
      <c r="C5633" s="223"/>
      <c r="D5633" s="224" t="str">
        <f t="shared" si="1688"/>
        <v/>
      </c>
      <c r="E5633" s="225"/>
      <c r="F5633" s="226">
        <f t="shared" si="1689"/>
        <v>0</v>
      </c>
      <c r="G5633" s="286">
        <f t="shared" si="1690"/>
        <v>0</v>
      </c>
    </row>
    <row r="5634" spans="1:7" s="229" customFormat="1" ht="24" customHeight="1" x14ac:dyDescent="0.2">
      <c r="A5634" s="224" t="str">
        <f t="shared" si="1686"/>
        <v/>
      </c>
      <c r="B5634" s="222">
        <f t="shared" si="1687"/>
        <v>0</v>
      </c>
      <c r="C5634" s="223"/>
      <c r="D5634" s="224" t="str">
        <f t="shared" si="1688"/>
        <v/>
      </c>
      <c r="E5634" s="225"/>
      <c r="F5634" s="226">
        <f t="shared" si="1689"/>
        <v>0</v>
      </c>
      <c r="G5634" s="286">
        <f t="shared" si="1690"/>
        <v>0</v>
      </c>
    </row>
    <row r="5635" spans="1:7" s="229" customFormat="1" ht="24" customHeight="1" x14ac:dyDescent="0.2">
      <c r="A5635" s="224" t="str">
        <f t="shared" si="1686"/>
        <v/>
      </c>
      <c r="B5635" s="222">
        <f t="shared" si="1687"/>
        <v>0</v>
      </c>
      <c r="C5635" s="223"/>
      <c r="D5635" s="224" t="str">
        <f t="shared" si="1688"/>
        <v/>
      </c>
      <c r="E5635" s="225"/>
      <c r="F5635" s="226">
        <f t="shared" si="1689"/>
        <v>0</v>
      </c>
      <c r="G5635" s="286">
        <f t="shared" si="1690"/>
        <v>0</v>
      </c>
    </row>
    <row r="5636" spans="1:7" ht="24" customHeight="1" x14ac:dyDescent="0.2">
      <c r="A5636" s="287"/>
      <c r="D5636" s="97"/>
      <c r="E5636" s="98"/>
      <c r="F5636" s="273" t="s">
        <v>32</v>
      </c>
      <c r="G5636" s="288">
        <f>SUBTOTAL(9,G5628:G5635)</f>
        <v>0</v>
      </c>
    </row>
    <row r="5637" spans="1:7" ht="24" customHeight="1" x14ac:dyDescent="0.2">
      <c r="A5637" s="287"/>
      <c r="C5637" s="107" t="s">
        <v>606</v>
      </c>
      <c r="D5637" s="97"/>
      <c r="E5637" s="98"/>
      <c r="G5637" s="289"/>
    </row>
    <row r="5638" spans="1:7" s="229" customFormat="1" ht="24" customHeight="1" x14ac:dyDescent="0.2">
      <c r="A5638" s="224" t="str">
        <f t="shared" ref="A5638:A5646" si="1691">IFERROR(VLOOKUP(C5638,Tabla_Insumos,4,FALSE),"")</f>
        <v/>
      </c>
      <c r="B5638" s="222" t="str">
        <f t="shared" ref="B5638:B5646" si="1692">IFERROR(VLOOKUP(C5638,Tabla_Insumos,5,FALSE),"")</f>
        <v/>
      </c>
      <c r="C5638" s="223"/>
      <c r="D5638" s="224" t="str">
        <f t="shared" ref="D5638:D5646" si="1693">IFERROR(VLOOKUP(C5638,Tabla_Insumos,2,FALSE),"")</f>
        <v/>
      </c>
      <c r="E5638" s="225"/>
      <c r="F5638" s="226">
        <f t="shared" ref="F5638:F5646" si="1694">IFERROR(VLOOKUP(C5638,Tabla_Insumos,3,FALSE),0)</f>
        <v>0</v>
      </c>
      <c r="G5638" s="286">
        <f t="shared" ref="G5638:G5646" si="1695">ROUND(E5638*F5638,2)</f>
        <v>0</v>
      </c>
    </row>
    <row r="5639" spans="1:7" s="229" customFormat="1" ht="24" customHeight="1" x14ac:dyDescent="0.2">
      <c r="A5639" s="224" t="str">
        <f t="shared" si="1691"/>
        <v/>
      </c>
      <c r="B5639" s="222" t="str">
        <f t="shared" si="1692"/>
        <v/>
      </c>
      <c r="C5639" s="223"/>
      <c r="D5639" s="224" t="str">
        <f t="shared" si="1693"/>
        <v/>
      </c>
      <c r="E5639" s="225"/>
      <c r="F5639" s="226">
        <f t="shared" si="1694"/>
        <v>0</v>
      </c>
      <c r="G5639" s="286">
        <f t="shared" si="1695"/>
        <v>0</v>
      </c>
    </row>
    <row r="5640" spans="1:7" s="229" customFormat="1" ht="24" customHeight="1" x14ac:dyDescent="0.2">
      <c r="A5640" s="224" t="str">
        <f t="shared" si="1691"/>
        <v/>
      </c>
      <c r="B5640" s="222" t="str">
        <f t="shared" si="1692"/>
        <v/>
      </c>
      <c r="C5640" s="223"/>
      <c r="D5640" s="224" t="str">
        <f t="shared" si="1693"/>
        <v/>
      </c>
      <c r="E5640" s="225"/>
      <c r="F5640" s="226">
        <f t="shared" si="1694"/>
        <v>0</v>
      </c>
      <c r="G5640" s="286">
        <f t="shared" si="1695"/>
        <v>0</v>
      </c>
    </row>
    <row r="5641" spans="1:7" s="229" customFormat="1" ht="24" customHeight="1" x14ac:dyDescent="0.2">
      <c r="A5641" s="224" t="str">
        <f t="shared" si="1691"/>
        <v/>
      </c>
      <c r="B5641" s="222" t="str">
        <f t="shared" si="1692"/>
        <v/>
      </c>
      <c r="C5641" s="223"/>
      <c r="D5641" s="224" t="str">
        <f t="shared" si="1693"/>
        <v/>
      </c>
      <c r="E5641" s="225"/>
      <c r="F5641" s="226">
        <f t="shared" si="1694"/>
        <v>0</v>
      </c>
      <c r="G5641" s="286">
        <f t="shared" si="1695"/>
        <v>0</v>
      </c>
    </row>
    <row r="5642" spans="1:7" s="229" customFormat="1" ht="24" customHeight="1" x14ac:dyDescent="0.2">
      <c r="A5642" s="224" t="str">
        <f t="shared" si="1691"/>
        <v/>
      </c>
      <c r="B5642" s="222" t="str">
        <f t="shared" si="1692"/>
        <v/>
      </c>
      <c r="C5642" s="223"/>
      <c r="D5642" s="224" t="str">
        <f t="shared" si="1693"/>
        <v/>
      </c>
      <c r="E5642" s="225"/>
      <c r="F5642" s="226">
        <f t="shared" si="1694"/>
        <v>0</v>
      </c>
      <c r="G5642" s="286">
        <f t="shared" si="1695"/>
        <v>0</v>
      </c>
    </row>
    <row r="5643" spans="1:7" s="229" customFormat="1" ht="24" customHeight="1" x14ac:dyDescent="0.2">
      <c r="A5643" s="224" t="str">
        <f t="shared" si="1691"/>
        <v/>
      </c>
      <c r="B5643" s="222" t="str">
        <f t="shared" si="1692"/>
        <v/>
      </c>
      <c r="C5643" s="223"/>
      <c r="D5643" s="224" t="str">
        <f t="shared" si="1693"/>
        <v/>
      </c>
      <c r="E5643" s="225"/>
      <c r="F5643" s="226">
        <f t="shared" si="1694"/>
        <v>0</v>
      </c>
      <c r="G5643" s="286">
        <f t="shared" si="1695"/>
        <v>0</v>
      </c>
    </row>
    <row r="5644" spans="1:7" s="229" customFormat="1" ht="24" customHeight="1" x14ac:dyDescent="0.2">
      <c r="A5644" s="224" t="str">
        <f t="shared" si="1691"/>
        <v/>
      </c>
      <c r="B5644" s="222" t="str">
        <f t="shared" si="1692"/>
        <v/>
      </c>
      <c r="C5644" s="223"/>
      <c r="D5644" s="224" t="str">
        <f t="shared" si="1693"/>
        <v/>
      </c>
      <c r="E5644" s="225"/>
      <c r="F5644" s="226">
        <f t="shared" si="1694"/>
        <v>0</v>
      </c>
      <c r="G5644" s="286">
        <f t="shared" si="1695"/>
        <v>0</v>
      </c>
    </row>
    <row r="5645" spans="1:7" s="229" customFormat="1" ht="24" customHeight="1" x14ac:dyDescent="0.2">
      <c r="A5645" s="224" t="str">
        <f t="shared" si="1691"/>
        <v/>
      </c>
      <c r="B5645" s="222" t="str">
        <f t="shared" si="1692"/>
        <v/>
      </c>
      <c r="C5645" s="223"/>
      <c r="D5645" s="224" t="str">
        <f t="shared" si="1693"/>
        <v/>
      </c>
      <c r="E5645" s="225"/>
      <c r="F5645" s="226">
        <f t="shared" si="1694"/>
        <v>0</v>
      </c>
      <c r="G5645" s="286">
        <f t="shared" si="1695"/>
        <v>0</v>
      </c>
    </row>
    <row r="5646" spans="1:7" s="229" customFormat="1" ht="24" customHeight="1" x14ac:dyDescent="0.2">
      <c r="A5646" s="224" t="str">
        <f t="shared" si="1691"/>
        <v/>
      </c>
      <c r="B5646" s="222" t="str">
        <f t="shared" si="1692"/>
        <v/>
      </c>
      <c r="C5646" s="223"/>
      <c r="D5646" s="224" t="str">
        <f t="shared" si="1693"/>
        <v/>
      </c>
      <c r="E5646" s="225"/>
      <c r="F5646" s="226">
        <f t="shared" si="1694"/>
        <v>0</v>
      </c>
      <c r="G5646" s="286">
        <f t="shared" si="1695"/>
        <v>0</v>
      </c>
    </row>
    <row r="5647" spans="1:7" ht="24" customHeight="1" x14ac:dyDescent="0.2">
      <c r="A5647" s="290"/>
      <c r="B5647" s="97"/>
      <c r="D5647" s="97"/>
      <c r="E5647" s="98"/>
      <c r="F5647" s="273" t="s">
        <v>33</v>
      </c>
      <c r="G5647" s="288">
        <f>SUBTOTAL(9,G5638:G5646)</f>
        <v>0</v>
      </c>
    </row>
    <row r="5648" spans="1:7" ht="24" customHeight="1" x14ac:dyDescent="0.2">
      <c r="A5648" s="291"/>
      <c r="B5648" s="97"/>
      <c r="D5648" s="97"/>
      <c r="E5648" s="98"/>
      <c r="G5648" s="289"/>
    </row>
    <row r="5649" spans="1:123" ht="24" customHeight="1" x14ac:dyDescent="0.2">
      <c r="A5649" s="292" t="str">
        <f>B5607</f>
        <v/>
      </c>
      <c r="B5649" s="293" t="str">
        <f>C5607</f>
        <v/>
      </c>
      <c r="C5649" s="104"/>
      <c r="D5649" s="104" t="s">
        <v>34</v>
      </c>
      <c r="E5649" s="105"/>
      <c r="F5649" s="295" t="s">
        <v>35</v>
      </c>
      <c r="G5649" s="294">
        <f>SUBTOTAL(9,G5612:G5648)</f>
        <v>0</v>
      </c>
    </row>
    <row r="5651" spans="1:123" ht="24" customHeight="1" x14ac:dyDescent="0.2">
      <c r="A5651" s="274" t="s">
        <v>37</v>
      </c>
      <c r="B5651" s="275"/>
      <c r="C5651" s="275"/>
      <c r="D5651" s="275"/>
      <c r="E5651" s="275"/>
      <c r="F5651" s="275"/>
      <c r="G5651" s="276"/>
    </row>
    <row r="5652" spans="1:123" ht="24" customHeight="1" x14ac:dyDescent="0.2">
      <c r="A5652" s="277" t="s">
        <v>602</v>
      </c>
      <c r="B5652" s="93" t="str">
        <f>Comitente</f>
        <v>DIRECCION PROVINCIAL DE ESPACIOS VERDES</v>
      </c>
      <c r="C5652" s="89"/>
      <c r="D5652" s="94"/>
      <c r="E5652" s="94"/>
      <c r="F5652" s="95"/>
      <c r="G5652" s="278"/>
    </row>
    <row r="5653" spans="1:123" ht="24" customHeight="1" x14ac:dyDescent="0.2">
      <c r="A5653" s="277" t="s">
        <v>603</v>
      </c>
      <c r="B5653" s="93">
        <f>Contratista</f>
        <v>0</v>
      </c>
      <c r="C5653" s="90"/>
      <c r="D5653" s="90"/>
      <c r="E5653" s="90"/>
      <c r="F5653" s="96"/>
      <c r="G5653" s="279"/>
    </row>
    <row r="5654" spans="1:123" ht="24" customHeight="1" x14ac:dyDescent="0.2">
      <c r="A5654" s="277" t="s">
        <v>24</v>
      </c>
      <c r="B5654" s="93" t="str">
        <f>Obra</f>
        <v>EXTRACCION DE MANGRULLO EXISTENTE, PROVISION DE NUEVO MANGRULLO Y REFUNCIONALIZACION DE JUEGOS DE NIÑOS EN PARQUE DE MAYO</v>
      </c>
      <c r="C5654" s="90"/>
      <c r="D5654" s="90"/>
      <c r="E5654" s="90"/>
      <c r="F5654" s="96" t="s">
        <v>38</v>
      </c>
      <c r="G5654" s="280">
        <f>Fecha_Base</f>
        <v>44865</v>
      </c>
    </row>
    <row r="5655" spans="1:123" ht="24" customHeight="1" x14ac:dyDescent="0.2">
      <c r="A5655" s="281" t="s">
        <v>601</v>
      </c>
      <c r="B5655" s="91" t="str">
        <f>Ubicación</f>
        <v>CAPITAL</v>
      </c>
      <c r="C5655" s="91"/>
      <c r="D5655" s="97"/>
      <c r="E5655" s="98"/>
      <c r="G5655" s="282"/>
    </row>
    <row r="5656" spans="1:123" ht="24" customHeight="1" x14ac:dyDescent="0.2">
      <c r="A5656" s="281" t="s">
        <v>39</v>
      </c>
      <c r="B5656" s="100" t="str">
        <f>IFERROR(VALUE(LEFT(B5657,FIND(".",B5657)-1)),"")</f>
        <v/>
      </c>
      <c r="C5656" s="92" t="str">
        <f>IFERROR(VLOOKUP(B5656,Tabla_CyP,2,FALSE),"")</f>
        <v/>
      </c>
      <c r="E5656" s="98"/>
      <c r="G5656" s="282"/>
    </row>
    <row r="5657" spans="1:123" ht="24" customHeight="1" x14ac:dyDescent="0.2">
      <c r="A5657" s="281" t="s">
        <v>25</v>
      </c>
      <c r="B5657" s="101" t="str">
        <f>IFERROR(VLOOKUP(COUNTIF($A$1:A5657,"ANALISIS DE PRECIOS"),Tabla_NumeroItem,2,FALSE),"")</f>
        <v/>
      </c>
      <c r="C5657" s="92" t="str">
        <f>IFERROR(VLOOKUP(B5657,Tabla_CyP,2,FALSE),"")</f>
        <v/>
      </c>
      <c r="D5657" s="97"/>
      <c r="E5657" s="98"/>
      <c r="F5657" s="96" t="s">
        <v>26</v>
      </c>
      <c r="G5657" s="283" t="str">
        <f>IFERROR(VLOOKUP(B5657,Tabla_CyP,4,FALSE),"")</f>
        <v/>
      </c>
    </row>
    <row r="5658" spans="1:123" ht="24" customHeight="1" x14ac:dyDescent="0.2">
      <c r="A5658" s="281"/>
      <c r="B5658" s="91"/>
      <c r="D5658" s="97"/>
      <c r="E5658" s="98"/>
      <c r="G5658" s="282"/>
    </row>
    <row r="5659" spans="1:123" ht="24" customHeight="1" x14ac:dyDescent="0.2">
      <c r="A5659" s="334" t="s">
        <v>507</v>
      </c>
      <c r="B5659" s="335"/>
      <c r="C5659" s="336" t="s">
        <v>0</v>
      </c>
      <c r="D5659" s="336" t="s">
        <v>27</v>
      </c>
      <c r="E5659" s="338" t="s">
        <v>28</v>
      </c>
      <c r="F5659" s="340" t="s">
        <v>29</v>
      </c>
      <c r="G5659" s="340" t="s">
        <v>30</v>
      </c>
    </row>
    <row r="5660" spans="1:123" s="97" customFormat="1" ht="24" customHeight="1" x14ac:dyDescent="0.2">
      <c r="A5660" s="102" t="s">
        <v>508</v>
      </c>
      <c r="B5660" s="102" t="s">
        <v>509</v>
      </c>
      <c r="C5660" s="337"/>
      <c r="D5660" s="337"/>
      <c r="E5660" s="339"/>
      <c r="F5660" s="341"/>
      <c r="G5660" s="341"/>
      <c r="H5660" s="230"/>
      <c r="I5660" s="230"/>
      <c r="J5660" s="230"/>
      <c r="K5660" s="230"/>
      <c r="L5660" s="230"/>
      <c r="M5660" s="230"/>
      <c r="N5660" s="230"/>
      <c r="O5660" s="230"/>
      <c r="P5660" s="230"/>
      <c r="Q5660" s="230"/>
      <c r="R5660" s="230"/>
      <c r="S5660" s="230"/>
      <c r="T5660" s="230"/>
      <c r="U5660" s="230"/>
      <c r="V5660" s="230"/>
      <c r="W5660" s="230"/>
      <c r="X5660" s="230"/>
      <c r="Y5660" s="230"/>
      <c r="Z5660" s="230"/>
      <c r="AA5660" s="230"/>
      <c r="AB5660" s="230"/>
      <c r="AC5660" s="230"/>
      <c r="AD5660" s="230"/>
      <c r="AE5660" s="230"/>
      <c r="AF5660" s="230"/>
      <c r="AG5660" s="230"/>
      <c r="AH5660" s="230"/>
      <c r="AI5660" s="230"/>
      <c r="AJ5660" s="230"/>
      <c r="AK5660" s="230"/>
      <c r="AL5660" s="230"/>
      <c r="AM5660" s="230"/>
      <c r="AN5660" s="230"/>
      <c r="AO5660" s="230"/>
      <c r="AP5660" s="230"/>
      <c r="AQ5660" s="230"/>
      <c r="AR5660" s="230"/>
      <c r="AS5660" s="230"/>
      <c r="AT5660" s="230"/>
      <c r="AU5660" s="230"/>
      <c r="AV5660" s="230"/>
      <c r="AW5660" s="230"/>
      <c r="AX5660" s="230"/>
      <c r="AY5660" s="230"/>
      <c r="AZ5660" s="230"/>
      <c r="BA5660" s="230"/>
      <c r="BB5660" s="230"/>
      <c r="BC5660" s="230"/>
      <c r="BD5660" s="230"/>
      <c r="BE5660" s="230"/>
      <c r="BF5660" s="230"/>
      <c r="BG5660" s="230"/>
      <c r="BH5660" s="230"/>
      <c r="BI5660" s="230"/>
      <c r="BJ5660" s="230"/>
      <c r="BK5660" s="230"/>
      <c r="BL5660" s="230"/>
      <c r="BM5660" s="230"/>
      <c r="BN5660" s="230"/>
      <c r="BO5660" s="230"/>
      <c r="BP5660" s="230"/>
      <c r="BQ5660" s="230"/>
      <c r="BR5660" s="230"/>
      <c r="BS5660" s="230"/>
      <c r="BT5660" s="230"/>
      <c r="BU5660" s="230"/>
      <c r="BV5660" s="230"/>
      <c r="BW5660" s="230"/>
      <c r="BX5660" s="230"/>
      <c r="BY5660" s="230"/>
      <c r="BZ5660" s="230"/>
      <c r="CA5660" s="230"/>
      <c r="CB5660" s="230"/>
      <c r="CC5660" s="230"/>
      <c r="CD5660" s="230"/>
      <c r="CE5660" s="230"/>
      <c r="CF5660" s="230"/>
      <c r="CG5660" s="230"/>
      <c r="CH5660" s="230"/>
      <c r="CI5660" s="230"/>
      <c r="CJ5660" s="230"/>
      <c r="CK5660" s="230"/>
      <c r="CL5660" s="230"/>
      <c r="CM5660" s="230"/>
      <c r="CN5660" s="230"/>
      <c r="CO5660" s="230"/>
      <c r="CP5660" s="230"/>
      <c r="CQ5660" s="230"/>
      <c r="CR5660" s="230"/>
      <c r="CS5660" s="230"/>
      <c r="CT5660" s="230"/>
      <c r="CU5660" s="230"/>
      <c r="CV5660" s="230"/>
      <c r="CW5660" s="230"/>
      <c r="CX5660" s="230"/>
      <c r="CY5660" s="230"/>
      <c r="CZ5660" s="230"/>
      <c r="DA5660" s="230"/>
      <c r="DB5660" s="230"/>
      <c r="DC5660" s="230"/>
      <c r="DD5660" s="230"/>
      <c r="DE5660" s="230"/>
      <c r="DF5660" s="230"/>
      <c r="DG5660" s="230"/>
      <c r="DH5660" s="230"/>
      <c r="DI5660" s="230"/>
      <c r="DJ5660" s="230"/>
      <c r="DK5660" s="230"/>
      <c r="DL5660" s="230"/>
      <c r="DM5660" s="230"/>
      <c r="DN5660" s="230"/>
      <c r="DO5660" s="230"/>
      <c r="DP5660" s="230"/>
      <c r="DQ5660" s="230"/>
      <c r="DR5660" s="230"/>
      <c r="DS5660" s="230"/>
    </row>
    <row r="5661" spans="1:123" ht="24" customHeight="1" x14ac:dyDescent="0.2">
      <c r="A5661" s="284"/>
      <c r="B5661" s="103"/>
      <c r="C5661" s="143" t="s">
        <v>604</v>
      </c>
      <c r="D5661" s="104"/>
      <c r="E5661" s="105"/>
      <c r="F5661" s="106"/>
      <c r="G5661" s="285"/>
    </row>
    <row r="5662" spans="1:123" s="229" customFormat="1" ht="24" customHeight="1" x14ac:dyDescent="0.2">
      <c r="A5662" s="224" t="str">
        <f t="shared" ref="A5662:A5675" si="1696">IFERROR(VLOOKUP(C5662,Tabla_Insumos,4,FALSE),"")</f>
        <v/>
      </c>
      <c r="B5662" s="222" t="str">
        <f>IFERROR(VLOOKUP(C5662,Tabla_Insumos,5,FALSE),"")</f>
        <v/>
      </c>
      <c r="C5662" s="223"/>
      <c r="D5662" s="224" t="str">
        <f t="shared" ref="D5662:D5675" si="1697">IFERROR(VLOOKUP(C5662,Tabla_Insumos,2,FALSE),"")</f>
        <v/>
      </c>
      <c r="E5662" s="225"/>
      <c r="F5662" s="226">
        <f t="shared" ref="F5662:F5675" si="1698">IFERROR(VLOOKUP(C5662,Tabla_Insumos,3,FALSE),0)</f>
        <v>0</v>
      </c>
      <c r="G5662" s="286">
        <f>ROUND(E5662*F5662,2)</f>
        <v>0</v>
      </c>
    </row>
    <row r="5663" spans="1:123" s="229" customFormat="1" ht="24" customHeight="1" x14ac:dyDescent="0.2">
      <c r="A5663" s="224" t="str">
        <f t="shared" si="1696"/>
        <v/>
      </c>
      <c r="B5663" s="222" t="str">
        <f t="shared" ref="B5663:B5675" si="1699">IFERROR(VLOOKUP(C5663,Tabla_Insumos,5,FALSE),"")</f>
        <v/>
      </c>
      <c r="C5663" s="223"/>
      <c r="D5663" s="224" t="str">
        <f t="shared" si="1697"/>
        <v/>
      </c>
      <c r="E5663" s="225"/>
      <c r="F5663" s="226">
        <f t="shared" si="1698"/>
        <v>0</v>
      </c>
      <c r="G5663" s="286">
        <f t="shared" ref="G5663:G5675" si="1700">ROUND(E5663*F5663,2)</f>
        <v>0</v>
      </c>
    </row>
    <row r="5664" spans="1:123" s="229" customFormat="1" ht="24" customHeight="1" x14ac:dyDescent="0.2">
      <c r="A5664" s="224" t="str">
        <f t="shared" si="1696"/>
        <v/>
      </c>
      <c r="B5664" s="222" t="str">
        <f t="shared" si="1699"/>
        <v/>
      </c>
      <c r="C5664" s="223"/>
      <c r="D5664" s="224" t="str">
        <f t="shared" si="1697"/>
        <v/>
      </c>
      <c r="E5664" s="225"/>
      <c r="F5664" s="226">
        <f t="shared" si="1698"/>
        <v>0</v>
      </c>
      <c r="G5664" s="286">
        <f t="shared" si="1700"/>
        <v>0</v>
      </c>
    </row>
    <row r="5665" spans="1:7" s="229" customFormat="1" ht="24" customHeight="1" x14ac:dyDescent="0.2">
      <c r="A5665" s="224" t="str">
        <f t="shared" si="1696"/>
        <v/>
      </c>
      <c r="B5665" s="222" t="str">
        <f t="shared" si="1699"/>
        <v/>
      </c>
      <c r="C5665" s="223"/>
      <c r="D5665" s="224" t="str">
        <f t="shared" si="1697"/>
        <v/>
      </c>
      <c r="E5665" s="225"/>
      <c r="F5665" s="226">
        <f t="shared" si="1698"/>
        <v>0</v>
      </c>
      <c r="G5665" s="286">
        <f t="shared" si="1700"/>
        <v>0</v>
      </c>
    </row>
    <row r="5666" spans="1:7" s="229" customFormat="1" ht="24" customHeight="1" x14ac:dyDescent="0.2">
      <c r="A5666" s="224" t="str">
        <f t="shared" si="1696"/>
        <v/>
      </c>
      <c r="B5666" s="222" t="str">
        <f t="shared" si="1699"/>
        <v/>
      </c>
      <c r="C5666" s="223"/>
      <c r="D5666" s="224" t="str">
        <f t="shared" si="1697"/>
        <v/>
      </c>
      <c r="E5666" s="225"/>
      <c r="F5666" s="226">
        <f t="shared" si="1698"/>
        <v>0</v>
      </c>
      <c r="G5666" s="286">
        <f t="shared" si="1700"/>
        <v>0</v>
      </c>
    </row>
    <row r="5667" spans="1:7" s="229" customFormat="1" ht="24" customHeight="1" x14ac:dyDescent="0.2">
      <c r="A5667" s="224" t="str">
        <f t="shared" si="1696"/>
        <v/>
      </c>
      <c r="B5667" s="222" t="str">
        <f t="shared" si="1699"/>
        <v/>
      </c>
      <c r="C5667" s="223"/>
      <c r="D5667" s="224" t="str">
        <f t="shared" si="1697"/>
        <v/>
      </c>
      <c r="E5667" s="225"/>
      <c r="F5667" s="226">
        <f t="shared" si="1698"/>
        <v>0</v>
      </c>
      <c r="G5667" s="286">
        <f t="shared" si="1700"/>
        <v>0</v>
      </c>
    </row>
    <row r="5668" spans="1:7" s="229" customFormat="1" ht="24" customHeight="1" x14ac:dyDescent="0.2">
      <c r="A5668" s="224" t="str">
        <f t="shared" si="1696"/>
        <v/>
      </c>
      <c r="B5668" s="222" t="str">
        <f t="shared" si="1699"/>
        <v/>
      </c>
      <c r="C5668" s="223"/>
      <c r="D5668" s="224" t="str">
        <f t="shared" si="1697"/>
        <v/>
      </c>
      <c r="E5668" s="225"/>
      <c r="F5668" s="226">
        <f t="shared" si="1698"/>
        <v>0</v>
      </c>
      <c r="G5668" s="286">
        <f t="shared" si="1700"/>
        <v>0</v>
      </c>
    </row>
    <row r="5669" spans="1:7" s="229" customFormat="1" ht="24" customHeight="1" x14ac:dyDescent="0.2">
      <c r="A5669" s="224" t="str">
        <f t="shared" si="1696"/>
        <v/>
      </c>
      <c r="B5669" s="222" t="str">
        <f t="shared" si="1699"/>
        <v/>
      </c>
      <c r="C5669" s="223"/>
      <c r="D5669" s="224" t="str">
        <f t="shared" si="1697"/>
        <v/>
      </c>
      <c r="E5669" s="225"/>
      <c r="F5669" s="226">
        <f t="shared" si="1698"/>
        <v>0</v>
      </c>
      <c r="G5669" s="286">
        <f t="shared" si="1700"/>
        <v>0</v>
      </c>
    </row>
    <row r="5670" spans="1:7" s="229" customFormat="1" ht="24" customHeight="1" x14ac:dyDescent="0.2">
      <c r="A5670" s="224" t="str">
        <f t="shared" si="1696"/>
        <v/>
      </c>
      <c r="B5670" s="222" t="str">
        <f t="shared" si="1699"/>
        <v/>
      </c>
      <c r="C5670" s="223"/>
      <c r="D5670" s="224" t="str">
        <f t="shared" si="1697"/>
        <v/>
      </c>
      <c r="E5670" s="225"/>
      <c r="F5670" s="226">
        <f t="shared" si="1698"/>
        <v>0</v>
      </c>
      <c r="G5670" s="286">
        <f t="shared" si="1700"/>
        <v>0</v>
      </c>
    </row>
    <row r="5671" spans="1:7" s="229" customFormat="1" ht="24" customHeight="1" x14ac:dyDescent="0.2">
      <c r="A5671" s="224" t="str">
        <f t="shared" si="1696"/>
        <v/>
      </c>
      <c r="B5671" s="222" t="str">
        <f t="shared" si="1699"/>
        <v/>
      </c>
      <c r="C5671" s="223"/>
      <c r="D5671" s="224" t="str">
        <f t="shared" si="1697"/>
        <v/>
      </c>
      <c r="E5671" s="225"/>
      <c r="F5671" s="226">
        <f t="shared" si="1698"/>
        <v>0</v>
      </c>
      <c r="G5671" s="286">
        <f t="shared" si="1700"/>
        <v>0</v>
      </c>
    </row>
    <row r="5672" spans="1:7" s="229" customFormat="1" ht="24" customHeight="1" x14ac:dyDescent="0.2">
      <c r="A5672" s="224" t="str">
        <f t="shared" si="1696"/>
        <v/>
      </c>
      <c r="B5672" s="222" t="str">
        <f t="shared" si="1699"/>
        <v/>
      </c>
      <c r="C5672" s="223"/>
      <c r="D5672" s="224" t="str">
        <f t="shared" si="1697"/>
        <v/>
      </c>
      <c r="E5672" s="225"/>
      <c r="F5672" s="226">
        <f t="shared" si="1698"/>
        <v>0</v>
      </c>
      <c r="G5672" s="286">
        <f t="shared" si="1700"/>
        <v>0</v>
      </c>
    </row>
    <row r="5673" spans="1:7" s="229" customFormat="1" ht="24" customHeight="1" x14ac:dyDescent="0.2">
      <c r="A5673" s="224" t="str">
        <f t="shared" si="1696"/>
        <v/>
      </c>
      <c r="B5673" s="222" t="str">
        <f t="shared" si="1699"/>
        <v/>
      </c>
      <c r="C5673" s="223"/>
      <c r="D5673" s="224" t="str">
        <f t="shared" si="1697"/>
        <v/>
      </c>
      <c r="E5673" s="225"/>
      <c r="F5673" s="226">
        <f t="shared" si="1698"/>
        <v>0</v>
      </c>
      <c r="G5673" s="286">
        <f t="shared" si="1700"/>
        <v>0</v>
      </c>
    </row>
    <row r="5674" spans="1:7" s="229" customFormat="1" ht="24" customHeight="1" x14ac:dyDescent="0.2">
      <c r="A5674" s="224" t="str">
        <f t="shared" si="1696"/>
        <v/>
      </c>
      <c r="B5674" s="222" t="str">
        <f t="shared" si="1699"/>
        <v/>
      </c>
      <c r="C5674" s="223"/>
      <c r="D5674" s="224" t="str">
        <f t="shared" si="1697"/>
        <v/>
      </c>
      <c r="E5674" s="225"/>
      <c r="F5674" s="226">
        <f t="shared" si="1698"/>
        <v>0</v>
      </c>
      <c r="G5674" s="286">
        <f t="shared" si="1700"/>
        <v>0</v>
      </c>
    </row>
    <row r="5675" spans="1:7" s="229" customFormat="1" ht="24" customHeight="1" x14ac:dyDescent="0.2">
      <c r="A5675" s="224" t="str">
        <f t="shared" si="1696"/>
        <v/>
      </c>
      <c r="B5675" s="222" t="str">
        <f t="shared" si="1699"/>
        <v/>
      </c>
      <c r="C5675" s="223"/>
      <c r="D5675" s="224" t="str">
        <f t="shared" si="1697"/>
        <v/>
      </c>
      <c r="E5675" s="225"/>
      <c r="F5675" s="227">
        <f t="shared" si="1698"/>
        <v>0</v>
      </c>
      <c r="G5675" s="286">
        <f t="shared" si="1700"/>
        <v>0</v>
      </c>
    </row>
    <row r="5676" spans="1:7" ht="24" customHeight="1" x14ac:dyDescent="0.2">
      <c r="A5676" s="287"/>
      <c r="D5676" s="97"/>
      <c r="E5676" s="98"/>
      <c r="F5676" s="273" t="s">
        <v>31</v>
      </c>
      <c r="G5676" s="288">
        <f>SUBTOTAL(9,G5662:G5675)</f>
        <v>0</v>
      </c>
    </row>
    <row r="5677" spans="1:7" ht="24" customHeight="1" x14ac:dyDescent="0.2">
      <c r="A5677" s="287"/>
      <c r="C5677" s="107" t="s">
        <v>605</v>
      </c>
      <c r="D5677" s="97"/>
      <c r="E5677" s="98"/>
      <c r="G5677" s="289"/>
    </row>
    <row r="5678" spans="1:7" s="229" customFormat="1" ht="24" customHeight="1" x14ac:dyDescent="0.2">
      <c r="A5678" s="224" t="str">
        <f t="shared" ref="A5678:A5685" si="1701">IFERROR(VLOOKUP(C5678,Tabla_Insumos,4,FALSE),"")</f>
        <v/>
      </c>
      <c r="B5678" s="222">
        <f t="shared" ref="B5678:B5685" si="1702">IFERROR(VLOOKUP(A5678,Tabla_Indices,5,FALSE),"")</f>
        <v>0</v>
      </c>
      <c r="C5678" s="223"/>
      <c r="D5678" s="224" t="str">
        <f t="shared" ref="D5678:D5685" si="1703">IFERROR(VLOOKUP(C5678,Tabla_Insumos,2,FALSE),"")</f>
        <v/>
      </c>
      <c r="E5678" s="225"/>
      <c r="F5678" s="228">
        <f t="shared" ref="F5678:F5685" si="1704">IFERROR(VLOOKUP(C5678,Tabla_Insumos,3,FALSE),0)</f>
        <v>0</v>
      </c>
      <c r="G5678" s="286">
        <f>ROUND(E5678*F5678,2)</f>
        <v>0</v>
      </c>
    </row>
    <row r="5679" spans="1:7" s="229" customFormat="1" ht="24" customHeight="1" x14ac:dyDescent="0.2">
      <c r="A5679" s="224" t="str">
        <f t="shared" si="1701"/>
        <v/>
      </c>
      <c r="B5679" s="222">
        <f t="shared" si="1702"/>
        <v>0</v>
      </c>
      <c r="C5679" s="223"/>
      <c r="D5679" s="224" t="str">
        <f t="shared" si="1703"/>
        <v/>
      </c>
      <c r="E5679" s="225"/>
      <c r="F5679" s="228">
        <f t="shared" si="1704"/>
        <v>0</v>
      </c>
      <c r="G5679" s="286">
        <f>ROUND(E5679*F5679,2)</f>
        <v>0</v>
      </c>
    </row>
    <row r="5680" spans="1:7" s="229" customFormat="1" ht="24" customHeight="1" x14ac:dyDescent="0.2">
      <c r="A5680" s="224" t="str">
        <f t="shared" si="1701"/>
        <v/>
      </c>
      <c r="B5680" s="222">
        <f t="shared" si="1702"/>
        <v>0</v>
      </c>
      <c r="C5680" s="223"/>
      <c r="D5680" s="224" t="str">
        <f t="shared" si="1703"/>
        <v/>
      </c>
      <c r="E5680" s="225"/>
      <c r="F5680" s="228">
        <f t="shared" si="1704"/>
        <v>0</v>
      </c>
      <c r="G5680" s="286">
        <f t="shared" ref="G5680:G5685" si="1705">ROUND(E5680*F5680,2)</f>
        <v>0</v>
      </c>
    </row>
    <row r="5681" spans="1:7" s="229" customFormat="1" ht="24" customHeight="1" x14ac:dyDescent="0.2">
      <c r="A5681" s="224" t="str">
        <f t="shared" si="1701"/>
        <v/>
      </c>
      <c r="B5681" s="222">
        <f t="shared" si="1702"/>
        <v>0</v>
      </c>
      <c r="C5681" s="223"/>
      <c r="D5681" s="224" t="str">
        <f t="shared" si="1703"/>
        <v/>
      </c>
      <c r="E5681" s="225"/>
      <c r="F5681" s="228">
        <f t="shared" si="1704"/>
        <v>0</v>
      </c>
      <c r="G5681" s="286">
        <f t="shared" si="1705"/>
        <v>0</v>
      </c>
    </row>
    <row r="5682" spans="1:7" s="229" customFormat="1" ht="24" customHeight="1" x14ac:dyDescent="0.2">
      <c r="A5682" s="224" t="str">
        <f t="shared" si="1701"/>
        <v/>
      </c>
      <c r="B5682" s="222">
        <f t="shared" si="1702"/>
        <v>0</v>
      </c>
      <c r="C5682" s="223"/>
      <c r="D5682" s="224" t="str">
        <f t="shared" si="1703"/>
        <v/>
      </c>
      <c r="E5682" s="225"/>
      <c r="F5682" s="226">
        <f t="shared" si="1704"/>
        <v>0</v>
      </c>
      <c r="G5682" s="286">
        <f t="shared" si="1705"/>
        <v>0</v>
      </c>
    </row>
    <row r="5683" spans="1:7" s="229" customFormat="1" ht="24" customHeight="1" x14ac:dyDescent="0.2">
      <c r="A5683" s="224" t="str">
        <f t="shared" si="1701"/>
        <v/>
      </c>
      <c r="B5683" s="222">
        <f t="shared" si="1702"/>
        <v>0</v>
      </c>
      <c r="C5683" s="223"/>
      <c r="D5683" s="224" t="str">
        <f t="shared" si="1703"/>
        <v/>
      </c>
      <c r="E5683" s="225"/>
      <c r="F5683" s="226">
        <f t="shared" si="1704"/>
        <v>0</v>
      </c>
      <c r="G5683" s="286">
        <f t="shared" si="1705"/>
        <v>0</v>
      </c>
    </row>
    <row r="5684" spans="1:7" s="229" customFormat="1" ht="24" customHeight="1" x14ac:dyDescent="0.2">
      <c r="A5684" s="224" t="str">
        <f t="shared" si="1701"/>
        <v/>
      </c>
      <c r="B5684" s="222">
        <f t="shared" si="1702"/>
        <v>0</v>
      </c>
      <c r="C5684" s="223"/>
      <c r="D5684" s="224" t="str">
        <f t="shared" si="1703"/>
        <v/>
      </c>
      <c r="E5684" s="225"/>
      <c r="F5684" s="226">
        <f t="shared" si="1704"/>
        <v>0</v>
      </c>
      <c r="G5684" s="286">
        <f t="shared" si="1705"/>
        <v>0</v>
      </c>
    </row>
    <row r="5685" spans="1:7" s="229" customFormat="1" ht="24" customHeight="1" x14ac:dyDescent="0.2">
      <c r="A5685" s="224" t="str">
        <f t="shared" si="1701"/>
        <v/>
      </c>
      <c r="B5685" s="222">
        <f t="shared" si="1702"/>
        <v>0</v>
      </c>
      <c r="C5685" s="223"/>
      <c r="D5685" s="224" t="str">
        <f t="shared" si="1703"/>
        <v/>
      </c>
      <c r="E5685" s="225"/>
      <c r="F5685" s="226">
        <f t="shared" si="1704"/>
        <v>0</v>
      </c>
      <c r="G5685" s="286">
        <f t="shared" si="1705"/>
        <v>0</v>
      </c>
    </row>
    <row r="5686" spans="1:7" ht="24" customHeight="1" x14ac:dyDescent="0.2">
      <c r="A5686" s="287"/>
      <c r="D5686" s="97"/>
      <c r="E5686" s="98"/>
      <c r="F5686" s="273" t="s">
        <v>32</v>
      </c>
      <c r="G5686" s="288">
        <f>SUBTOTAL(9,G5678:G5685)</f>
        <v>0</v>
      </c>
    </row>
    <row r="5687" spans="1:7" ht="24" customHeight="1" x14ac:dyDescent="0.2">
      <c r="A5687" s="287"/>
      <c r="C5687" s="107" t="s">
        <v>606</v>
      </c>
      <c r="D5687" s="97"/>
      <c r="E5687" s="98"/>
      <c r="G5687" s="289"/>
    </row>
    <row r="5688" spans="1:7" s="229" customFormat="1" ht="24" customHeight="1" x14ac:dyDescent="0.2">
      <c r="A5688" s="224" t="str">
        <f t="shared" ref="A5688:A5696" si="1706">IFERROR(VLOOKUP(C5688,Tabla_Insumos,4,FALSE),"")</f>
        <v/>
      </c>
      <c r="B5688" s="222" t="str">
        <f t="shared" ref="B5688:B5696" si="1707">IFERROR(VLOOKUP(C5688,Tabla_Insumos,5,FALSE),"")</f>
        <v/>
      </c>
      <c r="C5688" s="223"/>
      <c r="D5688" s="224" t="str">
        <f t="shared" ref="D5688:D5696" si="1708">IFERROR(VLOOKUP(C5688,Tabla_Insumos,2,FALSE),"")</f>
        <v/>
      </c>
      <c r="E5688" s="225"/>
      <c r="F5688" s="226">
        <f t="shared" ref="F5688:F5696" si="1709">IFERROR(VLOOKUP(C5688,Tabla_Insumos,3,FALSE),0)</f>
        <v>0</v>
      </c>
      <c r="G5688" s="286">
        <f t="shared" ref="G5688:G5696" si="1710">ROUND(E5688*F5688,2)</f>
        <v>0</v>
      </c>
    </row>
    <row r="5689" spans="1:7" s="229" customFormat="1" ht="24" customHeight="1" x14ac:dyDescent="0.2">
      <c r="A5689" s="224" t="str">
        <f t="shared" si="1706"/>
        <v/>
      </c>
      <c r="B5689" s="222" t="str">
        <f t="shared" si="1707"/>
        <v/>
      </c>
      <c r="C5689" s="223"/>
      <c r="D5689" s="224" t="str">
        <f t="shared" si="1708"/>
        <v/>
      </c>
      <c r="E5689" s="225"/>
      <c r="F5689" s="226">
        <f t="shared" si="1709"/>
        <v>0</v>
      </c>
      <c r="G5689" s="286">
        <f t="shared" si="1710"/>
        <v>0</v>
      </c>
    </row>
    <row r="5690" spans="1:7" s="229" customFormat="1" ht="24" customHeight="1" x14ac:dyDescent="0.2">
      <c r="A5690" s="224" t="str">
        <f t="shared" si="1706"/>
        <v/>
      </c>
      <c r="B5690" s="222" t="str">
        <f t="shared" si="1707"/>
        <v/>
      </c>
      <c r="C5690" s="223"/>
      <c r="D5690" s="224" t="str">
        <f t="shared" si="1708"/>
        <v/>
      </c>
      <c r="E5690" s="225"/>
      <c r="F5690" s="226">
        <f t="shared" si="1709"/>
        <v>0</v>
      </c>
      <c r="G5690" s="286">
        <f t="shared" si="1710"/>
        <v>0</v>
      </c>
    </row>
    <row r="5691" spans="1:7" s="229" customFormat="1" ht="24" customHeight="1" x14ac:dyDescent="0.2">
      <c r="A5691" s="224" t="str">
        <f t="shared" si="1706"/>
        <v/>
      </c>
      <c r="B5691" s="222" t="str">
        <f t="shared" si="1707"/>
        <v/>
      </c>
      <c r="C5691" s="223"/>
      <c r="D5691" s="224" t="str">
        <f t="shared" si="1708"/>
        <v/>
      </c>
      <c r="E5691" s="225"/>
      <c r="F5691" s="226">
        <f t="shared" si="1709"/>
        <v>0</v>
      </c>
      <c r="G5691" s="286">
        <f t="shared" si="1710"/>
        <v>0</v>
      </c>
    </row>
    <row r="5692" spans="1:7" s="229" customFormat="1" ht="24" customHeight="1" x14ac:dyDescent="0.2">
      <c r="A5692" s="224" t="str">
        <f t="shared" si="1706"/>
        <v/>
      </c>
      <c r="B5692" s="222" t="str">
        <f t="shared" si="1707"/>
        <v/>
      </c>
      <c r="C5692" s="223"/>
      <c r="D5692" s="224" t="str">
        <f t="shared" si="1708"/>
        <v/>
      </c>
      <c r="E5692" s="225"/>
      <c r="F5692" s="226">
        <f t="shared" si="1709"/>
        <v>0</v>
      </c>
      <c r="G5692" s="286">
        <f t="shared" si="1710"/>
        <v>0</v>
      </c>
    </row>
    <row r="5693" spans="1:7" s="229" customFormat="1" ht="24" customHeight="1" x14ac:dyDescent="0.2">
      <c r="A5693" s="224" t="str">
        <f t="shared" si="1706"/>
        <v/>
      </c>
      <c r="B5693" s="222" t="str">
        <f t="shared" si="1707"/>
        <v/>
      </c>
      <c r="C5693" s="223"/>
      <c r="D5693" s="224" t="str">
        <f t="shared" si="1708"/>
        <v/>
      </c>
      <c r="E5693" s="225"/>
      <c r="F5693" s="226">
        <f t="shared" si="1709"/>
        <v>0</v>
      </c>
      <c r="G5693" s="286">
        <f t="shared" si="1710"/>
        <v>0</v>
      </c>
    </row>
    <row r="5694" spans="1:7" s="229" customFormat="1" ht="24" customHeight="1" x14ac:dyDescent="0.2">
      <c r="A5694" s="224" t="str">
        <f t="shared" si="1706"/>
        <v/>
      </c>
      <c r="B5694" s="222" t="str">
        <f t="shared" si="1707"/>
        <v/>
      </c>
      <c r="C5694" s="223"/>
      <c r="D5694" s="224" t="str">
        <f t="shared" si="1708"/>
        <v/>
      </c>
      <c r="E5694" s="225"/>
      <c r="F5694" s="226">
        <f t="shared" si="1709"/>
        <v>0</v>
      </c>
      <c r="G5694" s="286">
        <f t="shared" si="1710"/>
        <v>0</v>
      </c>
    </row>
    <row r="5695" spans="1:7" s="229" customFormat="1" ht="24" customHeight="1" x14ac:dyDescent="0.2">
      <c r="A5695" s="224" t="str">
        <f t="shared" si="1706"/>
        <v/>
      </c>
      <c r="B5695" s="222" t="str">
        <f t="shared" si="1707"/>
        <v/>
      </c>
      <c r="C5695" s="223"/>
      <c r="D5695" s="224" t="str">
        <f t="shared" si="1708"/>
        <v/>
      </c>
      <c r="E5695" s="225"/>
      <c r="F5695" s="226">
        <f t="shared" si="1709"/>
        <v>0</v>
      </c>
      <c r="G5695" s="286">
        <f t="shared" si="1710"/>
        <v>0</v>
      </c>
    </row>
    <row r="5696" spans="1:7" s="229" customFormat="1" ht="24" customHeight="1" x14ac:dyDescent="0.2">
      <c r="A5696" s="224" t="str">
        <f t="shared" si="1706"/>
        <v/>
      </c>
      <c r="B5696" s="222" t="str">
        <f t="shared" si="1707"/>
        <v/>
      </c>
      <c r="C5696" s="223"/>
      <c r="D5696" s="224" t="str">
        <f t="shared" si="1708"/>
        <v/>
      </c>
      <c r="E5696" s="225"/>
      <c r="F5696" s="226">
        <f t="shared" si="1709"/>
        <v>0</v>
      </c>
      <c r="G5696" s="286">
        <f t="shared" si="1710"/>
        <v>0</v>
      </c>
    </row>
    <row r="5697" spans="1:123" ht="24" customHeight="1" x14ac:dyDescent="0.2">
      <c r="A5697" s="290"/>
      <c r="B5697" s="97"/>
      <c r="D5697" s="97"/>
      <c r="E5697" s="98"/>
      <c r="F5697" s="273" t="s">
        <v>33</v>
      </c>
      <c r="G5697" s="288">
        <f>SUBTOTAL(9,G5688:G5696)</f>
        <v>0</v>
      </c>
    </row>
    <row r="5698" spans="1:123" ht="24" customHeight="1" x14ac:dyDescent="0.2">
      <c r="A5698" s="291"/>
      <c r="B5698" s="97"/>
      <c r="D5698" s="97"/>
      <c r="E5698" s="98"/>
      <c r="G5698" s="289"/>
    </row>
    <row r="5699" spans="1:123" ht="24" customHeight="1" x14ac:dyDescent="0.2">
      <c r="A5699" s="292" t="str">
        <f>B5657</f>
        <v/>
      </c>
      <c r="B5699" s="293" t="str">
        <f>C5657</f>
        <v/>
      </c>
      <c r="C5699" s="104"/>
      <c r="D5699" s="104" t="s">
        <v>34</v>
      </c>
      <c r="E5699" s="105"/>
      <c r="F5699" s="295" t="s">
        <v>35</v>
      </c>
      <c r="G5699" s="294">
        <f>SUBTOTAL(9,G5662:G5698)</f>
        <v>0</v>
      </c>
    </row>
    <row r="5701" spans="1:123" ht="24" customHeight="1" x14ac:dyDescent="0.2">
      <c r="A5701" s="274" t="s">
        <v>37</v>
      </c>
      <c r="B5701" s="275"/>
      <c r="C5701" s="275"/>
      <c r="D5701" s="275"/>
      <c r="E5701" s="275"/>
      <c r="F5701" s="275"/>
      <c r="G5701" s="276"/>
    </row>
    <row r="5702" spans="1:123" ht="24" customHeight="1" x14ac:dyDescent="0.2">
      <c r="A5702" s="277" t="s">
        <v>602</v>
      </c>
      <c r="B5702" s="93" t="str">
        <f>Comitente</f>
        <v>DIRECCION PROVINCIAL DE ESPACIOS VERDES</v>
      </c>
      <c r="C5702" s="89"/>
      <c r="D5702" s="94"/>
      <c r="E5702" s="94"/>
      <c r="F5702" s="95"/>
      <c r="G5702" s="278"/>
    </row>
    <row r="5703" spans="1:123" ht="24" customHeight="1" x14ac:dyDescent="0.2">
      <c r="A5703" s="277" t="s">
        <v>603</v>
      </c>
      <c r="B5703" s="93">
        <f>Contratista</f>
        <v>0</v>
      </c>
      <c r="C5703" s="90"/>
      <c r="D5703" s="90"/>
      <c r="E5703" s="90"/>
      <c r="F5703" s="96"/>
      <c r="G5703" s="279"/>
    </row>
    <row r="5704" spans="1:123" ht="24" customHeight="1" x14ac:dyDescent="0.2">
      <c r="A5704" s="277" t="s">
        <v>24</v>
      </c>
      <c r="B5704" s="93" t="str">
        <f>Obra</f>
        <v>EXTRACCION DE MANGRULLO EXISTENTE, PROVISION DE NUEVO MANGRULLO Y REFUNCIONALIZACION DE JUEGOS DE NIÑOS EN PARQUE DE MAYO</v>
      </c>
      <c r="C5704" s="90"/>
      <c r="D5704" s="90"/>
      <c r="E5704" s="90"/>
      <c r="F5704" s="96" t="s">
        <v>38</v>
      </c>
      <c r="G5704" s="280">
        <f>Fecha_Base</f>
        <v>44865</v>
      </c>
    </row>
    <row r="5705" spans="1:123" ht="24" customHeight="1" x14ac:dyDescent="0.2">
      <c r="A5705" s="281" t="s">
        <v>601</v>
      </c>
      <c r="B5705" s="91" t="str">
        <f>Ubicación</f>
        <v>CAPITAL</v>
      </c>
      <c r="C5705" s="91"/>
      <c r="D5705" s="97"/>
      <c r="E5705" s="98"/>
      <c r="G5705" s="282"/>
    </row>
    <row r="5706" spans="1:123" ht="24" customHeight="1" x14ac:dyDescent="0.2">
      <c r="A5706" s="281" t="s">
        <v>39</v>
      </c>
      <c r="B5706" s="100" t="str">
        <f>IFERROR(VALUE(LEFT(B5707,FIND(".",B5707)-1)),"")</f>
        <v/>
      </c>
      <c r="C5706" s="92" t="str">
        <f>IFERROR(VLOOKUP(B5706,Tabla_CyP,2,FALSE),"")</f>
        <v/>
      </c>
      <c r="E5706" s="98"/>
      <c r="G5706" s="282"/>
    </row>
    <row r="5707" spans="1:123" ht="24" customHeight="1" x14ac:dyDescent="0.2">
      <c r="A5707" s="281" t="s">
        <v>25</v>
      </c>
      <c r="B5707" s="101" t="str">
        <f>IFERROR(VLOOKUP(COUNTIF($A$1:A5707,"ANALISIS DE PRECIOS"),Tabla_NumeroItem,2,FALSE),"")</f>
        <v/>
      </c>
      <c r="C5707" s="92" t="str">
        <f>IFERROR(VLOOKUP(B5707,Tabla_CyP,2,FALSE),"")</f>
        <v/>
      </c>
      <c r="D5707" s="97"/>
      <c r="E5707" s="98"/>
      <c r="F5707" s="96" t="s">
        <v>26</v>
      </c>
      <c r="G5707" s="283" t="str">
        <f>IFERROR(VLOOKUP(B5707,Tabla_CyP,4,FALSE),"")</f>
        <v/>
      </c>
    </row>
    <row r="5708" spans="1:123" ht="24" customHeight="1" x14ac:dyDescent="0.2">
      <c r="A5708" s="281"/>
      <c r="B5708" s="91"/>
      <c r="D5708" s="97"/>
      <c r="E5708" s="98"/>
      <c r="G5708" s="282"/>
    </row>
    <row r="5709" spans="1:123" ht="24" customHeight="1" x14ac:dyDescent="0.2">
      <c r="A5709" s="334" t="s">
        <v>507</v>
      </c>
      <c r="B5709" s="335"/>
      <c r="C5709" s="336" t="s">
        <v>0</v>
      </c>
      <c r="D5709" s="336" t="s">
        <v>27</v>
      </c>
      <c r="E5709" s="338" t="s">
        <v>28</v>
      </c>
      <c r="F5709" s="340" t="s">
        <v>29</v>
      </c>
      <c r="G5709" s="340" t="s">
        <v>30</v>
      </c>
    </row>
    <row r="5710" spans="1:123" s="97" customFormat="1" ht="24" customHeight="1" x14ac:dyDescent="0.2">
      <c r="A5710" s="102" t="s">
        <v>508</v>
      </c>
      <c r="B5710" s="102" t="s">
        <v>509</v>
      </c>
      <c r="C5710" s="337"/>
      <c r="D5710" s="337"/>
      <c r="E5710" s="339"/>
      <c r="F5710" s="341"/>
      <c r="G5710" s="341"/>
      <c r="H5710" s="230"/>
      <c r="I5710" s="230"/>
      <c r="J5710" s="230"/>
      <c r="K5710" s="230"/>
      <c r="L5710" s="230"/>
      <c r="M5710" s="230"/>
      <c r="N5710" s="230"/>
      <c r="O5710" s="230"/>
      <c r="P5710" s="230"/>
      <c r="Q5710" s="230"/>
      <c r="R5710" s="230"/>
      <c r="S5710" s="230"/>
      <c r="T5710" s="230"/>
      <c r="U5710" s="230"/>
      <c r="V5710" s="230"/>
      <c r="W5710" s="230"/>
      <c r="X5710" s="230"/>
      <c r="Y5710" s="230"/>
      <c r="Z5710" s="230"/>
      <c r="AA5710" s="230"/>
      <c r="AB5710" s="230"/>
      <c r="AC5710" s="230"/>
      <c r="AD5710" s="230"/>
      <c r="AE5710" s="230"/>
      <c r="AF5710" s="230"/>
      <c r="AG5710" s="230"/>
      <c r="AH5710" s="230"/>
      <c r="AI5710" s="230"/>
      <c r="AJ5710" s="230"/>
      <c r="AK5710" s="230"/>
      <c r="AL5710" s="230"/>
      <c r="AM5710" s="230"/>
      <c r="AN5710" s="230"/>
      <c r="AO5710" s="230"/>
      <c r="AP5710" s="230"/>
      <c r="AQ5710" s="230"/>
      <c r="AR5710" s="230"/>
      <c r="AS5710" s="230"/>
      <c r="AT5710" s="230"/>
      <c r="AU5710" s="230"/>
      <c r="AV5710" s="230"/>
      <c r="AW5710" s="230"/>
      <c r="AX5710" s="230"/>
      <c r="AY5710" s="230"/>
      <c r="AZ5710" s="230"/>
      <c r="BA5710" s="230"/>
      <c r="BB5710" s="230"/>
      <c r="BC5710" s="230"/>
      <c r="BD5710" s="230"/>
      <c r="BE5710" s="230"/>
      <c r="BF5710" s="230"/>
      <c r="BG5710" s="230"/>
      <c r="BH5710" s="230"/>
      <c r="BI5710" s="230"/>
      <c r="BJ5710" s="230"/>
      <c r="BK5710" s="230"/>
      <c r="BL5710" s="230"/>
      <c r="BM5710" s="230"/>
      <c r="BN5710" s="230"/>
      <c r="BO5710" s="230"/>
      <c r="BP5710" s="230"/>
      <c r="BQ5710" s="230"/>
      <c r="BR5710" s="230"/>
      <c r="BS5710" s="230"/>
      <c r="BT5710" s="230"/>
      <c r="BU5710" s="230"/>
      <c r="BV5710" s="230"/>
      <c r="BW5710" s="230"/>
      <c r="BX5710" s="230"/>
      <c r="BY5710" s="230"/>
      <c r="BZ5710" s="230"/>
      <c r="CA5710" s="230"/>
      <c r="CB5710" s="230"/>
      <c r="CC5710" s="230"/>
      <c r="CD5710" s="230"/>
      <c r="CE5710" s="230"/>
      <c r="CF5710" s="230"/>
      <c r="CG5710" s="230"/>
      <c r="CH5710" s="230"/>
      <c r="CI5710" s="230"/>
      <c r="CJ5710" s="230"/>
      <c r="CK5710" s="230"/>
      <c r="CL5710" s="230"/>
      <c r="CM5710" s="230"/>
      <c r="CN5710" s="230"/>
      <c r="CO5710" s="230"/>
      <c r="CP5710" s="230"/>
      <c r="CQ5710" s="230"/>
      <c r="CR5710" s="230"/>
      <c r="CS5710" s="230"/>
      <c r="CT5710" s="230"/>
      <c r="CU5710" s="230"/>
      <c r="CV5710" s="230"/>
      <c r="CW5710" s="230"/>
      <c r="CX5710" s="230"/>
      <c r="CY5710" s="230"/>
      <c r="CZ5710" s="230"/>
      <c r="DA5710" s="230"/>
      <c r="DB5710" s="230"/>
      <c r="DC5710" s="230"/>
      <c r="DD5710" s="230"/>
      <c r="DE5710" s="230"/>
      <c r="DF5710" s="230"/>
      <c r="DG5710" s="230"/>
      <c r="DH5710" s="230"/>
      <c r="DI5710" s="230"/>
      <c r="DJ5710" s="230"/>
      <c r="DK5710" s="230"/>
      <c r="DL5710" s="230"/>
      <c r="DM5710" s="230"/>
      <c r="DN5710" s="230"/>
      <c r="DO5710" s="230"/>
      <c r="DP5710" s="230"/>
      <c r="DQ5710" s="230"/>
      <c r="DR5710" s="230"/>
      <c r="DS5710" s="230"/>
    </row>
    <row r="5711" spans="1:123" ht="24" customHeight="1" x14ac:dyDescent="0.2">
      <c r="A5711" s="284"/>
      <c r="B5711" s="103"/>
      <c r="C5711" s="143" t="s">
        <v>604</v>
      </c>
      <c r="D5711" s="104"/>
      <c r="E5711" s="105"/>
      <c r="F5711" s="106"/>
      <c r="G5711" s="285"/>
    </row>
    <row r="5712" spans="1:123" s="229" customFormat="1" ht="24" customHeight="1" x14ac:dyDescent="0.2">
      <c r="A5712" s="224" t="str">
        <f t="shared" ref="A5712:A5725" si="1711">IFERROR(VLOOKUP(C5712,Tabla_Insumos,4,FALSE),"")</f>
        <v/>
      </c>
      <c r="B5712" s="222" t="str">
        <f>IFERROR(VLOOKUP(C5712,Tabla_Insumos,5,FALSE),"")</f>
        <v/>
      </c>
      <c r="C5712" s="223"/>
      <c r="D5712" s="224" t="str">
        <f t="shared" ref="D5712:D5725" si="1712">IFERROR(VLOOKUP(C5712,Tabla_Insumos,2,FALSE),"")</f>
        <v/>
      </c>
      <c r="E5712" s="225"/>
      <c r="F5712" s="226">
        <f t="shared" ref="F5712:F5725" si="1713">IFERROR(VLOOKUP(C5712,Tabla_Insumos,3,FALSE),0)</f>
        <v>0</v>
      </c>
      <c r="G5712" s="286">
        <f>ROUND(E5712*F5712,2)</f>
        <v>0</v>
      </c>
    </row>
    <row r="5713" spans="1:7" s="229" customFormat="1" ht="24" customHeight="1" x14ac:dyDescent="0.2">
      <c r="A5713" s="224" t="str">
        <f t="shared" si="1711"/>
        <v/>
      </c>
      <c r="B5713" s="222" t="str">
        <f t="shared" ref="B5713:B5725" si="1714">IFERROR(VLOOKUP(C5713,Tabla_Insumos,5,FALSE),"")</f>
        <v/>
      </c>
      <c r="C5713" s="223"/>
      <c r="D5713" s="224" t="str">
        <f t="shared" si="1712"/>
        <v/>
      </c>
      <c r="E5713" s="225"/>
      <c r="F5713" s="226">
        <f t="shared" si="1713"/>
        <v>0</v>
      </c>
      <c r="G5713" s="286">
        <f t="shared" ref="G5713:G5725" si="1715">ROUND(E5713*F5713,2)</f>
        <v>0</v>
      </c>
    </row>
    <row r="5714" spans="1:7" s="229" customFormat="1" ht="24" customHeight="1" x14ac:dyDescent="0.2">
      <c r="A5714" s="224" t="str">
        <f t="shared" si="1711"/>
        <v/>
      </c>
      <c r="B5714" s="222" t="str">
        <f t="shared" si="1714"/>
        <v/>
      </c>
      <c r="C5714" s="223"/>
      <c r="D5714" s="224" t="str">
        <f t="shared" si="1712"/>
        <v/>
      </c>
      <c r="E5714" s="225"/>
      <c r="F5714" s="226">
        <f t="shared" si="1713"/>
        <v>0</v>
      </c>
      <c r="G5714" s="286">
        <f t="shared" si="1715"/>
        <v>0</v>
      </c>
    </row>
    <row r="5715" spans="1:7" s="229" customFormat="1" ht="24" customHeight="1" x14ac:dyDescent="0.2">
      <c r="A5715" s="224" t="str">
        <f t="shared" si="1711"/>
        <v/>
      </c>
      <c r="B5715" s="222" t="str">
        <f t="shared" si="1714"/>
        <v/>
      </c>
      <c r="C5715" s="223"/>
      <c r="D5715" s="224" t="str">
        <f t="shared" si="1712"/>
        <v/>
      </c>
      <c r="E5715" s="225"/>
      <c r="F5715" s="226">
        <f t="shared" si="1713"/>
        <v>0</v>
      </c>
      <c r="G5715" s="286">
        <f t="shared" si="1715"/>
        <v>0</v>
      </c>
    </row>
    <row r="5716" spans="1:7" s="229" customFormat="1" ht="24" customHeight="1" x14ac:dyDescent="0.2">
      <c r="A5716" s="224" t="str">
        <f t="shared" si="1711"/>
        <v/>
      </c>
      <c r="B5716" s="222" t="str">
        <f t="shared" si="1714"/>
        <v/>
      </c>
      <c r="C5716" s="223"/>
      <c r="D5716" s="224" t="str">
        <f t="shared" si="1712"/>
        <v/>
      </c>
      <c r="E5716" s="225"/>
      <c r="F5716" s="226">
        <f t="shared" si="1713"/>
        <v>0</v>
      </c>
      <c r="G5716" s="286">
        <f t="shared" si="1715"/>
        <v>0</v>
      </c>
    </row>
    <row r="5717" spans="1:7" s="229" customFormat="1" ht="24" customHeight="1" x14ac:dyDescent="0.2">
      <c r="A5717" s="224" t="str">
        <f t="shared" si="1711"/>
        <v/>
      </c>
      <c r="B5717" s="222" t="str">
        <f t="shared" si="1714"/>
        <v/>
      </c>
      <c r="C5717" s="223"/>
      <c r="D5717" s="224" t="str">
        <f t="shared" si="1712"/>
        <v/>
      </c>
      <c r="E5717" s="225"/>
      <c r="F5717" s="226">
        <f t="shared" si="1713"/>
        <v>0</v>
      </c>
      <c r="G5717" s="286">
        <f t="shared" si="1715"/>
        <v>0</v>
      </c>
    </row>
    <row r="5718" spans="1:7" s="229" customFormat="1" ht="24" customHeight="1" x14ac:dyDescent="0.2">
      <c r="A5718" s="224" t="str">
        <f t="shared" si="1711"/>
        <v/>
      </c>
      <c r="B5718" s="222" t="str">
        <f t="shared" si="1714"/>
        <v/>
      </c>
      <c r="C5718" s="223"/>
      <c r="D5718" s="224" t="str">
        <f t="shared" si="1712"/>
        <v/>
      </c>
      <c r="E5718" s="225"/>
      <c r="F5718" s="226">
        <f t="shared" si="1713"/>
        <v>0</v>
      </c>
      <c r="G5718" s="286">
        <f t="shared" si="1715"/>
        <v>0</v>
      </c>
    </row>
    <row r="5719" spans="1:7" s="229" customFormat="1" ht="24" customHeight="1" x14ac:dyDescent="0.2">
      <c r="A5719" s="224" t="str">
        <f t="shared" si="1711"/>
        <v/>
      </c>
      <c r="B5719" s="222" t="str">
        <f t="shared" si="1714"/>
        <v/>
      </c>
      <c r="C5719" s="223"/>
      <c r="D5719" s="224" t="str">
        <f t="shared" si="1712"/>
        <v/>
      </c>
      <c r="E5719" s="225"/>
      <c r="F5719" s="226">
        <f t="shared" si="1713"/>
        <v>0</v>
      </c>
      <c r="G5719" s="286">
        <f t="shared" si="1715"/>
        <v>0</v>
      </c>
    </row>
    <row r="5720" spans="1:7" s="229" customFormat="1" ht="24" customHeight="1" x14ac:dyDescent="0.2">
      <c r="A5720" s="224" t="str">
        <f t="shared" si="1711"/>
        <v/>
      </c>
      <c r="B5720" s="222" t="str">
        <f t="shared" si="1714"/>
        <v/>
      </c>
      <c r="C5720" s="223"/>
      <c r="D5720" s="224" t="str">
        <f t="shared" si="1712"/>
        <v/>
      </c>
      <c r="E5720" s="225"/>
      <c r="F5720" s="226">
        <f t="shared" si="1713"/>
        <v>0</v>
      </c>
      <c r="G5720" s="286">
        <f t="shared" si="1715"/>
        <v>0</v>
      </c>
    </row>
    <row r="5721" spans="1:7" s="229" customFormat="1" ht="24" customHeight="1" x14ac:dyDescent="0.2">
      <c r="A5721" s="224" t="str">
        <f t="shared" si="1711"/>
        <v/>
      </c>
      <c r="B5721" s="222" t="str">
        <f t="shared" si="1714"/>
        <v/>
      </c>
      <c r="C5721" s="223"/>
      <c r="D5721" s="224" t="str">
        <f t="shared" si="1712"/>
        <v/>
      </c>
      <c r="E5721" s="225"/>
      <c r="F5721" s="226">
        <f t="shared" si="1713"/>
        <v>0</v>
      </c>
      <c r="G5721" s="286">
        <f t="shared" si="1715"/>
        <v>0</v>
      </c>
    </row>
    <row r="5722" spans="1:7" s="229" customFormat="1" ht="24" customHeight="1" x14ac:dyDescent="0.2">
      <c r="A5722" s="224" t="str">
        <f t="shared" si="1711"/>
        <v/>
      </c>
      <c r="B5722" s="222" t="str">
        <f t="shared" si="1714"/>
        <v/>
      </c>
      <c r="C5722" s="223"/>
      <c r="D5722" s="224" t="str">
        <f t="shared" si="1712"/>
        <v/>
      </c>
      <c r="E5722" s="225"/>
      <c r="F5722" s="226">
        <f t="shared" si="1713"/>
        <v>0</v>
      </c>
      <c r="G5722" s="286">
        <f t="shared" si="1715"/>
        <v>0</v>
      </c>
    </row>
    <row r="5723" spans="1:7" s="229" customFormat="1" ht="24" customHeight="1" x14ac:dyDescent="0.2">
      <c r="A5723" s="224" t="str">
        <f t="shared" si="1711"/>
        <v/>
      </c>
      <c r="B5723" s="222" t="str">
        <f t="shared" si="1714"/>
        <v/>
      </c>
      <c r="C5723" s="223"/>
      <c r="D5723" s="224" t="str">
        <f t="shared" si="1712"/>
        <v/>
      </c>
      <c r="E5723" s="225"/>
      <c r="F5723" s="226">
        <f t="shared" si="1713"/>
        <v>0</v>
      </c>
      <c r="G5723" s="286">
        <f t="shared" si="1715"/>
        <v>0</v>
      </c>
    </row>
    <row r="5724" spans="1:7" s="229" customFormat="1" ht="24" customHeight="1" x14ac:dyDescent="0.2">
      <c r="A5724" s="224" t="str">
        <f t="shared" si="1711"/>
        <v/>
      </c>
      <c r="B5724" s="222" t="str">
        <f t="shared" si="1714"/>
        <v/>
      </c>
      <c r="C5724" s="223"/>
      <c r="D5724" s="224" t="str">
        <f t="shared" si="1712"/>
        <v/>
      </c>
      <c r="E5724" s="225"/>
      <c r="F5724" s="226">
        <f t="shared" si="1713"/>
        <v>0</v>
      </c>
      <c r="G5724" s="286">
        <f t="shared" si="1715"/>
        <v>0</v>
      </c>
    </row>
    <row r="5725" spans="1:7" s="229" customFormat="1" ht="24" customHeight="1" x14ac:dyDescent="0.2">
      <c r="A5725" s="224" t="str">
        <f t="shared" si="1711"/>
        <v/>
      </c>
      <c r="B5725" s="222" t="str">
        <f t="shared" si="1714"/>
        <v/>
      </c>
      <c r="C5725" s="223"/>
      <c r="D5725" s="224" t="str">
        <f t="shared" si="1712"/>
        <v/>
      </c>
      <c r="E5725" s="225"/>
      <c r="F5725" s="227">
        <f t="shared" si="1713"/>
        <v>0</v>
      </c>
      <c r="G5725" s="286">
        <f t="shared" si="1715"/>
        <v>0</v>
      </c>
    </row>
    <row r="5726" spans="1:7" ht="24" customHeight="1" x14ac:dyDescent="0.2">
      <c r="A5726" s="287"/>
      <c r="D5726" s="97"/>
      <c r="E5726" s="98"/>
      <c r="F5726" s="273" t="s">
        <v>31</v>
      </c>
      <c r="G5726" s="288">
        <f>SUBTOTAL(9,G5712:G5725)</f>
        <v>0</v>
      </c>
    </row>
    <row r="5727" spans="1:7" ht="24" customHeight="1" x14ac:dyDescent="0.2">
      <c r="A5727" s="287"/>
      <c r="C5727" s="107" t="s">
        <v>605</v>
      </c>
      <c r="D5727" s="97"/>
      <c r="E5727" s="98"/>
      <c r="G5727" s="289"/>
    </row>
    <row r="5728" spans="1:7" s="229" customFormat="1" ht="24" customHeight="1" x14ac:dyDescent="0.2">
      <c r="A5728" s="224" t="str">
        <f t="shared" ref="A5728:A5735" si="1716">IFERROR(VLOOKUP(C5728,Tabla_Insumos,4,FALSE),"")</f>
        <v/>
      </c>
      <c r="B5728" s="222">
        <f t="shared" ref="B5728:B5735" si="1717">IFERROR(VLOOKUP(A5728,Tabla_Indices,5,FALSE),"")</f>
        <v>0</v>
      </c>
      <c r="C5728" s="223"/>
      <c r="D5728" s="224" t="str">
        <f t="shared" ref="D5728:D5735" si="1718">IFERROR(VLOOKUP(C5728,Tabla_Insumos,2,FALSE),"")</f>
        <v/>
      </c>
      <c r="E5728" s="225"/>
      <c r="F5728" s="228">
        <f t="shared" ref="F5728:F5735" si="1719">IFERROR(VLOOKUP(C5728,Tabla_Insumos,3,FALSE),0)</f>
        <v>0</v>
      </c>
      <c r="G5728" s="286">
        <f>ROUND(E5728*F5728,2)</f>
        <v>0</v>
      </c>
    </row>
    <row r="5729" spans="1:7" s="229" customFormat="1" ht="24" customHeight="1" x14ac:dyDescent="0.2">
      <c r="A5729" s="224" t="str">
        <f t="shared" si="1716"/>
        <v/>
      </c>
      <c r="B5729" s="222">
        <f t="shared" si="1717"/>
        <v>0</v>
      </c>
      <c r="C5729" s="223"/>
      <c r="D5729" s="224" t="str">
        <f t="shared" si="1718"/>
        <v/>
      </c>
      <c r="E5729" s="225"/>
      <c r="F5729" s="228">
        <f t="shared" si="1719"/>
        <v>0</v>
      </c>
      <c r="G5729" s="286">
        <f>ROUND(E5729*F5729,2)</f>
        <v>0</v>
      </c>
    </row>
    <row r="5730" spans="1:7" s="229" customFormat="1" ht="24" customHeight="1" x14ac:dyDescent="0.2">
      <c r="A5730" s="224" t="str">
        <f t="shared" si="1716"/>
        <v/>
      </c>
      <c r="B5730" s="222">
        <f t="shared" si="1717"/>
        <v>0</v>
      </c>
      <c r="C5730" s="223"/>
      <c r="D5730" s="224" t="str">
        <f t="shared" si="1718"/>
        <v/>
      </c>
      <c r="E5730" s="225"/>
      <c r="F5730" s="228">
        <f t="shared" si="1719"/>
        <v>0</v>
      </c>
      <c r="G5730" s="286">
        <f t="shared" ref="G5730:G5735" si="1720">ROUND(E5730*F5730,2)</f>
        <v>0</v>
      </c>
    </row>
    <row r="5731" spans="1:7" s="229" customFormat="1" ht="24" customHeight="1" x14ac:dyDescent="0.2">
      <c r="A5731" s="224" t="str">
        <f t="shared" si="1716"/>
        <v/>
      </c>
      <c r="B5731" s="222">
        <f t="shared" si="1717"/>
        <v>0</v>
      </c>
      <c r="C5731" s="223"/>
      <c r="D5731" s="224" t="str">
        <f t="shared" si="1718"/>
        <v/>
      </c>
      <c r="E5731" s="225"/>
      <c r="F5731" s="228">
        <f t="shared" si="1719"/>
        <v>0</v>
      </c>
      <c r="G5731" s="286">
        <f t="shared" si="1720"/>
        <v>0</v>
      </c>
    </row>
    <row r="5732" spans="1:7" s="229" customFormat="1" ht="24" customHeight="1" x14ac:dyDescent="0.2">
      <c r="A5732" s="224" t="str">
        <f t="shared" si="1716"/>
        <v/>
      </c>
      <c r="B5732" s="222">
        <f t="shared" si="1717"/>
        <v>0</v>
      </c>
      <c r="C5732" s="223"/>
      <c r="D5732" s="224" t="str">
        <f t="shared" si="1718"/>
        <v/>
      </c>
      <c r="E5732" s="225"/>
      <c r="F5732" s="226">
        <f t="shared" si="1719"/>
        <v>0</v>
      </c>
      <c r="G5732" s="286">
        <f t="shared" si="1720"/>
        <v>0</v>
      </c>
    </row>
    <row r="5733" spans="1:7" s="229" customFormat="1" ht="24" customHeight="1" x14ac:dyDescent="0.2">
      <c r="A5733" s="224" t="str">
        <f t="shared" si="1716"/>
        <v/>
      </c>
      <c r="B5733" s="222">
        <f t="shared" si="1717"/>
        <v>0</v>
      </c>
      <c r="C5733" s="223"/>
      <c r="D5733" s="224" t="str">
        <f t="shared" si="1718"/>
        <v/>
      </c>
      <c r="E5733" s="225"/>
      <c r="F5733" s="226">
        <f t="shared" si="1719"/>
        <v>0</v>
      </c>
      <c r="G5733" s="286">
        <f t="shared" si="1720"/>
        <v>0</v>
      </c>
    </row>
    <row r="5734" spans="1:7" s="229" customFormat="1" ht="24" customHeight="1" x14ac:dyDescent="0.2">
      <c r="A5734" s="224" t="str">
        <f t="shared" si="1716"/>
        <v/>
      </c>
      <c r="B5734" s="222">
        <f t="shared" si="1717"/>
        <v>0</v>
      </c>
      <c r="C5734" s="223"/>
      <c r="D5734" s="224" t="str">
        <f t="shared" si="1718"/>
        <v/>
      </c>
      <c r="E5734" s="225"/>
      <c r="F5734" s="226">
        <f t="shared" si="1719"/>
        <v>0</v>
      </c>
      <c r="G5734" s="286">
        <f t="shared" si="1720"/>
        <v>0</v>
      </c>
    </row>
    <row r="5735" spans="1:7" s="229" customFormat="1" ht="24" customHeight="1" x14ac:dyDescent="0.2">
      <c r="A5735" s="224" t="str">
        <f t="shared" si="1716"/>
        <v/>
      </c>
      <c r="B5735" s="222">
        <f t="shared" si="1717"/>
        <v>0</v>
      </c>
      <c r="C5735" s="223"/>
      <c r="D5735" s="224" t="str">
        <f t="shared" si="1718"/>
        <v/>
      </c>
      <c r="E5735" s="225"/>
      <c r="F5735" s="226">
        <f t="shared" si="1719"/>
        <v>0</v>
      </c>
      <c r="G5735" s="286">
        <f t="shared" si="1720"/>
        <v>0</v>
      </c>
    </row>
    <row r="5736" spans="1:7" ht="24" customHeight="1" x14ac:dyDescent="0.2">
      <c r="A5736" s="287"/>
      <c r="D5736" s="97"/>
      <c r="E5736" s="98"/>
      <c r="F5736" s="273" t="s">
        <v>32</v>
      </c>
      <c r="G5736" s="288">
        <f>SUBTOTAL(9,G5728:G5735)</f>
        <v>0</v>
      </c>
    </row>
    <row r="5737" spans="1:7" ht="24" customHeight="1" x14ac:dyDescent="0.2">
      <c r="A5737" s="287"/>
      <c r="C5737" s="107" t="s">
        <v>606</v>
      </c>
      <c r="D5737" s="97"/>
      <c r="E5737" s="98"/>
      <c r="G5737" s="289"/>
    </row>
    <row r="5738" spans="1:7" s="229" customFormat="1" ht="24" customHeight="1" x14ac:dyDescent="0.2">
      <c r="A5738" s="224" t="str">
        <f t="shared" ref="A5738:A5746" si="1721">IFERROR(VLOOKUP(C5738,Tabla_Insumos,4,FALSE),"")</f>
        <v/>
      </c>
      <c r="B5738" s="222" t="str">
        <f t="shared" ref="B5738:B5746" si="1722">IFERROR(VLOOKUP(C5738,Tabla_Insumos,5,FALSE),"")</f>
        <v/>
      </c>
      <c r="C5738" s="223"/>
      <c r="D5738" s="224" t="str">
        <f t="shared" ref="D5738:D5746" si="1723">IFERROR(VLOOKUP(C5738,Tabla_Insumos,2,FALSE),"")</f>
        <v/>
      </c>
      <c r="E5738" s="225"/>
      <c r="F5738" s="226">
        <f t="shared" ref="F5738:F5746" si="1724">IFERROR(VLOOKUP(C5738,Tabla_Insumos,3,FALSE),0)</f>
        <v>0</v>
      </c>
      <c r="G5738" s="286">
        <f t="shared" ref="G5738:G5746" si="1725">ROUND(E5738*F5738,2)</f>
        <v>0</v>
      </c>
    </row>
    <row r="5739" spans="1:7" s="229" customFormat="1" ht="24" customHeight="1" x14ac:dyDescent="0.2">
      <c r="A5739" s="224" t="str">
        <f t="shared" si="1721"/>
        <v/>
      </c>
      <c r="B5739" s="222" t="str">
        <f t="shared" si="1722"/>
        <v/>
      </c>
      <c r="C5739" s="223"/>
      <c r="D5739" s="224" t="str">
        <f t="shared" si="1723"/>
        <v/>
      </c>
      <c r="E5739" s="225"/>
      <c r="F5739" s="226">
        <f t="shared" si="1724"/>
        <v>0</v>
      </c>
      <c r="G5739" s="286">
        <f t="shared" si="1725"/>
        <v>0</v>
      </c>
    </row>
    <row r="5740" spans="1:7" s="229" customFormat="1" ht="24" customHeight="1" x14ac:dyDescent="0.2">
      <c r="A5740" s="224" t="str">
        <f t="shared" si="1721"/>
        <v/>
      </c>
      <c r="B5740" s="222" t="str">
        <f t="shared" si="1722"/>
        <v/>
      </c>
      <c r="C5740" s="223"/>
      <c r="D5740" s="224" t="str">
        <f t="shared" si="1723"/>
        <v/>
      </c>
      <c r="E5740" s="225"/>
      <c r="F5740" s="226">
        <f t="shared" si="1724"/>
        <v>0</v>
      </c>
      <c r="G5740" s="286">
        <f t="shared" si="1725"/>
        <v>0</v>
      </c>
    </row>
    <row r="5741" spans="1:7" s="229" customFormat="1" ht="24" customHeight="1" x14ac:dyDescent="0.2">
      <c r="A5741" s="224" t="str">
        <f t="shared" si="1721"/>
        <v/>
      </c>
      <c r="B5741" s="222" t="str">
        <f t="shared" si="1722"/>
        <v/>
      </c>
      <c r="C5741" s="223"/>
      <c r="D5741" s="224" t="str">
        <f t="shared" si="1723"/>
        <v/>
      </c>
      <c r="E5741" s="225"/>
      <c r="F5741" s="226">
        <f t="shared" si="1724"/>
        <v>0</v>
      </c>
      <c r="G5741" s="286">
        <f t="shared" si="1725"/>
        <v>0</v>
      </c>
    </row>
    <row r="5742" spans="1:7" s="229" customFormat="1" ht="24" customHeight="1" x14ac:dyDescent="0.2">
      <c r="A5742" s="224" t="str">
        <f t="shared" si="1721"/>
        <v/>
      </c>
      <c r="B5742" s="222" t="str">
        <f t="shared" si="1722"/>
        <v/>
      </c>
      <c r="C5742" s="223"/>
      <c r="D5742" s="224" t="str">
        <f t="shared" si="1723"/>
        <v/>
      </c>
      <c r="E5742" s="225"/>
      <c r="F5742" s="226">
        <f t="shared" si="1724"/>
        <v>0</v>
      </c>
      <c r="G5742" s="286">
        <f t="shared" si="1725"/>
        <v>0</v>
      </c>
    </row>
    <row r="5743" spans="1:7" s="229" customFormat="1" ht="24" customHeight="1" x14ac:dyDescent="0.2">
      <c r="A5743" s="224" t="str">
        <f t="shared" si="1721"/>
        <v/>
      </c>
      <c r="B5743" s="222" t="str">
        <f t="shared" si="1722"/>
        <v/>
      </c>
      <c r="C5743" s="223"/>
      <c r="D5743" s="224" t="str">
        <f t="shared" si="1723"/>
        <v/>
      </c>
      <c r="E5743" s="225"/>
      <c r="F5743" s="226">
        <f t="shared" si="1724"/>
        <v>0</v>
      </c>
      <c r="G5743" s="286">
        <f t="shared" si="1725"/>
        <v>0</v>
      </c>
    </row>
    <row r="5744" spans="1:7" s="229" customFormat="1" ht="24" customHeight="1" x14ac:dyDescent="0.2">
      <c r="A5744" s="224" t="str">
        <f t="shared" si="1721"/>
        <v/>
      </c>
      <c r="B5744" s="222" t="str">
        <f t="shared" si="1722"/>
        <v/>
      </c>
      <c r="C5744" s="223"/>
      <c r="D5744" s="224" t="str">
        <f t="shared" si="1723"/>
        <v/>
      </c>
      <c r="E5744" s="225"/>
      <c r="F5744" s="226">
        <f t="shared" si="1724"/>
        <v>0</v>
      </c>
      <c r="G5744" s="286">
        <f t="shared" si="1725"/>
        <v>0</v>
      </c>
    </row>
    <row r="5745" spans="1:123" s="229" customFormat="1" ht="24" customHeight="1" x14ac:dyDescent="0.2">
      <c r="A5745" s="224" t="str">
        <f t="shared" si="1721"/>
        <v/>
      </c>
      <c r="B5745" s="222" t="str">
        <f t="shared" si="1722"/>
        <v/>
      </c>
      <c r="C5745" s="223"/>
      <c r="D5745" s="224" t="str">
        <f t="shared" si="1723"/>
        <v/>
      </c>
      <c r="E5745" s="225"/>
      <c r="F5745" s="226">
        <f t="shared" si="1724"/>
        <v>0</v>
      </c>
      <c r="G5745" s="286">
        <f t="shared" si="1725"/>
        <v>0</v>
      </c>
    </row>
    <row r="5746" spans="1:123" s="229" customFormat="1" ht="24" customHeight="1" x14ac:dyDescent="0.2">
      <c r="A5746" s="224" t="str">
        <f t="shared" si="1721"/>
        <v/>
      </c>
      <c r="B5746" s="222" t="str">
        <f t="shared" si="1722"/>
        <v/>
      </c>
      <c r="C5746" s="223"/>
      <c r="D5746" s="224" t="str">
        <f t="shared" si="1723"/>
        <v/>
      </c>
      <c r="E5746" s="225"/>
      <c r="F5746" s="226">
        <f t="shared" si="1724"/>
        <v>0</v>
      </c>
      <c r="G5746" s="286">
        <f t="shared" si="1725"/>
        <v>0</v>
      </c>
    </row>
    <row r="5747" spans="1:123" ht="24" customHeight="1" x14ac:dyDescent="0.2">
      <c r="A5747" s="290"/>
      <c r="B5747" s="97"/>
      <c r="D5747" s="97"/>
      <c r="E5747" s="98"/>
      <c r="F5747" s="273" t="s">
        <v>33</v>
      </c>
      <c r="G5747" s="288">
        <f>SUBTOTAL(9,G5738:G5746)</f>
        <v>0</v>
      </c>
    </row>
    <row r="5748" spans="1:123" ht="24" customHeight="1" x14ac:dyDescent="0.2">
      <c r="A5748" s="291"/>
      <c r="B5748" s="97"/>
      <c r="D5748" s="97"/>
      <c r="E5748" s="98"/>
      <c r="G5748" s="289"/>
    </row>
    <row r="5749" spans="1:123" ht="24" customHeight="1" x14ac:dyDescent="0.2">
      <c r="A5749" s="292" t="str">
        <f>B5707</f>
        <v/>
      </c>
      <c r="B5749" s="293" t="str">
        <f>C5707</f>
        <v/>
      </c>
      <c r="C5749" s="104"/>
      <c r="D5749" s="104" t="s">
        <v>34</v>
      </c>
      <c r="E5749" s="105"/>
      <c r="F5749" s="295" t="s">
        <v>35</v>
      </c>
      <c r="G5749" s="294">
        <f>SUBTOTAL(9,G5712:G5748)</f>
        <v>0</v>
      </c>
    </row>
    <row r="5751" spans="1:123" ht="24" customHeight="1" x14ac:dyDescent="0.2">
      <c r="A5751" s="274" t="s">
        <v>37</v>
      </c>
      <c r="B5751" s="275"/>
      <c r="C5751" s="275"/>
      <c r="D5751" s="275"/>
      <c r="E5751" s="275"/>
      <c r="F5751" s="275"/>
      <c r="G5751" s="276"/>
    </row>
    <row r="5752" spans="1:123" ht="24" customHeight="1" x14ac:dyDescent="0.2">
      <c r="A5752" s="277" t="s">
        <v>602</v>
      </c>
      <c r="B5752" s="93" t="str">
        <f>Comitente</f>
        <v>DIRECCION PROVINCIAL DE ESPACIOS VERDES</v>
      </c>
      <c r="C5752" s="89"/>
      <c r="D5752" s="94"/>
      <c r="E5752" s="94"/>
      <c r="F5752" s="95"/>
      <c r="G5752" s="278"/>
    </row>
    <row r="5753" spans="1:123" ht="24" customHeight="1" x14ac:dyDescent="0.2">
      <c r="A5753" s="277" t="s">
        <v>603</v>
      </c>
      <c r="B5753" s="93">
        <f>Contratista</f>
        <v>0</v>
      </c>
      <c r="C5753" s="90"/>
      <c r="D5753" s="90"/>
      <c r="E5753" s="90"/>
      <c r="F5753" s="96"/>
      <c r="G5753" s="279"/>
    </row>
    <row r="5754" spans="1:123" ht="24" customHeight="1" x14ac:dyDescent="0.2">
      <c r="A5754" s="277" t="s">
        <v>24</v>
      </c>
      <c r="B5754" s="93" t="str">
        <f>Obra</f>
        <v>EXTRACCION DE MANGRULLO EXISTENTE, PROVISION DE NUEVO MANGRULLO Y REFUNCIONALIZACION DE JUEGOS DE NIÑOS EN PARQUE DE MAYO</v>
      </c>
      <c r="C5754" s="90"/>
      <c r="D5754" s="90"/>
      <c r="E5754" s="90"/>
      <c r="F5754" s="96" t="s">
        <v>38</v>
      </c>
      <c r="G5754" s="280">
        <f>Fecha_Base</f>
        <v>44865</v>
      </c>
    </row>
    <row r="5755" spans="1:123" ht="24" customHeight="1" x14ac:dyDescent="0.2">
      <c r="A5755" s="281" t="s">
        <v>601</v>
      </c>
      <c r="B5755" s="91" t="str">
        <f>Ubicación</f>
        <v>CAPITAL</v>
      </c>
      <c r="C5755" s="91"/>
      <c r="D5755" s="97"/>
      <c r="E5755" s="98"/>
      <c r="G5755" s="282"/>
    </row>
    <row r="5756" spans="1:123" ht="24" customHeight="1" x14ac:dyDescent="0.2">
      <c r="A5756" s="281" t="s">
        <v>39</v>
      </c>
      <c r="B5756" s="100" t="str">
        <f>IFERROR(VALUE(LEFT(B5757,FIND(".",B5757)-1)),"")</f>
        <v/>
      </c>
      <c r="C5756" s="92" t="str">
        <f>IFERROR(VLOOKUP(B5756,Tabla_CyP,2,FALSE),"")</f>
        <v/>
      </c>
      <c r="E5756" s="98"/>
      <c r="G5756" s="282"/>
    </row>
    <row r="5757" spans="1:123" ht="24" customHeight="1" x14ac:dyDescent="0.2">
      <c r="A5757" s="281" t="s">
        <v>25</v>
      </c>
      <c r="B5757" s="101" t="str">
        <f>IFERROR(VLOOKUP(COUNTIF($A$1:A5757,"ANALISIS DE PRECIOS"),Tabla_NumeroItem,2,FALSE),"")</f>
        <v/>
      </c>
      <c r="C5757" s="92" t="str">
        <f>IFERROR(VLOOKUP(B5757,Tabla_CyP,2,FALSE),"")</f>
        <v/>
      </c>
      <c r="D5757" s="97"/>
      <c r="E5757" s="98"/>
      <c r="F5757" s="96" t="s">
        <v>26</v>
      </c>
      <c r="G5757" s="283" t="str">
        <f>IFERROR(VLOOKUP(B5757,Tabla_CyP,4,FALSE),"")</f>
        <v/>
      </c>
    </row>
    <row r="5758" spans="1:123" ht="24" customHeight="1" x14ac:dyDescent="0.2">
      <c r="A5758" s="281"/>
      <c r="B5758" s="91"/>
      <c r="D5758" s="97"/>
      <c r="E5758" s="98"/>
      <c r="G5758" s="282"/>
    </row>
    <row r="5759" spans="1:123" ht="24" customHeight="1" x14ac:dyDescent="0.2">
      <c r="A5759" s="334" t="s">
        <v>507</v>
      </c>
      <c r="B5759" s="335"/>
      <c r="C5759" s="336" t="s">
        <v>0</v>
      </c>
      <c r="D5759" s="336" t="s">
        <v>27</v>
      </c>
      <c r="E5759" s="338" t="s">
        <v>28</v>
      </c>
      <c r="F5759" s="340" t="s">
        <v>29</v>
      </c>
      <c r="G5759" s="340" t="s">
        <v>30</v>
      </c>
    </row>
    <row r="5760" spans="1:123" s="97" customFormat="1" ht="24" customHeight="1" x14ac:dyDescent="0.2">
      <c r="A5760" s="102" t="s">
        <v>508</v>
      </c>
      <c r="B5760" s="102" t="s">
        <v>509</v>
      </c>
      <c r="C5760" s="337"/>
      <c r="D5760" s="337"/>
      <c r="E5760" s="339"/>
      <c r="F5760" s="341"/>
      <c r="G5760" s="341"/>
      <c r="H5760" s="230"/>
      <c r="I5760" s="230"/>
      <c r="J5760" s="230"/>
      <c r="K5760" s="230"/>
      <c r="L5760" s="230"/>
      <c r="M5760" s="230"/>
      <c r="N5760" s="230"/>
      <c r="O5760" s="230"/>
      <c r="P5760" s="230"/>
      <c r="Q5760" s="230"/>
      <c r="R5760" s="230"/>
      <c r="S5760" s="230"/>
      <c r="T5760" s="230"/>
      <c r="U5760" s="230"/>
      <c r="V5760" s="230"/>
      <c r="W5760" s="230"/>
      <c r="X5760" s="230"/>
      <c r="Y5760" s="230"/>
      <c r="Z5760" s="230"/>
      <c r="AA5760" s="230"/>
      <c r="AB5760" s="230"/>
      <c r="AC5760" s="230"/>
      <c r="AD5760" s="230"/>
      <c r="AE5760" s="230"/>
      <c r="AF5760" s="230"/>
      <c r="AG5760" s="230"/>
      <c r="AH5760" s="230"/>
      <c r="AI5760" s="230"/>
      <c r="AJ5760" s="230"/>
      <c r="AK5760" s="230"/>
      <c r="AL5760" s="230"/>
      <c r="AM5760" s="230"/>
      <c r="AN5760" s="230"/>
      <c r="AO5760" s="230"/>
      <c r="AP5760" s="230"/>
      <c r="AQ5760" s="230"/>
      <c r="AR5760" s="230"/>
      <c r="AS5760" s="230"/>
      <c r="AT5760" s="230"/>
      <c r="AU5760" s="230"/>
      <c r="AV5760" s="230"/>
      <c r="AW5760" s="230"/>
      <c r="AX5760" s="230"/>
      <c r="AY5760" s="230"/>
      <c r="AZ5760" s="230"/>
      <c r="BA5760" s="230"/>
      <c r="BB5760" s="230"/>
      <c r="BC5760" s="230"/>
      <c r="BD5760" s="230"/>
      <c r="BE5760" s="230"/>
      <c r="BF5760" s="230"/>
      <c r="BG5760" s="230"/>
      <c r="BH5760" s="230"/>
      <c r="BI5760" s="230"/>
      <c r="BJ5760" s="230"/>
      <c r="BK5760" s="230"/>
      <c r="BL5760" s="230"/>
      <c r="BM5760" s="230"/>
      <c r="BN5760" s="230"/>
      <c r="BO5760" s="230"/>
      <c r="BP5760" s="230"/>
      <c r="BQ5760" s="230"/>
      <c r="BR5760" s="230"/>
      <c r="BS5760" s="230"/>
      <c r="BT5760" s="230"/>
      <c r="BU5760" s="230"/>
      <c r="BV5760" s="230"/>
      <c r="BW5760" s="230"/>
      <c r="BX5760" s="230"/>
      <c r="BY5760" s="230"/>
      <c r="BZ5760" s="230"/>
      <c r="CA5760" s="230"/>
      <c r="CB5760" s="230"/>
      <c r="CC5760" s="230"/>
      <c r="CD5760" s="230"/>
      <c r="CE5760" s="230"/>
      <c r="CF5760" s="230"/>
      <c r="CG5760" s="230"/>
      <c r="CH5760" s="230"/>
      <c r="CI5760" s="230"/>
      <c r="CJ5760" s="230"/>
      <c r="CK5760" s="230"/>
      <c r="CL5760" s="230"/>
      <c r="CM5760" s="230"/>
      <c r="CN5760" s="230"/>
      <c r="CO5760" s="230"/>
      <c r="CP5760" s="230"/>
      <c r="CQ5760" s="230"/>
      <c r="CR5760" s="230"/>
      <c r="CS5760" s="230"/>
      <c r="CT5760" s="230"/>
      <c r="CU5760" s="230"/>
      <c r="CV5760" s="230"/>
      <c r="CW5760" s="230"/>
      <c r="CX5760" s="230"/>
      <c r="CY5760" s="230"/>
      <c r="CZ5760" s="230"/>
      <c r="DA5760" s="230"/>
      <c r="DB5760" s="230"/>
      <c r="DC5760" s="230"/>
      <c r="DD5760" s="230"/>
      <c r="DE5760" s="230"/>
      <c r="DF5760" s="230"/>
      <c r="DG5760" s="230"/>
      <c r="DH5760" s="230"/>
      <c r="DI5760" s="230"/>
      <c r="DJ5760" s="230"/>
      <c r="DK5760" s="230"/>
      <c r="DL5760" s="230"/>
      <c r="DM5760" s="230"/>
      <c r="DN5760" s="230"/>
      <c r="DO5760" s="230"/>
      <c r="DP5760" s="230"/>
      <c r="DQ5760" s="230"/>
      <c r="DR5760" s="230"/>
      <c r="DS5760" s="230"/>
    </row>
    <row r="5761" spans="1:7" ht="24" customHeight="1" x14ac:dyDescent="0.2">
      <c r="A5761" s="284"/>
      <c r="B5761" s="103"/>
      <c r="C5761" s="143" t="s">
        <v>604</v>
      </c>
      <c r="D5761" s="104"/>
      <c r="E5761" s="105"/>
      <c r="F5761" s="106"/>
      <c r="G5761" s="285"/>
    </row>
    <row r="5762" spans="1:7" s="229" customFormat="1" ht="24" customHeight="1" x14ac:dyDescent="0.2">
      <c r="A5762" s="224" t="str">
        <f t="shared" ref="A5762:A5775" si="1726">IFERROR(VLOOKUP(C5762,Tabla_Insumos,4,FALSE),"")</f>
        <v/>
      </c>
      <c r="B5762" s="222" t="str">
        <f>IFERROR(VLOOKUP(C5762,Tabla_Insumos,5,FALSE),"")</f>
        <v/>
      </c>
      <c r="C5762" s="223"/>
      <c r="D5762" s="224" t="str">
        <f t="shared" ref="D5762:D5775" si="1727">IFERROR(VLOOKUP(C5762,Tabla_Insumos,2,FALSE),"")</f>
        <v/>
      </c>
      <c r="E5762" s="225"/>
      <c r="F5762" s="226">
        <f t="shared" ref="F5762:F5775" si="1728">IFERROR(VLOOKUP(C5762,Tabla_Insumos,3,FALSE),0)</f>
        <v>0</v>
      </c>
      <c r="G5762" s="286">
        <f>ROUND(E5762*F5762,2)</f>
        <v>0</v>
      </c>
    </row>
    <row r="5763" spans="1:7" s="229" customFormat="1" ht="24" customHeight="1" x14ac:dyDescent="0.2">
      <c r="A5763" s="224" t="str">
        <f t="shared" si="1726"/>
        <v/>
      </c>
      <c r="B5763" s="222" t="str">
        <f t="shared" ref="B5763:B5775" si="1729">IFERROR(VLOOKUP(C5763,Tabla_Insumos,5,FALSE),"")</f>
        <v/>
      </c>
      <c r="C5763" s="223"/>
      <c r="D5763" s="224" t="str">
        <f t="shared" si="1727"/>
        <v/>
      </c>
      <c r="E5763" s="225"/>
      <c r="F5763" s="226">
        <f t="shared" si="1728"/>
        <v>0</v>
      </c>
      <c r="G5763" s="286">
        <f t="shared" ref="G5763:G5775" si="1730">ROUND(E5763*F5763,2)</f>
        <v>0</v>
      </c>
    </row>
    <row r="5764" spans="1:7" s="229" customFormat="1" ht="24" customHeight="1" x14ac:dyDescent="0.2">
      <c r="A5764" s="224" t="str">
        <f t="shared" si="1726"/>
        <v/>
      </c>
      <c r="B5764" s="222" t="str">
        <f t="shared" si="1729"/>
        <v/>
      </c>
      <c r="C5764" s="223"/>
      <c r="D5764" s="224" t="str">
        <f t="shared" si="1727"/>
        <v/>
      </c>
      <c r="E5764" s="225"/>
      <c r="F5764" s="226">
        <f t="shared" si="1728"/>
        <v>0</v>
      </c>
      <c r="G5764" s="286">
        <f t="shared" si="1730"/>
        <v>0</v>
      </c>
    </row>
    <row r="5765" spans="1:7" s="229" customFormat="1" ht="24" customHeight="1" x14ac:dyDescent="0.2">
      <c r="A5765" s="224" t="str">
        <f t="shared" si="1726"/>
        <v/>
      </c>
      <c r="B5765" s="222" t="str">
        <f t="shared" si="1729"/>
        <v/>
      </c>
      <c r="C5765" s="223"/>
      <c r="D5765" s="224" t="str">
        <f t="shared" si="1727"/>
        <v/>
      </c>
      <c r="E5765" s="225"/>
      <c r="F5765" s="226">
        <f t="shared" si="1728"/>
        <v>0</v>
      </c>
      <c r="G5765" s="286">
        <f t="shared" si="1730"/>
        <v>0</v>
      </c>
    </row>
    <row r="5766" spans="1:7" s="229" customFormat="1" ht="24" customHeight="1" x14ac:dyDescent="0.2">
      <c r="A5766" s="224" t="str">
        <f t="shared" si="1726"/>
        <v/>
      </c>
      <c r="B5766" s="222" t="str">
        <f t="shared" si="1729"/>
        <v/>
      </c>
      <c r="C5766" s="223"/>
      <c r="D5766" s="224" t="str">
        <f t="shared" si="1727"/>
        <v/>
      </c>
      <c r="E5766" s="225"/>
      <c r="F5766" s="226">
        <f t="shared" si="1728"/>
        <v>0</v>
      </c>
      <c r="G5766" s="286">
        <f t="shared" si="1730"/>
        <v>0</v>
      </c>
    </row>
    <row r="5767" spans="1:7" s="229" customFormat="1" ht="24" customHeight="1" x14ac:dyDescent="0.2">
      <c r="A5767" s="224" t="str">
        <f t="shared" si="1726"/>
        <v/>
      </c>
      <c r="B5767" s="222" t="str">
        <f t="shared" si="1729"/>
        <v/>
      </c>
      <c r="C5767" s="223"/>
      <c r="D5767" s="224" t="str">
        <f t="shared" si="1727"/>
        <v/>
      </c>
      <c r="E5767" s="225"/>
      <c r="F5767" s="226">
        <f t="shared" si="1728"/>
        <v>0</v>
      </c>
      <c r="G5767" s="286">
        <f t="shared" si="1730"/>
        <v>0</v>
      </c>
    </row>
    <row r="5768" spans="1:7" s="229" customFormat="1" ht="24" customHeight="1" x14ac:dyDescent="0.2">
      <c r="A5768" s="224" t="str">
        <f t="shared" si="1726"/>
        <v/>
      </c>
      <c r="B5768" s="222" t="str">
        <f t="shared" si="1729"/>
        <v/>
      </c>
      <c r="C5768" s="223"/>
      <c r="D5768" s="224" t="str">
        <f t="shared" si="1727"/>
        <v/>
      </c>
      <c r="E5768" s="225"/>
      <c r="F5768" s="226">
        <f t="shared" si="1728"/>
        <v>0</v>
      </c>
      <c r="G5768" s="286">
        <f t="shared" si="1730"/>
        <v>0</v>
      </c>
    </row>
    <row r="5769" spans="1:7" s="229" customFormat="1" ht="24" customHeight="1" x14ac:dyDescent="0.2">
      <c r="A5769" s="224" t="str">
        <f t="shared" si="1726"/>
        <v/>
      </c>
      <c r="B5769" s="222" t="str">
        <f t="shared" si="1729"/>
        <v/>
      </c>
      <c r="C5769" s="223"/>
      <c r="D5769" s="224" t="str">
        <f t="shared" si="1727"/>
        <v/>
      </c>
      <c r="E5769" s="225"/>
      <c r="F5769" s="226">
        <f t="shared" si="1728"/>
        <v>0</v>
      </c>
      <c r="G5769" s="286">
        <f t="shared" si="1730"/>
        <v>0</v>
      </c>
    </row>
    <row r="5770" spans="1:7" s="229" customFormat="1" ht="24" customHeight="1" x14ac:dyDescent="0.2">
      <c r="A5770" s="224" t="str">
        <f t="shared" si="1726"/>
        <v/>
      </c>
      <c r="B5770" s="222" t="str">
        <f t="shared" si="1729"/>
        <v/>
      </c>
      <c r="C5770" s="223"/>
      <c r="D5770" s="224" t="str">
        <f t="shared" si="1727"/>
        <v/>
      </c>
      <c r="E5770" s="225"/>
      <c r="F5770" s="226">
        <f t="shared" si="1728"/>
        <v>0</v>
      </c>
      <c r="G5770" s="286">
        <f t="shared" si="1730"/>
        <v>0</v>
      </c>
    </row>
    <row r="5771" spans="1:7" s="229" customFormat="1" ht="24" customHeight="1" x14ac:dyDescent="0.2">
      <c r="A5771" s="224" t="str">
        <f t="shared" si="1726"/>
        <v/>
      </c>
      <c r="B5771" s="222" t="str">
        <f t="shared" si="1729"/>
        <v/>
      </c>
      <c r="C5771" s="223"/>
      <c r="D5771" s="224" t="str">
        <f t="shared" si="1727"/>
        <v/>
      </c>
      <c r="E5771" s="225"/>
      <c r="F5771" s="226">
        <f t="shared" si="1728"/>
        <v>0</v>
      </c>
      <c r="G5771" s="286">
        <f t="shared" si="1730"/>
        <v>0</v>
      </c>
    </row>
    <row r="5772" spans="1:7" s="229" customFormat="1" ht="24" customHeight="1" x14ac:dyDescent="0.2">
      <c r="A5772" s="224" t="str">
        <f t="shared" si="1726"/>
        <v/>
      </c>
      <c r="B5772" s="222" t="str">
        <f t="shared" si="1729"/>
        <v/>
      </c>
      <c r="C5772" s="223"/>
      <c r="D5772" s="224" t="str">
        <f t="shared" si="1727"/>
        <v/>
      </c>
      <c r="E5772" s="225"/>
      <c r="F5772" s="226">
        <f t="shared" si="1728"/>
        <v>0</v>
      </c>
      <c r="G5772" s="286">
        <f t="shared" si="1730"/>
        <v>0</v>
      </c>
    </row>
    <row r="5773" spans="1:7" s="229" customFormat="1" ht="24" customHeight="1" x14ac:dyDescent="0.2">
      <c r="A5773" s="224" t="str">
        <f t="shared" si="1726"/>
        <v/>
      </c>
      <c r="B5773" s="222" t="str">
        <f t="shared" si="1729"/>
        <v/>
      </c>
      <c r="C5773" s="223"/>
      <c r="D5773" s="224" t="str">
        <f t="shared" si="1727"/>
        <v/>
      </c>
      <c r="E5773" s="225"/>
      <c r="F5773" s="226">
        <f t="shared" si="1728"/>
        <v>0</v>
      </c>
      <c r="G5773" s="286">
        <f t="shared" si="1730"/>
        <v>0</v>
      </c>
    </row>
    <row r="5774" spans="1:7" s="229" customFormat="1" ht="24" customHeight="1" x14ac:dyDescent="0.2">
      <c r="A5774" s="224" t="str">
        <f t="shared" si="1726"/>
        <v/>
      </c>
      <c r="B5774" s="222" t="str">
        <f t="shared" si="1729"/>
        <v/>
      </c>
      <c r="C5774" s="223"/>
      <c r="D5774" s="224" t="str">
        <f t="shared" si="1727"/>
        <v/>
      </c>
      <c r="E5774" s="225"/>
      <c r="F5774" s="226">
        <f t="shared" si="1728"/>
        <v>0</v>
      </c>
      <c r="G5774" s="286">
        <f t="shared" si="1730"/>
        <v>0</v>
      </c>
    </row>
    <row r="5775" spans="1:7" s="229" customFormat="1" ht="24" customHeight="1" x14ac:dyDescent="0.2">
      <c r="A5775" s="224" t="str">
        <f t="shared" si="1726"/>
        <v/>
      </c>
      <c r="B5775" s="222" t="str">
        <f t="shared" si="1729"/>
        <v/>
      </c>
      <c r="C5775" s="223"/>
      <c r="D5775" s="224" t="str">
        <f t="shared" si="1727"/>
        <v/>
      </c>
      <c r="E5775" s="225"/>
      <c r="F5775" s="227">
        <f t="shared" si="1728"/>
        <v>0</v>
      </c>
      <c r="G5775" s="286">
        <f t="shared" si="1730"/>
        <v>0</v>
      </c>
    </row>
    <row r="5776" spans="1:7" ht="24" customHeight="1" x14ac:dyDescent="0.2">
      <c r="A5776" s="287"/>
      <c r="D5776" s="97"/>
      <c r="E5776" s="98"/>
      <c r="F5776" s="273" t="s">
        <v>31</v>
      </c>
      <c r="G5776" s="288">
        <f>SUBTOTAL(9,G5762:G5775)</f>
        <v>0</v>
      </c>
    </row>
    <row r="5777" spans="1:7" ht="24" customHeight="1" x14ac:dyDescent="0.2">
      <c r="A5777" s="287"/>
      <c r="C5777" s="107" t="s">
        <v>605</v>
      </c>
      <c r="D5777" s="97"/>
      <c r="E5777" s="98"/>
      <c r="G5777" s="289"/>
    </row>
    <row r="5778" spans="1:7" s="229" customFormat="1" ht="24" customHeight="1" x14ac:dyDescent="0.2">
      <c r="A5778" s="224" t="str">
        <f t="shared" ref="A5778:A5785" si="1731">IFERROR(VLOOKUP(C5778,Tabla_Insumos,4,FALSE),"")</f>
        <v/>
      </c>
      <c r="B5778" s="222">
        <f t="shared" ref="B5778:B5785" si="1732">IFERROR(VLOOKUP(A5778,Tabla_Indices,5,FALSE),"")</f>
        <v>0</v>
      </c>
      <c r="C5778" s="223"/>
      <c r="D5778" s="224" t="str">
        <f t="shared" ref="D5778:D5785" si="1733">IFERROR(VLOOKUP(C5778,Tabla_Insumos,2,FALSE),"")</f>
        <v/>
      </c>
      <c r="E5778" s="225"/>
      <c r="F5778" s="228">
        <f t="shared" ref="F5778:F5785" si="1734">IFERROR(VLOOKUP(C5778,Tabla_Insumos,3,FALSE),0)</f>
        <v>0</v>
      </c>
      <c r="G5778" s="286">
        <f>ROUND(E5778*F5778,2)</f>
        <v>0</v>
      </c>
    </row>
    <row r="5779" spans="1:7" s="229" customFormat="1" ht="24" customHeight="1" x14ac:dyDescent="0.2">
      <c r="A5779" s="224" t="str">
        <f t="shared" si="1731"/>
        <v/>
      </c>
      <c r="B5779" s="222">
        <f t="shared" si="1732"/>
        <v>0</v>
      </c>
      <c r="C5779" s="223"/>
      <c r="D5779" s="224" t="str">
        <f t="shared" si="1733"/>
        <v/>
      </c>
      <c r="E5779" s="225"/>
      <c r="F5779" s="228">
        <f t="shared" si="1734"/>
        <v>0</v>
      </c>
      <c r="G5779" s="286">
        <f>ROUND(E5779*F5779,2)</f>
        <v>0</v>
      </c>
    </row>
    <row r="5780" spans="1:7" s="229" customFormat="1" ht="24" customHeight="1" x14ac:dyDescent="0.2">
      <c r="A5780" s="224" t="str">
        <f t="shared" si="1731"/>
        <v/>
      </c>
      <c r="B5780" s="222">
        <f t="shared" si="1732"/>
        <v>0</v>
      </c>
      <c r="C5780" s="223"/>
      <c r="D5780" s="224" t="str">
        <f t="shared" si="1733"/>
        <v/>
      </c>
      <c r="E5780" s="225"/>
      <c r="F5780" s="228">
        <f t="shared" si="1734"/>
        <v>0</v>
      </c>
      <c r="G5780" s="286">
        <f t="shared" ref="G5780:G5785" si="1735">ROUND(E5780*F5780,2)</f>
        <v>0</v>
      </c>
    </row>
    <row r="5781" spans="1:7" s="229" customFormat="1" ht="24" customHeight="1" x14ac:dyDescent="0.2">
      <c r="A5781" s="224" t="str">
        <f t="shared" si="1731"/>
        <v/>
      </c>
      <c r="B5781" s="222">
        <f t="shared" si="1732"/>
        <v>0</v>
      </c>
      <c r="C5781" s="223"/>
      <c r="D5781" s="224" t="str">
        <f t="shared" si="1733"/>
        <v/>
      </c>
      <c r="E5781" s="225"/>
      <c r="F5781" s="228">
        <f t="shared" si="1734"/>
        <v>0</v>
      </c>
      <c r="G5781" s="286">
        <f t="shared" si="1735"/>
        <v>0</v>
      </c>
    </row>
    <row r="5782" spans="1:7" s="229" customFormat="1" ht="24" customHeight="1" x14ac:dyDescent="0.2">
      <c r="A5782" s="224" t="str">
        <f t="shared" si="1731"/>
        <v/>
      </c>
      <c r="B5782" s="222">
        <f t="shared" si="1732"/>
        <v>0</v>
      </c>
      <c r="C5782" s="223"/>
      <c r="D5782" s="224" t="str">
        <f t="shared" si="1733"/>
        <v/>
      </c>
      <c r="E5782" s="225"/>
      <c r="F5782" s="226">
        <f t="shared" si="1734"/>
        <v>0</v>
      </c>
      <c r="G5782" s="286">
        <f t="shared" si="1735"/>
        <v>0</v>
      </c>
    </row>
    <row r="5783" spans="1:7" s="229" customFormat="1" ht="24" customHeight="1" x14ac:dyDescent="0.2">
      <c r="A5783" s="224" t="str">
        <f t="shared" si="1731"/>
        <v/>
      </c>
      <c r="B5783" s="222">
        <f t="shared" si="1732"/>
        <v>0</v>
      </c>
      <c r="C5783" s="223"/>
      <c r="D5783" s="224" t="str">
        <f t="shared" si="1733"/>
        <v/>
      </c>
      <c r="E5783" s="225"/>
      <c r="F5783" s="226">
        <f t="shared" si="1734"/>
        <v>0</v>
      </c>
      <c r="G5783" s="286">
        <f t="shared" si="1735"/>
        <v>0</v>
      </c>
    </row>
    <row r="5784" spans="1:7" s="229" customFormat="1" ht="24" customHeight="1" x14ac:dyDescent="0.2">
      <c r="A5784" s="224" t="str">
        <f t="shared" si="1731"/>
        <v/>
      </c>
      <c r="B5784" s="222">
        <f t="shared" si="1732"/>
        <v>0</v>
      </c>
      <c r="C5784" s="223"/>
      <c r="D5784" s="224" t="str">
        <f t="shared" si="1733"/>
        <v/>
      </c>
      <c r="E5784" s="225"/>
      <c r="F5784" s="226">
        <f t="shared" si="1734"/>
        <v>0</v>
      </c>
      <c r="G5784" s="286">
        <f t="shared" si="1735"/>
        <v>0</v>
      </c>
    </row>
    <row r="5785" spans="1:7" s="229" customFormat="1" ht="24" customHeight="1" x14ac:dyDescent="0.2">
      <c r="A5785" s="224" t="str">
        <f t="shared" si="1731"/>
        <v/>
      </c>
      <c r="B5785" s="222">
        <f t="shared" si="1732"/>
        <v>0</v>
      </c>
      <c r="C5785" s="223"/>
      <c r="D5785" s="224" t="str">
        <f t="shared" si="1733"/>
        <v/>
      </c>
      <c r="E5785" s="225"/>
      <c r="F5785" s="226">
        <f t="shared" si="1734"/>
        <v>0</v>
      </c>
      <c r="G5785" s="286">
        <f t="shared" si="1735"/>
        <v>0</v>
      </c>
    </row>
    <row r="5786" spans="1:7" ht="24" customHeight="1" x14ac:dyDescent="0.2">
      <c r="A5786" s="287"/>
      <c r="D5786" s="97"/>
      <c r="E5786" s="98"/>
      <c r="F5786" s="273" t="s">
        <v>32</v>
      </c>
      <c r="G5786" s="288">
        <f>SUBTOTAL(9,G5778:G5785)</f>
        <v>0</v>
      </c>
    </row>
    <row r="5787" spans="1:7" ht="24" customHeight="1" x14ac:dyDescent="0.2">
      <c r="A5787" s="287"/>
      <c r="C5787" s="107" t="s">
        <v>606</v>
      </c>
      <c r="D5787" s="97"/>
      <c r="E5787" s="98"/>
      <c r="G5787" s="289"/>
    </row>
    <row r="5788" spans="1:7" s="229" customFormat="1" ht="24" customHeight="1" x14ac:dyDescent="0.2">
      <c r="A5788" s="224" t="str">
        <f t="shared" ref="A5788:A5796" si="1736">IFERROR(VLOOKUP(C5788,Tabla_Insumos,4,FALSE),"")</f>
        <v/>
      </c>
      <c r="B5788" s="222" t="str">
        <f t="shared" ref="B5788:B5796" si="1737">IFERROR(VLOOKUP(C5788,Tabla_Insumos,5,FALSE),"")</f>
        <v/>
      </c>
      <c r="C5788" s="223"/>
      <c r="D5788" s="224" t="str">
        <f t="shared" ref="D5788:D5796" si="1738">IFERROR(VLOOKUP(C5788,Tabla_Insumos,2,FALSE),"")</f>
        <v/>
      </c>
      <c r="E5788" s="225"/>
      <c r="F5788" s="226">
        <f t="shared" ref="F5788:F5796" si="1739">IFERROR(VLOOKUP(C5788,Tabla_Insumos,3,FALSE),0)</f>
        <v>0</v>
      </c>
      <c r="G5788" s="286">
        <f t="shared" ref="G5788:G5796" si="1740">ROUND(E5788*F5788,2)</f>
        <v>0</v>
      </c>
    </row>
    <row r="5789" spans="1:7" s="229" customFormat="1" ht="24" customHeight="1" x14ac:dyDescent="0.2">
      <c r="A5789" s="224" t="str">
        <f t="shared" si="1736"/>
        <v/>
      </c>
      <c r="B5789" s="222" t="str">
        <f t="shared" si="1737"/>
        <v/>
      </c>
      <c r="C5789" s="223"/>
      <c r="D5789" s="224" t="str">
        <f t="shared" si="1738"/>
        <v/>
      </c>
      <c r="E5789" s="225"/>
      <c r="F5789" s="226">
        <f t="shared" si="1739"/>
        <v>0</v>
      </c>
      <c r="G5789" s="286">
        <f t="shared" si="1740"/>
        <v>0</v>
      </c>
    </row>
    <row r="5790" spans="1:7" s="229" customFormat="1" ht="24" customHeight="1" x14ac:dyDescent="0.2">
      <c r="A5790" s="224" t="str">
        <f t="shared" si="1736"/>
        <v/>
      </c>
      <c r="B5790" s="222" t="str">
        <f t="shared" si="1737"/>
        <v/>
      </c>
      <c r="C5790" s="223"/>
      <c r="D5790" s="224" t="str">
        <f t="shared" si="1738"/>
        <v/>
      </c>
      <c r="E5790" s="225"/>
      <c r="F5790" s="226">
        <f t="shared" si="1739"/>
        <v>0</v>
      </c>
      <c r="G5790" s="286">
        <f t="shared" si="1740"/>
        <v>0</v>
      </c>
    </row>
    <row r="5791" spans="1:7" s="229" customFormat="1" ht="24" customHeight="1" x14ac:dyDescent="0.2">
      <c r="A5791" s="224" t="str">
        <f t="shared" si="1736"/>
        <v/>
      </c>
      <c r="B5791" s="222" t="str">
        <f t="shared" si="1737"/>
        <v/>
      </c>
      <c r="C5791" s="223"/>
      <c r="D5791" s="224" t="str">
        <f t="shared" si="1738"/>
        <v/>
      </c>
      <c r="E5791" s="225"/>
      <c r="F5791" s="226">
        <f t="shared" si="1739"/>
        <v>0</v>
      </c>
      <c r="G5791" s="286">
        <f t="shared" si="1740"/>
        <v>0</v>
      </c>
    </row>
    <row r="5792" spans="1:7" s="229" customFormat="1" ht="24" customHeight="1" x14ac:dyDescent="0.2">
      <c r="A5792" s="224" t="str">
        <f t="shared" si="1736"/>
        <v/>
      </c>
      <c r="B5792" s="222" t="str">
        <f t="shared" si="1737"/>
        <v/>
      </c>
      <c r="C5792" s="223"/>
      <c r="D5792" s="224" t="str">
        <f t="shared" si="1738"/>
        <v/>
      </c>
      <c r="E5792" s="225"/>
      <c r="F5792" s="226">
        <f t="shared" si="1739"/>
        <v>0</v>
      </c>
      <c r="G5792" s="286">
        <f t="shared" si="1740"/>
        <v>0</v>
      </c>
    </row>
    <row r="5793" spans="1:7" s="229" customFormat="1" ht="24" customHeight="1" x14ac:dyDescent="0.2">
      <c r="A5793" s="224" t="str">
        <f t="shared" si="1736"/>
        <v/>
      </c>
      <c r="B5793" s="222" t="str">
        <f t="shared" si="1737"/>
        <v/>
      </c>
      <c r="C5793" s="223"/>
      <c r="D5793" s="224" t="str">
        <f t="shared" si="1738"/>
        <v/>
      </c>
      <c r="E5793" s="225"/>
      <c r="F5793" s="226">
        <f t="shared" si="1739"/>
        <v>0</v>
      </c>
      <c r="G5793" s="286">
        <f t="shared" si="1740"/>
        <v>0</v>
      </c>
    </row>
    <row r="5794" spans="1:7" s="229" customFormat="1" ht="24" customHeight="1" x14ac:dyDescent="0.2">
      <c r="A5794" s="224" t="str">
        <f t="shared" si="1736"/>
        <v/>
      </c>
      <c r="B5794" s="222" t="str">
        <f t="shared" si="1737"/>
        <v/>
      </c>
      <c r="C5794" s="223"/>
      <c r="D5794" s="224" t="str">
        <f t="shared" si="1738"/>
        <v/>
      </c>
      <c r="E5794" s="225"/>
      <c r="F5794" s="226">
        <f t="shared" si="1739"/>
        <v>0</v>
      </c>
      <c r="G5794" s="286">
        <f t="shared" si="1740"/>
        <v>0</v>
      </c>
    </row>
    <row r="5795" spans="1:7" s="229" customFormat="1" ht="24" customHeight="1" x14ac:dyDescent="0.2">
      <c r="A5795" s="224" t="str">
        <f t="shared" si="1736"/>
        <v/>
      </c>
      <c r="B5795" s="222" t="str">
        <f t="shared" si="1737"/>
        <v/>
      </c>
      <c r="C5795" s="223"/>
      <c r="D5795" s="224" t="str">
        <f t="shared" si="1738"/>
        <v/>
      </c>
      <c r="E5795" s="225"/>
      <c r="F5795" s="226">
        <f t="shared" si="1739"/>
        <v>0</v>
      </c>
      <c r="G5795" s="286">
        <f t="shared" si="1740"/>
        <v>0</v>
      </c>
    </row>
    <row r="5796" spans="1:7" s="229" customFormat="1" ht="24" customHeight="1" x14ac:dyDescent="0.2">
      <c r="A5796" s="224" t="str">
        <f t="shared" si="1736"/>
        <v/>
      </c>
      <c r="B5796" s="222" t="str">
        <f t="shared" si="1737"/>
        <v/>
      </c>
      <c r="C5796" s="223"/>
      <c r="D5796" s="224" t="str">
        <f t="shared" si="1738"/>
        <v/>
      </c>
      <c r="E5796" s="225"/>
      <c r="F5796" s="226">
        <f t="shared" si="1739"/>
        <v>0</v>
      </c>
      <c r="G5796" s="286">
        <f t="shared" si="1740"/>
        <v>0</v>
      </c>
    </row>
    <row r="5797" spans="1:7" ht="24" customHeight="1" x14ac:dyDescent="0.2">
      <c r="A5797" s="290"/>
      <c r="B5797" s="97"/>
      <c r="D5797" s="97"/>
      <c r="E5797" s="98"/>
      <c r="F5797" s="273" t="s">
        <v>33</v>
      </c>
      <c r="G5797" s="288">
        <f>SUBTOTAL(9,G5788:G5796)</f>
        <v>0</v>
      </c>
    </row>
    <row r="5798" spans="1:7" ht="24" customHeight="1" x14ac:dyDescent="0.2">
      <c r="A5798" s="291"/>
      <c r="B5798" s="97"/>
      <c r="D5798" s="97"/>
      <c r="E5798" s="98"/>
      <c r="G5798" s="289"/>
    </row>
    <row r="5799" spans="1:7" ht="24" customHeight="1" x14ac:dyDescent="0.2">
      <c r="A5799" s="292" t="str">
        <f>B5757</f>
        <v/>
      </c>
      <c r="B5799" s="293" t="str">
        <f>C5757</f>
        <v/>
      </c>
      <c r="C5799" s="104"/>
      <c r="D5799" s="104" t="s">
        <v>34</v>
      </c>
      <c r="E5799" s="105"/>
      <c r="F5799" s="295" t="s">
        <v>35</v>
      </c>
      <c r="G5799" s="294">
        <f>SUBTOTAL(9,G5762:G5798)</f>
        <v>0</v>
      </c>
    </row>
    <row r="5801" spans="1:7" ht="24" customHeight="1" x14ac:dyDescent="0.2">
      <c r="A5801" s="274" t="s">
        <v>37</v>
      </c>
      <c r="B5801" s="275"/>
      <c r="C5801" s="275"/>
      <c r="D5801" s="275"/>
      <c r="E5801" s="275"/>
      <c r="F5801" s="275"/>
      <c r="G5801" s="276"/>
    </row>
    <row r="5802" spans="1:7" ht="24" customHeight="1" x14ac:dyDescent="0.2">
      <c r="A5802" s="277" t="s">
        <v>602</v>
      </c>
      <c r="B5802" s="93" t="str">
        <f>Comitente</f>
        <v>DIRECCION PROVINCIAL DE ESPACIOS VERDES</v>
      </c>
      <c r="C5802" s="89"/>
      <c r="D5802" s="94"/>
      <c r="E5802" s="94"/>
      <c r="F5802" s="95"/>
      <c r="G5802" s="278"/>
    </row>
    <row r="5803" spans="1:7" ht="24" customHeight="1" x14ac:dyDescent="0.2">
      <c r="A5803" s="277" t="s">
        <v>603</v>
      </c>
      <c r="B5803" s="93">
        <f>Contratista</f>
        <v>0</v>
      </c>
      <c r="C5803" s="90"/>
      <c r="D5803" s="90"/>
      <c r="E5803" s="90"/>
      <c r="F5803" s="96"/>
      <c r="G5803" s="279"/>
    </row>
    <row r="5804" spans="1:7" ht="24" customHeight="1" x14ac:dyDescent="0.2">
      <c r="A5804" s="277" t="s">
        <v>24</v>
      </c>
      <c r="B5804" s="93" t="str">
        <f>Obra</f>
        <v>EXTRACCION DE MANGRULLO EXISTENTE, PROVISION DE NUEVO MANGRULLO Y REFUNCIONALIZACION DE JUEGOS DE NIÑOS EN PARQUE DE MAYO</v>
      </c>
      <c r="C5804" s="90"/>
      <c r="D5804" s="90"/>
      <c r="E5804" s="90"/>
      <c r="F5804" s="96" t="s">
        <v>38</v>
      </c>
      <c r="G5804" s="280">
        <f>Fecha_Base</f>
        <v>44865</v>
      </c>
    </row>
    <row r="5805" spans="1:7" ht="24" customHeight="1" x14ac:dyDescent="0.2">
      <c r="A5805" s="281" t="s">
        <v>601</v>
      </c>
      <c r="B5805" s="91" t="str">
        <f>Ubicación</f>
        <v>CAPITAL</v>
      </c>
      <c r="C5805" s="91"/>
      <c r="D5805" s="97"/>
      <c r="E5805" s="98"/>
      <c r="G5805" s="282"/>
    </row>
    <row r="5806" spans="1:7" ht="24" customHeight="1" x14ac:dyDescent="0.2">
      <c r="A5806" s="281" t="s">
        <v>39</v>
      </c>
      <c r="B5806" s="100" t="str">
        <f>IFERROR(VALUE(LEFT(B5807,FIND(".",B5807)-1)),"")</f>
        <v/>
      </c>
      <c r="C5806" s="92" t="str">
        <f>IFERROR(VLOOKUP(B5806,Tabla_CyP,2,FALSE),"")</f>
        <v/>
      </c>
      <c r="E5806" s="98"/>
      <c r="G5806" s="282"/>
    </row>
    <row r="5807" spans="1:7" ht="24" customHeight="1" x14ac:dyDescent="0.2">
      <c r="A5807" s="281" t="s">
        <v>25</v>
      </c>
      <c r="B5807" s="101" t="str">
        <f>IFERROR(VLOOKUP(COUNTIF($A$1:A5807,"ANALISIS DE PRECIOS"),Tabla_NumeroItem,2,FALSE),"")</f>
        <v/>
      </c>
      <c r="C5807" s="92" t="str">
        <f>IFERROR(VLOOKUP(B5807,Tabla_CyP,2,FALSE),"")</f>
        <v/>
      </c>
      <c r="D5807" s="97"/>
      <c r="E5807" s="98"/>
      <c r="F5807" s="96" t="s">
        <v>26</v>
      </c>
      <c r="G5807" s="283" t="str">
        <f>IFERROR(VLOOKUP(B5807,Tabla_CyP,4,FALSE),"")</f>
        <v/>
      </c>
    </row>
    <row r="5808" spans="1:7" ht="24" customHeight="1" x14ac:dyDescent="0.2">
      <c r="A5808" s="281"/>
      <c r="B5808" s="91"/>
      <c r="D5808" s="97"/>
      <c r="E5808" s="98"/>
      <c r="G5808" s="282"/>
    </row>
    <row r="5809" spans="1:123" ht="24" customHeight="1" x14ac:dyDescent="0.2">
      <c r="A5809" s="334" t="s">
        <v>507</v>
      </c>
      <c r="B5809" s="335"/>
      <c r="C5809" s="336" t="s">
        <v>0</v>
      </c>
      <c r="D5809" s="336" t="s">
        <v>27</v>
      </c>
      <c r="E5809" s="338" t="s">
        <v>28</v>
      </c>
      <c r="F5809" s="340" t="s">
        <v>29</v>
      </c>
      <c r="G5809" s="340" t="s">
        <v>30</v>
      </c>
    </row>
    <row r="5810" spans="1:123" s="97" customFormat="1" ht="24" customHeight="1" x14ac:dyDescent="0.2">
      <c r="A5810" s="102" t="s">
        <v>508</v>
      </c>
      <c r="B5810" s="102" t="s">
        <v>509</v>
      </c>
      <c r="C5810" s="337"/>
      <c r="D5810" s="337"/>
      <c r="E5810" s="339"/>
      <c r="F5810" s="341"/>
      <c r="G5810" s="341"/>
      <c r="H5810" s="230"/>
      <c r="I5810" s="230"/>
      <c r="J5810" s="230"/>
      <c r="K5810" s="230"/>
      <c r="L5810" s="230"/>
      <c r="M5810" s="230"/>
      <c r="N5810" s="230"/>
      <c r="O5810" s="230"/>
      <c r="P5810" s="230"/>
      <c r="Q5810" s="230"/>
      <c r="R5810" s="230"/>
      <c r="S5810" s="230"/>
      <c r="T5810" s="230"/>
      <c r="U5810" s="230"/>
      <c r="V5810" s="230"/>
      <c r="W5810" s="230"/>
      <c r="X5810" s="230"/>
      <c r="Y5810" s="230"/>
      <c r="Z5810" s="230"/>
      <c r="AA5810" s="230"/>
      <c r="AB5810" s="230"/>
      <c r="AC5810" s="230"/>
      <c r="AD5810" s="230"/>
      <c r="AE5810" s="230"/>
      <c r="AF5810" s="230"/>
      <c r="AG5810" s="230"/>
      <c r="AH5810" s="230"/>
      <c r="AI5810" s="230"/>
      <c r="AJ5810" s="230"/>
      <c r="AK5810" s="230"/>
      <c r="AL5810" s="230"/>
      <c r="AM5810" s="230"/>
      <c r="AN5810" s="230"/>
      <c r="AO5810" s="230"/>
      <c r="AP5810" s="230"/>
      <c r="AQ5810" s="230"/>
      <c r="AR5810" s="230"/>
      <c r="AS5810" s="230"/>
      <c r="AT5810" s="230"/>
      <c r="AU5810" s="230"/>
      <c r="AV5810" s="230"/>
      <c r="AW5810" s="230"/>
      <c r="AX5810" s="230"/>
      <c r="AY5810" s="230"/>
      <c r="AZ5810" s="230"/>
      <c r="BA5810" s="230"/>
      <c r="BB5810" s="230"/>
      <c r="BC5810" s="230"/>
      <c r="BD5810" s="230"/>
      <c r="BE5810" s="230"/>
      <c r="BF5810" s="230"/>
      <c r="BG5810" s="230"/>
      <c r="BH5810" s="230"/>
      <c r="BI5810" s="230"/>
      <c r="BJ5810" s="230"/>
      <c r="BK5810" s="230"/>
      <c r="BL5810" s="230"/>
      <c r="BM5810" s="230"/>
      <c r="BN5810" s="230"/>
      <c r="BO5810" s="230"/>
      <c r="BP5810" s="230"/>
      <c r="BQ5810" s="230"/>
      <c r="BR5810" s="230"/>
      <c r="BS5810" s="230"/>
      <c r="BT5810" s="230"/>
      <c r="BU5810" s="230"/>
      <c r="BV5810" s="230"/>
      <c r="BW5810" s="230"/>
      <c r="BX5810" s="230"/>
      <c r="BY5810" s="230"/>
      <c r="BZ5810" s="230"/>
      <c r="CA5810" s="230"/>
      <c r="CB5810" s="230"/>
      <c r="CC5810" s="230"/>
      <c r="CD5810" s="230"/>
      <c r="CE5810" s="230"/>
      <c r="CF5810" s="230"/>
      <c r="CG5810" s="230"/>
      <c r="CH5810" s="230"/>
      <c r="CI5810" s="230"/>
      <c r="CJ5810" s="230"/>
      <c r="CK5810" s="230"/>
      <c r="CL5810" s="230"/>
      <c r="CM5810" s="230"/>
      <c r="CN5810" s="230"/>
      <c r="CO5810" s="230"/>
      <c r="CP5810" s="230"/>
      <c r="CQ5810" s="230"/>
      <c r="CR5810" s="230"/>
      <c r="CS5810" s="230"/>
      <c r="CT5810" s="230"/>
      <c r="CU5810" s="230"/>
      <c r="CV5810" s="230"/>
      <c r="CW5810" s="230"/>
      <c r="CX5810" s="230"/>
      <c r="CY5810" s="230"/>
      <c r="CZ5810" s="230"/>
      <c r="DA5810" s="230"/>
      <c r="DB5810" s="230"/>
      <c r="DC5810" s="230"/>
      <c r="DD5810" s="230"/>
      <c r="DE5810" s="230"/>
      <c r="DF5810" s="230"/>
      <c r="DG5810" s="230"/>
      <c r="DH5810" s="230"/>
      <c r="DI5810" s="230"/>
      <c r="DJ5810" s="230"/>
      <c r="DK5810" s="230"/>
      <c r="DL5810" s="230"/>
      <c r="DM5810" s="230"/>
      <c r="DN5810" s="230"/>
      <c r="DO5810" s="230"/>
      <c r="DP5810" s="230"/>
      <c r="DQ5810" s="230"/>
      <c r="DR5810" s="230"/>
      <c r="DS5810" s="230"/>
    </row>
    <row r="5811" spans="1:123" ht="24" customHeight="1" x14ac:dyDescent="0.2">
      <c r="A5811" s="284"/>
      <c r="B5811" s="103"/>
      <c r="C5811" s="143" t="s">
        <v>604</v>
      </c>
      <c r="D5811" s="104"/>
      <c r="E5811" s="105"/>
      <c r="F5811" s="106"/>
      <c r="G5811" s="285"/>
    </row>
    <row r="5812" spans="1:123" s="229" customFormat="1" ht="24" customHeight="1" x14ac:dyDescent="0.2">
      <c r="A5812" s="224" t="str">
        <f t="shared" ref="A5812:A5825" si="1741">IFERROR(VLOOKUP(C5812,Tabla_Insumos,4,FALSE),"")</f>
        <v/>
      </c>
      <c r="B5812" s="222" t="str">
        <f>IFERROR(VLOOKUP(C5812,Tabla_Insumos,5,FALSE),"")</f>
        <v/>
      </c>
      <c r="C5812" s="223"/>
      <c r="D5812" s="224" t="str">
        <f t="shared" ref="D5812:D5825" si="1742">IFERROR(VLOOKUP(C5812,Tabla_Insumos,2,FALSE),"")</f>
        <v/>
      </c>
      <c r="E5812" s="225"/>
      <c r="F5812" s="226">
        <f t="shared" ref="F5812:F5825" si="1743">IFERROR(VLOOKUP(C5812,Tabla_Insumos,3,FALSE),0)</f>
        <v>0</v>
      </c>
      <c r="G5812" s="286">
        <f>ROUND(E5812*F5812,2)</f>
        <v>0</v>
      </c>
    </row>
    <row r="5813" spans="1:123" s="229" customFormat="1" ht="24" customHeight="1" x14ac:dyDescent="0.2">
      <c r="A5813" s="224" t="str">
        <f t="shared" si="1741"/>
        <v/>
      </c>
      <c r="B5813" s="222" t="str">
        <f t="shared" ref="B5813:B5825" si="1744">IFERROR(VLOOKUP(C5813,Tabla_Insumos,5,FALSE),"")</f>
        <v/>
      </c>
      <c r="C5813" s="223"/>
      <c r="D5813" s="224" t="str">
        <f t="shared" si="1742"/>
        <v/>
      </c>
      <c r="E5813" s="225"/>
      <c r="F5813" s="226">
        <f t="shared" si="1743"/>
        <v>0</v>
      </c>
      <c r="G5813" s="286">
        <f t="shared" ref="G5813:G5825" si="1745">ROUND(E5813*F5813,2)</f>
        <v>0</v>
      </c>
    </row>
    <row r="5814" spans="1:123" s="229" customFormat="1" ht="24" customHeight="1" x14ac:dyDescent="0.2">
      <c r="A5814" s="224" t="str">
        <f t="shared" si="1741"/>
        <v/>
      </c>
      <c r="B5814" s="222" t="str">
        <f t="shared" si="1744"/>
        <v/>
      </c>
      <c r="C5814" s="223"/>
      <c r="D5814" s="224" t="str">
        <f t="shared" si="1742"/>
        <v/>
      </c>
      <c r="E5814" s="225"/>
      <c r="F5814" s="226">
        <f t="shared" si="1743"/>
        <v>0</v>
      </c>
      <c r="G5814" s="286">
        <f t="shared" si="1745"/>
        <v>0</v>
      </c>
    </row>
    <row r="5815" spans="1:123" s="229" customFormat="1" ht="24" customHeight="1" x14ac:dyDescent="0.2">
      <c r="A5815" s="224" t="str">
        <f t="shared" si="1741"/>
        <v/>
      </c>
      <c r="B5815" s="222" t="str">
        <f t="shared" si="1744"/>
        <v/>
      </c>
      <c r="C5815" s="223"/>
      <c r="D5815" s="224" t="str">
        <f t="shared" si="1742"/>
        <v/>
      </c>
      <c r="E5815" s="225"/>
      <c r="F5815" s="226">
        <f t="shared" si="1743"/>
        <v>0</v>
      </c>
      <c r="G5815" s="286">
        <f t="shared" si="1745"/>
        <v>0</v>
      </c>
    </row>
    <row r="5816" spans="1:123" s="229" customFormat="1" ht="24" customHeight="1" x14ac:dyDescent="0.2">
      <c r="A5816" s="224" t="str">
        <f t="shared" si="1741"/>
        <v/>
      </c>
      <c r="B5816" s="222" t="str">
        <f t="shared" si="1744"/>
        <v/>
      </c>
      <c r="C5816" s="223"/>
      <c r="D5816" s="224" t="str">
        <f t="shared" si="1742"/>
        <v/>
      </c>
      <c r="E5816" s="225"/>
      <c r="F5816" s="226">
        <f t="shared" si="1743"/>
        <v>0</v>
      </c>
      <c r="G5816" s="286">
        <f t="shared" si="1745"/>
        <v>0</v>
      </c>
    </row>
    <row r="5817" spans="1:123" s="229" customFormat="1" ht="24" customHeight="1" x14ac:dyDescent="0.2">
      <c r="A5817" s="224" t="str">
        <f t="shared" si="1741"/>
        <v/>
      </c>
      <c r="B5817" s="222" t="str">
        <f t="shared" si="1744"/>
        <v/>
      </c>
      <c r="C5817" s="223"/>
      <c r="D5817" s="224" t="str">
        <f t="shared" si="1742"/>
        <v/>
      </c>
      <c r="E5817" s="225"/>
      <c r="F5817" s="226">
        <f t="shared" si="1743"/>
        <v>0</v>
      </c>
      <c r="G5817" s="286">
        <f t="shared" si="1745"/>
        <v>0</v>
      </c>
    </row>
    <row r="5818" spans="1:123" s="229" customFormat="1" ht="24" customHeight="1" x14ac:dyDescent="0.2">
      <c r="A5818" s="224" t="str">
        <f t="shared" si="1741"/>
        <v/>
      </c>
      <c r="B5818" s="222" t="str">
        <f t="shared" si="1744"/>
        <v/>
      </c>
      <c r="C5818" s="223"/>
      <c r="D5818" s="224" t="str">
        <f t="shared" si="1742"/>
        <v/>
      </c>
      <c r="E5818" s="225"/>
      <c r="F5818" s="226">
        <f t="shared" si="1743"/>
        <v>0</v>
      </c>
      <c r="G5818" s="286">
        <f t="shared" si="1745"/>
        <v>0</v>
      </c>
    </row>
    <row r="5819" spans="1:123" s="229" customFormat="1" ht="24" customHeight="1" x14ac:dyDescent="0.2">
      <c r="A5819" s="224" t="str">
        <f t="shared" si="1741"/>
        <v/>
      </c>
      <c r="B5819" s="222" t="str">
        <f t="shared" si="1744"/>
        <v/>
      </c>
      <c r="C5819" s="223"/>
      <c r="D5819" s="224" t="str">
        <f t="shared" si="1742"/>
        <v/>
      </c>
      <c r="E5819" s="225"/>
      <c r="F5819" s="226">
        <f t="shared" si="1743"/>
        <v>0</v>
      </c>
      <c r="G5819" s="286">
        <f t="shared" si="1745"/>
        <v>0</v>
      </c>
    </row>
    <row r="5820" spans="1:123" s="229" customFormat="1" ht="24" customHeight="1" x14ac:dyDescent="0.2">
      <c r="A5820" s="224" t="str">
        <f t="shared" si="1741"/>
        <v/>
      </c>
      <c r="B5820" s="222" t="str">
        <f t="shared" si="1744"/>
        <v/>
      </c>
      <c r="C5820" s="223"/>
      <c r="D5820" s="224" t="str">
        <f t="shared" si="1742"/>
        <v/>
      </c>
      <c r="E5820" s="225"/>
      <c r="F5820" s="226">
        <f t="shared" si="1743"/>
        <v>0</v>
      </c>
      <c r="G5820" s="286">
        <f t="shared" si="1745"/>
        <v>0</v>
      </c>
    </row>
    <row r="5821" spans="1:123" s="229" customFormat="1" ht="24" customHeight="1" x14ac:dyDescent="0.2">
      <c r="A5821" s="224" t="str">
        <f t="shared" si="1741"/>
        <v/>
      </c>
      <c r="B5821" s="222" t="str">
        <f t="shared" si="1744"/>
        <v/>
      </c>
      <c r="C5821" s="223"/>
      <c r="D5821" s="224" t="str">
        <f t="shared" si="1742"/>
        <v/>
      </c>
      <c r="E5821" s="225"/>
      <c r="F5821" s="226">
        <f t="shared" si="1743"/>
        <v>0</v>
      </c>
      <c r="G5821" s="286">
        <f t="shared" si="1745"/>
        <v>0</v>
      </c>
    </row>
    <row r="5822" spans="1:123" s="229" customFormat="1" ht="24" customHeight="1" x14ac:dyDescent="0.2">
      <c r="A5822" s="224" t="str">
        <f t="shared" si="1741"/>
        <v/>
      </c>
      <c r="B5822" s="222" t="str">
        <f t="shared" si="1744"/>
        <v/>
      </c>
      <c r="C5822" s="223"/>
      <c r="D5822" s="224" t="str">
        <f t="shared" si="1742"/>
        <v/>
      </c>
      <c r="E5822" s="225"/>
      <c r="F5822" s="226">
        <f t="shared" si="1743"/>
        <v>0</v>
      </c>
      <c r="G5822" s="286">
        <f t="shared" si="1745"/>
        <v>0</v>
      </c>
    </row>
    <row r="5823" spans="1:123" s="229" customFormat="1" ht="24" customHeight="1" x14ac:dyDescent="0.2">
      <c r="A5823" s="224" t="str">
        <f t="shared" si="1741"/>
        <v/>
      </c>
      <c r="B5823" s="222" t="str">
        <f t="shared" si="1744"/>
        <v/>
      </c>
      <c r="C5823" s="223"/>
      <c r="D5823" s="224" t="str">
        <f t="shared" si="1742"/>
        <v/>
      </c>
      <c r="E5823" s="225"/>
      <c r="F5823" s="226">
        <f t="shared" si="1743"/>
        <v>0</v>
      </c>
      <c r="G5823" s="286">
        <f t="shared" si="1745"/>
        <v>0</v>
      </c>
    </row>
    <row r="5824" spans="1:123" s="229" customFormat="1" ht="24" customHeight="1" x14ac:dyDescent="0.2">
      <c r="A5824" s="224" t="str">
        <f t="shared" si="1741"/>
        <v/>
      </c>
      <c r="B5824" s="222" t="str">
        <f t="shared" si="1744"/>
        <v/>
      </c>
      <c r="C5824" s="223"/>
      <c r="D5824" s="224" t="str">
        <f t="shared" si="1742"/>
        <v/>
      </c>
      <c r="E5824" s="225"/>
      <c r="F5824" s="226">
        <f t="shared" si="1743"/>
        <v>0</v>
      </c>
      <c r="G5824" s="286">
        <f t="shared" si="1745"/>
        <v>0</v>
      </c>
    </row>
    <row r="5825" spans="1:7" s="229" customFormat="1" ht="24" customHeight="1" x14ac:dyDescent="0.2">
      <c r="A5825" s="224" t="str">
        <f t="shared" si="1741"/>
        <v/>
      </c>
      <c r="B5825" s="222" t="str">
        <f t="shared" si="1744"/>
        <v/>
      </c>
      <c r="C5825" s="223"/>
      <c r="D5825" s="224" t="str">
        <f t="shared" si="1742"/>
        <v/>
      </c>
      <c r="E5825" s="225"/>
      <c r="F5825" s="227">
        <f t="shared" si="1743"/>
        <v>0</v>
      </c>
      <c r="G5825" s="286">
        <f t="shared" si="1745"/>
        <v>0</v>
      </c>
    </row>
    <row r="5826" spans="1:7" ht="24" customHeight="1" x14ac:dyDescent="0.2">
      <c r="A5826" s="287"/>
      <c r="D5826" s="97"/>
      <c r="E5826" s="98"/>
      <c r="F5826" s="273" t="s">
        <v>31</v>
      </c>
      <c r="G5826" s="288">
        <f>SUBTOTAL(9,G5812:G5825)</f>
        <v>0</v>
      </c>
    </row>
    <row r="5827" spans="1:7" ht="24" customHeight="1" x14ac:dyDescent="0.2">
      <c r="A5827" s="287"/>
      <c r="C5827" s="107" t="s">
        <v>605</v>
      </c>
      <c r="D5827" s="97"/>
      <c r="E5827" s="98"/>
      <c r="G5827" s="289"/>
    </row>
    <row r="5828" spans="1:7" s="229" customFormat="1" ht="24" customHeight="1" x14ac:dyDescent="0.2">
      <c r="A5828" s="224" t="str">
        <f t="shared" ref="A5828:A5835" si="1746">IFERROR(VLOOKUP(C5828,Tabla_Insumos,4,FALSE),"")</f>
        <v/>
      </c>
      <c r="B5828" s="222">
        <f t="shared" ref="B5828:B5835" si="1747">IFERROR(VLOOKUP(A5828,Tabla_Indices,5,FALSE),"")</f>
        <v>0</v>
      </c>
      <c r="C5828" s="223"/>
      <c r="D5828" s="224" t="str">
        <f t="shared" ref="D5828:D5835" si="1748">IFERROR(VLOOKUP(C5828,Tabla_Insumos,2,FALSE),"")</f>
        <v/>
      </c>
      <c r="E5828" s="225"/>
      <c r="F5828" s="228">
        <f t="shared" ref="F5828:F5835" si="1749">IFERROR(VLOOKUP(C5828,Tabla_Insumos,3,FALSE),0)</f>
        <v>0</v>
      </c>
      <c r="G5828" s="286">
        <f>ROUND(E5828*F5828,2)</f>
        <v>0</v>
      </c>
    </row>
    <row r="5829" spans="1:7" s="229" customFormat="1" ht="24" customHeight="1" x14ac:dyDescent="0.2">
      <c r="A5829" s="224" t="str">
        <f t="shared" si="1746"/>
        <v/>
      </c>
      <c r="B5829" s="222">
        <f t="shared" si="1747"/>
        <v>0</v>
      </c>
      <c r="C5829" s="223"/>
      <c r="D5829" s="224" t="str">
        <f t="shared" si="1748"/>
        <v/>
      </c>
      <c r="E5829" s="225"/>
      <c r="F5829" s="228">
        <f t="shared" si="1749"/>
        <v>0</v>
      </c>
      <c r="G5829" s="286">
        <f>ROUND(E5829*F5829,2)</f>
        <v>0</v>
      </c>
    </row>
    <row r="5830" spans="1:7" s="229" customFormat="1" ht="24" customHeight="1" x14ac:dyDescent="0.2">
      <c r="A5830" s="224" t="str">
        <f t="shared" si="1746"/>
        <v/>
      </c>
      <c r="B5830" s="222">
        <f t="shared" si="1747"/>
        <v>0</v>
      </c>
      <c r="C5830" s="223"/>
      <c r="D5830" s="224" t="str">
        <f t="shared" si="1748"/>
        <v/>
      </c>
      <c r="E5830" s="225"/>
      <c r="F5830" s="228">
        <f t="shared" si="1749"/>
        <v>0</v>
      </c>
      <c r="G5830" s="286">
        <f t="shared" ref="G5830:G5835" si="1750">ROUND(E5830*F5830,2)</f>
        <v>0</v>
      </c>
    </row>
    <row r="5831" spans="1:7" s="229" customFormat="1" ht="24" customHeight="1" x14ac:dyDescent="0.2">
      <c r="A5831" s="224" t="str">
        <f t="shared" si="1746"/>
        <v/>
      </c>
      <c r="B5831" s="222">
        <f t="shared" si="1747"/>
        <v>0</v>
      </c>
      <c r="C5831" s="223"/>
      <c r="D5831" s="224" t="str">
        <f t="shared" si="1748"/>
        <v/>
      </c>
      <c r="E5831" s="225"/>
      <c r="F5831" s="228">
        <f t="shared" si="1749"/>
        <v>0</v>
      </c>
      <c r="G5831" s="286">
        <f t="shared" si="1750"/>
        <v>0</v>
      </c>
    </row>
    <row r="5832" spans="1:7" s="229" customFormat="1" ht="24" customHeight="1" x14ac:dyDescent="0.2">
      <c r="A5832" s="224" t="str">
        <f t="shared" si="1746"/>
        <v/>
      </c>
      <c r="B5832" s="222">
        <f t="shared" si="1747"/>
        <v>0</v>
      </c>
      <c r="C5832" s="223"/>
      <c r="D5832" s="224" t="str">
        <f t="shared" si="1748"/>
        <v/>
      </c>
      <c r="E5832" s="225"/>
      <c r="F5832" s="226">
        <f t="shared" si="1749"/>
        <v>0</v>
      </c>
      <c r="G5832" s="286">
        <f t="shared" si="1750"/>
        <v>0</v>
      </c>
    </row>
    <row r="5833" spans="1:7" s="229" customFormat="1" ht="24" customHeight="1" x14ac:dyDescent="0.2">
      <c r="A5833" s="224" t="str">
        <f t="shared" si="1746"/>
        <v/>
      </c>
      <c r="B5833" s="222">
        <f t="shared" si="1747"/>
        <v>0</v>
      </c>
      <c r="C5833" s="223"/>
      <c r="D5833" s="224" t="str">
        <f t="shared" si="1748"/>
        <v/>
      </c>
      <c r="E5833" s="225"/>
      <c r="F5833" s="226">
        <f t="shared" si="1749"/>
        <v>0</v>
      </c>
      <c r="G5833" s="286">
        <f t="shared" si="1750"/>
        <v>0</v>
      </c>
    </row>
    <row r="5834" spans="1:7" s="229" customFormat="1" ht="24" customHeight="1" x14ac:dyDescent="0.2">
      <c r="A5834" s="224" t="str">
        <f t="shared" si="1746"/>
        <v/>
      </c>
      <c r="B5834" s="222">
        <f t="shared" si="1747"/>
        <v>0</v>
      </c>
      <c r="C5834" s="223"/>
      <c r="D5834" s="224" t="str">
        <f t="shared" si="1748"/>
        <v/>
      </c>
      <c r="E5834" s="225"/>
      <c r="F5834" s="226">
        <f t="shared" si="1749"/>
        <v>0</v>
      </c>
      <c r="G5834" s="286">
        <f t="shared" si="1750"/>
        <v>0</v>
      </c>
    </row>
    <row r="5835" spans="1:7" s="229" customFormat="1" ht="24" customHeight="1" x14ac:dyDescent="0.2">
      <c r="A5835" s="224" t="str">
        <f t="shared" si="1746"/>
        <v/>
      </c>
      <c r="B5835" s="222">
        <f t="shared" si="1747"/>
        <v>0</v>
      </c>
      <c r="C5835" s="223"/>
      <c r="D5835" s="224" t="str">
        <f t="shared" si="1748"/>
        <v/>
      </c>
      <c r="E5835" s="225"/>
      <c r="F5835" s="226">
        <f t="shared" si="1749"/>
        <v>0</v>
      </c>
      <c r="G5835" s="286">
        <f t="shared" si="1750"/>
        <v>0</v>
      </c>
    </row>
    <row r="5836" spans="1:7" ht="24" customHeight="1" x14ac:dyDescent="0.2">
      <c r="A5836" s="287"/>
      <c r="D5836" s="97"/>
      <c r="E5836" s="98"/>
      <c r="F5836" s="273" t="s">
        <v>32</v>
      </c>
      <c r="G5836" s="288">
        <f>SUBTOTAL(9,G5828:G5835)</f>
        <v>0</v>
      </c>
    </row>
    <row r="5837" spans="1:7" ht="24" customHeight="1" x14ac:dyDescent="0.2">
      <c r="A5837" s="287"/>
      <c r="C5837" s="107" t="s">
        <v>606</v>
      </c>
      <c r="D5837" s="97"/>
      <c r="E5837" s="98"/>
      <c r="G5837" s="289"/>
    </row>
    <row r="5838" spans="1:7" s="229" customFormat="1" ht="24" customHeight="1" x14ac:dyDescent="0.2">
      <c r="A5838" s="224" t="str">
        <f t="shared" ref="A5838:A5846" si="1751">IFERROR(VLOOKUP(C5838,Tabla_Insumos,4,FALSE),"")</f>
        <v/>
      </c>
      <c r="B5838" s="222" t="str">
        <f t="shared" ref="B5838:B5846" si="1752">IFERROR(VLOOKUP(C5838,Tabla_Insumos,5,FALSE),"")</f>
        <v/>
      </c>
      <c r="C5838" s="223"/>
      <c r="D5838" s="224" t="str">
        <f t="shared" ref="D5838:D5846" si="1753">IFERROR(VLOOKUP(C5838,Tabla_Insumos,2,FALSE),"")</f>
        <v/>
      </c>
      <c r="E5838" s="225"/>
      <c r="F5838" s="226">
        <f t="shared" ref="F5838:F5846" si="1754">IFERROR(VLOOKUP(C5838,Tabla_Insumos,3,FALSE),0)</f>
        <v>0</v>
      </c>
      <c r="G5838" s="286">
        <f t="shared" ref="G5838:G5846" si="1755">ROUND(E5838*F5838,2)</f>
        <v>0</v>
      </c>
    </row>
    <row r="5839" spans="1:7" s="229" customFormat="1" ht="24" customHeight="1" x14ac:dyDescent="0.2">
      <c r="A5839" s="224" t="str">
        <f t="shared" si="1751"/>
        <v/>
      </c>
      <c r="B5839" s="222" t="str">
        <f t="shared" si="1752"/>
        <v/>
      </c>
      <c r="C5839" s="223"/>
      <c r="D5839" s="224" t="str">
        <f t="shared" si="1753"/>
        <v/>
      </c>
      <c r="E5839" s="225"/>
      <c r="F5839" s="226">
        <f t="shared" si="1754"/>
        <v>0</v>
      </c>
      <c r="G5839" s="286">
        <f t="shared" si="1755"/>
        <v>0</v>
      </c>
    </row>
    <row r="5840" spans="1:7" s="229" customFormat="1" ht="24" customHeight="1" x14ac:dyDescent="0.2">
      <c r="A5840" s="224" t="str">
        <f t="shared" si="1751"/>
        <v/>
      </c>
      <c r="B5840" s="222" t="str">
        <f t="shared" si="1752"/>
        <v/>
      </c>
      <c r="C5840" s="223"/>
      <c r="D5840" s="224" t="str">
        <f t="shared" si="1753"/>
        <v/>
      </c>
      <c r="E5840" s="225"/>
      <c r="F5840" s="226">
        <f t="shared" si="1754"/>
        <v>0</v>
      </c>
      <c r="G5840" s="286">
        <f t="shared" si="1755"/>
        <v>0</v>
      </c>
    </row>
    <row r="5841" spans="1:7" s="229" customFormat="1" ht="24" customHeight="1" x14ac:dyDescent="0.2">
      <c r="A5841" s="224" t="str">
        <f t="shared" si="1751"/>
        <v/>
      </c>
      <c r="B5841" s="222" t="str">
        <f t="shared" si="1752"/>
        <v/>
      </c>
      <c r="C5841" s="223"/>
      <c r="D5841" s="224" t="str">
        <f t="shared" si="1753"/>
        <v/>
      </c>
      <c r="E5841" s="225"/>
      <c r="F5841" s="226">
        <f t="shared" si="1754"/>
        <v>0</v>
      </c>
      <c r="G5841" s="286">
        <f t="shared" si="1755"/>
        <v>0</v>
      </c>
    </row>
    <row r="5842" spans="1:7" s="229" customFormat="1" ht="24" customHeight="1" x14ac:dyDescent="0.2">
      <c r="A5842" s="224" t="str">
        <f t="shared" si="1751"/>
        <v/>
      </c>
      <c r="B5842" s="222" t="str">
        <f t="shared" si="1752"/>
        <v/>
      </c>
      <c r="C5842" s="223"/>
      <c r="D5842" s="224" t="str">
        <f t="shared" si="1753"/>
        <v/>
      </c>
      <c r="E5842" s="225"/>
      <c r="F5842" s="226">
        <f t="shared" si="1754"/>
        <v>0</v>
      </c>
      <c r="G5842" s="286">
        <f t="shared" si="1755"/>
        <v>0</v>
      </c>
    </row>
    <row r="5843" spans="1:7" s="229" customFormat="1" ht="24" customHeight="1" x14ac:dyDescent="0.2">
      <c r="A5843" s="224" t="str">
        <f t="shared" si="1751"/>
        <v/>
      </c>
      <c r="B5843" s="222" t="str">
        <f t="shared" si="1752"/>
        <v/>
      </c>
      <c r="C5843" s="223"/>
      <c r="D5843" s="224" t="str">
        <f t="shared" si="1753"/>
        <v/>
      </c>
      <c r="E5843" s="225"/>
      <c r="F5843" s="226">
        <f t="shared" si="1754"/>
        <v>0</v>
      </c>
      <c r="G5843" s="286">
        <f t="shared" si="1755"/>
        <v>0</v>
      </c>
    </row>
    <row r="5844" spans="1:7" s="229" customFormat="1" ht="24" customHeight="1" x14ac:dyDescent="0.2">
      <c r="A5844" s="224" t="str">
        <f t="shared" si="1751"/>
        <v/>
      </c>
      <c r="B5844" s="222" t="str">
        <f t="shared" si="1752"/>
        <v/>
      </c>
      <c r="C5844" s="223"/>
      <c r="D5844" s="224" t="str">
        <f t="shared" si="1753"/>
        <v/>
      </c>
      <c r="E5844" s="225"/>
      <c r="F5844" s="226">
        <f t="shared" si="1754"/>
        <v>0</v>
      </c>
      <c r="G5844" s="286">
        <f t="shared" si="1755"/>
        <v>0</v>
      </c>
    </row>
    <row r="5845" spans="1:7" s="229" customFormat="1" ht="24" customHeight="1" x14ac:dyDescent="0.2">
      <c r="A5845" s="224" t="str">
        <f t="shared" si="1751"/>
        <v/>
      </c>
      <c r="B5845" s="222" t="str">
        <f t="shared" si="1752"/>
        <v/>
      </c>
      <c r="C5845" s="223"/>
      <c r="D5845" s="224" t="str">
        <f t="shared" si="1753"/>
        <v/>
      </c>
      <c r="E5845" s="225"/>
      <c r="F5845" s="226">
        <f t="shared" si="1754"/>
        <v>0</v>
      </c>
      <c r="G5845" s="286">
        <f t="shared" si="1755"/>
        <v>0</v>
      </c>
    </row>
    <row r="5846" spans="1:7" s="229" customFormat="1" ht="24" customHeight="1" x14ac:dyDescent="0.2">
      <c r="A5846" s="224" t="str">
        <f t="shared" si="1751"/>
        <v/>
      </c>
      <c r="B5846" s="222" t="str">
        <f t="shared" si="1752"/>
        <v/>
      </c>
      <c r="C5846" s="223"/>
      <c r="D5846" s="224" t="str">
        <f t="shared" si="1753"/>
        <v/>
      </c>
      <c r="E5846" s="225"/>
      <c r="F5846" s="226">
        <f t="shared" si="1754"/>
        <v>0</v>
      </c>
      <c r="G5846" s="286">
        <f t="shared" si="1755"/>
        <v>0</v>
      </c>
    </row>
    <row r="5847" spans="1:7" ht="24" customHeight="1" x14ac:dyDescent="0.2">
      <c r="A5847" s="290"/>
      <c r="B5847" s="97"/>
      <c r="D5847" s="97"/>
      <c r="E5847" s="98"/>
      <c r="F5847" s="273" t="s">
        <v>33</v>
      </c>
      <c r="G5847" s="288">
        <f>SUBTOTAL(9,G5838:G5846)</f>
        <v>0</v>
      </c>
    </row>
    <row r="5848" spans="1:7" ht="24" customHeight="1" x14ac:dyDescent="0.2">
      <c r="A5848" s="291"/>
      <c r="B5848" s="97"/>
      <c r="D5848" s="97"/>
      <c r="E5848" s="98"/>
      <c r="G5848" s="289"/>
    </row>
    <row r="5849" spans="1:7" ht="24" customHeight="1" x14ac:dyDescent="0.2">
      <c r="A5849" s="292" t="str">
        <f>B5807</f>
        <v/>
      </c>
      <c r="B5849" s="293" t="str">
        <f>C5807</f>
        <v/>
      </c>
      <c r="C5849" s="104"/>
      <c r="D5849" s="104" t="s">
        <v>34</v>
      </c>
      <c r="E5849" s="105"/>
      <c r="F5849" s="295" t="s">
        <v>35</v>
      </c>
      <c r="G5849" s="294">
        <f>SUBTOTAL(9,G5812:G5848)</f>
        <v>0</v>
      </c>
    </row>
    <row r="5851" spans="1:7" ht="24" customHeight="1" x14ac:dyDescent="0.2">
      <c r="A5851" s="274" t="s">
        <v>37</v>
      </c>
      <c r="B5851" s="275"/>
      <c r="C5851" s="275"/>
      <c r="D5851" s="275"/>
      <c r="E5851" s="275"/>
      <c r="F5851" s="275"/>
      <c r="G5851" s="276"/>
    </row>
    <row r="5852" spans="1:7" ht="24" customHeight="1" x14ac:dyDescent="0.2">
      <c r="A5852" s="277" t="s">
        <v>602</v>
      </c>
      <c r="B5852" s="93" t="str">
        <f>Comitente</f>
        <v>DIRECCION PROVINCIAL DE ESPACIOS VERDES</v>
      </c>
      <c r="C5852" s="89"/>
      <c r="D5852" s="94"/>
      <c r="E5852" s="94"/>
      <c r="F5852" s="95"/>
      <c r="G5852" s="278"/>
    </row>
    <row r="5853" spans="1:7" ht="24" customHeight="1" x14ac:dyDescent="0.2">
      <c r="A5853" s="277" t="s">
        <v>603</v>
      </c>
      <c r="B5853" s="93">
        <f>Contratista</f>
        <v>0</v>
      </c>
      <c r="C5853" s="90"/>
      <c r="D5853" s="90"/>
      <c r="E5853" s="90"/>
      <c r="F5853" s="96"/>
      <c r="G5853" s="279"/>
    </row>
    <row r="5854" spans="1:7" ht="24" customHeight="1" x14ac:dyDescent="0.2">
      <c r="A5854" s="277" t="s">
        <v>24</v>
      </c>
      <c r="B5854" s="93" t="str">
        <f>Obra</f>
        <v>EXTRACCION DE MANGRULLO EXISTENTE, PROVISION DE NUEVO MANGRULLO Y REFUNCIONALIZACION DE JUEGOS DE NIÑOS EN PARQUE DE MAYO</v>
      </c>
      <c r="C5854" s="90"/>
      <c r="D5854" s="90"/>
      <c r="E5854" s="90"/>
      <c r="F5854" s="96" t="s">
        <v>38</v>
      </c>
      <c r="G5854" s="280">
        <f>Fecha_Base</f>
        <v>44865</v>
      </c>
    </row>
    <row r="5855" spans="1:7" ht="24" customHeight="1" x14ac:dyDescent="0.2">
      <c r="A5855" s="281" t="s">
        <v>601</v>
      </c>
      <c r="B5855" s="91" t="str">
        <f>Ubicación</f>
        <v>CAPITAL</v>
      </c>
      <c r="C5855" s="91"/>
      <c r="D5855" s="97"/>
      <c r="E5855" s="98"/>
      <c r="G5855" s="282"/>
    </row>
    <row r="5856" spans="1:7" ht="24" customHeight="1" x14ac:dyDescent="0.2">
      <c r="A5856" s="281" t="s">
        <v>39</v>
      </c>
      <c r="B5856" s="100" t="str">
        <f>IFERROR(VALUE(LEFT(B5857,FIND(".",B5857)-1)),"")</f>
        <v/>
      </c>
      <c r="C5856" s="92" t="str">
        <f>IFERROR(VLOOKUP(B5856,Tabla_CyP,2,FALSE),"")</f>
        <v/>
      </c>
      <c r="E5856" s="98"/>
      <c r="G5856" s="282"/>
    </row>
    <row r="5857" spans="1:123" ht="24" customHeight="1" x14ac:dyDescent="0.2">
      <c r="A5857" s="281" t="s">
        <v>25</v>
      </c>
      <c r="B5857" s="101" t="str">
        <f>IFERROR(VLOOKUP(COUNTIF($A$1:A5857,"ANALISIS DE PRECIOS"),Tabla_NumeroItem,2,FALSE),"")</f>
        <v/>
      </c>
      <c r="C5857" s="92" t="str">
        <f>IFERROR(VLOOKUP(B5857,Tabla_CyP,2,FALSE),"")</f>
        <v/>
      </c>
      <c r="D5857" s="97"/>
      <c r="E5857" s="98"/>
      <c r="F5857" s="96" t="s">
        <v>26</v>
      </c>
      <c r="G5857" s="283" t="str">
        <f>IFERROR(VLOOKUP(B5857,Tabla_CyP,4,FALSE),"")</f>
        <v/>
      </c>
    </row>
    <row r="5858" spans="1:123" ht="24" customHeight="1" x14ac:dyDescent="0.2">
      <c r="A5858" s="281"/>
      <c r="B5858" s="91"/>
      <c r="D5858" s="97"/>
      <c r="E5858" s="98"/>
      <c r="G5858" s="282"/>
    </row>
    <row r="5859" spans="1:123" ht="24" customHeight="1" x14ac:dyDescent="0.2">
      <c r="A5859" s="334" t="s">
        <v>507</v>
      </c>
      <c r="B5859" s="335"/>
      <c r="C5859" s="336" t="s">
        <v>0</v>
      </c>
      <c r="D5859" s="336" t="s">
        <v>27</v>
      </c>
      <c r="E5859" s="338" t="s">
        <v>28</v>
      </c>
      <c r="F5859" s="340" t="s">
        <v>29</v>
      </c>
      <c r="G5859" s="340" t="s">
        <v>30</v>
      </c>
    </row>
    <row r="5860" spans="1:123" s="97" customFormat="1" ht="24" customHeight="1" x14ac:dyDescent="0.2">
      <c r="A5860" s="102" t="s">
        <v>508</v>
      </c>
      <c r="B5860" s="102" t="s">
        <v>509</v>
      </c>
      <c r="C5860" s="337"/>
      <c r="D5860" s="337"/>
      <c r="E5860" s="339"/>
      <c r="F5860" s="341"/>
      <c r="G5860" s="341"/>
      <c r="H5860" s="230"/>
      <c r="I5860" s="230"/>
      <c r="J5860" s="230"/>
      <c r="K5860" s="230"/>
      <c r="L5860" s="230"/>
      <c r="M5860" s="230"/>
      <c r="N5860" s="230"/>
      <c r="O5860" s="230"/>
      <c r="P5860" s="230"/>
      <c r="Q5860" s="230"/>
      <c r="R5860" s="230"/>
      <c r="S5860" s="230"/>
      <c r="T5860" s="230"/>
      <c r="U5860" s="230"/>
      <c r="V5860" s="230"/>
      <c r="W5860" s="230"/>
      <c r="X5860" s="230"/>
      <c r="Y5860" s="230"/>
      <c r="Z5860" s="230"/>
      <c r="AA5860" s="230"/>
      <c r="AB5860" s="230"/>
      <c r="AC5860" s="230"/>
      <c r="AD5860" s="230"/>
      <c r="AE5860" s="230"/>
      <c r="AF5860" s="230"/>
      <c r="AG5860" s="230"/>
      <c r="AH5860" s="230"/>
      <c r="AI5860" s="230"/>
      <c r="AJ5860" s="230"/>
      <c r="AK5860" s="230"/>
      <c r="AL5860" s="230"/>
      <c r="AM5860" s="230"/>
      <c r="AN5860" s="230"/>
      <c r="AO5860" s="230"/>
      <c r="AP5860" s="230"/>
      <c r="AQ5860" s="230"/>
      <c r="AR5860" s="230"/>
      <c r="AS5860" s="230"/>
      <c r="AT5860" s="230"/>
      <c r="AU5860" s="230"/>
      <c r="AV5860" s="230"/>
      <c r="AW5860" s="230"/>
      <c r="AX5860" s="230"/>
      <c r="AY5860" s="230"/>
      <c r="AZ5860" s="230"/>
      <c r="BA5860" s="230"/>
      <c r="BB5860" s="230"/>
      <c r="BC5860" s="230"/>
      <c r="BD5860" s="230"/>
      <c r="BE5860" s="230"/>
      <c r="BF5860" s="230"/>
      <c r="BG5860" s="230"/>
      <c r="BH5860" s="230"/>
      <c r="BI5860" s="230"/>
      <c r="BJ5860" s="230"/>
      <c r="BK5860" s="230"/>
      <c r="BL5860" s="230"/>
      <c r="BM5860" s="230"/>
      <c r="BN5860" s="230"/>
      <c r="BO5860" s="230"/>
      <c r="BP5860" s="230"/>
      <c r="BQ5860" s="230"/>
      <c r="BR5860" s="230"/>
      <c r="BS5860" s="230"/>
      <c r="BT5860" s="230"/>
      <c r="BU5860" s="230"/>
      <c r="BV5860" s="230"/>
      <c r="BW5860" s="230"/>
      <c r="BX5860" s="230"/>
      <c r="BY5860" s="230"/>
      <c r="BZ5860" s="230"/>
      <c r="CA5860" s="230"/>
      <c r="CB5860" s="230"/>
      <c r="CC5860" s="230"/>
      <c r="CD5860" s="230"/>
      <c r="CE5860" s="230"/>
      <c r="CF5860" s="230"/>
      <c r="CG5860" s="230"/>
      <c r="CH5860" s="230"/>
      <c r="CI5860" s="230"/>
      <c r="CJ5860" s="230"/>
      <c r="CK5860" s="230"/>
      <c r="CL5860" s="230"/>
      <c r="CM5860" s="230"/>
      <c r="CN5860" s="230"/>
      <c r="CO5860" s="230"/>
      <c r="CP5860" s="230"/>
      <c r="CQ5860" s="230"/>
      <c r="CR5860" s="230"/>
      <c r="CS5860" s="230"/>
      <c r="CT5860" s="230"/>
      <c r="CU5860" s="230"/>
      <c r="CV5860" s="230"/>
      <c r="CW5860" s="230"/>
      <c r="CX5860" s="230"/>
      <c r="CY5860" s="230"/>
      <c r="CZ5860" s="230"/>
      <c r="DA5860" s="230"/>
      <c r="DB5860" s="230"/>
      <c r="DC5860" s="230"/>
      <c r="DD5860" s="230"/>
      <c r="DE5860" s="230"/>
      <c r="DF5860" s="230"/>
      <c r="DG5860" s="230"/>
      <c r="DH5860" s="230"/>
      <c r="DI5860" s="230"/>
      <c r="DJ5860" s="230"/>
      <c r="DK5860" s="230"/>
      <c r="DL5860" s="230"/>
      <c r="DM5860" s="230"/>
      <c r="DN5860" s="230"/>
      <c r="DO5860" s="230"/>
      <c r="DP5860" s="230"/>
      <c r="DQ5860" s="230"/>
      <c r="DR5860" s="230"/>
      <c r="DS5860" s="230"/>
    </row>
    <row r="5861" spans="1:123" ht="24" customHeight="1" x14ac:dyDescent="0.2">
      <c r="A5861" s="284"/>
      <c r="B5861" s="103"/>
      <c r="C5861" s="143" t="s">
        <v>604</v>
      </c>
      <c r="D5861" s="104"/>
      <c r="E5861" s="105"/>
      <c r="F5861" s="106"/>
      <c r="G5861" s="285"/>
    </row>
    <row r="5862" spans="1:123" s="229" customFormat="1" ht="24" customHeight="1" x14ac:dyDescent="0.2">
      <c r="A5862" s="224" t="str">
        <f t="shared" ref="A5862:A5875" si="1756">IFERROR(VLOOKUP(C5862,Tabla_Insumos,4,FALSE),"")</f>
        <v/>
      </c>
      <c r="B5862" s="222" t="str">
        <f>IFERROR(VLOOKUP(C5862,Tabla_Insumos,5,FALSE),"")</f>
        <v/>
      </c>
      <c r="C5862" s="223"/>
      <c r="D5862" s="224" t="str">
        <f t="shared" ref="D5862:D5875" si="1757">IFERROR(VLOOKUP(C5862,Tabla_Insumos,2,FALSE),"")</f>
        <v/>
      </c>
      <c r="E5862" s="225"/>
      <c r="F5862" s="226">
        <f t="shared" ref="F5862:F5875" si="1758">IFERROR(VLOOKUP(C5862,Tabla_Insumos,3,FALSE),0)</f>
        <v>0</v>
      </c>
      <c r="G5862" s="286">
        <f>ROUND(E5862*F5862,2)</f>
        <v>0</v>
      </c>
    </row>
    <row r="5863" spans="1:123" s="229" customFormat="1" ht="24" customHeight="1" x14ac:dyDescent="0.2">
      <c r="A5863" s="224" t="str">
        <f t="shared" si="1756"/>
        <v/>
      </c>
      <c r="B5863" s="222" t="str">
        <f t="shared" ref="B5863:B5875" si="1759">IFERROR(VLOOKUP(C5863,Tabla_Insumos,5,FALSE),"")</f>
        <v/>
      </c>
      <c r="C5863" s="223"/>
      <c r="D5863" s="224" t="str">
        <f t="shared" si="1757"/>
        <v/>
      </c>
      <c r="E5863" s="225"/>
      <c r="F5863" s="226">
        <f t="shared" si="1758"/>
        <v>0</v>
      </c>
      <c r="G5863" s="286">
        <f t="shared" ref="G5863:G5875" si="1760">ROUND(E5863*F5863,2)</f>
        <v>0</v>
      </c>
    </row>
    <row r="5864" spans="1:123" s="229" customFormat="1" ht="24" customHeight="1" x14ac:dyDescent="0.2">
      <c r="A5864" s="224" t="str">
        <f t="shared" si="1756"/>
        <v/>
      </c>
      <c r="B5864" s="222" t="str">
        <f t="shared" si="1759"/>
        <v/>
      </c>
      <c r="C5864" s="223"/>
      <c r="D5864" s="224" t="str">
        <f t="shared" si="1757"/>
        <v/>
      </c>
      <c r="E5864" s="225"/>
      <c r="F5864" s="226">
        <f t="shared" si="1758"/>
        <v>0</v>
      </c>
      <c r="G5864" s="286">
        <f t="shared" si="1760"/>
        <v>0</v>
      </c>
    </row>
    <row r="5865" spans="1:123" s="229" customFormat="1" ht="24" customHeight="1" x14ac:dyDescent="0.2">
      <c r="A5865" s="224" t="str">
        <f t="shared" si="1756"/>
        <v/>
      </c>
      <c r="B5865" s="222" t="str">
        <f t="shared" si="1759"/>
        <v/>
      </c>
      <c r="C5865" s="223"/>
      <c r="D5865" s="224" t="str">
        <f t="shared" si="1757"/>
        <v/>
      </c>
      <c r="E5865" s="225"/>
      <c r="F5865" s="226">
        <f t="shared" si="1758"/>
        <v>0</v>
      </c>
      <c r="G5865" s="286">
        <f t="shared" si="1760"/>
        <v>0</v>
      </c>
    </row>
    <row r="5866" spans="1:123" s="229" customFormat="1" ht="24" customHeight="1" x14ac:dyDescent="0.2">
      <c r="A5866" s="224" t="str">
        <f t="shared" si="1756"/>
        <v/>
      </c>
      <c r="B5866" s="222" t="str">
        <f t="shared" si="1759"/>
        <v/>
      </c>
      <c r="C5866" s="223"/>
      <c r="D5866" s="224" t="str">
        <f t="shared" si="1757"/>
        <v/>
      </c>
      <c r="E5866" s="225"/>
      <c r="F5866" s="226">
        <f t="shared" si="1758"/>
        <v>0</v>
      </c>
      <c r="G5866" s="286">
        <f t="shared" si="1760"/>
        <v>0</v>
      </c>
    </row>
    <row r="5867" spans="1:123" s="229" customFormat="1" ht="24" customHeight="1" x14ac:dyDescent="0.2">
      <c r="A5867" s="224" t="str">
        <f t="shared" si="1756"/>
        <v/>
      </c>
      <c r="B5867" s="222" t="str">
        <f t="shared" si="1759"/>
        <v/>
      </c>
      <c r="C5867" s="223"/>
      <c r="D5867" s="224" t="str">
        <f t="shared" si="1757"/>
        <v/>
      </c>
      <c r="E5867" s="225"/>
      <c r="F5867" s="226">
        <f t="shared" si="1758"/>
        <v>0</v>
      </c>
      <c r="G5867" s="286">
        <f t="shared" si="1760"/>
        <v>0</v>
      </c>
    </row>
    <row r="5868" spans="1:123" s="229" customFormat="1" ht="24" customHeight="1" x14ac:dyDescent="0.2">
      <c r="A5868" s="224" t="str">
        <f t="shared" si="1756"/>
        <v/>
      </c>
      <c r="B5868" s="222" t="str">
        <f t="shared" si="1759"/>
        <v/>
      </c>
      <c r="C5868" s="223"/>
      <c r="D5868" s="224" t="str">
        <f t="shared" si="1757"/>
        <v/>
      </c>
      <c r="E5868" s="225"/>
      <c r="F5868" s="226">
        <f t="shared" si="1758"/>
        <v>0</v>
      </c>
      <c r="G5868" s="286">
        <f t="shared" si="1760"/>
        <v>0</v>
      </c>
    </row>
    <row r="5869" spans="1:123" s="229" customFormat="1" ht="24" customHeight="1" x14ac:dyDescent="0.2">
      <c r="A5869" s="224" t="str">
        <f t="shared" si="1756"/>
        <v/>
      </c>
      <c r="B5869" s="222" t="str">
        <f t="shared" si="1759"/>
        <v/>
      </c>
      <c r="C5869" s="223"/>
      <c r="D5869" s="224" t="str">
        <f t="shared" si="1757"/>
        <v/>
      </c>
      <c r="E5869" s="225"/>
      <c r="F5869" s="226">
        <f t="shared" si="1758"/>
        <v>0</v>
      </c>
      <c r="G5869" s="286">
        <f t="shared" si="1760"/>
        <v>0</v>
      </c>
    </row>
    <row r="5870" spans="1:123" s="229" customFormat="1" ht="24" customHeight="1" x14ac:dyDescent="0.2">
      <c r="A5870" s="224" t="str">
        <f t="shared" si="1756"/>
        <v/>
      </c>
      <c r="B5870" s="222" t="str">
        <f t="shared" si="1759"/>
        <v/>
      </c>
      <c r="C5870" s="223"/>
      <c r="D5870" s="224" t="str">
        <f t="shared" si="1757"/>
        <v/>
      </c>
      <c r="E5870" s="225"/>
      <c r="F5870" s="226">
        <f t="shared" si="1758"/>
        <v>0</v>
      </c>
      <c r="G5870" s="286">
        <f t="shared" si="1760"/>
        <v>0</v>
      </c>
    </row>
    <row r="5871" spans="1:123" s="229" customFormat="1" ht="24" customHeight="1" x14ac:dyDescent="0.2">
      <c r="A5871" s="224" t="str">
        <f t="shared" si="1756"/>
        <v/>
      </c>
      <c r="B5871" s="222" t="str">
        <f t="shared" si="1759"/>
        <v/>
      </c>
      <c r="C5871" s="223"/>
      <c r="D5871" s="224" t="str">
        <f t="shared" si="1757"/>
        <v/>
      </c>
      <c r="E5871" s="225"/>
      <c r="F5871" s="226">
        <f t="shared" si="1758"/>
        <v>0</v>
      </c>
      <c r="G5871" s="286">
        <f t="shared" si="1760"/>
        <v>0</v>
      </c>
    </row>
    <row r="5872" spans="1:123" s="229" customFormat="1" ht="24" customHeight="1" x14ac:dyDescent="0.2">
      <c r="A5872" s="224" t="str">
        <f t="shared" si="1756"/>
        <v/>
      </c>
      <c r="B5872" s="222" t="str">
        <f t="shared" si="1759"/>
        <v/>
      </c>
      <c r="C5872" s="223"/>
      <c r="D5872" s="224" t="str">
        <f t="shared" si="1757"/>
        <v/>
      </c>
      <c r="E5872" s="225"/>
      <c r="F5872" s="226">
        <f t="shared" si="1758"/>
        <v>0</v>
      </c>
      <c r="G5872" s="286">
        <f t="shared" si="1760"/>
        <v>0</v>
      </c>
    </row>
    <row r="5873" spans="1:7" s="229" customFormat="1" ht="24" customHeight="1" x14ac:dyDescent="0.2">
      <c r="A5873" s="224" t="str">
        <f t="shared" si="1756"/>
        <v/>
      </c>
      <c r="B5873" s="222" t="str">
        <f t="shared" si="1759"/>
        <v/>
      </c>
      <c r="C5873" s="223"/>
      <c r="D5873" s="224" t="str">
        <f t="shared" si="1757"/>
        <v/>
      </c>
      <c r="E5873" s="225"/>
      <c r="F5873" s="226">
        <f t="shared" si="1758"/>
        <v>0</v>
      </c>
      <c r="G5873" s="286">
        <f t="shared" si="1760"/>
        <v>0</v>
      </c>
    </row>
    <row r="5874" spans="1:7" s="229" customFormat="1" ht="24" customHeight="1" x14ac:dyDescent="0.2">
      <c r="A5874" s="224" t="str">
        <f t="shared" si="1756"/>
        <v/>
      </c>
      <c r="B5874" s="222" t="str">
        <f t="shared" si="1759"/>
        <v/>
      </c>
      <c r="C5874" s="223"/>
      <c r="D5874" s="224" t="str">
        <f t="shared" si="1757"/>
        <v/>
      </c>
      <c r="E5874" s="225"/>
      <c r="F5874" s="226">
        <f t="shared" si="1758"/>
        <v>0</v>
      </c>
      <c r="G5874" s="286">
        <f t="shared" si="1760"/>
        <v>0</v>
      </c>
    </row>
    <row r="5875" spans="1:7" s="229" customFormat="1" ht="24" customHeight="1" x14ac:dyDescent="0.2">
      <c r="A5875" s="224" t="str">
        <f t="shared" si="1756"/>
        <v/>
      </c>
      <c r="B5875" s="222" t="str">
        <f t="shared" si="1759"/>
        <v/>
      </c>
      <c r="C5875" s="223"/>
      <c r="D5875" s="224" t="str">
        <f t="shared" si="1757"/>
        <v/>
      </c>
      <c r="E5875" s="225"/>
      <c r="F5875" s="227">
        <f t="shared" si="1758"/>
        <v>0</v>
      </c>
      <c r="G5875" s="286">
        <f t="shared" si="1760"/>
        <v>0</v>
      </c>
    </row>
    <row r="5876" spans="1:7" ht="24" customHeight="1" x14ac:dyDescent="0.2">
      <c r="A5876" s="287"/>
      <c r="D5876" s="97"/>
      <c r="E5876" s="98"/>
      <c r="F5876" s="273" t="s">
        <v>31</v>
      </c>
      <c r="G5876" s="288">
        <f>SUBTOTAL(9,G5862:G5875)</f>
        <v>0</v>
      </c>
    </row>
    <row r="5877" spans="1:7" ht="24" customHeight="1" x14ac:dyDescent="0.2">
      <c r="A5877" s="287"/>
      <c r="C5877" s="107" t="s">
        <v>605</v>
      </c>
      <c r="D5877" s="97"/>
      <c r="E5877" s="98"/>
      <c r="G5877" s="289"/>
    </row>
    <row r="5878" spans="1:7" s="229" customFormat="1" ht="24" customHeight="1" x14ac:dyDescent="0.2">
      <c r="A5878" s="224" t="str">
        <f t="shared" ref="A5878:A5885" si="1761">IFERROR(VLOOKUP(C5878,Tabla_Insumos,4,FALSE),"")</f>
        <v/>
      </c>
      <c r="B5878" s="222">
        <f t="shared" ref="B5878:B5885" si="1762">IFERROR(VLOOKUP(A5878,Tabla_Indices,5,FALSE),"")</f>
        <v>0</v>
      </c>
      <c r="C5878" s="223"/>
      <c r="D5878" s="224" t="str">
        <f t="shared" ref="D5878:D5885" si="1763">IFERROR(VLOOKUP(C5878,Tabla_Insumos,2,FALSE),"")</f>
        <v/>
      </c>
      <c r="E5878" s="225"/>
      <c r="F5878" s="228">
        <f t="shared" ref="F5878:F5885" si="1764">IFERROR(VLOOKUP(C5878,Tabla_Insumos,3,FALSE),0)</f>
        <v>0</v>
      </c>
      <c r="G5878" s="286">
        <f>ROUND(E5878*F5878,2)</f>
        <v>0</v>
      </c>
    </row>
    <row r="5879" spans="1:7" s="229" customFormat="1" ht="24" customHeight="1" x14ac:dyDescent="0.2">
      <c r="A5879" s="224" t="str">
        <f t="shared" si="1761"/>
        <v/>
      </c>
      <c r="B5879" s="222">
        <f t="shared" si="1762"/>
        <v>0</v>
      </c>
      <c r="C5879" s="223"/>
      <c r="D5879" s="224" t="str">
        <f t="shared" si="1763"/>
        <v/>
      </c>
      <c r="E5879" s="225"/>
      <c r="F5879" s="228">
        <f t="shared" si="1764"/>
        <v>0</v>
      </c>
      <c r="G5879" s="286">
        <f>ROUND(E5879*F5879,2)</f>
        <v>0</v>
      </c>
    </row>
    <row r="5880" spans="1:7" s="229" customFormat="1" ht="24" customHeight="1" x14ac:dyDescent="0.2">
      <c r="A5880" s="224" t="str">
        <f t="shared" si="1761"/>
        <v/>
      </c>
      <c r="B5880" s="222">
        <f t="shared" si="1762"/>
        <v>0</v>
      </c>
      <c r="C5880" s="223"/>
      <c r="D5880" s="224" t="str">
        <f t="shared" si="1763"/>
        <v/>
      </c>
      <c r="E5880" s="225"/>
      <c r="F5880" s="228">
        <f t="shared" si="1764"/>
        <v>0</v>
      </c>
      <c r="G5880" s="286">
        <f t="shared" ref="G5880:G5885" si="1765">ROUND(E5880*F5880,2)</f>
        <v>0</v>
      </c>
    </row>
    <row r="5881" spans="1:7" s="229" customFormat="1" ht="24" customHeight="1" x14ac:dyDescent="0.2">
      <c r="A5881" s="224" t="str">
        <f t="shared" si="1761"/>
        <v/>
      </c>
      <c r="B5881" s="222">
        <f t="shared" si="1762"/>
        <v>0</v>
      </c>
      <c r="C5881" s="223"/>
      <c r="D5881" s="224" t="str">
        <f t="shared" si="1763"/>
        <v/>
      </c>
      <c r="E5881" s="225"/>
      <c r="F5881" s="228">
        <f t="shared" si="1764"/>
        <v>0</v>
      </c>
      <c r="G5881" s="286">
        <f t="shared" si="1765"/>
        <v>0</v>
      </c>
    </row>
    <row r="5882" spans="1:7" s="229" customFormat="1" ht="24" customHeight="1" x14ac:dyDescent="0.2">
      <c r="A5882" s="224" t="str">
        <f t="shared" si="1761"/>
        <v/>
      </c>
      <c r="B5882" s="222">
        <f t="shared" si="1762"/>
        <v>0</v>
      </c>
      <c r="C5882" s="223"/>
      <c r="D5882" s="224" t="str">
        <f t="shared" si="1763"/>
        <v/>
      </c>
      <c r="E5882" s="225"/>
      <c r="F5882" s="226">
        <f t="shared" si="1764"/>
        <v>0</v>
      </c>
      <c r="G5882" s="286">
        <f t="shared" si="1765"/>
        <v>0</v>
      </c>
    </row>
    <row r="5883" spans="1:7" s="229" customFormat="1" ht="24" customHeight="1" x14ac:dyDescent="0.2">
      <c r="A5883" s="224" t="str">
        <f t="shared" si="1761"/>
        <v/>
      </c>
      <c r="B5883" s="222">
        <f t="shared" si="1762"/>
        <v>0</v>
      </c>
      <c r="C5883" s="223"/>
      <c r="D5883" s="224" t="str">
        <f t="shared" si="1763"/>
        <v/>
      </c>
      <c r="E5883" s="225"/>
      <c r="F5883" s="226">
        <f t="shared" si="1764"/>
        <v>0</v>
      </c>
      <c r="G5883" s="286">
        <f t="shared" si="1765"/>
        <v>0</v>
      </c>
    </row>
    <row r="5884" spans="1:7" s="229" customFormat="1" ht="24" customHeight="1" x14ac:dyDescent="0.2">
      <c r="A5884" s="224" t="str">
        <f t="shared" si="1761"/>
        <v/>
      </c>
      <c r="B5884" s="222">
        <f t="shared" si="1762"/>
        <v>0</v>
      </c>
      <c r="C5884" s="223"/>
      <c r="D5884" s="224" t="str">
        <f t="shared" si="1763"/>
        <v/>
      </c>
      <c r="E5884" s="225"/>
      <c r="F5884" s="226">
        <f t="shared" si="1764"/>
        <v>0</v>
      </c>
      <c r="G5884" s="286">
        <f t="shared" si="1765"/>
        <v>0</v>
      </c>
    </row>
    <row r="5885" spans="1:7" s="229" customFormat="1" ht="24" customHeight="1" x14ac:dyDescent="0.2">
      <c r="A5885" s="224" t="str">
        <f t="shared" si="1761"/>
        <v/>
      </c>
      <c r="B5885" s="222">
        <f t="shared" si="1762"/>
        <v>0</v>
      </c>
      <c r="C5885" s="223"/>
      <c r="D5885" s="224" t="str">
        <f t="shared" si="1763"/>
        <v/>
      </c>
      <c r="E5885" s="225"/>
      <c r="F5885" s="226">
        <f t="shared" si="1764"/>
        <v>0</v>
      </c>
      <c r="G5885" s="286">
        <f t="shared" si="1765"/>
        <v>0</v>
      </c>
    </row>
    <row r="5886" spans="1:7" ht="24" customHeight="1" x14ac:dyDescent="0.2">
      <c r="A5886" s="287"/>
      <c r="D5886" s="97"/>
      <c r="E5886" s="98"/>
      <c r="F5886" s="273" t="s">
        <v>32</v>
      </c>
      <c r="G5886" s="288">
        <f>SUBTOTAL(9,G5878:G5885)</f>
        <v>0</v>
      </c>
    </row>
    <row r="5887" spans="1:7" ht="24" customHeight="1" x14ac:dyDescent="0.2">
      <c r="A5887" s="287"/>
      <c r="C5887" s="107" t="s">
        <v>606</v>
      </c>
      <c r="D5887" s="97"/>
      <c r="E5887" s="98"/>
      <c r="G5887" s="289"/>
    </row>
    <row r="5888" spans="1:7" s="229" customFormat="1" ht="24" customHeight="1" x14ac:dyDescent="0.2">
      <c r="A5888" s="224" t="str">
        <f t="shared" ref="A5888:A5896" si="1766">IFERROR(VLOOKUP(C5888,Tabla_Insumos,4,FALSE),"")</f>
        <v/>
      </c>
      <c r="B5888" s="222" t="str">
        <f t="shared" ref="B5888:B5896" si="1767">IFERROR(VLOOKUP(C5888,Tabla_Insumos,5,FALSE),"")</f>
        <v/>
      </c>
      <c r="C5888" s="223"/>
      <c r="D5888" s="224" t="str">
        <f t="shared" ref="D5888:D5896" si="1768">IFERROR(VLOOKUP(C5888,Tabla_Insumos,2,FALSE),"")</f>
        <v/>
      </c>
      <c r="E5888" s="225"/>
      <c r="F5888" s="226">
        <f t="shared" ref="F5888:F5896" si="1769">IFERROR(VLOOKUP(C5888,Tabla_Insumos,3,FALSE),0)</f>
        <v>0</v>
      </c>
      <c r="G5888" s="286">
        <f t="shared" ref="G5888:G5896" si="1770">ROUND(E5888*F5888,2)</f>
        <v>0</v>
      </c>
    </row>
    <row r="5889" spans="1:7" s="229" customFormat="1" ht="24" customHeight="1" x14ac:dyDescent="0.2">
      <c r="A5889" s="224" t="str">
        <f t="shared" si="1766"/>
        <v/>
      </c>
      <c r="B5889" s="222" t="str">
        <f t="shared" si="1767"/>
        <v/>
      </c>
      <c r="C5889" s="223"/>
      <c r="D5889" s="224" t="str">
        <f t="shared" si="1768"/>
        <v/>
      </c>
      <c r="E5889" s="225"/>
      <c r="F5889" s="226">
        <f t="shared" si="1769"/>
        <v>0</v>
      </c>
      <c r="G5889" s="286">
        <f t="shared" si="1770"/>
        <v>0</v>
      </c>
    </row>
    <row r="5890" spans="1:7" s="229" customFormat="1" ht="24" customHeight="1" x14ac:dyDescent="0.2">
      <c r="A5890" s="224" t="str">
        <f t="shared" si="1766"/>
        <v/>
      </c>
      <c r="B5890" s="222" t="str">
        <f t="shared" si="1767"/>
        <v/>
      </c>
      <c r="C5890" s="223"/>
      <c r="D5890" s="224" t="str">
        <f t="shared" si="1768"/>
        <v/>
      </c>
      <c r="E5890" s="225"/>
      <c r="F5890" s="226">
        <f t="shared" si="1769"/>
        <v>0</v>
      </c>
      <c r="G5890" s="286">
        <f t="shared" si="1770"/>
        <v>0</v>
      </c>
    </row>
    <row r="5891" spans="1:7" s="229" customFormat="1" ht="24" customHeight="1" x14ac:dyDescent="0.2">
      <c r="A5891" s="224" t="str">
        <f t="shared" si="1766"/>
        <v/>
      </c>
      <c r="B5891" s="222" t="str">
        <f t="shared" si="1767"/>
        <v/>
      </c>
      <c r="C5891" s="223"/>
      <c r="D5891" s="224" t="str">
        <f t="shared" si="1768"/>
        <v/>
      </c>
      <c r="E5891" s="225"/>
      <c r="F5891" s="226">
        <f t="shared" si="1769"/>
        <v>0</v>
      </c>
      <c r="G5891" s="286">
        <f t="shared" si="1770"/>
        <v>0</v>
      </c>
    </row>
    <row r="5892" spans="1:7" s="229" customFormat="1" ht="24" customHeight="1" x14ac:dyDescent="0.2">
      <c r="A5892" s="224" t="str">
        <f t="shared" si="1766"/>
        <v/>
      </c>
      <c r="B5892" s="222" t="str">
        <f t="shared" si="1767"/>
        <v/>
      </c>
      <c r="C5892" s="223"/>
      <c r="D5892" s="224" t="str">
        <f t="shared" si="1768"/>
        <v/>
      </c>
      <c r="E5892" s="225"/>
      <c r="F5892" s="226">
        <f t="shared" si="1769"/>
        <v>0</v>
      </c>
      <c r="G5892" s="286">
        <f t="shared" si="1770"/>
        <v>0</v>
      </c>
    </row>
    <row r="5893" spans="1:7" s="229" customFormat="1" ht="24" customHeight="1" x14ac:dyDescent="0.2">
      <c r="A5893" s="224" t="str">
        <f t="shared" si="1766"/>
        <v/>
      </c>
      <c r="B5893" s="222" t="str">
        <f t="shared" si="1767"/>
        <v/>
      </c>
      <c r="C5893" s="223"/>
      <c r="D5893" s="224" t="str">
        <f t="shared" si="1768"/>
        <v/>
      </c>
      <c r="E5893" s="225"/>
      <c r="F5893" s="226">
        <f t="shared" si="1769"/>
        <v>0</v>
      </c>
      <c r="G5893" s="286">
        <f t="shared" si="1770"/>
        <v>0</v>
      </c>
    </row>
    <row r="5894" spans="1:7" s="229" customFormat="1" ht="24" customHeight="1" x14ac:dyDescent="0.2">
      <c r="A5894" s="224" t="str">
        <f t="shared" si="1766"/>
        <v/>
      </c>
      <c r="B5894" s="222" t="str">
        <f t="shared" si="1767"/>
        <v/>
      </c>
      <c r="C5894" s="223"/>
      <c r="D5894" s="224" t="str">
        <f t="shared" si="1768"/>
        <v/>
      </c>
      <c r="E5894" s="225"/>
      <c r="F5894" s="226">
        <f t="shared" si="1769"/>
        <v>0</v>
      </c>
      <c r="G5894" s="286">
        <f t="shared" si="1770"/>
        <v>0</v>
      </c>
    </row>
    <row r="5895" spans="1:7" s="229" customFormat="1" ht="24" customHeight="1" x14ac:dyDescent="0.2">
      <c r="A5895" s="224" t="str">
        <f t="shared" si="1766"/>
        <v/>
      </c>
      <c r="B5895" s="222" t="str">
        <f t="shared" si="1767"/>
        <v/>
      </c>
      <c r="C5895" s="223"/>
      <c r="D5895" s="224" t="str">
        <f t="shared" si="1768"/>
        <v/>
      </c>
      <c r="E5895" s="225"/>
      <c r="F5895" s="226">
        <f t="shared" si="1769"/>
        <v>0</v>
      </c>
      <c r="G5895" s="286">
        <f t="shared" si="1770"/>
        <v>0</v>
      </c>
    </row>
    <row r="5896" spans="1:7" s="229" customFormat="1" ht="24" customHeight="1" x14ac:dyDescent="0.2">
      <c r="A5896" s="224" t="str">
        <f t="shared" si="1766"/>
        <v/>
      </c>
      <c r="B5896" s="222" t="str">
        <f t="shared" si="1767"/>
        <v/>
      </c>
      <c r="C5896" s="223"/>
      <c r="D5896" s="224" t="str">
        <f t="shared" si="1768"/>
        <v/>
      </c>
      <c r="E5896" s="225"/>
      <c r="F5896" s="226">
        <f t="shared" si="1769"/>
        <v>0</v>
      </c>
      <c r="G5896" s="286">
        <f t="shared" si="1770"/>
        <v>0</v>
      </c>
    </row>
    <row r="5897" spans="1:7" ht="24" customHeight="1" x14ac:dyDescent="0.2">
      <c r="A5897" s="290"/>
      <c r="B5897" s="97"/>
      <c r="D5897" s="97"/>
      <c r="E5897" s="98"/>
      <c r="F5897" s="273" t="s">
        <v>33</v>
      </c>
      <c r="G5897" s="288">
        <f>SUBTOTAL(9,G5888:G5896)</f>
        <v>0</v>
      </c>
    </row>
    <row r="5898" spans="1:7" ht="24" customHeight="1" x14ac:dyDescent="0.2">
      <c r="A5898" s="291"/>
      <c r="B5898" s="97"/>
      <c r="D5898" s="97"/>
      <c r="E5898" s="98"/>
      <c r="G5898" s="289"/>
    </row>
    <row r="5899" spans="1:7" ht="24" customHeight="1" x14ac:dyDescent="0.2">
      <c r="A5899" s="292" t="str">
        <f>B5857</f>
        <v/>
      </c>
      <c r="B5899" s="293" t="str">
        <f>C5857</f>
        <v/>
      </c>
      <c r="C5899" s="104"/>
      <c r="D5899" s="104" t="s">
        <v>34</v>
      </c>
      <c r="E5899" s="105"/>
      <c r="F5899" s="295" t="s">
        <v>35</v>
      </c>
      <c r="G5899" s="294">
        <f>SUBTOTAL(9,G5862:G5898)</f>
        <v>0</v>
      </c>
    </row>
    <row r="5901" spans="1:7" ht="24" customHeight="1" x14ac:dyDescent="0.2">
      <c r="A5901" s="274" t="s">
        <v>37</v>
      </c>
      <c r="B5901" s="275"/>
      <c r="C5901" s="275"/>
      <c r="D5901" s="275"/>
      <c r="E5901" s="275"/>
      <c r="F5901" s="275"/>
      <c r="G5901" s="276"/>
    </row>
    <row r="5902" spans="1:7" ht="24" customHeight="1" x14ac:dyDescent="0.2">
      <c r="A5902" s="277" t="s">
        <v>602</v>
      </c>
      <c r="B5902" s="93" t="str">
        <f>Comitente</f>
        <v>DIRECCION PROVINCIAL DE ESPACIOS VERDES</v>
      </c>
      <c r="C5902" s="89"/>
      <c r="D5902" s="94"/>
      <c r="E5902" s="94"/>
      <c r="F5902" s="95"/>
      <c r="G5902" s="278"/>
    </row>
    <row r="5903" spans="1:7" ht="24" customHeight="1" x14ac:dyDescent="0.2">
      <c r="A5903" s="277" t="s">
        <v>603</v>
      </c>
      <c r="B5903" s="93">
        <f>Contratista</f>
        <v>0</v>
      </c>
      <c r="C5903" s="90"/>
      <c r="D5903" s="90"/>
      <c r="E5903" s="90"/>
      <c r="F5903" s="96"/>
      <c r="G5903" s="279"/>
    </row>
    <row r="5904" spans="1:7" ht="24" customHeight="1" x14ac:dyDescent="0.2">
      <c r="A5904" s="277" t="s">
        <v>24</v>
      </c>
      <c r="B5904" s="93" t="str">
        <f>Obra</f>
        <v>EXTRACCION DE MANGRULLO EXISTENTE, PROVISION DE NUEVO MANGRULLO Y REFUNCIONALIZACION DE JUEGOS DE NIÑOS EN PARQUE DE MAYO</v>
      </c>
      <c r="C5904" s="90"/>
      <c r="D5904" s="90"/>
      <c r="E5904" s="90"/>
      <c r="F5904" s="96" t="s">
        <v>38</v>
      </c>
      <c r="G5904" s="280">
        <f>Fecha_Base</f>
        <v>44865</v>
      </c>
    </row>
    <row r="5905" spans="1:123" ht="24" customHeight="1" x14ac:dyDescent="0.2">
      <c r="A5905" s="281" t="s">
        <v>601</v>
      </c>
      <c r="B5905" s="91" t="str">
        <f>Ubicación</f>
        <v>CAPITAL</v>
      </c>
      <c r="C5905" s="91"/>
      <c r="D5905" s="97"/>
      <c r="E5905" s="98"/>
      <c r="G5905" s="282"/>
    </row>
    <row r="5906" spans="1:123" ht="24" customHeight="1" x14ac:dyDescent="0.2">
      <c r="A5906" s="281" t="s">
        <v>39</v>
      </c>
      <c r="B5906" s="100" t="str">
        <f>IFERROR(VALUE(LEFT(B5907,FIND(".",B5907)-1)),"")</f>
        <v/>
      </c>
      <c r="C5906" s="92" t="str">
        <f>IFERROR(VLOOKUP(B5906,Tabla_CyP,2,FALSE),"")</f>
        <v/>
      </c>
      <c r="E5906" s="98"/>
      <c r="G5906" s="282"/>
    </row>
    <row r="5907" spans="1:123" ht="24" customHeight="1" x14ac:dyDescent="0.2">
      <c r="A5907" s="281" t="s">
        <v>25</v>
      </c>
      <c r="B5907" s="101" t="str">
        <f>IFERROR(VLOOKUP(COUNTIF($A$1:A5907,"ANALISIS DE PRECIOS"),Tabla_NumeroItem,2,FALSE),"")</f>
        <v/>
      </c>
      <c r="C5907" s="92" t="str">
        <f>IFERROR(VLOOKUP(B5907,Tabla_CyP,2,FALSE),"")</f>
        <v/>
      </c>
      <c r="D5907" s="97"/>
      <c r="E5907" s="98"/>
      <c r="F5907" s="96" t="s">
        <v>26</v>
      </c>
      <c r="G5907" s="283" t="str">
        <f>IFERROR(VLOOKUP(B5907,Tabla_CyP,4,FALSE),"")</f>
        <v/>
      </c>
    </row>
    <row r="5908" spans="1:123" ht="24" customHeight="1" x14ac:dyDescent="0.2">
      <c r="A5908" s="281"/>
      <c r="B5908" s="91"/>
      <c r="D5908" s="97"/>
      <c r="E5908" s="98"/>
      <c r="G5908" s="282"/>
    </row>
    <row r="5909" spans="1:123" ht="24" customHeight="1" x14ac:dyDescent="0.2">
      <c r="A5909" s="334" t="s">
        <v>507</v>
      </c>
      <c r="B5909" s="335"/>
      <c r="C5909" s="336" t="s">
        <v>0</v>
      </c>
      <c r="D5909" s="336" t="s">
        <v>27</v>
      </c>
      <c r="E5909" s="338" t="s">
        <v>28</v>
      </c>
      <c r="F5909" s="340" t="s">
        <v>29</v>
      </c>
      <c r="G5909" s="340" t="s">
        <v>30</v>
      </c>
    </row>
    <row r="5910" spans="1:123" s="97" customFormat="1" ht="24" customHeight="1" x14ac:dyDescent="0.2">
      <c r="A5910" s="102" t="s">
        <v>508</v>
      </c>
      <c r="B5910" s="102" t="s">
        <v>509</v>
      </c>
      <c r="C5910" s="337"/>
      <c r="D5910" s="337"/>
      <c r="E5910" s="339"/>
      <c r="F5910" s="341"/>
      <c r="G5910" s="341"/>
      <c r="H5910" s="230"/>
      <c r="I5910" s="230"/>
      <c r="J5910" s="230"/>
      <c r="K5910" s="230"/>
      <c r="L5910" s="230"/>
      <c r="M5910" s="230"/>
      <c r="N5910" s="230"/>
      <c r="O5910" s="230"/>
      <c r="P5910" s="230"/>
      <c r="Q5910" s="230"/>
      <c r="R5910" s="230"/>
      <c r="S5910" s="230"/>
      <c r="T5910" s="230"/>
      <c r="U5910" s="230"/>
      <c r="V5910" s="230"/>
      <c r="W5910" s="230"/>
      <c r="X5910" s="230"/>
      <c r="Y5910" s="230"/>
      <c r="Z5910" s="230"/>
      <c r="AA5910" s="230"/>
      <c r="AB5910" s="230"/>
      <c r="AC5910" s="230"/>
      <c r="AD5910" s="230"/>
      <c r="AE5910" s="230"/>
      <c r="AF5910" s="230"/>
      <c r="AG5910" s="230"/>
      <c r="AH5910" s="230"/>
      <c r="AI5910" s="230"/>
      <c r="AJ5910" s="230"/>
      <c r="AK5910" s="230"/>
      <c r="AL5910" s="230"/>
      <c r="AM5910" s="230"/>
      <c r="AN5910" s="230"/>
      <c r="AO5910" s="230"/>
      <c r="AP5910" s="230"/>
      <c r="AQ5910" s="230"/>
      <c r="AR5910" s="230"/>
      <c r="AS5910" s="230"/>
      <c r="AT5910" s="230"/>
      <c r="AU5910" s="230"/>
      <c r="AV5910" s="230"/>
      <c r="AW5910" s="230"/>
      <c r="AX5910" s="230"/>
      <c r="AY5910" s="230"/>
      <c r="AZ5910" s="230"/>
      <c r="BA5910" s="230"/>
      <c r="BB5910" s="230"/>
      <c r="BC5910" s="230"/>
      <c r="BD5910" s="230"/>
      <c r="BE5910" s="230"/>
      <c r="BF5910" s="230"/>
      <c r="BG5910" s="230"/>
      <c r="BH5910" s="230"/>
      <c r="BI5910" s="230"/>
      <c r="BJ5910" s="230"/>
      <c r="BK5910" s="230"/>
      <c r="BL5910" s="230"/>
      <c r="BM5910" s="230"/>
      <c r="BN5910" s="230"/>
      <c r="BO5910" s="230"/>
      <c r="BP5910" s="230"/>
      <c r="BQ5910" s="230"/>
      <c r="BR5910" s="230"/>
      <c r="BS5910" s="230"/>
      <c r="BT5910" s="230"/>
      <c r="BU5910" s="230"/>
      <c r="BV5910" s="230"/>
      <c r="BW5910" s="230"/>
      <c r="BX5910" s="230"/>
      <c r="BY5910" s="230"/>
      <c r="BZ5910" s="230"/>
      <c r="CA5910" s="230"/>
      <c r="CB5910" s="230"/>
      <c r="CC5910" s="230"/>
      <c r="CD5910" s="230"/>
      <c r="CE5910" s="230"/>
      <c r="CF5910" s="230"/>
      <c r="CG5910" s="230"/>
      <c r="CH5910" s="230"/>
      <c r="CI5910" s="230"/>
      <c r="CJ5910" s="230"/>
      <c r="CK5910" s="230"/>
      <c r="CL5910" s="230"/>
      <c r="CM5910" s="230"/>
      <c r="CN5910" s="230"/>
      <c r="CO5910" s="230"/>
      <c r="CP5910" s="230"/>
      <c r="CQ5910" s="230"/>
      <c r="CR5910" s="230"/>
      <c r="CS5910" s="230"/>
      <c r="CT5910" s="230"/>
      <c r="CU5910" s="230"/>
      <c r="CV5910" s="230"/>
      <c r="CW5910" s="230"/>
      <c r="CX5910" s="230"/>
      <c r="CY5910" s="230"/>
      <c r="CZ5910" s="230"/>
      <c r="DA5910" s="230"/>
      <c r="DB5910" s="230"/>
      <c r="DC5910" s="230"/>
      <c r="DD5910" s="230"/>
      <c r="DE5910" s="230"/>
      <c r="DF5910" s="230"/>
      <c r="DG5910" s="230"/>
      <c r="DH5910" s="230"/>
      <c r="DI5910" s="230"/>
      <c r="DJ5910" s="230"/>
      <c r="DK5910" s="230"/>
      <c r="DL5910" s="230"/>
      <c r="DM5910" s="230"/>
      <c r="DN5910" s="230"/>
      <c r="DO5910" s="230"/>
      <c r="DP5910" s="230"/>
      <c r="DQ5910" s="230"/>
      <c r="DR5910" s="230"/>
      <c r="DS5910" s="230"/>
    </row>
    <row r="5911" spans="1:123" ht="24" customHeight="1" x14ac:dyDescent="0.2">
      <c r="A5911" s="284"/>
      <c r="B5911" s="103"/>
      <c r="C5911" s="143" t="s">
        <v>604</v>
      </c>
      <c r="D5911" s="104"/>
      <c r="E5911" s="105"/>
      <c r="F5911" s="106"/>
      <c r="G5911" s="285"/>
    </row>
    <row r="5912" spans="1:123" s="229" customFormat="1" ht="24" customHeight="1" x14ac:dyDescent="0.2">
      <c r="A5912" s="224" t="str">
        <f t="shared" ref="A5912:A5925" si="1771">IFERROR(VLOOKUP(C5912,Tabla_Insumos,4,FALSE),"")</f>
        <v/>
      </c>
      <c r="B5912" s="222" t="str">
        <f>IFERROR(VLOOKUP(C5912,Tabla_Insumos,5,FALSE),"")</f>
        <v/>
      </c>
      <c r="C5912" s="223"/>
      <c r="D5912" s="224" t="str">
        <f t="shared" ref="D5912:D5925" si="1772">IFERROR(VLOOKUP(C5912,Tabla_Insumos,2,FALSE),"")</f>
        <v/>
      </c>
      <c r="E5912" s="225"/>
      <c r="F5912" s="226">
        <f t="shared" ref="F5912:F5925" si="1773">IFERROR(VLOOKUP(C5912,Tabla_Insumos,3,FALSE),0)</f>
        <v>0</v>
      </c>
      <c r="G5912" s="286">
        <f>ROUND(E5912*F5912,2)</f>
        <v>0</v>
      </c>
    </row>
    <row r="5913" spans="1:123" s="229" customFormat="1" ht="24" customHeight="1" x14ac:dyDescent="0.2">
      <c r="A5913" s="224" t="str">
        <f t="shared" si="1771"/>
        <v/>
      </c>
      <c r="B5913" s="222" t="str">
        <f t="shared" ref="B5913:B5925" si="1774">IFERROR(VLOOKUP(C5913,Tabla_Insumos,5,FALSE),"")</f>
        <v/>
      </c>
      <c r="C5913" s="223"/>
      <c r="D5913" s="224" t="str">
        <f t="shared" si="1772"/>
        <v/>
      </c>
      <c r="E5913" s="225"/>
      <c r="F5913" s="226">
        <f t="shared" si="1773"/>
        <v>0</v>
      </c>
      <c r="G5913" s="286">
        <f t="shared" ref="G5913:G5925" si="1775">ROUND(E5913*F5913,2)</f>
        <v>0</v>
      </c>
    </row>
    <row r="5914" spans="1:123" s="229" customFormat="1" ht="24" customHeight="1" x14ac:dyDescent="0.2">
      <c r="A5914" s="224" t="str">
        <f t="shared" si="1771"/>
        <v/>
      </c>
      <c r="B5914" s="222" t="str">
        <f t="shared" si="1774"/>
        <v/>
      </c>
      <c r="C5914" s="223"/>
      <c r="D5914" s="224" t="str">
        <f t="shared" si="1772"/>
        <v/>
      </c>
      <c r="E5914" s="225"/>
      <c r="F5914" s="226">
        <f t="shared" si="1773"/>
        <v>0</v>
      </c>
      <c r="G5914" s="286">
        <f t="shared" si="1775"/>
        <v>0</v>
      </c>
    </row>
    <row r="5915" spans="1:123" s="229" customFormat="1" ht="24" customHeight="1" x14ac:dyDescent="0.2">
      <c r="A5915" s="224" t="str">
        <f t="shared" si="1771"/>
        <v/>
      </c>
      <c r="B5915" s="222" t="str">
        <f t="shared" si="1774"/>
        <v/>
      </c>
      <c r="C5915" s="223"/>
      <c r="D5915" s="224" t="str">
        <f t="shared" si="1772"/>
        <v/>
      </c>
      <c r="E5915" s="225"/>
      <c r="F5915" s="226">
        <f t="shared" si="1773"/>
        <v>0</v>
      </c>
      <c r="G5915" s="286">
        <f t="shared" si="1775"/>
        <v>0</v>
      </c>
    </row>
    <row r="5916" spans="1:123" s="229" customFormat="1" ht="24" customHeight="1" x14ac:dyDescent="0.2">
      <c r="A5916" s="224" t="str">
        <f t="shared" si="1771"/>
        <v/>
      </c>
      <c r="B5916" s="222" t="str">
        <f t="shared" si="1774"/>
        <v/>
      </c>
      <c r="C5916" s="223"/>
      <c r="D5916" s="224" t="str">
        <f t="shared" si="1772"/>
        <v/>
      </c>
      <c r="E5916" s="225"/>
      <c r="F5916" s="226">
        <f t="shared" si="1773"/>
        <v>0</v>
      </c>
      <c r="G5916" s="286">
        <f t="shared" si="1775"/>
        <v>0</v>
      </c>
    </row>
    <row r="5917" spans="1:123" s="229" customFormat="1" ht="24" customHeight="1" x14ac:dyDescent="0.2">
      <c r="A5917" s="224" t="str">
        <f t="shared" si="1771"/>
        <v/>
      </c>
      <c r="B5917" s="222" t="str">
        <f t="shared" si="1774"/>
        <v/>
      </c>
      <c r="C5917" s="223"/>
      <c r="D5917" s="224" t="str">
        <f t="shared" si="1772"/>
        <v/>
      </c>
      <c r="E5917" s="225"/>
      <c r="F5917" s="226">
        <f t="shared" si="1773"/>
        <v>0</v>
      </c>
      <c r="G5917" s="286">
        <f t="shared" si="1775"/>
        <v>0</v>
      </c>
    </row>
    <row r="5918" spans="1:123" s="229" customFormat="1" ht="24" customHeight="1" x14ac:dyDescent="0.2">
      <c r="A5918" s="224" t="str">
        <f t="shared" si="1771"/>
        <v/>
      </c>
      <c r="B5918" s="222" t="str">
        <f t="shared" si="1774"/>
        <v/>
      </c>
      <c r="C5918" s="223"/>
      <c r="D5918" s="224" t="str">
        <f t="shared" si="1772"/>
        <v/>
      </c>
      <c r="E5918" s="225"/>
      <c r="F5918" s="226">
        <f t="shared" si="1773"/>
        <v>0</v>
      </c>
      <c r="G5918" s="286">
        <f t="shared" si="1775"/>
        <v>0</v>
      </c>
    </row>
    <row r="5919" spans="1:123" s="229" customFormat="1" ht="24" customHeight="1" x14ac:dyDescent="0.2">
      <c r="A5919" s="224" t="str">
        <f t="shared" si="1771"/>
        <v/>
      </c>
      <c r="B5919" s="222" t="str">
        <f t="shared" si="1774"/>
        <v/>
      </c>
      <c r="C5919" s="223"/>
      <c r="D5919" s="224" t="str">
        <f t="shared" si="1772"/>
        <v/>
      </c>
      <c r="E5919" s="225"/>
      <c r="F5919" s="226">
        <f t="shared" si="1773"/>
        <v>0</v>
      </c>
      <c r="G5919" s="286">
        <f t="shared" si="1775"/>
        <v>0</v>
      </c>
    </row>
    <row r="5920" spans="1:123" s="229" customFormat="1" ht="24" customHeight="1" x14ac:dyDescent="0.2">
      <c r="A5920" s="224" t="str">
        <f t="shared" si="1771"/>
        <v/>
      </c>
      <c r="B5920" s="222" t="str">
        <f t="shared" si="1774"/>
        <v/>
      </c>
      <c r="C5920" s="223"/>
      <c r="D5920" s="224" t="str">
        <f t="shared" si="1772"/>
        <v/>
      </c>
      <c r="E5920" s="225"/>
      <c r="F5920" s="226">
        <f t="shared" si="1773"/>
        <v>0</v>
      </c>
      <c r="G5920" s="286">
        <f t="shared" si="1775"/>
        <v>0</v>
      </c>
    </row>
    <row r="5921" spans="1:7" s="229" customFormat="1" ht="24" customHeight="1" x14ac:dyDescent="0.2">
      <c r="A5921" s="224" t="str">
        <f t="shared" si="1771"/>
        <v/>
      </c>
      <c r="B5921" s="222" t="str">
        <f t="shared" si="1774"/>
        <v/>
      </c>
      <c r="C5921" s="223"/>
      <c r="D5921" s="224" t="str">
        <f t="shared" si="1772"/>
        <v/>
      </c>
      <c r="E5921" s="225"/>
      <c r="F5921" s="226">
        <f t="shared" si="1773"/>
        <v>0</v>
      </c>
      <c r="G5921" s="286">
        <f t="shared" si="1775"/>
        <v>0</v>
      </c>
    </row>
    <row r="5922" spans="1:7" s="229" customFormat="1" ht="24" customHeight="1" x14ac:dyDescent="0.2">
      <c r="A5922" s="224" t="str">
        <f t="shared" si="1771"/>
        <v/>
      </c>
      <c r="B5922" s="222" t="str">
        <f t="shared" si="1774"/>
        <v/>
      </c>
      <c r="C5922" s="223"/>
      <c r="D5922" s="224" t="str">
        <f t="shared" si="1772"/>
        <v/>
      </c>
      <c r="E5922" s="225"/>
      <c r="F5922" s="226">
        <f t="shared" si="1773"/>
        <v>0</v>
      </c>
      <c r="G5922" s="286">
        <f t="shared" si="1775"/>
        <v>0</v>
      </c>
    </row>
    <row r="5923" spans="1:7" s="229" customFormat="1" ht="24" customHeight="1" x14ac:dyDescent="0.2">
      <c r="A5923" s="224" t="str">
        <f t="shared" si="1771"/>
        <v/>
      </c>
      <c r="B5923" s="222" t="str">
        <f t="shared" si="1774"/>
        <v/>
      </c>
      <c r="C5923" s="223"/>
      <c r="D5923" s="224" t="str">
        <f t="shared" si="1772"/>
        <v/>
      </c>
      <c r="E5923" s="225"/>
      <c r="F5923" s="226">
        <f t="shared" si="1773"/>
        <v>0</v>
      </c>
      <c r="G5923" s="286">
        <f t="shared" si="1775"/>
        <v>0</v>
      </c>
    </row>
    <row r="5924" spans="1:7" s="229" customFormat="1" ht="24" customHeight="1" x14ac:dyDescent="0.2">
      <c r="A5924" s="224" t="str">
        <f t="shared" si="1771"/>
        <v/>
      </c>
      <c r="B5924" s="222" t="str">
        <f t="shared" si="1774"/>
        <v/>
      </c>
      <c r="C5924" s="223"/>
      <c r="D5924" s="224" t="str">
        <f t="shared" si="1772"/>
        <v/>
      </c>
      <c r="E5924" s="225"/>
      <c r="F5924" s="226">
        <f t="shared" si="1773"/>
        <v>0</v>
      </c>
      <c r="G5924" s="286">
        <f t="shared" si="1775"/>
        <v>0</v>
      </c>
    </row>
    <row r="5925" spans="1:7" s="229" customFormat="1" ht="24" customHeight="1" x14ac:dyDescent="0.2">
      <c r="A5925" s="224" t="str">
        <f t="shared" si="1771"/>
        <v/>
      </c>
      <c r="B5925" s="222" t="str">
        <f t="shared" si="1774"/>
        <v/>
      </c>
      <c r="C5925" s="223"/>
      <c r="D5925" s="224" t="str">
        <f t="shared" si="1772"/>
        <v/>
      </c>
      <c r="E5925" s="225"/>
      <c r="F5925" s="227">
        <f t="shared" si="1773"/>
        <v>0</v>
      </c>
      <c r="G5925" s="286">
        <f t="shared" si="1775"/>
        <v>0</v>
      </c>
    </row>
    <row r="5926" spans="1:7" ht="24" customHeight="1" x14ac:dyDescent="0.2">
      <c r="A5926" s="287"/>
      <c r="D5926" s="97"/>
      <c r="E5926" s="98"/>
      <c r="F5926" s="273" t="s">
        <v>31</v>
      </c>
      <c r="G5926" s="288">
        <f>SUBTOTAL(9,G5912:G5925)</f>
        <v>0</v>
      </c>
    </row>
    <row r="5927" spans="1:7" ht="24" customHeight="1" x14ac:dyDescent="0.2">
      <c r="A5927" s="287"/>
      <c r="C5927" s="107" t="s">
        <v>605</v>
      </c>
      <c r="D5927" s="97"/>
      <c r="E5927" s="98"/>
      <c r="G5927" s="289"/>
    </row>
    <row r="5928" spans="1:7" s="229" customFormat="1" ht="24" customHeight="1" x14ac:dyDescent="0.2">
      <c r="A5928" s="224" t="str">
        <f t="shared" ref="A5928:A5935" si="1776">IFERROR(VLOOKUP(C5928,Tabla_Insumos,4,FALSE),"")</f>
        <v/>
      </c>
      <c r="B5928" s="222">
        <f t="shared" ref="B5928:B5935" si="1777">IFERROR(VLOOKUP(A5928,Tabla_Indices,5,FALSE),"")</f>
        <v>0</v>
      </c>
      <c r="C5928" s="223"/>
      <c r="D5928" s="224" t="str">
        <f t="shared" ref="D5928:D5935" si="1778">IFERROR(VLOOKUP(C5928,Tabla_Insumos,2,FALSE),"")</f>
        <v/>
      </c>
      <c r="E5928" s="225"/>
      <c r="F5928" s="228">
        <f t="shared" ref="F5928:F5935" si="1779">IFERROR(VLOOKUP(C5928,Tabla_Insumos,3,FALSE),0)</f>
        <v>0</v>
      </c>
      <c r="G5928" s="286">
        <f>ROUND(E5928*F5928,2)</f>
        <v>0</v>
      </c>
    </row>
    <row r="5929" spans="1:7" s="229" customFormat="1" ht="24" customHeight="1" x14ac:dyDescent="0.2">
      <c r="A5929" s="224" t="str">
        <f t="shared" si="1776"/>
        <v/>
      </c>
      <c r="B5929" s="222">
        <f t="shared" si="1777"/>
        <v>0</v>
      </c>
      <c r="C5929" s="223"/>
      <c r="D5929" s="224" t="str">
        <f t="shared" si="1778"/>
        <v/>
      </c>
      <c r="E5929" s="225"/>
      <c r="F5929" s="228">
        <f t="shared" si="1779"/>
        <v>0</v>
      </c>
      <c r="G5929" s="286">
        <f>ROUND(E5929*F5929,2)</f>
        <v>0</v>
      </c>
    </row>
    <row r="5930" spans="1:7" s="229" customFormat="1" ht="24" customHeight="1" x14ac:dyDescent="0.2">
      <c r="A5930" s="224" t="str">
        <f t="shared" si="1776"/>
        <v/>
      </c>
      <c r="B5930" s="222">
        <f t="shared" si="1777"/>
        <v>0</v>
      </c>
      <c r="C5930" s="223"/>
      <c r="D5930" s="224" t="str">
        <f t="shared" si="1778"/>
        <v/>
      </c>
      <c r="E5930" s="225"/>
      <c r="F5930" s="228">
        <f t="shared" si="1779"/>
        <v>0</v>
      </c>
      <c r="G5930" s="286">
        <f t="shared" ref="G5930:G5935" si="1780">ROUND(E5930*F5930,2)</f>
        <v>0</v>
      </c>
    </row>
    <row r="5931" spans="1:7" s="229" customFormat="1" ht="24" customHeight="1" x14ac:dyDescent="0.2">
      <c r="A5931" s="224" t="str">
        <f t="shared" si="1776"/>
        <v/>
      </c>
      <c r="B5931" s="222">
        <f t="shared" si="1777"/>
        <v>0</v>
      </c>
      <c r="C5931" s="223"/>
      <c r="D5931" s="224" t="str">
        <f t="shared" si="1778"/>
        <v/>
      </c>
      <c r="E5931" s="225"/>
      <c r="F5931" s="228">
        <f t="shared" si="1779"/>
        <v>0</v>
      </c>
      <c r="G5931" s="286">
        <f t="shared" si="1780"/>
        <v>0</v>
      </c>
    </row>
    <row r="5932" spans="1:7" s="229" customFormat="1" ht="24" customHeight="1" x14ac:dyDescent="0.2">
      <c r="A5932" s="224" t="str">
        <f t="shared" si="1776"/>
        <v/>
      </c>
      <c r="B5932" s="222">
        <f t="shared" si="1777"/>
        <v>0</v>
      </c>
      <c r="C5932" s="223"/>
      <c r="D5932" s="224" t="str">
        <f t="shared" si="1778"/>
        <v/>
      </c>
      <c r="E5932" s="225"/>
      <c r="F5932" s="226">
        <f t="shared" si="1779"/>
        <v>0</v>
      </c>
      <c r="G5932" s="286">
        <f t="shared" si="1780"/>
        <v>0</v>
      </c>
    </row>
    <row r="5933" spans="1:7" s="229" customFormat="1" ht="24" customHeight="1" x14ac:dyDescent="0.2">
      <c r="A5933" s="224" t="str">
        <f t="shared" si="1776"/>
        <v/>
      </c>
      <c r="B5933" s="222">
        <f t="shared" si="1777"/>
        <v>0</v>
      </c>
      <c r="C5933" s="223"/>
      <c r="D5933" s="224" t="str">
        <f t="shared" si="1778"/>
        <v/>
      </c>
      <c r="E5933" s="225"/>
      <c r="F5933" s="226">
        <f t="shared" si="1779"/>
        <v>0</v>
      </c>
      <c r="G5933" s="286">
        <f t="shared" si="1780"/>
        <v>0</v>
      </c>
    </row>
    <row r="5934" spans="1:7" s="229" customFormat="1" ht="24" customHeight="1" x14ac:dyDescent="0.2">
      <c r="A5934" s="224" t="str">
        <f t="shared" si="1776"/>
        <v/>
      </c>
      <c r="B5934" s="222">
        <f t="shared" si="1777"/>
        <v>0</v>
      </c>
      <c r="C5934" s="223"/>
      <c r="D5934" s="224" t="str">
        <f t="shared" si="1778"/>
        <v/>
      </c>
      <c r="E5934" s="225"/>
      <c r="F5934" s="226">
        <f t="shared" si="1779"/>
        <v>0</v>
      </c>
      <c r="G5934" s="286">
        <f t="shared" si="1780"/>
        <v>0</v>
      </c>
    </row>
    <row r="5935" spans="1:7" s="229" customFormat="1" ht="24" customHeight="1" x14ac:dyDescent="0.2">
      <c r="A5935" s="224" t="str">
        <f t="shared" si="1776"/>
        <v/>
      </c>
      <c r="B5935" s="222">
        <f t="shared" si="1777"/>
        <v>0</v>
      </c>
      <c r="C5935" s="223"/>
      <c r="D5935" s="224" t="str">
        <f t="shared" si="1778"/>
        <v/>
      </c>
      <c r="E5935" s="225"/>
      <c r="F5935" s="226">
        <f t="shared" si="1779"/>
        <v>0</v>
      </c>
      <c r="G5935" s="286">
        <f t="shared" si="1780"/>
        <v>0</v>
      </c>
    </row>
    <row r="5936" spans="1:7" ht="24" customHeight="1" x14ac:dyDescent="0.2">
      <c r="A5936" s="287"/>
      <c r="D5936" s="97"/>
      <c r="E5936" s="98"/>
      <c r="F5936" s="273" t="s">
        <v>32</v>
      </c>
      <c r="G5936" s="288">
        <f>SUBTOTAL(9,G5928:G5935)</f>
        <v>0</v>
      </c>
    </row>
    <row r="5937" spans="1:7" ht="24" customHeight="1" x14ac:dyDescent="0.2">
      <c r="A5937" s="287"/>
      <c r="C5937" s="107" t="s">
        <v>606</v>
      </c>
      <c r="D5937" s="97"/>
      <c r="E5937" s="98"/>
      <c r="G5937" s="289"/>
    </row>
    <row r="5938" spans="1:7" s="229" customFormat="1" ht="24" customHeight="1" x14ac:dyDescent="0.2">
      <c r="A5938" s="224" t="str">
        <f t="shared" ref="A5938:A5946" si="1781">IFERROR(VLOOKUP(C5938,Tabla_Insumos,4,FALSE),"")</f>
        <v/>
      </c>
      <c r="B5938" s="222" t="str">
        <f t="shared" ref="B5938:B5946" si="1782">IFERROR(VLOOKUP(C5938,Tabla_Insumos,5,FALSE),"")</f>
        <v/>
      </c>
      <c r="C5938" s="223"/>
      <c r="D5938" s="224" t="str">
        <f t="shared" ref="D5938:D5946" si="1783">IFERROR(VLOOKUP(C5938,Tabla_Insumos,2,FALSE),"")</f>
        <v/>
      </c>
      <c r="E5938" s="225"/>
      <c r="F5938" s="226">
        <f t="shared" ref="F5938:F5946" si="1784">IFERROR(VLOOKUP(C5938,Tabla_Insumos,3,FALSE),0)</f>
        <v>0</v>
      </c>
      <c r="G5938" s="286">
        <f t="shared" ref="G5938:G5946" si="1785">ROUND(E5938*F5938,2)</f>
        <v>0</v>
      </c>
    </row>
    <row r="5939" spans="1:7" s="229" customFormat="1" ht="24" customHeight="1" x14ac:dyDescent="0.2">
      <c r="A5939" s="224" t="str">
        <f t="shared" si="1781"/>
        <v/>
      </c>
      <c r="B5939" s="222" t="str">
        <f t="shared" si="1782"/>
        <v/>
      </c>
      <c r="C5939" s="223"/>
      <c r="D5939" s="224" t="str">
        <f t="shared" si="1783"/>
        <v/>
      </c>
      <c r="E5939" s="225"/>
      <c r="F5939" s="226">
        <f t="shared" si="1784"/>
        <v>0</v>
      </c>
      <c r="G5939" s="286">
        <f t="shared" si="1785"/>
        <v>0</v>
      </c>
    </row>
    <row r="5940" spans="1:7" s="229" customFormat="1" ht="24" customHeight="1" x14ac:dyDescent="0.2">
      <c r="A5940" s="224" t="str">
        <f t="shared" si="1781"/>
        <v/>
      </c>
      <c r="B5940" s="222" t="str">
        <f t="shared" si="1782"/>
        <v/>
      </c>
      <c r="C5940" s="223"/>
      <c r="D5940" s="224" t="str">
        <f t="shared" si="1783"/>
        <v/>
      </c>
      <c r="E5940" s="225"/>
      <c r="F5940" s="226">
        <f t="shared" si="1784"/>
        <v>0</v>
      </c>
      <c r="G5940" s="286">
        <f t="shared" si="1785"/>
        <v>0</v>
      </c>
    </row>
    <row r="5941" spans="1:7" s="229" customFormat="1" ht="24" customHeight="1" x14ac:dyDescent="0.2">
      <c r="A5941" s="224" t="str">
        <f t="shared" si="1781"/>
        <v/>
      </c>
      <c r="B5941" s="222" t="str">
        <f t="shared" si="1782"/>
        <v/>
      </c>
      <c r="C5941" s="223"/>
      <c r="D5941" s="224" t="str">
        <f t="shared" si="1783"/>
        <v/>
      </c>
      <c r="E5941" s="225"/>
      <c r="F5941" s="226">
        <f t="shared" si="1784"/>
        <v>0</v>
      </c>
      <c r="G5941" s="286">
        <f t="shared" si="1785"/>
        <v>0</v>
      </c>
    </row>
    <row r="5942" spans="1:7" s="229" customFormat="1" ht="24" customHeight="1" x14ac:dyDescent="0.2">
      <c r="A5942" s="224" t="str">
        <f t="shared" si="1781"/>
        <v/>
      </c>
      <c r="B5942" s="222" t="str">
        <f t="shared" si="1782"/>
        <v/>
      </c>
      <c r="C5942" s="223"/>
      <c r="D5942" s="224" t="str">
        <f t="shared" si="1783"/>
        <v/>
      </c>
      <c r="E5942" s="225"/>
      <c r="F5942" s="226">
        <f t="shared" si="1784"/>
        <v>0</v>
      </c>
      <c r="G5942" s="286">
        <f t="shared" si="1785"/>
        <v>0</v>
      </c>
    </row>
    <row r="5943" spans="1:7" s="229" customFormat="1" ht="24" customHeight="1" x14ac:dyDescent="0.2">
      <c r="A5943" s="224" t="str">
        <f t="shared" si="1781"/>
        <v/>
      </c>
      <c r="B5943" s="222" t="str">
        <f t="shared" si="1782"/>
        <v/>
      </c>
      <c r="C5943" s="223"/>
      <c r="D5943" s="224" t="str">
        <f t="shared" si="1783"/>
        <v/>
      </c>
      <c r="E5943" s="225"/>
      <c r="F5943" s="226">
        <f t="shared" si="1784"/>
        <v>0</v>
      </c>
      <c r="G5943" s="286">
        <f t="shared" si="1785"/>
        <v>0</v>
      </c>
    </row>
    <row r="5944" spans="1:7" s="229" customFormat="1" ht="24" customHeight="1" x14ac:dyDescent="0.2">
      <c r="A5944" s="224" t="str">
        <f t="shared" si="1781"/>
        <v/>
      </c>
      <c r="B5944" s="222" t="str">
        <f t="shared" si="1782"/>
        <v/>
      </c>
      <c r="C5944" s="223"/>
      <c r="D5944" s="224" t="str">
        <f t="shared" si="1783"/>
        <v/>
      </c>
      <c r="E5944" s="225"/>
      <c r="F5944" s="226">
        <f t="shared" si="1784"/>
        <v>0</v>
      </c>
      <c r="G5944" s="286">
        <f t="shared" si="1785"/>
        <v>0</v>
      </c>
    </row>
    <row r="5945" spans="1:7" s="229" customFormat="1" ht="24" customHeight="1" x14ac:dyDescent="0.2">
      <c r="A5945" s="224" t="str">
        <f t="shared" si="1781"/>
        <v/>
      </c>
      <c r="B5945" s="222" t="str">
        <f t="shared" si="1782"/>
        <v/>
      </c>
      <c r="C5945" s="223"/>
      <c r="D5945" s="224" t="str">
        <f t="shared" si="1783"/>
        <v/>
      </c>
      <c r="E5945" s="225"/>
      <c r="F5945" s="226">
        <f t="shared" si="1784"/>
        <v>0</v>
      </c>
      <c r="G5945" s="286">
        <f t="shared" si="1785"/>
        <v>0</v>
      </c>
    </row>
    <row r="5946" spans="1:7" s="229" customFormat="1" ht="24" customHeight="1" x14ac:dyDescent="0.2">
      <c r="A5946" s="224" t="str">
        <f t="shared" si="1781"/>
        <v/>
      </c>
      <c r="B5946" s="222" t="str">
        <f t="shared" si="1782"/>
        <v/>
      </c>
      <c r="C5946" s="223"/>
      <c r="D5946" s="224" t="str">
        <f t="shared" si="1783"/>
        <v/>
      </c>
      <c r="E5946" s="225"/>
      <c r="F5946" s="226">
        <f t="shared" si="1784"/>
        <v>0</v>
      </c>
      <c r="G5946" s="286">
        <f t="shared" si="1785"/>
        <v>0</v>
      </c>
    </row>
    <row r="5947" spans="1:7" ht="24" customHeight="1" x14ac:dyDescent="0.2">
      <c r="A5947" s="290"/>
      <c r="B5947" s="97"/>
      <c r="D5947" s="97"/>
      <c r="E5947" s="98"/>
      <c r="F5947" s="273" t="s">
        <v>33</v>
      </c>
      <c r="G5947" s="288">
        <f>SUBTOTAL(9,G5938:G5946)</f>
        <v>0</v>
      </c>
    </row>
    <row r="5948" spans="1:7" ht="24" customHeight="1" x14ac:dyDescent="0.2">
      <c r="A5948" s="291"/>
      <c r="B5948" s="97"/>
      <c r="D5948" s="97"/>
      <c r="E5948" s="98"/>
      <c r="G5948" s="289"/>
    </row>
    <row r="5949" spans="1:7" ht="24" customHeight="1" x14ac:dyDescent="0.2">
      <c r="A5949" s="292" t="str">
        <f>B5907</f>
        <v/>
      </c>
      <c r="B5949" s="293" t="str">
        <f>C5907</f>
        <v/>
      </c>
      <c r="C5949" s="104"/>
      <c r="D5949" s="104" t="s">
        <v>34</v>
      </c>
      <c r="E5949" s="105"/>
      <c r="F5949" s="295" t="s">
        <v>35</v>
      </c>
      <c r="G5949" s="294">
        <f>SUBTOTAL(9,G5912:G5948)</f>
        <v>0</v>
      </c>
    </row>
    <row r="5951" spans="1:7" ht="24" customHeight="1" x14ac:dyDescent="0.2">
      <c r="A5951" s="274" t="s">
        <v>37</v>
      </c>
      <c r="B5951" s="275"/>
      <c r="C5951" s="275"/>
      <c r="D5951" s="275"/>
      <c r="E5951" s="275"/>
      <c r="F5951" s="275"/>
      <c r="G5951" s="276"/>
    </row>
    <row r="5952" spans="1:7" ht="24" customHeight="1" x14ac:dyDescent="0.2">
      <c r="A5952" s="277" t="s">
        <v>602</v>
      </c>
      <c r="B5952" s="93" t="str">
        <f>Comitente</f>
        <v>DIRECCION PROVINCIAL DE ESPACIOS VERDES</v>
      </c>
      <c r="C5952" s="89"/>
      <c r="D5952" s="94"/>
      <c r="E5952" s="94"/>
      <c r="F5952" s="95"/>
      <c r="G5952" s="278"/>
    </row>
    <row r="5953" spans="1:123" ht="24" customHeight="1" x14ac:dyDescent="0.2">
      <c r="A5953" s="277" t="s">
        <v>603</v>
      </c>
      <c r="B5953" s="93">
        <f>Contratista</f>
        <v>0</v>
      </c>
      <c r="C5953" s="90"/>
      <c r="D5953" s="90"/>
      <c r="E5953" s="90"/>
      <c r="F5953" s="96"/>
      <c r="G5953" s="279"/>
    </row>
    <row r="5954" spans="1:123" ht="24" customHeight="1" x14ac:dyDescent="0.2">
      <c r="A5954" s="277" t="s">
        <v>24</v>
      </c>
      <c r="B5954" s="93" t="str">
        <f>Obra</f>
        <v>EXTRACCION DE MANGRULLO EXISTENTE, PROVISION DE NUEVO MANGRULLO Y REFUNCIONALIZACION DE JUEGOS DE NIÑOS EN PARQUE DE MAYO</v>
      </c>
      <c r="C5954" s="90"/>
      <c r="D5954" s="90"/>
      <c r="E5954" s="90"/>
      <c r="F5954" s="96" t="s">
        <v>38</v>
      </c>
      <c r="G5954" s="280">
        <f>Fecha_Base</f>
        <v>44865</v>
      </c>
    </row>
    <row r="5955" spans="1:123" ht="24" customHeight="1" x14ac:dyDescent="0.2">
      <c r="A5955" s="281" t="s">
        <v>601</v>
      </c>
      <c r="B5955" s="91" t="str">
        <f>Ubicación</f>
        <v>CAPITAL</v>
      </c>
      <c r="C5955" s="91"/>
      <c r="D5955" s="97"/>
      <c r="E5955" s="98"/>
      <c r="G5955" s="282"/>
    </row>
    <row r="5956" spans="1:123" ht="24" customHeight="1" x14ac:dyDescent="0.2">
      <c r="A5956" s="281" t="s">
        <v>39</v>
      </c>
      <c r="B5956" s="100" t="str">
        <f>IFERROR(VALUE(LEFT(B5957,FIND(".",B5957)-1)),"")</f>
        <v/>
      </c>
      <c r="C5956" s="92" t="str">
        <f>IFERROR(VLOOKUP(B5956,Tabla_CyP,2,FALSE),"")</f>
        <v/>
      </c>
      <c r="E5956" s="98"/>
      <c r="G5956" s="282"/>
    </row>
    <row r="5957" spans="1:123" ht="24" customHeight="1" x14ac:dyDescent="0.2">
      <c r="A5957" s="281" t="s">
        <v>25</v>
      </c>
      <c r="B5957" s="101" t="str">
        <f>IFERROR(VLOOKUP(COUNTIF($A$1:A5957,"ANALISIS DE PRECIOS"),Tabla_NumeroItem,2,FALSE),"")</f>
        <v/>
      </c>
      <c r="C5957" s="92" t="str">
        <f>IFERROR(VLOOKUP(B5957,Tabla_CyP,2,FALSE),"")</f>
        <v/>
      </c>
      <c r="D5957" s="97"/>
      <c r="E5957" s="98"/>
      <c r="F5957" s="96" t="s">
        <v>26</v>
      </c>
      <c r="G5957" s="283" t="str">
        <f>IFERROR(VLOOKUP(B5957,Tabla_CyP,4,FALSE),"")</f>
        <v/>
      </c>
    </row>
    <row r="5958" spans="1:123" ht="24" customHeight="1" x14ac:dyDescent="0.2">
      <c r="A5958" s="281"/>
      <c r="B5958" s="91"/>
      <c r="D5958" s="97"/>
      <c r="E5958" s="98"/>
      <c r="G5958" s="282"/>
    </row>
    <row r="5959" spans="1:123" ht="24" customHeight="1" x14ac:dyDescent="0.2">
      <c r="A5959" s="334" t="s">
        <v>507</v>
      </c>
      <c r="B5959" s="335"/>
      <c r="C5959" s="336" t="s">
        <v>0</v>
      </c>
      <c r="D5959" s="336" t="s">
        <v>27</v>
      </c>
      <c r="E5959" s="338" t="s">
        <v>28</v>
      </c>
      <c r="F5959" s="340" t="s">
        <v>29</v>
      </c>
      <c r="G5959" s="340" t="s">
        <v>30</v>
      </c>
    </row>
    <row r="5960" spans="1:123" s="97" customFormat="1" ht="24" customHeight="1" x14ac:dyDescent="0.2">
      <c r="A5960" s="102" t="s">
        <v>508</v>
      </c>
      <c r="B5960" s="102" t="s">
        <v>509</v>
      </c>
      <c r="C5960" s="337"/>
      <c r="D5960" s="337"/>
      <c r="E5960" s="339"/>
      <c r="F5960" s="341"/>
      <c r="G5960" s="341"/>
      <c r="H5960" s="230"/>
      <c r="I5960" s="230"/>
      <c r="J5960" s="230"/>
      <c r="K5960" s="230"/>
      <c r="L5960" s="230"/>
      <c r="M5960" s="230"/>
      <c r="N5960" s="230"/>
      <c r="O5960" s="230"/>
      <c r="P5960" s="230"/>
      <c r="Q5960" s="230"/>
      <c r="R5960" s="230"/>
      <c r="S5960" s="230"/>
      <c r="T5960" s="230"/>
      <c r="U5960" s="230"/>
      <c r="V5960" s="230"/>
      <c r="W5960" s="230"/>
      <c r="X5960" s="230"/>
      <c r="Y5960" s="230"/>
      <c r="Z5960" s="230"/>
      <c r="AA5960" s="230"/>
      <c r="AB5960" s="230"/>
      <c r="AC5960" s="230"/>
      <c r="AD5960" s="230"/>
      <c r="AE5960" s="230"/>
      <c r="AF5960" s="230"/>
      <c r="AG5960" s="230"/>
      <c r="AH5960" s="230"/>
      <c r="AI5960" s="230"/>
      <c r="AJ5960" s="230"/>
      <c r="AK5960" s="230"/>
      <c r="AL5960" s="230"/>
      <c r="AM5960" s="230"/>
      <c r="AN5960" s="230"/>
      <c r="AO5960" s="230"/>
      <c r="AP5960" s="230"/>
      <c r="AQ5960" s="230"/>
      <c r="AR5960" s="230"/>
      <c r="AS5960" s="230"/>
      <c r="AT5960" s="230"/>
      <c r="AU5960" s="230"/>
      <c r="AV5960" s="230"/>
      <c r="AW5960" s="230"/>
      <c r="AX5960" s="230"/>
      <c r="AY5960" s="230"/>
      <c r="AZ5960" s="230"/>
      <c r="BA5960" s="230"/>
      <c r="BB5960" s="230"/>
      <c r="BC5960" s="230"/>
      <c r="BD5960" s="230"/>
      <c r="BE5960" s="230"/>
      <c r="BF5960" s="230"/>
      <c r="BG5960" s="230"/>
      <c r="BH5960" s="230"/>
      <c r="BI5960" s="230"/>
      <c r="BJ5960" s="230"/>
      <c r="BK5960" s="230"/>
      <c r="BL5960" s="230"/>
      <c r="BM5960" s="230"/>
      <c r="BN5960" s="230"/>
      <c r="BO5960" s="230"/>
      <c r="BP5960" s="230"/>
      <c r="BQ5960" s="230"/>
      <c r="BR5960" s="230"/>
      <c r="BS5960" s="230"/>
      <c r="BT5960" s="230"/>
      <c r="BU5960" s="230"/>
      <c r="BV5960" s="230"/>
      <c r="BW5960" s="230"/>
      <c r="BX5960" s="230"/>
      <c r="BY5960" s="230"/>
      <c r="BZ5960" s="230"/>
      <c r="CA5960" s="230"/>
      <c r="CB5960" s="230"/>
      <c r="CC5960" s="230"/>
      <c r="CD5960" s="230"/>
      <c r="CE5960" s="230"/>
      <c r="CF5960" s="230"/>
      <c r="CG5960" s="230"/>
      <c r="CH5960" s="230"/>
      <c r="CI5960" s="230"/>
      <c r="CJ5960" s="230"/>
      <c r="CK5960" s="230"/>
      <c r="CL5960" s="230"/>
      <c r="CM5960" s="230"/>
      <c r="CN5960" s="230"/>
      <c r="CO5960" s="230"/>
      <c r="CP5960" s="230"/>
      <c r="CQ5960" s="230"/>
      <c r="CR5960" s="230"/>
      <c r="CS5960" s="230"/>
      <c r="CT5960" s="230"/>
      <c r="CU5960" s="230"/>
      <c r="CV5960" s="230"/>
      <c r="CW5960" s="230"/>
      <c r="CX5960" s="230"/>
      <c r="CY5960" s="230"/>
      <c r="CZ5960" s="230"/>
      <c r="DA5960" s="230"/>
      <c r="DB5960" s="230"/>
      <c r="DC5960" s="230"/>
      <c r="DD5960" s="230"/>
      <c r="DE5960" s="230"/>
      <c r="DF5960" s="230"/>
      <c r="DG5960" s="230"/>
      <c r="DH5960" s="230"/>
      <c r="DI5960" s="230"/>
      <c r="DJ5960" s="230"/>
      <c r="DK5960" s="230"/>
      <c r="DL5960" s="230"/>
      <c r="DM5960" s="230"/>
      <c r="DN5960" s="230"/>
      <c r="DO5960" s="230"/>
      <c r="DP5960" s="230"/>
      <c r="DQ5960" s="230"/>
      <c r="DR5960" s="230"/>
      <c r="DS5960" s="230"/>
    </row>
    <row r="5961" spans="1:123" ht="24" customHeight="1" x14ac:dyDescent="0.2">
      <c r="A5961" s="284"/>
      <c r="B5961" s="103"/>
      <c r="C5961" s="143" t="s">
        <v>604</v>
      </c>
      <c r="D5961" s="104"/>
      <c r="E5961" s="105"/>
      <c r="F5961" s="106"/>
      <c r="G5961" s="285"/>
    </row>
    <row r="5962" spans="1:123" s="229" customFormat="1" ht="24" customHeight="1" x14ac:dyDescent="0.2">
      <c r="A5962" s="224" t="str">
        <f t="shared" ref="A5962:A5975" si="1786">IFERROR(VLOOKUP(C5962,Tabla_Insumos,4,FALSE),"")</f>
        <v/>
      </c>
      <c r="B5962" s="222" t="str">
        <f>IFERROR(VLOOKUP(C5962,Tabla_Insumos,5,FALSE),"")</f>
        <v/>
      </c>
      <c r="C5962" s="223"/>
      <c r="D5962" s="224" t="str">
        <f t="shared" ref="D5962:D5975" si="1787">IFERROR(VLOOKUP(C5962,Tabla_Insumos,2,FALSE),"")</f>
        <v/>
      </c>
      <c r="E5962" s="225"/>
      <c r="F5962" s="226">
        <f t="shared" ref="F5962:F5975" si="1788">IFERROR(VLOOKUP(C5962,Tabla_Insumos,3,FALSE),0)</f>
        <v>0</v>
      </c>
      <c r="G5962" s="286">
        <f>ROUND(E5962*F5962,2)</f>
        <v>0</v>
      </c>
    </row>
    <row r="5963" spans="1:123" s="229" customFormat="1" ht="24" customHeight="1" x14ac:dyDescent="0.2">
      <c r="A5963" s="224" t="str">
        <f t="shared" si="1786"/>
        <v/>
      </c>
      <c r="B5963" s="222" t="str">
        <f t="shared" ref="B5963:B5975" si="1789">IFERROR(VLOOKUP(C5963,Tabla_Insumos,5,FALSE),"")</f>
        <v/>
      </c>
      <c r="C5963" s="223"/>
      <c r="D5963" s="224" t="str">
        <f t="shared" si="1787"/>
        <v/>
      </c>
      <c r="E5963" s="225"/>
      <c r="F5963" s="226">
        <f t="shared" si="1788"/>
        <v>0</v>
      </c>
      <c r="G5963" s="286">
        <f t="shared" ref="G5963:G5975" si="1790">ROUND(E5963*F5963,2)</f>
        <v>0</v>
      </c>
    </row>
    <row r="5964" spans="1:123" s="229" customFormat="1" ht="24" customHeight="1" x14ac:dyDescent="0.2">
      <c r="A5964" s="224" t="str">
        <f t="shared" si="1786"/>
        <v/>
      </c>
      <c r="B5964" s="222" t="str">
        <f t="shared" si="1789"/>
        <v/>
      </c>
      <c r="C5964" s="223"/>
      <c r="D5964" s="224" t="str">
        <f t="shared" si="1787"/>
        <v/>
      </c>
      <c r="E5964" s="225"/>
      <c r="F5964" s="226">
        <f t="shared" si="1788"/>
        <v>0</v>
      </c>
      <c r="G5964" s="286">
        <f t="shared" si="1790"/>
        <v>0</v>
      </c>
    </row>
    <row r="5965" spans="1:123" s="229" customFormat="1" ht="24" customHeight="1" x14ac:dyDescent="0.2">
      <c r="A5965" s="224" t="str">
        <f t="shared" si="1786"/>
        <v/>
      </c>
      <c r="B5965" s="222" t="str">
        <f t="shared" si="1789"/>
        <v/>
      </c>
      <c r="C5965" s="223"/>
      <c r="D5965" s="224" t="str">
        <f t="shared" si="1787"/>
        <v/>
      </c>
      <c r="E5965" s="225"/>
      <c r="F5965" s="226">
        <f t="shared" si="1788"/>
        <v>0</v>
      </c>
      <c r="G5965" s="286">
        <f t="shared" si="1790"/>
        <v>0</v>
      </c>
    </row>
    <row r="5966" spans="1:123" s="229" customFormat="1" ht="24" customHeight="1" x14ac:dyDescent="0.2">
      <c r="A5966" s="224" t="str">
        <f t="shared" si="1786"/>
        <v/>
      </c>
      <c r="B5966" s="222" t="str">
        <f t="shared" si="1789"/>
        <v/>
      </c>
      <c r="C5966" s="223"/>
      <c r="D5966" s="224" t="str">
        <f t="shared" si="1787"/>
        <v/>
      </c>
      <c r="E5966" s="225"/>
      <c r="F5966" s="226">
        <f t="shared" si="1788"/>
        <v>0</v>
      </c>
      <c r="G5966" s="286">
        <f t="shared" si="1790"/>
        <v>0</v>
      </c>
    </row>
    <row r="5967" spans="1:123" s="229" customFormat="1" ht="24" customHeight="1" x14ac:dyDescent="0.2">
      <c r="A5967" s="224" t="str">
        <f t="shared" si="1786"/>
        <v/>
      </c>
      <c r="B5967" s="222" t="str">
        <f t="shared" si="1789"/>
        <v/>
      </c>
      <c r="C5967" s="223"/>
      <c r="D5967" s="224" t="str">
        <f t="shared" si="1787"/>
        <v/>
      </c>
      <c r="E5967" s="225"/>
      <c r="F5967" s="226">
        <f t="shared" si="1788"/>
        <v>0</v>
      </c>
      <c r="G5967" s="286">
        <f t="shared" si="1790"/>
        <v>0</v>
      </c>
    </row>
    <row r="5968" spans="1:123" s="229" customFormat="1" ht="24" customHeight="1" x14ac:dyDescent="0.2">
      <c r="A5968" s="224" t="str">
        <f t="shared" si="1786"/>
        <v/>
      </c>
      <c r="B5968" s="222" t="str">
        <f t="shared" si="1789"/>
        <v/>
      </c>
      <c r="C5968" s="223"/>
      <c r="D5968" s="224" t="str">
        <f t="shared" si="1787"/>
        <v/>
      </c>
      <c r="E5968" s="225"/>
      <c r="F5968" s="226">
        <f t="shared" si="1788"/>
        <v>0</v>
      </c>
      <c r="G5968" s="286">
        <f t="shared" si="1790"/>
        <v>0</v>
      </c>
    </row>
    <row r="5969" spans="1:7" s="229" customFormat="1" ht="24" customHeight="1" x14ac:dyDescent="0.2">
      <c r="A5969" s="224" t="str">
        <f t="shared" si="1786"/>
        <v/>
      </c>
      <c r="B5969" s="222" t="str">
        <f t="shared" si="1789"/>
        <v/>
      </c>
      <c r="C5969" s="223"/>
      <c r="D5969" s="224" t="str">
        <f t="shared" si="1787"/>
        <v/>
      </c>
      <c r="E5969" s="225"/>
      <c r="F5969" s="226">
        <f t="shared" si="1788"/>
        <v>0</v>
      </c>
      <c r="G5969" s="286">
        <f t="shared" si="1790"/>
        <v>0</v>
      </c>
    </row>
    <row r="5970" spans="1:7" s="229" customFormat="1" ht="24" customHeight="1" x14ac:dyDescent="0.2">
      <c r="A5970" s="224" t="str">
        <f t="shared" si="1786"/>
        <v/>
      </c>
      <c r="B5970" s="222" t="str">
        <f t="shared" si="1789"/>
        <v/>
      </c>
      <c r="C5970" s="223"/>
      <c r="D5970" s="224" t="str">
        <f t="shared" si="1787"/>
        <v/>
      </c>
      <c r="E5970" s="225"/>
      <c r="F5970" s="226">
        <f t="shared" si="1788"/>
        <v>0</v>
      </c>
      <c r="G5970" s="286">
        <f t="shared" si="1790"/>
        <v>0</v>
      </c>
    </row>
    <row r="5971" spans="1:7" s="229" customFormat="1" ht="24" customHeight="1" x14ac:dyDescent="0.2">
      <c r="A5971" s="224" t="str">
        <f t="shared" si="1786"/>
        <v/>
      </c>
      <c r="B5971" s="222" t="str">
        <f t="shared" si="1789"/>
        <v/>
      </c>
      <c r="C5971" s="223"/>
      <c r="D5971" s="224" t="str">
        <f t="shared" si="1787"/>
        <v/>
      </c>
      <c r="E5971" s="225"/>
      <c r="F5971" s="226">
        <f t="shared" si="1788"/>
        <v>0</v>
      </c>
      <c r="G5971" s="286">
        <f t="shared" si="1790"/>
        <v>0</v>
      </c>
    </row>
    <row r="5972" spans="1:7" s="229" customFormat="1" ht="24" customHeight="1" x14ac:dyDescent="0.2">
      <c r="A5972" s="224" t="str">
        <f t="shared" si="1786"/>
        <v/>
      </c>
      <c r="B5972" s="222" t="str">
        <f t="shared" si="1789"/>
        <v/>
      </c>
      <c r="C5972" s="223"/>
      <c r="D5972" s="224" t="str">
        <f t="shared" si="1787"/>
        <v/>
      </c>
      <c r="E5972" s="225"/>
      <c r="F5972" s="226">
        <f t="shared" si="1788"/>
        <v>0</v>
      </c>
      <c r="G5972" s="286">
        <f t="shared" si="1790"/>
        <v>0</v>
      </c>
    </row>
    <row r="5973" spans="1:7" s="229" customFormat="1" ht="24" customHeight="1" x14ac:dyDescent="0.2">
      <c r="A5973" s="224" t="str">
        <f t="shared" si="1786"/>
        <v/>
      </c>
      <c r="B5973" s="222" t="str">
        <f t="shared" si="1789"/>
        <v/>
      </c>
      <c r="C5973" s="223"/>
      <c r="D5973" s="224" t="str">
        <f t="shared" si="1787"/>
        <v/>
      </c>
      <c r="E5973" s="225"/>
      <c r="F5973" s="226">
        <f t="shared" si="1788"/>
        <v>0</v>
      </c>
      <c r="G5973" s="286">
        <f t="shared" si="1790"/>
        <v>0</v>
      </c>
    </row>
    <row r="5974" spans="1:7" s="229" customFormat="1" ht="24" customHeight="1" x14ac:dyDescent="0.2">
      <c r="A5974" s="224" t="str">
        <f t="shared" si="1786"/>
        <v/>
      </c>
      <c r="B5974" s="222" t="str">
        <f t="shared" si="1789"/>
        <v/>
      </c>
      <c r="C5974" s="223"/>
      <c r="D5974" s="224" t="str">
        <f t="shared" si="1787"/>
        <v/>
      </c>
      <c r="E5974" s="225"/>
      <c r="F5974" s="226">
        <f t="shared" si="1788"/>
        <v>0</v>
      </c>
      <c r="G5974" s="286">
        <f t="shared" si="1790"/>
        <v>0</v>
      </c>
    </row>
    <row r="5975" spans="1:7" s="229" customFormat="1" ht="24" customHeight="1" x14ac:dyDescent="0.2">
      <c r="A5975" s="224" t="str">
        <f t="shared" si="1786"/>
        <v/>
      </c>
      <c r="B5975" s="222" t="str">
        <f t="shared" si="1789"/>
        <v/>
      </c>
      <c r="C5975" s="223"/>
      <c r="D5975" s="224" t="str">
        <f t="shared" si="1787"/>
        <v/>
      </c>
      <c r="E5975" s="225"/>
      <c r="F5975" s="227">
        <f t="shared" si="1788"/>
        <v>0</v>
      </c>
      <c r="G5975" s="286">
        <f t="shared" si="1790"/>
        <v>0</v>
      </c>
    </row>
    <row r="5976" spans="1:7" ht="24" customHeight="1" x14ac:dyDescent="0.2">
      <c r="A5976" s="287"/>
      <c r="D5976" s="97"/>
      <c r="E5976" s="98"/>
      <c r="F5976" s="273" t="s">
        <v>31</v>
      </c>
      <c r="G5976" s="288">
        <f>SUBTOTAL(9,G5962:G5975)</f>
        <v>0</v>
      </c>
    </row>
    <row r="5977" spans="1:7" ht="24" customHeight="1" x14ac:dyDescent="0.2">
      <c r="A5977" s="287"/>
      <c r="C5977" s="107" t="s">
        <v>605</v>
      </c>
      <c r="D5977" s="97"/>
      <c r="E5977" s="98"/>
      <c r="G5977" s="289"/>
    </row>
    <row r="5978" spans="1:7" s="229" customFormat="1" ht="24" customHeight="1" x14ac:dyDescent="0.2">
      <c r="A5978" s="224" t="str">
        <f t="shared" ref="A5978:A5985" si="1791">IFERROR(VLOOKUP(C5978,Tabla_Insumos,4,FALSE),"")</f>
        <v/>
      </c>
      <c r="B5978" s="222">
        <f t="shared" ref="B5978:B5985" si="1792">IFERROR(VLOOKUP(A5978,Tabla_Indices,5,FALSE),"")</f>
        <v>0</v>
      </c>
      <c r="C5978" s="223"/>
      <c r="D5978" s="224" t="str">
        <f t="shared" ref="D5978:D5985" si="1793">IFERROR(VLOOKUP(C5978,Tabla_Insumos,2,FALSE),"")</f>
        <v/>
      </c>
      <c r="E5978" s="225"/>
      <c r="F5978" s="228">
        <f t="shared" ref="F5978:F5985" si="1794">IFERROR(VLOOKUP(C5978,Tabla_Insumos,3,FALSE),0)</f>
        <v>0</v>
      </c>
      <c r="G5978" s="286">
        <f>ROUND(E5978*F5978,2)</f>
        <v>0</v>
      </c>
    </row>
    <row r="5979" spans="1:7" s="229" customFormat="1" ht="24" customHeight="1" x14ac:dyDescent="0.2">
      <c r="A5979" s="224" t="str">
        <f t="shared" si="1791"/>
        <v/>
      </c>
      <c r="B5979" s="222">
        <f t="shared" si="1792"/>
        <v>0</v>
      </c>
      <c r="C5979" s="223"/>
      <c r="D5979" s="224" t="str">
        <f t="shared" si="1793"/>
        <v/>
      </c>
      <c r="E5979" s="225"/>
      <c r="F5979" s="228">
        <f t="shared" si="1794"/>
        <v>0</v>
      </c>
      <c r="G5979" s="286">
        <f>ROUND(E5979*F5979,2)</f>
        <v>0</v>
      </c>
    </row>
    <row r="5980" spans="1:7" s="229" customFormat="1" ht="24" customHeight="1" x14ac:dyDescent="0.2">
      <c r="A5980" s="224" t="str">
        <f t="shared" si="1791"/>
        <v/>
      </c>
      <c r="B5980" s="222">
        <f t="shared" si="1792"/>
        <v>0</v>
      </c>
      <c r="C5980" s="223"/>
      <c r="D5980" s="224" t="str">
        <f t="shared" si="1793"/>
        <v/>
      </c>
      <c r="E5980" s="225"/>
      <c r="F5980" s="228">
        <f t="shared" si="1794"/>
        <v>0</v>
      </c>
      <c r="G5980" s="286">
        <f t="shared" ref="G5980:G5985" si="1795">ROUND(E5980*F5980,2)</f>
        <v>0</v>
      </c>
    </row>
    <row r="5981" spans="1:7" s="229" customFormat="1" ht="24" customHeight="1" x14ac:dyDescent="0.2">
      <c r="A5981" s="224" t="str">
        <f t="shared" si="1791"/>
        <v/>
      </c>
      <c r="B5981" s="222">
        <f t="shared" si="1792"/>
        <v>0</v>
      </c>
      <c r="C5981" s="223"/>
      <c r="D5981" s="224" t="str">
        <f t="shared" si="1793"/>
        <v/>
      </c>
      <c r="E5981" s="225"/>
      <c r="F5981" s="228">
        <f t="shared" si="1794"/>
        <v>0</v>
      </c>
      <c r="G5981" s="286">
        <f t="shared" si="1795"/>
        <v>0</v>
      </c>
    </row>
    <row r="5982" spans="1:7" s="229" customFormat="1" ht="24" customHeight="1" x14ac:dyDescent="0.2">
      <c r="A5982" s="224" t="str">
        <f t="shared" si="1791"/>
        <v/>
      </c>
      <c r="B5982" s="222">
        <f t="shared" si="1792"/>
        <v>0</v>
      </c>
      <c r="C5982" s="223"/>
      <c r="D5982" s="224" t="str">
        <f t="shared" si="1793"/>
        <v/>
      </c>
      <c r="E5982" s="225"/>
      <c r="F5982" s="226">
        <f t="shared" si="1794"/>
        <v>0</v>
      </c>
      <c r="G5982" s="286">
        <f t="shared" si="1795"/>
        <v>0</v>
      </c>
    </row>
    <row r="5983" spans="1:7" s="229" customFormat="1" ht="24" customHeight="1" x14ac:dyDescent="0.2">
      <c r="A5983" s="224" t="str">
        <f t="shared" si="1791"/>
        <v/>
      </c>
      <c r="B5983" s="222">
        <f t="shared" si="1792"/>
        <v>0</v>
      </c>
      <c r="C5983" s="223"/>
      <c r="D5983" s="224" t="str">
        <f t="shared" si="1793"/>
        <v/>
      </c>
      <c r="E5983" s="225"/>
      <c r="F5983" s="226">
        <f t="shared" si="1794"/>
        <v>0</v>
      </c>
      <c r="G5983" s="286">
        <f t="shared" si="1795"/>
        <v>0</v>
      </c>
    </row>
    <row r="5984" spans="1:7" s="229" customFormat="1" ht="24" customHeight="1" x14ac:dyDescent="0.2">
      <c r="A5984" s="224" t="str">
        <f t="shared" si="1791"/>
        <v/>
      </c>
      <c r="B5984" s="222">
        <f t="shared" si="1792"/>
        <v>0</v>
      </c>
      <c r="C5984" s="223"/>
      <c r="D5984" s="224" t="str">
        <f t="shared" si="1793"/>
        <v/>
      </c>
      <c r="E5984" s="225"/>
      <c r="F5984" s="226">
        <f t="shared" si="1794"/>
        <v>0</v>
      </c>
      <c r="G5984" s="286">
        <f t="shared" si="1795"/>
        <v>0</v>
      </c>
    </row>
    <row r="5985" spans="1:7" s="229" customFormat="1" ht="24" customHeight="1" x14ac:dyDescent="0.2">
      <c r="A5985" s="224" t="str">
        <f t="shared" si="1791"/>
        <v/>
      </c>
      <c r="B5985" s="222">
        <f t="shared" si="1792"/>
        <v>0</v>
      </c>
      <c r="C5985" s="223"/>
      <c r="D5985" s="224" t="str">
        <f t="shared" si="1793"/>
        <v/>
      </c>
      <c r="E5985" s="225"/>
      <c r="F5985" s="226">
        <f t="shared" si="1794"/>
        <v>0</v>
      </c>
      <c r="G5985" s="286">
        <f t="shared" si="1795"/>
        <v>0</v>
      </c>
    </row>
    <row r="5986" spans="1:7" ht="24" customHeight="1" x14ac:dyDescent="0.2">
      <c r="A5986" s="287"/>
      <c r="D5986" s="97"/>
      <c r="E5986" s="98"/>
      <c r="F5986" s="273" t="s">
        <v>32</v>
      </c>
      <c r="G5986" s="288">
        <f>SUBTOTAL(9,G5978:G5985)</f>
        <v>0</v>
      </c>
    </row>
    <row r="5987" spans="1:7" ht="24" customHeight="1" x14ac:dyDescent="0.2">
      <c r="A5987" s="287"/>
      <c r="C5987" s="107" t="s">
        <v>606</v>
      </c>
      <c r="D5987" s="97"/>
      <c r="E5987" s="98"/>
      <c r="G5987" s="289"/>
    </row>
    <row r="5988" spans="1:7" s="229" customFormat="1" ht="24" customHeight="1" x14ac:dyDescent="0.2">
      <c r="A5988" s="224" t="str">
        <f t="shared" ref="A5988:A5996" si="1796">IFERROR(VLOOKUP(C5988,Tabla_Insumos,4,FALSE),"")</f>
        <v/>
      </c>
      <c r="B5988" s="222" t="str">
        <f t="shared" ref="B5988:B5996" si="1797">IFERROR(VLOOKUP(C5988,Tabla_Insumos,5,FALSE),"")</f>
        <v/>
      </c>
      <c r="C5988" s="223"/>
      <c r="D5988" s="224" t="str">
        <f t="shared" ref="D5988:D5996" si="1798">IFERROR(VLOOKUP(C5988,Tabla_Insumos,2,FALSE),"")</f>
        <v/>
      </c>
      <c r="E5988" s="225"/>
      <c r="F5988" s="226">
        <f t="shared" ref="F5988:F5996" si="1799">IFERROR(VLOOKUP(C5988,Tabla_Insumos,3,FALSE),0)</f>
        <v>0</v>
      </c>
      <c r="G5988" s="286">
        <f t="shared" ref="G5988:G5996" si="1800">ROUND(E5988*F5988,2)</f>
        <v>0</v>
      </c>
    </row>
    <row r="5989" spans="1:7" s="229" customFormat="1" ht="24" customHeight="1" x14ac:dyDescent="0.2">
      <c r="A5989" s="224" t="str">
        <f t="shared" si="1796"/>
        <v/>
      </c>
      <c r="B5989" s="222" t="str">
        <f t="shared" si="1797"/>
        <v/>
      </c>
      <c r="C5989" s="223"/>
      <c r="D5989" s="224" t="str">
        <f t="shared" si="1798"/>
        <v/>
      </c>
      <c r="E5989" s="225"/>
      <c r="F5989" s="226">
        <f t="shared" si="1799"/>
        <v>0</v>
      </c>
      <c r="G5989" s="286">
        <f t="shared" si="1800"/>
        <v>0</v>
      </c>
    </row>
    <row r="5990" spans="1:7" s="229" customFormat="1" ht="24" customHeight="1" x14ac:dyDescent="0.2">
      <c r="A5990" s="224" t="str">
        <f t="shared" si="1796"/>
        <v/>
      </c>
      <c r="B5990" s="222" t="str">
        <f t="shared" si="1797"/>
        <v/>
      </c>
      <c r="C5990" s="223"/>
      <c r="D5990" s="224" t="str">
        <f t="shared" si="1798"/>
        <v/>
      </c>
      <c r="E5990" s="225"/>
      <c r="F5990" s="226">
        <f t="shared" si="1799"/>
        <v>0</v>
      </c>
      <c r="G5990" s="286">
        <f t="shared" si="1800"/>
        <v>0</v>
      </c>
    </row>
    <row r="5991" spans="1:7" s="229" customFormat="1" ht="24" customHeight="1" x14ac:dyDescent="0.2">
      <c r="A5991" s="224" t="str">
        <f t="shared" si="1796"/>
        <v/>
      </c>
      <c r="B5991" s="222" t="str">
        <f t="shared" si="1797"/>
        <v/>
      </c>
      <c r="C5991" s="223"/>
      <c r="D5991" s="224" t="str">
        <f t="shared" si="1798"/>
        <v/>
      </c>
      <c r="E5991" s="225"/>
      <c r="F5991" s="226">
        <f t="shared" si="1799"/>
        <v>0</v>
      </c>
      <c r="G5991" s="286">
        <f t="shared" si="1800"/>
        <v>0</v>
      </c>
    </row>
    <row r="5992" spans="1:7" s="229" customFormat="1" ht="24" customHeight="1" x14ac:dyDescent="0.2">
      <c r="A5992" s="224" t="str">
        <f t="shared" si="1796"/>
        <v/>
      </c>
      <c r="B5992" s="222" t="str">
        <f t="shared" si="1797"/>
        <v/>
      </c>
      <c r="C5992" s="223"/>
      <c r="D5992" s="224" t="str">
        <f t="shared" si="1798"/>
        <v/>
      </c>
      <c r="E5992" s="225"/>
      <c r="F5992" s="226">
        <f t="shared" si="1799"/>
        <v>0</v>
      </c>
      <c r="G5992" s="286">
        <f t="shared" si="1800"/>
        <v>0</v>
      </c>
    </row>
    <row r="5993" spans="1:7" s="229" customFormat="1" ht="24" customHeight="1" x14ac:dyDescent="0.2">
      <c r="A5993" s="224" t="str">
        <f t="shared" si="1796"/>
        <v/>
      </c>
      <c r="B5993" s="222" t="str">
        <f t="shared" si="1797"/>
        <v/>
      </c>
      <c r="C5993" s="223"/>
      <c r="D5993" s="224" t="str">
        <f t="shared" si="1798"/>
        <v/>
      </c>
      <c r="E5993" s="225"/>
      <c r="F5993" s="226">
        <f t="shared" si="1799"/>
        <v>0</v>
      </c>
      <c r="G5993" s="286">
        <f t="shared" si="1800"/>
        <v>0</v>
      </c>
    </row>
    <row r="5994" spans="1:7" s="229" customFormat="1" ht="24" customHeight="1" x14ac:dyDescent="0.2">
      <c r="A5994" s="224" t="str">
        <f t="shared" si="1796"/>
        <v/>
      </c>
      <c r="B5994" s="222" t="str">
        <f t="shared" si="1797"/>
        <v/>
      </c>
      <c r="C5994" s="223"/>
      <c r="D5994" s="224" t="str">
        <f t="shared" si="1798"/>
        <v/>
      </c>
      <c r="E5994" s="225"/>
      <c r="F5994" s="226">
        <f t="shared" si="1799"/>
        <v>0</v>
      </c>
      <c r="G5994" s="286">
        <f t="shared" si="1800"/>
        <v>0</v>
      </c>
    </row>
    <row r="5995" spans="1:7" s="229" customFormat="1" ht="24" customHeight="1" x14ac:dyDescent="0.2">
      <c r="A5995" s="224" t="str">
        <f t="shared" si="1796"/>
        <v/>
      </c>
      <c r="B5995" s="222" t="str">
        <f t="shared" si="1797"/>
        <v/>
      </c>
      <c r="C5995" s="223"/>
      <c r="D5995" s="224" t="str">
        <f t="shared" si="1798"/>
        <v/>
      </c>
      <c r="E5995" s="225"/>
      <c r="F5995" s="226">
        <f t="shared" si="1799"/>
        <v>0</v>
      </c>
      <c r="G5995" s="286">
        <f t="shared" si="1800"/>
        <v>0</v>
      </c>
    </row>
    <row r="5996" spans="1:7" s="229" customFormat="1" ht="24" customHeight="1" x14ac:dyDescent="0.2">
      <c r="A5996" s="224" t="str">
        <f t="shared" si="1796"/>
        <v/>
      </c>
      <c r="B5996" s="222" t="str">
        <f t="shared" si="1797"/>
        <v/>
      </c>
      <c r="C5996" s="223"/>
      <c r="D5996" s="224" t="str">
        <f t="shared" si="1798"/>
        <v/>
      </c>
      <c r="E5996" s="225"/>
      <c r="F5996" s="226">
        <f t="shared" si="1799"/>
        <v>0</v>
      </c>
      <c r="G5996" s="286">
        <f t="shared" si="1800"/>
        <v>0</v>
      </c>
    </row>
    <row r="5997" spans="1:7" ht="24" customHeight="1" x14ac:dyDescent="0.2">
      <c r="A5997" s="290"/>
      <c r="B5997" s="97"/>
      <c r="D5997" s="97"/>
      <c r="E5997" s="98"/>
      <c r="F5997" s="273" t="s">
        <v>33</v>
      </c>
      <c r="G5997" s="288">
        <f>SUBTOTAL(9,G5988:G5996)</f>
        <v>0</v>
      </c>
    </row>
    <row r="5998" spans="1:7" ht="24" customHeight="1" x14ac:dyDescent="0.2">
      <c r="A5998" s="291"/>
      <c r="B5998" s="97"/>
      <c r="D5998" s="97"/>
      <c r="E5998" s="98"/>
      <c r="G5998" s="289"/>
    </row>
    <row r="5999" spans="1:7" ht="24" customHeight="1" x14ac:dyDescent="0.2">
      <c r="A5999" s="292" t="str">
        <f>B5957</f>
        <v/>
      </c>
      <c r="B5999" s="293" t="str">
        <f>C5957</f>
        <v/>
      </c>
      <c r="C5999" s="104"/>
      <c r="D5999" s="104" t="s">
        <v>34</v>
      </c>
      <c r="E5999" s="105"/>
      <c r="F5999" s="295" t="s">
        <v>35</v>
      </c>
      <c r="G5999" s="294">
        <f>SUBTOTAL(9,G5962:G5998)</f>
        <v>0</v>
      </c>
    </row>
    <row r="6001" spans="1:123" ht="24" customHeight="1" x14ac:dyDescent="0.2">
      <c r="A6001" s="274" t="s">
        <v>37</v>
      </c>
      <c r="B6001" s="275"/>
      <c r="C6001" s="275"/>
      <c r="D6001" s="275"/>
      <c r="E6001" s="275"/>
      <c r="F6001" s="275"/>
      <c r="G6001" s="276"/>
    </row>
    <row r="6002" spans="1:123" ht="24" customHeight="1" x14ac:dyDescent="0.2">
      <c r="A6002" s="277" t="s">
        <v>602</v>
      </c>
      <c r="B6002" s="93" t="str">
        <f>Comitente</f>
        <v>DIRECCION PROVINCIAL DE ESPACIOS VERDES</v>
      </c>
      <c r="C6002" s="89"/>
      <c r="D6002" s="94"/>
      <c r="E6002" s="94"/>
      <c r="F6002" s="95"/>
      <c r="G6002" s="278"/>
    </row>
    <row r="6003" spans="1:123" ht="24" customHeight="1" x14ac:dyDescent="0.2">
      <c r="A6003" s="277" t="s">
        <v>603</v>
      </c>
      <c r="B6003" s="93">
        <f>Contratista</f>
        <v>0</v>
      </c>
      <c r="C6003" s="90"/>
      <c r="D6003" s="90"/>
      <c r="E6003" s="90"/>
      <c r="F6003" s="96"/>
      <c r="G6003" s="279"/>
    </row>
    <row r="6004" spans="1:123" ht="24" customHeight="1" x14ac:dyDescent="0.2">
      <c r="A6004" s="277" t="s">
        <v>24</v>
      </c>
      <c r="B6004" s="93" t="str">
        <f>Obra</f>
        <v>EXTRACCION DE MANGRULLO EXISTENTE, PROVISION DE NUEVO MANGRULLO Y REFUNCIONALIZACION DE JUEGOS DE NIÑOS EN PARQUE DE MAYO</v>
      </c>
      <c r="C6004" s="90"/>
      <c r="D6004" s="90"/>
      <c r="E6004" s="90"/>
      <c r="F6004" s="96" t="s">
        <v>38</v>
      </c>
      <c r="G6004" s="280">
        <f>Fecha_Base</f>
        <v>44865</v>
      </c>
    </row>
    <row r="6005" spans="1:123" ht="24" customHeight="1" x14ac:dyDescent="0.2">
      <c r="A6005" s="281" t="s">
        <v>601</v>
      </c>
      <c r="B6005" s="91" t="str">
        <f>Ubicación</f>
        <v>CAPITAL</v>
      </c>
      <c r="C6005" s="91"/>
      <c r="D6005" s="97"/>
      <c r="E6005" s="98"/>
      <c r="G6005" s="282"/>
    </row>
    <row r="6006" spans="1:123" ht="24" customHeight="1" x14ac:dyDescent="0.2">
      <c r="A6006" s="281" t="s">
        <v>39</v>
      </c>
      <c r="B6006" s="100" t="str">
        <f>IFERROR(VALUE(LEFT(B6007,FIND(".",B6007)-1)),"")</f>
        <v/>
      </c>
      <c r="C6006" s="92" t="str">
        <f>IFERROR(VLOOKUP(B6006,Tabla_CyP,2,FALSE),"")</f>
        <v/>
      </c>
      <c r="E6006" s="98"/>
      <c r="G6006" s="282"/>
    </row>
    <row r="6007" spans="1:123" ht="24" customHeight="1" x14ac:dyDescent="0.2">
      <c r="A6007" s="281" t="s">
        <v>25</v>
      </c>
      <c r="B6007" s="101" t="str">
        <f>IFERROR(VLOOKUP(COUNTIF($A$1:A6007,"ANALISIS DE PRECIOS"),Tabla_NumeroItem,2,FALSE),"")</f>
        <v/>
      </c>
      <c r="C6007" s="92" t="str">
        <f>IFERROR(VLOOKUP(B6007,Tabla_CyP,2,FALSE),"")</f>
        <v/>
      </c>
      <c r="D6007" s="97"/>
      <c r="E6007" s="98"/>
      <c r="F6007" s="96" t="s">
        <v>26</v>
      </c>
      <c r="G6007" s="283" t="str">
        <f>IFERROR(VLOOKUP(B6007,Tabla_CyP,4,FALSE),"")</f>
        <v/>
      </c>
    </row>
    <row r="6008" spans="1:123" ht="24" customHeight="1" x14ac:dyDescent="0.2">
      <c r="A6008" s="281"/>
      <c r="B6008" s="91"/>
      <c r="D6008" s="97"/>
      <c r="E6008" s="98"/>
      <c r="G6008" s="282"/>
    </row>
    <row r="6009" spans="1:123" ht="24" customHeight="1" x14ac:dyDescent="0.2">
      <c r="A6009" s="334" t="s">
        <v>507</v>
      </c>
      <c r="B6009" s="335"/>
      <c r="C6009" s="336" t="s">
        <v>0</v>
      </c>
      <c r="D6009" s="336" t="s">
        <v>27</v>
      </c>
      <c r="E6009" s="338" t="s">
        <v>28</v>
      </c>
      <c r="F6009" s="340" t="s">
        <v>29</v>
      </c>
      <c r="G6009" s="340" t="s">
        <v>30</v>
      </c>
    </row>
    <row r="6010" spans="1:123" s="97" customFormat="1" ht="24" customHeight="1" x14ac:dyDescent="0.2">
      <c r="A6010" s="102" t="s">
        <v>508</v>
      </c>
      <c r="B6010" s="102" t="s">
        <v>509</v>
      </c>
      <c r="C6010" s="337"/>
      <c r="D6010" s="337"/>
      <c r="E6010" s="339"/>
      <c r="F6010" s="341"/>
      <c r="G6010" s="341"/>
      <c r="H6010" s="230"/>
      <c r="I6010" s="230"/>
      <c r="J6010" s="230"/>
      <c r="K6010" s="230"/>
      <c r="L6010" s="230"/>
      <c r="M6010" s="230"/>
      <c r="N6010" s="230"/>
      <c r="O6010" s="230"/>
      <c r="P6010" s="230"/>
      <c r="Q6010" s="230"/>
      <c r="R6010" s="230"/>
      <c r="S6010" s="230"/>
      <c r="T6010" s="230"/>
      <c r="U6010" s="230"/>
      <c r="V6010" s="230"/>
      <c r="W6010" s="230"/>
      <c r="X6010" s="230"/>
      <c r="Y6010" s="230"/>
      <c r="Z6010" s="230"/>
      <c r="AA6010" s="230"/>
      <c r="AB6010" s="230"/>
      <c r="AC6010" s="230"/>
      <c r="AD6010" s="230"/>
      <c r="AE6010" s="230"/>
      <c r="AF6010" s="230"/>
      <c r="AG6010" s="230"/>
      <c r="AH6010" s="230"/>
      <c r="AI6010" s="230"/>
      <c r="AJ6010" s="230"/>
      <c r="AK6010" s="230"/>
      <c r="AL6010" s="230"/>
      <c r="AM6010" s="230"/>
      <c r="AN6010" s="230"/>
      <c r="AO6010" s="230"/>
      <c r="AP6010" s="230"/>
      <c r="AQ6010" s="230"/>
      <c r="AR6010" s="230"/>
      <c r="AS6010" s="230"/>
      <c r="AT6010" s="230"/>
      <c r="AU6010" s="230"/>
      <c r="AV6010" s="230"/>
      <c r="AW6010" s="230"/>
      <c r="AX6010" s="230"/>
      <c r="AY6010" s="230"/>
      <c r="AZ6010" s="230"/>
      <c r="BA6010" s="230"/>
      <c r="BB6010" s="230"/>
      <c r="BC6010" s="230"/>
      <c r="BD6010" s="230"/>
      <c r="BE6010" s="230"/>
      <c r="BF6010" s="230"/>
      <c r="BG6010" s="230"/>
      <c r="BH6010" s="230"/>
      <c r="BI6010" s="230"/>
      <c r="BJ6010" s="230"/>
      <c r="BK6010" s="230"/>
      <c r="BL6010" s="230"/>
      <c r="BM6010" s="230"/>
      <c r="BN6010" s="230"/>
      <c r="BO6010" s="230"/>
      <c r="BP6010" s="230"/>
      <c r="BQ6010" s="230"/>
      <c r="BR6010" s="230"/>
      <c r="BS6010" s="230"/>
      <c r="BT6010" s="230"/>
      <c r="BU6010" s="230"/>
      <c r="BV6010" s="230"/>
      <c r="BW6010" s="230"/>
      <c r="BX6010" s="230"/>
      <c r="BY6010" s="230"/>
      <c r="BZ6010" s="230"/>
      <c r="CA6010" s="230"/>
      <c r="CB6010" s="230"/>
      <c r="CC6010" s="230"/>
      <c r="CD6010" s="230"/>
      <c r="CE6010" s="230"/>
      <c r="CF6010" s="230"/>
      <c r="CG6010" s="230"/>
      <c r="CH6010" s="230"/>
      <c r="CI6010" s="230"/>
      <c r="CJ6010" s="230"/>
      <c r="CK6010" s="230"/>
      <c r="CL6010" s="230"/>
      <c r="CM6010" s="230"/>
      <c r="CN6010" s="230"/>
      <c r="CO6010" s="230"/>
      <c r="CP6010" s="230"/>
      <c r="CQ6010" s="230"/>
      <c r="CR6010" s="230"/>
      <c r="CS6010" s="230"/>
      <c r="CT6010" s="230"/>
      <c r="CU6010" s="230"/>
      <c r="CV6010" s="230"/>
      <c r="CW6010" s="230"/>
      <c r="CX6010" s="230"/>
      <c r="CY6010" s="230"/>
      <c r="CZ6010" s="230"/>
      <c r="DA6010" s="230"/>
      <c r="DB6010" s="230"/>
      <c r="DC6010" s="230"/>
      <c r="DD6010" s="230"/>
      <c r="DE6010" s="230"/>
      <c r="DF6010" s="230"/>
      <c r="DG6010" s="230"/>
      <c r="DH6010" s="230"/>
      <c r="DI6010" s="230"/>
      <c r="DJ6010" s="230"/>
      <c r="DK6010" s="230"/>
      <c r="DL6010" s="230"/>
      <c r="DM6010" s="230"/>
      <c r="DN6010" s="230"/>
      <c r="DO6010" s="230"/>
      <c r="DP6010" s="230"/>
      <c r="DQ6010" s="230"/>
      <c r="DR6010" s="230"/>
      <c r="DS6010" s="230"/>
    </row>
    <row r="6011" spans="1:123" ht="24" customHeight="1" x14ac:dyDescent="0.2">
      <c r="A6011" s="284"/>
      <c r="B6011" s="103"/>
      <c r="C6011" s="143" t="s">
        <v>604</v>
      </c>
      <c r="D6011" s="104"/>
      <c r="E6011" s="105"/>
      <c r="F6011" s="106"/>
      <c r="G6011" s="285"/>
    </row>
    <row r="6012" spans="1:123" s="229" customFormat="1" ht="24" customHeight="1" x14ac:dyDescent="0.2">
      <c r="A6012" s="224" t="str">
        <f t="shared" ref="A6012:A6025" si="1801">IFERROR(VLOOKUP(C6012,Tabla_Insumos,4,FALSE),"")</f>
        <v/>
      </c>
      <c r="B6012" s="222" t="str">
        <f>IFERROR(VLOOKUP(C6012,Tabla_Insumos,5,FALSE),"")</f>
        <v/>
      </c>
      <c r="C6012" s="223"/>
      <c r="D6012" s="224" t="str">
        <f t="shared" ref="D6012:D6025" si="1802">IFERROR(VLOOKUP(C6012,Tabla_Insumos,2,FALSE),"")</f>
        <v/>
      </c>
      <c r="E6012" s="225"/>
      <c r="F6012" s="226">
        <f t="shared" ref="F6012:F6025" si="1803">IFERROR(VLOOKUP(C6012,Tabla_Insumos,3,FALSE),0)</f>
        <v>0</v>
      </c>
      <c r="G6012" s="286">
        <f>ROUND(E6012*F6012,2)</f>
        <v>0</v>
      </c>
    </row>
    <row r="6013" spans="1:123" s="229" customFormat="1" ht="24" customHeight="1" x14ac:dyDescent="0.2">
      <c r="A6013" s="224" t="str">
        <f t="shared" si="1801"/>
        <v/>
      </c>
      <c r="B6013" s="222" t="str">
        <f t="shared" ref="B6013:B6025" si="1804">IFERROR(VLOOKUP(C6013,Tabla_Insumos,5,FALSE),"")</f>
        <v/>
      </c>
      <c r="C6013" s="223"/>
      <c r="D6013" s="224" t="str">
        <f t="shared" si="1802"/>
        <v/>
      </c>
      <c r="E6013" s="225"/>
      <c r="F6013" s="226">
        <f t="shared" si="1803"/>
        <v>0</v>
      </c>
      <c r="G6013" s="286">
        <f t="shared" ref="G6013:G6025" si="1805">ROUND(E6013*F6013,2)</f>
        <v>0</v>
      </c>
    </row>
    <row r="6014" spans="1:123" s="229" customFormat="1" ht="24" customHeight="1" x14ac:dyDescent="0.2">
      <c r="A6014" s="224" t="str">
        <f t="shared" si="1801"/>
        <v/>
      </c>
      <c r="B6014" s="222" t="str">
        <f t="shared" si="1804"/>
        <v/>
      </c>
      <c r="C6014" s="223"/>
      <c r="D6014" s="224" t="str">
        <f t="shared" si="1802"/>
        <v/>
      </c>
      <c r="E6014" s="225"/>
      <c r="F6014" s="226">
        <f t="shared" si="1803"/>
        <v>0</v>
      </c>
      <c r="G6014" s="286">
        <f t="shared" si="1805"/>
        <v>0</v>
      </c>
    </row>
    <row r="6015" spans="1:123" s="229" customFormat="1" ht="24" customHeight="1" x14ac:dyDescent="0.2">
      <c r="A6015" s="224" t="str">
        <f t="shared" si="1801"/>
        <v/>
      </c>
      <c r="B6015" s="222" t="str">
        <f t="shared" si="1804"/>
        <v/>
      </c>
      <c r="C6015" s="223"/>
      <c r="D6015" s="224" t="str">
        <f t="shared" si="1802"/>
        <v/>
      </c>
      <c r="E6015" s="225"/>
      <c r="F6015" s="226">
        <f t="shared" si="1803"/>
        <v>0</v>
      </c>
      <c r="G6015" s="286">
        <f t="shared" si="1805"/>
        <v>0</v>
      </c>
    </row>
    <row r="6016" spans="1:123" s="229" customFormat="1" ht="24" customHeight="1" x14ac:dyDescent="0.2">
      <c r="A6016" s="224" t="str">
        <f t="shared" si="1801"/>
        <v/>
      </c>
      <c r="B6016" s="222" t="str">
        <f t="shared" si="1804"/>
        <v/>
      </c>
      <c r="C6016" s="223"/>
      <c r="D6016" s="224" t="str">
        <f t="shared" si="1802"/>
        <v/>
      </c>
      <c r="E6016" s="225"/>
      <c r="F6016" s="226">
        <f t="shared" si="1803"/>
        <v>0</v>
      </c>
      <c r="G6016" s="286">
        <f t="shared" si="1805"/>
        <v>0</v>
      </c>
    </row>
    <row r="6017" spans="1:7" s="229" customFormat="1" ht="24" customHeight="1" x14ac:dyDescent="0.2">
      <c r="A6017" s="224" t="str">
        <f t="shared" si="1801"/>
        <v/>
      </c>
      <c r="B6017" s="222" t="str">
        <f t="shared" si="1804"/>
        <v/>
      </c>
      <c r="C6017" s="223"/>
      <c r="D6017" s="224" t="str">
        <f t="shared" si="1802"/>
        <v/>
      </c>
      <c r="E6017" s="225"/>
      <c r="F6017" s="226">
        <f t="shared" si="1803"/>
        <v>0</v>
      </c>
      <c r="G6017" s="286">
        <f t="shared" si="1805"/>
        <v>0</v>
      </c>
    </row>
    <row r="6018" spans="1:7" s="229" customFormat="1" ht="24" customHeight="1" x14ac:dyDescent="0.2">
      <c r="A6018" s="224" t="str">
        <f t="shared" si="1801"/>
        <v/>
      </c>
      <c r="B6018" s="222" t="str">
        <f t="shared" si="1804"/>
        <v/>
      </c>
      <c r="C6018" s="223"/>
      <c r="D6018" s="224" t="str">
        <f t="shared" si="1802"/>
        <v/>
      </c>
      <c r="E6018" s="225"/>
      <c r="F6018" s="226">
        <f t="shared" si="1803"/>
        <v>0</v>
      </c>
      <c r="G6018" s="286">
        <f t="shared" si="1805"/>
        <v>0</v>
      </c>
    </row>
    <row r="6019" spans="1:7" s="229" customFormat="1" ht="24" customHeight="1" x14ac:dyDescent="0.2">
      <c r="A6019" s="224" t="str">
        <f t="shared" si="1801"/>
        <v/>
      </c>
      <c r="B6019" s="222" t="str">
        <f t="shared" si="1804"/>
        <v/>
      </c>
      <c r="C6019" s="223"/>
      <c r="D6019" s="224" t="str">
        <f t="shared" si="1802"/>
        <v/>
      </c>
      <c r="E6019" s="225"/>
      <c r="F6019" s="226">
        <f t="shared" si="1803"/>
        <v>0</v>
      </c>
      <c r="G6019" s="286">
        <f t="shared" si="1805"/>
        <v>0</v>
      </c>
    </row>
    <row r="6020" spans="1:7" s="229" customFormat="1" ht="24" customHeight="1" x14ac:dyDescent="0.2">
      <c r="A6020" s="224" t="str">
        <f t="shared" si="1801"/>
        <v/>
      </c>
      <c r="B6020" s="222" t="str">
        <f t="shared" si="1804"/>
        <v/>
      </c>
      <c r="C6020" s="223"/>
      <c r="D6020" s="224" t="str">
        <f t="shared" si="1802"/>
        <v/>
      </c>
      <c r="E6020" s="225"/>
      <c r="F6020" s="226">
        <f t="shared" si="1803"/>
        <v>0</v>
      </c>
      <c r="G6020" s="286">
        <f t="shared" si="1805"/>
        <v>0</v>
      </c>
    </row>
    <row r="6021" spans="1:7" s="229" customFormat="1" ht="24" customHeight="1" x14ac:dyDescent="0.2">
      <c r="A6021" s="224" t="str">
        <f t="shared" si="1801"/>
        <v/>
      </c>
      <c r="B6021" s="222" t="str">
        <f t="shared" si="1804"/>
        <v/>
      </c>
      <c r="C6021" s="223"/>
      <c r="D6021" s="224" t="str">
        <f t="shared" si="1802"/>
        <v/>
      </c>
      <c r="E6021" s="225"/>
      <c r="F6021" s="226">
        <f t="shared" si="1803"/>
        <v>0</v>
      </c>
      <c r="G6021" s="286">
        <f t="shared" si="1805"/>
        <v>0</v>
      </c>
    </row>
    <row r="6022" spans="1:7" s="229" customFormat="1" ht="24" customHeight="1" x14ac:dyDescent="0.2">
      <c r="A6022" s="224" t="str">
        <f t="shared" si="1801"/>
        <v/>
      </c>
      <c r="B6022" s="222" t="str">
        <f t="shared" si="1804"/>
        <v/>
      </c>
      <c r="C6022" s="223"/>
      <c r="D6022" s="224" t="str">
        <f t="shared" si="1802"/>
        <v/>
      </c>
      <c r="E6022" s="225"/>
      <c r="F6022" s="226">
        <f t="shared" si="1803"/>
        <v>0</v>
      </c>
      <c r="G6022" s="286">
        <f t="shared" si="1805"/>
        <v>0</v>
      </c>
    </row>
    <row r="6023" spans="1:7" s="229" customFormat="1" ht="24" customHeight="1" x14ac:dyDescent="0.2">
      <c r="A6023" s="224" t="str">
        <f t="shared" si="1801"/>
        <v/>
      </c>
      <c r="B6023" s="222" t="str">
        <f t="shared" si="1804"/>
        <v/>
      </c>
      <c r="C6023" s="223"/>
      <c r="D6023" s="224" t="str">
        <f t="shared" si="1802"/>
        <v/>
      </c>
      <c r="E6023" s="225"/>
      <c r="F6023" s="226">
        <f t="shared" si="1803"/>
        <v>0</v>
      </c>
      <c r="G6023" s="286">
        <f t="shared" si="1805"/>
        <v>0</v>
      </c>
    </row>
    <row r="6024" spans="1:7" s="229" customFormat="1" ht="24" customHeight="1" x14ac:dyDescent="0.2">
      <c r="A6024" s="224" t="str">
        <f t="shared" si="1801"/>
        <v/>
      </c>
      <c r="B6024" s="222" t="str">
        <f t="shared" si="1804"/>
        <v/>
      </c>
      <c r="C6024" s="223"/>
      <c r="D6024" s="224" t="str">
        <f t="shared" si="1802"/>
        <v/>
      </c>
      <c r="E6024" s="225"/>
      <c r="F6024" s="226">
        <f t="shared" si="1803"/>
        <v>0</v>
      </c>
      <c r="G6024" s="286">
        <f t="shared" si="1805"/>
        <v>0</v>
      </c>
    </row>
    <row r="6025" spans="1:7" s="229" customFormat="1" ht="24" customHeight="1" x14ac:dyDescent="0.2">
      <c r="A6025" s="224" t="str">
        <f t="shared" si="1801"/>
        <v/>
      </c>
      <c r="B6025" s="222" t="str">
        <f t="shared" si="1804"/>
        <v/>
      </c>
      <c r="C6025" s="223"/>
      <c r="D6025" s="224" t="str">
        <f t="shared" si="1802"/>
        <v/>
      </c>
      <c r="E6025" s="225"/>
      <c r="F6025" s="227">
        <f t="shared" si="1803"/>
        <v>0</v>
      </c>
      <c r="G6025" s="286">
        <f t="shared" si="1805"/>
        <v>0</v>
      </c>
    </row>
    <row r="6026" spans="1:7" ht="24" customHeight="1" x14ac:dyDescent="0.2">
      <c r="A6026" s="287"/>
      <c r="D6026" s="97"/>
      <c r="E6026" s="98"/>
      <c r="F6026" s="273" t="s">
        <v>31</v>
      </c>
      <c r="G6026" s="288">
        <f>SUBTOTAL(9,G6012:G6025)</f>
        <v>0</v>
      </c>
    </row>
    <row r="6027" spans="1:7" ht="24" customHeight="1" x14ac:dyDescent="0.2">
      <c r="A6027" s="287"/>
      <c r="C6027" s="107" t="s">
        <v>605</v>
      </c>
      <c r="D6027" s="97"/>
      <c r="E6027" s="98"/>
      <c r="G6027" s="289"/>
    </row>
    <row r="6028" spans="1:7" s="229" customFormat="1" ht="24" customHeight="1" x14ac:dyDescent="0.2">
      <c r="A6028" s="224" t="str">
        <f t="shared" ref="A6028:A6035" si="1806">IFERROR(VLOOKUP(C6028,Tabla_Insumos,4,FALSE),"")</f>
        <v/>
      </c>
      <c r="B6028" s="222">
        <f t="shared" ref="B6028:B6035" si="1807">IFERROR(VLOOKUP(A6028,Tabla_Indices,5,FALSE),"")</f>
        <v>0</v>
      </c>
      <c r="C6028" s="223"/>
      <c r="D6028" s="224" t="str">
        <f t="shared" ref="D6028:D6035" si="1808">IFERROR(VLOOKUP(C6028,Tabla_Insumos,2,FALSE),"")</f>
        <v/>
      </c>
      <c r="E6028" s="225"/>
      <c r="F6028" s="228">
        <f t="shared" ref="F6028:F6035" si="1809">IFERROR(VLOOKUP(C6028,Tabla_Insumos,3,FALSE),0)</f>
        <v>0</v>
      </c>
      <c r="G6028" s="286">
        <f>ROUND(E6028*F6028,2)</f>
        <v>0</v>
      </c>
    </row>
    <row r="6029" spans="1:7" s="229" customFormat="1" ht="24" customHeight="1" x14ac:dyDescent="0.2">
      <c r="A6029" s="224" t="str">
        <f t="shared" si="1806"/>
        <v/>
      </c>
      <c r="B6029" s="222">
        <f t="shared" si="1807"/>
        <v>0</v>
      </c>
      <c r="C6029" s="223"/>
      <c r="D6029" s="224" t="str">
        <f t="shared" si="1808"/>
        <v/>
      </c>
      <c r="E6029" s="225"/>
      <c r="F6029" s="228">
        <f t="shared" si="1809"/>
        <v>0</v>
      </c>
      <c r="G6029" s="286">
        <f>ROUND(E6029*F6029,2)</f>
        <v>0</v>
      </c>
    </row>
    <row r="6030" spans="1:7" s="229" customFormat="1" ht="24" customHeight="1" x14ac:dyDescent="0.2">
      <c r="A6030" s="224" t="str">
        <f t="shared" si="1806"/>
        <v/>
      </c>
      <c r="B6030" s="222">
        <f t="shared" si="1807"/>
        <v>0</v>
      </c>
      <c r="C6030" s="223"/>
      <c r="D6030" s="224" t="str">
        <f t="shared" si="1808"/>
        <v/>
      </c>
      <c r="E6030" s="225"/>
      <c r="F6030" s="228">
        <f t="shared" si="1809"/>
        <v>0</v>
      </c>
      <c r="G6030" s="286">
        <f t="shared" ref="G6030:G6035" si="1810">ROUND(E6030*F6030,2)</f>
        <v>0</v>
      </c>
    </row>
    <row r="6031" spans="1:7" s="229" customFormat="1" ht="24" customHeight="1" x14ac:dyDescent="0.2">
      <c r="A6031" s="224" t="str">
        <f t="shared" si="1806"/>
        <v/>
      </c>
      <c r="B6031" s="222">
        <f t="shared" si="1807"/>
        <v>0</v>
      </c>
      <c r="C6031" s="223"/>
      <c r="D6031" s="224" t="str">
        <f t="shared" si="1808"/>
        <v/>
      </c>
      <c r="E6031" s="225"/>
      <c r="F6031" s="228">
        <f t="shared" si="1809"/>
        <v>0</v>
      </c>
      <c r="G6031" s="286">
        <f t="shared" si="1810"/>
        <v>0</v>
      </c>
    </row>
    <row r="6032" spans="1:7" s="229" customFormat="1" ht="24" customHeight="1" x14ac:dyDescent="0.2">
      <c r="A6032" s="224" t="str">
        <f t="shared" si="1806"/>
        <v/>
      </c>
      <c r="B6032" s="222">
        <f t="shared" si="1807"/>
        <v>0</v>
      </c>
      <c r="C6032" s="223"/>
      <c r="D6032" s="224" t="str">
        <f t="shared" si="1808"/>
        <v/>
      </c>
      <c r="E6032" s="225"/>
      <c r="F6032" s="226">
        <f t="shared" si="1809"/>
        <v>0</v>
      </c>
      <c r="G6032" s="286">
        <f t="shared" si="1810"/>
        <v>0</v>
      </c>
    </row>
    <row r="6033" spans="1:7" s="229" customFormat="1" ht="24" customHeight="1" x14ac:dyDescent="0.2">
      <c r="A6033" s="224" t="str">
        <f t="shared" si="1806"/>
        <v/>
      </c>
      <c r="B6033" s="222">
        <f t="shared" si="1807"/>
        <v>0</v>
      </c>
      <c r="C6033" s="223"/>
      <c r="D6033" s="224" t="str">
        <f t="shared" si="1808"/>
        <v/>
      </c>
      <c r="E6033" s="225"/>
      <c r="F6033" s="226">
        <f t="shared" si="1809"/>
        <v>0</v>
      </c>
      <c r="G6033" s="286">
        <f t="shared" si="1810"/>
        <v>0</v>
      </c>
    </row>
    <row r="6034" spans="1:7" s="229" customFormat="1" ht="24" customHeight="1" x14ac:dyDescent="0.2">
      <c r="A6034" s="224" t="str">
        <f t="shared" si="1806"/>
        <v/>
      </c>
      <c r="B6034" s="222">
        <f t="shared" si="1807"/>
        <v>0</v>
      </c>
      <c r="C6034" s="223"/>
      <c r="D6034" s="224" t="str">
        <f t="shared" si="1808"/>
        <v/>
      </c>
      <c r="E6034" s="225"/>
      <c r="F6034" s="226">
        <f t="shared" si="1809"/>
        <v>0</v>
      </c>
      <c r="G6034" s="286">
        <f t="shared" si="1810"/>
        <v>0</v>
      </c>
    </row>
    <row r="6035" spans="1:7" s="229" customFormat="1" ht="24" customHeight="1" x14ac:dyDescent="0.2">
      <c r="A6035" s="224" t="str">
        <f t="shared" si="1806"/>
        <v/>
      </c>
      <c r="B6035" s="222">
        <f t="shared" si="1807"/>
        <v>0</v>
      </c>
      <c r="C6035" s="223"/>
      <c r="D6035" s="224" t="str">
        <f t="shared" si="1808"/>
        <v/>
      </c>
      <c r="E6035" s="225"/>
      <c r="F6035" s="226">
        <f t="shared" si="1809"/>
        <v>0</v>
      </c>
      <c r="G6035" s="286">
        <f t="shared" si="1810"/>
        <v>0</v>
      </c>
    </row>
    <row r="6036" spans="1:7" ht="24" customHeight="1" x14ac:dyDescent="0.2">
      <c r="A6036" s="287"/>
      <c r="D6036" s="97"/>
      <c r="E6036" s="98"/>
      <c r="F6036" s="273" t="s">
        <v>32</v>
      </c>
      <c r="G6036" s="288">
        <f>SUBTOTAL(9,G6028:G6035)</f>
        <v>0</v>
      </c>
    </row>
    <row r="6037" spans="1:7" ht="24" customHeight="1" x14ac:dyDescent="0.2">
      <c r="A6037" s="287"/>
      <c r="C6037" s="107" t="s">
        <v>606</v>
      </c>
      <c r="D6037" s="97"/>
      <c r="E6037" s="98"/>
      <c r="G6037" s="289"/>
    </row>
    <row r="6038" spans="1:7" s="229" customFormat="1" ht="24" customHeight="1" x14ac:dyDescent="0.2">
      <c r="A6038" s="224" t="str">
        <f t="shared" ref="A6038:A6046" si="1811">IFERROR(VLOOKUP(C6038,Tabla_Insumos,4,FALSE),"")</f>
        <v/>
      </c>
      <c r="B6038" s="222" t="str">
        <f t="shared" ref="B6038:B6046" si="1812">IFERROR(VLOOKUP(C6038,Tabla_Insumos,5,FALSE),"")</f>
        <v/>
      </c>
      <c r="C6038" s="223"/>
      <c r="D6038" s="224" t="str">
        <f t="shared" ref="D6038:D6046" si="1813">IFERROR(VLOOKUP(C6038,Tabla_Insumos,2,FALSE),"")</f>
        <v/>
      </c>
      <c r="E6038" s="225"/>
      <c r="F6038" s="226">
        <f t="shared" ref="F6038:F6046" si="1814">IFERROR(VLOOKUP(C6038,Tabla_Insumos,3,FALSE),0)</f>
        <v>0</v>
      </c>
      <c r="G6038" s="286">
        <f t="shared" ref="G6038:G6046" si="1815">ROUND(E6038*F6038,2)</f>
        <v>0</v>
      </c>
    </row>
    <row r="6039" spans="1:7" s="229" customFormat="1" ht="24" customHeight="1" x14ac:dyDescent="0.2">
      <c r="A6039" s="224" t="str">
        <f t="shared" si="1811"/>
        <v/>
      </c>
      <c r="B6039" s="222" t="str">
        <f t="shared" si="1812"/>
        <v/>
      </c>
      <c r="C6039" s="223"/>
      <c r="D6039" s="224" t="str">
        <f t="shared" si="1813"/>
        <v/>
      </c>
      <c r="E6039" s="225"/>
      <c r="F6039" s="226">
        <f t="shared" si="1814"/>
        <v>0</v>
      </c>
      <c r="G6039" s="286">
        <f t="shared" si="1815"/>
        <v>0</v>
      </c>
    </row>
    <row r="6040" spans="1:7" s="229" customFormat="1" ht="24" customHeight="1" x14ac:dyDescent="0.2">
      <c r="A6040" s="224" t="str">
        <f t="shared" si="1811"/>
        <v/>
      </c>
      <c r="B6040" s="222" t="str">
        <f t="shared" si="1812"/>
        <v/>
      </c>
      <c r="C6040" s="223"/>
      <c r="D6040" s="224" t="str">
        <f t="shared" si="1813"/>
        <v/>
      </c>
      <c r="E6040" s="225"/>
      <c r="F6040" s="226">
        <f t="shared" si="1814"/>
        <v>0</v>
      </c>
      <c r="G6040" s="286">
        <f t="shared" si="1815"/>
        <v>0</v>
      </c>
    </row>
    <row r="6041" spans="1:7" s="229" customFormat="1" ht="24" customHeight="1" x14ac:dyDescent="0.2">
      <c r="A6041" s="224" t="str">
        <f t="shared" si="1811"/>
        <v/>
      </c>
      <c r="B6041" s="222" t="str">
        <f t="shared" si="1812"/>
        <v/>
      </c>
      <c r="C6041" s="223"/>
      <c r="D6041" s="224" t="str">
        <f t="shared" si="1813"/>
        <v/>
      </c>
      <c r="E6041" s="225"/>
      <c r="F6041" s="226">
        <f t="shared" si="1814"/>
        <v>0</v>
      </c>
      <c r="G6041" s="286">
        <f t="shared" si="1815"/>
        <v>0</v>
      </c>
    </row>
    <row r="6042" spans="1:7" s="229" customFormat="1" ht="24" customHeight="1" x14ac:dyDescent="0.2">
      <c r="A6042" s="224" t="str">
        <f t="shared" si="1811"/>
        <v/>
      </c>
      <c r="B6042" s="222" t="str">
        <f t="shared" si="1812"/>
        <v/>
      </c>
      <c r="C6042" s="223"/>
      <c r="D6042" s="224" t="str">
        <f t="shared" si="1813"/>
        <v/>
      </c>
      <c r="E6042" s="225"/>
      <c r="F6042" s="226">
        <f t="shared" si="1814"/>
        <v>0</v>
      </c>
      <c r="G6042" s="286">
        <f t="shared" si="1815"/>
        <v>0</v>
      </c>
    </row>
    <row r="6043" spans="1:7" s="229" customFormat="1" ht="24" customHeight="1" x14ac:dyDescent="0.2">
      <c r="A6043" s="224" t="str">
        <f t="shared" si="1811"/>
        <v/>
      </c>
      <c r="B6043" s="222" t="str">
        <f t="shared" si="1812"/>
        <v/>
      </c>
      <c r="C6043" s="223"/>
      <c r="D6043" s="224" t="str">
        <f t="shared" si="1813"/>
        <v/>
      </c>
      <c r="E6043" s="225"/>
      <c r="F6043" s="226">
        <f t="shared" si="1814"/>
        <v>0</v>
      </c>
      <c r="G6043" s="286">
        <f t="shared" si="1815"/>
        <v>0</v>
      </c>
    </row>
    <row r="6044" spans="1:7" s="229" customFormat="1" ht="24" customHeight="1" x14ac:dyDescent="0.2">
      <c r="A6044" s="224" t="str">
        <f t="shared" si="1811"/>
        <v/>
      </c>
      <c r="B6044" s="222" t="str">
        <f t="shared" si="1812"/>
        <v/>
      </c>
      <c r="C6044" s="223"/>
      <c r="D6044" s="224" t="str">
        <f t="shared" si="1813"/>
        <v/>
      </c>
      <c r="E6044" s="225"/>
      <c r="F6044" s="226">
        <f t="shared" si="1814"/>
        <v>0</v>
      </c>
      <c r="G6044" s="286">
        <f t="shared" si="1815"/>
        <v>0</v>
      </c>
    </row>
    <row r="6045" spans="1:7" s="229" customFormat="1" ht="24" customHeight="1" x14ac:dyDescent="0.2">
      <c r="A6045" s="224" t="str">
        <f t="shared" si="1811"/>
        <v/>
      </c>
      <c r="B6045" s="222" t="str">
        <f t="shared" si="1812"/>
        <v/>
      </c>
      <c r="C6045" s="223"/>
      <c r="D6045" s="224" t="str">
        <f t="shared" si="1813"/>
        <v/>
      </c>
      <c r="E6045" s="225"/>
      <c r="F6045" s="226">
        <f t="shared" si="1814"/>
        <v>0</v>
      </c>
      <c r="G6045" s="286">
        <f t="shared" si="1815"/>
        <v>0</v>
      </c>
    </row>
    <row r="6046" spans="1:7" s="229" customFormat="1" ht="24" customHeight="1" x14ac:dyDescent="0.2">
      <c r="A6046" s="224" t="str">
        <f t="shared" si="1811"/>
        <v/>
      </c>
      <c r="B6046" s="222" t="str">
        <f t="shared" si="1812"/>
        <v/>
      </c>
      <c r="C6046" s="223"/>
      <c r="D6046" s="224" t="str">
        <f t="shared" si="1813"/>
        <v/>
      </c>
      <c r="E6046" s="225"/>
      <c r="F6046" s="226">
        <f t="shared" si="1814"/>
        <v>0</v>
      </c>
      <c r="G6046" s="286">
        <f t="shared" si="1815"/>
        <v>0</v>
      </c>
    </row>
    <row r="6047" spans="1:7" ht="24" customHeight="1" x14ac:dyDescent="0.2">
      <c r="A6047" s="290"/>
      <c r="B6047" s="97"/>
      <c r="D6047" s="97"/>
      <c r="E6047" s="98"/>
      <c r="F6047" s="273" t="s">
        <v>33</v>
      </c>
      <c r="G6047" s="288">
        <f>SUBTOTAL(9,G6038:G6046)</f>
        <v>0</v>
      </c>
    </row>
    <row r="6048" spans="1:7" ht="24" customHeight="1" x14ac:dyDescent="0.2">
      <c r="A6048" s="291"/>
      <c r="B6048" s="97"/>
      <c r="D6048" s="97"/>
      <c r="E6048" s="98"/>
      <c r="G6048" s="289"/>
    </row>
    <row r="6049" spans="1:123" ht="24" customHeight="1" x14ac:dyDescent="0.2">
      <c r="A6049" s="292" t="str">
        <f>B6007</f>
        <v/>
      </c>
      <c r="B6049" s="293" t="str">
        <f>C6007</f>
        <v/>
      </c>
      <c r="C6049" s="104"/>
      <c r="D6049" s="104" t="s">
        <v>34</v>
      </c>
      <c r="E6049" s="105"/>
      <c r="F6049" s="295" t="s">
        <v>35</v>
      </c>
      <c r="G6049" s="294">
        <f>SUBTOTAL(9,G6012:G6048)</f>
        <v>0</v>
      </c>
    </row>
    <row r="6051" spans="1:123" ht="24" customHeight="1" x14ac:dyDescent="0.2">
      <c r="A6051" s="274" t="s">
        <v>37</v>
      </c>
      <c r="B6051" s="275"/>
      <c r="C6051" s="275"/>
      <c r="D6051" s="275"/>
      <c r="E6051" s="275"/>
      <c r="F6051" s="275"/>
      <c r="G6051" s="276"/>
    </row>
    <row r="6052" spans="1:123" ht="24" customHeight="1" x14ac:dyDescent="0.2">
      <c r="A6052" s="277" t="s">
        <v>602</v>
      </c>
      <c r="B6052" s="93" t="str">
        <f>Comitente</f>
        <v>DIRECCION PROVINCIAL DE ESPACIOS VERDES</v>
      </c>
      <c r="C6052" s="89"/>
      <c r="D6052" s="94"/>
      <c r="E6052" s="94"/>
      <c r="F6052" s="95"/>
      <c r="G6052" s="278"/>
    </row>
    <row r="6053" spans="1:123" ht="24" customHeight="1" x14ac:dyDescent="0.2">
      <c r="A6053" s="277" t="s">
        <v>603</v>
      </c>
      <c r="B6053" s="93">
        <f>Contratista</f>
        <v>0</v>
      </c>
      <c r="C6053" s="90"/>
      <c r="D6053" s="90"/>
      <c r="E6053" s="90"/>
      <c r="F6053" s="96"/>
      <c r="G6053" s="279"/>
    </row>
    <row r="6054" spans="1:123" ht="24" customHeight="1" x14ac:dyDescent="0.2">
      <c r="A6054" s="277" t="s">
        <v>24</v>
      </c>
      <c r="B6054" s="93" t="str">
        <f>Obra</f>
        <v>EXTRACCION DE MANGRULLO EXISTENTE, PROVISION DE NUEVO MANGRULLO Y REFUNCIONALIZACION DE JUEGOS DE NIÑOS EN PARQUE DE MAYO</v>
      </c>
      <c r="C6054" s="90"/>
      <c r="D6054" s="90"/>
      <c r="E6054" s="90"/>
      <c r="F6054" s="96" t="s">
        <v>38</v>
      </c>
      <c r="G6054" s="280">
        <f>Fecha_Base</f>
        <v>44865</v>
      </c>
    </row>
    <row r="6055" spans="1:123" ht="24" customHeight="1" x14ac:dyDescent="0.2">
      <c r="A6055" s="281" t="s">
        <v>601</v>
      </c>
      <c r="B6055" s="91" t="str">
        <f>Ubicación</f>
        <v>CAPITAL</v>
      </c>
      <c r="C6055" s="91"/>
      <c r="D6055" s="97"/>
      <c r="E6055" s="98"/>
      <c r="G6055" s="282"/>
    </row>
    <row r="6056" spans="1:123" ht="24" customHeight="1" x14ac:dyDescent="0.2">
      <c r="A6056" s="281" t="s">
        <v>39</v>
      </c>
      <c r="B6056" s="100" t="str">
        <f>IFERROR(VALUE(LEFT(B6057,FIND(".",B6057)-1)),"")</f>
        <v/>
      </c>
      <c r="C6056" s="92" t="str">
        <f>IFERROR(VLOOKUP(B6056,Tabla_CyP,2,FALSE),"")</f>
        <v/>
      </c>
      <c r="E6056" s="98"/>
      <c r="G6056" s="282"/>
    </row>
    <row r="6057" spans="1:123" ht="24" customHeight="1" x14ac:dyDescent="0.2">
      <c r="A6057" s="281" t="s">
        <v>25</v>
      </c>
      <c r="B6057" s="101" t="str">
        <f>IFERROR(VLOOKUP(COUNTIF($A$1:A6057,"ANALISIS DE PRECIOS"),Tabla_NumeroItem,2,FALSE),"")</f>
        <v/>
      </c>
      <c r="C6057" s="92" t="str">
        <f>IFERROR(VLOOKUP(B6057,Tabla_CyP,2,FALSE),"")</f>
        <v/>
      </c>
      <c r="D6057" s="97"/>
      <c r="E6057" s="98"/>
      <c r="F6057" s="96" t="s">
        <v>26</v>
      </c>
      <c r="G6057" s="283" t="str">
        <f>IFERROR(VLOOKUP(B6057,Tabla_CyP,4,FALSE),"")</f>
        <v/>
      </c>
    </row>
    <row r="6058" spans="1:123" ht="24" customHeight="1" x14ac:dyDescent="0.2">
      <c r="A6058" s="281"/>
      <c r="B6058" s="91"/>
      <c r="D6058" s="97"/>
      <c r="E6058" s="98"/>
      <c r="G6058" s="282"/>
    </row>
    <row r="6059" spans="1:123" ht="24" customHeight="1" x14ac:dyDescent="0.2">
      <c r="A6059" s="334" t="s">
        <v>507</v>
      </c>
      <c r="B6059" s="335"/>
      <c r="C6059" s="336" t="s">
        <v>0</v>
      </c>
      <c r="D6059" s="336" t="s">
        <v>27</v>
      </c>
      <c r="E6059" s="338" t="s">
        <v>28</v>
      </c>
      <c r="F6059" s="340" t="s">
        <v>29</v>
      </c>
      <c r="G6059" s="340" t="s">
        <v>30</v>
      </c>
    </row>
    <row r="6060" spans="1:123" s="97" customFormat="1" ht="24" customHeight="1" x14ac:dyDescent="0.2">
      <c r="A6060" s="102" t="s">
        <v>508</v>
      </c>
      <c r="B6060" s="102" t="s">
        <v>509</v>
      </c>
      <c r="C6060" s="337"/>
      <c r="D6060" s="337"/>
      <c r="E6060" s="339"/>
      <c r="F6060" s="341"/>
      <c r="G6060" s="341"/>
      <c r="H6060" s="230"/>
      <c r="I6060" s="230"/>
      <c r="J6060" s="230"/>
      <c r="K6060" s="230"/>
      <c r="L6060" s="230"/>
      <c r="M6060" s="230"/>
      <c r="N6060" s="230"/>
      <c r="O6060" s="230"/>
      <c r="P6060" s="230"/>
      <c r="Q6060" s="230"/>
      <c r="R6060" s="230"/>
      <c r="S6060" s="230"/>
      <c r="T6060" s="230"/>
      <c r="U6060" s="230"/>
      <c r="V6060" s="230"/>
      <c r="W6060" s="230"/>
      <c r="X6060" s="230"/>
      <c r="Y6060" s="230"/>
      <c r="Z6060" s="230"/>
      <c r="AA6060" s="230"/>
      <c r="AB6060" s="230"/>
      <c r="AC6060" s="230"/>
      <c r="AD6060" s="230"/>
      <c r="AE6060" s="230"/>
      <c r="AF6060" s="230"/>
      <c r="AG6060" s="230"/>
      <c r="AH6060" s="230"/>
      <c r="AI6060" s="230"/>
      <c r="AJ6060" s="230"/>
      <c r="AK6060" s="230"/>
      <c r="AL6060" s="230"/>
      <c r="AM6060" s="230"/>
      <c r="AN6060" s="230"/>
      <c r="AO6060" s="230"/>
      <c r="AP6060" s="230"/>
      <c r="AQ6060" s="230"/>
      <c r="AR6060" s="230"/>
      <c r="AS6060" s="230"/>
      <c r="AT6060" s="230"/>
      <c r="AU6060" s="230"/>
      <c r="AV6060" s="230"/>
      <c r="AW6060" s="230"/>
      <c r="AX6060" s="230"/>
      <c r="AY6060" s="230"/>
      <c r="AZ6060" s="230"/>
      <c r="BA6060" s="230"/>
      <c r="BB6060" s="230"/>
      <c r="BC6060" s="230"/>
      <c r="BD6060" s="230"/>
      <c r="BE6060" s="230"/>
      <c r="BF6060" s="230"/>
      <c r="BG6060" s="230"/>
      <c r="BH6060" s="230"/>
      <c r="BI6060" s="230"/>
      <c r="BJ6060" s="230"/>
      <c r="BK6060" s="230"/>
      <c r="BL6060" s="230"/>
      <c r="BM6060" s="230"/>
      <c r="BN6060" s="230"/>
      <c r="BO6060" s="230"/>
      <c r="BP6060" s="230"/>
      <c r="BQ6060" s="230"/>
      <c r="BR6060" s="230"/>
      <c r="BS6060" s="230"/>
      <c r="BT6060" s="230"/>
      <c r="BU6060" s="230"/>
      <c r="BV6060" s="230"/>
      <c r="BW6060" s="230"/>
      <c r="BX6060" s="230"/>
      <c r="BY6060" s="230"/>
      <c r="BZ6060" s="230"/>
      <c r="CA6060" s="230"/>
      <c r="CB6060" s="230"/>
      <c r="CC6060" s="230"/>
      <c r="CD6060" s="230"/>
      <c r="CE6060" s="230"/>
      <c r="CF6060" s="230"/>
      <c r="CG6060" s="230"/>
      <c r="CH6060" s="230"/>
      <c r="CI6060" s="230"/>
      <c r="CJ6060" s="230"/>
      <c r="CK6060" s="230"/>
      <c r="CL6060" s="230"/>
      <c r="CM6060" s="230"/>
      <c r="CN6060" s="230"/>
      <c r="CO6060" s="230"/>
      <c r="CP6060" s="230"/>
      <c r="CQ6060" s="230"/>
      <c r="CR6060" s="230"/>
      <c r="CS6060" s="230"/>
      <c r="CT6060" s="230"/>
      <c r="CU6060" s="230"/>
      <c r="CV6060" s="230"/>
      <c r="CW6060" s="230"/>
      <c r="CX6060" s="230"/>
      <c r="CY6060" s="230"/>
      <c r="CZ6060" s="230"/>
      <c r="DA6060" s="230"/>
      <c r="DB6060" s="230"/>
      <c r="DC6060" s="230"/>
      <c r="DD6060" s="230"/>
      <c r="DE6060" s="230"/>
      <c r="DF6060" s="230"/>
      <c r="DG6060" s="230"/>
      <c r="DH6060" s="230"/>
      <c r="DI6060" s="230"/>
      <c r="DJ6060" s="230"/>
      <c r="DK6060" s="230"/>
      <c r="DL6060" s="230"/>
      <c r="DM6060" s="230"/>
      <c r="DN6060" s="230"/>
      <c r="DO6060" s="230"/>
      <c r="DP6060" s="230"/>
      <c r="DQ6060" s="230"/>
      <c r="DR6060" s="230"/>
      <c r="DS6060" s="230"/>
    </row>
    <row r="6061" spans="1:123" ht="24" customHeight="1" x14ac:dyDescent="0.2">
      <c r="A6061" s="284"/>
      <c r="B6061" s="103"/>
      <c r="C6061" s="143" t="s">
        <v>604</v>
      </c>
      <c r="D6061" s="104"/>
      <c r="E6061" s="105"/>
      <c r="F6061" s="106"/>
      <c r="G6061" s="285"/>
    </row>
    <row r="6062" spans="1:123" s="229" customFormat="1" ht="24" customHeight="1" x14ac:dyDescent="0.2">
      <c r="A6062" s="224" t="str">
        <f t="shared" ref="A6062:A6075" si="1816">IFERROR(VLOOKUP(C6062,Tabla_Insumos,4,FALSE),"")</f>
        <v/>
      </c>
      <c r="B6062" s="222" t="str">
        <f>IFERROR(VLOOKUP(C6062,Tabla_Insumos,5,FALSE),"")</f>
        <v/>
      </c>
      <c r="C6062" s="223"/>
      <c r="D6062" s="224" t="str">
        <f t="shared" ref="D6062:D6075" si="1817">IFERROR(VLOOKUP(C6062,Tabla_Insumos,2,FALSE),"")</f>
        <v/>
      </c>
      <c r="E6062" s="225"/>
      <c r="F6062" s="226">
        <f t="shared" ref="F6062:F6075" si="1818">IFERROR(VLOOKUP(C6062,Tabla_Insumos,3,FALSE),0)</f>
        <v>0</v>
      </c>
      <c r="G6062" s="286">
        <f>ROUND(E6062*F6062,2)</f>
        <v>0</v>
      </c>
    </row>
    <row r="6063" spans="1:123" s="229" customFormat="1" ht="24" customHeight="1" x14ac:dyDescent="0.2">
      <c r="A6063" s="224" t="str">
        <f t="shared" si="1816"/>
        <v/>
      </c>
      <c r="B6063" s="222" t="str">
        <f t="shared" ref="B6063:B6075" si="1819">IFERROR(VLOOKUP(C6063,Tabla_Insumos,5,FALSE),"")</f>
        <v/>
      </c>
      <c r="C6063" s="223"/>
      <c r="D6063" s="224" t="str">
        <f t="shared" si="1817"/>
        <v/>
      </c>
      <c r="E6063" s="225"/>
      <c r="F6063" s="226">
        <f t="shared" si="1818"/>
        <v>0</v>
      </c>
      <c r="G6063" s="286">
        <f t="shared" ref="G6063:G6075" si="1820">ROUND(E6063*F6063,2)</f>
        <v>0</v>
      </c>
    </row>
    <row r="6064" spans="1:123" s="229" customFormat="1" ht="24" customHeight="1" x14ac:dyDescent="0.2">
      <c r="A6064" s="224" t="str">
        <f t="shared" si="1816"/>
        <v/>
      </c>
      <c r="B6064" s="222" t="str">
        <f t="shared" si="1819"/>
        <v/>
      </c>
      <c r="C6064" s="223"/>
      <c r="D6064" s="224" t="str">
        <f t="shared" si="1817"/>
        <v/>
      </c>
      <c r="E6064" s="225"/>
      <c r="F6064" s="226">
        <f t="shared" si="1818"/>
        <v>0</v>
      </c>
      <c r="G6064" s="286">
        <f t="shared" si="1820"/>
        <v>0</v>
      </c>
    </row>
    <row r="6065" spans="1:7" s="229" customFormat="1" ht="24" customHeight="1" x14ac:dyDescent="0.2">
      <c r="A6065" s="224" t="str">
        <f t="shared" si="1816"/>
        <v/>
      </c>
      <c r="B6065" s="222" t="str">
        <f t="shared" si="1819"/>
        <v/>
      </c>
      <c r="C6065" s="223"/>
      <c r="D6065" s="224" t="str">
        <f t="shared" si="1817"/>
        <v/>
      </c>
      <c r="E6065" s="225"/>
      <c r="F6065" s="226">
        <f t="shared" si="1818"/>
        <v>0</v>
      </c>
      <c r="G6065" s="286">
        <f t="shared" si="1820"/>
        <v>0</v>
      </c>
    </row>
    <row r="6066" spans="1:7" s="229" customFormat="1" ht="24" customHeight="1" x14ac:dyDescent="0.2">
      <c r="A6066" s="224" t="str">
        <f t="shared" si="1816"/>
        <v/>
      </c>
      <c r="B6066" s="222" t="str">
        <f t="shared" si="1819"/>
        <v/>
      </c>
      <c r="C6066" s="223"/>
      <c r="D6066" s="224" t="str">
        <f t="shared" si="1817"/>
        <v/>
      </c>
      <c r="E6066" s="225"/>
      <c r="F6066" s="226">
        <f t="shared" si="1818"/>
        <v>0</v>
      </c>
      <c r="G6066" s="286">
        <f t="shared" si="1820"/>
        <v>0</v>
      </c>
    </row>
    <row r="6067" spans="1:7" s="229" customFormat="1" ht="24" customHeight="1" x14ac:dyDescent="0.2">
      <c r="A6067" s="224" t="str">
        <f t="shared" si="1816"/>
        <v/>
      </c>
      <c r="B6067" s="222" t="str">
        <f t="shared" si="1819"/>
        <v/>
      </c>
      <c r="C6067" s="223"/>
      <c r="D6067" s="224" t="str">
        <f t="shared" si="1817"/>
        <v/>
      </c>
      <c r="E6067" s="225"/>
      <c r="F6067" s="226">
        <f t="shared" si="1818"/>
        <v>0</v>
      </c>
      <c r="G6067" s="286">
        <f t="shared" si="1820"/>
        <v>0</v>
      </c>
    </row>
    <row r="6068" spans="1:7" s="229" customFormat="1" ht="24" customHeight="1" x14ac:dyDescent="0.2">
      <c r="A6068" s="224" t="str">
        <f t="shared" si="1816"/>
        <v/>
      </c>
      <c r="B6068" s="222" t="str">
        <f t="shared" si="1819"/>
        <v/>
      </c>
      <c r="C6068" s="223"/>
      <c r="D6068" s="224" t="str">
        <f t="shared" si="1817"/>
        <v/>
      </c>
      <c r="E6068" s="225"/>
      <c r="F6068" s="226">
        <f t="shared" si="1818"/>
        <v>0</v>
      </c>
      <c r="G6068" s="286">
        <f t="shared" si="1820"/>
        <v>0</v>
      </c>
    </row>
    <row r="6069" spans="1:7" s="229" customFormat="1" ht="24" customHeight="1" x14ac:dyDescent="0.2">
      <c r="A6069" s="224" t="str">
        <f t="shared" si="1816"/>
        <v/>
      </c>
      <c r="B6069" s="222" t="str">
        <f t="shared" si="1819"/>
        <v/>
      </c>
      <c r="C6069" s="223"/>
      <c r="D6069" s="224" t="str">
        <f t="shared" si="1817"/>
        <v/>
      </c>
      <c r="E6069" s="225"/>
      <c r="F6069" s="226">
        <f t="shared" si="1818"/>
        <v>0</v>
      </c>
      <c r="G6069" s="286">
        <f t="shared" si="1820"/>
        <v>0</v>
      </c>
    </row>
    <row r="6070" spans="1:7" s="229" customFormat="1" ht="24" customHeight="1" x14ac:dyDescent="0.2">
      <c r="A6070" s="224" t="str">
        <f t="shared" si="1816"/>
        <v/>
      </c>
      <c r="B6070" s="222" t="str">
        <f t="shared" si="1819"/>
        <v/>
      </c>
      <c r="C6070" s="223"/>
      <c r="D6070" s="224" t="str">
        <f t="shared" si="1817"/>
        <v/>
      </c>
      <c r="E6070" s="225"/>
      <c r="F6070" s="226">
        <f t="shared" si="1818"/>
        <v>0</v>
      </c>
      <c r="G6070" s="286">
        <f t="shared" si="1820"/>
        <v>0</v>
      </c>
    </row>
    <row r="6071" spans="1:7" s="229" customFormat="1" ht="24" customHeight="1" x14ac:dyDescent="0.2">
      <c r="A6071" s="224" t="str">
        <f t="shared" si="1816"/>
        <v/>
      </c>
      <c r="B6071" s="222" t="str">
        <f t="shared" si="1819"/>
        <v/>
      </c>
      <c r="C6071" s="223"/>
      <c r="D6071" s="224" t="str">
        <f t="shared" si="1817"/>
        <v/>
      </c>
      <c r="E6071" s="225"/>
      <c r="F6071" s="226">
        <f t="shared" si="1818"/>
        <v>0</v>
      </c>
      <c r="G6071" s="286">
        <f t="shared" si="1820"/>
        <v>0</v>
      </c>
    </row>
    <row r="6072" spans="1:7" s="229" customFormat="1" ht="24" customHeight="1" x14ac:dyDescent="0.2">
      <c r="A6072" s="224" t="str">
        <f t="shared" si="1816"/>
        <v/>
      </c>
      <c r="B6072" s="222" t="str">
        <f t="shared" si="1819"/>
        <v/>
      </c>
      <c r="C6072" s="223"/>
      <c r="D6072" s="224" t="str">
        <f t="shared" si="1817"/>
        <v/>
      </c>
      <c r="E6072" s="225"/>
      <c r="F6072" s="226">
        <f t="shared" si="1818"/>
        <v>0</v>
      </c>
      <c r="G6072" s="286">
        <f t="shared" si="1820"/>
        <v>0</v>
      </c>
    </row>
    <row r="6073" spans="1:7" s="229" customFormat="1" ht="24" customHeight="1" x14ac:dyDescent="0.2">
      <c r="A6073" s="224" t="str">
        <f t="shared" si="1816"/>
        <v/>
      </c>
      <c r="B6073" s="222" t="str">
        <f t="shared" si="1819"/>
        <v/>
      </c>
      <c r="C6073" s="223"/>
      <c r="D6073" s="224" t="str">
        <f t="shared" si="1817"/>
        <v/>
      </c>
      <c r="E6073" s="225"/>
      <c r="F6073" s="226">
        <f t="shared" si="1818"/>
        <v>0</v>
      </c>
      <c r="G6073" s="286">
        <f t="shared" si="1820"/>
        <v>0</v>
      </c>
    </row>
    <row r="6074" spans="1:7" s="229" customFormat="1" ht="24" customHeight="1" x14ac:dyDescent="0.2">
      <c r="A6074" s="224" t="str">
        <f t="shared" si="1816"/>
        <v/>
      </c>
      <c r="B6074" s="222" t="str">
        <f t="shared" si="1819"/>
        <v/>
      </c>
      <c r="C6074" s="223"/>
      <c r="D6074" s="224" t="str">
        <f t="shared" si="1817"/>
        <v/>
      </c>
      <c r="E6074" s="225"/>
      <c r="F6074" s="226">
        <f t="shared" si="1818"/>
        <v>0</v>
      </c>
      <c r="G6074" s="286">
        <f t="shared" si="1820"/>
        <v>0</v>
      </c>
    </row>
    <row r="6075" spans="1:7" s="229" customFormat="1" ht="24" customHeight="1" x14ac:dyDescent="0.2">
      <c r="A6075" s="224" t="str">
        <f t="shared" si="1816"/>
        <v/>
      </c>
      <c r="B6075" s="222" t="str">
        <f t="shared" si="1819"/>
        <v/>
      </c>
      <c r="C6075" s="223"/>
      <c r="D6075" s="224" t="str">
        <f t="shared" si="1817"/>
        <v/>
      </c>
      <c r="E6075" s="225"/>
      <c r="F6075" s="227">
        <f t="shared" si="1818"/>
        <v>0</v>
      </c>
      <c r="G6075" s="286">
        <f t="shared" si="1820"/>
        <v>0</v>
      </c>
    </row>
    <row r="6076" spans="1:7" ht="24" customHeight="1" x14ac:dyDescent="0.2">
      <c r="A6076" s="287"/>
      <c r="D6076" s="97"/>
      <c r="E6076" s="98"/>
      <c r="F6076" s="273" t="s">
        <v>31</v>
      </c>
      <c r="G6076" s="288">
        <f>SUBTOTAL(9,G6062:G6075)</f>
        <v>0</v>
      </c>
    </row>
    <row r="6077" spans="1:7" ht="24" customHeight="1" x14ac:dyDescent="0.2">
      <c r="A6077" s="287"/>
      <c r="C6077" s="107" t="s">
        <v>605</v>
      </c>
      <c r="D6077" s="97"/>
      <c r="E6077" s="98"/>
      <c r="G6077" s="289"/>
    </row>
    <row r="6078" spans="1:7" s="229" customFormat="1" ht="24" customHeight="1" x14ac:dyDescent="0.2">
      <c r="A6078" s="224" t="str">
        <f t="shared" ref="A6078:A6085" si="1821">IFERROR(VLOOKUP(C6078,Tabla_Insumos,4,FALSE),"")</f>
        <v/>
      </c>
      <c r="B6078" s="222">
        <f t="shared" ref="B6078:B6085" si="1822">IFERROR(VLOOKUP(A6078,Tabla_Indices,5,FALSE),"")</f>
        <v>0</v>
      </c>
      <c r="C6078" s="223"/>
      <c r="D6078" s="224" t="str">
        <f t="shared" ref="D6078:D6085" si="1823">IFERROR(VLOOKUP(C6078,Tabla_Insumos,2,FALSE),"")</f>
        <v/>
      </c>
      <c r="E6078" s="225"/>
      <c r="F6078" s="228">
        <f t="shared" ref="F6078:F6085" si="1824">IFERROR(VLOOKUP(C6078,Tabla_Insumos,3,FALSE),0)</f>
        <v>0</v>
      </c>
      <c r="G6078" s="286">
        <f>ROUND(E6078*F6078,2)</f>
        <v>0</v>
      </c>
    </row>
    <row r="6079" spans="1:7" s="229" customFormat="1" ht="24" customHeight="1" x14ac:dyDescent="0.2">
      <c r="A6079" s="224" t="str">
        <f t="shared" si="1821"/>
        <v/>
      </c>
      <c r="B6079" s="222">
        <f t="shared" si="1822"/>
        <v>0</v>
      </c>
      <c r="C6079" s="223"/>
      <c r="D6079" s="224" t="str">
        <f t="shared" si="1823"/>
        <v/>
      </c>
      <c r="E6079" s="225"/>
      <c r="F6079" s="228">
        <f t="shared" si="1824"/>
        <v>0</v>
      </c>
      <c r="G6079" s="286">
        <f>ROUND(E6079*F6079,2)</f>
        <v>0</v>
      </c>
    </row>
    <row r="6080" spans="1:7" s="229" customFormat="1" ht="24" customHeight="1" x14ac:dyDescent="0.2">
      <c r="A6080" s="224" t="str">
        <f t="shared" si="1821"/>
        <v/>
      </c>
      <c r="B6080" s="222">
        <f t="shared" si="1822"/>
        <v>0</v>
      </c>
      <c r="C6080" s="223"/>
      <c r="D6080" s="224" t="str">
        <f t="shared" si="1823"/>
        <v/>
      </c>
      <c r="E6080" s="225"/>
      <c r="F6080" s="228">
        <f t="shared" si="1824"/>
        <v>0</v>
      </c>
      <c r="G6080" s="286">
        <f t="shared" ref="G6080:G6085" si="1825">ROUND(E6080*F6080,2)</f>
        <v>0</v>
      </c>
    </row>
    <row r="6081" spans="1:7" s="229" customFormat="1" ht="24" customHeight="1" x14ac:dyDescent="0.2">
      <c r="A6081" s="224" t="str">
        <f t="shared" si="1821"/>
        <v/>
      </c>
      <c r="B6081" s="222">
        <f t="shared" si="1822"/>
        <v>0</v>
      </c>
      <c r="C6081" s="223"/>
      <c r="D6081" s="224" t="str">
        <f t="shared" si="1823"/>
        <v/>
      </c>
      <c r="E6081" s="225"/>
      <c r="F6081" s="228">
        <f t="shared" si="1824"/>
        <v>0</v>
      </c>
      <c r="G6081" s="286">
        <f t="shared" si="1825"/>
        <v>0</v>
      </c>
    </row>
    <row r="6082" spans="1:7" s="229" customFormat="1" ht="24" customHeight="1" x14ac:dyDescent="0.2">
      <c r="A6082" s="224" t="str">
        <f t="shared" si="1821"/>
        <v/>
      </c>
      <c r="B6082" s="222">
        <f t="shared" si="1822"/>
        <v>0</v>
      </c>
      <c r="C6082" s="223"/>
      <c r="D6082" s="224" t="str">
        <f t="shared" si="1823"/>
        <v/>
      </c>
      <c r="E6082" s="225"/>
      <c r="F6082" s="226">
        <f t="shared" si="1824"/>
        <v>0</v>
      </c>
      <c r="G6082" s="286">
        <f t="shared" si="1825"/>
        <v>0</v>
      </c>
    </row>
    <row r="6083" spans="1:7" s="229" customFormat="1" ht="24" customHeight="1" x14ac:dyDescent="0.2">
      <c r="A6083" s="224" t="str">
        <f t="shared" si="1821"/>
        <v/>
      </c>
      <c r="B6083" s="222">
        <f t="shared" si="1822"/>
        <v>0</v>
      </c>
      <c r="C6083" s="223"/>
      <c r="D6083" s="224" t="str">
        <f t="shared" si="1823"/>
        <v/>
      </c>
      <c r="E6083" s="225"/>
      <c r="F6083" s="226">
        <f t="shared" si="1824"/>
        <v>0</v>
      </c>
      <c r="G6083" s="286">
        <f t="shared" si="1825"/>
        <v>0</v>
      </c>
    </row>
    <row r="6084" spans="1:7" s="229" customFormat="1" ht="24" customHeight="1" x14ac:dyDescent="0.2">
      <c r="A6084" s="224" t="str">
        <f t="shared" si="1821"/>
        <v/>
      </c>
      <c r="B6084" s="222">
        <f t="shared" si="1822"/>
        <v>0</v>
      </c>
      <c r="C6084" s="223"/>
      <c r="D6084" s="224" t="str">
        <f t="shared" si="1823"/>
        <v/>
      </c>
      <c r="E6084" s="225"/>
      <c r="F6084" s="226">
        <f t="shared" si="1824"/>
        <v>0</v>
      </c>
      <c r="G6084" s="286">
        <f t="shared" si="1825"/>
        <v>0</v>
      </c>
    </row>
    <row r="6085" spans="1:7" s="229" customFormat="1" ht="24" customHeight="1" x14ac:dyDescent="0.2">
      <c r="A6085" s="224" t="str">
        <f t="shared" si="1821"/>
        <v/>
      </c>
      <c r="B6085" s="222">
        <f t="shared" si="1822"/>
        <v>0</v>
      </c>
      <c r="C6085" s="223"/>
      <c r="D6085" s="224" t="str">
        <f t="shared" si="1823"/>
        <v/>
      </c>
      <c r="E6085" s="225"/>
      <c r="F6085" s="226">
        <f t="shared" si="1824"/>
        <v>0</v>
      </c>
      <c r="G6085" s="286">
        <f t="shared" si="1825"/>
        <v>0</v>
      </c>
    </row>
    <row r="6086" spans="1:7" ht="24" customHeight="1" x14ac:dyDescent="0.2">
      <c r="A6086" s="287"/>
      <c r="D6086" s="97"/>
      <c r="E6086" s="98"/>
      <c r="F6086" s="273" t="s">
        <v>32</v>
      </c>
      <c r="G6086" s="288">
        <f>SUBTOTAL(9,G6078:G6085)</f>
        <v>0</v>
      </c>
    </row>
    <row r="6087" spans="1:7" ht="24" customHeight="1" x14ac:dyDescent="0.2">
      <c r="A6087" s="287"/>
      <c r="C6087" s="107" t="s">
        <v>606</v>
      </c>
      <c r="D6087" s="97"/>
      <c r="E6087" s="98"/>
      <c r="G6087" s="289"/>
    </row>
    <row r="6088" spans="1:7" s="229" customFormat="1" ht="24" customHeight="1" x14ac:dyDescent="0.2">
      <c r="A6088" s="224" t="str">
        <f t="shared" ref="A6088:A6096" si="1826">IFERROR(VLOOKUP(C6088,Tabla_Insumos,4,FALSE),"")</f>
        <v/>
      </c>
      <c r="B6088" s="222" t="str">
        <f t="shared" ref="B6088:B6096" si="1827">IFERROR(VLOOKUP(C6088,Tabla_Insumos,5,FALSE),"")</f>
        <v/>
      </c>
      <c r="C6088" s="223"/>
      <c r="D6088" s="224" t="str">
        <f t="shared" ref="D6088:D6096" si="1828">IFERROR(VLOOKUP(C6088,Tabla_Insumos,2,FALSE),"")</f>
        <v/>
      </c>
      <c r="E6088" s="225"/>
      <c r="F6088" s="226">
        <f t="shared" ref="F6088:F6096" si="1829">IFERROR(VLOOKUP(C6088,Tabla_Insumos,3,FALSE),0)</f>
        <v>0</v>
      </c>
      <c r="G6088" s="286">
        <f t="shared" ref="G6088:G6096" si="1830">ROUND(E6088*F6088,2)</f>
        <v>0</v>
      </c>
    </row>
    <row r="6089" spans="1:7" s="229" customFormat="1" ht="24" customHeight="1" x14ac:dyDescent="0.2">
      <c r="A6089" s="224" t="str">
        <f t="shared" si="1826"/>
        <v/>
      </c>
      <c r="B6089" s="222" t="str">
        <f t="shared" si="1827"/>
        <v/>
      </c>
      <c r="C6089" s="223"/>
      <c r="D6089" s="224" t="str">
        <f t="shared" si="1828"/>
        <v/>
      </c>
      <c r="E6089" s="225"/>
      <c r="F6089" s="226">
        <f t="shared" si="1829"/>
        <v>0</v>
      </c>
      <c r="G6089" s="286">
        <f t="shared" si="1830"/>
        <v>0</v>
      </c>
    </row>
    <row r="6090" spans="1:7" s="229" customFormat="1" ht="24" customHeight="1" x14ac:dyDescent="0.2">
      <c r="A6090" s="224" t="str">
        <f t="shared" si="1826"/>
        <v/>
      </c>
      <c r="B6090" s="222" t="str">
        <f t="shared" si="1827"/>
        <v/>
      </c>
      <c r="C6090" s="223"/>
      <c r="D6090" s="224" t="str">
        <f t="shared" si="1828"/>
        <v/>
      </c>
      <c r="E6090" s="225"/>
      <c r="F6090" s="226">
        <f t="shared" si="1829"/>
        <v>0</v>
      </c>
      <c r="G6090" s="286">
        <f t="shared" si="1830"/>
        <v>0</v>
      </c>
    </row>
    <row r="6091" spans="1:7" s="229" customFormat="1" ht="24" customHeight="1" x14ac:dyDescent="0.2">
      <c r="A6091" s="224" t="str">
        <f t="shared" si="1826"/>
        <v/>
      </c>
      <c r="B6091" s="222" t="str">
        <f t="shared" si="1827"/>
        <v/>
      </c>
      <c r="C6091" s="223"/>
      <c r="D6091" s="224" t="str">
        <f t="shared" si="1828"/>
        <v/>
      </c>
      <c r="E6091" s="225"/>
      <c r="F6091" s="226">
        <f t="shared" si="1829"/>
        <v>0</v>
      </c>
      <c r="G6091" s="286">
        <f t="shared" si="1830"/>
        <v>0</v>
      </c>
    </row>
    <row r="6092" spans="1:7" s="229" customFormat="1" ht="24" customHeight="1" x14ac:dyDescent="0.2">
      <c r="A6092" s="224" t="str">
        <f t="shared" si="1826"/>
        <v/>
      </c>
      <c r="B6092" s="222" t="str">
        <f t="shared" si="1827"/>
        <v/>
      </c>
      <c r="C6092" s="223"/>
      <c r="D6092" s="224" t="str">
        <f t="shared" si="1828"/>
        <v/>
      </c>
      <c r="E6092" s="225"/>
      <c r="F6092" s="226">
        <f t="shared" si="1829"/>
        <v>0</v>
      </c>
      <c r="G6092" s="286">
        <f t="shared" si="1830"/>
        <v>0</v>
      </c>
    </row>
    <row r="6093" spans="1:7" s="229" customFormat="1" ht="24" customHeight="1" x14ac:dyDescent="0.2">
      <c r="A6093" s="224" t="str">
        <f t="shared" si="1826"/>
        <v/>
      </c>
      <c r="B6093" s="222" t="str">
        <f t="shared" si="1827"/>
        <v/>
      </c>
      <c r="C6093" s="223"/>
      <c r="D6093" s="224" t="str">
        <f t="shared" si="1828"/>
        <v/>
      </c>
      <c r="E6093" s="225"/>
      <c r="F6093" s="226">
        <f t="shared" si="1829"/>
        <v>0</v>
      </c>
      <c r="G6093" s="286">
        <f t="shared" si="1830"/>
        <v>0</v>
      </c>
    </row>
    <row r="6094" spans="1:7" s="229" customFormat="1" ht="24" customHeight="1" x14ac:dyDescent="0.2">
      <c r="A6094" s="224" t="str">
        <f t="shared" si="1826"/>
        <v/>
      </c>
      <c r="B6094" s="222" t="str">
        <f t="shared" si="1827"/>
        <v/>
      </c>
      <c r="C6094" s="223"/>
      <c r="D6094" s="224" t="str">
        <f t="shared" si="1828"/>
        <v/>
      </c>
      <c r="E6094" s="225"/>
      <c r="F6094" s="226">
        <f t="shared" si="1829"/>
        <v>0</v>
      </c>
      <c r="G6094" s="286">
        <f t="shared" si="1830"/>
        <v>0</v>
      </c>
    </row>
    <row r="6095" spans="1:7" s="229" customFormat="1" ht="24" customHeight="1" x14ac:dyDescent="0.2">
      <c r="A6095" s="224" t="str">
        <f t="shared" si="1826"/>
        <v/>
      </c>
      <c r="B6095" s="222" t="str">
        <f t="shared" si="1827"/>
        <v/>
      </c>
      <c r="C6095" s="223"/>
      <c r="D6095" s="224" t="str">
        <f t="shared" si="1828"/>
        <v/>
      </c>
      <c r="E6095" s="225"/>
      <c r="F6095" s="226">
        <f t="shared" si="1829"/>
        <v>0</v>
      </c>
      <c r="G6095" s="286">
        <f t="shared" si="1830"/>
        <v>0</v>
      </c>
    </row>
    <row r="6096" spans="1:7" s="229" customFormat="1" ht="24" customHeight="1" x14ac:dyDescent="0.2">
      <c r="A6096" s="224" t="str">
        <f t="shared" si="1826"/>
        <v/>
      </c>
      <c r="B6096" s="222" t="str">
        <f t="shared" si="1827"/>
        <v/>
      </c>
      <c r="C6096" s="223"/>
      <c r="D6096" s="224" t="str">
        <f t="shared" si="1828"/>
        <v/>
      </c>
      <c r="E6096" s="225"/>
      <c r="F6096" s="226">
        <f t="shared" si="1829"/>
        <v>0</v>
      </c>
      <c r="G6096" s="286">
        <f t="shared" si="1830"/>
        <v>0</v>
      </c>
    </row>
    <row r="6097" spans="1:123" ht="24" customHeight="1" x14ac:dyDescent="0.2">
      <c r="A6097" s="290"/>
      <c r="B6097" s="97"/>
      <c r="D6097" s="97"/>
      <c r="E6097" s="98"/>
      <c r="F6097" s="273" t="s">
        <v>33</v>
      </c>
      <c r="G6097" s="288">
        <f>SUBTOTAL(9,G6088:G6096)</f>
        <v>0</v>
      </c>
    </row>
    <row r="6098" spans="1:123" ht="24" customHeight="1" x14ac:dyDescent="0.2">
      <c r="A6098" s="291"/>
      <c r="B6098" s="97"/>
      <c r="D6098" s="97"/>
      <c r="E6098" s="98"/>
      <c r="G6098" s="289"/>
    </row>
    <row r="6099" spans="1:123" ht="24" customHeight="1" x14ac:dyDescent="0.2">
      <c r="A6099" s="292" t="str">
        <f>B6057</f>
        <v/>
      </c>
      <c r="B6099" s="293" t="str">
        <f>C6057</f>
        <v/>
      </c>
      <c r="C6099" s="104"/>
      <c r="D6099" s="104" t="s">
        <v>34</v>
      </c>
      <c r="E6099" s="105"/>
      <c r="F6099" s="295" t="s">
        <v>35</v>
      </c>
      <c r="G6099" s="294">
        <f>SUBTOTAL(9,G6062:G6098)</f>
        <v>0</v>
      </c>
    </row>
    <row r="6101" spans="1:123" ht="24" customHeight="1" x14ac:dyDescent="0.2">
      <c r="A6101" s="274" t="s">
        <v>37</v>
      </c>
      <c r="B6101" s="275"/>
      <c r="C6101" s="275"/>
      <c r="D6101" s="275"/>
      <c r="E6101" s="275"/>
      <c r="F6101" s="275"/>
      <c r="G6101" s="276"/>
    </row>
    <row r="6102" spans="1:123" ht="24" customHeight="1" x14ac:dyDescent="0.2">
      <c r="A6102" s="277" t="s">
        <v>602</v>
      </c>
      <c r="B6102" s="93" t="str">
        <f>Comitente</f>
        <v>DIRECCION PROVINCIAL DE ESPACIOS VERDES</v>
      </c>
      <c r="C6102" s="89"/>
      <c r="D6102" s="94"/>
      <c r="E6102" s="94"/>
      <c r="F6102" s="95"/>
      <c r="G6102" s="278"/>
    </row>
    <row r="6103" spans="1:123" ht="24" customHeight="1" x14ac:dyDescent="0.2">
      <c r="A6103" s="277" t="s">
        <v>603</v>
      </c>
      <c r="B6103" s="93">
        <f>Contratista</f>
        <v>0</v>
      </c>
      <c r="C6103" s="90"/>
      <c r="D6103" s="90"/>
      <c r="E6103" s="90"/>
      <c r="F6103" s="96"/>
      <c r="G6103" s="279"/>
    </row>
    <row r="6104" spans="1:123" ht="24" customHeight="1" x14ac:dyDescent="0.2">
      <c r="A6104" s="277" t="s">
        <v>24</v>
      </c>
      <c r="B6104" s="93" t="str">
        <f>Obra</f>
        <v>EXTRACCION DE MANGRULLO EXISTENTE, PROVISION DE NUEVO MANGRULLO Y REFUNCIONALIZACION DE JUEGOS DE NIÑOS EN PARQUE DE MAYO</v>
      </c>
      <c r="C6104" s="90"/>
      <c r="D6104" s="90"/>
      <c r="E6104" s="90"/>
      <c r="F6104" s="96" t="s">
        <v>38</v>
      </c>
      <c r="G6104" s="280">
        <f>Fecha_Base</f>
        <v>44865</v>
      </c>
    </row>
    <row r="6105" spans="1:123" ht="24" customHeight="1" x14ac:dyDescent="0.2">
      <c r="A6105" s="281" t="s">
        <v>601</v>
      </c>
      <c r="B6105" s="91" t="str">
        <f>Ubicación</f>
        <v>CAPITAL</v>
      </c>
      <c r="C6105" s="91"/>
      <c r="D6105" s="97"/>
      <c r="E6105" s="98"/>
      <c r="G6105" s="282"/>
    </row>
    <row r="6106" spans="1:123" ht="24" customHeight="1" x14ac:dyDescent="0.2">
      <c r="A6106" s="281" t="s">
        <v>39</v>
      </c>
      <c r="B6106" s="100" t="str">
        <f>IFERROR(VALUE(LEFT(B6107,FIND(".",B6107)-1)),"")</f>
        <v/>
      </c>
      <c r="C6106" s="92" t="str">
        <f>IFERROR(VLOOKUP(B6106,Tabla_CyP,2,FALSE),"")</f>
        <v/>
      </c>
      <c r="E6106" s="98"/>
      <c r="G6106" s="282"/>
    </row>
    <row r="6107" spans="1:123" ht="24" customHeight="1" x14ac:dyDescent="0.2">
      <c r="A6107" s="281" t="s">
        <v>25</v>
      </c>
      <c r="B6107" s="101" t="str">
        <f>IFERROR(VLOOKUP(COUNTIF($A$1:A6107,"ANALISIS DE PRECIOS"),Tabla_NumeroItem,2,FALSE),"")</f>
        <v/>
      </c>
      <c r="C6107" s="92" t="str">
        <f>IFERROR(VLOOKUP(B6107,Tabla_CyP,2,FALSE),"")</f>
        <v/>
      </c>
      <c r="D6107" s="97"/>
      <c r="E6107" s="98"/>
      <c r="F6107" s="96" t="s">
        <v>26</v>
      </c>
      <c r="G6107" s="283" t="str">
        <f>IFERROR(VLOOKUP(B6107,Tabla_CyP,4,FALSE),"")</f>
        <v/>
      </c>
    </row>
    <row r="6108" spans="1:123" ht="24" customHeight="1" x14ac:dyDescent="0.2">
      <c r="A6108" s="281"/>
      <c r="B6108" s="91"/>
      <c r="D6108" s="97"/>
      <c r="E6108" s="98"/>
      <c r="G6108" s="282"/>
    </row>
    <row r="6109" spans="1:123" ht="24" customHeight="1" x14ac:dyDescent="0.2">
      <c r="A6109" s="334" t="s">
        <v>507</v>
      </c>
      <c r="B6109" s="335"/>
      <c r="C6109" s="336" t="s">
        <v>0</v>
      </c>
      <c r="D6109" s="336" t="s">
        <v>27</v>
      </c>
      <c r="E6109" s="338" t="s">
        <v>28</v>
      </c>
      <c r="F6109" s="340" t="s">
        <v>29</v>
      </c>
      <c r="G6109" s="340" t="s">
        <v>30</v>
      </c>
    </row>
    <row r="6110" spans="1:123" s="97" customFormat="1" ht="24" customHeight="1" x14ac:dyDescent="0.2">
      <c r="A6110" s="102" t="s">
        <v>508</v>
      </c>
      <c r="B6110" s="102" t="s">
        <v>509</v>
      </c>
      <c r="C6110" s="337"/>
      <c r="D6110" s="337"/>
      <c r="E6110" s="339"/>
      <c r="F6110" s="341"/>
      <c r="G6110" s="341"/>
      <c r="H6110" s="230"/>
      <c r="I6110" s="230"/>
      <c r="J6110" s="230"/>
      <c r="K6110" s="230"/>
      <c r="L6110" s="230"/>
      <c r="M6110" s="230"/>
      <c r="N6110" s="230"/>
      <c r="O6110" s="230"/>
      <c r="P6110" s="230"/>
      <c r="Q6110" s="230"/>
      <c r="R6110" s="230"/>
      <c r="S6110" s="230"/>
      <c r="T6110" s="230"/>
      <c r="U6110" s="230"/>
      <c r="V6110" s="230"/>
      <c r="W6110" s="230"/>
      <c r="X6110" s="230"/>
      <c r="Y6110" s="230"/>
      <c r="Z6110" s="230"/>
      <c r="AA6110" s="230"/>
      <c r="AB6110" s="230"/>
      <c r="AC6110" s="230"/>
      <c r="AD6110" s="230"/>
      <c r="AE6110" s="230"/>
      <c r="AF6110" s="230"/>
      <c r="AG6110" s="230"/>
      <c r="AH6110" s="230"/>
      <c r="AI6110" s="230"/>
      <c r="AJ6110" s="230"/>
      <c r="AK6110" s="230"/>
      <c r="AL6110" s="230"/>
      <c r="AM6110" s="230"/>
      <c r="AN6110" s="230"/>
      <c r="AO6110" s="230"/>
      <c r="AP6110" s="230"/>
      <c r="AQ6110" s="230"/>
      <c r="AR6110" s="230"/>
      <c r="AS6110" s="230"/>
      <c r="AT6110" s="230"/>
      <c r="AU6110" s="230"/>
      <c r="AV6110" s="230"/>
      <c r="AW6110" s="230"/>
      <c r="AX6110" s="230"/>
      <c r="AY6110" s="230"/>
      <c r="AZ6110" s="230"/>
      <c r="BA6110" s="230"/>
      <c r="BB6110" s="230"/>
      <c r="BC6110" s="230"/>
      <c r="BD6110" s="230"/>
      <c r="BE6110" s="230"/>
      <c r="BF6110" s="230"/>
      <c r="BG6110" s="230"/>
      <c r="BH6110" s="230"/>
      <c r="BI6110" s="230"/>
      <c r="BJ6110" s="230"/>
      <c r="BK6110" s="230"/>
      <c r="BL6110" s="230"/>
      <c r="BM6110" s="230"/>
      <c r="BN6110" s="230"/>
      <c r="BO6110" s="230"/>
      <c r="BP6110" s="230"/>
      <c r="BQ6110" s="230"/>
      <c r="BR6110" s="230"/>
      <c r="BS6110" s="230"/>
      <c r="BT6110" s="230"/>
      <c r="BU6110" s="230"/>
      <c r="BV6110" s="230"/>
      <c r="BW6110" s="230"/>
      <c r="BX6110" s="230"/>
      <c r="BY6110" s="230"/>
      <c r="BZ6110" s="230"/>
      <c r="CA6110" s="230"/>
      <c r="CB6110" s="230"/>
      <c r="CC6110" s="230"/>
      <c r="CD6110" s="230"/>
      <c r="CE6110" s="230"/>
      <c r="CF6110" s="230"/>
      <c r="CG6110" s="230"/>
      <c r="CH6110" s="230"/>
      <c r="CI6110" s="230"/>
      <c r="CJ6110" s="230"/>
      <c r="CK6110" s="230"/>
      <c r="CL6110" s="230"/>
      <c r="CM6110" s="230"/>
      <c r="CN6110" s="230"/>
      <c r="CO6110" s="230"/>
      <c r="CP6110" s="230"/>
      <c r="CQ6110" s="230"/>
      <c r="CR6110" s="230"/>
      <c r="CS6110" s="230"/>
      <c r="CT6110" s="230"/>
      <c r="CU6110" s="230"/>
      <c r="CV6110" s="230"/>
      <c r="CW6110" s="230"/>
      <c r="CX6110" s="230"/>
      <c r="CY6110" s="230"/>
      <c r="CZ6110" s="230"/>
      <c r="DA6110" s="230"/>
      <c r="DB6110" s="230"/>
      <c r="DC6110" s="230"/>
      <c r="DD6110" s="230"/>
      <c r="DE6110" s="230"/>
      <c r="DF6110" s="230"/>
      <c r="DG6110" s="230"/>
      <c r="DH6110" s="230"/>
      <c r="DI6110" s="230"/>
      <c r="DJ6110" s="230"/>
      <c r="DK6110" s="230"/>
      <c r="DL6110" s="230"/>
      <c r="DM6110" s="230"/>
      <c r="DN6110" s="230"/>
      <c r="DO6110" s="230"/>
      <c r="DP6110" s="230"/>
      <c r="DQ6110" s="230"/>
      <c r="DR6110" s="230"/>
      <c r="DS6110" s="230"/>
    </row>
    <row r="6111" spans="1:123" ht="24" customHeight="1" x14ac:dyDescent="0.2">
      <c r="A6111" s="284"/>
      <c r="B6111" s="103"/>
      <c r="C6111" s="143" t="s">
        <v>604</v>
      </c>
      <c r="D6111" s="104"/>
      <c r="E6111" s="105"/>
      <c r="F6111" s="106"/>
      <c r="G6111" s="285"/>
    </row>
    <row r="6112" spans="1:123" s="229" customFormat="1" ht="24" customHeight="1" x14ac:dyDescent="0.2">
      <c r="A6112" s="224" t="str">
        <f t="shared" ref="A6112:A6125" si="1831">IFERROR(VLOOKUP(C6112,Tabla_Insumos,4,FALSE),"")</f>
        <v/>
      </c>
      <c r="B6112" s="222" t="str">
        <f>IFERROR(VLOOKUP(C6112,Tabla_Insumos,5,FALSE),"")</f>
        <v/>
      </c>
      <c r="C6112" s="223"/>
      <c r="D6112" s="224" t="str">
        <f t="shared" ref="D6112:D6125" si="1832">IFERROR(VLOOKUP(C6112,Tabla_Insumos,2,FALSE),"")</f>
        <v/>
      </c>
      <c r="E6112" s="225"/>
      <c r="F6112" s="226">
        <f t="shared" ref="F6112:F6125" si="1833">IFERROR(VLOOKUP(C6112,Tabla_Insumos,3,FALSE),0)</f>
        <v>0</v>
      </c>
      <c r="G6112" s="286">
        <f>ROUND(E6112*F6112,2)</f>
        <v>0</v>
      </c>
    </row>
    <row r="6113" spans="1:7" s="229" customFormat="1" ht="24" customHeight="1" x14ac:dyDescent="0.2">
      <c r="A6113" s="224" t="str">
        <f t="shared" si="1831"/>
        <v/>
      </c>
      <c r="B6113" s="222" t="str">
        <f t="shared" ref="B6113:B6125" si="1834">IFERROR(VLOOKUP(C6113,Tabla_Insumos,5,FALSE),"")</f>
        <v/>
      </c>
      <c r="C6113" s="223"/>
      <c r="D6113" s="224" t="str">
        <f t="shared" si="1832"/>
        <v/>
      </c>
      <c r="E6113" s="225"/>
      <c r="F6113" s="226">
        <f t="shared" si="1833"/>
        <v>0</v>
      </c>
      <c r="G6113" s="286">
        <f t="shared" ref="G6113:G6125" si="1835">ROUND(E6113*F6113,2)</f>
        <v>0</v>
      </c>
    </row>
    <row r="6114" spans="1:7" s="229" customFormat="1" ht="24" customHeight="1" x14ac:dyDescent="0.2">
      <c r="A6114" s="224" t="str">
        <f t="shared" si="1831"/>
        <v/>
      </c>
      <c r="B6114" s="222" t="str">
        <f t="shared" si="1834"/>
        <v/>
      </c>
      <c r="C6114" s="223"/>
      <c r="D6114" s="224" t="str">
        <f t="shared" si="1832"/>
        <v/>
      </c>
      <c r="E6114" s="225"/>
      <c r="F6114" s="226">
        <f t="shared" si="1833"/>
        <v>0</v>
      </c>
      <c r="G6114" s="286">
        <f t="shared" si="1835"/>
        <v>0</v>
      </c>
    </row>
    <row r="6115" spans="1:7" s="229" customFormat="1" ht="24" customHeight="1" x14ac:dyDescent="0.2">
      <c r="A6115" s="224" t="str">
        <f t="shared" si="1831"/>
        <v/>
      </c>
      <c r="B6115" s="222" t="str">
        <f t="shared" si="1834"/>
        <v/>
      </c>
      <c r="C6115" s="223"/>
      <c r="D6115" s="224" t="str">
        <f t="shared" si="1832"/>
        <v/>
      </c>
      <c r="E6115" s="225"/>
      <c r="F6115" s="226">
        <f t="shared" si="1833"/>
        <v>0</v>
      </c>
      <c r="G6115" s="286">
        <f t="shared" si="1835"/>
        <v>0</v>
      </c>
    </row>
    <row r="6116" spans="1:7" s="229" customFormat="1" ht="24" customHeight="1" x14ac:dyDescent="0.2">
      <c r="A6116" s="224" t="str">
        <f t="shared" si="1831"/>
        <v/>
      </c>
      <c r="B6116" s="222" t="str">
        <f t="shared" si="1834"/>
        <v/>
      </c>
      <c r="C6116" s="223"/>
      <c r="D6116" s="224" t="str">
        <f t="shared" si="1832"/>
        <v/>
      </c>
      <c r="E6116" s="225"/>
      <c r="F6116" s="226">
        <f t="shared" si="1833"/>
        <v>0</v>
      </c>
      <c r="G6116" s="286">
        <f t="shared" si="1835"/>
        <v>0</v>
      </c>
    </row>
    <row r="6117" spans="1:7" s="229" customFormat="1" ht="24" customHeight="1" x14ac:dyDescent="0.2">
      <c r="A6117" s="224" t="str">
        <f t="shared" si="1831"/>
        <v/>
      </c>
      <c r="B6117" s="222" t="str">
        <f t="shared" si="1834"/>
        <v/>
      </c>
      <c r="C6117" s="223"/>
      <c r="D6117" s="224" t="str">
        <f t="shared" si="1832"/>
        <v/>
      </c>
      <c r="E6117" s="225"/>
      <c r="F6117" s="226">
        <f t="shared" si="1833"/>
        <v>0</v>
      </c>
      <c r="G6117" s="286">
        <f t="shared" si="1835"/>
        <v>0</v>
      </c>
    </row>
    <row r="6118" spans="1:7" s="229" customFormat="1" ht="24" customHeight="1" x14ac:dyDescent="0.2">
      <c r="A6118" s="224" t="str">
        <f t="shared" si="1831"/>
        <v/>
      </c>
      <c r="B6118" s="222" t="str">
        <f t="shared" si="1834"/>
        <v/>
      </c>
      <c r="C6118" s="223"/>
      <c r="D6118" s="224" t="str">
        <f t="shared" si="1832"/>
        <v/>
      </c>
      <c r="E6118" s="225"/>
      <c r="F6118" s="226">
        <f t="shared" si="1833"/>
        <v>0</v>
      </c>
      <c r="G6118" s="286">
        <f t="shared" si="1835"/>
        <v>0</v>
      </c>
    </row>
    <row r="6119" spans="1:7" s="229" customFormat="1" ht="24" customHeight="1" x14ac:dyDescent="0.2">
      <c r="A6119" s="224" t="str">
        <f t="shared" si="1831"/>
        <v/>
      </c>
      <c r="B6119" s="222" t="str">
        <f t="shared" si="1834"/>
        <v/>
      </c>
      <c r="C6119" s="223"/>
      <c r="D6119" s="224" t="str">
        <f t="shared" si="1832"/>
        <v/>
      </c>
      <c r="E6119" s="225"/>
      <c r="F6119" s="226">
        <f t="shared" si="1833"/>
        <v>0</v>
      </c>
      <c r="G6119" s="286">
        <f t="shared" si="1835"/>
        <v>0</v>
      </c>
    </row>
    <row r="6120" spans="1:7" s="229" customFormat="1" ht="24" customHeight="1" x14ac:dyDescent="0.2">
      <c r="A6120" s="224" t="str">
        <f t="shared" si="1831"/>
        <v/>
      </c>
      <c r="B6120" s="222" t="str">
        <f t="shared" si="1834"/>
        <v/>
      </c>
      <c r="C6120" s="223"/>
      <c r="D6120" s="224" t="str">
        <f t="shared" si="1832"/>
        <v/>
      </c>
      <c r="E6120" s="225"/>
      <c r="F6120" s="226">
        <f t="shared" si="1833"/>
        <v>0</v>
      </c>
      <c r="G6120" s="286">
        <f t="shared" si="1835"/>
        <v>0</v>
      </c>
    </row>
    <row r="6121" spans="1:7" s="229" customFormat="1" ht="24" customHeight="1" x14ac:dyDescent="0.2">
      <c r="A6121" s="224" t="str">
        <f t="shared" si="1831"/>
        <v/>
      </c>
      <c r="B6121" s="222" t="str">
        <f t="shared" si="1834"/>
        <v/>
      </c>
      <c r="C6121" s="223"/>
      <c r="D6121" s="224" t="str">
        <f t="shared" si="1832"/>
        <v/>
      </c>
      <c r="E6121" s="225"/>
      <c r="F6121" s="226">
        <f t="shared" si="1833"/>
        <v>0</v>
      </c>
      <c r="G6121" s="286">
        <f t="shared" si="1835"/>
        <v>0</v>
      </c>
    </row>
    <row r="6122" spans="1:7" s="229" customFormat="1" ht="24" customHeight="1" x14ac:dyDescent="0.2">
      <c r="A6122" s="224" t="str">
        <f t="shared" si="1831"/>
        <v/>
      </c>
      <c r="B6122" s="222" t="str">
        <f t="shared" si="1834"/>
        <v/>
      </c>
      <c r="C6122" s="223"/>
      <c r="D6122" s="224" t="str">
        <f t="shared" si="1832"/>
        <v/>
      </c>
      <c r="E6122" s="225"/>
      <c r="F6122" s="226">
        <f t="shared" si="1833"/>
        <v>0</v>
      </c>
      <c r="G6122" s="286">
        <f t="shared" si="1835"/>
        <v>0</v>
      </c>
    </row>
    <row r="6123" spans="1:7" s="229" customFormat="1" ht="24" customHeight="1" x14ac:dyDescent="0.2">
      <c r="A6123" s="224" t="str">
        <f t="shared" si="1831"/>
        <v/>
      </c>
      <c r="B6123" s="222" t="str">
        <f t="shared" si="1834"/>
        <v/>
      </c>
      <c r="C6123" s="223"/>
      <c r="D6123" s="224" t="str">
        <f t="shared" si="1832"/>
        <v/>
      </c>
      <c r="E6123" s="225"/>
      <c r="F6123" s="226">
        <f t="shared" si="1833"/>
        <v>0</v>
      </c>
      <c r="G6123" s="286">
        <f t="shared" si="1835"/>
        <v>0</v>
      </c>
    </row>
    <row r="6124" spans="1:7" s="229" customFormat="1" ht="24" customHeight="1" x14ac:dyDescent="0.2">
      <c r="A6124" s="224" t="str">
        <f t="shared" si="1831"/>
        <v/>
      </c>
      <c r="B6124" s="222" t="str">
        <f t="shared" si="1834"/>
        <v/>
      </c>
      <c r="C6124" s="223"/>
      <c r="D6124" s="224" t="str">
        <f t="shared" si="1832"/>
        <v/>
      </c>
      <c r="E6124" s="225"/>
      <c r="F6124" s="226">
        <f t="shared" si="1833"/>
        <v>0</v>
      </c>
      <c r="G6124" s="286">
        <f t="shared" si="1835"/>
        <v>0</v>
      </c>
    </row>
    <row r="6125" spans="1:7" s="229" customFormat="1" ht="24" customHeight="1" x14ac:dyDescent="0.2">
      <c r="A6125" s="224" t="str">
        <f t="shared" si="1831"/>
        <v/>
      </c>
      <c r="B6125" s="222" t="str">
        <f t="shared" si="1834"/>
        <v/>
      </c>
      <c r="C6125" s="223"/>
      <c r="D6125" s="224" t="str">
        <f t="shared" si="1832"/>
        <v/>
      </c>
      <c r="E6125" s="225"/>
      <c r="F6125" s="227">
        <f t="shared" si="1833"/>
        <v>0</v>
      </c>
      <c r="G6125" s="286">
        <f t="shared" si="1835"/>
        <v>0</v>
      </c>
    </row>
    <row r="6126" spans="1:7" ht="24" customHeight="1" x14ac:dyDescent="0.2">
      <c r="A6126" s="287"/>
      <c r="D6126" s="97"/>
      <c r="E6126" s="98"/>
      <c r="F6126" s="273" t="s">
        <v>31</v>
      </c>
      <c r="G6126" s="288">
        <f>SUBTOTAL(9,G6112:G6125)</f>
        <v>0</v>
      </c>
    </row>
    <row r="6127" spans="1:7" ht="24" customHeight="1" x14ac:dyDescent="0.2">
      <c r="A6127" s="287"/>
      <c r="C6127" s="107" t="s">
        <v>605</v>
      </c>
      <c r="D6127" s="97"/>
      <c r="E6127" s="98"/>
      <c r="G6127" s="289"/>
    </row>
    <row r="6128" spans="1:7" s="229" customFormat="1" ht="24" customHeight="1" x14ac:dyDescent="0.2">
      <c r="A6128" s="224" t="str">
        <f t="shared" ref="A6128:A6135" si="1836">IFERROR(VLOOKUP(C6128,Tabla_Insumos,4,FALSE),"")</f>
        <v/>
      </c>
      <c r="B6128" s="222">
        <f t="shared" ref="B6128:B6135" si="1837">IFERROR(VLOOKUP(A6128,Tabla_Indices,5,FALSE),"")</f>
        <v>0</v>
      </c>
      <c r="C6128" s="223"/>
      <c r="D6128" s="224" t="str">
        <f t="shared" ref="D6128:D6135" si="1838">IFERROR(VLOOKUP(C6128,Tabla_Insumos,2,FALSE),"")</f>
        <v/>
      </c>
      <c r="E6128" s="225"/>
      <c r="F6128" s="228">
        <f t="shared" ref="F6128:F6135" si="1839">IFERROR(VLOOKUP(C6128,Tabla_Insumos,3,FALSE),0)</f>
        <v>0</v>
      </c>
      <c r="G6128" s="286">
        <f>ROUND(E6128*F6128,2)</f>
        <v>0</v>
      </c>
    </row>
    <row r="6129" spans="1:7" s="229" customFormat="1" ht="24" customHeight="1" x14ac:dyDescent="0.2">
      <c r="A6129" s="224" t="str">
        <f t="shared" si="1836"/>
        <v/>
      </c>
      <c r="B6129" s="222">
        <f t="shared" si="1837"/>
        <v>0</v>
      </c>
      <c r="C6129" s="223"/>
      <c r="D6129" s="224" t="str">
        <f t="shared" si="1838"/>
        <v/>
      </c>
      <c r="E6129" s="225"/>
      <c r="F6129" s="228">
        <f t="shared" si="1839"/>
        <v>0</v>
      </c>
      <c r="G6129" s="286">
        <f>ROUND(E6129*F6129,2)</f>
        <v>0</v>
      </c>
    </row>
    <row r="6130" spans="1:7" s="229" customFormat="1" ht="24" customHeight="1" x14ac:dyDescent="0.2">
      <c r="A6130" s="224" t="str">
        <f t="shared" si="1836"/>
        <v/>
      </c>
      <c r="B6130" s="222">
        <f t="shared" si="1837"/>
        <v>0</v>
      </c>
      <c r="C6130" s="223"/>
      <c r="D6130" s="224" t="str">
        <f t="shared" si="1838"/>
        <v/>
      </c>
      <c r="E6130" s="225"/>
      <c r="F6130" s="228">
        <f t="shared" si="1839"/>
        <v>0</v>
      </c>
      <c r="G6130" s="286">
        <f t="shared" ref="G6130:G6135" si="1840">ROUND(E6130*F6130,2)</f>
        <v>0</v>
      </c>
    </row>
    <row r="6131" spans="1:7" s="229" customFormat="1" ht="24" customHeight="1" x14ac:dyDescent="0.2">
      <c r="A6131" s="224" t="str">
        <f t="shared" si="1836"/>
        <v/>
      </c>
      <c r="B6131" s="222">
        <f t="shared" si="1837"/>
        <v>0</v>
      </c>
      <c r="C6131" s="223"/>
      <c r="D6131" s="224" t="str">
        <f t="shared" si="1838"/>
        <v/>
      </c>
      <c r="E6131" s="225"/>
      <c r="F6131" s="228">
        <f t="shared" si="1839"/>
        <v>0</v>
      </c>
      <c r="G6131" s="286">
        <f t="shared" si="1840"/>
        <v>0</v>
      </c>
    </row>
    <row r="6132" spans="1:7" s="229" customFormat="1" ht="24" customHeight="1" x14ac:dyDescent="0.2">
      <c r="A6132" s="224" t="str">
        <f t="shared" si="1836"/>
        <v/>
      </c>
      <c r="B6132" s="222">
        <f t="shared" si="1837"/>
        <v>0</v>
      </c>
      <c r="C6132" s="223"/>
      <c r="D6132" s="224" t="str">
        <f t="shared" si="1838"/>
        <v/>
      </c>
      <c r="E6132" s="225"/>
      <c r="F6132" s="226">
        <f t="shared" si="1839"/>
        <v>0</v>
      </c>
      <c r="G6132" s="286">
        <f t="shared" si="1840"/>
        <v>0</v>
      </c>
    </row>
    <row r="6133" spans="1:7" s="229" customFormat="1" ht="24" customHeight="1" x14ac:dyDescent="0.2">
      <c r="A6133" s="224" t="str">
        <f t="shared" si="1836"/>
        <v/>
      </c>
      <c r="B6133" s="222">
        <f t="shared" si="1837"/>
        <v>0</v>
      </c>
      <c r="C6133" s="223"/>
      <c r="D6133" s="224" t="str">
        <f t="shared" si="1838"/>
        <v/>
      </c>
      <c r="E6133" s="225"/>
      <c r="F6133" s="226">
        <f t="shared" si="1839"/>
        <v>0</v>
      </c>
      <c r="G6133" s="286">
        <f t="shared" si="1840"/>
        <v>0</v>
      </c>
    </row>
    <row r="6134" spans="1:7" s="229" customFormat="1" ht="24" customHeight="1" x14ac:dyDescent="0.2">
      <c r="A6134" s="224" t="str">
        <f t="shared" si="1836"/>
        <v/>
      </c>
      <c r="B6134" s="222">
        <f t="shared" si="1837"/>
        <v>0</v>
      </c>
      <c r="C6134" s="223"/>
      <c r="D6134" s="224" t="str">
        <f t="shared" si="1838"/>
        <v/>
      </c>
      <c r="E6134" s="225"/>
      <c r="F6134" s="226">
        <f t="shared" si="1839"/>
        <v>0</v>
      </c>
      <c r="G6134" s="286">
        <f t="shared" si="1840"/>
        <v>0</v>
      </c>
    </row>
    <row r="6135" spans="1:7" s="229" customFormat="1" ht="24" customHeight="1" x14ac:dyDescent="0.2">
      <c r="A6135" s="224" t="str">
        <f t="shared" si="1836"/>
        <v/>
      </c>
      <c r="B6135" s="222">
        <f t="shared" si="1837"/>
        <v>0</v>
      </c>
      <c r="C6135" s="223"/>
      <c r="D6135" s="224" t="str">
        <f t="shared" si="1838"/>
        <v/>
      </c>
      <c r="E6135" s="225"/>
      <c r="F6135" s="226">
        <f t="shared" si="1839"/>
        <v>0</v>
      </c>
      <c r="G6135" s="286">
        <f t="shared" si="1840"/>
        <v>0</v>
      </c>
    </row>
    <row r="6136" spans="1:7" ht="24" customHeight="1" x14ac:dyDescent="0.2">
      <c r="A6136" s="287"/>
      <c r="D6136" s="97"/>
      <c r="E6136" s="98"/>
      <c r="F6136" s="273" t="s">
        <v>32</v>
      </c>
      <c r="G6136" s="288">
        <f>SUBTOTAL(9,G6128:G6135)</f>
        <v>0</v>
      </c>
    </row>
    <row r="6137" spans="1:7" ht="24" customHeight="1" x14ac:dyDescent="0.2">
      <c r="A6137" s="287"/>
      <c r="C6137" s="107" t="s">
        <v>606</v>
      </c>
      <c r="D6137" s="97"/>
      <c r="E6137" s="98"/>
      <c r="G6137" s="289"/>
    </row>
    <row r="6138" spans="1:7" s="229" customFormat="1" ht="24" customHeight="1" x14ac:dyDescent="0.2">
      <c r="A6138" s="224" t="str">
        <f t="shared" ref="A6138:A6146" si="1841">IFERROR(VLOOKUP(C6138,Tabla_Insumos,4,FALSE),"")</f>
        <v/>
      </c>
      <c r="B6138" s="222" t="str">
        <f t="shared" ref="B6138:B6146" si="1842">IFERROR(VLOOKUP(C6138,Tabla_Insumos,5,FALSE),"")</f>
        <v/>
      </c>
      <c r="C6138" s="223"/>
      <c r="D6138" s="224" t="str">
        <f t="shared" ref="D6138:D6146" si="1843">IFERROR(VLOOKUP(C6138,Tabla_Insumos,2,FALSE),"")</f>
        <v/>
      </c>
      <c r="E6138" s="225"/>
      <c r="F6138" s="226">
        <f t="shared" ref="F6138:F6146" si="1844">IFERROR(VLOOKUP(C6138,Tabla_Insumos,3,FALSE),0)</f>
        <v>0</v>
      </c>
      <c r="G6138" s="286">
        <f t="shared" ref="G6138:G6146" si="1845">ROUND(E6138*F6138,2)</f>
        <v>0</v>
      </c>
    </row>
    <row r="6139" spans="1:7" s="229" customFormat="1" ht="24" customHeight="1" x14ac:dyDescent="0.2">
      <c r="A6139" s="224" t="str">
        <f t="shared" si="1841"/>
        <v/>
      </c>
      <c r="B6139" s="222" t="str">
        <f t="shared" si="1842"/>
        <v/>
      </c>
      <c r="C6139" s="223"/>
      <c r="D6139" s="224" t="str">
        <f t="shared" si="1843"/>
        <v/>
      </c>
      <c r="E6139" s="225"/>
      <c r="F6139" s="226">
        <f t="shared" si="1844"/>
        <v>0</v>
      </c>
      <c r="G6139" s="286">
        <f t="shared" si="1845"/>
        <v>0</v>
      </c>
    </row>
    <row r="6140" spans="1:7" s="229" customFormat="1" ht="24" customHeight="1" x14ac:dyDescent="0.2">
      <c r="A6140" s="224" t="str">
        <f t="shared" si="1841"/>
        <v/>
      </c>
      <c r="B6140" s="222" t="str">
        <f t="shared" si="1842"/>
        <v/>
      </c>
      <c r="C6140" s="223"/>
      <c r="D6140" s="224" t="str">
        <f t="shared" si="1843"/>
        <v/>
      </c>
      <c r="E6140" s="225"/>
      <c r="F6140" s="226">
        <f t="shared" si="1844"/>
        <v>0</v>
      </c>
      <c r="G6140" s="286">
        <f t="shared" si="1845"/>
        <v>0</v>
      </c>
    </row>
    <row r="6141" spans="1:7" s="229" customFormat="1" ht="24" customHeight="1" x14ac:dyDescent="0.2">
      <c r="A6141" s="224" t="str">
        <f t="shared" si="1841"/>
        <v/>
      </c>
      <c r="B6141" s="222" t="str">
        <f t="shared" si="1842"/>
        <v/>
      </c>
      <c r="C6141" s="223"/>
      <c r="D6141" s="224" t="str">
        <f t="shared" si="1843"/>
        <v/>
      </c>
      <c r="E6141" s="225"/>
      <c r="F6141" s="226">
        <f t="shared" si="1844"/>
        <v>0</v>
      </c>
      <c r="G6141" s="286">
        <f t="shared" si="1845"/>
        <v>0</v>
      </c>
    </row>
    <row r="6142" spans="1:7" s="229" customFormat="1" ht="24" customHeight="1" x14ac:dyDescent="0.2">
      <c r="A6142" s="224" t="str">
        <f t="shared" si="1841"/>
        <v/>
      </c>
      <c r="B6142" s="222" t="str">
        <f t="shared" si="1842"/>
        <v/>
      </c>
      <c r="C6142" s="223"/>
      <c r="D6142" s="224" t="str">
        <f t="shared" si="1843"/>
        <v/>
      </c>
      <c r="E6142" s="225"/>
      <c r="F6142" s="226">
        <f t="shared" si="1844"/>
        <v>0</v>
      </c>
      <c r="G6142" s="286">
        <f t="shared" si="1845"/>
        <v>0</v>
      </c>
    </row>
    <row r="6143" spans="1:7" s="229" customFormat="1" ht="24" customHeight="1" x14ac:dyDescent="0.2">
      <c r="A6143" s="224" t="str">
        <f t="shared" si="1841"/>
        <v/>
      </c>
      <c r="B6143" s="222" t="str">
        <f t="shared" si="1842"/>
        <v/>
      </c>
      <c r="C6143" s="223"/>
      <c r="D6143" s="224" t="str">
        <f t="shared" si="1843"/>
        <v/>
      </c>
      <c r="E6143" s="225"/>
      <c r="F6143" s="226">
        <f t="shared" si="1844"/>
        <v>0</v>
      </c>
      <c r="G6143" s="286">
        <f t="shared" si="1845"/>
        <v>0</v>
      </c>
    </row>
    <row r="6144" spans="1:7" s="229" customFormat="1" ht="24" customHeight="1" x14ac:dyDescent="0.2">
      <c r="A6144" s="224" t="str">
        <f t="shared" si="1841"/>
        <v/>
      </c>
      <c r="B6144" s="222" t="str">
        <f t="shared" si="1842"/>
        <v/>
      </c>
      <c r="C6144" s="223"/>
      <c r="D6144" s="224" t="str">
        <f t="shared" si="1843"/>
        <v/>
      </c>
      <c r="E6144" s="225"/>
      <c r="F6144" s="226">
        <f t="shared" si="1844"/>
        <v>0</v>
      </c>
      <c r="G6144" s="286">
        <f t="shared" si="1845"/>
        <v>0</v>
      </c>
    </row>
    <row r="6145" spans="1:123" s="229" customFormat="1" ht="24" customHeight="1" x14ac:dyDescent="0.2">
      <c r="A6145" s="224" t="str">
        <f t="shared" si="1841"/>
        <v/>
      </c>
      <c r="B6145" s="222" t="str">
        <f t="shared" si="1842"/>
        <v/>
      </c>
      <c r="C6145" s="223"/>
      <c r="D6145" s="224" t="str">
        <f t="shared" si="1843"/>
        <v/>
      </c>
      <c r="E6145" s="225"/>
      <c r="F6145" s="226">
        <f t="shared" si="1844"/>
        <v>0</v>
      </c>
      <c r="G6145" s="286">
        <f t="shared" si="1845"/>
        <v>0</v>
      </c>
    </row>
    <row r="6146" spans="1:123" s="229" customFormat="1" ht="24" customHeight="1" x14ac:dyDescent="0.2">
      <c r="A6146" s="224" t="str">
        <f t="shared" si="1841"/>
        <v/>
      </c>
      <c r="B6146" s="222" t="str">
        <f t="shared" si="1842"/>
        <v/>
      </c>
      <c r="C6146" s="223"/>
      <c r="D6146" s="224" t="str">
        <f t="shared" si="1843"/>
        <v/>
      </c>
      <c r="E6146" s="225"/>
      <c r="F6146" s="226">
        <f t="shared" si="1844"/>
        <v>0</v>
      </c>
      <c r="G6146" s="286">
        <f t="shared" si="1845"/>
        <v>0</v>
      </c>
    </row>
    <row r="6147" spans="1:123" ht="24" customHeight="1" x14ac:dyDescent="0.2">
      <c r="A6147" s="290"/>
      <c r="B6147" s="97"/>
      <c r="D6147" s="97"/>
      <c r="E6147" s="98"/>
      <c r="F6147" s="273" t="s">
        <v>33</v>
      </c>
      <c r="G6147" s="288">
        <f>SUBTOTAL(9,G6138:G6146)</f>
        <v>0</v>
      </c>
    </row>
    <row r="6148" spans="1:123" ht="24" customHeight="1" x14ac:dyDescent="0.2">
      <c r="A6148" s="291"/>
      <c r="B6148" s="97"/>
      <c r="D6148" s="97"/>
      <c r="E6148" s="98"/>
      <c r="G6148" s="289"/>
    </row>
    <row r="6149" spans="1:123" ht="24" customHeight="1" x14ac:dyDescent="0.2">
      <c r="A6149" s="292" t="str">
        <f>B6107</f>
        <v/>
      </c>
      <c r="B6149" s="293" t="str">
        <f>C6107</f>
        <v/>
      </c>
      <c r="C6149" s="104"/>
      <c r="D6149" s="104" t="s">
        <v>34</v>
      </c>
      <c r="E6149" s="105"/>
      <c r="F6149" s="295" t="s">
        <v>35</v>
      </c>
      <c r="G6149" s="294">
        <f>SUBTOTAL(9,G6112:G6148)</f>
        <v>0</v>
      </c>
    </row>
    <row r="6151" spans="1:123" ht="24" customHeight="1" x14ac:dyDescent="0.2">
      <c r="A6151" s="274" t="s">
        <v>37</v>
      </c>
      <c r="B6151" s="275"/>
      <c r="C6151" s="275"/>
      <c r="D6151" s="275"/>
      <c r="E6151" s="275"/>
      <c r="F6151" s="275"/>
      <c r="G6151" s="276"/>
    </row>
    <row r="6152" spans="1:123" ht="24" customHeight="1" x14ac:dyDescent="0.2">
      <c r="A6152" s="277" t="s">
        <v>602</v>
      </c>
      <c r="B6152" s="93" t="str">
        <f>Comitente</f>
        <v>DIRECCION PROVINCIAL DE ESPACIOS VERDES</v>
      </c>
      <c r="C6152" s="89"/>
      <c r="D6152" s="94"/>
      <c r="E6152" s="94"/>
      <c r="F6152" s="95"/>
      <c r="G6152" s="278"/>
    </row>
    <row r="6153" spans="1:123" ht="24" customHeight="1" x14ac:dyDescent="0.2">
      <c r="A6153" s="277" t="s">
        <v>603</v>
      </c>
      <c r="B6153" s="93">
        <f>Contratista</f>
        <v>0</v>
      </c>
      <c r="C6153" s="90"/>
      <c r="D6153" s="90"/>
      <c r="E6153" s="90"/>
      <c r="F6153" s="96"/>
      <c r="G6153" s="279"/>
    </row>
    <row r="6154" spans="1:123" ht="24" customHeight="1" x14ac:dyDescent="0.2">
      <c r="A6154" s="277" t="s">
        <v>24</v>
      </c>
      <c r="B6154" s="93" t="str">
        <f>Obra</f>
        <v>EXTRACCION DE MANGRULLO EXISTENTE, PROVISION DE NUEVO MANGRULLO Y REFUNCIONALIZACION DE JUEGOS DE NIÑOS EN PARQUE DE MAYO</v>
      </c>
      <c r="C6154" s="90"/>
      <c r="D6154" s="90"/>
      <c r="E6154" s="90"/>
      <c r="F6154" s="96" t="s">
        <v>38</v>
      </c>
      <c r="G6154" s="280">
        <f>Fecha_Base</f>
        <v>44865</v>
      </c>
    </row>
    <row r="6155" spans="1:123" ht="24" customHeight="1" x14ac:dyDescent="0.2">
      <c r="A6155" s="281" t="s">
        <v>601</v>
      </c>
      <c r="B6155" s="91" t="str">
        <f>Ubicación</f>
        <v>CAPITAL</v>
      </c>
      <c r="C6155" s="91"/>
      <c r="D6155" s="97"/>
      <c r="E6155" s="98"/>
      <c r="G6155" s="282"/>
    </row>
    <row r="6156" spans="1:123" ht="24" customHeight="1" x14ac:dyDescent="0.2">
      <c r="A6156" s="281" t="s">
        <v>39</v>
      </c>
      <c r="B6156" s="100" t="str">
        <f>IFERROR(VALUE(LEFT(B6157,FIND(".",B6157)-1)),"")</f>
        <v/>
      </c>
      <c r="C6156" s="92" t="str">
        <f>IFERROR(VLOOKUP(B6156,Tabla_CyP,2,FALSE),"")</f>
        <v/>
      </c>
      <c r="E6156" s="98"/>
      <c r="G6156" s="282"/>
    </row>
    <row r="6157" spans="1:123" ht="24" customHeight="1" x14ac:dyDescent="0.2">
      <c r="A6157" s="281" t="s">
        <v>25</v>
      </c>
      <c r="B6157" s="101" t="str">
        <f>IFERROR(VLOOKUP(COUNTIF($A$1:A6157,"ANALISIS DE PRECIOS"),Tabla_NumeroItem,2,FALSE),"")</f>
        <v/>
      </c>
      <c r="C6157" s="92" t="str">
        <f>IFERROR(VLOOKUP(B6157,Tabla_CyP,2,FALSE),"")</f>
        <v/>
      </c>
      <c r="D6157" s="97"/>
      <c r="E6157" s="98"/>
      <c r="F6157" s="96" t="s">
        <v>26</v>
      </c>
      <c r="G6157" s="283" t="str">
        <f>IFERROR(VLOOKUP(B6157,Tabla_CyP,4,FALSE),"")</f>
        <v/>
      </c>
    </row>
    <row r="6158" spans="1:123" ht="24" customHeight="1" x14ac:dyDescent="0.2">
      <c r="A6158" s="281"/>
      <c r="B6158" s="91"/>
      <c r="D6158" s="97"/>
      <c r="E6158" s="98"/>
      <c r="G6158" s="282"/>
    </row>
    <row r="6159" spans="1:123" ht="24" customHeight="1" x14ac:dyDescent="0.2">
      <c r="A6159" s="334" t="s">
        <v>507</v>
      </c>
      <c r="B6159" s="335"/>
      <c r="C6159" s="336" t="s">
        <v>0</v>
      </c>
      <c r="D6159" s="336" t="s">
        <v>27</v>
      </c>
      <c r="E6159" s="338" t="s">
        <v>28</v>
      </c>
      <c r="F6159" s="340" t="s">
        <v>29</v>
      </c>
      <c r="G6159" s="340" t="s">
        <v>30</v>
      </c>
    </row>
    <row r="6160" spans="1:123" s="97" customFormat="1" ht="24" customHeight="1" x14ac:dyDescent="0.2">
      <c r="A6160" s="102" t="s">
        <v>508</v>
      </c>
      <c r="B6160" s="102" t="s">
        <v>509</v>
      </c>
      <c r="C6160" s="337"/>
      <c r="D6160" s="337"/>
      <c r="E6160" s="339"/>
      <c r="F6160" s="341"/>
      <c r="G6160" s="341"/>
      <c r="H6160" s="230"/>
      <c r="I6160" s="230"/>
      <c r="J6160" s="230"/>
      <c r="K6160" s="230"/>
      <c r="L6160" s="230"/>
      <c r="M6160" s="230"/>
      <c r="N6160" s="230"/>
      <c r="O6160" s="230"/>
      <c r="P6160" s="230"/>
      <c r="Q6160" s="230"/>
      <c r="R6160" s="230"/>
      <c r="S6160" s="230"/>
      <c r="T6160" s="230"/>
      <c r="U6160" s="230"/>
      <c r="V6160" s="230"/>
      <c r="W6160" s="230"/>
      <c r="X6160" s="230"/>
      <c r="Y6160" s="230"/>
      <c r="Z6160" s="230"/>
      <c r="AA6160" s="230"/>
      <c r="AB6160" s="230"/>
      <c r="AC6160" s="230"/>
      <c r="AD6160" s="230"/>
      <c r="AE6160" s="230"/>
      <c r="AF6160" s="230"/>
      <c r="AG6160" s="230"/>
      <c r="AH6160" s="230"/>
      <c r="AI6160" s="230"/>
      <c r="AJ6160" s="230"/>
      <c r="AK6160" s="230"/>
      <c r="AL6160" s="230"/>
      <c r="AM6160" s="230"/>
      <c r="AN6160" s="230"/>
      <c r="AO6160" s="230"/>
      <c r="AP6160" s="230"/>
      <c r="AQ6160" s="230"/>
      <c r="AR6160" s="230"/>
      <c r="AS6160" s="230"/>
      <c r="AT6160" s="230"/>
      <c r="AU6160" s="230"/>
      <c r="AV6160" s="230"/>
      <c r="AW6160" s="230"/>
      <c r="AX6160" s="230"/>
      <c r="AY6160" s="230"/>
      <c r="AZ6160" s="230"/>
      <c r="BA6160" s="230"/>
      <c r="BB6160" s="230"/>
      <c r="BC6160" s="230"/>
      <c r="BD6160" s="230"/>
      <c r="BE6160" s="230"/>
      <c r="BF6160" s="230"/>
      <c r="BG6160" s="230"/>
      <c r="BH6160" s="230"/>
      <c r="BI6160" s="230"/>
      <c r="BJ6160" s="230"/>
      <c r="BK6160" s="230"/>
      <c r="BL6160" s="230"/>
      <c r="BM6160" s="230"/>
      <c r="BN6160" s="230"/>
      <c r="BO6160" s="230"/>
      <c r="BP6160" s="230"/>
      <c r="BQ6160" s="230"/>
      <c r="BR6160" s="230"/>
      <c r="BS6160" s="230"/>
      <c r="BT6160" s="230"/>
      <c r="BU6160" s="230"/>
      <c r="BV6160" s="230"/>
      <c r="BW6160" s="230"/>
      <c r="BX6160" s="230"/>
      <c r="BY6160" s="230"/>
      <c r="BZ6160" s="230"/>
      <c r="CA6160" s="230"/>
      <c r="CB6160" s="230"/>
      <c r="CC6160" s="230"/>
      <c r="CD6160" s="230"/>
      <c r="CE6160" s="230"/>
      <c r="CF6160" s="230"/>
      <c r="CG6160" s="230"/>
      <c r="CH6160" s="230"/>
      <c r="CI6160" s="230"/>
      <c r="CJ6160" s="230"/>
      <c r="CK6160" s="230"/>
      <c r="CL6160" s="230"/>
      <c r="CM6160" s="230"/>
      <c r="CN6160" s="230"/>
      <c r="CO6160" s="230"/>
      <c r="CP6160" s="230"/>
      <c r="CQ6160" s="230"/>
      <c r="CR6160" s="230"/>
      <c r="CS6160" s="230"/>
      <c r="CT6160" s="230"/>
      <c r="CU6160" s="230"/>
      <c r="CV6160" s="230"/>
      <c r="CW6160" s="230"/>
      <c r="CX6160" s="230"/>
      <c r="CY6160" s="230"/>
      <c r="CZ6160" s="230"/>
      <c r="DA6160" s="230"/>
      <c r="DB6160" s="230"/>
      <c r="DC6160" s="230"/>
      <c r="DD6160" s="230"/>
      <c r="DE6160" s="230"/>
      <c r="DF6160" s="230"/>
      <c r="DG6160" s="230"/>
      <c r="DH6160" s="230"/>
      <c r="DI6160" s="230"/>
      <c r="DJ6160" s="230"/>
      <c r="DK6160" s="230"/>
      <c r="DL6160" s="230"/>
      <c r="DM6160" s="230"/>
      <c r="DN6160" s="230"/>
      <c r="DO6160" s="230"/>
      <c r="DP6160" s="230"/>
      <c r="DQ6160" s="230"/>
      <c r="DR6160" s="230"/>
      <c r="DS6160" s="230"/>
    </row>
    <row r="6161" spans="1:7" ht="24" customHeight="1" x14ac:dyDescent="0.2">
      <c r="A6161" s="284"/>
      <c r="B6161" s="103"/>
      <c r="C6161" s="143" t="s">
        <v>604</v>
      </c>
      <c r="D6161" s="104"/>
      <c r="E6161" s="105"/>
      <c r="F6161" s="106"/>
      <c r="G6161" s="285"/>
    </row>
    <row r="6162" spans="1:7" s="229" customFormat="1" ht="24" customHeight="1" x14ac:dyDescent="0.2">
      <c r="A6162" s="224" t="str">
        <f t="shared" ref="A6162:A6175" si="1846">IFERROR(VLOOKUP(C6162,Tabla_Insumos,4,FALSE),"")</f>
        <v/>
      </c>
      <c r="B6162" s="222" t="str">
        <f>IFERROR(VLOOKUP(C6162,Tabla_Insumos,5,FALSE),"")</f>
        <v/>
      </c>
      <c r="C6162" s="223"/>
      <c r="D6162" s="224" t="str">
        <f t="shared" ref="D6162:D6175" si="1847">IFERROR(VLOOKUP(C6162,Tabla_Insumos,2,FALSE),"")</f>
        <v/>
      </c>
      <c r="E6162" s="225"/>
      <c r="F6162" s="226">
        <f t="shared" ref="F6162:F6175" si="1848">IFERROR(VLOOKUP(C6162,Tabla_Insumos,3,FALSE),0)</f>
        <v>0</v>
      </c>
      <c r="G6162" s="286">
        <f>ROUND(E6162*F6162,2)</f>
        <v>0</v>
      </c>
    </row>
    <row r="6163" spans="1:7" s="229" customFormat="1" ht="24" customHeight="1" x14ac:dyDescent="0.2">
      <c r="A6163" s="224" t="str">
        <f t="shared" si="1846"/>
        <v/>
      </c>
      <c r="B6163" s="222" t="str">
        <f t="shared" ref="B6163:B6175" si="1849">IFERROR(VLOOKUP(C6163,Tabla_Insumos,5,FALSE),"")</f>
        <v/>
      </c>
      <c r="C6163" s="223"/>
      <c r="D6163" s="224" t="str">
        <f t="shared" si="1847"/>
        <v/>
      </c>
      <c r="E6163" s="225"/>
      <c r="F6163" s="226">
        <f t="shared" si="1848"/>
        <v>0</v>
      </c>
      <c r="G6163" s="286">
        <f t="shared" ref="G6163:G6175" si="1850">ROUND(E6163*F6163,2)</f>
        <v>0</v>
      </c>
    </row>
    <row r="6164" spans="1:7" s="229" customFormat="1" ht="24" customHeight="1" x14ac:dyDescent="0.2">
      <c r="A6164" s="224" t="str">
        <f t="shared" si="1846"/>
        <v/>
      </c>
      <c r="B6164" s="222" t="str">
        <f t="shared" si="1849"/>
        <v/>
      </c>
      <c r="C6164" s="223"/>
      <c r="D6164" s="224" t="str">
        <f t="shared" si="1847"/>
        <v/>
      </c>
      <c r="E6164" s="225"/>
      <c r="F6164" s="226">
        <f t="shared" si="1848"/>
        <v>0</v>
      </c>
      <c r="G6164" s="286">
        <f t="shared" si="1850"/>
        <v>0</v>
      </c>
    </row>
    <row r="6165" spans="1:7" s="229" customFormat="1" ht="24" customHeight="1" x14ac:dyDescent="0.2">
      <c r="A6165" s="224" t="str">
        <f t="shared" si="1846"/>
        <v/>
      </c>
      <c r="B6165" s="222" t="str">
        <f t="shared" si="1849"/>
        <v/>
      </c>
      <c r="C6165" s="223"/>
      <c r="D6165" s="224" t="str">
        <f t="shared" si="1847"/>
        <v/>
      </c>
      <c r="E6165" s="225"/>
      <c r="F6165" s="226">
        <f t="shared" si="1848"/>
        <v>0</v>
      </c>
      <c r="G6165" s="286">
        <f t="shared" si="1850"/>
        <v>0</v>
      </c>
    </row>
    <row r="6166" spans="1:7" s="229" customFormat="1" ht="24" customHeight="1" x14ac:dyDescent="0.2">
      <c r="A6166" s="224" t="str">
        <f t="shared" si="1846"/>
        <v/>
      </c>
      <c r="B6166" s="222" t="str">
        <f t="shared" si="1849"/>
        <v/>
      </c>
      <c r="C6166" s="223"/>
      <c r="D6166" s="224" t="str">
        <f t="shared" si="1847"/>
        <v/>
      </c>
      <c r="E6166" s="225"/>
      <c r="F6166" s="226">
        <f t="shared" si="1848"/>
        <v>0</v>
      </c>
      <c r="G6166" s="286">
        <f t="shared" si="1850"/>
        <v>0</v>
      </c>
    </row>
    <row r="6167" spans="1:7" s="229" customFormat="1" ht="24" customHeight="1" x14ac:dyDescent="0.2">
      <c r="A6167" s="224" t="str">
        <f t="shared" si="1846"/>
        <v/>
      </c>
      <c r="B6167" s="222" t="str">
        <f t="shared" si="1849"/>
        <v/>
      </c>
      <c r="C6167" s="223"/>
      <c r="D6167" s="224" t="str">
        <f t="shared" si="1847"/>
        <v/>
      </c>
      <c r="E6167" s="225"/>
      <c r="F6167" s="226">
        <f t="shared" si="1848"/>
        <v>0</v>
      </c>
      <c r="G6167" s="286">
        <f t="shared" si="1850"/>
        <v>0</v>
      </c>
    </row>
    <row r="6168" spans="1:7" s="229" customFormat="1" ht="24" customHeight="1" x14ac:dyDescent="0.2">
      <c r="A6168" s="224" t="str">
        <f t="shared" si="1846"/>
        <v/>
      </c>
      <c r="B6168" s="222" t="str">
        <f t="shared" si="1849"/>
        <v/>
      </c>
      <c r="C6168" s="223"/>
      <c r="D6168" s="224" t="str">
        <f t="shared" si="1847"/>
        <v/>
      </c>
      <c r="E6168" s="225"/>
      <c r="F6168" s="226">
        <f t="shared" si="1848"/>
        <v>0</v>
      </c>
      <c r="G6168" s="286">
        <f t="shared" si="1850"/>
        <v>0</v>
      </c>
    </row>
    <row r="6169" spans="1:7" s="229" customFormat="1" ht="24" customHeight="1" x14ac:dyDescent="0.2">
      <c r="A6169" s="224" t="str">
        <f t="shared" si="1846"/>
        <v/>
      </c>
      <c r="B6169" s="222" t="str">
        <f t="shared" si="1849"/>
        <v/>
      </c>
      <c r="C6169" s="223"/>
      <c r="D6169" s="224" t="str">
        <f t="shared" si="1847"/>
        <v/>
      </c>
      <c r="E6169" s="225"/>
      <c r="F6169" s="226">
        <f t="shared" si="1848"/>
        <v>0</v>
      </c>
      <c r="G6169" s="286">
        <f t="shared" si="1850"/>
        <v>0</v>
      </c>
    </row>
    <row r="6170" spans="1:7" s="229" customFormat="1" ht="24" customHeight="1" x14ac:dyDescent="0.2">
      <c r="A6170" s="224" t="str">
        <f t="shared" si="1846"/>
        <v/>
      </c>
      <c r="B6170" s="222" t="str">
        <f t="shared" si="1849"/>
        <v/>
      </c>
      <c r="C6170" s="223"/>
      <c r="D6170" s="224" t="str">
        <f t="shared" si="1847"/>
        <v/>
      </c>
      <c r="E6170" s="225"/>
      <c r="F6170" s="226">
        <f t="shared" si="1848"/>
        <v>0</v>
      </c>
      <c r="G6170" s="286">
        <f t="shared" si="1850"/>
        <v>0</v>
      </c>
    </row>
    <row r="6171" spans="1:7" s="229" customFormat="1" ht="24" customHeight="1" x14ac:dyDescent="0.2">
      <c r="A6171" s="224" t="str">
        <f t="shared" si="1846"/>
        <v/>
      </c>
      <c r="B6171" s="222" t="str">
        <f t="shared" si="1849"/>
        <v/>
      </c>
      <c r="C6171" s="223"/>
      <c r="D6171" s="224" t="str">
        <f t="shared" si="1847"/>
        <v/>
      </c>
      <c r="E6171" s="225"/>
      <c r="F6171" s="226">
        <f t="shared" si="1848"/>
        <v>0</v>
      </c>
      <c r="G6171" s="286">
        <f t="shared" si="1850"/>
        <v>0</v>
      </c>
    </row>
    <row r="6172" spans="1:7" s="229" customFormat="1" ht="24" customHeight="1" x14ac:dyDescent="0.2">
      <c r="A6172" s="224" t="str">
        <f t="shared" si="1846"/>
        <v/>
      </c>
      <c r="B6172" s="222" t="str">
        <f t="shared" si="1849"/>
        <v/>
      </c>
      <c r="C6172" s="223"/>
      <c r="D6172" s="224" t="str">
        <f t="shared" si="1847"/>
        <v/>
      </c>
      <c r="E6172" s="225"/>
      <c r="F6172" s="226">
        <f t="shared" si="1848"/>
        <v>0</v>
      </c>
      <c r="G6172" s="286">
        <f t="shared" si="1850"/>
        <v>0</v>
      </c>
    </row>
    <row r="6173" spans="1:7" s="229" customFormat="1" ht="24" customHeight="1" x14ac:dyDescent="0.2">
      <c r="A6173" s="224" t="str">
        <f t="shared" si="1846"/>
        <v/>
      </c>
      <c r="B6173" s="222" t="str">
        <f t="shared" si="1849"/>
        <v/>
      </c>
      <c r="C6173" s="223"/>
      <c r="D6173" s="224" t="str">
        <f t="shared" si="1847"/>
        <v/>
      </c>
      <c r="E6173" s="225"/>
      <c r="F6173" s="226">
        <f t="shared" si="1848"/>
        <v>0</v>
      </c>
      <c r="G6173" s="286">
        <f t="shared" si="1850"/>
        <v>0</v>
      </c>
    </row>
    <row r="6174" spans="1:7" s="229" customFormat="1" ht="24" customHeight="1" x14ac:dyDescent="0.2">
      <c r="A6174" s="224" t="str">
        <f t="shared" si="1846"/>
        <v/>
      </c>
      <c r="B6174" s="222" t="str">
        <f t="shared" si="1849"/>
        <v/>
      </c>
      <c r="C6174" s="223"/>
      <c r="D6174" s="224" t="str">
        <f t="shared" si="1847"/>
        <v/>
      </c>
      <c r="E6174" s="225"/>
      <c r="F6174" s="226">
        <f t="shared" si="1848"/>
        <v>0</v>
      </c>
      <c r="G6174" s="286">
        <f t="shared" si="1850"/>
        <v>0</v>
      </c>
    </row>
    <row r="6175" spans="1:7" s="229" customFormat="1" ht="24" customHeight="1" x14ac:dyDescent="0.2">
      <c r="A6175" s="224" t="str">
        <f t="shared" si="1846"/>
        <v/>
      </c>
      <c r="B6175" s="222" t="str">
        <f t="shared" si="1849"/>
        <v/>
      </c>
      <c r="C6175" s="223"/>
      <c r="D6175" s="224" t="str">
        <f t="shared" si="1847"/>
        <v/>
      </c>
      <c r="E6175" s="225"/>
      <c r="F6175" s="227">
        <f t="shared" si="1848"/>
        <v>0</v>
      </c>
      <c r="G6175" s="286">
        <f t="shared" si="1850"/>
        <v>0</v>
      </c>
    </row>
    <row r="6176" spans="1:7" ht="24" customHeight="1" x14ac:dyDescent="0.2">
      <c r="A6176" s="287"/>
      <c r="D6176" s="97"/>
      <c r="E6176" s="98"/>
      <c r="F6176" s="273" t="s">
        <v>31</v>
      </c>
      <c r="G6176" s="288">
        <f>SUBTOTAL(9,G6162:G6175)</f>
        <v>0</v>
      </c>
    </row>
    <row r="6177" spans="1:7" ht="24" customHeight="1" x14ac:dyDescent="0.2">
      <c r="A6177" s="287"/>
      <c r="C6177" s="107" t="s">
        <v>605</v>
      </c>
      <c r="D6177" s="97"/>
      <c r="E6177" s="98"/>
      <c r="G6177" s="289"/>
    </row>
    <row r="6178" spans="1:7" s="229" customFormat="1" ht="24" customHeight="1" x14ac:dyDescent="0.2">
      <c r="A6178" s="224" t="str">
        <f t="shared" ref="A6178:A6185" si="1851">IFERROR(VLOOKUP(C6178,Tabla_Insumos,4,FALSE),"")</f>
        <v/>
      </c>
      <c r="B6178" s="222">
        <f t="shared" ref="B6178:B6185" si="1852">IFERROR(VLOOKUP(A6178,Tabla_Indices,5,FALSE),"")</f>
        <v>0</v>
      </c>
      <c r="C6178" s="223"/>
      <c r="D6178" s="224" t="str">
        <f t="shared" ref="D6178:D6185" si="1853">IFERROR(VLOOKUP(C6178,Tabla_Insumos,2,FALSE),"")</f>
        <v/>
      </c>
      <c r="E6178" s="225"/>
      <c r="F6178" s="228">
        <f t="shared" ref="F6178:F6185" si="1854">IFERROR(VLOOKUP(C6178,Tabla_Insumos,3,FALSE),0)</f>
        <v>0</v>
      </c>
      <c r="G6178" s="286">
        <f>ROUND(E6178*F6178,2)</f>
        <v>0</v>
      </c>
    </row>
    <row r="6179" spans="1:7" s="229" customFormat="1" ht="24" customHeight="1" x14ac:dyDescent="0.2">
      <c r="A6179" s="224" t="str">
        <f t="shared" si="1851"/>
        <v/>
      </c>
      <c r="B6179" s="222">
        <f t="shared" si="1852"/>
        <v>0</v>
      </c>
      <c r="C6179" s="223"/>
      <c r="D6179" s="224" t="str">
        <f t="shared" si="1853"/>
        <v/>
      </c>
      <c r="E6179" s="225"/>
      <c r="F6179" s="228">
        <f t="shared" si="1854"/>
        <v>0</v>
      </c>
      <c r="G6179" s="286">
        <f>ROUND(E6179*F6179,2)</f>
        <v>0</v>
      </c>
    </row>
    <row r="6180" spans="1:7" s="229" customFormat="1" ht="24" customHeight="1" x14ac:dyDescent="0.2">
      <c r="A6180" s="224" t="str">
        <f t="shared" si="1851"/>
        <v/>
      </c>
      <c r="B6180" s="222">
        <f t="shared" si="1852"/>
        <v>0</v>
      </c>
      <c r="C6180" s="223"/>
      <c r="D6180" s="224" t="str">
        <f t="shared" si="1853"/>
        <v/>
      </c>
      <c r="E6180" s="225"/>
      <c r="F6180" s="228">
        <f t="shared" si="1854"/>
        <v>0</v>
      </c>
      <c r="G6180" s="286">
        <f t="shared" ref="G6180:G6185" si="1855">ROUND(E6180*F6180,2)</f>
        <v>0</v>
      </c>
    </row>
    <row r="6181" spans="1:7" s="229" customFormat="1" ht="24" customHeight="1" x14ac:dyDescent="0.2">
      <c r="A6181" s="224" t="str">
        <f t="shared" si="1851"/>
        <v/>
      </c>
      <c r="B6181" s="222">
        <f t="shared" si="1852"/>
        <v>0</v>
      </c>
      <c r="C6181" s="223"/>
      <c r="D6181" s="224" t="str">
        <f t="shared" si="1853"/>
        <v/>
      </c>
      <c r="E6181" s="225"/>
      <c r="F6181" s="228">
        <f t="shared" si="1854"/>
        <v>0</v>
      </c>
      <c r="G6181" s="286">
        <f t="shared" si="1855"/>
        <v>0</v>
      </c>
    </row>
    <row r="6182" spans="1:7" s="229" customFormat="1" ht="24" customHeight="1" x14ac:dyDescent="0.2">
      <c r="A6182" s="224" t="str">
        <f t="shared" si="1851"/>
        <v/>
      </c>
      <c r="B6182" s="222">
        <f t="shared" si="1852"/>
        <v>0</v>
      </c>
      <c r="C6182" s="223"/>
      <c r="D6182" s="224" t="str">
        <f t="shared" si="1853"/>
        <v/>
      </c>
      <c r="E6182" s="225"/>
      <c r="F6182" s="226">
        <f t="shared" si="1854"/>
        <v>0</v>
      </c>
      <c r="G6182" s="286">
        <f t="shared" si="1855"/>
        <v>0</v>
      </c>
    </row>
    <row r="6183" spans="1:7" s="229" customFormat="1" ht="24" customHeight="1" x14ac:dyDescent="0.2">
      <c r="A6183" s="224" t="str">
        <f t="shared" si="1851"/>
        <v/>
      </c>
      <c r="B6183" s="222">
        <f t="shared" si="1852"/>
        <v>0</v>
      </c>
      <c r="C6183" s="223"/>
      <c r="D6183" s="224" t="str">
        <f t="shared" si="1853"/>
        <v/>
      </c>
      <c r="E6183" s="225"/>
      <c r="F6183" s="226">
        <f t="shared" si="1854"/>
        <v>0</v>
      </c>
      <c r="G6183" s="286">
        <f t="shared" si="1855"/>
        <v>0</v>
      </c>
    </row>
    <row r="6184" spans="1:7" s="229" customFormat="1" ht="24" customHeight="1" x14ac:dyDescent="0.2">
      <c r="A6184" s="224" t="str">
        <f t="shared" si="1851"/>
        <v/>
      </c>
      <c r="B6184" s="222">
        <f t="shared" si="1852"/>
        <v>0</v>
      </c>
      <c r="C6184" s="223"/>
      <c r="D6184" s="224" t="str">
        <f t="shared" si="1853"/>
        <v/>
      </c>
      <c r="E6184" s="225"/>
      <c r="F6184" s="226">
        <f t="shared" si="1854"/>
        <v>0</v>
      </c>
      <c r="G6184" s="286">
        <f t="shared" si="1855"/>
        <v>0</v>
      </c>
    </row>
    <row r="6185" spans="1:7" s="229" customFormat="1" ht="24" customHeight="1" x14ac:dyDescent="0.2">
      <c r="A6185" s="224" t="str">
        <f t="shared" si="1851"/>
        <v/>
      </c>
      <c r="B6185" s="222">
        <f t="shared" si="1852"/>
        <v>0</v>
      </c>
      <c r="C6185" s="223"/>
      <c r="D6185" s="224" t="str">
        <f t="shared" si="1853"/>
        <v/>
      </c>
      <c r="E6185" s="225"/>
      <c r="F6185" s="226">
        <f t="shared" si="1854"/>
        <v>0</v>
      </c>
      <c r="G6185" s="286">
        <f t="shared" si="1855"/>
        <v>0</v>
      </c>
    </row>
    <row r="6186" spans="1:7" ht="24" customHeight="1" x14ac:dyDescent="0.2">
      <c r="A6186" s="287"/>
      <c r="D6186" s="97"/>
      <c r="E6186" s="98"/>
      <c r="F6186" s="273" t="s">
        <v>32</v>
      </c>
      <c r="G6186" s="288">
        <f>SUBTOTAL(9,G6178:G6185)</f>
        <v>0</v>
      </c>
    </row>
    <row r="6187" spans="1:7" ht="24" customHeight="1" x14ac:dyDescent="0.2">
      <c r="A6187" s="287"/>
      <c r="C6187" s="107" t="s">
        <v>606</v>
      </c>
      <c r="D6187" s="97"/>
      <c r="E6187" s="98"/>
      <c r="G6187" s="289"/>
    </row>
    <row r="6188" spans="1:7" s="229" customFormat="1" ht="24" customHeight="1" x14ac:dyDescent="0.2">
      <c r="A6188" s="224" t="str">
        <f t="shared" ref="A6188:A6196" si="1856">IFERROR(VLOOKUP(C6188,Tabla_Insumos,4,FALSE),"")</f>
        <v/>
      </c>
      <c r="B6188" s="222" t="str">
        <f t="shared" ref="B6188:B6196" si="1857">IFERROR(VLOOKUP(C6188,Tabla_Insumos,5,FALSE),"")</f>
        <v/>
      </c>
      <c r="C6188" s="223"/>
      <c r="D6188" s="224" t="str">
        <f t="shared" ref="D6188:D6196" si="1858">IFERROR(VLOOKUP(C6188,Tabla_Insumos,2,FALSE),"")</f>
        <v/>
      </c>
      <c r="E6188" s="225"/>
      <c r="F6188" s="226">
        <f t="shared" ref="F6188:F6196" si="1859">IFERROR(VLOOKUP(C6188,Tabla_Insumos,3,FALSE),0)</f>
        <v>0</v>
      </c>
      <c r="G6188" s="286">
        <f t="shared" ref="G6188:G6196" si="1860">ROUND(E6188*F6188,2)</f>
        <v>0</v>
      </c>
    </row>
    <row r="6189" spans="1:7" s="229" customFormat="1" ht="24" customHeight="1" x14ac:dyDescent="0.2">
      <c r="A6189" s="224" t="str">
        <f t="shared" si="1856"/>
        <v/>
      </c>
      <c r="B6189" s="222" t="str">
        <f t="shared" si="1857"/>
        <v/>
      </c>
      <c r="C6189" s="223"/>
      <c r="D6189" s="224" t="str">
        <f t="shared" si="1858"/>
        <v/>
      </c>
      <c r="E6189" s="225"/>
      <c r="F6189" s="226">
        <f t="shared" si="1859"/>
        <v>0</v>
      </c>
      <c r="G6189" s="286">
        <f t="shared" si="1860"/>
        <v>0</v>
      </c>
    </row>
    <row r="6190" spans="1:7" s="229" customFormat="1" ht="24" customHeight="1" x14ac:dyDescent="0.2">
      <c r="A6190" s="224" t="str">
        <f t="shared" si="1856"/>
        <v/>
      </c>
      <c r="B6190" s="222" t="str">
        <f t="shared" si="1857"/>
        <v/>
      </c>
      <c r="C6190" s="223"/>
      <c r="D6190" s="224" t="str">
        <f t="shared" si="1858"/>
        <v/>
      </c>
      <c r="E6190" s="225"/>
      <c r="F6190" s="226">
        <f t="shared" si="1859"/>
        <v>0</v>
      </c>
      <c r="G6190" s="286">
        <f t="shared" si="1860"/>
        <v>0</v>
      </c>
    </row>
    <row r="6191" spans="1:7" s="229" customFormat="1" ht="24" customHeight="1" x14ac:dyDescent="0.2">
      <c r="A6191" s="224" t="str">
        <f t="shared" si="1856"/>
        <v/>
      </c>
      <c r="B6191" s="222" t="str">
        <f t="shared" si="1857"/>
        <v/>
      </c>
      <c r="C6191" s="223"/>
      <c r="D6191" s="224" t="str">
        <f t="shared" si="1858"/>
        <v/>
      </c>
      <c r="E6191" s="225"/>
      <c r="F6191" s="226">
        <f t="shared" si="1859"/>
        <v>0</v>
      </c>
      <c r="G6191" s="286">
        <f t="shared" si="1860"/>
        <v>0</v>
      </c>
    </row>
    <row r="6192" spans="1:7" s="229" customFormat="1" ht="24" customHeight="1" x14ac:dyDescent="0.2">
      <c r="A6192" s="224" t="str">
        <f t="shared" si="1856"/>
        <v/>
      </c>
      <c r="B6192" s="222" t="str">
        <f t="shared" si="1857"/>
        <v/>
      </c>
      <c r="C6192" s="223"/>
      <c r="D6192" s="224" t="str">
        <f t="shared" si="1858"/>
        <v/>
      </c>
      <c r="E6192" s="225"/>
      <c r="F6192" s="226">
        <f t="shared" si="1859"/>
        <v>0</v>
      </c>
      <c r="G6192" s="286">
        <f t="shared" si="1860"/>
        <v>0</v>
      </c>
    </row>
    <row r="6193" spans="1:7" s="229" customFormat="1" ht="24" customHeight="1" x14ac:dyDescent="0.2">
      <c r="A6193" s="224" t="str">
        <f t="shared" si="1856"/>
        <v/>
      </c>
      <c r="B6193" s="222" t="str">
        <f t="shared" si="1857"/>
        <v/>
      </c>
      <c r="C6193" s="223"/>
      <c r="D6193" s="224" t="str">
        <f t="shared" si="1858"/>
        <v/>
      </c>
      <c r="E6193" s="225"/>
      <c r="F6193" s="226">
        <f t="shared" si="1859"/>
        <v>0</v>
      </c>
      <c r="G6193" s="286">
        <f t="shared" si="1860"/>
        <v>0</v>
      </c>
    </row>
    <row r="6194" spans="1:7" s="229" customFormat="1" ht="24" customHeight="1" x14ac:dyDescent="0.2">
      <c r="A6194" s="224" t="str">
        <f t="shared" si="1856"/>
        <v/>
      </c>
      <c r="B6194" s="222" t="str">
        <f t="shared" si="1857"/>
        <v/>
      </c>
      <c r="C6194" s="223"/>
      <c r="D6194" s="224" t="str">
        <f t="shared" si="1858"/>
        <v/>
      </c>
      <c r="E6194" s="225"/>
      <c r="F6194" s="226">
        <f t="shared" si="1859"/>
        <v>0</v>
      </c>
      <c r="G6194" s="286">
        <f t="shared" si="1860"/>
        <v>0</v>
      </c>
    </row>
    <row r="6195" spans="1:7" s="229" customFormat="1" ht="24" customHeight="1" x14ac:dyDescent="0.2">
      <c r="A6195" s="224" t="str">
        <f t="shared" si="1856"/>
        <v/>
      </c>
      <c r="B6195" s="222" t="str">
        <f t="shared" si="1857"/>
        <v/>
      </c>
      <c r="C6195" s="223"/>
      <c r="D6195" s="224" t="str">
        <f t="shared" si="1858"/>
        <v/>
      </c>
      <c r="E6195" s="225"/>
      <c r="F6195" s="226">
        <f t="shared" si="1859"/>
        <v>0</v>
      </c>
      <c r="G6195" s="286">
        <f t="shared" si="1860"/>
        <v>0</v>
      </c>
    </row>
    <row r="6196" spans="1:7" s="229" customFormat="1" ht="24" customHeight="1" x14ac:dyDescent="0.2">
      <c r="A6196" s="224" t="str">
        <f t="shared" si="1856"/>
        <v/>
      </c>
      <c r="B6196" s="222" t="str">
        <f t="shared" si="1857"/>
        <v/>
      </c>
      <c r="C6196" s="223"/>
      <c r="D6196" s="224" t="str">
        <f t="shared" si="1858"/>
        <v/>
      </c>
      <c r="E6196" s="225"/>
      <c r="F6196" s="226">
        <f t="shared" si="1859"/>
        <v>0</v>
      </c>
      <c r="G6196" s="286">
        <f t="shared" si="1860"/>
        <v>0</v>
      </c>
    </row>
    <row r="6197" spans="1:7" ht="24" customHeight="1" x14ac:dyDescent="0.2">
      <c r="A6197" s="290"/>
      <c r="B6197" s="97"/>
      <c r="D6197" s="97"/>
      <c r="E6197" s="98"/>
      <c r="F6197" s="273" t="s">
        <v>33</v>
      </c>
      <c r="G6197" s="288">
        <f>SUBTOTAL(9,G6188:G6196)</f>
        <v>0</v>
      </c>
    </row>
    <row r="6198" spans="1:7" ht="24" customHeight="1" x14ac:dyDescent="0.2">
      <c r="A6198" s="291"/>
      <c r="B6198" s="97"/>
      <c r="D6198" s="97"/>
      <c r="E6198" s="98"/>
      <c r="G6198" s="289"/>
    </row>
    <row r="6199" spans="1:7" ht="24" customHeight="1" x14ac:dyDescent="0.2">
      <c r="A6199" s="292" t="str">
        <f>B6157</f>
        <v/>
      </c>
      <c r="B6199" s="293" t="str">
        <f>C6157</f>
        <v/>
      </c>
      <c r="C6199" s="104"/>
      <c r="D6199" s="104" t="s">
        <v>34</v>
      </c>
      <c r="E6199" s="105"/>
      <c r="F6199" s="295" t="s">
        <v>35</v>
      </c>
      <c r="G6199" s="294">
        <f>SUBTOTAL(9,G6162:G6198)</f>
        <v>0</v>
      </c>
    </row>
    <row r="6201" spans="1:7" ht="24" customHeight="1" x14ac:dyDescent="0.2">
      <c r="A6201" s="274" t="s">
        <v>37</v>
      </c>
      <c r="B6201" s="275"/>
      <c r="C6201" s="275"/>
      <c r="D6201" s="275"/>
      <c r="E6201" s="275"/>
      <c r="F6201" s="275"/>
      <c r="G6201" s="276"/>
    </row>
    <row r="6202" spans="1:7" ht="24" customHeight="1" x14ac:dyDescent="0.2">
      <c r="A6202" s="277" t="s">
        <v>602</v>
      </c>
      <c r="B6202" s="93" t="str">
        <f>Comitente</f>
        <v>DIRECCION PROVINCIAL DE ESPACIOS VERDES</v>
      </c>
      <c r="C6202" s="89"/>
      <c r="D6202" s="94"/>
      <c r="E6202" s="94"/>
      <c r="F6202" s="95"/>
      <c r="G6202" s="278"/>
    </row>
    <row r="6203" spans="1:7" ht="24" customHeight="1" x14ac:dyDescent="0.2">
      <c r="A6203" s="277" t="s">
        <v>603</v>
      </c>
      <c r="B6203" s="93">
        <f>Contratista</f>
        <v>0</v>
      </c>
      <c r="C6203" s="90"/>
      <c r="D6203" s="90"/>
      <c r="E6203" s="90"/>
      <c r="F6203" s="96"/>
      <c r="G6203" s="279"/>
    </row>
    <row r="6204" spans="1:7" ht="24" customHeight="1" x14ac:dyDescent="0.2">
      <c r="A6204" s="277" t="s">
        <v>24</v>
      </c>
      <c r="B6204" s="93" t="str">
        <f>Obra</f>
        <v>EXTRACCION DE MANGRULLO EXISTENTE, PROVISION DE NUEVO MANGRULLO Y REFUNCIONALIZACION DE JUEGOS DE NIÑOS EN PARQUE DE MAYO</v>
      </c>
      <c r="C6204" s="90"/>
      <c r="D6204" s="90"/>
      <c r="E6204" s="90"/>
      <c r="F6204" s="96" t="s">
        <v>38</v>
      </c>
      <c r="G6204" s="280">
        <f>Fecha_Base</f>
        <v>44865</v>
      </c>
    </row>
    <row r="6205" spans="1:7" ht="24" customHeight="1" x14ac:dyDescent="0.2">
      <c r="A6205" s="281" t="s">
        <v>601</v>
      </c>
      <c r="B6205" s="91" t="str">
        <f>Ubicación</f>
        <v>CAPITAL</v>
      </c>
      <c r="C6205" s="91"/>
      <c r="D6205" s="97"/>
      <c r="E6205" s="98"/>
      <c r="G6205" s="282"/>
    </row>
    <row r="6206" spans="1:7" ht="24" customHeight="1" x14ac:dyDescent="0.2">
      <c r="A6206" s="281" t="s">
        <v>39</v>
      </c>
      <c r="B6206" s="100" t="str">
        <f>IFERROR(VALUE(LEFT(B6207,FIND(".",B6207)-1)),"")</f>
        <v/>
      </c>
      <c r="C6206" s="92" t="str">
        <f>IFERROR(VLOOKUP(B6206,Tabla_CyP,2,FALSE),"")</f>
        <v/>
      </c>
      <c r="E6206" s="98"/>
      <c r="G6206" s="282"/>
    </row>
    <row r="6207" spans="1:7" ht="24" customHeight="1" x14ac:dyDescent="0.2">
      <c r="A6207" s="281" t="s">
        <v>25</v>
      </c>
      <c r="B6207" s="101" t="str">
        <f>IFERROR(VLOOKUP(COUNTIF($A$1:A6207,"ANALISIS DE PRECIOS"),Tabla_NumeroItem,2,FALSE),"")</f>
        <v/>
      </c>
      <c r="C6207" s="92" t="str">
        <f>IFERROR(VLOOKUP(B6207,Tabla_CyP,2,FALSE),"")</f>
        <v/>
      </c>
      <c r="D6207" s="97"/>
      <c r="E6207" s="98"/>
      <c r="F6207" s="96" t="s">
        <v>26</v>
      </c>
      <c r="G6207" s="283" t="str">
        <f>IFERROR(VLOOKUP(B6207,Tabla_CyP,4,FALSE),"")</f>
        <v/>
      </c>
    </row>
    <row r="6208" spans="1:7" ht="24" customHeight="1" x14ac:dyDescent="0.2">
      <c r="A6208" s="281"/>
      <c r="B6208" s="91"/>
      <c r="D6208" s="97"/>
      <c r="E6208" s="98"/>
      <c r="G6208" s="282"/>
    </row>
    <row r="6209" spans="1:123" ht="24" customHeight="1" x14ac:dyDescent="0.2">
      <c r="A6209" s="334" t="s">
        <v>507</v>
      </c>
      <c r="B6209" s="335"/>
      <c r="C6209" s="336" t="s">
        <v>0</v>
      </c>
      <c r="D6209" s="336" t="s">
        <v>27</v>
      </c>
      <c r="E6209" s="338" t="s">
        <v>28</v>
      </c>
      <c r="F6209" s="340" t="s">
        <v>29</v>
      </c>
      <c r="G6209" s="340" t="s">
        <v>30</v>
      </c>
    </row>
    <row r="6210" spans="1:123" s="97" customFormat="1" ht="24" customHeight="1" x14ac:dyDescent="0.2">
      <c r="A6210" s="102" t="s">
        <v>508</v>
      </c>
      <c r="B6210" s="102" t="s">
        <v>509</v>
      </c>
      <c r="C6210" s="337"/>
      <c r="D6210" s="337"/>
      <c r="E6210" s="339"/>
      <c r="F6210" s="341"/>
      <c r="G6210" s="341"/>
      <c r="H6210" s="230"/>
      <c r="I6210" s="230"/>
      <c r="J6210" s="230"/>
      <c r="K6210" s="230"/>
      <c r="L6210" s="230"/>
      <c r="M6210" s="230"/>
      <c r="N6210" s="230"/>
      <c r="O6210" s="230"/>
      <c r="P6210" s="230"/>
      <c r="Q6210" s="230"/>
      <c r="R6210" s="230"/>
      <c r="S6210" s="230"/>
      <c r="T6210" s="230"/>
      <c r="U6210" s="230"/>
      <c r="V6210" s="230"/>
      <c r="W6210" s="230"/>
      <c r="X6210" s="230"/>
      <c r="Y6210" s="230"/>
      <c r="Z6210" s="230"/>
      <c r="AA6210" s="230"/>
      <c r="AB6210" s="230"/>
      <c r="AC6210" s="230"/>
      <c r="AD6210" s="230"/>
      <c r="AE6210" s="230"/>
      <c r="AF6210" s="230"/>
      <c r="AG6210" s="230"/>
      <c r="AH6210" s="230"/>
      <c r="AI6210" s="230"/>
      <c r="AJ6210" s="230"/>
      <c r="AK6210" s="230"/>
      <c r="AL6210" s="230"/>
      <c r="AM6210" s="230"/>
      <c r="AN6210" s="230"/>
      <c r="AO6210" s="230"/>
      <c r="AP6210" s="230"/>
      <c r="AQ6210" s="230"/>
      <c r="AR6210" s="230"/>
      <c r="AS6210" s="230"/>
      <c r="AT6210" s="230"/>
      <c r="AU6210" s="230"/>
      <c r="AV6210" s="230"/>
      <c r="AW6210" s="230"/>
      <c r="AX6210" s="230"/>
      <c r="AY6210" s="230"/>
      <c r="AZ6210" s="230"/>
      <c r="BA6210" s="230"/>
      <c r="BB6210" s="230"/>
      <c r="BC6210" s="230"/>
      <c r="BD6210" s="230"/>
      <c r="BE6210" s="230"/>
      <c r="BF6210" s="230"/>
      <c r="BG6210" s="230"/>
      <c r="BH6210" s="230"/>
      <c r="BI6210" s="230"/>
      <c r="BJ6210" s="230"/>
      <c r="BK6210" s="230"/>
      <c r="BL6210" s="230"/>
      <c r="BM6210" s="230"/>
      <c r="BN6210" s="230"/>
      <c r="BO6210" s="230"/>
      <c r="BP6210" s="230"/>
      <c r="BQ6210" s="230"/>
      <c r="BR6210" s="230"/>
      <c r="BS6210" s="230"/>
      <c r="BT6210" s="230"/>
      <c r="BU6210" s="230"/>
      <c r="BV6210" s="230"/>
      <c r="BW6210" s="230"/>
      <c r="BX6210" s="230"/>
      <c r="BY6210" s="230"/>
      <c r="BZ6210" s="230"/>
      <c r="CA6210" s="230"/>
      <c r="CB6210" s="230"/>
      <c r="CC6210" s="230"/>
      <c r="CD6210" s="230"/>
      <c r="CE6210" s="230"/>
      <c r="CF6210" s="230"/>
      <c r="CG6210" s="230"/>
      <c r="CH6210" s="230"/>
      <c r="CI6210" s="230"/>
      <c r="CJ6210" s="230"/>
      <c r="CK6210" s="230"/>
      <c r="CL6210" s="230"/>
      <c r="CM6210" s="230"/>
      <c r="CN6210" s="230"/>
      <c r="CO6210" s="230"/>
      <c r="CP6210" s="230"/>
      <c r="CQ6210" s="230"/>
      <c r="CR6210" s="230"/>
      <c r="CS6210" s="230"/>
      <c r="CT6210" s="230"/>
      <c r="CU6210" s="230"/>
      <c r="CV6210" s="230"/>
      <c r="CW6210" s="230"/>
      <c r="CX6210" s="230"/>
      <c r="CY6210" s="230"/>
      <c r="CZ6210" s="230"/>
      <c r="DA6210" s="230"/>
      <c r="DB6210" s="230"/>
      <c r="DC6210" s="230"/>
      <c r="DD6210" s="230"/>
      <c r="DE6210" s="230"/>
      <c r="DF6210" s="230"/>
      <c r="DG6210" s="230"/>
      <c r="DH6210" s="230"/>
      <c r="DI6210" s="230"/>
      <c r="DJ6210" s="230"/>
      <c r="DK6210" s="230"/>
      <c r="DL6210" s="230"/>
      <c r="DM6210" s="230"/>
      <c r="DN6210" s="230"/>
      <c r="DO6210" s="230"/>
      <c r="DP6210" s="230"/>
      <c r="DQ6210" s="230"/>
      <c r="DR6210" s="230"/>
      <c r="DS6210" s="230"/>
    </row>
    <row r="6211" spans="1:123" ht="24" customHeight="1" x14ac:dyDescent="0.2">
      <c r="A6211" s="284"/>
      <c r="B6211" s="103"/>
      <c r="C6211" s="143" t="s">
        <v>604</v>
      </c>
      <c r="D6211" s="104"/>
      <c r="E6211" s="105"/>
      <c r="F6211" s="106"/>
      <c r="G6211" s="285"/>
    </row>
    <row r="6212" spans="1:123" s="229" customFormat="1" ht="24" customHeight="1" x14ac:dyDescent="0.2">
      <c r="A6212" s="224" t="str">
        <f t="shared" ref="A6212:A6225" si="1861">IFERROR(VLOOKUP(C6212,Tabla_Insumos,4,FALSE),"")</f>
        <v/>
      </c>
      <c r="B6212" s="222" t="str">
        <f>IFERROR(VLOOKUP(C6212,Tabla_Insumos,5,FALSE),"")</f>
        <v/>
      </c>
      <c r="C6212" s="223"/>
      <c r="D6212" s="224" t="str">
        <f t="shared" ref="D6212:D6225" si="1862">IFERROR(VLOOKUP(C6212,Tabla_Insumos,2,FALSE),"")</f>
        <v/>
      </c>
      <c r="E6212" s="225"/>
      <c r="F6212" s="226">
        <f t="shared" ref="F6212:F6225" si="1863">IFERROR(VLOOKUP(C6212,Tabla_Insumos,3,FALSE),0)</f>
        <v>0</v>
      </c>
      <c r="G6212" s="286">
        <f>ROUND(E6212*F6212,2)</f>
        <v>0</v>
      </c>
    </row>
    <row r="6213" spans="1:123" s="229" customFormat="1" ht="24" customHeight="1" x14ac:dyDescent="0.2">
      <c r="A6213" s="224" t="str">
        <f t="shared" si="1861"/>
        <v/>
      </c>
      <c r="B6213" s="222" t="str">
        <f t="shared" ref="B6213:B6225" si="1864">IFERROR(VLOOKUP(C6213,Tabla_Insumos,5,FALSE),"")</f>
        <v/>
      </c>
      <c r="C6213" s="223"/>
      <c r="D6213" s="224" t="str">
        <f t="shared" si="1862"/>
        <v/>
      </c>
      <c r="E6213" s="225"/>
      <c r="F6213" s="226">
        <f t="shared" si="1863"/>
        <v>0</v>
      </c>
      <c r="G6213" s="286">
        <f t="shared" ref="G6213:G6225" si="1865">ROUND(E6213*F6213,2)</f>
        <v>0</v>
      </c>
    </row>
    <row r="6214" spans="1:123" s="229" customFormat="1" ht="24" customHeight="1" x14ac:dyDescent="0.2">
      <c r="A6214" s="224" t="str">
        <f t="shared" si="1861"/>
        <v/>
      </c>
      <c r="B6214" s="222" t="str">
        <f t="shared" si="1864"/>
        <v/>
      </c>
      <c r="C6214" s="223"/>
      <c r="D6214" s="224" t="str">
        <f t="shared" si="1862"/>
        <v/>
      </c>
      <c r="E6214" s="225"/>
      <c r="F6214" s="226">
        <f t="shared" si="1863"/>
        <v>0</v>
      </c>
      <c r="G6214" s="286">
        <f t="shared" si="1865"/>
        <v>0</v>
      </c>
    </row>
    <row r="6215" spans="1:123" s="229" customFormat="1" ht="24" customHeight="1" x14ac:dyDescent="0.2">
      <c r="A6215" s="224" t="str">
        <f t="shared" si="1861"/>
        <v/>
      </c>
      <c r="B6215" s="222" t="str">
        <f t="shared" si="1864"/>
        <v/>
      </c>
      <c r="C6215" s="223"/>
      <c r="D6215" s="224" t="str">
        <f t="shared" si="1862"/>
        <v/>
      </c>
      <c r="E6215" s="225"/>
      <c r="F6215" s="226">
        <f t="shared" si="1863"/>
        <v>0</v>
      </c>
      <c r="G6215" s="286">
        <f t="shared" si="1865"/>
        <v>0</v>
      </c>
    </row>
    <row r="6216" spans="1:123" s="229" customFormat="1" ht="24" customHeight="1" x14ac:dyDescent="0.2">
      <c r="A6216" s="224" t="str">
        <f t="shared" si="1861"/>
        <v/>
      </c>
      <c r="B6216" s="222" t="str">
        <f t="shared" si="1864"/>
        <v/>
      </c>
      <c r="C6216" s="223"/>
      <c r="D6216" s="224" t="str">
        <f t="shared" si="1862"/>
        <v/>
      </c>
      <c r="E6216" s="225"/>
      <c r="F6216" s="226">
        <f t="shared" si="1863"/>
        <v>0</v>
      </c>
      <c r="G6216" s="286">
        <f t="shared" si="1865"/>
        <v>0</v>
      </c>
    </row>
    <row r="6217" spans="1:123" s="229" customFormat="1" ht="24" customHeight="1" x14ac:dyDescent="0.2">
      <c r="A6217" s="224" t="str">
        <f t="shared" si="1861"/>
        <v/>
      </c>
      <c r="B6217" s="222" t="str">
        <f t="shared" si="1864"/>
        <v/>
      </c>
      <c r="C6217" s="223"/>
      <c r="D6217" s="224" t="str">
        <f t="shared" si="1862"/>
        <v/>
      </c>
      <c r="E6217" s="225"/>
      <c r="F6217" s="226">
        <f t="shared" si="1863"/>
        <v>0</v>
      </c>
      <c r="G6217" s="286">
        <f t="shared" si="1865"/>
        <v>0</v>
      </c>
    </row>
    <row r="6218" spans="1:123" s="229" customFormat="1" ht="24" customHeight="1" x14ac:dyDescent="0.2">
      <c r="A6218" s="224" t="str">
        <f t="shared" si="1861"/>
        <v/>
      </c>
      <c r="B6218" s="222" t="str">
        <f t="shared" si="1864"/>
        <v/>
      </c>
      <c r="C6218" s="223"/>
      <c r="D6218" s="224" t="str">
        <f t="shared" si="1862"/>
        <v/>
      </c>
      <c r="E6218" s="225"/>
      <c r="F6218" s="226">
        <f t="shared" si="1863"/>
        <v>0</v>
      </c>
      <c r="G6218" s="286">
        <f t="shared" si="1865"/>
        <v>0</v>
      </c>
    </row>
    <row r="6219" spans="1:123" s="229" customFormat="1" ht="24" customHeight="1" x14ac:dyDescent="0.2">
      <c r="A6219" s="224" t="str">
        <f t="shared" si="1861"/>
        <v/>
      </c>
      <c r="B6219" s="222" t="str">
        <f t="shared" si="1864"/>
        <v/>
      </c>
      <c r="C6219" s="223"/>
      <c r="D6219" s="224" t="str">
        <f t="shared" si="1862"/>
        <v/>
      </c>
      <c r="E6219" s="225"/>
      <c r="F6219" s="226">
        <f t="shared" si="1863"/>
        <v>0</v>
      </c>
      <c r="G6219" s="286">
        <f t="shared" si="1865"/>
        <v>0</v>
      </c>
    </row>
    <row r="6220" spans="1:123" s="229" customFormat="1" ht="24" customHeight="1" x14ac:dyDescent="0.2">
      <c r="A6220" s="224" t="str">
        <f t="shared" si="1861"/>
        <v/>
      </c>
      <c r="B6220" s="222" t="str">
        <f t="shared" si="1864"/>
        <v/>
      </c>
      <c r="C6220" s="223"/>
      <c r="D6220" s="224" t="str">
        <f t="shared" si="1862"/>
        <v/>
      </c>
      <c r="E6220" s="225"/>
      <c r="F6220" s="226">
        <f t="shared" si="1863"/>
        <v>0</v>
      </c>
      <c r="G6220" s="286">
        <f t="shared" si="1865"/>
        <v>0</v>
      </c>
    </row>
    <row r="6221" spans="1:123" s="229" customFormat="1" ht="24" customHeight="1" x14ac:dyDescent="0.2">
      <c r="A6221" s="224" t="str">
        <f t="shared" si="1861"/>
        <v/>
      </c>
      <c r="B6221" s="222" t="str">
        <f t="shared" si="1864"/>
        <v/>
      </c>
      <c r="C6221" s="223"/>
      <c r="D6221" s="224" t="str">
        <f t="shared" si="1862"/>
        <v/>
      </c>
      <c r="E6221" s="225"/>
      <c r="F6221" s="226">
        <f t="shared" si="1863"/>
        <v>0</v>
      </c>
      <c r="G6221" s="286">
        <f t="shared" si="1865"/>
        <v>0</v>
      </c>
    </row>
    <row r="6222" spans="1:123" s="229" customFormat="1" ht="24" customHeight="1" x14ac:dyDescent="0.2">
      <c r="A6222" s="224" t="str">
        <f t="shared" si="1861"/>
        <v/>
      </c>
      <c r="B6222" s="222" t="str">
        <f t="shared" si="1864"/>
        <v/>
      </c>
      <c r="C6222" s="223"/>
      <c r="D6222" s="224" t="str">
        <f t="shared" si="1862"/>
        <v/>
      </c>
      <c r="E6222" s="225"/>
      <c r="F6222" s="226">
        <f t="shared" si="1863"/>
        <v>0</v>
      </c>
      <c r="G6222" s="286">
        <f t="shared" si="1865"/>
        <v>0</v>
      </c>
    </row>
    <row r="6223" spans="1:123" s="229" customFormat="1" ht="24" customHeight="1" x14ac:dyDescent="0.2">
      <c r="A6223" s="224" t="str">
        <f t="shared" si="1861"/>
        <v/>
      </c>
      <c r="B6223" s="222" t="str">
        <f t="shared" si="1864"/>
        <v/>
      </c>
      <c r="C6223" s="223"/>
      <c r="D6223" s="224" t="str">
        <f t="shared" si="1862"/>
        <v/>
      </c>
      <c r="E6223" s="225"/>
      <c r="F6223" s="226">
        <f t="shared" si="1863"/>
        <v>0</v>
      </c>
      <c r="G6223" s="286">
        <f t="shared" si="1865"/>
        <v>0</v>
      </c>
    </row>
    <row r="6224" spans="1:123" s="229" customFormat="1" ht="24" customHeight="1" x14ac:dyDescent="0.2">
      <c r="A6224" s="224" t="str">
        <f t="shared" si="1861"/>
        <v/>
      </c>
      <c r="B6224" s="222" t="str">
        <f t="shared" si="1864"/>
        <v/>
      </c>
      <c r="C6224" s="223"/>
      <c r="D6224" s="224" t="str">
        <f t="shared" si="1862"/>
        <v/>
      </c>
      <c r="E6224" s="225"/>
      <c r="F6224" s="226">
        <f t="shared" si="1863"/>
        <v>0</v>
      </c>
      <c r="G6224" s="286">
        <f t="shared" si="1865"/>
        <v>0</v>
      </c>
    </row>
    <row r="6225" spans="1:7" s="229" customFormat="1" ht="24" customHeight="1" x14ac:dyDescent="0.2">
      <c r="A6225" s="224" t="str">
        <f t="shared" si="1861"/>
        <v/>
      </c>
      <c r="B6225" s="222" t="str">
        <f t="shared" si="1864"/>
        <v/>
      </c>
      <c r="C6225" s="223"/>
      <c r="D6225" s="224" t="str">
        <f t="shared" si="1862"/>
        <v/>
      </c>
      <c r="E6225" s="225"/>
      <c r="F6225" s="227">
        <f t="shared" si="1863"/>
        <v>0</v>
      </c>
      <c r="G6225" s="286">
        <f t="shared" si="1865"/>
        <v>0</v>
      </c>
    </row>
    <row r="6226" spans="1:7" ht="24" customHeight="1" x14ac:dyDescent="0.2">
      <c r="A6226" s="287"/>
      <c r="D6226" s="97"/>
      <c r="E6226" s="98"/>
      <c r="F6226" s="273" t="s">
        <v>31</v>
      </c>
      <c r="G6226" s="288">
        <f>SUBTOTAL(9,G6212:G6225)</f>
        <v>0</v>
      </c>
    </row>
    <row r="6227" spans="1:7" ht="24" customHeight="1" x14ac:dyDescent="0.2">
      <c r="A6227" s="287"/>
      <c r="C6227" s="107" t="s">
        <v>605</v>
      </c>
      <c r="D6227" s="97"/>
      <c r="E6227" s="98"/>
      <c r="G6227" s="289"/>
    </row>
    <row r="6228" spans="1:7" s="229" customFormat="1" ht="24" customHeight="1" x14ac:dyDescent="0.2">
      <c r="A6228" s="224" t="str">
        <f t="shared" ref="A6228:A6235" si="1866">IFERROR(VLOOKUP(C6228,Tabla_Insumos,4,FALSE),"")</f>
        <v/>
      </c>
      <c r="B6228" s="222">
        <f t="shared" ref="B6228:B6235" si="1867">IFERROR(VLOOKUP(A6228,Tabla_Indices,5,FALSE),"")</f>
        <v>0</v>
      </c>
      <c r="C6228" s="223"/>
      <c r="D6228" s="224" t="str">
        <f t="shared" ref="D6228:D6235" si="1868">IFERROR(VLOOKUP(C6228,Tabla_Insumos,2,FALSE),"")</f>
        <v/>
      </c>
      <c r="E6228" s="225"/>
      <c r="F6228" s="228">
        <f t="shared" ref="F6228:F6235" si="1869">IFERROR(VLOOKUP(C6228,Tabla_Insumos,3,FALSE),0)</f>
        <v>0</v>
      </c>
      <c r="G6228" s="286">
        <f>ROUND(E6228*F6228,2)</f>
        <v>0</v>
      </c>
    </row>
    <row r="6229" spans="1:7" s="229" customFormat="1" ht="24" customHeight="1" x14ac:dyDescent="0.2">
      <c r="A6229" s="224" t="str">
        <f t="shared" si="1866"/>
        <v/>
      </c>
      <c r="B6229" s="222">
        <f t="shared" si="1867"/>
        <v>0</v>
      </c>
      <c r="C6229" s="223"/>
      <c r="D6229" s="224" t="str">
        <f t="shared" si="1868"/>
        <v/>
      </c>
      <c r="E6229" s="225"/>
      <c r="F6229" s="228">
        <f t="shared" si="1869"/>
        <v>0</v>
      </c>
      <c r="G6229" s="286">
        <f>ROUND(E6229*F6229,2)</f>
        <v>0</v>
      </c>
    </row>
    <row r="6230" spans="1:7" s="229" customFormat="1" ht="24" customHeight="1" x14ac:dyDescent="0.2">
      <c r="A6230" s="224" t="str">
        <f t="shared" si="1866"/>
        <v/>
      </c>
      <c r="B6230" s="222">
        <f t="shared" si="1867"/>
        <v>0</v>
      </c>
      <c r="C6230" s="223"/>
      <c r="D6230" s="224" t="str">
        <f t="shared" si="1868"/>
        <v/>
      </c>
      <c r="E6230" s="225"/>
      <c r="F6230" s="228">
        <f t="shared" si="1869"/>
        <v>0</v>
      </c>
      <c r="G6230" s="286">
        <f t="shared" ref="G6230:G6235" si="1870">ROUND(E6230*F6230,2)</f>
        <v>0</v>
      </c>
    </row>
    <row r="6231" spans="1:7" s="229" customFormat="1" ht="24" customHeight="1" x14ac:dyDescent="0.2">
      <c r="A6231" s="224" t="str">
        <f t="shared" si="1866"/>
        <v/>
      </c>
      <c r="B6231" s="222">
        <f t="shared" si="1867"/>
        <v>0</v>
      </c>
      <c r="C6231" s="223"/>
      <c r="D6231" s="224" t="str">
        <f t="shared" si="1868"/>
        <v/>
      </c>
      <c r="E6231" s="225"/>
      <c r="F6231" s="228">
        <f t="shared" si="1869"/>
        <v>0</v>
      </c>
      <c r="G6231" s="286">
        <f t="shared" si="1870"/>
        <v>0</v>
      </c>
    </row>
    <row r="6232" spans="1:7" s="229" customFormat="1" ht="24" customHeight="1" x14ac:dyDescent="0.2">
      <c r="A6232" s="224" t="str">
        <f t="shared" si="1866"/>
        <v/>
      </c>
      <c r="B6232" s="222">
        <f t="shared" si="1867"/>
        <v>0</v>
      </c>
      <c r="C6232" s="223"/>
      <c r="D6232" s="224" t="str">
        <f t="shared" si="1868"/>
        <v/>
      </c>
      <c r="E6232" s="225"/>
      <c r="F6232" s="226">
        <f t="shared" si="1869"/>
        <v>0</v>
      </c>
      <c r="G6232" s="286">
        <f t="shared" si="1870"/>
        <v>0</v>
      </c>
    </row>
    <row r="6233" spans="1:7" s="229" customFormat="1" ht="24" customHeight="1" x14ac:dyDescent="0.2">
      <c r="A6233" s="224" t="str">
        <f t="shared" si="1866"/>
        <v/>
      </c>
      <c r="B6233" s="222">
        <f t="shared" si="1867"/>
        <v>0</v>
      </c>
      <c r="C6233" s="223"/>
      <c r="D6233" s="224" t="str">
        <f t="shared" si="1868"/>
        <v/>
      </c>
      <c r="E6233" s="225"/>
      <c r="F6233" s="226">
        <f t="shared" si="1869"/>
        <v>0</v>
      </c>
      <c r="G6233" s="286">
        <f t="shared" si="1870"/>
        <v>0</v>
      </c>
    </row>
    <row r="6234" spans="1:7" s="229" customFormat="1" ht="24" customHeight="1" x14ac:dyDescent="0.2">
      <c r="A6234" s="224" t="str">
        <f t="shared" si="1866"/>
        <v/>
      </c>
      <c r="B6234" s="222">
        <f t="shared" si="1867"/>
        <v>0</v>
      </c>
      <c r="C6234" s="223"/>
      <c r="D6234" s="224" t="str">
        <f t="shared" si="1868"/>
        <v/>
      </c>
      <c r="E6234" s="225"/>
      <c r="F6234" s="226">
        <f t="shared" si="1869"/>
        <v>0</v>
      </c>
      <c r="G6234" s="286">
        <f t="shared" si="1870"/>
        <v>0</v>
      </c>
    </row>
    <row r="6235" spans="1:7" s="229" customFormat="1" ht="24" customHeight="1" x14ac:dyDescent="0.2">
      <c r="A6235" s="224" t="str">
        <f t="shared" si="1866"/>
        <v/>
      </c>
      <c r="B6235" s="222">
        <f t="shared" si="1867"/>
        <v>0</v>
      </c>
      <c r="C6235" s="223"/>
      <c r="D6235" s="224" t="str">
        <f t="shared" si="1868"/>
        <v/>
      </c>
      <c r="E6235" s="225"/>
      <c r="F6235" s="226">
        <f t="shared" si="1869"/>
        <v>0</v>
      </c>
      <c r="G6235" s="286">
        <f t="shared" si="1870"/>
        <v>0</v>
      </c>
    </row>
    <row r="6236" spans="1:7" ht="24" customHeight="1" x14ac:dyDescent="0.2">
      <c r="A6236" s="287"/>
      <c r="D6236" s="97"/>
      <c r="E6236" s="98"/>
      <c r="F6236" s="273" t="s">
        <v>32</v>
      </c>
      <c r="G6236" s="288">
        <f>SUBTOTAL(9,G6228:G6235)</f>
        <v>0</v>
      </c>
    </row>
    <row r="6237" spans="1:7" ht="24" customHeight="1" x14ac:dyDescent="0.2">
      <c r="A6237" s="287"/>
      <c r="C6237" s="107" t="s">
        <v>606</v>
      </c>
      <c r="D6237" s="97"/>
      <c r="E6237" s="98"/>
      <c r="G6237" s="289"/>
    </row>
    <row r="6238" spans="1:7" s="229" customFormat="1" ht="24" customHeight="1" x14ac:dyDescent="0.2">
      <c r="A6238" s="224" t="str">
        <f t="shared" ref="A6238:A6246" si="1871">IFERROR(VLOOKUP(C6238,Tabla_Insumos,4,FALSE),"")</f>
        <v/>
      </c>
      <c r="B6238" s="222" t="str">
        <f t="shared" ref="B6238:B6246" si="1872">IFERROR(VLOOKUP(C6238,Tabla_Insumos,5,FALSE),"")</f>
        <v/>
      </c>
      <c r="C6238" s="223"/>
      <c r="D6238" s="224" t="str">
        <f t="shared" ref="D6238:D6246" si="1873">IFERROR(VLOOKUP(C6238,Tabla_Insumos,2,FALSE),"")</f>
        <v/>
      </c>
      <c r="E6238" s="225"/>
      <c r="F6238" s="226">
        <f t="shared" ref="F6238:F6246" si="1874">IFERROR(VLOOKUP(C6238,Tabla_Insumos,3,FALSE),0)</f>
        <v>0</v>
      </c>
      <c r="G6238" s="286">
        <f t="shared" ref="G6238:G6246" si="1875">ROUND(E6238*F6238,2)</f>
        <v>0</v>
      </c>
    </row>
    <row r="6239" spans="1:7" s="229" customFormat="1" ht="24" customHeight="1" x14ac:dyDescent="0.2">
      <c r="A6239" s="224" t="str">
        <f t="shared" si="1871"/>
        <v/>
      </c>
      <c r="B6239" s="222" t="str">
        <f t="shared" si="1872"/>
        <v/>
      </c>
      <c r="C6239" s="223"/>
      <c r="D6239" s="224" t="str">
        <f t="shared" si="1873"/>
        <v/>
      </c>
      <c r="E6239" s="225"/>
      <c r="F6239" s="226">
        <f t="shared" si="1874"/>
        <v>0</v>
      </c>
      <c r="G6239" s="286">
        <f t="shared" si="1875"/>
        <v>0</v>
      </c>
    </row>
    <row r="6240" spans="1:7" s="229" customFormat="1" ht="24" customHeight="1" x14ac:dyDescent="0.2">
      <c r="A6240" s="224" t="str">
        <f t="shared" si="1871"/>
        <v/>
      </c>
      <c r="B6240" s="222" t="str">
        <f t="shared" si="1872"/>
        <v/>
      </c>
      <c r="C6240" s="223"/>
      <c r="D6240" s="224" t="str">
        <f t="shared" si="1873"/>
        <v/>
      </c>
      <c r="E6240" s="225"/>
      <c r="F6240" s="226">
        <f t="shared" si="1874"/>
        <v>0</v>
      </c>
      <c r="G6240" s="286">
        <f t="shared" si="1875"/>
        <v>0</v>
      </c>
    </row>
    <row r="6241" spans="1:7" s="229" customFormat="1" ht="24" customHeight="1" x14ac:dyDescent="0.2">
      <c r="A6241" s="224" t="str">
        <f t="shared" si="1871"/>
        <v/>
      </c>
      <c r="B6241" s="222" t="str">
        <f t="shared" si="1872"/>
        <v/>
      </c>
      <c r="C6241" s="223"/>
      <c r="D6241" s="224" t="str">
        <f t="shared" si="1873"/>
        <v/>
      </c>
      <c r="E6241" s="225"/>
      <c r="F6241" s="226">
        <f t="shared" si="1874"/>
        <v>0</v>
      </c>
      <c r="G6241" s="286">
        <f t="shared" si="1875"/>
        <v>0</v>
      </c>
    </row>
    <row r="6242" spans="1:7" s="229" customFormat="1" ht="24" customHeight="1" x14ac:dyDescent="0.2">
      <c r="A6242" s="224" t="str">
        <f t="shared" si="1871"/>
        <v/>
      </c>
      <c r="B6242" s="222" t="str">
        <f t="shared" si="1872"/>
        <v/>
      </c>
      <c r="C6242" s="223"/>
      <c r="D6242" s="224" t="str">
        <f t="shared" si="1873"/>
        <v/>
      </c>
      <c r="E6242" s="225"/>
      <c r="F6242" s="226">
        <f t="shared" si="1874"/>
        <v>0</v>
      </c>
      <c r="G6242" s="286">
        <f t="shared" si="1875"/>
        <v>0</v>
      </c>
    </row>
    <row r="6243" spans="1:7" s="229" customFormat="1" ht="24" customHeight="1" x14ac:dyDescent="0.2">
      <c r="A6243" s="224" t="str">
        <f t="shared" si="1871"/>
        <v/>
      </c>
      <c r="B6243" s="222" t="str">
        <f t="shared" si="1872"/>
        <v/>
      </c>
      <c r="C6243" s="223"/>
      <c r="D6243" s="224" t="str">
        <f t="shared" si="1873"/>
        <v/>
      </c>
      <c r="E6243" s="225"/>
      <c r="F6243" s="226">
        <f t="shared" si="1874"/>
        <v>0</v>
      </c>
      <c r="G6243" s="286">
        <f t="shared" si="1875"/>
        <v>0</v>
      </c>
    </row>
    <row r="6244" spans="1:7" s="229" customFormat="1" ht="24" customHeight="1" x14ac:dyDescent="0.2">
      <c r="A6244" s="224" t="str">
        <f t="shared" si="1871"/>
        <v/>
      </c>
      <c r="B6244" s="222" t="str">
        <f t="shared" si="1872"/>
        <v/>
      </c>
      <c r="C6244" s="223"/>
      <c r="D6244" s="224" t="str">
        <f t="shared" si="1873"/>
        <v/>
      </c>
      <c r="E6244" s="225"/>
      <c r="F6244" s="226">
        <f t="shared" si="1874"/>
        <v>0</v>
      </c>
      <c r="G6244" s="286">
        <f t="shared" si="1875"/>
        <v>0</v>
      </c>
    </row>
    <row r="6245" spans="1:7" s="229" customFormat="1" ht="24" customHeight="1" x14ac:dyDescent="0.2">
      <c r="A6245" s="224" t="str">
        <f t="shared" si="1871"/>
        <v/>
      </c>
      <c r="B6245" s="222" t="str">
        <f t="shared" si="1872"/>
        <v/>
      </c>
      <c r="C6245" s="223"/>
      <c r="D6245" s="224" t="str">
        <f t="shared" si="1873"/>
        <v/>
      </c>
      <c r="E6245" s="225"/>
      <c r="F6245" s="226">
        <f t="shared" si="1874"/>
        <v>0</v>
      </c>
      <c r="G6245" s="286">
        <f t="shared" si="1875"/>
        <v>0</v>
      </c>
    </row>
    <row r="6246" spans="1:7" s="229" customFormat="1" ht="24" customHeight="1" x14ac:dyDescent="0.2">
      <c r="A6246" s="224" t="str">
        <f t="shared" si="1871"/>
        <v/>
      </c>
      <c r="B6246" s="222" t="str">
        <f t="shared" si="1872"/>
        <v/>
      </c>
      <c r="C6246" s="223"/>
      <c r="D6246" s="224" t="str">
        <f t="shared" si="1873"/>
        <v/>
      </c>
      <c r="E6246" s="225"/>
      <c r="F6246" s="226">
        <f t="shared" si="1874"/>
        <v>0</v>
      </c>
      <c r="G6246" s="286">
        <f t="shared" si="1875"/>
        <v>0</v>
      </c>
    </row>
    <row r="6247" spans="1:7" ht="24" customHeight="1" x14ac:dyDescent="0.2">
      <c r="A6247" s="290"/>
      <c r="B6247" s="97"/>
      <c r="D6247" s="97"/>
      <c r="E6247" s="98"/>
      <c r="F6247" s="273" t="s">
        <v>33</v>
      </c>
      <c r="G6247" s="288">
        <f>SUBTOTAL(9,G6238:G6246)</f>
        <v>0</v>
      </c>
    </row>
    <row r="6248" spans="1:7" ht="24" customHeight="1" x14ac:dyDescent="0.2">
      <c r="A6248" s="291"/>
      <c r="B6248" s="97"/>
      <c r="D6248" s="97"/>
      <c r="E6248" s="98"/>
      <c r="G6248" s="289"/>
    </row>
    <row r="6249" spans="1:7" ht="24" customHeight="1" x14ac:dyDescent="0.2">
      <c r="A6249" s="292" t="str">
        <f>B6207</f>
        <v/>
      </c>
      <c r="B6249" s="293" t="str">
        <f>C6207</f>
        <v/>
      </c>
      <c r="C6249" s="104"/>
      <c r="D6249" s="104" t="s">
        <v>34</v>
      </c>
      <c r="E6249" s="105"/>
      <c r="F6249" s="295" t="s">
        <v>35</v>
      </c>
      <c r="G6249" s="294">
        <f>SUBTOTAL(9,G6212:G6248)</f>
        <v>0</v>
      </c>
    </row>
    <row r="6251" spans="1:7" ht="24" customHeight="1" x14ac:dyDescent="0.2">
      <c r="A6251" s="274" t="s">
        <v>37</v>
      </c>
      <c r="B6251" s="275"/>
      <c r="C6251" s="275"/>
      <c r="D6251" s="275"/>
      <c r="E6251" s="275"/>
      <c r="F6251" s="275"/>
      <c r="G6251" s="276"/>
    </row>
    <row r="6252" spans="1:7" ht="24" customHeight="1" x14ac:dyDescent="0.2">
      <c r="A6252" s="277" t="s">
        <v>602</v>
      </c>
      <c r="B6252" s="93" t="str">
        <f>Comitente</f>
        <v>DIRECCION PROVINCIAL DE ESPACIOS VERDES</v>
      </c>
      <c r="C6252" s="89"/>
      <c r="D6252" s="94"/>
      <c r="E6252" s="94"/>
      <c r="F6252" s="95"/>
      <c r="G6252" s="278"/>
    </row>
    <row r="6253" spans="1:7" ht="24" customHeight="1" x14ac:dyDescent="0.2">
      <c r="A6253" s="277" t="s">
        <v>603</v>
      </c>
      <c r="B6253" s="93">
        <f>Contratista</f>
        <v>0</v>
      </c>
      <c r="C6253" s="90"/>
      <c r="D6253" s="90"/>
      <c r="E6253" s="90"/>
      <c r="F6253" s="96"/>
      <c r="G6253" s="279"/>
    </row>
    <row r="6254" spans="1:7" ht="24" customHeight="1" x14ac:dyDescent="0.2">
      <c r="A6254" s="277" t="s">
        <v>24</v>
      </c>
      <c r="B6254" s="93" t="str">
        <f>Obra</f>
        <v>EXTRACCION DE MANGRULLO EXISTENTE, PROVISION DE NUEVO MANGRULLO Y REFUNCIONALIZACION DE JUEGOS DE NIÑOS EN PARQUE DE MAYO</v>
      </c>
      <c r="C6254" s="90"/>
      <c r="D6254" s="90"/>
      <c r="E6254" s="90"/>
      <c r="F6254" s="96" t="s">
        <v>38</v>
      </c>
      <c r="G6254" s="280">
        <f>Fecha_Base</f>
        <v>44865</v>
      </c>
    </row>
    <row r="6255" spans="1:7" ht="24" customHeight="1" x14ac:dyDescent="0.2">
      <c r="A6255" s="281" t="s">
        <v>601</v>
      </c>
      <c r="B6255" s="91" t="str">
        <f>Ubicación</f>
        <v>CAPITAL</v>
      </c>
      <c r="C6255" s="91"/>
      <c r="D6255" s="97"/>
      <c r="E6255" s="98"/>
      <c r="G6255" s="282"/>
    </row>
    <row r="6256" spans="1:7" ht="24" customHeight="1" x14ac:dyDescent="0.2">
      <c r="A6256" s="281" t="s">
        <v>39</v>
      </c>
      <c r="B6256" s="100" t="str">
        <f>IFERROR(VALUE(LEFT(B6257,FIND(".",B6257)-1)),"")</f>
        <v/>
      </c>
      <c r="C6256" s="92" t="str">
        <f>IFERROR(VLOOKUP(B6256,Tabla_CyP,2,FALSE),"")</f>
        <v/>
      </c>
      <c r="E6256" s="98"/>
      <c r="G6256" s="282"/>
    </row>
    <row r="6257" spans="1:123" ht="24" customHeight="1" x14ac:dyDescent="0.2">
      <c r="A6257" s="281" t="s">
        <v>25</v>
      </c>
      <c r="B6257" s="101" t="str">
        <f>IFERROR(VLOOKUP(COUNTIF($A$1:A6257,"ANALISIS DE PRECIOS"),Tabla_NumeroItem,2,FALSE),"")</f>
        <v/>
      </c>
      <c r="C6257" s="92" t="str">
        <f>IFERROR(VLOOKUP(B6257,Tabla_CyP,2,FALSE),"")</f>
        <v/>
      </c>
      <c r="D6257" s="97"/>
      <c r="E6257" s="98"/>
      <c r="F6257" s="96" t="s">
        <v>26</v>
      </c>
      <c r="G6257" s="283" t="str">
        <f>IFERROR(VLOOKUP(B6257,Tabla_CyP,4,FALSE),"")</f>
        <v/>
      </c>
    </row>
    <row r="6258" spans="1:123" ht="24" customHeight="1" x14ac:dyDescent="0.2">
      <c r="A6258" s="281"/>
      <c r="B6258" s="91"/>
      <c r="D6258" s="97"/>
      <c r="E6258" s="98"/>
      <c r="G6258" s="282"/>
    </row>
    <row r="6259" spans="1:123" ht="24" customHeight="1" x14ac:dyDescent="0.2">
      <c r="A6259" s="334" t="s">
        <v>507</v>
      </c>
      <c r="B6259" s="335"/>
      <c r="C6259" s="336" t="s">
        <v>0</v>
      </c>
      <c r="D6259" s="336" t="s">
        <v>27</v>
      </c>
      <c r="E6259" s="338" t="s">
        <v>28</v>
      </c>
      <c r="F6259" s="340" t="s">
        <v>29</v>
      </c>
      <c r="G6259" s="340" t="s">
        <v>30</v>
      </c>
    </row>
    <row r="6260" spans="1:123" s="97" customFormat="1" ht="24" customHeight="1" x14ac:dyDescent="0.2">
      <c r="A6260" s="102" t="s">
        <v>508</v>
      </c>
      <c r="B6260" s="102" t="s">
        <v>509</v>
      </c>
      <c r="C6260" s="337"/>
      <c r="D6260" s="337"/>
      <c r="E6260" s="339"/>
      <c r="F6260" s="341"/>
      <c r="G6260" s="341"/>
      <c r="H6260" s="230"/>
      <c r="I6260" s="230"/>
      <c r="J6260" s="230"/>
      <c r="K6260" s="230"/>
      <c r="L6260" s="230"/>
      <c r="M6260" s="230"/>
      <c r="N6260" s="230"/>
      <c r="O6260" s="230"/>
      <c r="P6260" s="230"/>
      <c r="Q6260" s="230"/>
      <c r="R6260" s="230"/>
      <c r="S6260" s="230"/>
      <c r="T6260" s="230"/>
      <c r="U6260" s="230"/>
      <c r="V6260" s="230"/>
      <c r="W6260" s="230"/>
      <c r="X6260" s="230"/>
      <c r="Y6260" s="230"/>
      <c r="Z6260" s="230"/>
      <c r="AA6260" s="230"/>
      <c r="AB6260" s="230"/>
      <c r="AC6260" s="230"/>
      <c r="AD6260" s="230"/>
      <c r="AE6260" s="230"/>
      <c r="AF6260" s="230"/>
      <c r="AG6260" s="230"/>
      <c r="AH6260" s="230"/>
      <c r="AI6260" s="230"/>
      <c r="AJ6260" s="230"/>
      <c r="AK6260" s="230"/>
      <c r="AL6260" s="230"/>
      <c r="AM6260" s="230"/>
      <c r="AN6260" s="230"/>
      <c r="AO6260" s="230"/>
      <c r="AP6260" s="230"/>
      <c r="AQ6260" s="230"/>
      <c r="AR6260" s="230"/>
      <c r="AS6260" s="230"/>
      <c r="AT6260" s="230"/>
      <c r="AU6260" s="230"/>
      <c r="AV6260" s="230"/>
      <c r="AW6260" s="230"/>
      <c r="AX6260" s="230"/>
      <c r="AY6260" s="230"/>
      <c r="AZ6260" s="230"/>
      <c r="BA6260" s="230"/>
      <c r="BB6260" s="230"/>
      <c r="BC6260" s="230"/>
      <c r="BD6260" s="230"/>
      <c r="BE6260" s="230"/>
      <c r="BF6260" s="230"/>
      <c r="BG6260" s="230"/>
      <c r="BH6260" s="230"/>
      <c r="BI6260" s="230"/>
      <c r="BJ6260" s="230"/>
      <c r="BK6260" s="230"/>
      <c r="BL6260" s="230"/>
      <c r="BM6260" s="230"/>
      <c r="BN6260" s="230"/>
      <c r="BO6260" s="230"/>
      <c r="BP6260" s="230"/>
      <c r="BQ6260" s="230"/>
      <c r="BR6260" s="230"/>
      <c r="BS6260" s="230"/>
      <c r="BT6260" s="230"/>
      <c r="BU6260" s="230"/>
      <c r="BV6260" s="230"/>
      <c r="BW6260" s="230"/>
      <c r="BX6260" s="230"/>
      <c r="BY6260" s="230"/>
      <c r="BZ6260" s="230"/>
      <c r="CA6260" s="230"/>
      <c r="CB6260" s="230"/>
      <c r="CC6260" s="230"/>
      <c r="CD6260" s="230"/>
      <c r="CE6260" s="230"/>
      <c r="CF6260" s="230"/>
      <c r="CG6260" s="230"/>
      <c r="CH6260" s="230"/>
      <c r="CI6260" s="230"/>
      <c r="CJ6260" s="230"/>
      <c r="CK6260" s="230"/>
      <c r="CL6260" s="230"/>
      <c r="CM6260" s="230"/>
      <c r="CN6260" s="230"/>
      <c r="CO6260" s="230"/>
      <c r="CP6260" s="230"/>
      <c r="CQ6260" s="230"/>
      <c r="CR6260" s="230"/>
      <c r="CS6260" s="230"/>
      <c r="CT6260" s="230"/>
      <c r="CU6260" s="230"/>
      <c r="CV6260" s="230"/>
      <c r="CW6260" s="230"/>
      <c r="CX6260" s="230"/>
      <c r="CY6260" s="230"/>
      <c r="CZ6260" s="230"/>
      <c r="DA6260" s="230"/>
      <c r="DB6260" s="230"/>
      <c r="DC6260" s="230"/>
      <c r="DD6260" s="230"/>
      <c r="DE6260" s="230"/>
      <c r="DF6260" s="230"/>
      <c r="DG6260" s="230"/>
      <c r="DH6260" s="230"/>
      <c r="DI6260" s="230"/>
      <c r="DJ6260" s="230"/>
      <c r="DK6260" s="230"/>
      <c r="DL6260" s="230"/>
      <c r="DM6260" s="230"/>
      <c r="DN6260" s="230"/>
      <c r="DO6260" s="230"/>
      <c r="DP6260" s="230"/>
      <c r="DQ6260" s="230"/>
      <c r="DR6260" s="230"/>
      <c r="DS6260" s="230"/>
    </row>
    <row r="6261" spans="1:123" ht="24" customHeight="1" x14ac:dyDescent="0.2">
      <c r="A6261" s="284"/>
      <c r="B6261" s="103"/>
      <c r="C6261" s="143" t="s">
        <v>604</v>
      </c>
      <c r="D6261" s="104"/>
      <c r="E6261" s="105"/>
      <c r="F6261" s="106"/>
      <c r="G6261" s="285"/>
    </row>
    <row r="6262" spans="1:123" s="229" customFormat="1" ht="24" customHeight="1" x14ac:dyDescent="0.2">
      <c r="A6262" s="224" t="str">
        <f t="shared" ref="A6262:A6275" si="1876">IFERROR(VLOOKUP(C6262,Tabla_Insumos,4,FALSE),"")</f>
        <v/>
      </c>
      <c r="B6262" s="222" t="str">
        <f>IFERROR(VLOOKUP(C6262,Tabla_Insumos,5,FALSE),"")</f>
        <v/>
      </c>
      <c r="C6262" s="223"/>
      <c r="D6262" s="224" t="str">
        <f t="shared" ref="D6262:D6275" si="1877">IFERROR(VLOOKUP(C6262,Tabla_Insumos,2,FALSE),"")</f>
        <v/>
      </c>
      <c r="E6262" s="225"/>
      <c r="F6262" s="226">
        <f t="shared" ref="F6262:F6275" si="1878">IFERROR(VLOOKUP(C6262,Tabla_Insumos,3,FALSE),0)</f>
        <v>0</v>
      </c>
      <c r="G6262" s="286">
        <f>ROUND(E6262*F6262,2)</f>
        <v>0</v>
      </c>
    </row>
    <row r="6263" spans="1:123" s="229" customFormat="1" ht="24" customHeight="1" x14ac:dyDescent="0.2">
      <c r="A6263" s="224" t="str">
        <f t="shared" si="1876"/>
        <v/>
      </c>
      <c r="B6263" s="222" t="str">
        <f t="shared" ref="B6263:B6275" si="1879">IFERROR(VLOOKUP(C6263,Tabla_Insumos,5,FALSE),"")</f>
        <v/>
      </c>
      <c r="C6263" s="223"/>
      <c r="D6263" s="224" t="str">
        <f t="shared" si="1877"/>
        <v/>
      </c>
      <c r="E6263" s="225"/>
      <c r="F6263" s="226">
        <f t="shared" si="1878"/>
        <v>0</v>
      </c>
      <c r="G6263" s="286">
        <f t="shared" ref="G6263:G6275" si="1880">ROUND(E6263*F6263,2)</f>
        <v>0</v>
      </c>
    </row>
    <row r="6264" spans="1:123" s="229" customFormat="1" ht="24" customHeight="1" x14ac:dyDescent="0.2">
      <c r="A6264" s="224" t="str">
        <f t="shared" si="1876"/>
        <v/>
      </c>
      <c r="B6264" s="222" t="str">
        <f t="shared" si="1879"/>
        <v/>
      </c>
      <c r="C6264" s="223"/>
      <c r="D6264" s="224" t="str">
        <f t="shared" si="1877"/>
        <v/>
      </c>
      <c r="E6264" s="225"/>
      <c r="F6264" s="226">
        <f t="shared" si="1878"/>
        <v>0</v>
      </c>
      <c r="G6264" s="286">
        <f t="shared" si="1880"/>
        <v>0</v>
      </c>
    </row>
    <row r="6265" spans="1:123" s="229" customFormat="1" ht="24" customHeight="1" x14ac:dyDescent="0.2">
      <c r="A6265" s="224" t="str">
        <f t="shared" si="1876"/>
        <v/>
      </c>
      <c r="B6265" s="222" t="str">
        <f t="shared" si="1879"/>
        <v/>
      </c>
      <c r="C6265" s="223"/>
      <c r="D6265" s="224" t="str">
        <f t="shared" si="1877"/>
        <v/>
      </c>
      <c r="E6265" s="225"/>
      <c r="F6265" s="226">
        <f t="shared" si="1878"/>
        <v>0</v>
      </c>
      <c r="G6265" s="286">
        <f t="shared" si="1880"/>
        <v>0</v>
      </c>
    </row>
    <row r="6266" spans="1:123" s="229" customFormat="1" ht="24" customHeight="1" x14ac:dyDescent="0.2">
      <c r="A6266" s="224" t="str">
        <f t="shared" si="1876"/>
        <v/>
      </c>
      <c r="B6266" s="222" t="str">
        <f t="shared" si="1879"/>
        <v/>
      </c>
      <c r="C6266" s="223"/>
      <c r="D6266" s="224" t="str">
        <f t="shared" si="1877"/>
        <v/>
      </c>
      <c r="E6266" s="225"/>
      <c r="F6266" s="226">
        <f t="shared" si="1878"/>
        <v>0</v>
      </c>
      <c r="G6266" s="286">
        <f t="shared" si="1880"/>
        <v>0</v>
      </c>
    </row>
    <row r="6267" spans="1:123" s="229" customFormat="1" ht="24" customHeight="1" x14ac:dyDescent="0.2">
      <c r="A6267" s="224" t="str">
        <f t="shared" si="1876"/>
        <v/>
      </c>
      <c r="B6267" s="222" t="str">
        <f t="shared" si="1879"/>
        <v/>
      </c>
      <c r="C6267" s="223"/>
      <c r="D6267" s="224" t="str">
        <f t="shared" si="1877"/>
        <v/>
      </c>
      <c r="E6267" s="225"/>
      <c r="F6267" s="226">
        <f t="shared" si="1878"/>
        <v>0</v>
      </c>
      <c r="G6267" s="286">
        <f t="shared" si="1880"/>
        <v>0</v>
      </c>
    </row>
    <row r="6268" spans="1:123" s="229" customFormat="1" ht="24" customHeight="1" x14ac:dyDescent="0.2">
      <c r="A6268" s="224" t="str">
        <f t="shared" si="1876"/>
        <v/>
      </c>
      <c r="B6268" s="222" t="str">
        <f t="shared" si="1879"/>
        <v/>
      </c>
      <c r="C6268" s="223"/>
      <c r="D6268" s="224" t="str">
        <f t="shared" si="1877"/>
        <v/>
      </c>
      <c r="E6268" s="225"/>
      <c r="F6268" s="226">
        <f t="shared" si="1878"/>
        <v>0</v>
      </c>
      <c r="G6268" s="286">
        <f t="shared" si="1880"/>
        <v>0</v>
      </c>
    </row>
    <row r="6269" spans="1:123" s="229" customFormat="1" ht="24" customHeight="1" x14ac:dyDescent="0.2">
      <c r="A6269" s="224" t="str">
        <f t="shared" si="1876"/>
        <v/>
      </c>
      <c r="B6269" s="222" t="str">
        <f t="shared" si="1879"/>
        <v/>
      </c>
      <c r="C6269" s="223"/>
      <c r="D6269" s="224" t="str">
        <f t="shared" si="1877"/>
        <v/>
      </c>
      <c r="E6269" s="225"/>
      <c r="F6269" s="226">
        <f t="shared" si="1878"/>
        <v>0</v>
      </c>
      <c r="G6269" s="286">
        <f t="shared" si="1880"/>
        <v>0</v>
      </c>
    </row>
    <row r="6270" spans="1:123" s="229" customFormat="1" ht="24" customHeight="1" x14ac:dyDescent="0.2">
      <c r="A6270" s="224" t="str">
        <f t="shared" si="1876"/>
        <v/>
      </c>
      <c r="B6270" s="222" t="str">
        <f t="shared" si="1879"/>
        <v/>
      </c>
      <c r="C6270" s="223"/>
      <c r="D6270" s="224" t="str">
        <f t="shared" si="1877"/>
        <v/>
      </c>
      <c r="E6270" s="225"/>
      <c r="F6270" s="226">
        <f t="shared" si="1878"/>
        <v>0</v>
      </c>
      <c r="G6270" s="286">
        <f t="shared" si="1880"/>
        <v>0</v>
      </c>
    </row>
    <row r="6271" spans="1:123" s="229" customFormat="1" ht="24" customHeight="1" x14ac:dyDescent="0.2">
      <c r="A6271" s="224" t="str">
        <f t="shared" si="1876"/>
        <v/>
      </c>
      <c r="B6271" s="222" t="str">
        <f t="shared" si="1879"/>
        <v/>
      </c>
      <c r="C6271" s="223"/>
      <c r="D6271" s="224" t="str">
        <f t="shared" si="1877"/>
        <v/>
      </c>
      <c r="E6271" s="225"/>
      <c r="F6271" s="226">
        <f t="shared" si="1878"/>
        <v>0</v>
      </c>
      <c r="G6271" s="286">
        <f t="shared" si="1880"/>
        <v>0</v>
      </c>
    </row>
    <row r="6272" spans="1:123" s="229" customFormat="1" ht="24" customHeight="1" x14ac:dyDescent="0.2">
      <c r="A6272" s="224" t="str">
        <f t="shared" si="1876"/>
        <v/>
      </c>
      <c r="B6272" s="222" t="str">
        <f t="shared" si="1879"/>
        <v/>
      </c>
      <c r="C6272" s="223"/>
      <c r="D6272" s="224" t="str">
        <f t="shared" si="1877"/>
        <v/>
      </c>
      <c r="E6272" s="225"/>
      <c r="F6272" s="226">
        <f t="shared" si="1878"/>
        <v>0</v>
      </c>
      <c r="G6272" s="286">
        <f t="shared" si="1880"/>
        <v>0</v>
      </c>
    </row>
    <row r="6273" spans="1:7" s="229" customFormat="1" ht="24" customHeight="1" x14ac:dyDescent="0.2">
      <c r="A6273" s="224" t="str">
        <f t="shared" si="1876"/>
        <v/>
      </c>
      <c r="B6273" s="222" t="str">
        <f t="shared" si="1879"/>
        <v/>
      </c>
      <c r="C6273" s="223"/>
      <c r="D6273" s="224" t="str">
        <f t="shared" si="1877"/>
        <v/>
      </c>
      <c r="E6273" s="225"/>
      <c r="F6273" s="226">
        <f t="shared" si="1878"/>
        <v>0</v>
      </c>
      <c r="G6273" s="286">
        <f t="shared" si="1880"/>
        <v>0</v>
      </c>
    </row>
    <row r="6274" spans="1:7" s="229" customFormat="1" ht="24" customHeight="1" x14ac:dyDescent="0.2">
      <c r="A6274" s="224" t="str">
        <f t="shared" si="1876"/>
        <v/>
      </c>
      <c r="B6274" s="222" t="str">
        <f t="shared" si="1879"/>
        <v/>
      </c>
      <c r="C6274" s="223"/>
      <c r="D6274" s="224" t="str">
        <f t="shared" si="1877"/>
        <v/>
      </c>
      <c r="E6274" s="225"/>
      <c r="F6274" s="226">
        <f t="shared" si="1878"/>
        <v>0</v>
      </c>
      <c r="G6274" s="286">
        <f t="shared" si="1880"/>
        <v>0</v>
      </c>
    </row>
    <row r="6275" spans="1:7" s="229" customFormat="1" ht="24" customHeight="1" x14ac:dyDescent="0.2">
      <c r="A6275" s="224" t="str">
        <f t="shared" si="1876"/>
        <v/>
      </c>
      <c r="B6275" s="222" t="str">
        <f t="shared" si="1879"/>
        <v/>
      </c>
      <c r="C6275" s="223"/>
      <c r="D6275" s="224" t="str">
        <f t="shared" si="1877"/>
        <v/>
      </c>
      <c r="E6275" s="225"/>
      <c r="F6275" s="227">
        <f t="shared" si="1878"/>
        <v>0</v>
      </c>
      <c r="G6275" s="286">
        <f t="shared" si="1880"/>
        <v>0</v>
      </c>
    </row>
    <row r="6276" spans="1:7" ht="24" customHeight="1" x14ac:dyDescent="0.2">
      <c r="A6276" s="287"/>
      <c r="D6276" s="97"/>
      <c r="E6276" s="98"/>
      <c r="F6276" s="273" t="s">
        <v>31</v>
      </c>
      <c r="G6276" s="288">
        <f>SUBTOTAL(9,G6262:G6275)</f>
        <v>0</v>
      </c>
    </row>
    <row r="6277" spans="1:7" ht="24" customHeight="1" x14ac:dyDescent="0.2">
      <c r="A6277" s="287"/>
      <c r="C6277" s="107" t="s">
        <v>605</v>
      </c>
      <c r="D6277" s="97"/>
      <c r="E6277" s="98"/>
      <c r="G6277" s="289"/>
    </row>
    <row r="6278" spans="1:7" s="229" customFormat="1" ht="24" customHeight="1" x14ac:dyDescent="0.2">
      <c r="A6278" s="224" t="str">
        <f t="shared" ref="A6278:A6285" si="1881">IFERROR(VLOOKUP(C6278,Tabla_Insumos,4,FALSE),"")</f>
        <v/>
      </c>
      <c r="B6278" s="222">
        <f t="shared" ref="B6278:B6285" si="1882">IFERROR(VLOOKUP(A6278,Tabla_Indices,5,FALSE),"")</f>
        <v>0</v>
      </c>
      <c r="C6278" s="223"/>
      <c r="D6278" s="224" t="str">
        <f t="shared" ref="D6278:D6285" si="1883">IFERROR(VLOOKUP(C6278,Tabla_Insumos,2,FALSE),"")</f>
        <v/>
      </c>
      <c r="E6278" s="225"/>
      <c r="F6278" s="228">
        <f t="shared" ref="F6278:F6285" si="1884">IFERROR(VLOOKUP(C6278,Tabla_Insumos,3,FALSE),0)</f>
        <v>0</v>
      </c>
      <c r="G6278" s="286">
        <f>ROUND(E6278*F6278,2)</f>
        <v>0</v>
      </c>
    </row>
    <row r="6279" spans="1:7" s="229" customFormat="1" ht="24" customHeight="1" x14ac:dyDescent="0.2">
      <c r="A6279" s="224" t="str">
        <f t="shared" si="1881"/>
        <v/>
      </c>
      <c r="B6279" s="222">
        <f t="shared" si="1882"/>
        <v>0</v>
      </c>
      <c r="C6279" s="223"/>
      <c r="D6279" s="224" t="str">
        <f t="shared" si="1883"/>
        <v/>
      </c>
      <c r="E6279" s="225"/>
      <c r="F6279" s="228">
        <f t="shared" si="1884"/>
        <v>0</v>
      </c>
      <c r="G6279" s="286">
        <f>ROUND(E6279*F6279,2)</f>
        <v>0</v>
      </c>
    </row>
    <row r="6280" spans="1:7" s="229" customFormat="1" ht="24" customHeight="1" x14ac:dyDescent="0.2">
      <c r="A6280" s="224" t="str">
        <f t="shared" si="1881"/>
        <v/>
      </c>
      <c r="B6280" s="222">
        <f t="shared" si="1882"/>
        <v>0</v>
      </c>
      <c r="C6280" s="223"/>
      <c r="D6280" s="224" t="str">
        <f t="shared" si="1883"/>
        <v/>
      </c>
      <c r="E6280" s="225"/>
      <c r="F6280" s="228">
        <f t="shared" si="1884"/>
        <v>0</v>
      </c>
      <c r="G6280" s="286">
        <f t="shared" ref="G6280:G6285" si="1885">ROUND(E6280*F6280,2)</f>
        <v>0</v>
      </c>
    </row>
    <row r="6281" spans="1:7" s="229" customFormat="1" ht="24" customHeight="1" x14ac:dyDescent="0.2">
      <c r="A6281" s="224" t="str">
        <f t="shared" si="1881"/>
        <v/>
      </c>
      <c r="B6281" s="222">
        <f t="shared" si="1882"/>
        <v>0</v>
      </c>
      <c r="C6281" s="223"/>
      <c r="D6281" s="224" t="str">
        <f t="shared" si="1883"/>
        <v/>
      </c>
      <c r="E6281" s="225"/>
      <c r="F6281" s="228">
        <f t="shared" si="1884"/>
        <v>0</v>
      </c>
      <c r="G6281" s="286">
        <f t="shared" si="1885"/>
        <v>0</v>
      </c>
    </row>
    <row r="6282" spans="1:7" s="229" customFormat="1" ht="24" customHeight="1" x14ac:dyDescent="0.2">
      <c r="A6282" s="224" t="str">
        <f t="shared" si="1881"/>
        <v/>
      </c>
      <c r="B6282" s="222">
        <f t="shared" si="1882"/>
        <v>0</v>
      </c>
      <c r="C6282" s="223"/>
      <c r="D6282" s="224" t="str">
        <f t="shared" si="1883"/>
        <v/>
      </c>
      <c r="E6282" s="225"/>
      <c r="F6282" s="226">
        <f t="shared" si="1884"/>
        <v>0</v>
      </c>
      <c r="G6282" s="286">
        <f t="shared" si="1885"/>
        <v>0</v>
      </c>
    </row>
    <row r="6283" spans="1:7" s="229" customFormat="1" ht="24" customHeight="1" x14ac:dyDescent="0.2">
      <c r="A6283" s="224" t="str">
        <f t="shared" si="1881"/>
        <v/>
      </c>
      <c r="B6283" s="222">
        <f t="shared" si="1882"/>
        <v>0</v>
      </c>
      <c r="C6283" s="223"/>
      <c r="D6283" s="224" t="str">
        <f t="shared" si="1883"/>
        <v/>
      </c>
      <c r="E6283" s="225"/>
      <c r="F6283" s="226">
        <f t="shared" si="1884"/>
        <v>0</v>
      </c>
      <c r="G6283" s="286">
        <f t="shared" si="1885"/>
        <v>0</v>
      </c>
    </row>
    <row r="6284" spans="1:7" s="229" customFormat="1" ht="24" customHeight="1" x14ac:dyDescent="0.2">
      <c r="A6284" s="224" t="str">
        <f t="shared" si="1881"/>
        <v/>
      </c>
      <c r="B6284" s="222">
        <f t="shared" si="1882"/>
        <v>0</v>
      </c>
      <c r="C6284" s="223"/>
      <c r="D6284" s="224" t="str">
        <f t="shared" si="1883"/>
        <v/>
      </c>
      <c r="E6284" s="225"/>
      <c r="F6284" s="226">
        <f t="shared" si="1884"/>
        <v>0</v>
      </c>
      <c r="G6284" s="286">
        <f t="shared" si="1885"/>
        <v>0</v>
      </c>
    </row>
    <row r="6285" spans="1:7" s="229" customFormat="1" ht="24" customHeight="1" x14ac:dyDescent="0.2">
      <c r="A6285" s="224" t="str">
        <f t="shared" si="1881"/>
        <v/>
      </c>
      <c r="B6285" s="222">
        <f t="shared" si="1882"/>
        <v>0</v>
      </c>
      <c r="C6285" s="223"/>
      <c r="D6285" s="224" t="str">
        <f t="shared" si="1883"/>
        <v/>
      </c>
      <c r="E6285" s="225"/>
      <c r="F6285" s="226">
        <f t="shared" si="1884"/>
        <v>0</v>
      </c>
      <c r="G6285" s="286">
        <f t="shared" si="1885"/>
        <v>0</v>
      </c>
    </row>
    <row r="6286" spans="1:7" ht="24" customHeight="1" x14ac:dyDescent="0.2">
      <c r="A6286" s="287"/>
      <c r="D6286" s="97"/>
      <c r="E6286" s="98"/>
      <c r="F6286" s="273" t="s">
        <v>32</v>
      </c>
      <c r="G6286" s="288">
        <f>SUBTOTAL(9,G6278:G6285)</f>
        <v>0</v>
      </c>
    </row>
    <row r="6287" spans="1:7" ht="24" customHeight="1" x14ac:dyDescent="0.2">
      <c r="A6287" s="287"/>
      <c r="C6287" s="107" t="s">
        <v>606</v>
      </c>
      <c r="D6287" s="97"/>
      <c r="E6287" s="98"/>
      <c r="G6287" s="289"/>
    </row>
    <row r="6288" spans="1:7" s="229" customFormat="1" ht="24" customHeight="1" x14ac:dyDescent="0.2">
      <c r="A6288" s="224" t="str">
        <f t="shared" ref="A6288:A6296" si="1886">IFERROR(VLOOKUP(C6288,Tabla_Insumos,4,FALSE),"")</f>
        <v/>
      </c>
      <c r="B6288" s="222" t="str">
        <f t="shared" ref="B6288:B6296" si="1887">IFERROR(VLOOKUP(C6288,Tabla_Insumos,5,FALSE),"")</f>
        <v/>
      </c>
      <c r="C6288" s="223"/>
      <c r="D6288" s="224" t="str">
        <f t="shared" ref="D6288:D6296" si="1888">IFERROR(VLOOKUP(C6288,Tabla_Insumos,2,FALSE),"")</f>
        <v/>
      </c>
      <c r="E6288" s="225"/>
      <c r="F6288" s="226">
        <f t="shared" ref="F6288:F6296" si="1889">IFERROR(VLOOKUP(C6288,Tabla_Insumos,3,FALSE),0)</f>
        <v>0</v>
      </c>
      <c r="G6288" s="286">
        <f t="shared" ref="G6288:G6296" si="1890">ROUND(E6288*F6288,2)</f>
        <v>0</v>
      </c>
    </row>
    <row r="6289" spans="1:7" s="229" customFormat="1" ht="24" customHeight="1" x14ac:dyDescent="0.2">
      <c r="A6289" s="224" t="str">
        <f t="shared" si="1886"/>
        <v/>
      </c>
      <c r="B6289" s="222" t="str">
        <f t="shared" si="1887"/>
        <v/>
      </c>
      <c r="C6289" s="223"/>
      <c r="D6289" s="224" t="str">
        <f t="shared" si="1888"/>
        <v/>
      </c>
      <c r="E6289" s="225"/>
      <c r="F6289" s="226">
        <f t="shared" si="1889"/>
        <v>0</v>
      </c>
      <c r="G6289" s="286">
        <f t="shared" si="1890"/>
        <v>0</v>
      </c>
    </row>
    <row r="6290" spans="1:7" s="229" customFormat="1" ht="24" customHeight="1" x14ac:dyDescent="0.2">
      <c r="A6290" s="224" t="str">
        <f t="shared" si="1886"/>
        <v/>
      </c>
      <c r="B6290" s="222" t="str">
        <f t="shared" si="1887"/>
        <v/>
      </c>
      <c r="C6290" s="223"/>
      <c r="D6290" s="224" t="str">
        <f t="shared" si="1888"/>
        <v/>
      </c>
      <c r="E6290" s="225"/>
      <c r="F6290" s="226">
        <f t="shared" si="1889"/>
        <v>0</v>
      </c>
      <c r="G6290" s="286">
        <f t="shared" si="1890"/>
        <v>0</v>
      </c>
    </row>
    <row r="6291" spans="1:7" s="229" customFormat="1" ht="24" customHeight="1" x14ac:dyDescent="0.2">
      <c r="A6291" s="224" t="str">
        <f t="shared" si="1886"/>
        <v/>
      </c>
      <c r="B6291" s="222" t="str">
        <f t="shared" si="1887"/>
        <v/>
      </c>
      <c r="C6291" s="223"/>
      <c r="D6291" s="224" t="str">
        <f t="shared" si="1888"/>
        <v/>
      </c>
      <c r="E6291" s="225"/>
      <c r="F6291" s="226">
        <f t="shared" si="1889"/>
        <v>0</v>
      </c>
      <c r="G6291" s="286">
        <f t="shared" si="1890"/>
        <v>0</v>
      </c>
    </row>
    <row r="6292" spans="1:7" s="229" customFormat="1" ht="24" customHeight="1" x14ac:dyDescent="0.2">
      <c r="A6292" s="224" t="str">
        <f t="shared" si="1886"/>
        <v/>
      </c>
      <c r="B6292" s="222" t="str">
        <f t="shared" si="1887"/>
        <v/>
      </c>
      <c r="C6292" s="223"/>
      <c r="D6292" s="224" t="str">
        <f t="shared" si="1888"/>
        <v/>
      </c>
      <c r="E6292" s="225"/>
      <c r="F6292" s="226">
        <f t="shared" si="1889"/>
        <v>0</v>
      </c>
      <c r="G6292" s="286">
        <f t="shared" si="1890"/>
        <v>0</v>
      </c>
    </row>
    <row r="6293" spans="1:7" s="229" customFormat="1" ht="24" customHeight="1" x14ac:dyDescent="0.2">
      <c r="A6293" s="224" t="str">
        <f t="shared" si="1886"/>
        <v/>
      </c>
      <c r="B6293" s="222" t="str">
        <f t="shared" si="1887"/>
        <v/>
      </c>
      <c r="C6293" s="223"/>
      <c r="D6293" s="224" t="str">
        <f t="shared" si="1888"/>
        <v/>
      </c>
      <c r="E6293" s="225"/>
      <c r="F6293" s="226">
        <f t="shared" si="1889"/>
        <v>0</v>
      </c>
      <c r="G6293" s="286">
        <f t="shared" si="1890"/>
        <v>0</v>
      </c>
    </row>
    <row r="6294" spans="1:7" s="229" customFormat="1" ht="24" customHeight="1" x14ac:dyDescent="0.2">
      <c r="A6294" s="224" t="str">
        <f t="shared" si="1886"/>
        <v/>
      </c>
      <c r="B6294" s="222" t="str">
        <f t="shared" si="1887"/>
        <v/>
      </c>
      <c r="C6294" s="223"/>
      <c r="D6294" s="224" t="str">
        <f t="shared" si="1888"/>
        <v/>
      </c>
      <c r="E6294" s="225"/>
      <c r="F6294" s="226">
        <f t="shared" si="1889"/>
        <v>0</v>
      </c>
      <c r="G6294" s="286">
        <f t="shared" si="1890"/>
        <v>0</v>
      </c>
    </row>
    <row r="6295" spans="1:7" s="229" customFormat="1" ht="24" customHeight="1" x14ac:dyDescent="0.2">
      <c r="A6295" s="224" t="str">
        <f t="shared" si="1886"/>
        <v/>
      </c>
      <c r="B6295" s="222" t="str">
        <f t="shared" si="1887"/>
        <v/>
      </c>
      <c r="C6295" s="223"/>
      <c r="D6295" s="224" t="str">
        <f t="shared" si="1888"/>
        <v/>
      </c>
      <c r="E6295" s="225"/>
      <c r="F6295" s="226">
        <f t="shared" si="1889"/>
        <v>0</v>
      </c>
      <c r="G6295" s="286">
        <f t="shared" si="1890"/>
        <v>0</v>
      </c>
    </row>
    <row r="6296" spans="1:7" s="229" customFormat="1" ht="24" customHeight="1" x14ac:dyDescent="0.2">
      <c r="A6296" s="224" t="str">
        <f t="shared" si="1886"/>
        <v/>
      </c>
      <c r="B6296" s="222" t="str">
        <f t="shared" si="1887"/>
        <v/>
      </c>
      <c r="C6296" s="223"/>
      <c r="D6296" s="224" t="str">
        <f t="shared" si="1888"/>
        <v/>
      </c>
      <c r="E6296" s="225"/>
      <c r="F6296" s="226">
        <f t="shared" si="1889"/>
        <v>0</v>
      </c>
      <c r="G6296" s="286">
        <f t="shared" si="1890"/>
        <v>0</v>
      </c>
    </row>
    <row r="6297" spans="1:7" ht="24" customHeight="1" x14ac:dyDescent="0.2">
      <c r="A6297" s="290"/>
      <c r="B6297" s="97"/>
      <c r="D6297" s="97"/>
      <c r="E6297" s="98"/>
      <c r="F6297" s="273" t="s">
        <v>33</v>
      </c>
      <c r="G6297" s="288">
        <f>SUBTOTAL(9,G6288:G6296)</f>
        <v>0</v>
      </c>
    </row>
    <row r="6298" spans="1:7" ht="24" customHeight="1" x14ac:dyDescent="0.2">
      <c r="A6298" s="291"/>
      <c r="B6298" s="97"/>
      <c r="D6298" s="97"/>
      <c r="E6298" s="98"/>
      <c r="G6298" s="289"/>
    </row>
    <row r="6299" spans="1:7" ht="24" customHeight="1" x14ac:dyDescent="0.2">
      <c r="A6299" s="292" t="str">
        <f>B6257</f>
        <v/>
      </c>
      <c r="B6299" s="293" t="str">
        <f>C6257</f>
        <v/>
      </c>
      <c r="C6299" s="104"/>
      <c r="D6299" s="104" t="s">
        <v>34</v>
      </c>
      <c r="E6299" s="105"/>
      <c r="F6299" s="295" t="s">
        <v>35</v>
      </c>
      <c r="G6299" s="294">
        <f>SUBTOTAL(9,G6262:G6298)</f>
        <v>0</v>
      </c>
    </row>
    <row r="6301" spans="1:7" ht="24" customHeight="1" x14ac:dyDescent="0.2">
      <c r="A6301" s="274" t="s">
        <v>37</v>
      </c>
      <c r="B6301" s="275"/>
      <c r="C6301" s="275"/>
      <c r="D6301" s="275"/>
      <c r="E6301" s="275"/>
      <c r="F6301" s="275"/>
      <c r="G6301" s="276"/>
    </row>
    <row r="6302" spans="1:7" ht="24" customHeight="1" x14ac:dyDescent="0.2">
      <c r="A6302" s="277" t="s">
        <v>602</v>
      </c>
      <c r="B6302" s="93" t="str">
        <f>Comitente</f>
        <v>DIRECCION PROVINCIAL DE ESPACIOS VERDES</v>
      </c>
      <c r="C6302" s="89"/>
      <c r="D6302" s="94"/>
      <c r="E6302" s="94"/>
      <c r="F6302" s="95"/>
      <c r="G6302" s="278"/>
    </row>
    <row r="6303" spans="1:7" ht="24" customHeight="1" x14ac:dyDescent="0.2">
      <c r="A6303" s="277" t="s">
        <v>603</v>
      </c>
      <c r="B6303" s="93">
        <f>Contratista</f>
        <v>0</v>
      </c>
      <c r="C6303" s="90"/>
      <c r="D6303" s="90"/>
      <c r="E6303" s="90"/>
      <c r="F6303" s="96"/>
      <c r="G6303" s="279"/>
    </row>
    <row r="6304" spans="1:7" ht="24" customHeight="1" x14ac:dyDescent="0.2">
      <c r="A6304" s="277" t="s">
        <v>24</v>
      </c>
      <c r="B6304" s="93" t="str">
        <f>Obra</f>
        <v>EXTRACCION DE MANGRULLO EXISTENTE, PROVISION DE NUEVO MANGRULLO Y REFUNCIONALIZACION DE JUEGOS DE NIÑOS EN PARQUE DE MAYO</v>
      </c>
      <c r="C6304" s="90"/>
      <c r="D6304" s="90"/>
      <c r="E6304" s="90"/>
      <c r="F6304" s="96" t="s">
        <v>38</v>
      </c>
      <c r="G6304" s="280">
        <f>Fecha_Base</f>
        <v>44865</v>
      </c>
    </row>
    <row r="6305" spans="1:123" ht="24" customHeight="1" x14ac:dyDescent="0.2">
      <c r="A6305" s="281" t="s">
        <v>601</v>
      </c>
      <c r="B6305" s="91" t="str">
        <f>Ubicación</f>
        <v>CAPITAL</v>
      </c>
      <c r="C6305" s="91"/>
      <c r="D6305" s="97"/>
      <c r="E6305" s="98"/>
      <c r="G6305" s="282"/>
    </row>
    <row r="6306" spans="1:123" ht="24" customHeight="1" x14ac:dyDescent="0.2">
      <c r="A6306" s="281" t="s">
        <v>39</v>
      </c>
      <c r="B6306" s="100" t="str">
        <f>IFERROR(VALUE(LEFT(B6307,FIND(".",B6307)-1)),"")</f>
        <v/>
      </c>
      <c r="C6306" s="92" t="str">
        <f>IFERROR(VLOOKUP(B6306,Tabla_CyP,2,FALSE),"")</f>
        <v/>
      </c>
      <c r="E6306" s="98"/>
      <c r="G6306" s="282"/>
    </row>
    <row r="6307" spans="1:123" ht="24" customHeight="1" x14ac:dyDescent="0.2">
      <c r="A6307" s="281" t="s">
        <v>25</v>
      </c>
      <c r="B6307" s="101" t="str">
        <f>IFERROR(VLOOKUP(COUNTIF($A$1:A6307,"ANALISIS DE PRECIOS"),Tabla_NumeroItem,2,FALSE),"")</f>
        <v/>
      </c>
      <c r="C6307" s="92" t="str">
        <f>IFERROR(VLOOKUP(B6307,Tabla_CyP,2,FALSE),"")</f>
        <v/>
      </c>
      <c r="D6307" s="97"/>
      <c r="E6307" s="98"/>
      <c r="F6307" s="96" t="s">
        <v>26</v>
      </c>
      <c r="G6307" s="283" t="str">
        <f>IFERROR(VLOOKUP(B6307,Tabla_CyP,4,FALSE),"")</f>
        <v/>
      </c>
    </row>
    <row r="6308" spans="1:123" ht="24" customHeight="1" x14ac:dyDescent="0.2">
      <c r="A6308" s="281"/>
      <c r="B6308" s="91"/>
      <c r="D6308" s="97"/>
      <c r="E6308" s="98"/>
      <c r="G6308" s="282"/>
    </row>
    <row r="6309" spans="1:123" ht="24" customHeight="1" x14ac:dyDescent="0.2">
      <c r="A6309" s="334" t="s">
        <v>507</v>
      </c>
      <c r="B6309" s="335"/>
      <c r="C6309" s="336" t="s">
        <v>0</v>
      </c>
      <c r="D6309" s="336" t="s">
        <v>27</v>
      </c>
      <c r="E6309" s="338" t="s">
        <v>28</v>
      </c>
      <c r="F6309" s="340" t="s">
        <v>29</v>
      </c>
      <c r="G6309" s="340" t="s">
        <v>30</v>
      </c>
    </row>
    <row r="6310" spans="1:123" s="97" customFormat="1" ht="24" customHeight="1" x14ac:dyDescent="0.2">
      <c r="A6310" s="102" t="s">
        <v>508</v>
      </c>
      <c r="B6310" s="102" t="s">
        <v>509</v>
      </c>
      <c r="C6310" s="337"/>
      <c r="D6310" s="337"/>
      <c r="E6310" s="339"/>
      <c r="F6310" s="341"/>
      <c r="G6310" s="341"/>
      <c r="H6310" s="230"/>
      <c r="I6310" s="230"/>
      <c r="J6310" s="230"/>
      <c r="K6310" s="230"/>
      <c r="L6310" s="230"/>
      <c r="M6310" s="230"/>
      <c r="N6310" s="230"/>
      <c r="O6310" s="230"/>
      <c r="P6310" s="230"/>
      <c r="Q6310" s="230"/>
      <c r="R6310" s="230"/>
      <c r="S6310" s="230"/>
      <c r="T6310" s="230"/>
      <c r="U6310" s="230"/>
      <c r="V6310" s="230"/>
      <c r="W6310" s="230"/>
      <c r="X6310" s="230"/>
      <c r="Y6310" s="230"/>
      <c r="Z6310" s="230"/>
      <c r="AA6310" s="230"/>
      <c r="AB6310" s="230"/>
      <c r="AC6310" s="230"/>
      <c r="AD6310" s="230"/>
      <c r="AE6310" s="230"/>
      <c r="AF6310" s="230"/>
      <c r="AG6310" s="230"/>
      <c r="AH6310" s="230"/>
      <c r="AI6310" s="230"/>
      <c r="AJ6310" s="230"/>
      <c r="AK6310" s="230"/>
      <c r="AL6310" s="230"/>
      <c r="AM6310" s="230"/>
      <c r="AN6310" s="230"/>
      <c r="AO6310" s="230"/>
      <c r="AP6310" s="230"/>
      <c r="AQ6310" s="230"/>
      <c r="AR6310" s="230"/>
      <c r="AS6310" s="230"/>
      <c r="AT6310" s="230"/>
      <c r="AU6310" s="230"/>
      <c r="AV6310" s="230"/>
      <c r="AW6310" s="230"/>
      <c r="AX6310" s="230"/>
      <c r="AY6310" s="230"/>
      <c r="AZ6310" s="230"/>
      <c r="BA6310" s="230"/>
      <c r="BB6310" s="230"/>
      <c r="BC6310" s="230"/>
      <c r="BD6310" s="230"/>
      <c r="BE6310" s="230"/>
      <c r="BF6310" s="230"/>
      <c r="BG6310" s="230"/>
      <c r="BH6310" s="230"/>
      <c r="BI6310" s="230"/>
      <c r="BJ6310" s="230"/>
      <c r="BK6310" s="230"/>
      <c r="BL6310" s="230"/>
      <c r="BM6310" s="230"/>
      <c r="BN6310" s="230"/>
      <c r="BO6310" s="230"/>
      <c r="BP6310" s="230"/>
      <c r="BQ6310" s="230"/>
      <c r="BR6310" s="230"/>
      <c r="BS6310" s="230"/>
      <c r="BT6310" s="230"/>
      <c r="BU6310" s="230"/>
      <c r="BV6310" s="230"/>
      <c r="BW6310" s="230"/>
      <c r="BX6310" s="230"/>
      <c r="BY6310" s="230"/>
      <c r="BZ6310" s="230"/>
      <c r="CA6310" s="230"/>
      <c r="CB6310" s="230"/>
      <c r="CC6310" s="230"/>
      <c r="CD6310" s="230"/>
      <c r="CE6310" s="230"/>
      <c r="CF6310" s="230"/>
      <c r="CG6310" s="230"/>
      <c r="CH6310" s="230"/>
      <c r="CI6310" s="230"/>
      <c r="CJ6310" s="230"/>
      <c r="CK6310" s="230"/>
      <c r="CL6310" s="230"/>
      <c r="CM6310" s="230"/>
      <c r="CN6310" s="230"/>
      <c r="CO6310" s="230"/>
      <c r="CP6310" s="230"/>
      <c r="CQ6310" s="230"/>
      <c r="CR6310" s="230"/>
      <c r="CS6310" s="230"/>
      <c r="CT6310" s="230"/>
      <c r="CU6310" s="230"/>
      <c r="CV6310" s="230"/>
      <c r="CW6310" s="230"/>
      <c r="CX6310" s="230"/>
      <c r="CY6310" s="230"/>
      <c r="CZ6310" s="230"/>
      <c r="DA6310" s="230"/>
      <c r="DB6310" s="230"/>
      <c r="DC6310" s="230"/>
      <c r="DD6310" s="230"/>
      <c r="DE6310" s="230"/>
      <c r="DF6310" s="230"/>
      <c r="DG6310" s="230"/>
      <c r="DH6310" s="230"/>
      <c r="DI6310" s="230"/>
      <c r="DJ6310" s="230"/>
      <c r="DK6310" s="230"/>
      <c r="DL6310" s="230"/>
      <c r="DM6310" s="230"/>
      <c r="DN6310" s="230"/>
      <c r="DO6310" s="230"/>
      <c r="DP6310" s="230"/>
      <c r="DQ6310" s="230"/>
      <c r="DR6310" s="230"/>
      <c r="DS6310" s="230"/>
    </row>
    <row r="6311" spans="1:123" ht="24" customHeight="1" x14ac:dyDescent="0.2">
      <c r="A6311" s="284"/>
      <c r="B6311" s="103"/>
      <c r="C6311" s="143" t="s">
        <v>604</v>
      </c>
      <c r="D6311" s="104"/>
      <c r="E6311" s="105"/>
      <c r="F6311" s="106"/>
      <c r="G6311" s="285"/>
    </row>
    <row r="6312" spans="1:123" s="229" customFormat="1" ht="24" customHeight="1" x14ac:dyDescent="0.2">
      <c r="A6312" s="224" t="str">
        <f t="shared" ref="A6312:A6325" si="1891">IFERROR(VLOOKUP(C6312,Tabla_Insumos,4,FALSE),"")</f>
        <v/>
      </c>
      <c r="B6312" s="222" t="str">
        <f>IFERROR(VLOOKUP(C6312,Tabla_Insumos,5,FALSE),"")</f>
        <v/>
      </c>
      <c r="C6312" s="223"/>
      <c r="D6312" s="224" t="str">
        <f t="shared" ref="D6312:D6325" si="1892">IFERROR(VLOOKUP(C6312,Tabla_Insumos,2,FALSE),"")</f>
        <v/>
      </c>
      <c r="E6312" s="225"/>
      <c r="F6312" s="226">
        <f t="shared" ref="F6312:F6325" si="1893">IFERROR(VLOOKUP(C6312,Tabla_Insumos,3,FALSE),0)</f>
        <v>0</v>
      </c>
      <c r="G6312" s="286">
        <f>ROUND(E6312*F6312,2)</f>
        <v>0</v>
      </c>
    </row>
    <row r="6313" spans="1:123" s="229" customFormat="1" ht="24" customHeight="1" x14ac:dyDescent="0.2">
      <c r="A6313" s="224" t="str">
        <f t="shared" si="1891"/>
        <v/>
      </c>
      <c r="B6313" s="222" t="str">
        <f t="shared" ref="B6313:B6325" si="1894">IFERROR(VLOOKUP(C6313,Tabla_Insumos,5,FALSE),"")</f>
        <v/>
      </c>
      <c r="C6313" s="223"/>
      <c r="D6313" s="224" t="str">
        <f t="shared" si="1892"/>
        <v/>
      </c>
      <c r="E6313" s="225"/>
      <c r="F6313" s="226">
        <f t="shared" si="1893"/>
        <v>0</v>
      </c>
      <c r="G6313" s="286">
        <f t="shared" ref="G6313:G6325" si="1895">ROUND(E6313*F6313,2)</f>
        <v>0</v>
      </c>
    </row>
    <row r="6314" spans="1:123" s="229" customFormat="1" ht="24" customHeight="1" x14ac:dyDescent="0.2">
      <c r="A6314" s="224" t="str">
        <f t="shared" si="1891"/>
        <v/>
      </c>
      <c r="B6314" s="222" t="str">
        <f t="shared" si="1894"/>
        <v/>
      </c>
      <c r="C6314" s="223"/>
      <c r="D6314" s="224" t="str">
        <f t="shared" si="1892"/>
        <v/>
      </c>
      <c r="E6314" s="225"/>
      <c r="F6314" s="226">
        <f t="shared" si="1893"/>
        <v>0</v>
      </c>
      <c r="G6314" s="286">
        <f t="shared" si="1895"/>
        <v>0</v>
      </c>
    </row>
    <row r="6315" spans="1:123" s="229" customFormat="1" ht="24" customHeight="1" x14ac:dyDescent="0.2">
      <c r="A6315" s="224" t="str">
        <f t="shared" si="1891"/>
        <v/>
      </c>
      <c r="B6315" s="222" t="str">
        <f t="shared" si="1894"/>
        <v/>
      </c>
      <c r="C6315" s="223"/>
      <c r="D6315" s="224" t="str">
        <f t="shared" si="1892"/>
        <v/>
      </c>
      <c r="E6315" s="225"/>
      <c r="F6315" s="226">
        <f t="shared" si="1893"/>
        <v>0</v>
      </c>
      <c r="G6315" s="286">
        <f t="shared" si="1895"/>
        <v>0</v>
      </c>
    </row>
    <row r="6316" spans="1:123" s="229" customFormat="1" ht="24" customHeight="1" x14ac:dyDescent="0.2">
      <c r="A6316" s="224" t="str">
        <f t="shared" si="1891"/>
        <v/>
      </c>
      <c r="B6316" s="222" t="str">
        <f t="shared" si="1894"/>
        <v/>
      </c>
      <c r="C6316" s="223"/>
      <c r="D6316" s="224" t="str">
        <f t="shared" si="1892"/>
        <v/>
      </c>
      <c r="E6316" s="225"/>
      <c r="F6316" s="226">
        <f t="shared" si="1893"/>
        <v>0</v>
      </c>
      <c r="G6316" s="286">
        <f t="shared" si="1895"/>
        <v>0</v>
      </c>
    </row>
    <row r="6317" spans="1:123" s="229" customFormat="1" ht="24" customHeight="1" x14ac:dyDescent="0.2">
      <c r="A6317" s="224" t="str">
        <f t="shared" si="1891"/>
        <v/>
      </c>
      <c r="B6317" s="222" t="str">
        <f t="shared" si="1894"/>
        <v/>
      </c>
      <c r="C6317" s="223"/>
      <c r="D6317" s="224" t="str">
        <f t="shared" si="1892"/>
        <v/>
      </c>
      <c r="E6317" s="225"/>
      <c r="F6317" s="226">
        <f t="shared" si="1893"/>
        <v>0</v>
      </c>
      <c r="G6317" s="286">
        <f t="shared" si="1895"/>
        <v>0</v>
      </c>
    </row>
    <row r="6318" spans="1:123" s="229" customFormat="1" ht="24" customHeight="1" x14ac:dyDescent="0.2">
      <c r="A6318" s="224" t="str">
        <f t="shared" si="1891"/>
        <v/>
      </c>
      <c r="B6318" s="222" t="str">
        <f t="shared" si="1894"/>
        <v/>
      </c>
      <c r="C6318" s="223"/>
      <c r="D6318" s="224" t="str">
        <f t="shared" si="1892"/>
        <v/>
      </c>
      <c r="E6318" s="225"/>
      <c r="F6318" s="226">
        <f t="shared" si="1893"/>
        <v>0</v>
      </c>
      <c r="G6318" s="286">
        <f t="shared" si="1895"/>
        <v>0</v>
      </c>
    </row>
    <row r="6319" spans="1:123" s="229" customFormat="1" ht="24" customHeight="1" x14ac:dyDescent="0.2">
      <c r="A6319" s="224" t="str">
        <f t="shared" si="1891"/>
        <v/>
      </c>
      <c r="B6319" s="222" t="str">
        <f t="shared" si="1894"/>
        <v/>
      </c>
      <c r="C6319" s="223"/>
      <c r="D6319" s="224" t="str">
        <f t="shared" si="1892"/>
        <v/>
      </c>
      <c r="E6319" s="225"/>
      <c r="F6319" s="226">
        <f t="shared" si="1893"/>
        <v>0</v>
      </c>
      <c r="G6319" s="286">
        <f t="shared" si="1895"/>
        <v>0</v>
      </c>
    </row>
    <row r="6320" spans="1:123" s="229" customFormat="1" ht="24" customHeight="1" x14ac:dyDescent="0.2">
      <c r="A6320" s="224" t="str">
        <f t="shared" si="1891"/>
        <v/>
      </c>
      <c r="B6320" s="222" t="str">
        <f t="shared" si="1894"/>
        <v/>
      </c>
      <c r="C6320" s="223"/>
      <c r="D6320" s="224" t="str">
        <f t="shared" si="1892"/>
        <v/>
      </c>
      <c r="E6320" s="225"/>
      <c r="F6320" s="226">
        <f t="shared" si="1893"/>
        <v>0</v>
      </c>
      <c r="G6320" s="286">
        <f t="shared" si="1895"/>
        <v>0</v>
      </c>
    </row>
    <row r="6321" spans="1:7" s="229" customFormat="1" ht="24" customHeight="1" x14ac:dyDescent="0.2">
      <c r="A6321" s="224" t="str">
        <f t="shared" si="1891"/>
        <v/>
      </c>
      <c r="B6321" s="222" t="str">
        <f t="shared" si="1894"/>
        <v/>
      </c>
      <c r="C6321" s="223"/>
      <c r="D6321" s="224" t="str">
        <f t="shared" si="1892"/>
        <v/>
      </c>
      <c r="E6321" s="225"/>
      <c r="F6321" s="226">
        <f t="shared" si="1893"/>
        <v>0</v>
      </c>
      <c r="G6321" s="286">
        <f t="shared" si="1895"/>
        <v>0</v>
      </c>
    </row>
    <row r="6322" spans="1:7" s="229" customFormat="1" ht="24" customHeight="1" x14ac:dyDescent="0.2">
      <c r="A6322" s="224" t="str">
        <f t="shared" si="1891"/>
        <v/>
      </c>
      <c r="B6322" s="222" t="str">
        <f t="shared" si="1894"/>
        <v/>
      </c>
      <c r="C6322" s="223"/>
      <c r="D6322" s="224" t="str">
        <f t="shared" si="1892"/>
        <v/>
      </c>
      <c r="E6322" s="225"/>
      <c r="F6322" s="226">
        <f t="shared" si="1893"/>
        <v>0</v>
      </c>
      <c r="G6322" s="286">
        <f t="shared" si="1895"/>
        <v>0</v>
      </c>
    </row>
    <row r="6323" spans="1:7" s="229" customFormat="1" ht="24" customHeight="1" x14ac:dyDescent="0.2">
      <c r="A6323" s="224" t="str">
        <f t="shared" si="1891"/>
        <v/>
      </c>
      <c r="B6323" s="222" t="str">
        <f t="shared" si="1894"/>
        <v/>
      </c>
      <c r="C6323" s="223"/>
      <c r="D6323" s="224" t="str">
        <f t="shared" si="1892"/>
        <v/>
      </c>
      <c r="E6323" s="225"/>
      <c r="F6323" s="226">
        <f t="shared" si="1893"/>
        <v>0</v>
      </c>
      <c r="G6323" s="286">
        <f t="shared" si="1895"/>
        <v>0</v>
      </c>
    </row>
    <row r="6324" spans="1:7" s="229" customFormat="1" ht="24" customHeight="1" x14ac:dyDescent="0.2">
      <c r="A6324" s="224" t="str">
        <f t="shared" si="1891"/>
        <v/>
      </c>
      <c r="B6324" s="222" t="str">
        <f t="shared" si="1894"/>
        <v/>
      </c>
      <c r="C6324" s="223"/>
      <c r="D6324" s="224" t="str">
        <f t="shared" si="1892"/>
        <v/>
      </c>
      <c r="E6324" s="225"/>
      <c r="F6324" s="226">
        <f t="shared" si="1893"/>
        <v>0</v>
      </c>
      <c r="G6324" s="286">
        <f t="shared" si="1895"/>
        <v>0</v>
      </c>
    </row>
    <row r="6325" spans="1:7" s="229" customFormat="1" ht="24" customHeight="1" x14ac:dyDescent="0.2">
      <c r="A6325" s="224" t="str">
        <f t="shared" si="1891"/>
        <v/>
      </c>
      <c r="B6325" s="222" t="str">
        <f t="shared" si="1894"/>
        <v/>
      </c>
      <c r="C6325" s="223"/>
      <c r="D6325" s="224" t="str">
        <f t="shared" si="1892"/>
        <v/>
      </c>
      <c r="E6325" s="225"/>
      <c r="F6325" s="227">
        <f t="shared" si="1893"/>
        <v>0</v>
      </c>
      <c r="G6325" s="286">
        <f t="shared" si="1895"/>
        <v>0</v>
      </c>
    </row>
    <row r="6326" spans="1:7" ht="24" customHeight="1" x14ac:dyDescent="0.2">
      <c r="A6326" s="287"/>
      <c r="D6326" s="97"/>
      <c r="E6326" s="98"/>
      <c r="F6326" s="273" t="s">
        <v>31</v>
      </c>
      <c r="G6326" s="288">
        <f>SUBTOTAL(9,G6312:G6325)</f>
        <v>0</v>
      </c>
    </row>
    <row r="6327" spans="1:7" ht="24" customHeight="1" x14ac:dyDescent="0.2">
      <c r="A6327" s="287"/>
      <c r="C6327" s="107" t="s">
        <v>605</v>
      </c>
      <c r="D6327" s="97"/>
      <c r="E6327" s="98"/>
      <c r="G6327" s="289"/>
    </row>
    <row r="6328" spans="1:7" s="229" customFormat="1" ht="24" customHeight="1" x14ac:dyDescent="0.2">
      <c r="A6328" s="224" t="str">
        <f t="shared" ref="A6328:A6335" si="1896">IFERROR(VLOOKUP(C6328,Tabla_Insumos,4,FALSE),"")</f>
        <v/>
      </c>
      <c r="B6328" s="222">
        <f t="shared" ref="B6328:B6335" si="1897">IFERROR(VLOOKUP(A6328,Tabla_Indices,5,FALSE),"")</f>
        <v>0</v>
      </c>
      <c r="C6328" s="223"/>
      <c r="D6328" s="224" t="str">
        <f t="shared" ref="D6328:D6335" si="1898">IFERROR(VLOOKUP(C6328,Tabla_Insumos,2,FALSE),"")</f>
        <v/>
      </c>
      <c r="E6328" s="225"/>
      <c r="F6328" s="228">
        <f t="shared" ref="F6328:F6335" si="1899">IFERROR(VLOOKUP(C6328,Tabla_Insumos,3,FALSE),0)</f>
        <v>0</v>
      </c>
      <c r="G6328" s="286">
        <f>ROUND(E6328*F6328,2)</f>
        <v>0</v>
      </c>
    </row>
    <row r="6329" spans="1:7" s="229" customFormat="1" ht="24" customHeight="1" x14ac:dyDescent="0.2">
      <c r="A6329" s="224" t="str">
        <f t="shared" si="1896"/>
        <v/>
      </c>
      <c r="B6329" s="222">
        <f t="shared" si="1897"/>
        <v>0</v>
      </c>
      <c r="C6329" s="223"/>
      <c r="D6329" s="224" t="str">
        <f t="shared" si="1898"/>
        <v/>
      </c>
      <c r="E6329" s="225"/>
      <c r="F6329" s="228">
        <f t="shared" si="1899"/>
        <v>0</v>
      </c>
      <c r="G6329" s="286">
        <f>ROUND(E6329*F6329,2)</f>
        <v>0</v>
      </c>
    </row>
    <row r="6330" spans="1:7" s="229" customFormat="1" ht="24" customHeight="1" x14ac:dyDescent="0.2">
      <c r="A6330" s="224" t="str">
        <f t="shared" si="1896"/>
        <v/>
      </c>
      <c r="B6330" s="222">
        <f t="shared" si="1897"/>
        <v>0</v>
      </c>
      <c r="C6330" s="223"/>
      <c r="D6330" s="224" t="str">
        <f t="shared" si="1898"/>
        <v/>
      </c>
      <c r="E6330" s="225"/>
      <c r="F6330" s="228">
        <f t="shared" si="1899"/>
        <v>0</v>
      </c>
      <c r="G6330" s="286">
        <f t="shared" ref="G6330:G6335" si="1900">ROUND(E6330*F6330,2)</f>
        <v>0</v>
      </c>
    </row>
    <row r="6331" spans="1:7" s="229" customFormat="1" ht="24" customHeight="1" x14ac:dyDescent="0.2">
      <c r="A6331" s="224" t="str">
        <f t="shared" si="1896"/>
        <v/>
      </c>
      <c r="B6331" s="222">
        <f t="shared" si="1897"/>
        <v>0</v>
      </c>
      <c r="C6331" s="223"/>
      <c r="D6331" s="224" t="str">
        <f t="shared" si="1898"/>
        <v/>
      </c>
      <c r="E6331" s="225"/>
      <c r="F6331" s="228">
        <f t="shared" si="1899"/>
        <v>0</v>
      </c>
      <c r="G6331" s="286">
        <f t="shared" si="1900"/>
        <v>0</v>
      </c>
    </row>
    <row r="6332" spans="1:7" s="229" customFormat="1" ht="24" customHeight="1" x14ac:dyDescent="0.2">
      <c r="A6332" s="224" t="str">
        <f t="shared" si="1896"/>
        <v/>
      </c>
      <c r="B6332" s="222">
        <f t="shared" si="1897"/>
        <v>0</v>
      </c>
      <c r="C6332" s="223"/>
      <c r="D6332" s="224" t="str">
        <f t="shared" si="1898"/>
        <v/>
      </c>
      <c r="E6332" s="225"/>
      <c r="F6332" s="226">
        <f t="shared" si="1899"/>
        <v>0</v>
      </c>
      <c r="G6332" s="286">
        <f t="shared" si="1900"/>
        <v>0</v>
      </c>
    </row>
    <row r="6333" spans="1:7" s="229" customFormat="1" ht="24" customHeight="1" x14ac:dyDescent="0.2">
      <c r="A6333" s="224" t="str">
        <f t="shared" si="1896"/>
        <v/>
      </c>
      <c r="B6333" s="222">
        <f t="shared" si="1897"/>
        <v>0</v>
      </c>
      <c r="C6333" s="223"/>
      <c r="D6333" s="224" t="str">
        <f t="shared" si="1898"/>
        <v/>
      </c>
      <c r="E6333" s="225"/>
      <c r="F6333" s="226">
        <f t="shared" si="1899"/>
        <v>0</v>
      </c>
      <c r="G6333" s="286">
        <f t="shared" si="1900"/>
        <v>0</v>
      </c>
    </row>
    <row r="6334" spans="1:7" s="229" customFormat="1" ht="24" customHeight="1" x14ac:dyDescent="0.2">
      <c r="A6334" s="224" t="str">
        <f t="shared" si="1896"/>
        <v/>
      </c>
      <c r="B6334" s="222">
        <f t="shared" si="1897"/>
        <v>0</v>
      </c>
      <c r="C6334" s="223"/>
      <c r="D6334" s="224" t="str">
        <f t="shared" si="1898"/>
        <v/>
      </c>
      <c r="E6334" s="225"/>
      <c r="F6334" s="226">
        <f t="shared" si="1899"/>
        <v>0</v>
      </c>
      <c r="G6334" s="286">
        <f t="shared" si="1900"/>
        <v>0</v>
      </c>
    </row>
    <row r="6335" spans="1:7" s="229" customFormat="1" ht="24" customHeight="1" x14ac:dyDescent="0.2">
      <c r="A6335" s="224" t="str">
        <f t="shared" si="1896"/>
        <v/>
      </c>
      <c r="B6335" s="222">
        <f t="shared" si="1897"/>
        <v>0</v>
      </c>
      <c r="C6335" s="223"/>
      <c r="D6335" s="224" t="str">
        <f t="shared" si="1898"/>
        <v/>
      </c>
      <c r="E6335" s="225"/>
      <c r="F6335" s="226">
        <f t="shared" si="1899"/>
        <v>0</v>
      </c>
      <c r="G6335" s="286">
        <f t="shared" si="1900"/>
        <v>0</v>
      </c>
    </row>
    <row r="6336" spans="1:7" ht="24" customHeight="1" x14ac:dyDescent="0.2">
      <c r="A6336" s="287"/>
      <c r="D6336" s="97"/>
      <c r="E6336" s="98"/>
      <c r="F6336" s="273" t="s">
        <v>32</v>
      </c>
      <c r="G6336" s="288">
        <f>SUBTOTAL(9,G6328:G6335)</f>
        <v>0</v>
      </c>
    </row>
    <row r="6337" spans="1:7" ht="24" customHeight="1" x14ac:dyDescent="0.2">
      <c r="A6337" s="287"/>
      <c r="C6337" s="107" t="s">
        <v>606</v>
      </c>
      <c r="D6337" s="97"/>
      <c r="E6337" s="98"/>
      <c r="G6337" s="289"/>
    </row>
    <row r="6338" spans="1:7" s="229" customFormat="1" ht="24" customHeight="1" x14ac:dyDescent="0.2">
      <c r="A6338" s="224" t="str">
        <f t="shared" ref="A6338:A6346" si="1901">IFERROR(VLOOKUP(C6338,Tabla_Insumos,4,FALSE),"")</f>
        <v/>
      </c>
      <c r="B6338" s="222" t="str">
        <f t="shared" ref="B6338:B6346" si="1902">IFERROR(VLOOKUP(C6338,Tabla_Insumos,5,FALSE),"")</f>
        <v/>
      </c>
      <c r="C6338" s="223"/>
      <c r="D6338" s="224" t="str">
        <f t="shared" ref="D6338:D6346" si="1903">IFERROR(VLOOKUP(C6338,Tabla_Insumos,2,FALSE),"")</f>
        <v/>
      </c>
      <c r="E6338" s="225"/>
      <c r="F6338" s="226">
        <f t="shared" ref="F6338:F6346" si="1904">IFERROR(VLOOKUP(C6338,Tabla_Insumos,3,FALSE),0)</f>
        <v>0</v>
      </c>
      <c r="G6338" s="286">
        <f t="shared" ref="G6338:G6346" si="1905">ROUND(E6338*F6338,2)</f>
        <v>0</v>
      </c>
    </row>
    <row r="6339" spans="1:7" s="229" customFormat="1" ht="24" customHeight="1" x14ac:dyDescent="0.2">
      <c r="A6339" s="224" t="str">
        <f t="shared" si="1901"/>
        <v/>
      </c>
      <c r="B6339" s="222" t="str">
        <f t="shared" si="1902"/>
        <v/>
      </c>
      <c r="C6339" s="223"/>
      <c r="D6339" s="224" t="str">
        <f t="shared" si="1903"/>
        <v/>
      </c>
      <c r="E6339" s="225"/>
      <c r="F6339" s="226">
        <f t="shared" si="1904"/>
        <v>0</v>
      </c>
      <c r="G6339" s="286">
        <f t="shared" si="1905"/>
        <v>0</v>
      </c>
    </row>
    <row r="6340" spans="1:7" s="229" customFormat="1" ht="24" customHeight="1" x14ac:dyDescent="0.2">
      <c r="A6340" s="224" t="str">
        <f t="shared" si="1901"/>
        <v/>
      </c>
      <c r="B6340" s="222" t="str">
        <f t="shared" si="1902"/>
        <v/>
      </c>
      <c r="C6340" s="223"/>
      <c r="D6340" s="224" t="str">
        <f t="shared" si="1903"/>
        <v/>
      </c>
      <c r="E6340" s="225"/>
      <c r="F6340" s="226">
        <f t="shared" si="1904"/>
        <v>0</v>
      </c>
      <c r="G6340" s="286">
        <f t="shared" si="1905"/>
        <v>0</v>
      </c>
    </row>
    <row r="6341" spans="1:7" s="229" customFormat="1" ht="24" customHeight="1" x14ac:dyDescent="0.2">
      <c r="A6341" s="224" t="str">
        <f t="shared" si="1901"/>
        <v/>
      </c>
      <c r="B6341" s="222" t="str">
        <f t="shared" si="1902"/>
        <v/>
      </c>
      <c r="C6341" s="223"/>
      <c r="D6341" s="224" t="str">
        <f t="shared" si="1903"/>
        <v/>
      </c>
      <c r="E6341" s="225"/>
      <c r="F6341" s="226">
        <f t="shared" si="1904"/>
        <v>0</v>
      </c>
      <c r="G6341" s="286">
        <f t="shared" si="1905"/>
        <v>0</v>
      </c>
    </row>
    <row r="6342" spans="1:7" s="229" customFormat="1" ht="24" customHeight="1" x14ac:dyDescent="0.2">
      <c r="A6342" s="224" t="str">
        <f t="shared" si="1901"/>
        <v/>
      </c>
      <c r="B6342" s="222" t="str">
        <f t="shared" si="1902"/>
        <v/>
      </c>
      <c r="C6342" s="223"/>
      <c r="D6342" s="224" t="str">
        <f t="shared" si="1903"/>
        <v/>
      </c>
      <c r="E6342" s="225"/>
      <c r="F6342" s="226">
        <f t="shared" si="1904"/>
        <v>0</v>
      </c>
      <c r="G6342" s="286">
        <f t="shared" si="1905"/>
        <v>0</v>
      </c>
    </row>
    <row r="6343" spans="1:7" s="229" customFormat="1" ht="24" customHeight="1" x14ac:dyDescent="0.2">
      <c r="A6343" s="224" t="str">
        <f t="shared" si="1901"/>
        <v/>
      </c>
      <c r="B6343" s="222" t="str">
        <f t="shared" si="1902"/>
        <v/>
      </c>
      <c r="C6343" s="223"/>
      <c r="D6343" s="224" t="str">
        <f t="shared" si="1903"/>
        <v/>
      </c>
      <c r="E6343" s="225"/>
      <c r="F6343" s="226">
        <f t="shared" si="1904"/>
        <v>0</v>
      </c>
      <c r="G6343" s="286">
        <f t="shared" si="1905"/>
        <v>0</v>
      </c>
    </row>
    <row r="6344" spans="1:7" s="229" customFormat="1" ht="24" customHeight="1" x14ac:dyDescent="0.2">
      <c r="A6344" s="224" t="str">
        <f t="shared" si="1901"/>
        <v/>
      </c>
      <c r="B6344" s="222" t="str">
        <f t="shared" si="1902"/>
        <v/>
      </c>
      <c r="C6344" s="223"/>
      <c r="D6344" s="224" t="str">
        <f t="shared" si="1903"/>
        <v/>
      </c>
      <c r="E6344" s="225"/>
      <c r="F6344" s="226">
        <f t="shared" si="1904"/>
        <v>0</v>
      </c>
      <c r="G6344" s="286">
        <f t="shared" si="1905"/>
        <v>0</v>
      </c>
    </row>
    <row r="6345" spans="1:7" s="229" customFormat="1" ht="24" customHeight="1" x14ac:dyDescent="0.2">
      <c r="A6345" s="224" t="str">
        <f t="shared" si="1901"/>
        <v/>
      </c>
      <c r="B6345" s="222" t="str">
        <f t="shared" si="1902"/>
        <v/>
      </c>
      <c r="C6345" s="223"/>
      <c r="D6345" s="224" t="str">
        <f t="shared" si="1903"/>
        <v/>
      </c>
      <c r="E6345" s="225"/>
      <c r="F6345" s="226">
        <f t="shared" si="1904"/>
        <v>0</v>
      </c>
      <c r="G6345" s="286">
        <f t="shared" si="1905"/>
        <v>0</v>
      </c>
    </row>
    <row r="6346" spans="1:7" s="229" customFormat="1" ht="24" customHeight="1" x14ac:dyDescent="0.2">
      <c r="A6346" s="224" t="str">
        <f t="shared" si="1901"/>
        <v/>
      </c>
      <c r="B6346" s="222" t="str">
        <f t="shared" si="1902"/>
        <v/>
      </c>
      <c r="C6346" s="223"/>
      <c r="D6346" s="224" t="str">
        <f t="shared" si="1903"/>
        <v/>
      </c>
      <c r="E6346" s="225"/>
      <c r="F6346" s="226">
        <f t="shared" si="1904"/>
        <v>0</v>
      </c>
      <c r="G6346" s="286">
        <f t="shared" si="1905"/>
        <v>0</v>
      </c>
    </row>
    <row r="6347" spans="1:7" ht="24" customHeight="1" x14ac:dyDescent="0.2">
      <c r="A6347" s="290"/>
      <c r="B6347" s="97"/>
      <c r="D6347" s="97"/>
      <c r="E6347" s="98"/>
      <c r="F6347" s="273" t="s">
        <v>33</v>
      </c>
      <c r="G6347" s="288">
        <f>SUBTOTAL(9,G6338:G6346)</f>
        <v>0</v>
      </c>
    </row>
    <row r="6348" spans="1:7" ht="24" customHeight="1" x14ac:dyDescent="0.2">
      <c r="A6348" s="291"/>
      <c r="B6348" s="97"/>
      <c r="D6348" s="97"/>
      <c r="E6348" s="98"/>
      <c r="G6348" s="289"/>
    </row>
    <row r="6349" spans="1:7" ht="24" customHeight="1" x14ac:dyDescent="0.2">
      <c r="A6349" s="292" t="str">
        <f>B6307</f>
        <v/>
      </c>
      <c r="B6349" s="293" t="str">
        <f>C6307</f>
        <v/>
      </c>
      <c r="C6349" s="104"/>
      <c r="D6349" s="104" t="s">
        <v>34</v>
      </c>
      <c r="E6349" s="105"/>
      <c r="F6349" s="295" t="s">
        <v>35</v>
      </c>
      <c r="G6349" s="294">
        <f>SUBTOTAL(9,G6312:G6348)</f>
        <v>0</v>
      </c>
    </row>
    <row r="6351" spans="1:7" ht="24" customHeight="1" x14ac:dyDescent="0.2">
      <c r="A6351" s="274" t="s">
        <v>37</v>
      </c>
      <c r="B6351" s="275"/>
      <c r="C6351" s="275"/>
      <c r="D6351" s="275"/>
      <c r="E6351" s="275"/>
      <c r="F6351" s="275"/>
      <c r="G6351" s="276"/>
    </row>
    <row r="6352" spans="1:7" ht="24" customHeight="1" x14ac:dyDescent="0.2">
      <c r="A6352" s="277" t="s">
        <v>602</v>
      </c>
      <c r="B6352" s="93" t="str">
        <f>Comitente</f>
        <v>DIRECCION PROVINCIAL DE ESPACIOS VERDES</v>
      </c>
      <c r="C6352" s="89"/>
      <c r="D6352" s="94"/>
      <c r="E6352" s="94"/>
      <c r="F6352" s="95"/>
      <c r="G6352" s="278"/>
    </row>
    <row r="6353" spans="1:123" ht="24" customHeight="1" x14ac:dyDescent="0.2">
      <c r="A6353" s="277" t="s">
        <v>603</v>
      </c>
      <c r="B6353" s="93">
        <f>Contratista</f>
        <v>0</v>
      </c>
      <c r="C6353" s="90"/>
      <c r="D6353" s="90"/>
      <c r="E6353" s="90"/>
      <c r="F6353" s="96"/>
      <c r="G6353" s="279"/>
    </row>
    <row r="6354" spans="1:123" ht="24" customHeight="1" x14ac:dyDescent="0.2">
      <c r="A6354" s="277" t="s">
        <v>24</v>
      </c>
      <c r="B6354" s="93" t="str">
        <f>Obra</f>
        <v>EXTRACCION DE MANGRULLO EXISTENTE, PROVISION DE NUEVO MANGRULLO Y REFUNCIONALIZACION DE JUEGOS DE NIÑOS EN PARQUE DE MAYO</v>
      </c>
      <c r="C6354" s="90"/>
      <c r="D6354" s="90"/>
      <c r="E6354" s="90"/>
      <c r="F6354" s="96" t="s">
        <v>38</v>
      </c>
      <c r="G6354" s="280">
        <f>Fecha_Base</f>
        <v>44865</v>
      </c>
    </row>
    <row r="6355" spans="1:123" ht="24" customHeight="1" x14ac:dyDescent="0.2">
      <c r="A6355" s="281" t="s">
        <v>601</v>
      </c>
      <c r="B6355" s="91" t="str">
        <f>Ubicación</f>
        <v>CAPITAL</v>
      </c>
      <c r="C6355" s="91"/>
      <c r="D6355" s="97"/>
      <c r="E6355" s="98"/>
      <c r="G6355" s="282"/>
    </row>
    <row r="6356" spans="1:123" ht="24" customHeight="1" x14ac:dyDescent="0.2">
      <c r="A6356" s="281" t="s">
        <v>39</v>
      </c>
      <c r="B6356" s="100" t="str">
        <f>IFERROR(VALUE(LEFT(B6357,FIND(".",B6357)-1)),"")</f>
        <v/>
      </c>
      <c r="C6356" s="92" t="str">
        <f>IFERROR(VLOOKUP(B6356,Tabla_CyP,2,FALSE),"")</f>
        <v/>
      </c>
      <c r="E6356" s="98"/>
      <c r="G6356" s="282"/>
    </row>
    <row r="6357" spans="1:123" ht="24" customHeight="1" x14ac:dyDescent="0.2">
      <c r="A6357" s="281" t="s">
        <v>25</v>
      </c>
      <c r="B6357" s="101" t="str">
        <f>IFERROR(VLOOKUP(COUNTIF($A$1:A6357,"ANALISIS DE PRECIOS"),Tabla_NumeroItem,2,FALSE),"")</f>
        <v/>
      </c>
      <c r="C6357" s="92" t="str">
        <f>IFERROR(VLOOKUP(B6357,Tabla_CyP,2,FALSE),"")</f>
        <v/>
      </c>
      <c r="D6357" s="97"/>
      <c r="E6357" s="98"/>
      <c r="F6357" s="96" t="s">
        <v>26</v>
      </c>
      <c r="G6357" s="283" t="str">
        <f>IFERROR(VLOOKUP(B6357,Tabla_CyP,4,FALSE),"")</f>
        <v/>
      </c>
    </row>
    <row r="6358" spans="1:123" ht="24" customHeight="1" x14ac:dyDescent="0.2">
      <c r="A6358" s="281"/>
      <c r="B6358" s="91"/>
      <c r="D6358" s="97"/>
      <c r="E6358" s="98"/>
      <c r="G6358" s="282"/>
    </row>
    <row r="6359" spans="1:123" ht="24" customHeight="1" x14ac:dyDescent="0.2">
      <c r="A6359" s="334" t="s">
        <v>507</v>
      </c>
      <c r="B6359" s="335"/>
      <c r="C6359" s="336" t="s">
        <v>0</v>
      </c>
      <c r="D6359" s="336" t="s">
        <v>27</v>
      </c>
      <c r="E6359" s="338" t="s">
        <v>28</v>
      </c>
      <c r="F6359" s="340" t="s">
        <v>29</v>
      </c>
      <c r="G6359" s="340" t="s">
        <v>30</v>
      </c>
    </row>
    <row r="6360" spans="1:123" s="97" customFormat="1" ht="24" customHeight="1" x14ac:dyDescent="0.2">
      <c r="A6360" s="102" t="s">
        <v>508</v>
      </c>
      <c r="B6360" s="102" t="s">
        <v>509</v>
      </c>
      <c r="C6360" s="337"/>
      <c r="D6360" s="337"/>
      <c r="E6360" s="339"/>
      <c r="F6360" s="341"/>
      <c r="G6360" s="341"/>
      <c r="H6360" s="230"/>
      <c r="I6360" s="230"/>
      <c r="J6360" s="230"/>
      <c r="K6360" s="230"/>
      <c r="L6360" s="230"/>
      <c r="M6360" s="230"/>
      <c r="N6360" s="230"/>
      <c r="O6360" s="230"/>
      <c r="P6360" s="230"/>
      <c r="Q6360" s="230"/>
      <c r="R6360" s="230"/>
      <c r="S6360" s="230"/>
      <c r="T6360" s="230"/>
      <c r="U6360" s="230"/>
      <c r="V6360" s="230"/>
      <c r="W6360" s="230"/>
      <c r="X6360" s="230"/>
      <c r="Y6360" s="230"/>
      <c r="Z6360" s="230"/>
      <c r="AA6360" s="230"/>
      <c r="AB6360" s="230"/>
      <c r="AC6360" s="230"/>
      <c r="AD6360" s="230"/>
      <c r="AE6360" s="230"/>
      <c r="AF6360" s="230"/>
      <c r="AG6360" s="230"/>
      <c r="AH6360" s="230"/>
      <c r="AI6360" s="230"/>
      <c r="AJ6360" s="230"/>
      <c r="AK6360" s="230"/>
      <c r="AL6360" s="230"/>
      <c r="AM6360" s="230"/>
      <c r="AN6360" s="230"/>
      <c r="AO6360" s="230"/>
      <c r="AP6360" s="230"/>
      <c r="AQ6360" s="230"/>
      <c r="AR6360" s="230"/>
      <c r="AS6360" s="230"/>
      <c r="AT6360" s="230"/>
      <c r="AU6360" s="230"/>
      <c r="AV6360" s="230"/>
      <c r="AW6360" s="230"/>
      <c r="AX6360" s="230"/>
      <c r="AY6360" s="230"/>
      <c r="AZ6360" s="230"/>
      <c r="BA6360" s="230"/>
      <c r="BB6360" s="230"/>
      <c r="BC6360" s="230"/>
      <c r="BD6360" s="230"/>
      <c r="BE6360" s="230"/>
      <c r="BF6360" s="230"/>
      <c r="BG6360" s="230"/>
      <c r="BH6360" s="230"/>
      <c r="BI6360" s="230"/>
      <c r="BJ6360" s="230"/>
      <c r="BK6360" s="230"/>
      <c r="BL6360" s="230"/>
      <c r="BM6360" s="230"/>
      <c r="BN6360" s="230"/>
      <c r="BO6360" s="230"/>
      <c r="BP6360" s="230"/>
      <c r="BQ6360" s="230"/>
      <c r="BR6360" s="230"/>
      <c r="BS6360" s="230"/>
      <c r="BT6360" s="230"/>
      <c r="BU6360" s="230"/>
      <c r="BV6360" s="230"/>
      <c r="BW6360" s="230"/>
      <c r="BX6360" s="230"/>
      <c r="BY6360" s="230"/>
      <c r="BZ6360" s="230"/>
      <c r="CA6360" s="230"/>
      <c r="CB6360" s="230"/>
      <c r="CC6360" s="230"/>
      <c r="CD6360" s="230"/>
      <c r="CE6360" s="230"/>
      <c r="CF6360" s="230"/>
      <c r="CG6360" s="230"/>
      <c r="CH6360" s="230"/>
      <c r="CI6360" s="230"/>
      <c r="CJ6360" s="230"/>
      <c r="CK6360" s="230"/>
      <c r="CL6360" s="230"/>
      <c r="CM6360" s="230"/>
      <c r="CN6360" s="230"/>
      <c r="CO6360" s="230"/>
      <c r="CP6360" s="230"/>
      <c r="CQ6360" s="230"/>
      <c r="CR6360" s="230"/>
      <c r="CS6360" s="230"/>
      <c r="CT6360" s="230"/>
      <c r="CU6360" s="230"/>
      <c r="CV6360" s="230"/>
      <c r="CW6360" s="230"/>
      <c r="CX6360" s="230"/>
      <c r="CY6360" s="230"/>
      <c r="CZ6360" s="230"/>
      <c r="DA6360" s="230"/>
      <c r="DB6360" s="230"/>
      <c r="DC6360" s="230"/>
      <c r="DD6360" s="230"/>
      <c r="DE6360" s="230"/>
      <c r="DF6360" s="230"/>
      <c r="DG6360" s="230"/>
      <c r="DH6360" s="230"/>
      <c r="DI6360" s="230"/>
      <c r="DJ6360" s="230"/>
      <c r="DK6360" s="230"/>
      <c r="DL6360" s="230"/>
      <c r="DM6360" s="230"/>
      <c r="DN6360" s="230"/>
      <c r="DO6360" s="230"/>
      <c r="DP6360" s="230"/>
      <c r="DQ6360" s="230"/>
      <c r="DR6360" s="230"/>
      <c r="DS6360" s="230"/>
    </row>
    <row r="6361" spans="1:123" ht="24" customHeight="1" x14ac:dyDescent="0.2">
      <c r="A6361" s="284"/>
      <c r="B6361" s="103"/>
      <c r="C6361" s="143" t="s">
        <v>604</v>
      </c>
      <c r="D6361" s="104"/>
      <c r="E6361" s="105"/>
      <c r="F6361" s="106"/>
      <c r="G6361" s="285"/>
    </row>
    <row r="6362" spans="1:123" s="229" customFormat="1" ht="24" customHeight="1" x14ac:dyDescent="0.2">
      <c r="A6362" s="224" t="str">
        <f t="shared" ref="A6362:A6375" si="1906">IFERROR(VLOOKUP(C6362,Tabla_Insumos,4,FALSE),"")</f>
        <v/>
      </c>
      <c r="B6362" s="222" t="str">
        <f>IFERROR(VLOOKUP(C6362,Tabla_Insumos,5,FALSE),"")</f>
        <v/>
      </c>
      <c r="C6362" s="223"/>
      <c r="D6362" s="224" t="str">
        <f t="shared" ref="D6362:D6375" si="1907">IFERROR(VLOOKUP(C6362,Tabla_Insumos,2,FALSE),"")</f>
        <v/>
      </c>
      <c r="E6362" s="225"/>
      <c r="F6362" s="226">
        <f t="shared" ref="F6362:F6375" si="1908">IFERROR(VLOOKUP(C6362,Tabla_Insumos,3,FALSE),0)</f>
        <v>0</v>
      </c>
      <c r="G6362" s="286">
        <f>ROUND(E6362*F6362,2)</f>
        <v>0</v>
      </c>
    </row>
    <row r="6363" spans="1:123" s="229" customFormat="1" ht="24" customHeight="1" x14ac:dyDescent="0.2">
      <c r="A6363" s="224" t="str">
        <f t="shared" si="1906"/>
        <v/>
      </c>
      <c r="B6363" s="222" t="str">
        <f t="shared" ref="B6363:B6375" si="1909">IFERROR(VLOOKUP(C6363,Tabla_Insumos,5,FALSE),"")</f>
        <v/>
      </c>
      <c r="C6363" s="223"/>
      <c r="D6363" s="224" t="str">
        <f t="shared" si="1907"/>
        <v/>
      </c>
      <c r="E6363" s="225"/>
      <c r="F6363" s="226">
        <f t="shared" si="1908"/>
        <v>0</v>
      </c>
      <c r="G6363" s="286">
        <f t="shared" ref="G6363:G6375" si="1910">ROUND(E6363*F6363,2)</f>
        <v>0</v>
      </c>
    </row>
    <row r="6364" spans="1:123" s="229" customFormat="1" ht="24" customHeight="1" x14ac:dyDescent="0.2">
      <c r="A6364" s="224" t="str">
        <f t="shared" si="1906"/>
        <v/>
      </c>
      <c r="B6364" s="222" t="str">
        <f t="shared" si="1909"/>
        <v/>
      </c>
      <c r="C6364" s="223"/>
      <c r="D6364" s="224" t="str">
        <f t="shared" si="1907"/>
        <v/>
      </c>
      <c r="E6364" s="225"/>
      <c r="F6364" s="226">
        <f t="shared" si="1908"/>
        <v>0</v>
      </c>
      <c r="G6364" s="286">
        <f t="shared" si="1910"/>
        <v>0</v>
      </c>
    </row>
    <row r="6365" spans="1:123" s="229" customFormat="1" ht="24" customHeight="1" x14ac:dyDescent="0.2">
      <c r="A6365" s="224" t="str">
        <f t="shared" si="1906"/>
        <v/>
      </c>
      <c r="B6365" s="222" t="str">
        <f t="shared" si="1909"/>
        <v/>
      </c>
      <c r="C6365" s="223"/>
      <c r="D6365" s="224" t="str">
        <f t="shared" si="1907"/>
        <v/>
      </c>
      <c r="E6365" s="225"/>
      <c r="F6365" s="226">
        <f t="shared" si="1908"/>
        <v>0</v>
      </c>
      <c r="G6365" s="286">
        <f t="shared" si="1910"/>
        <v>0</v>
      </c>
    </row>
    <row r="6366" spans="1:123" s="229" customFormat="1" ht="24" customHeight="1" x14ac:dyDescent="0.2">
      <c r="A6366" s="224" t="str">
        <f t="shared" si="1906"/>
        <v/>
      </c>
      <c r="B6366" s="222" t="str">
        <f t="shared" si="1909"/>
        <v/>
      </c>
      <c r="C6366" s="223"/>
      <c r="D6366" s="224" t="str">
        <f t="shared" si="1907"/>
        <v/>
      </c>
      <c r="E6366" s="225"/>
      <c r="F6366" s="226">
        <f t="shared" si="1908"/>
        <v>0</v>
      </c>
      <c r="G6366" s="286">
        <f t="shared" si="1910"/>
        <v>0</v>
      </c>
    </row>
    <row r="6367" spans="1:123" s="229" customFormat="1" ht="24" customHeight="1" x14ac:dyDescent="0.2">
      <c r="A6367" s="224" t="str">
        <f t="shared" si="1906"/>
        <v/>
      </c>
      <c r="B6367" s="222" t="str">
        <f t="shared" si="1909"/>
        <v/>
      </c>
      <c r="C6367" s="223"/>
      <c r="D6367" s="224" t="str">
        <f t="shared" si="1907"/>
        <v/>
      </c>
      <c r="E6367" s="225"/>
      <c r="F6367" s="226">
        <f t="shared" si="1908"/>
        <v>0</v>
      </c>
      <c r="G6367" s="286">
        <f t="shared" si="1910"/>
        <v>0</v>
      </c>
    </row>
    <row r="6368" spans="1:123" s="229" customFormat="1" ht="24" customHeight="1" x14ac:dyDescent="0.2">
      <c r="A6368" s="224" t="str">
        <f t="shared" si="1906"/>
        <v/>
      </c>
      <c r="B6368" s="222" t="str">
        <f t="shared" si="1909"/>
        <v/>
      </c>
      <c r="C6368" s="223"/>
      <c r="D6368" s="224" t="str">
        <f t="shared" si="1907"/>
        <v/>
      </c>
      <c r="E6368" s="225"/>
      <c r="F6368" s="226">
        <f t="shared" si="1908"/>
        <v>0</v>
      </c>
      <c r="G6368" s="286">
        <f t="shared" si="1910"/>
        <v>0</v>
      </c>
    </row>
    <row r="6369" spans="1:7" s="229" customFormat="1" ht="24" customHeight="1" x14ac:dyDescent="0.2">
      <c r="A6369" s="224" t="str">
        <f t="shared" si="1906"/>
        <v/>
      </c>
      <c r="B6369" s="222" t="str">
        <f t="shared" si="1909"/>
        <v/>
      </c>
      <c r="C6369" s="223"/>
      <c r="D6369" s="224" t="str">
        <f t="shared" si="1907"/>
        <v/>
      </c>
      <c r="E6369" s="225"/>
      <c r="F6369" s="226">
        <f t="shared" si="1908"/>
        <v>0</v>
      </c>
      <c r="G6369" s="286">
        <f t="shared" si="1910"/>
        <v>0</v>
      </c>
    </row>
    <row r="6370" spans="1:7" s="229" customFormat="1" ht="24" customHeight="1" x14ac:dyDescent="0.2">
      <c r="A6370" s="224" t="str">
        <f t="shared" si="1906"/>
        <v/>
      </c>
      <c r="B6370" s="222" t="str">
        <f t="shared" si="1909"/>
        <v/>
      </c>
      <c r="C6370" s="223"/>
      <c r="D6370" s="224" t="str">
        <f t="shared" si="1907"/>
        <v/>
      </c>
      <c r="E6370" s="225"/>
      <c r="F6370" s="226">
        <f t="shared" si="1908"/>
        <v>0</v>
      </c>
      <c r="G6370" s="286">
        <f t="shared" si="1910"/>
        <v>0</v>
      </c>
    </row>
    <row r="6371" spans="1:7" s="229" customFormat="1" ht="24" customHeight="1" x14ac:dyDescent="0.2">
      <c r="A6371" s="224" t="str">
        <f t="shared" si="1906"/>
        <v/>
      </c>
      <c r="B6371" s="222" t="str">
        <f t="shared" si="1909"/>
        <v/>
      </c>
      <c r="C6371" s="223"/>
      <c r="D6371" s="224" t="str">
        <f t="shared" si="1907"/>
        <v/>
      </c>
      <c r="E6371" s="225"/>
      <c r="F6371" s="226">
        <f t="shared" si="1908"/>
        <v>0</v>
      </c>
      <c r="G6371" s="286">
        <f t="shared" si="1910"/>
        <v>0</v>
      </c>
    </row>
    <row r="6372" spans="1:7" s="229" customFormat="1" ht="24" customHeight="1" x14ac:dyDescent="0.2">
      <c r="A6372" s="224" t="str">
        <f t="shared" si="1906"/>
        <v/>
      </c>
      <c r="B6372" s="222" t="str">
        <f t="shared" si="1909"/>
        <v/>
      </c>
      <c r="C6372" s="223"/>
      <c r="D6372" s="224" t="str">
        <f t="shared" si="1907"/>
        <v/>
      </c>
      <c r="E6372" s="225"/>
      <c r="F6372" s="226">
        <f t="shared" si="1908"/>
        <v>0</v>
      </c>
      <c r="G6372" s="286">
        <f t="shared" si="1910"/>
        <v>0</v>
      </c>
    </row>
    <row r="6373" spans="1:7" s="229" customFormat="1" ht="24" customHeight="1" x14ac:dyDescent="0.2">
      <c r="A6373" s="224" t="str">
        <f t="shared" si="1906"/>
        <v/>
      </c>
      <c r="B6373" s="222" t="str">
        <f t="shared" si="1909"/>
        <v/>
      </c>
      <c r="C6373" s="223"/>
      <c r="D6373" s="224" t="str">
        <f t="shared" si="1907"/>
        <v/>
      </c>
      <c r="E6373" s="225"/>
      <c r="F6373" s="226">
        <f t="shared" si="1908"/>
        <v>0</v>
      </c>
      <c r="G6373" s="286">
        <f t="shared" si="1910"/>
        <v>0</v>
      </c>
    </row>
    <row r="6374" spans="1:7" s="229" customFormat="1" ht="24" customHeight="1" x14ac:dyDescent="0.2">
      <c r="A6374" s="224" t="str">
        <f t="shared" si="1906"/>
        <v/>
      </c>
      <c r="B6374" s="222" t="str">
        <f t="shared" si="1909"/>
        <v/>
      </c>
      <c r="C6374" s="223"/>
      <c r="D6374" s="224" t="str">
        <f t="shared" si="1907"/>
        <v/>
      </c>
      <c r="E6374" s="225"/>
      <c r="F6374" s="226">
        <f t="shared" si="1908"/>
        <v>0</v>
      </c>
      <c r="G6374" s="286">
        <f t="shared" si="1910"/>
        <v>0</v>
      </c>
    </row>
    <row r="6375" spans="1:7" s="229" customFormat="1" ht="24" customHeight="1" x14ac:dyDescent="0.2">
      <c r="A6375" s="224" t="str">
        <f t="shared" si="1906"/>
        <v/>
      </c>
      <c r="B6375" s="222" t="str">
        <f t="shared" si="1909"/>
        <v/>
      </c>
      <c r="C6375" s="223"/>
      <c r="D6375" s="224" t="str">
        <f t="shared" si="1907"/>
        <v/>
      </c>
      <c r="E6375" s="225"/>
      <c r="F6375" s="227">
        <f t="shared" si="1908"/>
        <v>0</v>
      </c>
      <c r="G6375" s="286">
        <f t="shared" si="1910"/>
        <v>0</v>
      </c>
    </row>
    <row r="6376" spans="1:7" ht="24" customHeight="1" x14ac:dyDescent="0.2">
      <c r="A6376" s="287"/>
      <c r="D6376" s="97"/>
      <c r="E6376" s="98"/>
      <c r="F6376" s="273" t="s">
        <v>31</v>
      </c>
      <c r="G6376" s="288">
        <f>SUBTOTAL(9,G6362:G6375)</f>
        <v>0</v>
      </c>
    </row>
    <row r="6377" spans="1:7" ht="24" customHeight="1" x14ac:dyDescent="0.2">
      <c r="A6377" s="287"/>
      <c r="C6377" s="107" t="s">
        <v>605</v>
      </c>
      <c r="D6377" s="97"/>
      <c r="E6377" s="98"/>
      <c r="G6377" s="289"/>
    </row>
    <row r="6378" spans="1:7" s="229" customFormat="1" ht="24" customHeight="1" x14ac:dyDescent="0.2">
      <c r="A6378" s="224" t="str">
        <f t="shared" ref="A6378:A6385" si="1911">IFERROR(VLOOKUP(C6378,Tabla_Insumos,4,FALSE),"")</f>
        <v/>
      </c>
      <c r="B6378" s="222">
        <f t="shared" ref="B6378:B6385" si="1912">IFERROR(VLOOKUP(A6378,Tabla_Indices,5,FALSE),"")</f>
        <v>0</v>
      </c>
      <c r="C6378" s="223"/>
      <c r="D6378" s="224" t="str">
        <f t="shared" ref="D6378:D6385" si="1913">IFERROR(VLOOKUP(C6378,Tabla_Insumos,2,FALSE),"")</f>
        <v/>
      </c>
      <c r="E6378" s="225"/>
      <c r="F6378" s="228">
        <f t="shared" ref="F6378:F6385" si="1914">IFERROR(VLOOKUP(C6378,Tabla_Insumos,3,FALSE),0)</f>
        <v>0</v>
      </c>
      <c r="G6378" s="286">
        <f>ROUND(E6378*F6378,2)</f>
        <v>0</v>
      </c>
    </row>
    <row r="6379" spans="1:7" s="229" customFormat="1" ht="24" customHeight="1" x14ac:dyDescent="0.2">
      <c r="A6379" s="224" t="str">
        <f t="shared" si="1911"/>
        <v/>
      </c>
      <c r="B6379" s="222">
        <f t="shared" si="1912"/>
        <v>0</v>
      </c>
      <c r="C6379" s="223"/>
      <c r="D6379" s="224" t="str">
        <f t="shared" si="1913"/>
        <v/>
      </c>
      <c r="E6379" s="225"/>
      <c r="F6379" s="228">
        <f t="shared" si="1914"/>
        <v>0</v>
      </c>
      <c r="G6379" s="286">
        <f>ROUND(E6379*F6379,2)</f>
        <v>0</v>
      </c>
    </row>
    <row r="6380" spans="1:7" s="229" customFormat="1" ht="24" customHeight="1" x14ac:dyDescent="0.2">
      <c r="A6380" s="224" t="str">
        <f t="shared" si="1911"/>
        <v/>
      </c>
      <c r="B6380" s="222">
        <f t="shared" si="1912"/>
        <v>0</v>
      </c>
      <c r="C6380" s="223"/>
      <c r="D6380" s="224" t="str">
        <f t="shared" si="1913"/>
        <v/>
      </c>
      <c r="E6380" s="225"/>
      <c r="F6380" s="228">
        <f t="shared" si="1914"/>
        <v>0</v>
      </c>
      <c r="G6380" s="286">
        <f t="shared" ref="G6380:G6385" si="1915">ROUND(E6380*F6380,2)</f>
        <v>0</v>
      </c>
    </row>
    <row r="6381" spans="1:7" s="229" customFormat="1" ht="24" customHeight="1" x14ac:dyDescent="0.2">
      <c r="A6381" s="224" t="str">
        <f t="shared" si="1911"/>
        <v/>
      </c>
      <c r="B6381" s="222">
        <f t="shared" si="1912"/>
        <v>0</v>
      </c>
      <c r="C6381" s="223"/>
      <c r="D6381" s="224" t="str">
        <f t="shared" si="1913"/>
        <v/>
      </c>
      <c r="E6381" s="225"/>
      <c r="F6381" s="228">
        <f t="shared" si="1914"/>
        <v>0</v>
      </c>
      <c r="G6381" s="286">
        <f t="shared" si="1915"/>
        <v>0</v>
      </c>
    </row>
    <row r="6382" spans="1:7" s="229" customFormat="1" ht="24" customHeight="1" x14ac:dyDescent="0.2">
      <c r="A6382" s="224" t="str">
        <f t="shared" si="1911"/>
        <v/>
      </c>
      <c r="B6382" s="222">
        <f t="shared" si="1912"/>
        <v>0</v>
      </c>
      <c r="C6382" s="223"/>
      <c r="D6382" s="224" t="str">
        <f t="shared" si="1913"/>
        <v/>
      </c>
      <c r="E6382" s="225"/>
      <c r="F6382" s="226">
        <f t="shared" si="1914"/>
        <v>0</v>
      </c>
      <c r="G6382" s="286">
        <f t="shared" si="1915"/>
        <v>0</v>
      </c>
    </row>
    <row r="6383" spans="1:7" s="229" customFormat="1" ht="24" customHeight="1" x14ac:dyDescent="0.2">
      <c r="A6383" s="224" t="str">
        <f t="shared" si="1911"/>
        <v/>
      </c>
      <c r="B6383" s="222">
        <f t="shared" si="1912"/>
        <v>0</v>
      </c>
      <c r="C6383" s="223"/>
      <c r="D6383" s="224" t="str">
        <f t="shared" si="1913"/>
        <v/>
      </c>
      <c r="E6383" s="225"/>
      <c r="F6383" s="226">
        <f t="shared" si="1914"/>
        <v>0</v>
      </c>
      <c r="G6383" s="286">
        <f t="shared" si="1915"/>
        <v>0</v>
      </c>
    </row>
    <row r="6384" spans="1:7" s="229" customFormat="1" ht="24" customHeight="1" x14ac:dyDescent="0.2">
      <c r="A6384" s="224" t="str">
        <f t="shared" si="1911"/>
        <v/>
      </c>
      <c r="B6384" s="222">
        <f t="shared" si="1912"/>
        <v>0</v>
      </c>
      <c r="C6384" s="223"/>
      <c r="D6384" s="224" t="str">
        <f t="shared" si="1913"/>
        <v/>
      </c>
      <c r="E6384" s="225"/>
      <c r="F6384" s="226">
        <f t="shared" si="1914"/>
        <v>0</v>
      </c>
      <c r="G6384" s="286">
        <f t="shared" si="1915"/>
        <v>0</v>
      </c>
    </row>
    <row r="6385" spans="1:7" s="229" customFormat="1" ht="24" customHeight="1" x14ac:dyDescent="0.2">
      <c r="A6385" s="224" t="str">
        <f t="shared" si="1911"/>
        <v/>
      </c>
      <c r="B6385" s="222">
        <f t="shared" si="1912"/>
        <v>0</v>
      </c>
      <c r="C6385" s="223"/>
      <c r="D6385" s="224" t="str">
        <f t="shared" si="1913"/>
        <v/>
      </c>
      <c r="E6385" s="225"/>
      <c r="F6385" s="226">
        <f t="shared" si="1914"/>
        <v>0</v>
      </c>
      <c r="G6385" s="286">
        <f t="shared" si="1915"/>
        <v>0</v>
      </c>
    </row>
    <row r="6386" spans="1:7" ht="24" customHeight="1" x14ac:dyDescent="0.2">
      <c r="A6386" s="287"/>
      <c r="D6386" s="97"/>
      <c r="E6386" s="98"/>
      <c r="F6386" s="273" t="s">
        <v>32</v>
      </c>
      <c r="G6386" s="288">
        <f>SUBTOTAL(9,G6378:G6385)</f>
        <v>0</v>
      </c>
    </row>
    <row r="6387" spans="1:7" ht="24" customHeight="1" x14ac:dyDescent="0.2">
      <c r="A6387" s="287"/>
      <c r="C6387" s="107" t="s">
        <v>606</v>
      </c>
      <c r="D6387" s="97"/>
      <c r="E6387" s="98"/>
      <c r="G6387" s="289"/>
    </row>
    <row r="6388" spans="1:7" s="229" customFormat="1" ht="24" customHeight="1" x14ac:dyDescent="0.2">
      <c r="A6388" s="224" t="str">
        <f t="shared" ref="A6388:A6396" si="1916">IFERROR(VLOOKUP(C6388,Tabla_Insumos,4,FALSE),"")</f>
        <v/>
      </c>
      <c r="B6388" s="222" t="str">
        <f t="shared" ref="B6388:B6396" si="1917">IFERROR(VLOOKUP(C6388,Tabla_Insumos,5,FALSE),"")</f>
        <v/>
      </c>
      <c r="C6388" s="223"/>
      <c r="D6388" s="224" t="str">
        <f t="shared" ref="D6388:D6396" si="1918">IFERROR(VLOOKUP(C6388,Tabla_Insumos,2,FALSE),"")</f>
        <v/>
      </c>
      <c r="E6388" s="225"/>
      <c r="F6388" s="226">
        <f t="shared" ref="F6388:F6396" si="1919">IFERROR(VLOOKUP(C6388,Tabla_Insumos,3,FALSE),0)</f>
        <v>0</v>
      </c>
      <c r="G6388" s="286">
        <f t="shared" ref="G6388:G6396" si="1920">ROUND(E6388*F6388,2)</f>
        <v>0</v>
      </c>
    </row>
    <row r="6389" spans="1:7" s="229" customFormat="1" ht="24" customHeight="1" x14ac:dyDescent="0.2">
      <c r="A6389" s="224" t="str">
        <f t="shared" si="1916"/>
        <v/>
      </c>
      <c r="B6389" s="222" t="str">
        <f t="shared" si="1917"/>
        <v/>
      </c>
      <c r="C6389" s="223"/>
      <c r="D6389" s="224" t="str">
        <f t="shared" si="1918"/>
        <v/>
      </c>
      <c r="E6389" s="225"/>
      <c r="F6389" s="226">
        <f t="shared" si="1919"/>
        <v>0</v>
      </c>
      <c r="G6389" s="286">
        <f t="shared" si="1920"/>
        <v>0</v>
      </c>
    </row>
    <row r="6390" spans="1:7" s="229" customFormat="1" ht="24" customHeight="1" x14ac:dyDescent="0.2">
      <c r="A6390" s="224" t="str">
        <f t="shared" si="1916"/>
        <v/>
      </c>
      <c r="B6390" s="222" t="str">
        <f t="shared" si="1917"/>
        <v/>
      </c>
      <c r="C6390" s="223"/>
      <c r="D6390" s="224" t="str">
        <f t="shared" si="1918"/>
        <v/>
      </c>
      <c r="E6390" s="225"/>
      <c r="F6390" s="226">
        <f t="shared" si="1919"/>
        <v>0</v>
      </c>
      <c r="G6390" s="286">
        <f t="shared" si="1920"/>
        <v>0</v>
      </c>
    </row>
    <row r="6391" spans="1:7" s="229" customFormat="1" ht="24" customHeight="1" x14ac:dyDescent="0.2">
      <c r="A6391" s="224" t="str">
        <f t="shared" si="1916"/>
        <v/>
      </c>
      <c r="B6391" s="222" t="str">
        <f t="shared" si="1917"/>
        <v/>
      </c>
      <c r="C6391" s="223"/>
      <c r="D6391" s="224" t="str">
        <f t="shared" si="1918"/>
        <v/>
      </c>
      <c r="E6391" s="225"/>
      <c r="F6391" s="226">
        <f t="shared" si="1919"/>
        <v>0</v>
      </c>
      <c r="G6391" s="286">
        <f t="shared" si="1920"/>
        <v>0</v>
      </c>
    </row>
    <row r="6392" spans="1:7" s="229" customFormat="1" ht="24" customHeight="1" x14ac:dyDescent="0.2">
      <c r="A6392" s="224" t="str">
        <f t="shared" si="1916"/>
        <v/>
      </c>
      <c r="B6392" s="222" t="str">
        <f t="shared" si="1917"/>
        <v/>
      </c>
      <c r="C6392" s="223"/>
      <c r="D6392" s="224" t="str">
        <f t="shared" si="1918"/>
        <v/>
      </c>
      <c r="E6392" s="225"/>
      <c r="F6392" s="226">
        <f t="shared" si="1919"/>
        <v>0</v>
      </c>
      <c r="G6392" s="286">
        <f t="shared" si="1920"/>
        <v>0</v>
      </c>
    </row>
    <row r="6393" spans="1:7" s="229" customFormat="1" ht="24" customHeight="1" x14ac:dyDescent="0.2">
      <c r="A6393" s="224" t="str">
        <f t="shared" si="1916"/>
        <v/>
      </c>
      <c r="B6393" s="222" t="str">
        <f t="shared" si="1917"/>
        <v/>
      </c>
      <c r="C6393" s="223"/>
      <c r="D6393" s="224" t="str">
        <f t="shared" si="1918"/>
        <v/>
      </c>
      <c r="E6393" s="225"/>
      <c r="F6393" s="226">
        <f t="shared" si="1919"/>
        <v>0</v>
      </c>
      <c r="G6393" s="286">
        <f t="shared" si="1920"/>
        <v>0</v>
      </c>
    </row>
    <row r="6394" spans="1:7" s="229" customFormat="1" ht="24" customHeight="1" x14ac:dyDescent="0.2">
      <c r="A6394" s="224" t="str">
        <f t="shared" si="1916"/>
        <v/>
      </c>
      <c r="B6394" s="222" t="str">
        <f t="shared" si="1917"/>
        <v/>
      </c>
      <c r="C6394" s="223"/>
      <c r="D6394" s="224" t="str">
        <f t="shared" si="1918"/>
        <v/>
      </c>
      <c r="E6394" s="225"/>
      <c r="F6394" s="226">
        <f t="shared" si="1919"/>
        <v>0</v>
      </c>
      <c r="G6394" s="286">
        <f t="shared" si="1920"/>
        <v>0</v>
      </c>
    </row>
    <row r="6395" spans="1:7" s="229" customFormat="1" ht="24" customHeight="1" x14ac:dyDescent="0.2">
      <c r="A6395" s="224" t="str">
        <f t="shared" si="1916"/>
        <v/>
      </c>
      <c r="B6395" s="222" t="str">
        <f t="shared" si="1917"/>
        <v/>
      </c>
      <c r="C6395" s="223"/>
      <c r="D6395" s="224" t="str">
        <f t="shared" si="1918"/>
        <v/>
      </c>
      <c r="E6395" s="225"/>
      <c r="F6395" s="226">
        <f t="shared" si="1919"/>
        <v>0</v>
      </c>
      <c r="G6395" s="286">
        <f t="shared" si="1920"/>
        <v>0</v>
      </c>
    </row>
    <row r="6396" spans="1:7" s="229" customFormat="1" ht="24" customHeight="1" x14ac:dyDescent="0.2">
      <c r="A6396" s="224" t="str">
        <f t="shared" si="1916"/>
        <v/>
      </c>
      <c r="B6396" s="222" t="str">
        <f t="shared" si="1917"/>
        <v/>
      </c>
      <c r="C6396" s="223"/>
      <c r="D6396" s="224" t="str">
        <f t="shared" si="1918"/>
        <v/>
      </c>
      <c r="E6396" s="225"/>
      <c r="F6396" s="226">
        <f t="shared" si="1919"/>
        <v>0</v>
      </c>
      <c r="G6396" s="286">
        <f t="shared" si="1920"/>
        <v>0</v>
      </c>
    </row>
    <row r="6397" spans="1:7" ht="24" customHeight="1" x14ac:dyDescent="0.2">
      <c r="A6397" s="290"/>
      <c r="B6397" s="97"/>
      <c r="D6397" s="97"/>
      <c r="E6397" s="98"/>
      <c r="F6397" s="273" t="s">
        <v>33</v>
      </c>
      <c r="G6397" s="288">
        <f>SUBTOTAL(9,G6388:G6396)</f>
        <v>0</v>
      </c>
    </row>
    <row r="6398" spans="1:7" ht="24" customHeight="1" x14ac:dyDescent="0.2">
      <c r="A6398" s="291"/>
      <c r="B6398" s="97"/>
      <c r="D6398" s="97"/>
      <c r="E6398" s="98"/>
      <c r="G6398" s="289"/>
    </row>
    <row r="6399" spans="1:7" ht="24" customHeight="1" x14ac:dyDescent="0.2">
      <c r="A6399" s="292" t="str">
        <f>B6357</f>
        <v/>
      </c>
      <c r="B6399" s="293" t="str">
        <f>C6357</f>
        <v/>
      </c>
      <c r="C6399" s="104"/>
      <c r="D6399" s="104" t="s">
        <v>34</v>
      </c>
      <c r="E6399" s="105"/>
      <c r="F6399" s="295" t="s">
        <v>35</v>
      </c>
      <c r="G6399" s="294">
        <f>SUBTOTAL(9,G6362:G6398)</f>
        <v>0</v>
      </c>
    </row>
    <row r="6401" spans="1:123" ht="24" customHeight="1" x14ac:dyDescent="0.2">
      <c r="A6401" s="274" t="s">
        <v>37</v>
      </c>
      <c r="B6401" s="275"/>
      <c r="C6401" s="275"/>
      <c r="D6401" s="275"/>
      <c r="E6401" s="275"/>
      <c r="F6401" s="275"/>
      <c r="G6401" s="276"/>
    </row>
    <row r="6402" spans="1:123" ht="24" customHeight="1" x14ac:dyDescent="0.2">
      <c r="A6402" s="277" t="s">
        <v>602</v>
      </c>
      <c r="B6402" s="93" t="str">
        <f>Comitente</f>
        <v>DIRECCION PROVINCIAL DE ESPACIOS VERDES</v>
      </c>
      <c r="C6402" s="89"/>
      <c r="D6402" s="94"/>
      <c r="E6402" s="94"/>
      <c r="F6402" s="95"/>
      <c r="G6402" s="278"/>
    </row>
    <row r="6403" spans="1:123" ht="24" customHeight="1" x14ac:dyDescent="0.2">
      <c r="A6403" s="277" t="s">
        <v>603</v>
      </c>
      <c r="B6403" s="93">
        <f>Contratista</f>
        <v>0</v>
      </c>
      <c r="C6403" s="90"/>
      <c r="D6403" s="90"/>
      <c r="E6403" s="90"/>
      <c r="F6403" s="96"/>
      <c r="G6403" s="279"/>
    </row>
    <row r="6404" spans="1:123" ht="24" customHeight="1" x14ac:dyDescent="0.2">
      <c r="A6404" s="277" t="s">
        <v>24</v>
      </c>
      <c r="B6404" s="93" t="str">
        <f>Obra</f>
        <v>EXTRACCION DE MANGRULLO EXISTENTE, PROVISION DE NUEVO MANGRULLO Y REFUNCIONALIZACION DE JUEGOS DE NIÑOS EN PARQUE DE MAYO</v>
      </c>
      <c r="C6404" s="90"/>
      <c r="D6404" s="90"/>
      <c r="E6404" s="90"/>
      <c r="F6404" s="96" t="s">
        <v>38</v>
      </c>
      <c r="G6404" s="280">
        <f>Fecha_Base</f>
        <v>44865</v>
      </c>
    </row>
    <row r="6405" spans="1:123" ht="24" customHeight="1" x14ac:dyDescent="0.2">
      <c r="A6405" s="281" t="s">
        <v>601</v>
      </c>
      <c r="B6405" s="91" t="str">
        <f>Ubicación</f>
        <v>CAPITAL</v>
      </c>
      <c r="C6405" s="91"/>
      <c r="D6405" s="97"/>
      <c r="E6405" s="98"/>
      <c r="G6405" s="282"/>
    </row>
    <row r="6406" spans="1:123" ht="24" customHeight="1" x14ac:dyDescent="0.2">
      <c r="A6406" s="281" t="s">
        <v>39</v>
      </c>
      <c r="B6406" s="100" t="str">
        <f>IFERROR(VALUE(LEFT(B6407,FIND(".",B6407)-1)),"")</f>
        <v/>
      </c>
      <c r="C6406" s="92" t="str">
        <f>IFERROR(VLOOKUP(B6406,Tabla_CyP,2,FALSE),"")</f>
        <v/>
      </c>
      <c r="E6406" s="98"/>
      <c r="G6406" s="282"/>
    </row>
    <row r="6407" spans="1:123" ht="24" customHeight="1" x14ac:dyDescent="0.2">
      <c r="A6407" s="281" t="s">
        <v>25</v>
      </c>
      <c r="B6407" s="101" t="str">
        <f>IFERROR(VLOOKUP(COUNTIF($A$1:A6407,"ANALISIS DE PRECIOS"),Tabla_NumeroItem,2,FALSE),"")</f>
        <v/>
      </c>
      <c r="C6407" s="92" t="str">
        <f>IFERROR(VLOOKUP(B6407,Tabla_CyP,2,FALSE),"")</f>
        <v/>
      </c>
      <c r="D6407" s="97"/>
      <c r="E6407" s="98"/>
      <c r="F6407" s="96" t="s">
        <v>26</v>
      </c>
      <c r="G6407" s="283" t="str">
        <f>IFERROR(VLOOKUP(B6407,Tabla_CyP,4,FALSE),"")</f>
        <v/>
      </c>
    </row>
    <row r="6408" spans="1:123" ht="24" customHeight="1" x14ac:dyDescent="0.2">
      <c r="A6408" s="281"/>
      <c r="B6408" s="91"/>
      <c r="D6408" s="97"/>
      <c r="E6408" s="98"/>
      <c r="G6408" s="282"/>
    </row>
    <row r="6409" spans="1:123" ht="24" customHeight="1" x14ac:dyDescent="0.2">
      <c r="A6409" s="334" t="s">
        <v>507</v>
      </c>
      <c r="B6409" s="335"/>
      <c r="C6409" s="336" t="s">
        <v>0</v>
      </c>
      <c r="D6409" s="336" t="s">
        <v>27</v>
      </c>
      <c r="E6409" s="338" t="s">
        <v>28</v>
      </c>
      <c r="F6409" s="340" t="s">
        <v>29</v>
      </c>
      <c r="G6409" s="340" t="s">
        <v>30</v>
      </c>
    </row>
    <row r="6410" spans="1:123" s="97" customFormat="1" ht="24" customHeight="1" x14ac:dyDescent="0.2">
      <c r="A6410" s="102" t="s">
        <v>508</v>
      </c>
      <c r="B6410" s="102" t="s">
        <v>509</v>
      </c>
      <c r="C6410" s="337"/>
      <c r="D6410" s="337"/>
      <c r="E6410" s="339"/>
      <c r="F6410" s="341"/>
      <c r="G6410" s="341"/>
      <c r="H6410" s="230"/>
      <c r="I6410" s="230"/>
      <c r="J6410" s="230"/>
      <c r="K6410" s="230"/>
      <c r="L6410" s="230"/>
      <c r="M6410" s="230"/>
      <c r="N6410" s="230"/>
      <c r="O6410" s="230"/>
      <c r="P6410" s="230"/>
      <c r="Q6410" s="230"/>
      <c r="R6410" s="230"/>
      <c r="S6410" s="230"/>
      <c r="T6410" s="230"/>
      <c r="U6410" s="230"/>
      <c r="V6410" s="230"/>
      <c r="W6410" s="230"/>
      <c r="X6410" s="230"/>
      <c r="Y6410" s="230"/>
      <c r="Z6410" s="230"/>
      <c r="AA6410" s="230"/>
      <c r="AB6410" s="230"/>
      <c r="AC6410" s="230"/>
      <c r="AD6410" s="230"/>
      <c r="AE6410" s="230"/>
      <c r="AF6410" s="230"/>
      <c r="AG6410" s="230"/>
      <c r="AH6410" s="230"/>
      <c r="AI6410" s="230"/>
      <c r="AJ6410" s="230"/>
      <c r="AK6410" s="230"/>
      <c r="AL6410" s="230"/>
      <c r="AM6410" s="230"/>
      <c r="AN6410" s="230"/>
      <c r="AO6410" s="230"/>
      <c r="AP6410" s="230"/>
      <c r="AQ6410" s="230"/>
      <c r="AR6410" s="230"/>
      <c r="AS6410" s="230"/>
      <c r="AT6410" s="230"/>
      <c r="AU6410" s="230"/>
      <c r="AV6410" s="230"/>
      <c r="AW6410" s="230"/>
      <c r="AX6410" s="230"/>
      <c r="AY6410" s="230"/>
      <c r="AZ6410" s="230"/>
      <c r="BA6410" s="230"/>
      <c r="BB6410" s="230"/>
      <c r="BC6410" s="230"/>
      <c r="BD6410" s="230"/>
      <c r="BE6410" s="230"/>
      <c r="BF6410" s="230"/>
      <c r="BG6410" s="230"/>
      <c r="BH6410" s="230"/>
      <c r="BI6410" s="230"/>
      <c r="BJ6410" s="230"/>
      <c r="BK6410" s="230"/>
      <c r="BL6410" s="230"/>
      <c r="BM6410" s="230"/>
      <c r="BN6410" s="230"/>
      <c r="BO6410" s="230"/>
      <c r="BP6410" s="230"/>
      <c r="BQ6410" s="230"/>
      <c r="BR6410" s="230"/>
      <c r="BS6410" s="230"/>
      <c r="BT6410" s="230"/>
      <c r="BU6410" s="230"/>
      <c r="BV6410" s="230"/>
      <c r="BW6410" s="230"/>
      <c r="BX6410" s="230"/>
      <c r="BY6410" s="230"/>
      <c r="BZ6410" s="230"/>
      <c r="CA6410" s="230"/>
      <c r="CB6410" s="230"/>
      <c r="CC6410" s="230"/>
      <c r="CD6410" s="230"/>
      <c r="CE6410" s="230"/>
      <c r="CF6410" s="230"/>
      <c r="CG6410" s="230"/>
      <c r="CH6410" s="230"/>
      <c r="CI6410" s="230"/>
      <c r="CJ6410" s="230"/>
      <c r="CK6410" s="230"/>
      <c r="CL6410" s="230"/>
      <c r="CM6410" s="230"/>
      <c r="CN6410" s="230"/>
      <c r="CO6410" s="230"/>
      <c r="CP6410" s="230"/>
      <c r="CQ6410" s="230"/>
      <c r="CR6410" s="230"/>
      <c r="CS6410" s="230"/>
      <c r="CT6410" s="230"/>
      <c r="CU6410" s="230"/>
      <c r="CV6410" s="230"/>
      <c r="CW6410" s="230"/>
      <c r="CX6410" s="230"/>
      <c r="CY6410" s="230"/>
      <c r="CZ6410" s="230"/>
      <c r="DA6410" s="230"/>
      <c r="DB6410" s="230"/>
      <c r="DC6410" s="230"/>
      <c r="DD6410" s="230"/>
      <c r="DE6410" s="230"/>
      <c r="DF6410" s="230"/>
      <c r="DG6410" s="230"/>
      <c r="DH6410" s="230"/>
      <c r="DI6410" s="230"/>
      <c r="DJ6410" s="230"/>
      <c r="DK6410" s="230"/>
      <c r="DL6410" s="230"/>
      <c r="DM6410" s="230"/>
      <c r="DN6410" s="230"/>
      <c r="DO6410" s="230"/>
      <c r="DP6410" s="230"/>
      <c r="DQ6410" s="230"/>
      <c r="DR6410" s="230"/>
      <c r="DS6410" s="230"/>
    </row>
    <row r="6411" spans="1:123" ht="24" customHeight="1" x14ac:dyDescent="0.2">
      <c r="A6411" s="284"/>
      <c r="B6411" s="103"/>
      <c r="C6411" s="143" t="s">
        <v>604</v>
      </c>
      <c r="D6411" s="104"/>
      <c r="E6411" s="105"/>
      <c r="F6411" s="106"/>
      <c r="G6411" s="285"/>
    </row>
    <row r="6412" spans="1:123" s="229" customFormat="1" ht="24" customHeight="1" x14ac:dyDescent="0.2">
      <c r="A6412" s="224" t="str">
        <f t="shared" ref="A6412:A6425" si="1921">IFERROR(VLOOKUP(C6412,Tabla_Insumos,4,FALSE),"")</f>
        <v/>
      </c>
      <c r="B6412" s="222" t="str">
        <f>IFERROR(VLOOKUP(C6412,Tabla_Insumos,5,FALSE),"")</f>
        <v/>
      </c>
      <c r="C6412" s="223"/>
      <c r="D6412" s="224" t="str">
        <f t="shared" ref="D6412:D6425" si="1922">IFERROR(VLOOKUP(C6412,Tabla_Insumos,2,FALSE),"")</f>
        <v/>
      </c>
      <c r="E6412" s="225"/>
      <c r="F6412" s="226">
        <f t="shared" ref="F6412:F6425" si="1923">IFERROR(VLOOKUP(C6412,Tabla_Insumos,3,FALSE),0)</f>
        <v>0</v>
      </c>
      <c r="G6412" s="286">
        <f>ROUND(E6412*F6412,2)</f>
        <v>0</v>
      </c>
    </row>
    <row r="6413" spans="1:123" s="229" customFormat="1" ht="24" customHeight="1" x14ac:dyDescent="0.2">
      <c r="A6413" s="224" t="str">
        <f t="shared" si="1921"/>
        <v/>
      </c>
      <c r="B6413" s="222" t="str">
        <f t="shared" ref="B6413:B6425" si="1924">IFERROR(VLOOKUP(C6413,Tabla_Insumos,5,FALSE),"")</f>
        <v/>
      </c>
      <c r="C6413" s="223"/>
      <c r="D6413" s="224" t="str">
        <f t="shared" si="1922"/>
        <v/>
      </c>
      <c r="E6413" s="225"/>
      <c r="F6413" s="226">
        <f t="shared" si="1923"/>
        <v>0</v>
      </c>
      <c r="G6413" s="286">
        <f t="shared" ref="G6413:G6425" si="1925">ROUND(E6413*F6413,2)</f>
        <v>0</v>
      </c>
    </row>
    <row r="6414" spans="1:123" s="229" customFormat="1" ht="24" customHeight="1" x14ac:dyDescent="0.2">
      <c r="A6414" s="224" t="str">
        <f t="shared" si="1921"/>
        <v/>
      </c>
      <c r="B6414" s="222" t="str">
        <f t="shared" si="1924"/>
        <v/>
      </c>
      <c r="C6414" s="223"/>
      <c r="D6414" s="224" t="str">
        <f t="shared" si="1922"/>
        <v/>
      </c>
      <c r="E6414" s="225"/>
      <c r="F6414" s="226">
        <f t="shared" si="1923"/>
        <v>0</v>
      </c>
      <c r="G6414" s="286">
        <f t="shared" si="1925"/>
        <v>0</v>
      </c>
    </row>
    <row r="6415" spans="1:123" s="229" customFormat="1" ht="24" customHeight="1" x14ac:dyDescent="0.2">
      <c r="A6415" s="224" t="str">
        <f t="shared" si="1921"/>
        <v/>
      </c>
      <c r="B6415" s="222" t="str">
        <f t="shared" si="1924"/>
        <v/>
      </c>
      <c r="C6415" s="223"/>
      <c r="D6415" s="224" t="str">
        <f t="shared" si="1922"/>
        <v/>
      </c>
      <c r="E6415" s="225"/>
      <c r="F6415" s="226">
        <f t="shared" si="1923"/>
        <v>0</v>
      </c>
      <c r="G6415" s="286">
        <f t="shared" si="1925"/>
        <v>0</v>
      </c>
    </row>
    <row r="6416" spans="1:123" s="229" customFormat="1" ht="24" customHeight="1" x14ac:dyDescent="0.2">
      <c r="A6416" s="224" t="str">
        <f t="shared" si="1921"/>
        <v/>
      </c>
      <c r="B6416" s="222" t="str">
        <f t="shared" si="1924"/>
        <v/>
      </c>
      <c r="C6416" s="223"/>
      <c r="D6416" s="224" t="str">
        <f t="shared" si="1922"/>
        <v/>
      </c>
      <c r="E6416" s="225"/>
      <c r="F6416" s="226">
        <f t="shared" si="1923"/>
        <v>0</v>
      </c>
      <c r="G6416" s="286">
        <f t="shared" si="1925"/>
        <v>0</v>
      </c>
    </row>
    <row r="6417" spans="1:7" s="229" customFormat="1" ht="24" customHeight="1" x14ac:dyDescent="0.2">
      <c r="A6417" s="224" t="str">
        <f t="shared" si="1921"/>
        <v/>
      </c>
      <c r="B6417" s="222" t="str">
        <f t="shared" si="1924"/>
        <v/>
      </c>
      <c r="C6417" s="223"/>
      <c r="D6417" s="224" t="str">
        <f t="shared" si="1922"/>
        <v/>
      </c>
      <c r="E6417" s="225"/>
      <c r="F6417" s="226">
        <f t="shared" si="1923"/>
        <v>0</v>
      </c>
      <c r="G6417" s="286">
        <f t="shared" si="1925"/>
        <v>0</v>
      </c>
    </row>
    <row r="6418" spans="1:7" s="229" customFormat="1" ht="24" customHeight="1" x14ac:dyDescent="0.2">
      <c r="A6418" s="224" t="str">
        <f t="shared" si="1921"/>
        <v/>
      </c>
      <c r="B6418" s="222" t="str">
        <f t="shared" si="1924"/>
        <v/>
      </c>
      <c r="C6418" s="223"/>
      <c r="D6418" s="224" t="str">
        <f t="shared" si="1922"/>
        <v/>
      </c>
      <c r="E6418" s="225"/>
      <c r="F6418" s="226">
        <f t="shared" si="1923"/>
        <v>0</v>
      </c>
      <c r="G6418" s="286">
        <f t="shared" si="1925"/>
        <v>0</v>
      </c>
    </row>
    <row r="6419" spans="1:7" s="229" customFormat="1" ht="24" customHeight="1" x14ac:dyDescent="0.2">
      <c r="A6419" s="224" t="str">
        <f t="shared" si="1921"/>
        <v/>
      </c>
      <c r="B6419" s="222" t="str">
        <f t="shared" si="1924"/>
        <v/>
      </c>
      <c r="C6419" s="223"/>
      <c r="D6419" s="224" t="str">
        <f t="shared" si="1922"/>
        <v/>
      </c>
      <c r="E6419" s="225"/>
      <c r="F6419" s="226">
        <f t="shared" si="1923"/>
        <v>0</v>
      </c>
      <c r="G6419" s="286">
        <f t="shared" si="1925"/>
        <v>0</v>
      </c>
    </row>
    <row r="6420" spans="1:7" s="229" customFormat="1" ht="24" customHeight="1" x14ac:dyDescent="0.2">
      <c r="A6420" s="224" t="str">
        <f t="shared" si="1921"/>
        <v/>
      </c>
      <c r="B6420" s="222" t="str">
        <f t="shared" si="1924"/>
        <v/>
      </c>
      <c r="C6420" s="223"/>
      <c r="D6420" s="224" t="str">
        <f t="shared" si="1922"/>
        <v/>
      </c>
      <c r="E6420" s="225"/>
      <c r="F6420" s="226">
        <f t="shared" si="1923"/>
        <v>0</v>
      </c>
      <c r="G6420" s="286">
        <f t="shared" si="1925"/>
        <v>0</v>
      </c>
    </row>
    <row r="6421" spans="1:7" s="229" customFormat="1" ht="24" customHeight="1" x14ac:dyDescent="0.2">
      <c r="A6421" s="224" t="str">
        <f t="shared" si="1921"/>
        <v/>
      </c>
      <c r="B6421" s="222" t="str">
        <f t="shared" si="1924"/>
        <v/>
      </c>
      <c r="C6421" s="223"/>
      <c r="D6421" s="224" t="str">
        <f t="shared" si="1922"/>
        <v/>
      </c>
      <c r="E6421" s="225"/>
      <c r="F6421" s="226">
        <f t="shared" si="1923"/>
        <v>0</v>
      </c>
      <c r="G6421" s="286">
        <f t="shared" si="1925"/>
        <v>0</v>
      </c>
    </row>
    <row r="6422" spans="1:7" s="229" customFormat="1" ht="24" customHeight="1" x14ac:dyDescent="0.2">
      <c r="A6422" s="224" t="str">
        <f t="shared" si="1921"/>
        <v/>
      </c>
      <c r="B6422" s="222" t="str">
        <f t="shared" si="1924"/>
        <v/>
      </c>
      <c r="C6422" s="223"/>
      <c r="D6422" s="224" t="str">
        <f t="shared" si="1922"/>
        <v/>
      </c>
      <c r="E6422" s="225"/>
      <c r="F6422" s="226">
        <f t="shared" si="1923"/>
        <v>0</v>
      </c>
      <c r="G6422" s="286">
        <f t="shared" si="1925"/>
        <v>0</v>
      </c>
    </row>
    <row r="6423" spans="1:7" s="229" customFormat="1" ht="24" customHeight="1" x14ac:dyDescent="0.2">
      <c r="A6423" s="224" t="str">
        <f t="shared" si="1921"/>
        <v/>
      </c>
      <c r="B6423" s="222" t="str">
        <f t="shared" si="1924"/>
        <v/>
      </c>
      <c r="C6423" s="223"/>
      <c r="D6423" s="224" t="str">
        <f t="shared" si="1922"/>
        <v/>
      </c>
      <c r="E6423" s="225"/>
      <c r="F6423" s="226">
        <f t="shared" si="1923"/>
        <v>0</v>
      </c>
      <c r="G6423" s="286">
        <f t="shared" si="1925"/>
        <v>0</v>
      </c>
    </row>
    <row r="6424" spans="1:7" s="229" customFormat="1" ht="24" customHeight="1" x14ac:dyDescent="0.2">
      <c r="A6424" s="224" t="str">
        <f t="shared" si="1921"/>
        <v/>
      </c>
      <c r="B6424" s="222" t="str">
        <f t="shared" si="1924"/>
        <v/>
      </c>
      <c r="C6424" s="223"/>
      <c r="D6424" s="224" t="str">
        <f t="shared" si="1922"/>
        <v/>
      </c>
      <c r="E6424" s="225"/>
      <c r="F6424" s="226">
        <f t="shared" si="1923"/>
        <v>0</v>
      </c>
      <c r="G6424" s="286">
        <f t="shared" si="1925"/>
        <v>0</v>
      </c>
    </row>
    <row r="6425" spans="1:7" s="229" customFormat="1" ht="24" customHeight="1" x14ac:dyDescent="0.2">
      <c r="A6425" s="224" t="str">
        <f t="shared" si="1921"/>
        <v/>
      </c>
      <c r="B6425" s="222" t="str">
        <f t="shared" si="1924"/>
        <v/>
      </c>
      <c r="C6425" s="223"/>
      <c r="D6425" s="224" t="str">
        <f t="shared" si="1922"/>
        <v/>
      </c>
      <c r="E6425" s="225"/>
      <c r="F6425" s="227">
        <f t="shared" si="1923"/>
        <v>0</v>
      </c>
      <c r="G6425" s="286">
        <f t="shared" si="1925"/>
        <v>0</v>
      </c>
    </row>
    <row r="6426" spans="1:7" ht="24" customHeight="1" x14ac:dyDescent="0.2">
      <c r="A6426" s="287"/>
      <c r="D6426" s="97"/>
      <c r="E6426" s="98"/>
      <c r="F6426" s="273" t="s">
        <v>31</v>
      </c>
      <c r="G6426" s="288">
        <f>SUBTOTAL(9,G6412:G6425)</f>
        <v>0</v>
      </c>
    </row>
    <row r="6427" spans="1:7" ht="24" customHeight="1" x14ac:dyDescent="0.2">
      <c r="A6427" s="287"/>
      <c r="C6427" s="107" t="s">
        <v>605</v>
      </c>
      <c r="D6427" s="97"/>
      <c r="E6427" s="98"/>
      <c r="G6427" s="289"/>
    </row>
    <row r="6428" spans="1:7" s="229" customFormat="1" ht="24" customHeight="1" x14ac:dyDescent="0.2">
      <c r="A6428" s="224" t="str">
        <f t="shared" ref="A6428:A6435" si="1926">IFERROR(VLOOKUP(C6428,Tabla_Insumos,4,FALSE),"")</f>
        <v/>
      </c>
      <c r="B6428" s="222">
        <f t="shared" ref="B6428:B6435" si="1927">IFERROR(VLOOKUP(A6428,Tabla_Indices,5,FALSE),"")</f>
        <v>0</v>
      </c>
      <c r="C6428" s="223"/>
      <c r="D6428" s="224" t="str">
        <f t="shared" ref="D6428:D6435" si="1928">IFERROR(VLOOKUP(C6428,Tabla_Insumos,2,FALSE),"")</f>
        <v/>
      </c>
      <c r="E6428" s="225"/>
      <c r="F6428" s="228">
        <f t="shared" ref="F6428:F6435" si="1929">IFERROR(VLOOKUP(C6428,Tabla_Insumos,3,FALSE),0)</f>
        <v>0</v>
      </c>
      <c r="G6428" s="286">
        <f>ROUND(E6428*F6428,2)</f>
        <v>0</v>
      </c>
    </row>
    <row r="6429" spans="1:7" s="229" customFormat="1" ht="24" customHeight="1" x14ac:dyDescent="0.2">
      <c r="A6429" s="224" t="str">
        <f t="shared" si="1926"/>
        <v/>
      </c>
      <c r="B6429" s="222">
        <f t="shared" si="1927"/>
        <v>0</v>
      </c>
      <c r="C6429" s="223"/>
      <c r="D6429" s="224" t="str">
        <f t="shared" si="1928"/>
        <v/>
      </c>
      <c r="E6429" s="225"/>
      <c r="F6429" s="228">
        <f t="shared" si="1929"/>
        <v>0</v>
      </c>
      <c r="G6429" s="286">
        <f>ROUND(E6429*F6429,2)</f>
        <v>0</v>
      </c>
    </row>
    <row r="6430" spans="1:7" s="229" customFormat="1" ht="24" customHeight="1" x14ac:dyDescent="0.2">
      <c r="A6430" s="224" t="str">
        <f t="shared" si="1926"/>
        <v/>
      </c>
      <c r="B6430" s="222">
        <f t="shared" si="1927"/>
        <v>0</v>
      </c>
      <c r="C6430" s="223"/>
      <c r="D6430" s="224" t="str">
        <f t="shared" si="1928"/>
        <v/>
      </c>
      <c r="E6430" s="225"/>
      <c r="F6430" s="228">
        <f t="shared" si="1929"/>
        <v>0</v>
      </c>
      <c r="G6430" s="286">
        <f t="shared" ref="G6430:G6435" si="1930">ROUND(E6430*F6430,2)</f>
        <v>0</v>
      </c>
    </row>
    <row r="6431" spans="1:7" s="229" customFormat="1" ht="24" customHeight="1" x14ac:dyDescent="0.2">
      <c r="A6431" s="224" t="str">
        <f t="shared" si="1926"/>
        <v/>
      </c>
      <c r="B6431" s="222">
        <f t="shared" si="1927"/>
        <v>0</v>
      </c>
      <c r="C6431" s="223"/>
      <c r="D6431" s="224" t="str">
        <f t="shared" si="1928"/>
        <v/>
      </c>
      <c r="E6431" s="225"/>
      <c r="F6431" s="228">
        <f t="shared" si="1929"/>
        <v>0</v>
      </c>
      <c r="G6431" s="286">
        <f t="shared" si="1930"/>
        <v>0</v>
      </c>
    </row>
    <row r="6432" spans="1:7" s="229" customFormat="1" ht="24" customHeight="1" x14ac:dyDescent="0.2">
      <c r="A6432" s="224" t="str">
        <f t="shared" si="1926"/>
        <v/>
      </c>
      <c r="B6432" s="222">
        <f t="shared" si="1927"/>
        <v>0</v>
      </c>
      <c r="C6432" s="223"/>
      <c r="D6432" s="224" t="str">
        <f t="shared" si="1928"/>
        <v/>
      </c>
      <c r="E6432" s="225"/>
      <c r="F6432" s="226">
        <f t="shared" si="1929"/>
        <v>0</v>
      </c>
      <c r="G6432" s="286">
        <f t="shared" si="1930"/>
        <v>0</v>
      </c>
    </row>
    <row r="6433" spans="1:7" s="229" customFormat="1" ht="24" customHeight="1" x14ac:dyDescent="0.2">
      <c r="A6433" s="224" t="str">
        <f t="shared" si="1926"/>
        <v/>
      </c>
      <c r="B6433" s="222">
        <f t="shared" si="1927"/>
        <v>0</v>
      </c>
      <c r="C6433" s="223"/>
      <c r="D6433" s="224" t="str">
        <f t="shared" si="1928"/>
        <v/>
      </c>
      <c r="E6433" s="225"/>
      <c r="F6433" s="226">
        <f t="shared" si="1929"/>
        <v>0</v>
      </c>
      <c r="G6433" s="286">
        <f t="shared" si="1930"/>
        <v>0</v>
      </c>
    </row>
    <row r="6434" spans="1:7" s="229" customFormat="1" ht="24" customHeight="1" x14ac:dyDescent="0.2">
      <c r="A6434" s="224" t="str">
        <f t="shared" si="1926"/>
        <v/>
      </c>
      <c r="B6434" s="222">
        <f t="shared" si="1927"/>
        <v>0</v>
      </c>
      <c r="C6434" s="223"/>
      <c r="D6434" s="224" t="str">
        <f t="shared" si="1928"/>
        <v/>
      </c>
      <c r="E6434" s="225"/>
      <c r="F6434" s="226">
        <f t="shared" si="1929"/>
        <v>0</v>
      </c>
      <c r="G6434" s="286">
        <f t="shared" si="1930"/>
        <v>0</v>
      </c>
    </row>
    <row r="6435" spans="1:7" s="229" customFormat="1" ht="24" customHeight="1" x14ac:dyDescent="0.2">
      <c r="A6435" s="224" t="str">
        <f t="shared" si="1926"/>
        <v/>
      </c>
      <c r="B6435" s="222">
        <f t="shared" si="1927"/>
        <v>0</v>
      </c>
      <c r="C6435" s="223"/>
      <c r="D6435" s="224" t="str">
        <f t="shared" si="1928"/>
        <v/>
      </c>
      <c r="E6435" s="225"/>
      <c r="F6435" s="226">
        <f t="shared" si="1929"/>
        <v>0</v>
      </c>
      <c r="G6435" s="286">
        <f t="shared" si="1930"/>
        <v>0</v>
      </c>
    </row>
    <row r="6436" spans="1:7" ht="24" customHeight="1" x14ac:dyDescent="0.2">
      <c r="A6436" s="287"/>
      <c r="D6436" s="97"/>
      <c r="E6436" s="98"/>
      <c r="F6436" s="273" t="s">
        <v>32</v>
      </c>
      <c r="G6436" s="288">
        <f>SUBTOTAL(9,G6428:G6435)</f>
        <v>0</v>
      </c>
    </row>
    <row r="6437" spans="1:7" ht="24" customHeight="1" x14ac:dyDescent="0.2">
      <c r="A6437" s="287"/>
      <c r="C6437" s="107" t="s">
        <v>606</v>
      </c>
      <c r="D6437" s="97"/>
      <c r="E6437" s="98"/>
      <c r="G6437" s="289"/>
    </row>
    <row r="6438" spans="1:7" s="229" customFormat="1" ht="24" customHeight="1" x14ac:dyDescent="0.2">
      <c r="A6438" s="224" t="str">
        <f t="shared" ref="A6438:A6446" si="1931">IFERROR(VLOOKUP(C6438,Tabla_Insumos,4,FALSE),"")</f>
        <v/>
      </c>
      <c r="B6438" s="222" t="str">
        <f t="shared" ref="B6438:B6446" si="1932">IFERROR(VLOOKUP(C6438,Tabla_Insumos,5,FALSE),"")</f>
        <v/>
      </c>
      <c r="C6438" s="223"/>
      <c r="D6438" s="224" t="str">
        <f t="shared" ref="D6438:D6446" si="1933">IFERROR(VLOOKUP(C6438,Tabla_Insumos,2,FALSE),"")</f>
        <v/>
      </c>
      <c r="E6438" s="225"/>
      <c r="F6438" s="226">
        <f t="shared" ref="F6438:F6446" si="1934">IFERROR(VLOOKUP(C6438,Tabla_Insumos,3,FALSE),0)</f>
        <v>0</v>
      </c>
      <c r="G6438" s="286">
        <f t="shared" ref="G6438:G6446" si="1935">ROUND(E6438*F6438,2)</f>
        <v>0</v>
      </c>
    </row>
    <row r="6439" spans="1:7" s="229" customFormat="1" ht="24" customHeight="1" x14ac:dyDescent="0.2">
      <c r="A6439" s="224" t="str">
        <f t="shared" si="1931"/>
        <v/>
      </c>
      <c r="B6439" s="222" t="str">
        <f t="shared" si="1932"/>
        <v/>
      </c>
      <c r="C6439" s="223"/>
      <c r="D6439" s="224" t="str">
        <f t="shared" si="1933"/>
        <v/>
      </c>
      <c r="E6439" s="225"/>
      <c r="F6439" s="226">
        <f t="shared" si="1934"/>
        <v>0</v>
      </c>
      <c r="G6439" s="286">
        <f t="shared" si="1935"/>
        <v>0</v>
      </c>
    </row>
    <row r="6440" spans="1:7" s="229" customFormat="1" ht="24" customHeight="1" x14ac:dyDescent="0.2">
      <c r="A6440" s="224" t="str">
        <f t="shared" si="1931"/>
        <v/>
      </c>
      <c r="B6440" s="222" t="str">
        <f t="shared" si="1932"/>
        <v/>
      </c>
      <c r="C6440" s="223"/>
      <c r="D6440" s="224" t="str">
        <f t="shared" si="1933"/>
        <v/>
      </c>
      <c r="E6440" s="225"/>
      <c r="F6440" s="226">
        <f t="shared" si="1934"/>
        <v>0</v>
      </c>
      <c r="G6440" s="286">
        <f t="shared" si="1935"/>
        <v>0</v>
      </c>
    </row>
    <row r="6441" spans="1:7" s="229" customFormat="1" ht="24" customHeight="1" x14ac:dyDescent="0.2">
      <c r="A6441" s="224" t="str">
        <f t="shared" si="1931"/>
        <v/>
      </c>
      <c r="B6441" s="222" t="str">
        <f t="shared" si="1932"/>
        <v/>
      </c>
      <c r="C6441" s="223"/>
      <c r="D6441" s="224" t="str">
        <f t="shared" si="1933"/>
        <v/>
      </c>
      <c r="E6441" s="225"/>
      <c r="F6441" s="226">
        <f t="shared" si="1934"/>
        <v>0</v>
      </c>
      <c r="G6441" s="286">
        <f t="shared" si="1935"/>
        <v>0</v>
      </c>
    </row>
    <row r="6442" spans="1:7" s="229" customFormat="1" ht="24" customHeight="1" x14ac:dyDescent="0.2">
      <c r="A6442" s="224" t="str">
        <f t="shared" si="1931"/>
        <v/>
      </c>
      <c r="B6442" s="222" t="str">
        <f t="shared" si="1932"/>
        <v/>
      </c>
      <c r="C6442" s="223"/>
      <c r="D6442" s="224" t="str">
        <f t="shared" si="1933"/>
        <v/>
      </c>
      <c r="E6442" s="225"/>
      <c r="F6442" s="226">
        <f t="shared" si="1934"/>
        <v>0</v>
      </c>
      <c r="G6442" s="286">
        <f t="shared" si="1935"/>
        <v>0</v>
      </c>
    </row>
    <row r="6443" spans="1:7" s="229" customFormat="1" ht="24" customHeight="1" x14ac:dyDescent="0.2">
      <c r="A6443" s="224" t="str">
        <f t="shared" si="1931"/>
        <v/>
      </c>
      <c r="B6443" s="222" t="str">
        <f t="shared" si="1932"/>
        <v/>
      </c>
      <c r="C6443" s="223"/>
      <c r="D6443" s="224" t="str">
        <f t="shared" si="1933"/>
        <v/>
      </c>
      <c r="E6443" s="225"/>
      <c r="F6443" s="226">
        <f t="shared" si="1934"/>
        <v>0</v>
      </c>
      <c r="G6443" s="286">
        <f t="shared" si="1935"/>
        <v>0</v>
      </c>
    </row>
    <row r="6444" spans="1:7" s="229" customFormat="1" ht="24" customHeight="1" x14ac:dyDescent="0.2">
      <c r="A6444" s="224" t="str">
        <f t="shared" si="1931"/>
        <v/>
      </c>
      <c r="B6444" s="222" t="str">
        <f t="shared" si="1932"/>
        <v/>
      </c>
      <c r="C6444" s="223"/>
      <c r="D6444" s="224" t="str">
        <f t="shared" si="1933"/>
        <v/>
      </c>
      <c r="E6444" s="225"/>
      <c r="F6444" s="226">
        <f t="shared" si="1934"/>
        <v>0</v>
      </c>
      <c r="G6444" s="286">
        <f t="shared" si="1935"/>
        <v>0</v>
      </c>
    </row>
    <row r="6445" spans="1:7" s="229" customFormat="1" ht="24" customHeight="1" x14ac:dyDescent="0.2">
      <c r="A6445" s="224" t="str">
        <f t="shared" si="1931"/>
        <v/>
      </c>
      <c r="B6445" s="222" t="str">
        <f t="shared" si="1932"/>
        <v/>
      </c>
      <c r="C6445" s="223"/>
      <c r="D6445" s="224" t="str">
        <f t="shared" si="1933"/>
        <v/>
      </c>
      <c r="E6445" s="225"/>
      <c r="F6445" s="226">
        <f t="shared" si="1934"/>
        <v>0</v>
      </c>
      <c r="G6445" s="286">
        <f t="shared" si="1935"/>
        <v>0</v>
      </c>
    </row>
    <row r="6446" spans="1:7" s="229" customFormat="1" ht="24" customHeight="1" x14ac:dyDescent="0.2">
      <c r="A6446" s="224" t="str">
        <f t="shared" si="1931"/>
        <v/>
      </c>
      <c r="B6446" s="222" t="str">
        <f t="shared" si="1932"/>
        <v/>
      </c>
      <c r="C6446" s="223"/>
      <c r="D6446" s="224" t="str">
        <f t="shared" si="1933"/>
        <v/>
      </c>
      <c r="E6446" s="225"/>
      <c r="F6446" s="226">
        <f t="shared" si="1934"/>
        <v>0</v>
      </c>
      <c r="G6446" s="286">
        <f t="shared" si="1935"/>
        <v>0</v>
      </c>
    </row>
    <row r="6447" spans="1:7" ht="24" customHeight="1" x14ac:dyDescent="0.2">
      <c r="A6447" s="290"/>
      <c r="B6447" s="97"/>
      <c r="D6447" s="97"/>
      <c r="E6447" s="98"/>
      <c r="F6447" s="273" t="s">
        <v>33</v>
      </c>
      <c r="G6447" s="288">
        <f>SUBTOTAL(9,G6438:G6446)</f>
        <v>0</v>
      </c>
    </row>
    <row r="6448" spans="1:7" ht="24" customHeight="1" x14ac:dyDescent="0.2">
      <c r="A6448" s="291"/>
      <c r="B6448" s="97"/>
      <c r="D6448" s="97"/>
      <c r="E6448" s="98"/>
      <c r="G6448" s="289"/>
    </row>
    <row r="6449" spans="1:123" ht="24" customHeight="1" x14ac:dyDescent="0.2">
      <c r="A6449" s="292" t="str">
        <f>B6407</f>
        <v/>
      </c>
      <c r="B6449" s="293" t="str">
        <f>C6407</f>
        <v/>
      </c>
      <c r="C6449" s="104"/>
      <c r="D6449" s="104" t="s">
        <v>34</v>
      </c>
      <c r="E6449" s="105"/>
      <c r="F6449" s="295" t="s">
        <v>35</v>
      </c>
      <c r="G6449" s="294">
        <f>SUBTOTAL(9,G6412:G6448)</f>
        <v>0</v>
      </c>
    </row>
    <row r="6451" spans="1:123" ht="24" customHeight="1" x14ac:dyDescent="0.2">
      <c r="A6451" s="274" t="s">
        <v>37</v>
      </c>
      <c r="B6451" s="275"/>
      <c r="C6451" s="275"/>
      <c r="D6451" s="275"/>
      <c r="E6451" s="275"/>
      <c r="F6451" s="275"/>
      <c r="G6451" s="276"/>
    </row>
    <row r="6452" spans="1:123" ht="24" customHeight="1" x14ac:dyDescent="0.2">
      <c r="A6452" s="277" t="s">
        <v>602</v>
      </c>
      <c r="B6452" s="93" t="str">
        <f>Comitente</f>
        <v>DIRECCION PROVINCIAL DE ESPACIOS VERDES</v>
      </c>
      <c r="C6452" s="89"/>
      <c r="D6452" s="94"/>
      <c r="E6452" s="94"/>
      <c r="F6452" s="95"/>
      <c r="G6452" s="278"/>
    </row>
    <row r="6453" spans="1:123" ht="24" customHeight="1" x14ac:dyDescent="0.2">
      <c r="A6453" s="277" t="s">
        <v>603</v>
      </c>
      <c r="B6453" s="93">
        <f>Contratista</f>
        <v>0</v>
      </c>
      <c r="C6453" s="90"/>
      <c r="D6453" s="90"/>
      <c r="E6453" s="90"/>
      <c r="F6453" s="96"/>
      <c r="G6453" s="279"/>
    </row>
    <row r="6454" spans="1:123" ht="24" customHeight="1" x14ac:dyDescent="0.2">
      <c r="A6454" s="277" t="s">
        <v>24</v>
      </c>
      <c r="B6454" s="93" t="str">
        <f>Obra</f>
        <v>EXTRACCION DE MANGRULLO EXISTENTE, PROVISION DE NUEVO MANGRULLO Y REFUNCIONALIZACION DE JUEGOS DE NIÑOS EN PARQUE DE MAYO</v>
      </c>
      <c r="C6454" s="90"/>
      <c r="D6454" s="90"/>
      <c r="E6454" s="90"/>
      <c r="F6454" s="96" t="s">
        <v>38</v>
      </c>
      <c r="G6454" s="280">
        <f>Fecha_Base</f>
        <v>44865</v>
      </c>
    </row>
    <row r="6455" spans="1:123" ht="24" customHeight="1" x14ac:dyDescent="0.2">
      <c r="A6455" s="281" t="s">
        <v>601</v>
      </c>
      <c r="B6455" s="91" t="str">
        <f>Ubicación</f>
        <v>CAPITAL</v>
      </c>
      <c r="C6455" s="91"/>
      <c r="D6455" s="97"/>
      <c r="E6455" s="98"/>
      <c r="G6455" s="282"/>
    </row>
    <row r="6456" spans="1:123" ht="24" customHeight="1" x14ac:dyDescent="0.2">
      <c r="A6456" s="281" t="s">
        <v>39</v>
      </c>
      <c r="B6456" s="100" t="str">
        <f>IFERROR(VALUE(LEFT(B6457,FIND(".",B6457)-1)),"")</f>
        <v/>
      </c>
      <c r="C6456" s="92" t="str">
        <f>IFERROR(VLOOKUP(B6456,Tabla_CyP,2,FALSE),"")</f>
        <v/>
      </c>
      <c r="E6456" s="98"/>
      <c r="G6456" s="282"/>
    </row>
    <row r="6457" spans="1:123" ht="24" customHeight="1" x14ac:dyDescent="0.2">
      <c r="A6457" s="281" t="s">
        <v>25</v>
      </c>
      <c r="B6457" s="101" t="str">
        <f>IFERROR(VLOOKUP(COUNTIF($A$1:A6457,"ANALISIS DE PRECIOS"),Tabla_NumeroItem,2,FALSE),"")</f>
        <v/>
      </c>
      <c r="C6457" s="92" t="str">
        <f>IFERROR(VLOOKUP(B6457,Tabla_CyP,2,FALSE),"")</f>
        <v/>
      </c>
      <c r="D6457" s="97"/>
      <c r="E6457" s="98"/>
      <c r="F6457" s="96" t="s">
        <v>26</v>
      </c>
      <c r="G6457" s="283" t="str">
        <f>IFERROR(VLOOKUP(B6457,Tabla_CyP,4,FALSE),"")</f>
        <v/>
      </c>
    </row>
    <row r="6458" spans="1:123" ht="24" customHeight="1" x14ac:dyDescent="0.2">
      <c r="A6458" s="281"/>
      <c r="B6458" s="91"/>
      <c r="D6458" s="97"/>
      <c r="E6458" s="98"/>
      <c r="G6458" s="282"/>
    </row>
    <row r="6459" spans="1:123" ht="24" customHeight="1" x14ac:dyDescent="0.2">
      <c r="A6459" s="334" t="s">
        <v>507</v>
      </c>
      <c r="B6459" s="335"/>
      <c r="C6459" s="336" t="s">
        <v>0</v>
      </c>
      <c r="D6459" s="336" t="s">
        <v>27</v>
      </c>
      <c r="E6459" s="338" t="s">
        <v>28</v>
      </c>
      <c r="F6459" s="340" t="s">
        <v>29</v>
      </c>
      <c r="G6459" s="340" t="s">
        <v>30</v>
      </c>
    </row>
    <row r="6460" spans="1:123" s="97" customFormat="1" ht="24" customHeight="1" x14ac:dyDescent="0.2">
      <c r="A6460" s="102" t="s">
        <v>508</v>
      </c>
      <c r="B6460" s="102" t="s">
        <v>509</v>
      </c>
      <c r="C6460" s="337"/>
      <c r="D6460" s="337"/>
      <c r="E6460" s="339"/>
      <c r="F6460" s="341"/>
      <c r="G6460" s="341"/>
      <c r="H6460" s="230"/>
      <c r="I6460" s="230"/>
      <c r="J6460" s="230"/>
      <c r="K6460" s="230"/>
      <c r="L6460" s="230"/>
      <c r="M6460" s="230"/>
      <c r="N6460" s="230"/>
      <c r="O6460" s="230"/>
      <c r="P6460" s="230"/>
      <c r="Q6460" s="230"/>
      <c r="R6460" s="230"/>
      <c r="S6460" s="230"/>
      <c r="T6460" s="230"/>
      <c r="U6460" s="230"/>
      <c r="V6460" s="230"/>
      <c r="W6460" s="230"/>
      <c r="X6460" s="230"/>
      <c r="Y6460" s="230"/>
      <c r="Z6460" s="230"/>
      <c r="AA6460" s="230"/>
      <c r="AB6460" s="230"/>
      <c r="AC6460" s="230"/>
      <c r="AD6460" s="230"/>
      <c r="AE6460" s="230"/>
      <c r="AF6460" s="230"/>
      <c r="AG6460" s="230"/>
      <c r="AH6460" s="230"/>
      <c r="AI6460" s="230"/>
      <c r="AJ6460" s="230"/>
      <c r="AK6460" s="230"/>
      <c r="AL6460" s="230"/>
      <c r="AM6460" s="230"/>
      <c r="AN6460" s="230"/>
      <c r="AO6460" s="230"/>
      <c r="AP6460" s="230"/>
      <c r="AQ6460" s="230"/>
      <c r="AR6460" s="230"/>
      <c r="AS6460" s="230"/>
      <c r="AT6460" s="230"/>
      <c r="AU6460" s="230"/>
      <c r="AV6460" s="230"/>
      <c r="AW6460" s="230"/>
      <c r="AX6460" s="230"/>
      <c r="AY6460" s="230"/>
      <c r="AZ6460" s="230"/>
      <c r="BA6460" s="230"/>
      <c r="BB6460" s="230"/>
      <c r="BC6460" s="230"/>
      <c r="BD6460" s="230"/>
      <c r="BE6460" s="230"/>
      <c r="BF6460" s="230"/>
      <c r="BG6460" s="230"/>
      <c r="BH6460" s="230"/>
      <c r="BI6460" s="230"/>
      <c r="BJ6460" s="230"/>
      <c r="BK6460" s="230"/>
      <c r="BL6460" s="230"/>
      <c r="BM6460" s="230"/>
      <c r="BN6460" s="230"/>
      <c r="BO6460" s="230"/>
      <c r="BP6460" s="230"/>
      <c r="BQ6460" s="230"/>
      <c r="BR6460" s="230"/>
      <c r="BS6460" s="230"/>
      <c r="BT6460" s="230"/>
      <c r="BU6460" s="230"/>
      <c r="BV6460" s="230"/>
      <c r="BW6460" s="230"/>
      <c r="BX6460" s="230"/>
      <c r="BY6460" s="230"/>
      <c r="BZ6460" s="230"/>
      <c r="CA6460" s="230"/>
      <c r="CB6460" s="230"/>
      <c r="CC6460" s="230"/>
      <c r="CD6460" s="230"/>
      <c r="CE6460" s="230"/>
      <c r="CF6460" s="230"/>
      <c r="CG6460" s="230"/>
      <c r="CH6460" s="230"/>
      <c r="CI6460" s="230"/>
      <c r="CJ6460" s="230"/>
      <c r="CK6460" s="230"/>
      <c r="CL6460" s="230"/>
      <c r="CM6460" s="230"/>
      <c r="CN6460" s="230"/>
      <c r="CO6460" s="230"/>
      <c r="CP6460" s="230"/>
      <c r="CQ6460" s="230"/>
      <c r="CR6460" s="230"/>
      <c r="CS6460" s="230"/>
      <c r="CT6460" s="230"/>
      <c r="CU6460" s="230"/>
      <c r="CV6460" s="230"/>
      <c r="CW6460" s="230"/>
      <c r="CX6460" s="230"/>
      <c r="CY6460" s="230"/>
      <c r="CZ6460" s="230"/>
      <c r="DA6460" s="230"/>
      <c r="DB6460" s="230"/>
      <c r="DC6460" s="230"/>
      <c r="DD6460" s="230"/>
      <c r="DE6460" s="230"/>
      <c r="DF6460" s="230"/>
      <c r="DG6460" s="230"/>
      <c r="DH6460" s="230"/>
      <c r="DI6460" s="230"/>
      <c r="DJ6460" s="230"/>
      <c r="DK6460" s="230"/>
      <c r="DL6460" s="230"/>
      <c r="DM6460" s="230"/>
      <c r="DN6460" s="230"/>
      <c r="DO6460" s="230"/>
      <c r="DP6460" s="230"/>
      <c r="DQ6460" s="230"/>
      <c r="DR6460" s="230"/>
      <c r="DS6460" s="230"/>
    </row>
    <row r="6461" spans="1:123" ht="24" customHeight="1" x14ac:dyDescent="0.2">
      <c r="A6461" s="284"/>
      <c r="B6461" s="103"/>
      <c r="C6461" s="143" t="s">
        <v>604</v>
      </c>
      <c r="D6461" s="104"/>
      <c r="E6461" s="105"/>
      <c r="F6461" s="106"/>
      <c r="G6461" s="285"/>
    </row>
    <row r="6462" spans="1:123" s="229" customFormat="1" ht="24" customHeight="1" x14ac:dyDescent="0.2">
      <c r="A6462" s="224" t="str">
        <f t="shared" ref="A6462:A6475" si="1936">IFERROR(VLOOKUP(C6462,Tabla_Insumos,4,FALSE),"")</f>
        <v/>
      </c>
      <c r="B6462" s="222" t="str">
        <f>IFERROR(VLOOKUP(C6462,Tabla_Insumos,5,FALSE),"")</f>
        <v/>
      </c>
      <c r="C6462" s="223"/>
      <c r="D6462" s="224" t="str">
        <f t="shared" ref="D6462:D6475" si="1937">IFERROR(VLOOKUP(C6462,Tabla_Insumos,2,FALSE),"")</f>
        <v/>
      </c>
      <c r="E6462" s="225"/>
      <c r="F6462" s="226">
        <f t="shared" ref="F6462:F6475" si="1938">IFERROR(VLOOKUP(C6462,Tabla_Insumos,3,FALSE),0)</f>
        <v>0</v>
      </c>
      <c r="G6462" s="286">
        <f>ROUND(E6462*F6462,2)</f>
        <v>0</v>
      </c>
    </row>
    <row r="6463" spans="1:123" s="229" customFormat="1" ht="24" customHeight="1" x14ac:dyDescent="0.2">
      <c r="A6463" s="224" t="str">
        <f t="shared" si="1936"/>
        <v/>
      </c>
      <c r="B6463" s="222" t="str">
        <f t="shared" ref="B6463:B6475" si="1939">IFERROR(VLOOKUP(C6463,Tabla_Insumos,5,FALSE),"")</f>
        <v/>
      </c>
      <c r="C6463" s="223"/>
      <c r="D6463" s="224" t="str">
        <f t="shared" si="1937"/>
        <v/>
      </c>
      <c r="E6463" s="225"/>
      <c r="F6463" s="226">
        <f t="shared" si="1938"/>
        <v>0</v>
      </c>
      <c r="G6463" s="286">
        <f t="shared" ref="G6463:G6475" si="1940">ROUND(E6463*F6463,2)</f>
        <v>0</v>
      </c>
    </row>
    <row r="6464" spans="1:123" s="229" customFormat="1" ht="24" customHeight="1" x14ac:dyDescent="0.2">
      <c r="A6464" s="224" t="str">
        <f t="shared" si="1936"/>
        <v/>
      </c>
      <c r="B6464" s="222" t="str">
        <f t="shared" si="1939"/>
        <v/>
      </c>
      <c r="C6464" s="223"/>
      <c r="D6464" s="224" t="str">
        <f t="shared" si="1937"/>
        <v/>
      </c>
      <c r="E6464" s="225"/>
      <c r="F6464" s="226">
        <f t="shared" si="1938"/>
        <v>0</v>
      </c>
      <c r="G6464" s="286">
        <f t="shared" si="1940"/>
        <v>0</v>
      </c>
    </row>
    <row r="6465" spans="1:7" s="229" customFormat="1" ht="24" customHeight="1" x14ac:dyDescent="0.2">
      <c r="A6465" s="224" t="str">
        <f t="shared" si="1936"/>
        <v/>
      </c>
      <c r="B6465" s="222" t="str">
        <f t="shared" si="1939"/>
        <v/>
      </c>
      <c r="C6465" s="223"/>
      <c r="D6465" s="224" t="str">
        <f t="shared" si="1937"/>
        <v/>
      </c>
      <c r="E6465" s="225"/>
      <c r="F6465" s="226">
        <f t="shared" si="1938"/>
        <v>0</v>
      </c>
      <c r="G6465" s="286">
        <f t="shared" si="1940"/>
        <v>0</v>
      </c>
    </row>
    <row r="6466" spans="1:7" s="229" customFormat="1" ht="24" customHeight="1" x14ac:dyDescent="0.2">
      <c r="A6466" s="224" t="str">
        <f t="shared" si="1936"/>
        <v/>
      </c>
      <c r="B6466" s="222" t="str">
        <f t="shared" si="1939"/>
        <v/>
      </c>
      <c r="C6466" s="223"/>
      <c r="D6466" s="224" t="str">
        <f t="shared" si="1937"/>
        <v/>
      </c>
      <c r="E6466" s="225"/>
      <c r="F6466" s="226">
        <f t="shared" si="1938"/>
        <v>0</v>
      </c>
      <c r="G6466" s="286">
        <f t="shared" si="1940"/>
        <v>0</v>
      </c>
    </row>
    <row r="6467" spans="1:7" s="229" customFormat="1" ht="24" customHeight="1" x14ac:dyDescent="0.2">
      <c r="A6467" s="224" t="str">
        <f t="shared" si="1936"/>
        <v/>
      </c>
      <c r="B6467" s="222" t="str">
        <f t="shared" si="1939"/>
        <v/>
      </c>
      <c r="C6467" s="223"/>
      <c r="D6467" s="224" t="str">
        <f t="shared" si="1937"/>
        <v/>
      </c>
      <c r="E6467" s="225"/>
      <c r="F6467" s="226">
        <f t="shared" si="1938"/>
        <v>0</v>
      </c>
      <c r="G6467" s="286">
        <f t="shared" si="1940"/>
        <v>0</v>
      </c>
    </row>
    <row r="6468" spans="1:7" s="229" customFormat="1" ht="24" customHeight="1" x14ac:dyDescent="0.2">
      <c r="A6468" s="224" t="str">
        <f t="shared" si="1936"/>
        <v/>
      </c>
      <c r="B6468" s="222" t="str">
        <f t="shared" si="1939"/>
        <v/>
      </c>
      <c r="C6468" s="223"/>
      <c r="D6468" s="224" t="str">
        <f t="shared" si="1937"/>
        <v/>
      </c>
      <c r="E6468" s="225"/>
      <c r="F6468" s="226">
        <f t="shared" si="1938"/>
        <v>0</v>
      </c>
      <c r="G6468" s="286">
        <f t="shared" si="1940"/>
        <v>0</v>
      </c>
    </row>
    <row r="6469" spans="1:7" s="229" customFormat="1" ht="24" customHeight="1" x14ac:dyDescent="0.2">
      <c r="A6469" s="224" t="str">
        <f t="shared" si="1936"/>
        <v/>
      </c>
      <c r="B6469" s="222" t="str">
        <f t="shared" si="1939"/>
        <v/>
      </c>
      <c r="C6469" s="223"/>
      <c r="D6469" s="224" t="str">
        <f t="shared" si="1937"/>
        <v/>
      </c>
      <c r="E6469" s="225"/>
      <c r="F6469" s="226">
        <f t="shared" si="1938"/>
        <v>0</v>
      </c>
      <c r="G6469" s="286">
        <f t="shared" si="1940"/>
        <v>0</v>
      </c>
    </row>
    <row r="6470" spans="1:7" s="229" customFormat="1" ht="24" customHeight="1" x14ac:dyDescent="0.2">
      <c r="A6470" s="224" t="str">
        <f t="shared" si="1936"/>
        <v/>
      </c>
      <c r="B6470" s="222" t="str">
        <f t="shared" si="1939"/>
        <v/>
      </c>
      <c r="C6470" s="223"/>
      <c r="D6470" s="224" t="str">
        <f t="shared" si="1937"/>
        <v/>
      </c>
      <c r="E6470" s="225"/>
      <c r="F6470" s="226">
        <f t="shared" si="1938"/>
        <v>0</v>
      </c>
      <c r="G6470" s="286">
        <f t="shared" si="1940"/>
        <v>0</v>
      </c>
    </row>
    <row r="6471" spans="1:7" s="229" customFormat="1" ht="24" customHeight="1" x14ac:dyDescent="0.2">
      <c r="A6471" s="224" t="str">
        <f t="shared" si="1936"/>
        <v/>
      </c>
      <c r="B6471" s="222" t="str">
        <f t="shared" si="1939"/>
        <v/>
      </c>
      <c r="C6471" s="223"/>
      <c r="D6471" s="224" t="str">
        <f t="shared" si="1937"/>
        <v/>
      </c>
      <c r="E6471" s="225"/>
      <c r="F6471" s="226">
        <f t="shared" si="1938"/>
        <v>0</v>
      </c>
      <c r="G6471" s="286">
        <f t="shared" si="1940"/>
        <v>0</v>
      </c>
    </row>
    <row r="6472" spans="1:7" s="229" customFormat="1" ht="24" customHeight="1" x14ac:dyDescent="0.2">
      <c r="A6472" s="224" t="str">
        <f t="shared" si="1936"/>
        <v/>
      </c>
      <c r="B6472" s="222" t="str">
        <f t="shared" si="1939"/>
        <v/>
      </c>
      <c r="C6472" s="223"/>
      <c r="D6472" s="224" t="str">
        <f t="shared" si="1937"/>
        <v/>
      </c>
      <c r="E6472" s="225"/>
      <c r="F6472" s="226">
        <f t="shared" si="1938"/>
        <v>0</v>
      </c>
      <c r="G6472" s="286">
        <f t="shared" si="1940"/>
        <v>0</v>
      </c>
    </row>
    <row r="6473" spans="1:7" s="229" customFormat="1" ht="24" customHeight="1" x14ac:dyDescent="0.2">
      <c r="A6473" s="224" t="str">
        <f t="shared" si="1936"/>
        <v/>
      </c>
      <c r="B6473" s="222" t="str">
        <f t="shared" si="1939"/>
        <v/>
      </c>
      <c r="C6473" s="223"/>
      <c r="D6473" s="224" t="str">
        <f t="shared" si="1937"/>
        <v/>
      </c>
      <c r="E6473" s="225"/>
      <c r="F6473" s="226">
        <f t="shared" si="1938"/>
        <v>0</v>
      </c>
      <c r="G6473" s="286">
        <f t="shared" si="1940"/>
        <v>0</v>
      </c>
    </row>
    <row r="6474" spans="1:7" s="229" customFormat="1" ht="24" customHeight="1" x14ac:dyDescent="0.2">
      <c r="A6474" s="224" t="str">
        <f t="shared" si="1936"/>
        <v/>
      </c>
      <c r="B6474" s="222" t="str">
        <f t="shared" si="1939"/>
        <v/>
      </c>
      <c r="C6474" s="223"/>
      <c r="D6474" s="224" t="str">
        <f t="shared" si="1937"/>
        <v/>
      </c>
      <c r="E6474" s="225"/>
      <c r="F6474" s="226">
        <f t="shared" si="1938"/>
        <v>0</v>
      </c>
      <c r="G6474" s="286">
        <f t="shared" si="1940"/>
        <v>0</v>
      </c>
    </row>
    <row r="6475" spans="1:7" s="229" customFormat="1" ht="24" customHeight="1" x14ac:dyDescent="0.2">
      <c r="A6475" s="224" t="str">
        <f t="shared" si="1936"/>
        <v/>
      </c>
      <c r="B6475" s="222" t="str">
        <f t="shared" si="1939"/>
        <v/>
      </c>
      <c r="C6475" s="223"/>
      <c r="D6475" s="224" t="str">
        <f t="shared" si="1937"/>
        <v/>
      </c>
      <c r="E6475" s="225"/>
      <c r="F6475" s="227">
        <f t="shared" si="1938"/>
        <v>0</v>
      </c>
      <c r="G6475" s="286">
        <f t="shared" si="1940"/>
        <v>0</v>
      </c>
    </row>
    <row r="6476" spans="1:7" ht="24" customHeight="1" x14ac:dyDescent="0.2">
      <c r="A6476" s="287"/>
      <c r="D6476" s="97"/>
      <c r="E6476" s="98"/>
      <c r="F6476" s="273" t="s">
        <v>31</v>
      </c>
      <c r="G6476" s="288">
        <f>SUBTOTAL(9,G6462:G6475)</f>
        <v>0</v>
      </c>
    </row>
    <row r="6477" spans="1:7" ht="24" customHeight="1" x14ac:dyDescent="0.2">
      <c r="A6477" s="287"/>
      <c r="C6477" s="107" t="s">
        <v>605</v>
      </c>
      <c r="D6477" s="97"/>
      <c r="E6477" s="98"/>
      <c r="G6477" s="289"/>
    </row>
    <row r="6478" spans="1:7" s="229" customFormat="1" ht="24" customHeight="1" x14ac:dyDescent="0.2">
      <c r="A6478" s="224" t="str">
        <f t="shared" ref="A6478:A6485" si="1941">IFERROR(VLOOKUP(C6478,Tabla_Insumos,4,FALSE),"")</f>
        <v/>
      </c>
      <c r="B6478" s="222">
        <f t="shared" ref="B6478:B6485" si="1942">IFERROR(VLOOKUP(A6478,Tabla_Indices,5,FALSE),"")</f>
        <v>0</v>
      </c>
      <c r="C6478" s="223"/>
      <c r="D6478" s="224" t="str">
        <f t="shared" ref="D6478:D6485" si="1943">IFERROR(VLOOKUP(C6478,Tabla_Insumos,2,FALSE),"")</f>
        <v/>
      </c>
      <c r="E6478" s="225"/>
      <c r="F6478" s="228">
        <f t="shared" ref="F6478:F6485" si="1944">IFERROR(VLOOKUP(C6478,Tabla_Insumos,3,FALSE),0)</f>
        <v>0</v>
      </c>
      <c r="G6478" s="286">
        <f>ROUND(E6478*F6478,2)</f>
        <v>0</v>
      </c>
    </row>
    <row r="6479" spans="1:7" s="229" customFormat="1" ht="24" customHeight="1" x14ac:dyDescent="0.2">
      <c r="A6479" s="224" t="str">
        <f t="shared" si="1941"/>
        <v/>
      </c>
      <c r="B6479" s="222">
        <f t="shared" si="1942"/>
        <v>0</v>
      </c>
      <c r="C6479" s="223"/>
      <c r="D6479" s="224" t="str">
        <f t="shared" si="1943"/>
        <v/>
      </c>
      <c r="E6479" s="225"/>
      <c r="F6479" s="228">
        <f t="shared" si="1944"/>
        <v>0</v>
      </c>
      <c r="G6479" s="286">
        <f>ROUND(E6479*F6479,2)</f>
        <v>0</v>
      </c>
    </row>
    <row r="6480" spans="1:7" s="229" customFormat="1" ht="24" customHeight="1" x14ac:dyDescent="0.2">
      <c r="A6480" s="224" t="str">
        <f t="shared" si="1941"/>
        <v/>
      </c>
      <c r="B6480" s="222">
        <f t="shared" si="1942"/>
        <v>0</v>
      </c>
      <c r="C6480" s="223"/>
      <c r="D6480" s="224" t="str">
        <f t="shared" si="1943"/>
        <v/>
      </c>
      <c r="E6480" s="225"/>
      <c r="F6480" s="228">
        <f t="shared" si="1944"/>
        <v>0</v>
      </c>
      <c r="G6480" s="286">
        <f t="shared" ref="G6480:G6485" si="1945">ROUND(E6480*F6480,2)</f>
        <v>0</v>
      </c>
    </row>
    <row r="6481" spans="1:7" s="229" customFormat="1" ht="24" customHeight="1" x14ac:dyDescent="0.2">
      <c r="A6481" s="224" t="str">
        <f t="shared" si="1941"/>
        <v/>
      </c>
      <c r="B6481" s="222">
        <f t="shared" si="1942"/>
        <v>0</v>
      </c>
      <c r="C6481" s="223"/>
      <c r="D6481" s="224" t="str">
        <f t="shared" si="1943"/>
        <v/>
      </c>
      <c r="E6481" s="225"/>
      <c r="F6481" s="228">
        <f t="shared" si="1944"/>
        <v>0</v>
      </c>
      <c r="G6481" s="286">
        <f t="shared" si="1945"/>
        <v>0</v>
      </c>
    </row>
    <row r="6482" spans="1:7" s="229" customFormat="1" ht="24" customHeight="1" x14ac:dyDescent="0.2">
      <c r="A6482" s="224" t="str">
        <f t="shared" si="1941"/>
        <v/>
      </c>
      <c r="B6482" s="222">
        <f t="shared" si="1942"/>
        <v>0</v>
      </c>
      <c r="C6482" s="223"/>
      <c r="D6482" s="224" t="str">
        <f t="shared" si="1943"/>
        <v/>
      </c>
      <c r="E6482" s="225"/>
      <c r="F6482" s="226">
        <f t="shared" si="1944"/>
        <v>0</v>
      </c>
      <c r="G6482" s="286">
        <f t="shared" si="1945"/>
        <v>0</v>
      </c>
    </row>
    <row r="6483" spans="1:7" s="229" customFormat="1" ht="24" customHeight="1" x14ac:dyDescent="0.2">
      <c r="A6483" s="224" t="str">
        <f t="shared" si="1941"/>
        <v/>
      </c>
      <c r="B6483" s="222">
        <f t="shared" si="1942"/>
        <v>0</v>
      </c>
      <c r="C6483" s="223"/>
      <c r="D6483" s="224" t="str">
        <f t="shared" si="1943"/>
        <v/>
      </c>
      <c r="E6483" s="225"/>
      <c r="F6483" s="226">
        <f t="shared" si="1944"/>
        <v>0</v>
      </c>
      <c r="G6483" s="286">
        <f t="shared" si="1945"/>
        <v>0</v>
      </c>
    </row>
    <row r="6484" spans="1:7" s="229" customFormat="1" ht="24" customHeight="1" x14ac:dyDescent="0.2">
      <c r="A6484" s="224" t="str">
        <f t="shared" si="1941"/>
        <v/>
      </c>
      <c r="B6484" s="222">
        <f t="shared" si="1942"/>
        <v>0</v>
      </c>
      <c r="C6484" s="223"/>
      <c r="D6484" s="224" t="str">
        <f t="shared" si="1943"/>
        <v/>
      </c>
      <c r="E6484" s="225"/>
      <c r="F6484" s="226">
        <f t="shared" si="1944"/>
        <v>0</v>
      </c>
      <c r="G6484" s="286">
        <f t="shared" si="1945"/>
        <v>0</v>
      </c>
    </row>
    <row r="6485" spans="1:7" s="229" customFormat="1" ht="24" customHeight="1" x14ac:dyDescent="0.2">
      <c r="A6485" s="224" t="str">
        <f t="shared" si="1941"/>
        <v/>
      </c>
      <c r="B6485" s="222">
        <f t="shared" si="1942"/>
        <v>0</v>
      </c>
      <c r="C6485" s="223"/>
      <c r="D6485" s="224" t="str">
        <f t="shared" si="1943"/>
        <v/>
      </c>
      <c r="E6485" s="225"/>
      <c r="F6485" s="226">
        <f t="shared" si="1944"/>
        <v>0</v>
      </c>
      <c r="G6485" s="286">
        <f t="shared" si="1945"/>
        <v>0</v>
      </c>
    </row>
    <row r="6486" spans="1:7" ht="24" customHeight="1" x14ac:dyDescent="0.2">
      <c r="A6486" s="287"/>
      <c r="D6486" s="97"/>
      <c r="E6486" s="98"/>
      <c r="F6486" s="273" t="s">
        <v>32</v>
      </c>
      <c r="G6486" s="288">
        <f>SUBTOTAL(9,G6478:G6485)</f>
        <v>0</v>
      </c>
    </row>
    <row r="6487" spans="1:7" ht="24" customHeight="1" x14ac:dyDescent="0.2">
      <c r="A6487" s="287"/>
      <c r="C6487" s="107" t="s">
        <v>606</v>
      </c>
      <c r="D6487" s="97"/>
      <c r="E6487" s="98"/>
      <c r="G6487" s="289"/>
    </row>
    <row r="6488" spans="1:7" s="229" customFormat="1" ht="24" customHeight="1" x14ac:dyDescent="0.2">
      <c r="A6488" s="224" t="str">
        <f t="shared" ref="A6488:A6496" si="1946">IFERROR(VLOOKUP(C6488,Tabla_Insumos,4,FALSE),"")</f>
        <v/>
      </c>
      <c r="B6488" s="222" t="str">
        <f t="shared" ref="B6488:B6496" si="1947">IFERROR(VLOOKUP(C6488,Tabla_Insumos,5,FALSE),"")</f>
        <v/>
      </c>
      <c r="C6488" s="223"/>
      <c r="D6488" s="224" t="str">
        <f t="shared" ref="D6488:D6496" si="1948">IFERROR(VLOOKUP(C6488,Tabla_Insumos,2,FALSE),"")</f>
        <v/>
      </c>
      <c r="E6488" s="225"/>
      <c r="F6488" s="226">
        <f t="shared" ref="F6488:F6496" si="1949">IFERROR(VLOOKUP(C6488,Tabla_Insumos,3,FALSE),0)</f>
        <v>0</v>
      </c>
      <c r="G6488" s="286">
        <f t="shared" ref="G6488:G6496" si="1950">ROUND(E6488*F6488,2)</f>
        <v>0</v>
      </c>
    </row>
    <row r="6489" spans="1:7" s="229" customFormat="1" ht="24" customHeight="1" x14ac:dyDescent="0.2">
      <c r="A6489" s="224" t="str">
        <f t="shared" si="1946"/>
        <v/>
      </c>
      <c r="B6489" s="222" t="str">
        <f t="shared" si="1947"/>
        <v/>
      </c>
      <c r="C6489" s="223"/>
      <c r="D6489" s="224" t="str">
        <f t="shared" si="1948"/>
        <v/>
      </c>
      <c r="E6489" s="225"/>
      <c r="F6489" s="226">
        <f t="shared" si="1949"/>
        <v>0</v>
      </c>
      <c r="G6489" s="286">
        <f t="shared" si="1950"/>
        <v>0</v>
      </c>
    </row>
    <row r="6490" spans="1:7" s="229" customFormat="1" ht="24" customHeight="1" x14ac:dyDescent="0.2">
      <c r="A6490" s="224" t="str">
        <f t="shared" si="1946"/>
        <v/>
      </c>
      <c r="B6490" s="222" t="str">
        <f t="shared" si="1947"/>
        <v/>
      </c>
      <c r="C6490" s="223"/>
      <c r="D6490" s="224" t="str">
        <f t="shared" si="1948"/>
        <v/>
      </c>
      <c r="E6490" s="225"/>
      <c r="F6490" s="226">
        <f t="shared" si="1949"/>
        <v>0</v>
      </c>
      <c r="G6490" s="286">
        <f t="shared" si="1950"/>
        <v>0</v>
      </c>
    </row>
    <row r="6491" spans="1:7" s="229" customFormat="1" ht="24" customHeight="1" x14ac:dyDescent="0.2">
      <c r="A6491" s="224" t="str">
        <f t="shared" si="1946"/>
        <v/>
      </c>
      <c r="B6491" s="222" t="str">
        <f t="shared" si="1947"/>
        <v/>
      </c>
      <c r="C6491" s="223"/>
      <c r="D6491" s="224" t="str">
        <f t="shared" si="1948"/>
        <v/>
      </c>
      <c r="E6491" s="225"/>
      <c r="F6491" s="226">
        <f t="shared" si="1949"/>
        <v>0</v>
      </c>
      <c r="G6491" s="286">
        <f t="shared" si="1950"/>
        <v>0</v>
      </c>
    </row>
    <row r="6492" spans="1:7" s="229" customFormat="1" ht="24" customHeight="1" x14ac:dyDescent="0.2">
      <c r="A6492" s="224" t="str">
        <f t="shared" si="1946"/>
        <v/>
      </c>
      <c r="B6492" s="222" t="str">
        <f t="shared" si="1947"/>
        <v/>
      </c>
      <c r="C6492" s="223"/>
      <c r="D6492" s="224" t="str">
        <f t="shared" si="1948"/>
        <v/>
      </c>
      <c r="E6492" s="225"/>
      <c r="F6492" s="226">
        <f t="shared" si="1949"/>
        <v>0</v>
      </c>
      <c r="G6492" s="286">
        <f t="shared" si="1950"/>
        <v>0</v>
      </c>
    </row>
    <row r="6493" spans="1:7" s="229" customFormat="1" ht="24" customHeight="1" x14ac:dyDescent="0.2">
      <c r="A6493" s="224" t="str">
        <f t="shared" si="1946"/>
        <v/>
      </c>
      <c r="B6493" s="222" t="str">
        <f t="shared" si="1947"/>
        <v/>
      </c>
      <c r="C6493" s="223"/>
      <c r="D6493" s="224" t="str">
        <f t="shared" si="1948"/>
        <v/>
      </c>
      <c r="E6493" s="225"/>
      <c r="F6493" s="226">
        <f t="shared" si="1949"/>
        <v>0</v>
      </c>
      <c r="G6493" s="286">
        <f t="shared" si="1950"/>
        <v>0</v>
      </c>
    </row>
    <row r="6494" spans="1:7" s="229" customFormat="1" ht="24" customHeight="1" x14ac:dyDescent="0.2">
      <c r="A6494" s="224" t="str">
        <f t="shared" si="1946"/>
        <v/>
      </c>
      <c r="B6494" s="222" t="str">
        <f t="shared" si="1947"/>
        <v/>
      </c>
      <c r="C6494" s="223"/>
      <c r="D6494" s="224" t="str">
        <f t="shared" si="1948"/>
        <v/>
      </c>
      <c r="E6494" s="225"/>
      <c r="F6494" s="226">
        <f t="shared" si="1949"/>
        <v>0</v>
      </c>
      <c r="G6494" s="286">
        <f t="shared" si="1950"/>
        <v>0</v>
      </c>
    </row>
    <row r="6495" spans="1:7" s="229" customFormat="1" ht="24" customHeight="1" x14ac:dyDescent="0.2">
      <c r="A6495" s="224" t="str">
        <f t="shared" si="1946"/>
        <v/>
      </c>
      <c r="B6495" s="222" t="str">
        <f t="shared" si="1947"/>
        <v/>
      </c>
      <c r="C6495" s="223"/>
      <c r="D6495" s="224" t="str">
        <f t="shared" si="1948"/>
        <v/>
      </c>
      <c r="E6495" s="225"/>
      <c r="F6495" s="226">
        <f t="shared" si="1949"/>
        <v>0</v>
      </c>
      <c r="G6495" s="286">
        <f t="shared" si="1950"/>
        <v>0</v>
      </c>
    </row>
    <row r="6496" spans="1:7" s="229" customFormat="1" ht="24" customHeight="1" x14ac:dyDescent="0.2">
      <c r="A6496" s="224" t="str">
        <f t="shared" si="1946"/>
        <v/>
      </c>
      <c r="B6496" s="222" t="str">
        <f t="shared" si="1947"/>
        <v/>
      </c>
      <c r="C6496" s="223"/>
      <c r="D6496" s="224" t="str">
        <f t="shared" si="1948"/>
        <v/>
      </c>
      <c r="E6496" s="225"/>
      <c r="F6496" s="226">
        <f t="shared" si="1949"/>
        <v>0</v>
      </c>
      <c r="G6496" s="286">
        <f t="shared" si="1950"/>
        <v>0</v>
      </c>
    </row>
    <row r="6497" spans="1:123" ht="24" customHeight="1" x14ac:dyDescent="0.2">
      <c r="A6497" s="290"/>
      <c r="B6497" s="97"/>
      <c r="D6497" s="97"/>
      <c r="E6497" s="98"/>
      <c r="F6497" s="273" t="s">
        <v>33</v>
      </c>
      <c r="G6497" s="288">
        <f>SUBTOTAL(9,G6488:G6496)</f>
        <v>0</v>
      </c>
    </row>
    <row r="6498" spans="1:123" ht="24" customHeight="1" x14ac:dyDescent="0.2">
      <c r="A6498" s="291"/>
      <c r="B6498" s="97"/>
      <c r="D6498" s="97"/>
      <c r="E6498" s="98"/>
      <c r="G6498" s="289"/>
    </row>
    <row r="6499" spans="1:123" ht="24" customHeight="1" x14ac:dyDescent="0.2">
      <c r="A6499" s="292" t="str">
        <f>B6457</f>
        <v/>
      </c>
      <c r="B6499" s="293" t="str">
        <f>C6457</f>
        <v/>
      </c>
      <c r="C6499" s="104"/>
      <c r="D6499" s="104" t="s">
        <v>34</v>
      </c>
      <c r="E6499" s="105"/>
      <c r="F6499" s="295" t="s">
        <v>35</v>
      </c>
      <c r="G6499" s="294">
        <f>SUBTOTAL(9,G6462:G6498)</f>
        <v>0</v>
      </c>
    </row>
    <row r="6501" spans="1:123" ht="24" customHeight="1" x14ac:dyDescent="0.2">
      <c r="A6501" s="274" t="s">
        <v>37</v>
      </c>
      <c r="B6501" s="275"/>
      <c r="C6501" s="275"/>
      <c r="D6501" s="275"/>
      <c r="E6501" s="275"/>
      <c r="F6501" s="275"/>
      <c r="G6501" s="276"/>
    </row>
    <row r="6502" spans="1:123" ht="24" customHeight="1" x14ac:dyDescent="0.2">
      <c r="A6502" s="277" t="s">
        <v>602</v>
      </c>
      <c r="B6502" s="93" t="str">
        <f>Comitente</f>
        <v>DIRECCION PROVINCIAL DE ESPACIOS VERDES</v>
      </c>
      <c r="C6502" s="89"/>
      <c r="D6502" s="94"/>
      <c r="E6502" s="94"/>
      <c r="F6502" s="95"/>
      <c r="G6502" s="278"/>
    </row>
    <row r="6503" spans="1:123" ht="24" customHeight="1" x14ac:dyDescent="0.2">
      <c r="A6503" s="277" t="s">
        <v>603</v>
      </c>
      <c r="B6503" s="93">
        <f>Contratista</f>
        <v>0</v>
      </c>
      <c r="C6503" s="90"/>
      <c r="D6503" s="90"/>
      <c r="E6503" s="90"/>
      <c r="F6503" s="96"/>
      <c r="G6503" s="279"/>
    </row>
    <row r="6504" spans="1:123" ht="24" customHeight="1" x14ac:dyDescent="0.2">
      <c r="A6504" s="277" t="s">
        <v>24</v>
      </c>
      <c r="B6504" s="93" t="str">
        <f>Obra</f>
        <v>EXTRACCION DE MANGRULLO EXISTENTE, PROVISION DE NUEVO MANGRULLO Y REFUNCIONALIZACION DE JUEGOS DE NIÑOS EN PARQUE DE MAYO</v>
      </c>
      <c r="C6504" s="90"/>
      <c r="D6504" s="90"/>
      <c r="E6504" s="90"/>
      <c r="F6504" s="96" t="s">
        <v>38</v>
      </c>
      <c r="G6504" s="280">
        <f>Fecha_Base</f>
        <v>44865</v>
      </c>
    </row>
    <row r="6505" spans="1:123" ht="24" customHeight="1" x14ac:dyDescent="0.2">
      <c r="A6505" s="281" t="s">
        <v>601</v>
      </c>
      <c r="B6505" s="91" t="str">
        <f>Ubicación</f>
        <v>CAPITAL</v>
      </c>
      <c r="C6505" s="91"/>
      <c r="D6505" s="97"/>
      <c r="E6505" s="98"/>
      <c r="G6505" s="282"/>
    </row>
    <row r="6506" spans="1:123" ht="24" customHeight="1" x14ac:dyDescent="0.2">
      <c r="A6506" s="281" t="s">
        <v>39</v>
      </c>
      <c r="B6506" s="100" t="str">
        <f>IFERROR(VALUE(LEFT(B6507,FIND(".",B6507)-1)),"")</f>
        <v/>
      </c>
      <c r="C6506" s="92" t="str">
        <f>IFERROR(VLOOKUP(B6506,Tabla_CyP,2,FALSE),"")</f>
        <v/>
      </c>
      <c r="E6506" s="98"/>
      <c r="G6506" s="282"/>
    </row>
    <row r="6507" spans="1:123" ht="24" customHeight="1" x14ac:dyDescent="0.2">
      <c r="A6507" s="281" t="s">
        <v>25</v>
      </c>
      <c r="B6507" s="101" t="str">
        <f>IFERROR(VLOOKUP(COUNTIF($A$1:A6507,"ANALISIS DE PRECIOS"),Tabla_NumeroItem,2,FALSE),"")</f>
        <v/>
      </c>
      <c r="C6507" s="92" t="str">
        <f>IFERROR(VLOOKUP(B6507,Tabla_CyP,2,FALSE),"")</f>
        <v/>
      </c>
      <c r="D6507" s="97"/>
      <c r="E6507" s="98"/>
      <c r="F6507" s="96" t="s">
        <v>26</v>
      </c>
      <c r="G6507" s="283" t="str">
        <f>IFERROR(VLOOKUP(B6507,Tabla_CyP,4,FALSE),"")</f>
        <v/>
      </c>
    </row>
    <row r="6508" spans="1:123" ht="24" customHeight="1" x14ac:dyDescent="0.2">
      <c r="A6508" s="281"/>
      <c r="B6508" s="91"/>
      <c r="D6508" s="97"/>
      <c r="E6508" s="98"/>
      <c r="G6508" s="282"/>
    </row>
    <row r="6509" spans="1:123" ht="24" customHeight="1" x14ac:dyDescent="0.2">
      <c r="A6509" s="334" t="s">
        <v>507</v>
      </c>
      <c r="B6509" s="335"/>
      <c r="C6509" s="336" t="s">
        <v>0</v>
      </c>
      <c r="D6509" s="336" t="s">
        <v>27</v>
      </c>
      <c r="E6509" s="338" t="s">
        <v>28</v>
      </c>
      <c r="F6509" s="340" t="s">
        <v>29</v>
      </c>
      <c r="G6509" s="340" t="s">
        <v>30</v>
      </c>
    </row>
    <row r="6510" spans="1:123" s="97" customFormat="1" ht="24" customHeight="1" x14ac:dyDescent="0.2">
      <c r="A6510" s="102" t="s">
        <v>508</v>
      </c>
      <c r="B6510" s="102" t="s">
        <v>509</v>
      </c>
      <c r="C6510" s="337"/>
      <c r="D6510" s="337"/>
      <c r="E6510" s="339"/>
      <c r="F6510" s="341"/>
      <c r="G6510" s="341"/>
      <c r="H6510" s="230"/>
      <c r="I6510" s="230"/>
      <c r="J6510" s="230"/>
      <c r="K6510" s="230"/>
      <c r="L6510" s="230"/>
      <c r="M6510" s="230"/>
      <c r="N6510" s="230"/>
      <c r="O6510" s="230"/>
      <c r="P6510" s="230"/>
      <c r="Q6510" s="230"/>
      <c r="R6510" s="230"/>
      <c r="S6510" s="230"/>
      <c r="T6510" s="230"/>
      <c r="U6510" s="230"/>
      <c r="V6510" s="230"/>
      <c r="W6510" s="230"/>
      <c r="X6510" s="230"/>
      <c r="Y6510" s="230"/>
      <c r="Z6510" s="230"/>
      <c r="AA6510" s="230"/>
      <c r="AB6510" s="230"/>
      <c r="AC6510" s="230"/>
      <c r="AD6510" s="230"/>
      <c r="AE6510" s="230"/>
      <c r="AF6510" s="230"/>
      <c r="AG6510" s="230"/>
      <c r="AH6510" s="230"/>
      <c r="AI6510" s="230"/>
      <c r="AJ6510" s="230"/>
      <c r="AK6510" s="230"/>
      <c r="AL6510" s="230"/>
      <c r="AM6510" s="230"/>
      <c r="AN6510" s="230"/>
      <c r="AO6510" s="230"/>
      <c r="AP6510" s="230"/>
      <c r="AQ6510" s="230"/>
      <c r="AR6510" s="230"/>
      <c r="AS6510" s="230"/>
      <c r="AT6510" s="230"/>
      <c r="AU6510" s="230"/>
      <c r="AV6510" s="230"/>
      <c r="AW6510" s="230"/>
      <c r="AX6510" s="230"/>
      <c r="AY6510" s="230"/>
      <c r="AZ6510" s="230"/>
      <c r="BA6510" s="230"/>
      <c r="BB6510" s="230"/>
      <c r="BC6510" s="230"/>
      <c r="BD6510" s="230"/>
      <c r="BE6510" s="230"/>
      <c r="BF6510" s="230"/>
      <c r="BG6510" s="230"/>
      <c r="BH6510" s="230"/>
      <c r="BI6510" s="230"/>
      <c r="BJ6510" s="230"/>
      <c r="BK6510" s="230"/>
      <c r="BL6510" s="230"/>
      <c r="BM6510" s="230"/>
      <c r="BN6510" s="230"/>
      <c r="BO6510" s="230"/>
      <c r="BP6510" s="230"/>
      <c r="BQ6510" s="230"/>
      <c r="BR6510" s="230"/>
      <c r="BS6510" s="230"/>
      <c r="BT6510" s="230"/>
      <c r="BU6510" s="230"/>
      <c r="BV6510" s="230"/>
      <c r="BW6510" s="230"/>
      <c r="BX6510" s="230"/>
      <c r="BY6510" s="230"/>
      <c r="BZ6510" s="230"/>
      <c r="CA6510" s="230"/>
      <c r="CB6510" s="230"/>
      <c r="CC6510" s="230"/>
      <c r="CD6510" s="230"/>
      <c r="CE6510" s="230"/>
      <c r="CF6510" s="230"/>
      <c r="CG6510" s="230"/>
      <c r="CH6510" s="230"/>
      <c r="CI6510" s="230"/>
      <c r="CJ6510" s="230"/>
      <c r="CK6510" s="230"/>
      <c r="CL6510" s="230"/>
      <c r="CM6510" s="230"/>
      <c r="CN6510" s="230"/>
      <c r="CO6510" s="230"/>
      <c r="CP6510" s="230"/>
      <c r="CQ6510" s="230"/>
      <c r="CR6510" s="230"/>
      <c r="CS6510" s="230"/>
      <c r="CT6510" s="230"/>
      <c r="CU6510" s="230"/>
      <c r="CV6510" s="230"/>
      <c r="CW6510" s="230"/>
      <c r="CX6510" s="230"/>
      <c r="CY6510" s="230"/>
      <c r="CZ6510" s="230"/>
      <c r="DA6510" s="230"/>
      <c r="DB6510" s="230"/>
      <c r="DC6510" s="230"/>
      <c r="DD6510" s="230"/>
      <c r="DE6510" s="230"/>
      <c r="DF6510" s="230"/>
      <c r="DG6510" s="230"/>
      <c r="DH6510" s="230"/>
      <c r="DI6510" s="230"/>
      <c r="DJ6510" s="230"/>
      <c r="DK6510" s="230"/>
      <c r="DL6510" s="230"/>
      <c r="DM6510" s="230"/>
      <c r="DN6510" s="230"/>
      <c r="DO6510" s="230"/>
      <c r="DP6510" s="230"/>
      <c r="DQ6510" s="230"/>
      <c r="DR6510" s="230"/>
      <c r="DS6510" s="230"/>
    </row>
    <row r="6511" spans="1:123" ht="24" customHeight="1" x14ac:dyDescent="0.2">
      <c r="A6511" s="284"/>
      <c r="B6511" s="103"/>
      <c r="C6511" s="143" t="s">
        <v>604</v>
      </c>
      <c r="D6511" s="104"/>
      <c r="E6511" s="105"/>
      <c r="F6511" s="106"/>
      <c r="G6511" s="285"/>
    </row>
    <row r="6512" spans="1:123" s="229" customFormat="1" ht="24" customHeight="1" x14ac:dyDescent="0.2">
      <c r="A6512" s="224" t="str">
        <f t="shared" ref="A6512:A6525" si="1951">IFERROR(VLOOKUP(C6512,Tabla_Insumos,4,FALSE),"")</f>
        <v/>
      </c>
      <c r="B6512" s="222" t="str">
        <f>IFERROR(VLOOKUP(C6512,Tabla_Insumos,5,FALSE),"")</f>
        <v/>
      </c>
      <c r="C6512" s="223"/>
      <c r="D6512" s="224" t="str">
        <f t="shared" ref="D6512:D6525" si="1952">IFERROR(VLOOKUP(C6512,Tabla_Insumos,2,FALSE),"")</f>
        <v/>
      </c>
      <c r="E6512" s="225"/>
      <c r="F6512" s="226">
        <f t="shared" ref="F6512:F6525" si="1953">IFERROR(VLOOKUP(C6512,Tabla_Insumos,3,FALSE),0)</f>
        <v>0</v>
      </c>
      <c r="G6512" s="286">
        <f>ROUND(E6512*F6512,2)</f>
        <v>0</v>
      </c>
    </row>
    <row r="6513" spans="1:7" s="229" customFormat="1" ht="24" customHeight="1" x14ac:dyDescent="0.2">
      <c r="A6513" s="224" t="str">
        <f t="shared" si="1951"/>
        <v/>
      </c>
      <c r="B6513" s="222" t="str">
        <f t="shared" ref="B6513:B6525" si="1954">IFERROR(VLOOKUP(C6513,Tabla_Insumos,5,FALSE),"")</f>
        <v/>
      </c>
      <c r="C6513" s="223"/>
      <c r="D6513" s="224" t="str">
        <f t="shared" si="1952"/>
        <v/>
      </c>
      <c r="E6513" s="225"/>
      <c r="F6513" s="226">
        <f t="shared" si="1953"/>
        <v>0</v>
      </c>
      <c r="G6513" s="286">
        <f t="shared" ref="G6513:G6525" si="1955">ROUND(E6513*F6513,2)</f>
        <v>0</v>
      </c>
    </row>
    <row r="6514" spans="1:7" s="229" customFormat="1" ht="24" customHeight="1" x14ac:dyDescent="0.2">
      <c r="A6514" s="224" t="str">
        <f t="shared" si="1951"/>
        <v/>
      </c>
      <c r="B6514" s="222" t="str">
        <f t="shared" si="1954"/>
        <v/>
      </c>
      <c r="C6514" s="223"/>
      <c r="D6514" s="224" t="str">
        <f t="shared" si="1952"/>
        <v/>
      </c>
      <c r="E6514" s="225"/>
      <c r="F6514" s="226">
        <f t="shared" si="1953"/>
        <v>0</v>
      </c>
      <c r="G6514" s="286">
        <f t="shared" si="1955"/>
        <v>0</v>
      </c>
    </row>
    <row r="6515" spans="1:7" s="229" customFormat="1" ht="24" customHeight="1" x14ac:dyDescent="0.2">
      <c r="A6515" s="224" t="str">
        <f t="shared" si="1951"/>
        <v/>
      </c>
      <c r="B6515" s="222" t="str">
        <f t="shared" si="1954"/>
        <v/>
      </c>
      <c r="C6515" s="223"/>
      <c r="D6515" s="224" t="str">
        <f t="shared" si="1952"/>
        <v/>
      </c>
      <c r="E6515" s="225"/>
      <c r="F6515" s="226">
        <f t="shared" si="1953"/>
        <v>0</v>
      </c>
      <c r="G6515" s="286">
        <f t="shared" si="1955"/>
        <v>0</v>
      </c>
    </row>
    <row r="6516" spans="1:7" s="229" customFormat="1" ht="24" customHeight="1" x14ac:dyDescent="0.2">
      <c r="A6516" s="224" t="str">
        <f t="shared" si="1951"/>
        <v/>
      </c>
      <c r="B6516" s="222" t="str">
        <f t="shared" si="1954"/>
        <v/>
      </c>
      <c r="C6516" s="223"/>
      <c r="D6516" s="224" t="str">
        <f t="shared" si="1952"/>
        <v/>
      </c>
      <c r="E6516" s="225"/>
      <c r="F6516" s="226">
        <f t="shared" si="1953"/>
        <v>0</v>
      </c>
      <c r="G6516" s="286">
        <f t="shared" si="1955"/>
        <v>0</v>
      </c>
    </row>
    <row r="6517" spans="1:7" s="229" customFormat="1" ht="24" customHeight="1" x14ac:dyDescent="0.2">
      <c r="A6517" s="224" t="str">
        <f t="shared" si="1951"/>
        <v/>
      </c>
      <c r="B6517" s="222" t="str">
        <f t="shared" si="1954"/>
        <v/>
      </c>
      <c r="C6517" s="223"/>
      <c r="D6517" s="224" t="str">
        <f t="shared" si="1952"/>
        <v/>
      </c>
      <c r="E6517" s="225"/>
      <c r="F6517" s="226">
        <f t="shared" si="1953"/>
        <v>0</v>
      </c>
      <c r="G6517" s="286">
        <f t="shared" si="1955"/>
        <v>0</v>
      </c>
    </row>
    <row r="6518" spans="1:7" s="229" customFormat="1" ht="24" customHeight="1" x14ac:dyDescent="0.2">
      <c r="A6518" s="224" t="str">
        <f t="shared" si="1951"/>
        <v/>
      </c>
      <c r="B6518" s="222" t="str">
        <f t="shared" si="1954"/>
        <v/>
      </c>
      <c r="C6518" s="223"/>
      <c r="D6518" s="224" t="str">
        <f t="shared" si="1952"/>
        <v/>
      </c>
      <c r="E6518" s="225"/>
      <c r="F6518" s="226">
        <f t="shared" si="1953"/>
        <v>0</v>
      </c>
      <c r="G6518" s="286">
        <f t="shared" si="1955"/>
        <v>0</v>
      </c>
    </row>
    <row r="6519" spans="1:7" s="229" customFormat="1" ht="24" customHeight="1" x14ac:dyDescent="0.2">
      <c r="A6519" s="224" t="str">
        <f t="shared" si="1951"/>
        <v/>
      </c>
      <c r="B6519" s="222" t="str">
        <f t="shared" si="1954"/>
        <v/>
      </c>
      <c r="C6519" s="223"/>
      <c r="D6519" s="224" t="str">
        <f t="shared" si="1952"/>
        <v/>
      </c>
      <c r="E6519" s="225"/>
      <c r="F6519" s="226">
        <f t="shared" si="1953"/>
        <v>0</v>
      </c>
      <c r="G6519" s="286">
        <f t="shared" si="1955"/>
        <v>0</v>
      </c>
    </row>
    <row r="6520" spans="1:7" s="229" customFormat="1" ht="24" customHeight="1" x14ac:dyDescent="0.2">
      <c r="A6520" s="224" t="str">
        <f t="shared" si="1951"/>
        <v/>
      </c>
      <c r="B6520" s="222" t="str">
        <f t="shared" si="1954"/>
        <v/>
      </c>
      <c r="C6520" s="223"/>
      <c r="D6520" s="224" t="str">
        <f t="shared" si="1952"/>
        <v/>
      </c>
      <c r="E6520" s="225"/>
      <c r="F6520" s="226">
        <f t="shared" si="1953"/>
        <v>0</v>
      </c>
      <c r="G6520" s="286">
        <f t="shared" si="1955"/>
        <v>0</v>
      </c>
    </row>
    <row r="6521" spans="1:7" s="229" customFormat="1" ht="24" customHeight="1" x14ac:dyDescent="0.2">
      <c r="A6521" s="224" t="str">
        <f t="shared" si="1951"/>
        <v/>
      </c>
      <c r="B6521" s="222" t="str">
        <f t="shared" si="1954"/>
        <v/>
      </c>
      <c r="C6521" s="223"/>
      <c r="D6521" s="224" t="str">
        <f t="shared" si="1952"/>
        <v/>
      </c>
      <c r="E6521" s="225"/>
      <c r="F6521" s="226">
        <f t="shared" si="1953"/>
        <v>0</v>
      </c>
      <c r="G6521" s="286">
        <f t="shared" si="1955"/>
        <v>0</v>
      </c>
    </row>
    <row r="6522" spans="1:7" s="229" customFormat="1" ht="24" customHeight="1" x14ac:dyDescent="0.2">
      <c r="A6522" s="224" t="str">
        <f t="shared" si="1951"/>
        <v/>
      </c>
      <c r="B6522" s="222" t="str">
        <f t="shared" si="1954"/>
        <v/>
      </c>
      <c r="C6522" s="223"/>
      <c r="D6522" s="224" t="str">
        <f t="shared" si="1952"/>
        <v/>
      </c>
      <c r="E6522" s="225"/>
      <c r="F6522" s="226">
        <f t="shared" si="1953"/>
        <v>0</v>
      </c>
      <c r="G6522" s="286">
        <f t="shared" si="1955"/>
        <v>0</v>
      </c>
    </row>
    <row r="6523" spans="1:7" s="229" customFormat="1" ht="24" customHeight="1" x14ac:dyDescent="0.2">
      <c r="A6523" s="224" t="str">
        <f t="shared" si="1951"/>
        <v/>
      </c>
      <c r="B6523" s="222" t="str">
        <f t="shared" si="1954"/>
        <v/>
      </c>
      <c r="C6523" s="223"/>
      <c r="D6523" s="224" t="str">
        <f t="shared" si="1952"/>
        <v/>
      </c>
      <c r="E6523" s="225"/>
      <c r="F6523" s="226">
        <f t="shared" si="1953"/>
        <v>0</v>
      </c>
      <c r="G6523" s="286">
        <f t="shared" si="1955"/>
        <v>0</v>
      </c>
    </row>
    <row r="6524" spans="1:7" s="229" customFormat="1" ht="24" customHeight="1" x14ac:dyDescent="0.2">
      <c r="A6524" s="224" t="str">
        <f t="shared" si="1951"/>
        <v/>
      </c>
      <c r="B6524" s="222" t="str">
        <f t="shared" si="1954"/>
        <v/>
      </c>
      <c r="C6524" s="223"/>
      <c r="D6524" s="224" t="str">
        <f t="shared" si="1952"/>
        <v/>
      </c>
      <c r="E6524" s="225"/>
      <c r="F6524" s="226">
        <f t="shared" si="1953"/>
        <v>0</v>
      </c>
      <c r="G6524" s="286">
        <f t="shared" si="1955"/>
        <v>0</v>
      </c>
    </row>
    <row r="6525" spans="1:7" s="229" customFormat="1" ht="24" customHeight="1" x14ac:dyDescent="0.2">
      <c r="A6525" s="224" t="str">
        <f t="shared" si="1951"/>
        <v/>
      </c>
      <c r="B6525" s="222" t="str">
        <f t="shared" si="1954"/>
        <v/>
      </c>
      <c r="C6525" s="223"/>
      <c r="D6525" s="224" t="str">
        <f t="shared" si="1952"/>
        <v/>
      </c>
      <c r="E6525" s="225"/>
      <c r="F6525" s="227">
        <f t="shared" si="1953"/>
        <v>0</v>
      </c>
      <c r="G6525" s="286">
        <f t="shared" si="1955"/>
        <v>0</v>
      </c>
    </row>
    <row r="6526" spans="1:7" ht="24" customHeight="1" x14ac:dyDescent="0.2">
      <c r="A6526" s="287"/>
      <c r="D6526" s="97"/>
      <c r="E6526" s="98"/>
      <c r="F6526" s="273" t="s">
        <v>31</v>
      </c>
      <c r="G6526" s="288">
        <f>SUBTOTAL(9,G6512:G6525)</f>
        <v>0</v>
      </c>
    </row>
    <row r="6527" spans="1:7" ht="24" customHeight="1" x14ac:dyDescent="0.2">
      <c r="A6527" s="287"/>
      <c r="C6527" s="107" t="s">
        <v>605</v>
      </c>
      <c r="D6527" s="97"/>
      <c r="E6527" s="98"/>
      <c r="G6527" s="289"/>
    </row>
    <row r="6528" spans="1:7" s="229" customFormat="1" ht="24" customHeight="1" x14ac:dyDescent="0.2">
      <c r="A6528" s="224" t="str">
        <f t="shared" ref="A6528:A6535" si="1956">IFERROR(VLOOKUP(C6528,Tabla_Insumos,4,FALSE),"")</f>
        <v/>
      </c>
      <c r="B6528" s="222">
        <f t="shared" ref="B6528:B6535" si="1957">IFERROR(VLOOKUP(A6528,Tabla_Indices,5,FALSE),"")</f>
        <v>0</v>
      </c>
      <c r="C6528" s="223"/>
      <c r="D6528" s="224" t="str">
        <f t="shared" ref="D6528:D6535" si="1958">IFERROR(VLOOKUP(C6528,Tabla_Insumos,2,FALSE),"")</f>
        <v/>
      </c>
      <c r="E6528" s="225"/>
      <c r="F6528" s="228">
        <f t="shared" ref="F6528:F6535" si="1959">IFERROR(VLOOKUP(C6528,Tabla_Insumos,3,FALSE),0)</f>
        <v>0</v>
      </c>
      <c r="G6528" s="286">
        <f>ROUND(E6528*F6528,2)</f>
        <v>0</v>
      </c>
    </row>
    <row r="6529" spans="1:7" s="229" customFormat="1" ht="24" customHeight="1" x14ac:dyDescent="0.2">
      <c r="A6529" s="224" t="str">
        <f t="shared" si="1956"/>
        <v/>
      </c>
      <c r="B6529" s="222">
        <f t="shared" si="1957"/>
        <v>0</v>
      </c>
      <c r="C6529" s="223"/>
      <c r="D6529" s="224" t="str">
        <f t="shared" si="1958"/>
        <v/>
      </c>
      <c r="E6529" s="225"/>
      <c r="F6529" s="228">
        <f t="shared" si="1959"/>
        <v>0</v>
      </c>
      <c r="G6529" s="286">
        <f>ROUND(E6529*F6529,2)</f>
        <v>0</v>
      </c>
    </row>
    <row r="6530" spans="1:7" s="229" customFormat="1" ht="24" customHeight="1" x14ac:dyDescent="0.2">
      <c r="A6530" s="224" t="str">
        <f t="shared" si="1956"/>
        <v/>
      </c>
      <c r="B6530" s="222">
        <f t="shared" si="1957"/>
        <v>0</v>
      </c>
      <c r="C6530" s="223"/>
      <c r="D6530" s="224" t="str">
        <f t="shared" si="1958"/>
        <v/>
      </c>
      <c r="E6530" s="225"/>
      <c r="F6530" s="228">
        <f t="shared" si="1959"/>
        <v>0</v>
      </c>
      <c r="G6530" s="286">
        <f t="shared" ref="G6530:G6535" si="1960">ROUND(E6530*F6530,2)</f>
        <v>0</v>
      </c>
    </row>
    <row r="6531" spans="1:7" s="229" customFormat="1" ht="24" customHeight="1" x14ac:dyDescent="0.2">
      <c r="A6531" s="224" t="str">
        <f t="shared" si="1956"/>
        <v/>
      </c>
      <c r="B6531" s="222">
        <f t="shared" si="1957"/>
        <v>0</v>
      </c>
      <c r="C6531" s="223"/>
      <c r="D6531" s="224" t="str">
        <f t="shared" si="1958"/>
        <v/>
      </c>
      <c r="E6531" s="225"/>
      <c r="F6531" s="228">
        <f t="shared" si="1959"/>
        <v>0</v>
      </c>
      <c r="G6531" s="286">
        <f t="shared" si="1960"/>
        <v>0</v>
      </c>
    </row>
    <row r="6532" spans="1:7" s="229" customFormat="1" ht="24" customHeight="1" x14ac:dyDescent="0.2">
      <c r="A6532" s="224" t="str">
        <f t="shared" si="1956"/>
        <v/>
      </c>
      <c r="B6532" s="222">
        <f t="shared" si="1957"/>
        <v>0</v>
      </c>
      <c r="C6532" s="223"/>
      <c r="D6532" s="224" t="str">
        <f t="shared" si="1958"/>
        <v/>
      </c>
      <c r="E6532" s="225"/>
      <c r="F6532" s="226">
        <f t="shared" si="1959"/>
        <v>0</v>
      </c>
      <c r="G6532" s="286">
        <f t="shared" si="1960"/>
        <v>0</v>
      </c>
    </row>
    <row r="6533" spans="1:7" s="229" customFormat="1" ht="24" customHeight="1" x14ac:dyDescent="0.2">
      <c r="A6533" s="224" t="str">
        <f t="shared" si="1956"/>
        <v/>
      </c>
      <c r="B6533" s="222">
        <f t="shared" si="1957"/>
        <v>0</v>
      </c>
      <c r="C6533" s="223"/>
      <c r="D6533" s="224" t="str">
        <f t="shared" si="1958"/>
        <v/>
      </c>
      <c r="E6533" s="225"/>
      <c r="F6533" s="226">
        <f t="shared" si="1959"/>
        <v>0</v>
      </c>
      <c r="G6533" s="286">
        <f t="shared" si="1960"/>
        <v>0</v>
      </c>
    </row>
    <row r="6534" spans="1:7" s="229" customFormat="1" ht="24" customHeight="1" x14ac:dyDescent="0.2">
      <c r="A6534" s="224" t="str">
        <f t="shared" si="1956"/>
        <v/>
      </c>
      <c r="B6534" s="222">
        <f t="shared" si="1957"/>
        <v>0</v>
      </c>
      <c r="C6534" s="223"/>
      <c r="D6534" s="224" t="str">
        <f t="shared" si="1958"/>
        <v/>
      </c>
      <c r="E6534" s="225"/>
      <c r="F6534" s="226">
        <f t="shared" si="1959"/>
        <v>0</v>
      </c>
      <c r="G6534" s="286">
        <f t="shared" si="1960"/>
        <v>0</v>
      </c>
    </row>
    <row r="6535" spans="1:7" s="229" customFormat="1" ht="24" customHeight="1" x14ac:dyDescent="0.2">
      <c r="A6535" s="224" t="str">
        <f t="shared" si="1956"/>
        <v/>
      </c>
      <c r="B6535" s="222">
        <f t="shared" si="1957"/>
        <v>0</v>
      </c>
      <c r="C6535" s="223"/>
      <c r="D6535" s="224" t="str">
        <f t="shared" si="1958"/>
        <v/>
      </c>
      <c r="E6535" s="225"/>
      <c r="F6535" s="226">
        <f t="shared" si="1959"/>
        <v>0</v>
      </c>
      <c r="G6535" s="286">
        <f t="shared" si="1960"/>
        <v>0</v>
      </c>
    </row>
    <row r="6536" spans="1:7" ht="24" customHeight="1" x14ac:dyDescent="0.2">
      <c r="A6536" s="287"/>
      <c r="D6536" s="97"/>
      <c r="E6536" s="98"/>
      <c r="F6536" s="273" t="s">
        <v>32</v>
      </c>
      <c r="G6536" s="288">
        <f>SUBTOTAL(9,G6528:G6535)</f>
        <v>0</v>
      </c>
    </row>
    <row r="6537" spans="1:7" ht="24" customHeight="1" x14ac:dyDescent="0.2">
      <c r="A6537" s="287"/>
      <c r="C6537" s="107" t="s">
        <v>606</v>
      </c>
      <c r="D6537" s="97"/>
      <c r="E6537" s="98"/>
      <c r="G6537" s="289"/>
    </row>
    <row r="6538" spans="1:7" s="229" customFormat="1" ht="24" customHeight="1" x14ac:dyDescent="0.2">
      <c r="A6538" s="224" t="str">
        <f t="shared" ref="A6538:A6546" si="1961">IFERROR(VLOOKUP(C6538,Tabla_Insumos,4,FALSE),"")</f>
        <v/>
      </c>
      <c r="B6538" s="222" t="str">
        <f t="shared" ref="B6538:B6546" si="1962">IFERROR(VLOOKUP(C6538,Tabla_Insumos,5,FALSE),"")</f>
        <v/>
      </c>
      <c r="C6538" s="223"/>
      <c r="D6538" s="224" t="str">
        <f t="shared" ref="D6538:D6546" si="1963">IFERROR(VLOOKUP(C6538,Tabla_Insumos,2,FALSE),"")</f>
        <v/>
      </c>
      <c r="E6538" s="225"/>
      <c r="F6538" s="226">
        <f t="shared" ref="F6538:F6546" si="1964">IFERROR(VLOOKUP(C6538,Tabla_Insumos,3,FALSE),0)</f>
        <v>0</v>
      </c>
      <c r="G6538" s="286">
        <f t="shared" ref="G6538:G6546" si="1965">ROUND(E6538*F6538,2)</f>
        <v>0</v>
      </c>
    </row>
    <row r="6539" spans="1:7" s="229" customFormat="1" ht="24" customHeight="1" x14ac:dyDescent="0.2">
      <c r="A6539" s="224" t="str">
        <f t="shared" si="1961"/>
        <v/>
      </c>
      <c r="B6539" s="222" t="str">
        <f t="shared" si="1962"/>
        <v/>
      </c>
      <c r="C6539" s="223"/>
      <c r="D6539" s="224" t="str">
        <f t="shared" si="1963"/>
        <v/>
      </c>
      <c r="E6539" s="225"/>
      <c r="F6539" s="226">
        <f t="shared" si="1964"/>
        <v>0</v>
      </c>
      <c r="G6539" s="286">
        <f t="shared" si="1965"/>
        <v>0</v>
      </c>
    </row>
    <row r="6540" spans="1:7" s="229" customFormat="1" ht="24" customHeight="1" x14ac:dyDescent="0.2">
      <c r="A6540" s="224" t="str">
        <f t="shared" si="1961"/>
        <v/>
      </c>
      <c r="B6540" s="222" t="str">
        <f t="shared" si="1962"/>
        <v/>
      </c>
      <c r="C6540" s="223"/>
      <c r="D6540" s="224" t="str">
        <f t="shared" si="1963"/>
        <v/>
      </c>
      <c r="E6540" s="225"/>
      <c r="F6540" s="226">
        <f t="shared" si="1964"/>
        <v>0</v>
      </c>
      <c r="G6540" s="286">
        <f t="shared" si="1965"/>
        <v>0</v>
      </c>
    </row>
    <row r="6541" spans="1:7" s="229" customFormat="1" ht="24" customHeight="1" x14ac:dyDescent="0.2">
      <c r="A6541" s="224" t="str">
        <f t="shared" si="1961"/>
        <v/>
      </c>
      <c r="B6541" s="222" t="str">
        <f t="shared" si="1962"/>
        <v/>
      </c>
      <c r="C6541" s="223"/>
      <c r="D6541" s="224" t="str">
        <f t="shared" si="1963"/>
        <v/>
      </c>
      <c r="E6541" s="225"/>
      <c r="F6541" s="226">
        <f t="shared" si="1964"/>
        <v>0</v>
      </c>
      <c r="G6541" s="286">
        <f t="shared" si="1965"/>
        <v>0</v>
      </c>
    </row>
    <row r="6542" spans="1:7" s="229" customFormat="1" ht="24" customHeight="1" x14ac:dyDescent="0.2">
      <c r="A6542" s="224" t="str">
        <f t="shared" si="1961"/>
        <v/>
      </c>
      <c r="B6542" s="222" t="str">
        <f t="shared" si="1962"/>
        <v/>
      </c>
      <c r="C6542" s="223"/>
      <c r="D6542" s="224" t="str">
        <f t="shared" si="1963"/>
        <v/>
      </c>
      <c r="E6542" s="225"/>
      <c r="F6542" s="226">
        <f t="shared" si="1964"/>
        <v>0</v>
      </c>
      <c r="G6542" s="286">
        <f t="shared" si="1965"/>
        <v>0</v>
      </c>
    </row>
    <row r="6543" spans="1:7" s="229" customFormat="1" ht="24" customHeight="1" x14ac:dyDescent="0.2">
      <c r="A6543" s="224" t="str">
        <f t="shared" si="1961"/>
        <v/>
      </c>
      <c r="B6543" s="222" t="str">
        <f t="shared" si="1962"/>
        <v/>
      </c>
      <c r="C6543" s="223"/>
      <c r="D6543" s="224" t="str">
        <f t="shared" si="1963"/>
        <v/>
      </c>
      <c r="E6543" s="225"/>
      <c r="F6543" s="226">
        <f t="shared" si="1964"/>
        <v>0</v>
      </c>
      <c r="G6543" s="286">
        <f t="shared" si="1965"/>
        <v>0</v>
      </c>
    </row>
    <row r="6544" spans="1:7" s="229" customFormat="1" ht="24" customHeight="1" x14ac:dyDescent="0.2">
      <c r="A6544" s="224" t="str">
        <f t="shared" si="1961"/>
        <v/>
      </c>
      <c r="B6544" s="222" t="str">
        <f t="shared" si="1962"/>
        <v/>
      </c>
      <c r="C6544" s="223"/>
      <c r="D6544" s="224" t="str">
        <f t="shared" si="1963"/>
        <v/>
      </c>
      <c r="E6544" s="225"/>
      <c r="F6544" s="226">
        <f t="shared" si="1964"/>
        <v>0</v>
      </c>
      <c r="G6544" s="286">
        <f t="shared" si="1965"/>
        <v>0</v>
      </c>
    </row>
    <row r="6545" spans="1:123" s="229" customFormat="1" ht="24" customHeight="1" x14ac:dyDescent="0.2">
      <c r="A6545" s="224" t="str">
        <f t="shared" si="1961"/>
        <v/>
      </c>
      <c r="B6545" s="222" t="str">
        <f t="shared" si="1962"/>
        <v/>
      </c>
      <c r="C6545" s="223"/>
      <c r="D6545" s="224" t="str">
        <f t="shared" si="1963"/>
        <v/>
      </c>
      <c r="E6545" s="225"/>
      <c r="F6545" s="226">
        <f t="shared" si="1964"/>
        <v>0</v>
      </c>
      <c r="G6545" s="286">
        <f t="shared" si="1965"/>
        <v>0</v>
      </c>
    </row>
    <row r="6546" spans="1:123" s="229" customFormat="1" ht="24" customHeight="1" x14ac:dyDescent="0.2">
      <c r="A6546" s="224" t="str">
        <f t="shared" si="1961"/>
        <v/>
      </c>
      <c r="B6546" s="222" t="str">
        <f t="shared" si="1962"/>
        <v/>
      </c>
      <c r="C6546" s="223"/>
      <c r="D6546" s="224" t="str">
        <f t="shared" si="1963"/>
        <v/>
      </c>
      <c r="E6546" s="225"/>
      <c r="F6546" s="226">
        <f t="shared" si="1964"/>
        <v>0</v>
      </c>
      <c r="G6546" s="286">
        <f t="shared" si="1965"/>
        <v>0</v>
      </c>
    </row>
    <row r="6547" spans="1:123" ht="24" customHeight="1" x14ac:dyDescent="0.2">
      <c r="A6547" s="290"/>
      <c r="B6547" s="97"/>
      <c r="D6547" s="97"/>
      <c r="E6547" s="98"/>
      <c r="F6547" s="273" t="s">
        <v>33</v>
      </c>
      <c r="G6547" s="288">
        <f>SUBTOTAL(9,G6538:G6546)</f>
        <v>0</v>
      </c>
    </row>
    <row r="6548" spans="1:123" ht="24" customHeight="1" x14ac:dyDescent="0.2">
      <c r="A6548" s="291"/>
      <c r="B6548" s="97"/>
      <c r="D6548" s="97"/>
      <c r="E6548" s="98"/>
      <c r="G6548" s="289"/>
    </row>
    <row r="6549" spans="1:123" ht="24" customHeight="1" x14ac:dyDescent="0.2">
      <c r="A6549" s="292" t="str">
        <f>B6507</f>
        <v/>
      </c>
      <c r="B6549" s="293" t="str">
        <f>C6507</f>
        <v/>
      </c>
      <c r="C6549" s="104"/>
      <c r="D6549" s="104" t="s">
        <v>34</v>
      </c>
      <c r="E6549" s="105"/>
      <c r="F6549" s="295" t="s">
        <v>35</v>
      </c>
      <c r="G6549" s="294">
        <f>SUBTOTAL(9,G6512:G6548)</f>
        <v>0</v>
      </c>
    </row>
    <row r="6551" spans="1:123" ht="24" customHeight="1" x14ac:dyDescent="0.2">
      <c r="A6551" s="274" t="s">
        <v>37</v>
      </c>
      <c r="B6551" s="275"/>
      <c r="C6551" s="275"/>
      <c r="D6551" s="275"/>
      <c r="E6551" s="275"/>
      <c r="F6551" s="275"/>
      <c r="G6551" s="276"/>
    </row>
    <row r="6552" spans="1:123" ht="24" customHeight="1" x14ac:dyDescent="0.2">
      <c r="A6552" s="277" t="s">
        <v>602</v>
      </c>
      <c r="B6552" s="93" t="str">
        <f>Comitente</f>
        <v>DIRECCION PROVINCIAL DE ESPACIOS VERDES</v>
      </c>
      <c r="C6552" s="89"/>
      <c r="D6552" s="94"/>
      <c r="E6552" s="94"/>
      <c r="F6552" s="95"/>
      <c r="G6552" s="278"/>
    </row>
    <row r="6553" spans="1:123" ht="24" customHeight="1" x14ac:dyDescent="0.2">
      <c r="A6553" s="277" t="s">
        <v>603</v>
      </c>
      <c r="B6553" s="93">
        <f>Contratista</f>
        <v>0</v>
      </c>
      <c r="C6553" s="90"/>
      <c r="D6553" s="90"/>
      <c r="E6553" s="90"/>
      <c r="F6553" s="96"/>
      <c r="G6553" s="279"/>
    </row>
    <row r="6554" spans="1:123" ht="24" customHeight="1" x14ac:dyDescent="0.2">
      <c r="A6554" s="277" t="s">
        <v>24</v>
      </c>
      <c r="B6554" s="93" t="str">
        <f>Obra</f>
        <v>EXTRACCION DE MANGRULLO EXISTENTE, PROVISION DE NUEVO MANGRULLO Y REFUNCIONALIZACION DE JUEGOS DE NIÑOS EN PARQUE DE MAYO</v>
      </c>
      <c r="C6554" s="90"/>
      <c r="D6554" s="90"/>
      <c r="E6554" s="90"/>
      <c r="F6554" s="96" t="s">
        <v>38</v>
      </c>
      <c r="G6554" s="280">
        <f>Fecha_Base</f>
        <v>44865</v>
      </c>
    </row>
    <row r="6555" spans="1:123" ht="24" customHeight="1" x14ac:dyDescent="0.2">
      <c r="A6555" s="281" t="s">
        <v>601</v>
      </c>
      <c r="B6555" s="91" t="str">
        <f>Ubicación</f>
        <v>CAPITAL</v>
      </c>
      <c r="C6555" s="91"/>
      <c r="D6555" s="97"/>
      <c r="E6555" s="98"/>
      <c r="G6555" s="282"/>
    </row>
    <row r="6556" spans="1:123" ht="24" customHeight="1" x14ac:dyDescent="0.2">
      <c r="A6556" s="281" t="s">
        <v>39</v>
      </c>
      <c r="B6556" s="100" t="str">
        <f>IFERROR(VALUE(LEFT(B6557,FIND(".",B6557)-1)),"")</f>
        <v/>
      </c>
      <c r="C6556" s="92" t="str">
        <f>IFERROR(VLOOKUP(B6556,Tabla_CyP,2,FALSE),"")</f>
        <v/>
      </c>
      <c r="E6556" s="98"/>
      <c r="G6556" s="282"/>
    </row>
    <row r="6557" spans="1:123" ht="24" customHeight="1" x14ac:dyDescent="0.2">
      <c r="A6557" s="281" t="s">
        <v>25</v>
      </c>
      <c r="B6557" s="101" t="str">
        <f>IFERROR(VLOOKUP(COUNTIF($A$1:A6557,"ANALISIS DE PRECIOS"),Tabla_NumeroItem,2,FALSE),"")</f>
        <v/>
      </c>
      <c r="C6557" s="92" t="str">
        <f>IFERROR(VLOOKUP(B6557,Tabla_CyP,2,FALSE),"")</f>
        <v/>
      </c>
      <c r="D6557" s="97"/>
      <c r="E6557" s="98"/>
      <c r="F6557" s="96" t="s">
        <v>26</v>
      </c>
      <c r="G6557" s="283" t="str">
        <f>IFERROR(VLOOKUP(B6557,Tabla_CyP,4,FALSE),"")</f>
        <v/>
      </c>
    </row>
    <row r="6558" spans="1:123" ht="24" customHeight="1" x14ac:dyDescent="0.2">
      <c r="A6558" s="281"/>
      <c r="B6558" s="91"/>
      <c r="D6558" s="97"/>
      <c r="E6558" s="98"/>
      <c r="G6558" s="282"/>
    </row>
    <row r="6559" spans="1:123" ht="24" customHeight="1" x14ac:dyDescent="0.2">
      <c r="A6559" s="334" t="s">
        <v>507</v>
      </c>
      <c r="B6559" s="335"/>
      <c r="C6559" s="336" t="s">
        <v>0</v>
      </c>
      <c r="D6559" s="336" t="s">
        <v>27</v>
      </c>
      <c r="E6559" s="338" t="s">
        <v>28</v>
      </c>
      <c r="F6559" s="340" t="s">
        <v>29</v>
      </c>
      <c r="G6559" s="340" t="s">
        <v>30</v>
      </c>
    </row>
    <row r="6560" spans="1:123" s="97" customFormat="1" ht="24" customHeight="1" x14ac:dyDescent="0.2">
      <c r="A6560" s="102" t="s">
        <v>508</v>
      </c>
      <c r="B6560" s="102" t="s">
        <v>509</v>
      </c>
      <c r="C6560" s="337"/>
      <c r="D6560" s="337"/>
      <c r="E6560" s="339"/>
      <c r="F6560" s="341"/>
      <c r="G6560" s="341"/>
      <c r="H6560" s="230"/>
      <c r="I6560" s="230"/>
      <c r="J6560" s="230"/>
      <c r="K6560" s="230"/>
      <c r="L6560" s="230"/>
      <c r="M6560" s="230"/>
      <c r="N6560" s="230"/>
      <c r="O6560" s="230"/>
      <c r="P6560" s="230"/>
      <c r="Q6560" s="230"/>
      <c r="R6560" s="230"/>
      <c r="S6560" s="230"/>
      <c r="T6560" s="230"/>
      <c r="U6560" s="230"/>
      <c r="V6560" s="230"/>
      <c r="W6560" s="230"/>
      <c r="X6560" s="230"/>
      <c r="Y6560" s="230"/>
      <c r="Z6560" s="230"/>
      <c r="AA6560" s="230"/>
      <c r="AB6560" s="230"/>
      <c r="AC6560" s="230"/>
      <c r="AD6560" s="230"/>
      <c r="AE6560" s="230"/>
      <c r="AF6560" s="230"/>
      <c r="AG6560" s="230"/>
      <c r="AH6560" s="230"/>
      <c r="AI6560" s="230"/>
      <c r="AJ6560" s="230"/>
      <c r="AK6560" s="230"/>
      <c r="AL6560" s="230"/>
      <c r="AM6560" s="230"/>
      <c r="AN6560" s="230"/>
      <c r="AO6560" s="230"/>
      <c r="AP6560" s="230"/>
      <c r="AQ6560" s="230"/>
      <c r="AR6560" s="230"/>
      <c r="AS6560" s="230"/>
      <c r="AT6560" s="230"/>
      <c r="AU6560" s="230"/>
      <c r="AV6560" s="230"/>
      <c r="AW6560" s="230"/>
      <c r="AX6560" s="230"/>
      <c r="AY6560" s="230"/>
      <c r="AZ6560" s="230"/>
      <c r="BA6560" s="230"/>
      <c r="BB6560" s="230"/>
      <c r="BC6560" s="230"/>
      <c r="BD6560" s="230"/>
      <c r="BE6560" s="230"/>
      <c r="BF6560" s="230"/>
      <c r="BG6560" s="230"/>
      <c r="BH6560" s="230"/>
      <c r="BI6560" s="230"/>
      <c r="BJ6560" s="230"/>
      <c r="BK6560" s="230"/>
      <c r="BL6560" s="230"/>
      <c r="BM6560" s="230"/>
      <c r="BN6560" s="230"/>
      <c r="BO6560" s="230"/>
      <c r="BP6560" s="230"/>
      <c r="BQ6560" s="230"/>
      <c r="BR6560" s="230"/>
      <c r="BS6560" s="230"/>
      <c r="BT6560" s="230"/>
      <c r="BU6560" s="230"/>
      <c r="BV6560" s="230"/>
      <c r="BW6560" s="230"/>
      <c r="BX6560" s="230"/>
      <c r="BY6560" s="230"/>
      <c r="BZ6560" s="230"/>
      <c r="CA6560" s="230"/>
      <c r="CB6560" s="230"/>
      <c r="CC6560" s="230"/>
      <c r="CD6560" s="230"/>
      <c r="CE6560" s="230"/>
      <c r="CF6560" s="230"/>
      <c r="CG6560" s="230"/>
      <c r="CH6560" s="230"/>
      <c r="CI6560" s="230"/>
      <c r="CJ6560" s="230"/>
      <c r="CK6560" s="230"/>
      <c r="CL6560" s="230"/>
      <c r="CM6560" s="230"/>
      <c r="CN6560" s="230"/>
      <c r="CO6560" s="230"/>
      <c r="CP6560" s="230"/>
      <c r="CQ6560" s="230"/>
      <c r="CR6560" s="230"/>
      <c r="CS6560" s="230"/>
      <c r="CT6560" s="230"/>
      <c r="CU6560" s="230"/>
      <c r="CV6560" s="230"/>
      <c r="CW6560" s="230"/>
      <c r="CX6560" s="230"/>
      <c r="CY6560" s="230"/>
      <c r="CZ6560" s="230"/>
      <c r="DA6560" s="230"/>
      <c r="DB6560" s="230"/>
      <c r="DC6560" s="230"/>
      <c r="DD6560" s="230"/>
      <c r="DE6560" s="230"/>
      <c r="DF6560" s="230"/>
      <c r="DG6560" s="230"/>
      <c r="DH6560" s="230"/>
      <c r="DI6560" s="230"/>
      <c r="DJ6560" s="230"/>
      <c r="DK6560" s="230"/>
      <c r="DL6560" s="230"/>
      <c r="DM6560" s="230"/>
      <c r="DN6560" s="230"/>
      <c r="DO6560" s="230"/>
      <c r="DP6560" s="230"/>
      <c r="DQ6560" s="230"/>
      <c r="DR6560" s="230"/>
      <c r="DS6560" s="230"/>
    </row>
    <row r="6561" spans="1:7" ht="24" customHeight="1" x14ac:dyDescent="0.2">
      <c r="A6561" s="284"/>
      <c r="B6561" s="103"/>
      <c r="C6561" s="143" t="s">
        <v>604</v>
      </c>
      <c r="D6561" s="104"/>
      <c r="E6561" s="105"/>
      <c r="F6561" s="106"/>
      <c r="G6561" s="285"/>
    </row>
    <row r="6562" spans="1:7" s="229" customFormat="1" ht="24" customHeight="1" x14ac:dyDescent="0.2">
      <c r="A6562" s="224" t="str">
        <f t="shared" ref="A6562:A6575" si="1966">IFERROR(VLOOKUP(C6562,Tabla_Insumos,4,FALSE),"")</f>
        <v/>
      </c>
      <c r="B6562" s="222" t="str">
        <f>IFERROR(VLOOKUP(C6562,Tabla_Insumos,5,FALSE),"")</f>
        <v/>
      </c>
      <c r="C6562" s="223"/>
      <c r="D6562" s="224" t="str">
        <f t="shared" ref="D6562:D6575" si="1967">IFERROR(VLOOKUP(C6562,Tabla_Insumos,2,FALSE),"")</f>
        <v/>
      </c>
      <c r="E6562" s="225"/>
      <c r="F6562" s="226">
        <f t="shared" ref="F6562:F6575" si="1968">IFERROR(VLOOKUP(C6562,Tabla_Insumos,3,FALSE),0)</f>
        <v>0</v>
      </c>
      <c r="G6562" s="286">
        <f>ROUND(E6562*F6562,2)</f>
        <v>0</v>
      </c>
    </row>
    <row r="6563" spans="1:7" s="229" customFormat="1" ht="24" customHeight="1" x14ac:dyDescent="0.2">
      <c r="A6563" s="224" t="str">
        <f t="shared" si="1966"/>
        <v/>
      </c>
      <c r="B6563" s="222" t="str">
        <f t="shared" ref="B6563:B6575" si="1969">IFERROR(VLOOKUP(C6563,Tabla_Insumos,5,FALSE),"")</f>
        <v/>
      </c>
      <c r="C6563" s="223"/>
      <c r="D6563" s="224" t="str">
        <f t="shared" si="1967"/>
        <v/>
      </c>
      <c r="E6563" s="225"/>
      <c r="F6563" s="226">
        <f t="shared" si="1968"/>
        <v>0</v>
      </c>
      <c r="G6563" s="286">
        <f t="shared" ref="G6563:G6575" si="1970">ROUND(E6563*F6563,2)</f>
        <v>0</v>
      </c>
    </row>
    <row r="6564" spans="1:7" s="229" customFormat="1" ht="24" customHeight="1" x14ac:dyDescent="0.2">
      <c r="A6564" s="224" t="str">
        <f t="shared" si="1966"/>
        <v/>
      </c>
      <c r="B6564" s="222" t="str">
        <f t="shared" si="1969"/>
        <v/>
      </c>
      <c r="C6564" s="223"/>
      <c r="D6564" s="224" t="str">
        <f t="shared" si="1967"/>
        <v/>
      </c>
      <c r="E6564" s="225"/>
      <c r="F6564" s="226">
        <f t="shared" si="1968"/>
        <v>0</v>
      </c>
      <c r="G6564" s="286">
        <f t="shared" si="1970"/>
        <v>0</v>
      </c>
    </row>
    <row r="6565" spans="1:7" s="229" customFormat="1" ht="24" customHeight="1" x14ac:dyDescent="0.2">
      <c r="A6565" s="224" t="str">
        <f t="shared" si="1966"/>
        <v/>
      </c>
      <c r="B6565" s="222" t="str">
        <f t="shared" si="1969"/>
        <v/>
      </c>
      <c r="C6565" s="223"/>
      <c r="D6565" s="224" t="str">
        <f t="shared" si="1967"/>
        <v/>
      </c>
      <c r="E6565" s="225"/>
      <c r="F6565" s="226">
        <f t="shared" si="1968"/>
        <v>0</v>
      </c>
      <c r="G6565" s="286">
        <f t="shared" si="1970"/>
        <v>0</v>
      </c>
    </row>
    <row r="6566" spans="1:7" s="229" customFormat="1" ht="24" customHeight="1" x14ac:dyDescent="0.2">
      <c r="A6566" s="224" t="str">
        <f t="shared" si="1966"/>
        <v/>
      </c>
      <c r="B6566" s="222" t="str">
        <f t="shared" si="1969"/>
        <v/>
      </c>
      <c r="C6566" s="223"/>
      <c r="D6566" s="224" t="str">
        <f t="shared" si="1967"/>
        <v/>
      </c>
      <c r="E6566" s="225"/>
      <c r="F6566" s="226">
        <f t="shared" si="1968"/>
        <v>0</v>
      </c>
      <c r="G6566" s="286">
        <f t="shared" si="1970"/>
        <v>0</v>
      </c>
    </row>
    <row r="6567" spans="1:7" s="229" customFormat="1" ht="24" customHeight="1" x14ac:dyDescent="0.2">
      <c r="A6567" s="224" t="str">
        <f t="shared" si="1966"/>
        <v/>
      </c>
      <c r="B6567" s="222" t="str">
        <f t="shared" si="1969"/>
        <v/>
      </c>
      <c r="C6567" s="223"/>
      <c r="D6567" s="224" t="str">
        <f t="shared" si="1967"/>
        <v/>
      </c>
      <c r="E6567" s="225"/>
      <c r="F6567" s="226">
        <f t="shared" si="1968"/>
        <v>0</v>
      </c>
      <c r="G6567" s="286">
        <f t="shared" si="1970"/>
        <v>0</v>
      </c>
    </row>
    <row r="6568" spans="1:7" s="229" customFormat="1" ht="24" customHeight="1" x14ac:dyDescent="0.2">
      <c r="A6568" s="224" t="str">
        <f t="shared" si="1966"/>
        <v/>
      </c>
      <c r="B6568" s="222" t="str">
        <f t="shared" si="1969"/>
        <v/>
      </c>
      <c r="C6568" s="223"/>
      <c r="D6568" s="224" t="str">
        <f t="shared" si="1967"/>
        <v/>
      </c>
      <c r="E6568" s="225"/>
      <c r="F6568" s="226">
        <f t="shared" si="1968"/>
        <v>0</v>
      </c>
      <c r="G6568" s="286">
        <f t="shared" si="1970"/>
        <v>0</v>
      </c>
    </row>
    <row r="6569" spans="1:7" s="229" customFormat="1" ht="24" customHeight="1" x14ac:dyDescent="0.2">
      <c r="A6569" s="224" t="str">
        <f t="shared" si="1966"/>
        <v/>
      </c>
      <c r="B6569" s="222" t="str">
        <f t="shared" si="1969"/>
        <v/>
      </c>
      <c r="C6569" s="223"/>
      <c r="D6569" s="224" t="str">
        <f t="shared" si="1967"/>
        <v/>
      </c>
      <c r="E6569" s="225"/>
      <c r="F6569" s="226">
        <f t="shared" si="1968"/>
        <v>0</v>
      </c>
      <c r="G6569" s="286">
        <f t="shared" si="1970"/>
        <v>0</v>
      </c>
    </row>
    <row r="6570" spans="1:7" s="229" customFormat="1" ht="24" customHeight="1" x14ac:dyDescent="0.2">
      <c r="A6570" s="224" t="str">
        <f t="shared" si="1966"/>
        <v/>
      </c>
      <c r="B6570" s="222" t="str">
        <f t="shared" si="1969"/>
        <v/>
      </c>
      <c r="C6570" s="223"/>
      <c r="D6570" s="224" t="str">
        <f t="shared" si="1967"/>
        <v/>
      </c>
      <c r="E6570" s="225"/>
      <c r="F6570" s="226">
        <f t="shared" si="1968"/>
        <v>0</v>
      </c>
      <c r="G6570" s="286">
        <f t="shared" si="1970"/>
        <v>0</v>
      </c>
    </row>
    <row r="6571" spans="1:7" s="229" customFormat="1" ht="24" customHeight="1" x14ac:dyDescent="0.2">
      <c r="A6571" s="224" t="str">
        <f t="shared" si="1966"/>
        <v/>
      </c>
      <c r="B6571" s="222" t="str">
        <f t="shared" si="1969"/>
        <v/>
      </c>
      <c r="C6571" s="223"/>
      <c r="D6571" s="224" t="str">
        <f t="shared" si="1967"/>
        <v/>
      </c>
      <c r="E6571" s="225"/>
      <c r="F6571" s="226">
        <f t="shared" si="1968"/>
        <v>0</v>
      </c>
      <c r="G6571" s="286">
        <f t="shared" si="1970"/>
        <v>0</v>
      </c>
    </row>
    <row r="6572" spans="1:7" s="229" customFormat="1" ht="24" customHeight="1" x14ac:dyDescent="0.2">
      <c r="A6572" s="224" t="str">
        <f t="shared" si="1966"/>
        <v/>
      </c>
      <c r="B6572" s="222" t="str">
        <f t="shared" si="1969"/>
        <v/>
      </c>
      <c r="C6572" s="223"/>
      <c r="D6572" s="224" t="str">
        <f t="shared" si="1967"/>
        <v/>
      </c>
      <c r="E6572" s="225"/>
      <c r="F6572" s="226">
        <f t="shared" si="1968"/>
        <v>0</v>
      </c>
      <c r="G6572" s="286">
        <f t="shared" si="1970"/>
        <v>0</v>
      </c>
    </row>
    <row r="6573" spans="1:7" s="229" customFormat="1" ht="24" customHeight="1" x14ac:dyDescent="0.2">
      <c r="A6573" s="224" t="str">
        <f t="shared" si="1966"/>
        <v/>
      </c>
      <c r="B6573" s="222" t="str">
        <f t="shared" si="1969"/>
        <v/>
      </c>
      <c r="C6573" s="223"/>
      <c r="D6573" s="224" t="str">
        <f t="shared" si="1967"/>
        <v/>
      </c>
      <c r="E6573" s="225"/>
      <c r="F6573" s="226">
        <f t="shared" si="1968"/>
        <v>0</v>
      </c>
      <c r="G6573" s="286">
        <f t="shared" si="1970"/>
        <v>0</v>
      </c>
    </row>
    <row r="6574" spans="1:7" s="229" customFormat="1" ht="24" customHeight="1" x14ac:dyDescent="0.2">
      <c r="A6574" s="224" t="str">
        <f t="shared" si="1966"/>
        <v/>
      </c>
      <c r="B6574" s="222" t="str">
        <f t="shared" si="1969"/>
        <v/>
      </c>
      <c r="C6574" s="223"/>
      <c r="D6574" s="224" t="str">
        <f t="shared" si="1967"/>
        <v/>
      </c>
      <c r="E6574" s="225"/>
      <c r="F6574" s="226">
        <f t="shared" si="1968"/>
        <v>0</v>
      </c>
      <c r="G6574" s="286">
        <f t="shared" si="1970"/>
        <v>0</v>
      </c>
    </row>
    <row r="6575" spans="1:7" s="229" customFormat="1" ht="24" customHeight="1" x14ac:dyDescent="0.2">
      <c r="A6575" s="224" t="str">
        <f t="shared" si="1966"/>
        <v/>
      </c>
      <c r="B6575" s="222" t="str">
        <f t="shared" si="1969"/>
        <v/>
      </c>
      <c r="C6575" s="223"/>
      <c r="D6575" s="224" t="str">
        <f t="shared" si="1967"/>
        <v/>
      </c>
      <c r="E6575" s="225"/>
      <c r="F6575" s="227">
        <f t="shared" si="1968"/>
        <v>0</v>
      </c>
      <c r="G6575" s="286">
        <f t="shared" si="1970"/>
        <v>0</v>
      </c>
    </row>
    <row r="6576" spans="1:7" ht="24" customHeight="1" x14ac:dyDescent="0.2">
      <c r="A6576" s="287"/>
      <c r="D6576" s="97"/>
      <c r="E6576" s="98"/>
      <c r="F6576" s="273" t="s">
        <v>31</v>
      </c>
      <c r="G6576" s="288">
        <f>SUBTOTAL(9,G6562:G6575)</f>
        <v>0</v>
      </c>
    </row>
    <row r="6577" spans="1:7" ht="24" customHeight="1" x14ac:dyDescent="0.2">
      <c r="A6577" s="287"/>
      <c r="C6577" s="107" t="s">
        <v>605</v>
      </c>
      <c r="D6577" s="97"/>
      <c r="E6577" s="98"/>
      <c r="G6577" s="289"/>
    </row>
    <row r="6578" spans="1:7" s="229" customFormat="1" ht="24" customHeight="1" x14ac:dyDescent="0.2">
      <c r="A6578" s="224" t="str">
        <f t="shared" ref="A6578:A6585" si="1971">IFERROR(VLOOKUP(C6578,Tabla_Insumos,4,FALSE),"")</f>
        <v/>
      </c>
      <c r="B6578" s="222">
        <f t="shared" ref="B6578:B6585" si="1972">IFERROR(VLOOKUP(A6578,Tabla_Indices,5,FALSE),"")</f>
        <v>0</v>
      </c>
      <c r="C6578" s="223"/>
      <c r="D6578" s="224" t="str">
        <f t="shared" ref="D6578:D6585" si="1973">IFERROR(VLOOKUP(C6578,Tabla_Insumos,2,FALSE),"")</f>
        <v/>
      </c>
      <c r="E6578" s="225"/>
      <c r="F6578" s="228">
        <f t="shared" ref="F6578:F6585" si="1974">IFERROR(VLOOKUP(C6578,Tabla_Insumos,3,FALSE),0)</f>
        <v>0</v>
      </c>
      <c r="G6578" s="286">
        <f>ROUND(E6578*F6578,2)</f>
        <v>0</v>
      </c>
    </row>
    <row r="6579" spans="1:7" s="229" customFormat="1" ht="24" customHeight="1" x14ac:dyDescent="0.2">
      <c r="A6579" s="224" t="str">
        <f t="shared" si="1971"/>
        <v/>
      </c>
      <c r="B6579" s="222">
        <f t="shared" si="1972"/>
        <v>0</v>
      </c>
      <c r="C6579" s="223"/>
      <c r="D6579" s="224" t="str">
        <f t="shared" si="1973"/>
        <v/>
      </c>
      <c r="E6579" s="225"/>
      <c r="F6579" s="228">
        <f t="shared" si="1974"/>
        <v>0</v>
      </c>
      <c r="G6579" s="286">
        <f>ROUND(E6579*F6579,2)</f>
        <v>0</v>
      </c>
    </row>
    <row r="6580" spans="1:7" s="229" customFormat="1" ht="24" customHeight="1" x14ac:dyDescent="0.2">
      <c r="A6580" s="224" t="str">
        <f t="shared" si="1971"/>
        <v/>
      </c>
      <c r="B6580" s="222">
        <f t="shared" si="1972"/>
        <v>0</v>
      </c>
      <c r="C6580" s="223"/>
      <c r="D6580" s="224" t="str">
        <f t="shared" si="1973"/>
        <v/>
      </c>
      <c r="E6580" s="225"/>
      <c r="F6580" s="228">
        <f t="shared" si="1974"/>
        <v>0</v>
      </c>
      <c r="G6580" s="286">
        <f t="shared" ref="G6580:G6585" si="1975">ROUND(E6580*F6580,2)</f>
        <v>0</v>
      </c>
    </row>
    <row r="6581" spans="1:7" s="229" customFormat="1" ht="24" customHeight="1" x14ac:dyDescent="0.2">
      <c r="A6581" s="224" t="str">
        <f t="shared" si="1971"/>
        <v/>
      </c>
      <c r="B6581" s="222">
        <f t="shared" si="1972"/>
        <v>0</v>
      </c>
      <c r="C6581" s="223"/>
      <c r="D6581" s="224" t="str">
        <f t="shared" si="1973"/>
        <v/>
      </c>
      <c r="E6581" s="225"/>
      <c r="F6581" s="228">
        <f t="shared" si="1974"/>
        <v>0</v>
      </c>
      <c r="G6581" s="286">
        <f t="shared" si="1975"/>
        <v>0</v>
      </c>
    </row>
    <row r="6582" spans="1:7" s="229" customFormat="1" ht="24" customHeight="1" x14ac:dyDescent="0.2">
      <c r="A6582" s="224" t="str">
        <f t="shared" si="1971"/>
        <v/>
      </c>
      <c r="B6582" s="222">
        <f t="shared" si="1972"/>
        <v>0</v>
      </c>
      <c r="C6582" s="223"/>
      <c r="D6582" s="224" t="str">
        <f t="shared" si="1973"/>
        <v/>
      </c>
      <c r="E6582" s="225"/>
      <c r="F6582" s="226">
        <f t="shared" si="1974"/>
        <v>0</v>
      </c>
      <c r="G6582" s="286">
        <f t="shared" si="1975"/>
        <v>0</v>
      </c>
    </row>
    <row r="6583" spans="1:7" s="229" customFormat="1" ht="24" customHeight="1" x14ac:dyDescent="0.2">
      <c r="A6583" s="224" t="str">
        <f t="shared" si="1971"/>
        <v/>
      </c>
      <c r="B6583" s="222">
        <f t="shared" si="1972"/>
        <v>0</v>
      </c>
      <c r="C6583" s="223"/>
      <c r="D6583" s="224" t="str">
        <f t="shared" si="1973"/>
        <v/>
      </c>
      <c r="E6583" s="225"/>
      <c r="F6583" s="226">
        <f t="shared" si="1974"/>
        <v>0</v>
      </c>
      <c r="G6583" s="286">
        <f t="shared" si="1975"/>
        <v>0</v>
      </c>
    </row>
    <row r="6584" spans="1:7" s="229" customFormat="1" ht="24" customHeight="1" x14ac:dyDescent="0.2">
      <c r="A6584" s="224" t="str">
        <f t="shared" si="1971"/>
        <v/>
      </c>
      <c r="B6584" s="222">
        <f t="shared" si="1972"/>
        <v>0</v>
      </c>
      <c r="C6584" s="223"/>
      <c r="D6584" s="224" t="str">
        <f t="shared" si="1973"/>
        <v/>
      </c>
      <c r="E6584" s="225"/>
      <c r="F6584" s="226">
        <f t="shared" si="1974"/>
        <v>0</v>
      </c>
      <c r="G6584" s="286">
        <f t="shared" si="1975"/>
        <v>0</v>
      </c>
    </row>
    <row r="6585" spans="1:7" s="229" customFormat="1" ht="24" customHeight="1" x14ac:dyDescent="0.2">
      <c r="A6585" s="224" t="str">
        <f t="shared" si="1971"/>
        <v/>
      </c>
      <c r="B6585" s="222">
        <f t="shared" si="1972"/>
        <v>0</v>
      </c>
      <c r="C6585" s="223"/>
      <c r="D6585" s="224" t="str">
        <f t="shared" si="1973"/>
        <v/>
      </c>
      <c r="E6585" s="225"/>
      <c r="F6585" s="226">
        <f t="shared" si="1974"/>
        <v>0</v>
      </c>
      <c r="G6585" s="286">
        <f t="shared" si="1975"/>
        <v>0</v>
      </c>
    </row>
    <row r="6586" spans="1:7" ht="24" customHeight="1" x14ac:dyDescent="0.2">
      <c r="A6586" s="287"/>
      <c r="D6586" s="97"/>
      <c r="E6586" s="98"/>
      <c r="F6586" s="273" t="s">
        <v>32</v>
      </c>
      <c r="G6586" s="288">
        <f>SUBTOTAL(9,G6578:G6585)</f>
        <v>0</v>
      </c>
    </row>
    <row r="6587" spans="1:7" ht="24" customHeight="1" x14ac:dyDescent="0.2">
      <c r="A6587" s="287"/>
      <c r="C6587" s="107" t="s">
        <v>606</v>
      </c>
      <c r="D6587" s="97"/>
      <c r="E6587" s="98"/>
      <c r="G6587" s="289"/>
    </row>
    <row r="6588" spans="1:7" s="229" customFormat="1" ht="24" customHeight="1" x14ac:dyDescent="0.2">
      <c r="A6588" s="224" t="str">
        <f t="shared" ref="A6588:A6596" si="1976">IFERROR(VLOOKUP(C6588,Tabla_Insumos,4,FALSE),"")</f>
        <v/>
      </c>
      <c r="B6588" s="222" t="str">
        <f t="shared" ref="B6588:B6596" si="1977">IFERROR(VLOOKUP(C6588,Tabla_Insumos,5,FALSE),"")</f>
        <v/>
      </c>
      <c r="C6588" s="223"/>
      <c r="D6588" s="224" t="str">
        <f t="shared" ref="D6588:D6596" si="1978">IFERROR(VLOOKUP(C6588,Tabla_Insumos,2,FALSE),"")</f>
        <v/>
      </c>
      <c r="E6588" s="225"/>
      <c r="F6588" s="226">
        <f t="shared" ref="F6588:F6596" si="1979">IFERROR(VLOOKUP(C6588,Tabla_Insumos,3,FALSE),0)</f>
        <v>0</v>
      </c>
      <c r="G6588" s="286">
        <f t="shared" ref="G6588:G6596" si="1980">ROUND(E6588*F6588,2)</f>
        <v>0</v>
      </c>
    </row>
    <row r="6589" spans="1:7" s="229" customFormat="1" ht="24" customHeight="1" x14ac:dyDescent="0.2">
      <c r="A6589" s="224" t="str">
        <f t="shared" si="1976"/>
        <v/>
      </c>
      <c r="B6589" s="222" t="str">
        <f t="shared" si="1977"/>
        <v/>
      </c>
      <c r="C6589" s="223"/>
      <c r="D6589" s="224" t="str">
        <f t="shared" si="1978"/>
        <v/>
      </c>
      <c r="E6589" s="225"/>
      <c r="F6589" s="226">
        <f t="shared" si="1979"/>
        <v>0</v>
      </c>
      <c r="G6589" s="286">
        <f t="shared" si="1980"/>
        <v>0</v>
      </c>
    </row>
    <row r="6590" spans="1:7" s="229" customFormat="1" ht="24" customHeight="1" x14ac:dyDescent="0.2">
      <c r="A6590" s="224" t="str">
        <f t="shared" si="1976"/>
        <v/>
      </c>
      <c r="B6590" s="222" t="str">
        <f t="shared" si="1977"/>
        <v/>
      </c>
      <c r="C6590" s="223"/>
      <c r="D6590" s="224" t="str">
        <f t="shared" si="1978"/>
        <v/>
      </c>
      <c r="E6590" s="225"/>
      <c r="F6590" s="226">
        <f t="shared" si="1979"/>
        <v>0</v>
      </c>
      <c r="G6590" s="286">
        <f t="shared" si="1980"/>
        <v>0</v>
      </c>
    </row>
    <row r="6591" spans="1:7" s="229" customFormat="1" ht="24" customHeight="1" x14ac:dyDescent="0.2">
      <c r="A6591" s="224" t="str">
        <f t="shared" si="1976"/>
        <v/>
      </c>
      <c r="B6591" s="222" t="str">
        <f t="shared" si="1977"/>
        <v/>
      </c>
      <c r="C6591" s="223"/>
      <c r="D6591" s="224" t="str">
        <f t="shared" si="1978"/>
        <v/>
      </c>
      <c r="E6591" s="225"/>
      <c r="F6591" s="226">
        <f t="shared" si="1979"/>
        <v>0</v>
      </c>
      <c r="G6591" s="286">
        <f t="shared" si="1980"/>
        <v>0</v>
      </c>
    </row>
    <row r="6592" spans="1:7" s="229" customFormat="1" ht="24" customHeight="1" x14ac:dyDescent="0.2">
      <c r="A6592" s="224" t="str">
        <f t="shared" si="1976"/>
        <v/>
      </c>
      <c r="B6592" s="222" t="str">
        <f t="shared" si="1977"/>
        <v/>
      </c>
      <c r="C6592" s="223"/>
      <c r="D6592" s="224" t="str">
        <f t="shared" si="1978"/>
        <v/>
      </c>
      <c r="E6592" s="225"/>
      <c r="F6592" s="226">
        <f t="shared" si="1979"/>
        <v>0</v>
      </c>
      <c r="G6592" s="286">
        <f t="shared" si="1980"/>
        <v>0</v>
      </c>
    </row>
    <row r="6593" spans="1:7" s="229" customFormat="1" ht="24" customHeight="1" x14ac:dyDescent="0.2">
      <c r="A6593" s="224" t="str">
        <f t="shared" si="1976"/>
        <v/>
      </c>
      <c r="B6593" s="222" t="str">
        <f t="shared" si="1977"/>
        <v/>
      </c>
      <c r="C6593" s="223"/>
      <c r="D6593" s="224" t="str">
        <f t="shared" si="1978"/>
        <v/>
      </c>
      <c r="E6593" s="225"/>
      <c r="F6593" s="226">
        <f t="shared" si="1979"/>
        <v>0</v>
      </c>
      <c r="G6593" s="286">
        <f t="shared" si="1980"/>
        <v>0</v>
      </c>
    </row>
    <row r="6594" spans="1:7" s="229" customFormat="1" ht="24" customHeight="1" x14ac:dyDescent="0.2">
      <c r="A6594" s="224" t="str">
        <f t="shared" si="1976"/>
        <v/>
      </c>
      <c r="B6594" s="222" t="str">
        <f t="shared" si="1977"/>
        <v/>
      </c>
      <c r="C6594" s="223"/>
      <c r="D6594" s="224" t="str">
        <f t="shared" si="1978"/>
        <v/>
      </c>
      <c r="E6594" s="225"/>
      <c r="F6594" s="226">
        <f t="shared" si="1979"/>
        <v>0</v>
      </c>
      <c r="G6594" s="286">
        <f t="shared" si="1980"/>
        <v>0</v>
      </c>
    </row>
    <row r="6595" spans="1:7" s="229" customFormat="1" ht="24" customHeight="1" x14ac:dyDescent="0.2">
      <c r="A6595" s="224" t="str">
        <f t="shared" si="1976"/>
        <v/>
      </c>
      <c r="B6595" s="222" t="str">
        <f t="shared" si="1977"/>
        <v/>
      </c>
      <c r="C6595" s="223"/>
      <c r="D6595" s="224" t="str">
        <f t="shared" si="1978"/>
        <v/>
      </c>
      <c r="E6595" s="225"/>
      <c r="F6595" s="226">
        <f t="shared" si="1979"/>
        <v>0</v>
      </c>
      <c r="G6595" s="286">
        <f t="shared" si="1980"/>
        <v>0</v>
      </c>
    </row>
    <row r="6596" spans="1:7" s="229" customFormat="1" ht="24" customHeight="1" x14ac:dyDescent="0.2">
      <c r="A6596" s="224" t="str">
        <f t="shared" si="1976"/>
        <v/>
      </c>
      <c r="B6596" s="222" t="str">
        <f t="shared" si="1977"/>
        <v/>
      </c>
      <c r="C6596" s="223"/>
      <c r="D6596" s="224" t="str">
        <f t="shared" si="1978"/>
        <v/>
      </c>
      <c r="E6596" s="225"/>
      <c r="F6596" s="226">
        <f t="shared" si="1979"/>
        <v>0</v>
      </c>
      <c r="G6596" s="286">
        <f t="shared" si="1980"/>
        <v>0</v>
      </c>
    </row>
    <row r="6597" spans="1:7" ht="24" customHeight="1" x14ac:dyDescent="0.2">
      <c r="A6597" s="290"/>
      <c r="B6597" s="97"/>
      <c r="D6597" s="97"/>
      <c r="E6597" s="98"/>
      <c r="F6597" s="273" t="s">
        <v>33</v>
      </c>
      <c r="G6597" s="288">
        <f>SUBTOTAL(9,G6588:G6596)</f>
        <v>0</v>
      </c>
    </row>
    <row r="6598" spans="1:7" ht="24" customHeight="1" x14ac:dyDescent="0.2">
      <c r="A6598" s="291"/>
      <c r="B6598" s="97"/>
      <c r="D6598" s="97"/>
      <c r="E6598" s="98"/>
      <c r="G6598" s="289"/>
    </row>
    <row r="6599" spans="1:7" ht="24" customHeight="1" x14ac:dyDescent="0.2">
      <c r="A6599" s="292" t="str">
        <f>B6557</f>
        <v/>
      </c>
      <c r="B6599" s="293" t="str">
        <f>C6557</f>
        <v/>
      </c>
      <c r="C6599" s="104"/>
      <c r="D6599" s="104" t="s">
        <v>34</v>
      </c>
      <c r="E6599" s="105"/>
      <c r="F6599" s="295" t="s">
        <v>35</v>
      </c>
      <c r="G6599" s="294">
        <f>SUBTOTAL(9,G6562:G6598)</f>
        <v>0</v>
      </c>
    </row>
    <row r="6601" spans="1:7" ht="24" customHeight="1" x14ac:dyDescent="0.2">
      <c r="A6601" s="274" t="s">
        <v>37</v>
      </c>
      <c r="B6601" s="275"/>
      <c r="C6601" s="275"/>
      <c r="D6601" s="275"/>
      <c r="E6601" s="275"/>
      <c r="F6601" s="275"/>
      <c r="G6601" s="276"/>
    </row>
    <row r="6602" spans="1:7" ht="24" customHeight="1" x14ac:dyDescent="0.2">
      <c r="A6602" s="277" t="s">
        <v>602</v>
      </c>
      <c r="B6602" s="93" t="str">
        <f>Comitente</f>
        <v>DIRECCION PROVINCIAL DE ESPACIOS VERDES</v>
      </c>
      <c r="C6602" s="89"/>
      <c r="D6602" s="94"/>
      <c r="E6602" s="94"/>
      <c r="F6602" s="95"/>
      <c r="G6602" s="278"/>
    </row>
    <row r="6603" spans="1:7" ht="24" customHeight="1" x14ac:dyDescent="0.2">
      <c r="A6603" s="277" t="s">
        <v>603</v>
      </c>
      <c r="B6603" s="93">
        <f>Contratista</f>
        <v>0</v>
      </c>
      <c r="C6603" s="90"/>
      <c r="D6603" s="90"/>
      <c r="E6603" s="90"/>
      <c r="F6603" s="96"/>
      <c r="G6603" s="279"/>
    </row>
    <row r="6604" spans="1:7" ht="24" customHeight="1" x14ac:dyDescent="0.2">
      <c r="A6604" s="277" t="s">
        <v>24</v>
      </c>
      <c r="B6604" s="93" t="str">
        <f>Obra</f>
        <v>EXTRACCION DE MANGRULLO EXISTENTE, PROVISION DE NUEVO MANGRULLO Y REFUNCIONALIZACION DE JUEGOS DE NIÑOS EN PARQUE DE MAYO</v>
      </c>
      <c r="C6604" s="90"/>
      <c r="D6604" s="90"/>
      <c r="E6604" s="90"/>
      <c r="F6604" s="96" t="s">
        <v>38</v>
      </c>
      <c r="G6604" s="280">
        <f>Fecha_Base</f>
        <v>44865</v>
      </c>
    </row>
    <row r="6605" spans="1:7" ht="24" customHeight="1" x14ac:dyDescent="0.2">
      <c r="A6605" s="281" t="s">
        <v>601</v>
      </c>
      <c r="B6605" s="91" t="str">
        <f>Ubicación</f>
        <v>CAPITAL</v>
      </c>
      <c r="C6605" s="91"/>
      <c r="D6605" s="97"/>
      <c r="E6605" s="98"/>
      <c r="G6605" s="282"/>
    </row>
    <row r="6606" spans="1:7" ht="24" customHeight="1" x14ac:dyDescent="0.2">
      <c r="A6606" s="281" t="s">
        <v>39</v>
      </c>
      <c r="B6606" s="100" t="str">
        <f>IFERROR(VALUE(LEFT(B6607,FIND(".",B6607)-1)),"")</f>
        <v/>
      </c>
      <c r="C6606" s="92" t="str">
        <f>IFERROR(VLOOKUP(B6606,Tabla_CyP,2,FALSE),"")</f>
        <v/>
      </c>
      <c r="E6606" s="98"/>
      <c r="G6606" s="282"/>
    </row>
    <row r="6607" spans="1:7" ht="24" customHeight="1" x14ac:dyDescent="0.2">
      <c r="A6607" s="281" t="s">
        <v>25</v>
      </c>
      <c r="B6607" s="101" t="str">
        <f>IFERROR(VLOOKUP(COUNTIF($A$1:A6607,"ANALISIS DE PRECIOS"),Tabla_NumeroItem,2,FALSE),"")</f>
        <v/>
      </c>
      <c r="C6607" s="92" t="str">
        <f>IFERROR(VLOOKUP(B6607,Tabla_CyP,2,FALSE),"")</f>
        <v/>
      </c>
      <c r="D6607" s="97"/>
      <c r="E6607" s="98"/>
      <c r="F6607" s="96" t="s">
        <v>26</v>
      </c>
      <c r="G6607" s="283" t="str">
        <f>IFERROR(VLOOKUP(B6607,Tabla_CyP,4,FALSE),"")</f>
        <v/>
      </c>
    </row>
    <row r="6608" spans="1:7" ht="24" customHeight="1" x14ac:dyDescent="0.2">
      <c r="A6608" s="281"/>
      <c r="B6608" s="91"/>
      <c r="D6608" s="97"/>
      <c r="E6608" s="98"/>
      <c r="G6608" s="282"/>
    </row>
    <row r="6609" spans="1:123" ht="24" customHeight="1" x14ac:dyDescent="0.2">
      <c r="A6609" s="334" t="s">
        <v>507</v>
      </c>
      <c r="B6609" s="335"/>
      <c r="C6609" s="336" t="s">
        <v>0</v>
      </c>
      <c r="D6609" s="336" t="s">
        <v>27</v>
      </c>
      <c r="E6609" s="338" t="s">
        <v>28</v>
      </c>
      <c r="F6609" s="340" t="s">
        <v>29</v>
      </c>
      <c r="G6609" s="340" t="s">
        <v>30</v>
      </c>
    </row>
    <row r="6610" spans="1:123" s="97" customFormat="1" ht="24" customHeight="1" x14ac:dyDescent="0.2">
      <c r="A6610" s="102" t="s">
        <v>508</v>
      </c>
      <c r="B6610" s="102" t="s">
        <v>509</v>
      </c>
      <c r="C6610" s="337"/>
      <c r="D6610" s="337"/>
      <c r="E6610" s="339"/>
      <c r="F6610" s="341"/>
      <c r="G6610" s="341"/>
      <c r="H6610" s="230"/>
      <c r="I6610" s="230"/>
      <c r="J6610" s="230"/>
      <c r="K6610" s="230"/>
      <c r="L6610" s="230"/>
      <c r="M6610" s="230"/>
      <c r="N6610" s="230"/>
      <c r="O6610" s="230"/>
      <c r="P6610" s="230"/>
      <c r="Q6610" s="230"/>
      <c r="R6610" s="230"/>
      <c r="S6610" s="230"/>
      <c r="T6610" s="230"/>
      <c r="U6610" s="230"/>
      <c r="V6610" s="230"/>
      <c r="W6610" s="230"/>
      <c r="X6610" s="230"/>
      <c r="Y6610" s="230"/>
      <c r="Z6610" s="230"/>
      <c r="AA6610" s="230"/>
      <c r="AB6610" s="230"/>
      <c r="AC6610" s="230"/>
      <c r="AD6610" s="230"/>
      <c r="AE6610" s="230"/>
      <c r="AF6610" s="230"/>
      <c r="AG6610" s="230"/>
      <c r="AH6610" s="230"/>
      <c r="AI6610" s="230"/>
      <c r="AJ6610" s="230"/>
      <c r="AK6610" s="230"/>
      <c r="AL6610" s="230"/>
      <c r="AM6610" s="230"/>
      <c r="AN6610" s="230"/>
      <c r="AO6610" s="230"/>
      <c r="AP6610" s="230"/>
      <c r="AQ6610" s="230"/>
      <c r="AR6610" s="230"/>
      <c r="AS6610" s="230"/>
      <c r="AT6610" s="230"/>
      <c r="AU6610" s="230"/>
      <c r="AV6610" s="230"/>
      <c r="AW6610" s="230"/>
      <c r="AX6610" s="230"/>
      <c r="AY6610" s="230"/>
      <c r="AZ6610" s="230"/>
      <c r="BA6610" s="230"/>
      <c r="BB6610" s="230"/>
      <c r="BC6610" s="230"/>
      <c r="BD6610" s="230"/>
      <c r="BE6610" s="230"/>
      <c r="BF6610" s="230"/>
      <c r="BG6610" s="230"/>
      <c r="BH6610" s="230"/>
      <c r="BI6610" s="230"/>
      <c r="BJ6610" s="230"/>
      <c r="BK6610" s="230"/>
      <c r="BL6610" s="230"/>
      <c r="BM6610" s="230"/>
      <c r="BN6610" s="230"/>
      <c r="BO6610" s="230"/>
      <c r="BP6610" s="230"/>
      <c r="BQ6610" s="230"/>
      <c r="BR6610" s="230"/>
      <c r="BS6610" s="230"/>
      <c r="BT6610" s="230"/>
      <c r="BU6610" s="230"/>
      <c r="BV6610" s="230"/>
      <c r="BW6610" s="230"/>
      <c r="BX6610" s="230"/>
      <c r="BY6610" s="230"/>
      <c r="BZ6610" s="230"/>
      <c r="CA6610" s="230"/>
      <c r="CB6610" s="230"/>
      <c r="CC6610" s="230"/>
      <c r="CD6610" s="230"/>
      <c r="CE6610" s="230"/>
      <c r="CF6610" s="230"/>
      <c r="CG6610" s="230"/>
      <c r="CH6610" s="230"/>
      <c r="CI6610" s="230"/>
      <c r="CJ6610" s="230"/>
      <c r="CK6610" s="230"/>
      <c r="CL6610" s="230"/>
      <c r="CM6610" s="230"/>
      <c r="CN6610" s="230"/>
      <c r="CO6610" s="230"/>
      <c r="CP6610" s="230"/>
      <c r="CQ6610" s="230"/>
      <c r="CR6610" s="230"/>
      <c r="CS6610" s="230"/>
      <c r="CT6610" s="230"/>
      <c r="CU6610" s="230"/>
      <c r="CV6610" s="230"/>
      <c r="CW6610" s="230"/>
      <c r="CX6610" s="230"/>
      <c r="CY6610" s="230"/>
      <c r="CZ6610" s="230"/>
      <c r="DA6610" s="230"/>
      <c r="DB6610" s="230"/>
      <c r="DC6610" s="230"/>
      <c r="DD6610" s="230"/>
      <c r="DE6610" s="230"/>
      <c r="DF6610" s="230"/>
      <c r="DG6610" s="230"/>
      <c r="DH6610" s="230"/>
      <c r="DI6610" s="230"/>
      <c r="DJ6610" s="230"/>
      <c r="DK6610" s="230"/>
      <c r="DL6610" s="230"/>
      <c r="DM6610" s="230"/>
      <c r="DN6610" s="230"/>
      <c r="DO6610" s="230"/>
      <c r="DP6610" s="230"/>
      <c r="DQ6610" s="230"/>
      <c r="DR6610" s="230"/>
      <c r="DS6610" s="230"/>
    </row>
    <row r="6611" spans="1:123" ht="24" customHeight="1" x14ac:dyDescent="0.2">
      <c r="A6611" s="284"/>
      <c r="B6611" s="103"/>
      <c r="C6611" s="143" t="s">
        <v>604</v>
      </c>
      <c r="D6611" s="104"/>
      <c r="E6611" s="105"/>
      <c r="F6611" s="106"/>
      <c r="G6611" s="285"/>
    </row>
    <row r="6612" spans="1:123" s="229" customFormat="1" ht="24" customHeight="1" x14ac:dyDescent="0.2">
      <c r="A6612" s="224" t="str">
        <f t="shared" ref="A6612:A6625" si="1981">IFERROR(VLOOKUP(C6612,Tabla_Insumos,4,FALSE),"")</f>
        <v/>
      </c>
      <c r="B6612" s="222" t="str">
        <f>IFERROR(VLOOKUP(C6612,Tabla_Insumos,5,FALSE),"")</f>
        <v/>
      </c>
      <c r="C6612" s="223"/>
      <c r="D6612" s="224" t="str">
        <f t="shared" ref="D6612:D6625" si="1982">IFERROR(VLOOKUP(C6612,Tabla_Insumos,2,FALSE),"")</f>
        <v/>
      </c>
      <c r="E6612" s="225"/>
      <c r="F6612" s="226">
        <f t="shared" ref="F6612:F6625" si="1983">IFERROR(VLOOKUP(C6612,Tabla_Insumos,3,FALSE),0)</f>
        <v>0</v>
      </c>
      <c r="G6612" s="286">
        <f>ROUND(E6612*F6612,2)</f>
        <v>0</v>
      </c>
    </row>
    <row r="6613" spans="1:123" s="229" customFormat="1" ht="24" customHeight="1" x14ac:dyDescent="0.2">
      <c r="A6613" s="224" t="str">
        <f t="shared" si="1981"/>
        <v/>
      </c>
      <c r="B6613" s="222" t="str">
        <f t="shared" ref="B6613:B6625" si="1984">IFERROR(VLOOKUP(C6613,Tabla_Insumos,5,FALSE),"")</f>
        <v/>
      </c>
      <c r="C6613" s="223"/>
      <c r="D6613" s="224" t="str">
        <f t="shared" si="1982"/>
        <v/>
      </c>
      <c r="E6613" s="225"/>
      <c r="F6613" s="226">
        <f t="shared" si="1983"/>
        <v>0</v>
      </c>
      <c r="G6613" s="286">
        <f t="shared" ref="G6613:G6625" si="1985">ROUND(E6613*F6613,2)</f>
        <v>0</v>
      </c>
    </row>
    <row r="6614" spans="1:123" s="229" customFormat="1" ht="24" customHeight="1" x14ac:dyDescent="0.2">
      <c r="A6614" s="224" t="str">
        <f t="shared" si="1981"/>
        <v/>
      </c>
      <c r="B6614" s="222" t="str">
        <f t="shared" si="1984"/>
        <v/>
      </c>
      <c r="C6614" s="223"/>
      <c r="D6614" s="224" t="str">
        <f t="shared" si="1982"/>
        <v/>
      </c>
      <c r="E6614" s="225"/>
      <c r="F6614" s="226">
        <f t="shared" si="1983"/>
        <v>0</v>
      </c>
      <c r="G6614" s="286">
        <f t="shared" si="1985"/>
        <v>0</v>
      </c>
    </row>
    <row r="6615" spans="1:123" s="229" customFormat="1" ht="24" customHeight="1" x14ac:dyDescent="0.2">
      <c r="A6615" s="224" t="str">
        <f t="shared" si="1981"/>
        <v/>
      </c>
      <c r="B6615" s="222" t="str">
        <f t="shared" si="1984"/>
        <v/>
      </c>
      <c r="C6615" s="223"/>
      <c r="D6615" s="224" t="str">
        <f t="shared" si="1982"/>
        <v/>
      </c>
      <c r="E6615" s="225"/>
      <c r="F6615" s="226">
        <f t="shared" si="1983"/>
        <v>0</v>
      </c>
      <c r="G6615" s="286">
        <f t="shared" si="1985"/>
        <v>0</v>
      </c>
    </row>
    <row r="6616" spans="1:123" s="229" customFormat="1" ht="24" customHeight="1" x14ac:dyDescent="0.2">
      <c r="A6616" s="224" t="str">
        <f t="shared" si="1981"/>
        <v/>
      </c>
      <c r="B6616" s="222" t="str">
        <f t="shared" si="1984"/>
        <v/>
      </c>
      <c r="C6616" s="223"/>
      <c r="D6616" s="224" t="str">
        <f t="shared" si="1982"/>
        <v/>
      </c>
      <c r="E6616" s="225"/>
      <c r="F6616" s="226">
        <f t="shared" si="1983"/>
        <v>0</v>
      </c>
      <c r="G6616" s="286">
        <f t="shared" si="1985"/>
        <v>0</v>
      </c>
    </row>
    <row r="6617" spans="1:123" s="229" customFormat="1" ht="24" customHeight="1" x14ac:dyDescent="0.2">
      <c r="A6617" s="224" t="str">
        <f t="shared" si="1981"/>
        <v/>
      </c>
      <c r="B6617" s="222" t="str">
        <f t="shared" si="1984"/>
        <v/>
      </c>
      <c r="C6617" s="223"/>
      <c r="D6617" s="224" t="str">
        <f t="shared" si="1982"/>
        <v/>
      </c>
      <c r="E6617" s="225"/>
      <c r="F6617" s="226">
        <f t="shared" si="1983"/>
        <v>0</v>
      </c>
      <c r="G6617" s="286">
        <f t="shared" si="1985"/>
        <v>0</v>
      </c>
    </row>
    <row r="6618" spans="1:123" s="229" customFormat="1" ht="24" customHeight="1" x14ac:dyDescent="0.2">
      <c r="A6618" s="224" t="str">
        <f t="shared" si="1981"/>
        <v/>
      </c>
      <c r="B6618" s="222" t="str">
        <f t="shared" si="1984"/>
        <v/>
      </c>
      <c r="C6618" s="223"/>
      <c r="D6618" s="224" t="str">
        <f t="shared" si="1982"/>
        <v/>
      </c>
      <c r="E6618" s="225"/>
      <c r="F6618" s="226">
        <f t="shared" si="1983"/>
        <v>0</v>
      </c>
      <c r="G6618" s="286">
        <f t="shared" si="1985"/>
        <v>0</v>
      </c>
    </row>
    <row r="6619" spans="1:123" s="229" customFormat="1" ht="24" customHeight="1" x14ac:dyDescent="0.2">
      <c r="A6619" s="224" t="str">
        <f t="shared" si="1981"/>
        <v/>
      </c>
      <c r="B6619" s="222" t="str">
        <f t="shared" si="1984"/>
        <v/>
      </c>
      <c r="C6619" s="223"/>
      <c r="D6619" s="224" t="str">
        <f t="shared" si="1982"/>
        <v/>
      </c>
      <c r="E6619" s="225"/>
      <c r="F6619" s="226">
        <f t="shared" si="1983"/>
        <v>0</v>
      </c>
      <c r="G6619" s="286">
        <f t="shared" si="1985"/>
        <v>0</v>
      </c>
    </row>
    <row r="6620" spans="1:123" s="229" customFormat="1" ht="24" customHeight="1" x14ac:dyDescent="0.2">
      <c r="A6620" s="224" t="str">
        <f t="shared" si="1981"/>
        <v/>
      </c>
      <c r="B6620" s="222" t="str">
        <f t="shared" si="1984"/>
        <v/>
      </c>
      <c r="C6620" s="223"/>
      <c r="D6620" s="224" t="str">
        <f t="shared" si="1982"/>
        <v/>
      </c>
      <c r="E6620" s="225"/>
      <c r="F6620" s="226">
        <f t="shared" si="1983"/>
        <v>0</v>
      </c>
      <c r="G6620" s="286">
        <f t="shared" si="1985"/>
        <v>0</v>
      </c>
    </row>
    <row r="6621" spans="1:123" s="229" customFormat="1" ht="24" customHeight="1" x14ac:dyDescent="0.2">
      <c r="A6621" s="224" t="str">
        <f t="shared" si="1981"/>
        <v/>
      </c>
      <c r="B6621" s="222" t="str">
        <f t="shared" si="1984"/>
        <v/>
      </c>
      <c r="C6621" s="223"/>
      <c r="D6621" s="224" t="str">
        <f t="shared" si="1982"/>
        <v/>
      </c>
      <c r="E6621" s="225"/>
      <c r="F6621" s="226">
        <f t="shared" si="1983"/>
        <v>0</v>
      </c>
      <c r="G6621" s="286">
        <f t="shared" si="1985"/>
        <v>0</v>
      </c>
    </row>
    <row r="6622" spans="1:123" s="229" customFormat="1" ht="24" customHeight="1" x14ac:dyDescent="0.2">
      <c r="A6622" s="224" t="str">
        <f t="shared" si="1981"/>
        <v/>
      </c>
      <c r="B6622" s="222" t="str">
        <f t="shared" si="1984"/>
        <v/>
      </c>
      <c r="C6622" s="223"/>
      <c r="D6622" s="224" t="str">
        <f t="shared" si="1982"/>
        <v/>
      </c>
      <c r="E6622" s="225"/>
      <c r="F6622" s="226">
        <f t="shared" si="1983"/>
        <v>0</v>
      </c>
      <c r="G6622" s="286">
        <f t="shared" si="1985"/>
        <v>0</v>
      </c>
    </row>
    <row r="6623" spans="1:123" s="229" customFormat="1" ht="24" customHeight="1" x14ac:dyDescent="0.2">
      <c r="A6623" s="224" t="str">
        <f t="shared" si="1981"/>
        <v/>
      </c>
      <c r="B6623" s="222" t="str">
        <f t="shared" si="1984"/>
        <v/>
      </c>
      <c r="C6623" s="223"/>
      <c r="D6623" s="224" t="str">
        <f t="shared" si="1982"/>
        <v/>
      </c>
      <c r="E6623" s="225"/>
      <c r="F6623" s="226">
        <f t="shared" si="1983"/>
        <v>0</v>
      </c>
      <c r="G6623" s="286">
        <f t="shared" si="1985"/>
        <v>0</v>
      </c>
    </row>
    <row r="6624" spans="1:123" s="229" customFormat="1" ht="24" customHeight="1" x14ac:dyDescent="0.2">
      <c r="A6624" s="224" t="str">
        <f t="shared" si="1981"/>
        <v/>
      </c>
      <c r="B6624" s="222" t="str">
        <f t="shared" si="1984"/>
        <v/>
      </c>
      <c r="C6624" s="223"/>
      <c r="D6624" s="224" t="str">
        <f t="shared" si="1982"/>
        <v/>
      </c>
      <c r="E6624" s="225"/>
      <c r="F6624" s="226">
        <f t="shared" si="1983"/>
        <v>0</v>
      </c>
      <c r="G6624" s="286">
        <f t="shared" si="1985"/>
        <v>0</v>
      </c>
    </row>
    <row r="6625" spans="1:7" s="229" customFormat="1" ht="24" customHeight="1" x14ac:dyDescent="0.2">
      <c r="A6625" s="224" t="str">
        <f t="shared" si="1981"/>
        <v/>
      </c>
      <c r="B6625" s="222" t="str">
        <f t="shared" si="1984"/>
        <v/>
      </c>
      <c r="C6625" s="223"/>
      <c r="D6625" s="224" t="str">
        <f t="shared" si="1982"/>
        <v/>
      </c>
      <c r="E6625" s="225"/>
      <c r="F6625" s="227">
        <f t="shared" si="1983"/>
        <v>0</v>
      </c>
      <c r="G6625" s="286">
        <f t="shared" si="1985"/>
        <v>0</v>
      </c>
    </row>
    <row r="6626" spans="1:7" ht="24" customHeight="1" x14ac:dyDescent="0.2">
      <c r="A6626" s="287"/>
      <c r="D6626" s="97"/>
      <c r="E6626" s="98"/>
      <c r="F6626" s="273" t="s">
        <v>31</v>
      </c>
      <c r="G6626" s="288">
        <f>SUBTOTAL(9,G6612:G6625)</f>
        <v>0</v>
      </c>
    </row>
    <row r="6627" spans="1:7" ht="24" customHeight="1" x14ac:dyDescent="0.2">
      <c r="A6627" s="287"/>
      <c r="C6627" s="107" t="s">
        <v>605</v>
      </c>
      <c r="D6627" s="97"/>
      <c r="E6627" s="98"/>
      <c r="G6627" s="289"/>
    </row>
    <row r="6628" spans="1:7" s="229" customFormat="1" ht="24" customHeight="1" x14ac:dyDescent="0.2">
      <c r="A6628" s="224" t="str">
        <f t="shared" ref="A6628:A6635" si="1986">IFERROR(VLOOKUP(C6628,Tabla_Insumos,4,FALSE),"")</f>
        <v/>
      </c>
      <c r="B6628" s="222">
        <f t="shared" ref="B6628:B6635" si="1987">IFERROR(VLOOKUP(A6628,Tabla_Indices,5,FALSE),"")</f>
        <v>0</v>
      </c>
      <c r="C6628" s="223"/>
      <c r="D6628" s="224" t="str">
        <f t="shared" ref="D6628:D6635" si="1988">IFERROR(VLOOKUP(C6628,Tabla_Insumos,2,FALSE),"")</f>
        <v/>
      </c>
      <c r="E6628" s="225"/>
      <c r="F6628" s="228">
        <f t="shared" ref="F6628:F6635" si="1989">IFERROR(VLOOKUP(C6628,Tabla_Insumos,3,FALSE),0)</f>
        <v>0</v>
      </c>
      <c r="G6628" s="286">
        <f>ROUND(E6628*F6628,2)</f>
        <v>0</v>
      </c>
    </row>
    <row r="6629" spans="1:7" s="229" customFormat="1" ht="24" customHeight="1" x14ac:dyDescent="0.2">
      <c r="A6629" s="224" t="str">
        <f t="shared" si="1986"/>
        <v/>
      </c>
      <c r="B6629" s="222">
        <f t="shared" si="1987"/>
        <v>0</v>
      </c>
      <c r="C6629" s="223"/>
      <c r="D6629" s="224" t="str">
        <f t="shared" si="1988"/>
        <v/>
      </c>
      <c r="E6629" s="225"/>
      <c r="F6629" s="228">
        <f t="shared" si="1989"/>
        <v>0</v>
      </c>
      <c r="G6629" s="286">
        <f>ROUND(E6629*F6629,2)</f>
        <v>0</v>
      </c>
    </row>
    <row r="6630" spans="1:7" s="229" customFormat="1" ht="24" customHeight="1" x14ac:dyDescent="0.2">
      <c r="A6630" s="224" t="str">
        <f t="shared" si="1986"/>
        <v/>
      </c>
      <c r="B6630" s="222">
        <f t="shared" si="1987"/>
        <v>0</v>
      </c>
      <c r="C6630" s="223"/>
      <c r="D6630" s="224" t="str">
        <f t="shared" si="1988"/>
        <v/>
      </c>
      <c r="E6630" s="225"/>
      <c r="F6630" s="228">
        <f t="shared" si="1989"/>
        <v>0</v>
      </c>
      <c r="G6630" s="286">
        <f t="shared" ref="G6630:G6635" si="1990">ROUND(E6630*F6630,2)</f>
        <v>0</v>
      </c>
    </row>
    <row r="6631" spans="1:7" s="229" customFormat="1" ht="24" customHeight="1" x14ac:dyDescent="0.2">
      <c r="A6631" s="224" t="str">
        <f t="shared" si="1986"/>
        <v/>
      </c>
      <c r="B6631" s="222">
        <f t="shared" si="1987"/>
        <v>0</v>
      </c>
      <c r="C6631" s="223"/>
      <c r="D6631" s="224" t="str">
        <f t="shared" si="1988"/>
        <v/>
      </c>
      <c r="E6631" s="225"/>
      <c r="F6631" s="228">
        <f t="shared" si="1989"/>
        <v>0</v>
      </c>
      <c r="G6631" s="286">
        <f t="shared" si="1990"/>
        <v>0</v>
      </c>
    </row>
    <row r="6632" spans="1:7" s="229" customFormat="1" ht="24" customHeight="1" x14ac:dyDescent="0.2">
      <c r="A6632" s="224" t="str">
        <f t="shared" si="1986"/>
        <v/>
      </c>
      <c r="B6632" s="222">
        <f t="shared" si="1987"/>
        <v>0</v>
      </c>
      <c r="C6632" s="223"/>
      <c r="D6632" s="224" t="str">
        <f t="shared" si="1988"/>
        <v/>
      </c>
      <c r="E6632" s="225"/>
      <c r="F6632" s="226">
        <f t="shared" si="1989"/>
        <v>0</v>
      </c>
      <c r="G6632" s="286">
        <f t="shared" si="1990"/>
        <v>0</v>
      </c>
    </row>
    <row r="6633" spans="1:7" s="229" customFormat="1" ht="24" customHeight="1" x14ac:dyDescent="0.2">
      <c r="A6633" s="224" t="str">
        <f t="shared" si="1986"/>
        <v/>
      </c>
      <c r="B6633" s="222">
        <f t="shared" si="1987"/>
        <v>0</v>
      </c>
      <c r="C6633" s="223"/>
      <c r="D6633" s="224" t="str">
        <f t="shared" si="1988"/>
        <v/>
      </c>
      <c r="E6633" s="225"/>
      <c r="F6633" s="226">
        <f t="shared" si="1989"/>
        <v>0</v>
      </c>
      <c r="G6633" s="286">
        <f t="shared" si="1990"/>
        <v>0</v>
      </c>
    </row>
    <row r="6634" spans="1:7" s="229" customFormat="1" ht="24" customHeight="1" x14ac:dyDescent="0.2">
      <c r="A6634" s="224" t="str">
        <f t="shared" si="1986"/>
        <v/>
      </c>
      <c r="B6634" s="222">
        <f t="shared" si="1987"/>
        <v>0</v>
      </c>
      <c r="C6634" s="223"/>
      <c r="D6634" s="224" t="str">
        <f t="shared" si="1988"/>
        <v/>
      </c>
      <c r="E6634" s="225"/>
      <c r="F6634" s="226">
        <f t="shared" si="1989"/>
        <v>0</v>
      </c>
      <c r="G6634" s="286">
        <f t="shared" si="1990"/>
        <v>0</v>
      </c>
    </row>
    <row r="6635" spans="1:7" s="229" customFormat="1" ht="24" customHeight="1" x14ac:dyDescent="0.2">
      <c r="A6635" s="224" t="str">
        <f t="shared" si="1986"/>
        <v/>
      </c>
      <c r="B6635" s="222">
        <f t="shared" si="1987"/>
        <v>0</v>
      </c>
      <c r="C6635" s="223"/>
      <c r="D6635" s="224" t="str">
        <f t="shared" si="1988"/>
        <v/>
      </c>
      <c r="E6635" s="225"/>
      <c r="F6635" s="226">
        <f t="shared" si="1989"/>
        <v>0</v>
      </c>
      <c r="G6635" s="286">
        <f t="shared" si="1990"/>
        <v>0</v>
      </c>
    </row>
    <row r="6636" spans="1:7" ht="24" customHeight="1" x14ac:dyDescent="0.2">
      <c r="A6636" s="287"/>
      <c r="D6636" s="97"/>
      <c r="E6636" s="98"/>
      <c r="F6636" s="273" t="s">
        <v>32</v>
      </c>
      <c r="G6636" s="288">
        <f>SUBTOTAL(9,G6628:G6635)</f>
        <v>0</v>
      </c>
    </row>
    <row r="6637" spans="1:7" ht="24" customHeight="1" x14ac:dyDescent="0.2">
      <c r="A6637" s="287"/>
      <c r="C6637" s="107" t="s">
        <v>606</v>
      </c>
      <c r="D6637" s="97"/>
      <c r="E6637" s="98"/>
      <c r="G6637" s="289"/>
    </row>
    <row r="6638" spans="1:7" s="229" customFormat="1" ht="24" customHeight="1" x14ac:dyDescent="0.2">
      <c r="A6638" s="224" t="str">
        <f t="shared" ref="A6638:A6646" si="1991">IFERROR(VLOOKUP(C6638,Tabla_Insumos,4,FALSE),"")</f>
        <v/>
      </c>
      <c r="B6638" s="222" t="str">
        <f t="shared" ref="B6638:B6646" si="1992">IFERROR(VLOOKUP(C6638,Tabla_Insumos,5,FALSE),"")</f>
        <v/>
      </c>
      <c r="C6638" s="223"/>
      <c r="D6638" s="224" t="str">
        <f t="shared" ref="D6638:D6646" si="1993">IFERROR(VLOOKUP(C6638,Tabla_Insumos,2,FALSE),"")</f>
        <v/>
      </c>
      <c r="E6638" s="225"/>
      <c r="F6638" s="226">
        <f t="shared" ref="F6638:F6646" si="1994">IFERROR(VLOOKUP(C6638,Tabla_Insumos,3,FALSE),0)</f>
        <v>0</v>
      </c>
      <c r="G6638" s="286">
        <f t="shared" ref="G6638:G6646" si="1995">ROUND(E6638*F6638,2)</f>
        <v>0</v>
      </c>
    </row>
    <row r="6639" spans="1:7" s="229" customFormat="1" ht="24" customHeight="1" x14ac:dyDescent="0.2">
      <c r="A6639" s="224" t="str">
        <f t="shared" si="1991"/>
        <v/>
      </c>
      <c r="B6639" s="222" t="str">
        <f t="shared" si="1992"/>
        <v/>
      </c>
      <c r="C6639" s="223"/>
      <c r="D6639" s="224" t="str">
        <f t="shared" si="1993"/>
        <v/>
      </c>
      <c r="E6639" s="225"/>
      <c r="F6639" s="226">
        <f t="shared" si="1994"/>
        <v>0</v>
      </c>
      <c r="G6639" s="286">
        <f t="shared" si="1995"/>
        <v>0</v>
      </c>
    </row>
    <row r="6640" spans="1:7" s="229" customFormat="1" ht="24" customHeight="1" x14ac:dyDescent="0.2">
      <c r="A6640" s="224" t="str">
        <f t="shared" si="1991"/>
        <v/>
      </c>
      <c r="B6640" s="222" t="str">
        <f t="shared" si="1992"/>
        <v/>
      </c>
      <c r="C6640" s="223"/>
      <c r="D6640" s="224" t="str">
        <f t="shared" si="1993"/>
        <v/>
      </c>
      <c r="E6640" s="225"/>
      <c r="F6640" s="226">
        <f t="shared" si="1994"/>
        <v>0</v>
      </c>
      <c r="G6640" s="286">
        <f t="shared" si="1995"/>
        <v>0</v>
      </c>
    </row>
    <row r="6641" spans="1:7" s="229" customFormat="1" ht="24" customHeight="1" x14ac:dyDescent="0.2">
      <c r="A6641" s="224" t="str">
        <f t="shared" si="1991"/>
        <v/>
      </c>
      <c r="B6641" s="222" t="str">
        <f t="shared" si="1992"/>
        <v/>
      </c>
      <c r="C6641" s="223"/>
      <c r="D6641" s="224" t="str">
        <f t="shared" si="1993"/>
        <v/>
      </c>
      <c r="E6641" s="225"/>
      <c r="F6641" s="226">
        <f t="shared" si="1994"/>
        <v>0</v>
      </c>
      <c r="G6641" s="286">
        <f t="shared" si="1995"/>
        <v>0</v>
      </c>
    </row>
    <row r="6642" spans="1:7" s="229" customFormat="1" ht="24" customHeight="1" x14ac:dyDescent="0.2">
      <c r="A6642" s="224" t="str">
        <f t="shared" si="1991"/>
        <v/>
      </c>
      <c r="B6642" s="222" t="str">
        <f t="shared" si="1992"/>
        <v/>
      </c>
      <c r="C6642" s="223"/>
      <c r="D6642" s="224" t="str">
        <f t="shared" si="1993"/>
        <v/>
      </c>
      <c r="E6642" s="225"/>
      <c r="F6642" s="226">
        <f t="shared" si="1994"/>
        <v>0</v>
      </c>
      <c r="G6642" s="286">
        <f t="shared" si="1995"/>
        <v>0</v>
      </c>
    </row>
    <row r="6643" spans="1:7" s="229" customFormat="1" ht="24" customHeight="1" x14ac:dyDescent="0.2">
      <c r="A6643" s="224" t="str">
        <f t="shared" si="1991"/>
        <v/>
      </c>
      <c r="B6643" s="222" t="str">
        <f t="shared" si="1992"/>
        <v/>
      </c>
      <c r="C6643" s="223"/>
      <c r="D6643" s="224" t="str">
        <f t="shared" si="1993"/>
        <v/>
      </c>
      <c r="E6643" s="225"/>
      <c r="F6643" s="226">
        <f t="shared" si="1994"/>
        <v>0</v>
      </c>
      <c r="G6643" s="286">
        <f t="shared" si="1995"/>
        <v>0</v>
      </c>
    </row>
    <row r="6644" spans="1:7" s="229" customFormat="1" ht="24" customHeight="1" x14ac:dyDescent="0.2">
      <c r="A6644" s="224" t="str">
        <f t="shared" si="1991"/>
        <v/>
      </c>
      <c r="B6644" s="222" t="str">
        <f t="shared" si="1992"/>
        <v/>
      </c>
      <c r="C6644" s="223"/>
      <c r="D6644" s="224" t="str">
        <f t="shared" si="1993"/>
        <v/>
      </c>
      <c r="E6644" s="225"/>
      <c r="F6644" s="226">
        <f t="shared" si="1994"/>
        <v>0</v>
      </c>
      <c r="G6644" s="286">
        <f t="shared" si="1995"/>
        <v>0</v>
      </c>
    </row>
    <row r="6645" spans="1:7" s="229" customFormat="1" ht="24" customHeight="1" x14ac:dyDescent="0.2">
      <c r="A6645" s="224" t="str">
        <f t="shared" si="1991"/>
        <v/>
      </c>
      <c r="B6645" s="222" t="str">
        <f t="shared" si="1992"/>
        <v/>
      </c>
      <c r="C6645" s="223"/>
      <c r="D6645" s="224" t="str">
        <f t="shared" si="1993"/>
        <v/>
      </c>
      <c r="E6645" s="225"/>
      <c r="F6645" s="226">
        <f t="shared" si="1994"/>
        <v>0</v>
      </c>
      <c r="G6645" s="286">
        <f t="shared" si="1995"/>
        <v>0</v>
      </c>
    </row>
    <row r="6646" spans="1:7" s="229" customFormat="1" ht="24" customHeight="1" x14ac:dyDescent="0.2">
      <c r="A6646" s="224" t="str">
        <f t="shared" si="1991"/>
        <v/>
      </c>
      <c r="B6646" s="222" t="str">
        <f t="shared" si="1992"/>
        <v/>
      </c>
      <c r="C6646" s="223"/>
      <c r="D6646" s="224" t="str">
        <f t="shared" si="1993"/>
        <v/>
      </c>
      <c r="E6646" s="225"/>
      <c r="F6646" s="226">
        <f t="shared" si="1994"/>
        <v>0</v>
      </c>
      <c r="G6646" s="286">
        <f t="shared" si="1995"/>
        <v>0</v>
      </c>
    </row>
    <row r="6647" spans="1:7" ht="24" customHeight="1" x14ac:dyDescent="0.2">
      <c r="A6647" s="290"/>
      <c r="B6647" s="97"/>
      <c r="D6647" s="97"/>
      <c r="E6647" s="98"/>
      <c r="F6647" s="273" t="s">
        <v>33</v>
      </c>
      <c r="G6647" s="288">
        <f>SUBTOTAL(9,G6638:G6646)</f>
        <v>0</v>
      </c>
    </row>
    <row r="6648" spans="1:7" ht="24" customHeight="1" x14ac:dyDescent="0.2">
      <c r="A6648" s="291"/>
      <c r="B6648" s="97"/>
      <c r="D6648" s="97"/>
      <c r="E6648" s="98"/>
      <c r="G6648" s="289"/>
    </row>
    <row r="6649" spans="1:7" ht="24" customHeight="1" x14ac:dyDescent="0.2">
      <c r="A6649" s="292" t="str">
        <f>B6607</f>
        <v/>
      </c>
      <c r="B6649" s="293" t="str">
        <f>C6607</f>
        <v/>
      </c>
      <c r="C6649" s="104"/>
      <c r="D6649" s="104" t="s">
        <v>34</v>
      </c>
      <c r="E6649" s="105"/>
      <c r="F6649" s="295" t="s">
        <v>35</v>
      </c>
      <c r="G6649" s="294">
        <f>SUBTOTAL(9,G6612:G6648)</f>
        <v>0</v>
      </c>
    </row>
    <row r="6651" spans="1:7" ht="24" customHeight="1" x14ac:dyDescent="0.2">
      <c r="A6651" s="274" t="s">
        <v>37</v>
      </c>
      <c r="B6651" s="275"/>
      <c r="C6651" s="275"/>
      <c r="D6651" s="275"/>
      <c r="E6651" s="275"/>
      <c r="F6651" s="275"/>
      <c r="G6651" s="276"/>
    </row>
    <row r="6652" spans="1:7" ht="24" customHeight="1" x14ac:dyDescent="0.2">
      <c r="A6652" s="277" t="s">
        <v>602</v>
      </c>
      <c r="B6652" s="93" t="str">
        <f>Comitente</f>
        <v>DIRECCION PROVINCIAL DE ESPACIOS VERDES</v>
      </c>
      <c r="C6652" s="89"/>
      <c r="D6652" s="94"/>
      <c r="E6652" s="94"/>
      <c r="F6652" s="95"/>
      <c r="G6652" s="278"/>
    </row>
    <row r="6653" spans="1:7" ht="24" customHeight="1" x14ac:dyDescent="0.2">
      <c r="A6653" s="277" t="s">
        <v>603</v>
      </c>
      <c r="B6653" s="93">
        <f>Contratista</f>
        <v>0</v>
      </c>
      <c r="C6653" s="90"/>
      <c r="D6653" s="90"/>
      <c r="E6653" s="90"/>
      <c r="F6653" s="96"/>
      <c r="G6653" s="279"/>
    </row>
    <row r="6654" spans="1:7" ht="24" customHeight="1" x14ac:dyDescent="0.2">
      <c r="A6654" s="277" t="s">
        <v>24</v>
      </c>
      <c r="B6654" s="93" t="str">
        <f>Obra</f>
        <v>EXTRACCION DE MANGRULLO EXISTENTE, PROVISION DE NUEVO MANGRULLO Y REFUNCIONALIZACION DE JUEGOS DE NIÑOS EN PARQUE DE MAYO</v>
      </c>
      <c r="C6654" s="90"/>
      <c r="D6654" s="90"/>
      <c r="E6654" s="90"/>
      <c r="F6654" s="96" t="s">
        <v>38</v>
      </c>
      <c r="G6654" s="280">
        <f>Fecha_Base</f>
        <v>44865</v>
      </c>
    </row>
    <row r="6655" spans="1:7" ht="24" customHeight="1" x14ac:dyDescent="0.2">
      <c r="A6655" s="281" t="s">
        <v>601</v>
      </c>
      <c r="B6655" s="91" t="str">
        <f>Ubicación</f>
        <v>CAPITAL</v>
      </c>
      <c r="C6655" s="91"/>
      <c r="D6655" s="97"/>
      <c r="E6655" s="98"/>
      <c r="G6655" s="282"/>
    </row>
    <row r="6656" spans="1:7" ht="24" customHeight="1" x14ac:dyDescent="0.2">
      <c r="A6656" s="281" t="s">
        <v>39</v>
      </c>
      <c r="B6656" s="100" t="str">
        <f>IFERROR(VALUE(LEFT(B6657,FIND(".",B6657)-1)),"")</f>
        <v/>
      </c>
      <c r="C6656" s="92" t="str">
        <f>IFERROR(VLOOKUP(B6656,Tabla_CyP,2,FALSE),"")</f>
        <v/>
      </c>
      <c r="E6656" s="98"/>
      <c r="G6656" s="282"/>
    </row>
    <row r="6657" spans="1:123" ht="24" customHeight="1" x14ac:dyDescent="0.2">
      <c r="A6657" s="281" t="s">
        <v>25</v>
      </c>
      <c r="B6657" s="101" t="str">
        <f>IFERROR(VLOOKUP(COUNTIF($A$1:A6657,"ANALISIS DE PRECIOS"),Tabla_NumeroItem,2,FALSE),"")</f>
        <v/>
      </c>
      <c r="C6657" s="92" t="str">
        <f>IFERROR(VLOOKUP(B6657,Tabla_CyP,2,FALSE),"")</f>
        <v/>
      </c>
      <c r="D6657" s="97"/>
      <c r="E6657" s="98"/>
      <c r="F6657" s="96" t="s">
        <v>26</v>
      </c>
      <c r="G6657" s="283" t="str">
        <f>IFERROR(VLOOKUP(B6657,Tabla_CyP,4,FALSE),"")</f>
        <v/>
      </c>
    </row>
    <row r="6658" spans="1:123" ht="24" customHeight="1" x14ac:dyDescent="0.2">
      <c r="A6658" s="281"/>
      <c r="B6658" s="91"/>
      <c r="D6658" s="97"/>
      <c r="E6658" s="98"/>
      <c r="G6658" s="282"/>
    </row>
    <row r="6659" spans="1:123" ht="24" customHeight="1" x14ac:dyDescent="0.2">
      <c r="A6659" s="334" t="s">
        <v>507</v>
      </c>
      <c r="B6659" s="335"/>
      <c r="C6659" s="336" t="s">
        <v>0</v>
      </c>
      <c r="D6659" s="336" t="s">
        <v>27</v>
      </c>
      <c r="E6659" s="338" t="s">
        <v>28</v>
      </c>
      <c r="F6659" s="340" t="s">
        <v>29</v>
      </c>
      <c r="G6659" s="340" t="s">
        <v>30</v>
      </c>
    </row>
    <row r="6660" spans="1:123" s="97" customFormat="1" ht="24" customHeight="1" x14ac:dyDescent="0.2">
      <c r="A6660" s="102" t="s">
        <v>508</v>
      </c>
      <c r="B6660" s="102" t="s">
        <v>509</v>
      </c>
      <c r="C6660" s="337"/>
      <c r="D6660" s="337"/>
      <c r="E6660" s="339"/>
      <c r="F6660" s="341"/>
      <c r="G6660" s="341"/>
      <c r="H6660" s="230"/>
      <c r="I6660" s="230"/>
      <c r="J6660" s="230"/>
      <c r="K6660" s="230"/>
      <c r="L6660" s="230"/>
      <c r="M6660" s="230"/>
      <c r="N6660" s="230"/>
      <c r="O6660" s="230"/>
      <c r="P6660" s="230"/>
      <c r="Q6660" s="230"/>
      <c r="R6660" s="230"/>
      <c r="S6660" s="230"/>
      <c r="T6660" s="230"/>
      <c r="U6660" s="230"/>
      <c r="V6660" s="230"/>
      <c r="W6660" s="230"/>
      <c r="X6660" s="230"/>
      <c r="Y6660" s="230"/>
      <c r="Z6660" s="230"/>
      <c r="AA6660" s="230"/>
      <c r="AB6660" s="230"/>
      <c r="AC6660" s="230"/>
      <c r="AD6660" s="230"/>
      <c r="AE6660" s="230"/>
      <c r="AF6660" s="230"/>
      <c r="AG6660" s="230"/>
      <c r="AH6660" s="230"/>
      <c r="AI6660" s="230"/>
      <c r="AJ6660" s="230"/>
      <c r="AK6660" s="230"/>
      <c r="AL6660" s="230"/>
      <c r="AM6660" s="230"/>
      <c r="AN6660" s="230"/>
      <c r="AO6660" s="230"/>
      <c r="AP6660" s="230"/>
      <c r="AQ6660" s="230"/>
      <c r="AR6660" s="230"/>
      <c r="AS6660" s="230"/>
      <c r="AT6660" s="230"/>
      <c r="AU6660" s="230"/>
      <c r="AV6660" s="230"/>
      <c r="AW6660" s="230"/>
      <c r="AX6660" s="230"/>
      <c r="AY6660" s="230"/>
      <c r="AZ6660" s="230"/>
      <c r="BA6660" s="230"/>
      <c r="BB6660" s="230"/>
      <c r="BC6660" s="230"/>
      <c r="BD6660" s="230"/>
      <c r="BE6660" s="230"/>
      <c r="BF6660" s="230"/>
      <c r="BG6660" s="230"/>
      <c r="BH6660" s="230"/>
      <c r="BI6660" s="230"/>
      <c r="BJ6660" s="230"/>
      <c r="BK6660" s="230"/>
      <c r="BL6660" s="230"/>
      <c r="BM6660" s="230"/>
      <c r="BN6660" s="230"/>
      <c r="BO6660" s="230"/>
      <c r="BP6660" s="230"/>
      <c r="BQ6660" s="230"/>
      <c r="BR6660" s="230"/>
      <c r="BS6660" s="230"/>
      <c r="BT6660" s="230"/>
      <c r="BU6660" s="230"/>
      <c r="BV6660" s="230"/>
      <c r="BW6660" s="230"/>
      <c r="BX6660" s="230"/>
      <c r="BY6660" s="230"/>
      <c r="BZ6660" s="230"/>
      <c r="CA6660" s="230"/>
      <c r="CB6660" s="230"/>
      <c r="CC6660" s="230"/>
      <c r="CD6660" s="230"/>
      <c r="CE6660" s="230"/>
      <c r="CF6660" s="230"/>
      <c r="CG6660" s="230"/>
      <c r="CH6660" s="230"/>
      <c r="CI6660" s="230"/>
      <c r="CJ6660" s="230"/>
      <c r="CK6660" s="230"/>
      <c r="CL6660" s="230"/>
      <c r="CM6660" s="230"/>
      <c r="CN6660" s="230"/>
      <c r="CO6660" s="230"/>
      <c r="CP6660" s="230"/>
      <c r="CQ6660" s="230"/>
      <c r="CR6660" s="230"/>
      <c r="CS6660" s="230"/>
      <c r="CT6660" s="230"/>
      <c r="CU6660" s="230"/>
      <c r="CV6660" s="230"/>
      <c r="CW6660" s="230"/>
      <c r="CX6660" s="230"/>
      <c r="CY6660" s="230"/>
      <c r="CZ6660" s="230"/>
      <c r="DA6660" s="230"/>
      <c r="DB6660" s="230"/>
      <c r="DC6660" s="230"/>
      <c r="DD6660" s="230"/>
      <c r="DE6660" s="230"/>
      <c r="DF6660" s="230"/>
      <c r="DG6660" s="230"/>
      <c r="DH6660" s="230"/>
      <c r="DI6660" s="230"/>
      <c r="DJ6660" s="230"/>
      <c r="DK6660" s="230"/>
      <c r="DL6660" s="230"/>
      <c r="DM6660" s="230"/>
      <c r="DN6660" s="230"/>
      <c r="DO6660" s="230"/>
      <c r="DP6660" s="230"/>
      <c r="DQ6660" s="230"/>
      <c r="DR6660" s="230"/>
      <c r="DS6660" s="230"/>
    </row>
    <row r="6661" spans="1:123" ht="24" customHeight="1" x14ac:dyDescent="0.2">
      <c r="A6661" s="284"/>
      <c r="B6661" s="103"/>
      <c r="C6661" s="143" t="s">
        <v>604</v>
      </c>
      <c r="D6661" s="104"/>
      <c r="E6661" s="105"/>
      <c r="F6661" s="106"/>
      <c r="G6661" s="285"/>
    </row>
    <row r="6662" spans="1:123" s="229" customFormat="1" ht="24" customHeight="1" x14ac:dyDescent="0.2">
      <c r="A6662" s="224" t="str">
        <f t="shared" ref="A6662:A6675" si="1996">IFERROR(VLOOKUP(C6662,Tabla_Insumos,4,FALSE),"")</f>
        <v/>
      </c>
      <c r="B6662" s="222" t="str">
        <f>IFERROR(VLOOKUP(C6662,Tabla_Insumos,5,FALSE),"")</f>
        <v/>
      </c>
      <c r="C6662" s="223"/>
      <c r="D6662" s="224" t="str">
        <f t="shared" ref="D6662:D6675" si="1997">IFERROR(VLOOKUP(C6662,Tabla_Insumos,2,FALSE),"")</f>
        <v/>
      </c>
      <c r="E6662" s="225"/>
      <c r="F6662" s="226">
        <f t="shared" ref="F6662:F6675" si="1998">IFERROR(VLOOKUP(C6662,Tabla_Insumos,3,FALSE),0)</f>
        <v>0</v>
      </c>
      <c r="G6662" s="286">
        <f>ROUND(E6662*F6662,2)</f>
        <v>0</v>
      </c>
    </row>
    <row r="6663" spans="1:123" s="229" customFormat="1" ht="24" customHeight="1" x14ac:dyDescent="0.2">
      <c r="A6663" s="224" t="str">
        <f t="shared" si="1996"/>
        <v/>
      </c>
      <c r="B6663" s="222" t="str">
        <f t="shared" ref="B6663:B6675" si="1999">IFERROR(VLOOKUP(C6663,Tabla_Insumos,5,FALSE),"")</f>
        <v/>
      </c>
      <c r="C6663" s="223"/>
      <c r="D6663" s="224" t="str">
        <f t="shared" si="1997"/>
        <v/>
      </c>
      <c r="E6663" s="225"/>
      <c r="F6663" s="226">
        <f t="shared" si="1998"/>
        <v>0</v>
      </c>
      <c r="G6663" s="286">
        <f t="shared" ref="G6663:G6675" si="2000">ROUND(E6663*F6663,2)</f>
        <v>0</v>
      </c>
    </row>
    <row r="6664" spans="1:123" s="229" customFormat="1" ht="24" customHeight="1" x14ac:dyDescent="0.2">
      <c r="A6664" s="224" t="str">
        <f t="shared" si="1996"/>
        <v/>
      </c>
      <c r="B6664" s="222" t="str">
        <f t="shared" si="1999"/>
        <v/>
      </c>
      <c r="C6664" s="223"/>
      <c r="D6664" s="224" t="str">
        <f t="shared" si="1997"/>
        <v/>
      </c>
      <c r="E6664" s="225"/>
      <c r="F6664" s="226">
        <f t="shared" si="1998"/>
        <v>0</v>
      </c>
      <c r="G6664" s="286">
        <f t="shared" si="2000"/>
        <v>0</v>
      </c>
    </row>
    <row r="6665" spans="1:123" s="229" customFormat="1" ht="24" customHeight="1" x14ac:dyDescent="0.2">
      <c r="A6665" s="224" t="str">
        <f t="shared" si="1996"/>
        <v/>
      </c>
      <c r="B6665" s="222" t="str">
        <f t="shared" si="1999"/>
        <v/>
      </c>
      <c r="C6665" s="223"/>
      <c r="D6665" s="224" t="str">
        <f t="shared" si="1997"/>
        <v/>
      </c>
      <c r="E6665" s="225"/>
      <c r="F6665" s="226">
        <f t="shared" si="1998"/>
        <v>0</v>
      </c>
      <c r="G6665" s="286">
        <f t="shared" si="2000"/>
        <v>0</v>
      </c>
    </row>
    <row r="6666" spans="1:123" s="229" customFormat="1" ht="24" customHeight="1" x14ac:dyDescent="0.2">
      <c r="A6666" s="224" t="str">
        <f t="shared" si="1996"/>
        <v/>
      </c>
      <c r="B6666" s="222" t="str">
        <f t="shared" si="1999"/>
        <v/>
      </c>
      <c r="C6666" s="223"/>
      <c r="D6666" s="224" t="str">
        <f t="shared" si="1997"/>
        <v/>
      </c>
      <c r="E6666" s="225"/>
      <c r="F6666" s="226">
        <f t="shared" si="1998"/>
        <v>0</v>
      </c>
      <c r="G6666" s="286">
        <f t="shared" si="2000"/>
        <v>0</v>
      </c>
    </row>
    <row r="6667" spans="1:123" s="229" customFormat="1" ht="24" customHeight="1" x14ac:dyDescent="0.2">
      <c r="A6667" s="224" t="str">
        <f t="shared" si="1996"/>
        <v/>
      </c>
      <c r="B6667" s="222" t="str">
        <f t="shared" si="1999"/>
        <v/>
      </c>
      <c r="C6667" s="223"/>
      <c r="D6667" s="224" t="str">
        <f t="shared" si="1997"/>
        <v/>
      </c>
      <c r="E6667" s="225"/>
      <c r="F6667" s="226">
        <f t="shared" si="1998"/>
        <v>0</v>
      </c>
      <c r="G6667" s="286">
        <f t="shared" si="2000"/>
        <v>0</v>
      </c>
    </row>
    <row r="6668" spans="1:123" s="229" customFormat="1" ht="24" customHeight="1" x14ac:dyDescent="0.2">
      <c r="A6668" s="224" t="str">
        <f t="shared" si="1996"/>
        <v/>
      </c>
      <c r="B6668" s="222" t="str">
        <f t="shared" si="1999"/>
        <v/>
      </c>
      <c r="C6668" s="223"/>
      <c r="D6668" s="224" t="str">
        <f t="shared" si="1997"/>
        <v/>
      </c>
      <c r="E6668" s="225"/>
      <c r="F6668" s="226">
        <f t="shared" si="1998"/>
        <v>0</v>
      </c>
      <c r="G6668" s="286">
        <f t="shared" si="2000"/>
        <v>0</v>
      </c>
    </row>
    <row r="6669" spans="1:123" s="229" customFormat="1" ht="24" customHeight="1" x14ac:dyDescent="0.2">
      <c r="A6669" s="224" t="str">
        <f t="shared" si="1996"/>
        <v/>
      </c>
      <c r="B6669" s="222" t="str">
        <f t="shared" si="1999"/>
        <v/>
      </c>
      <c r="C6669" s="223"/>
      <c r="D6669" s="224" t="str">
        <f t="shared" si="1997"/>
        <v/>
      </c>
      <c r="E6669" s="225"/>
      <c r="F6669" s="226">
        <f t="shared" si="1998"/>
        <v>0</v>
      </c>
      <c r="G6669" s="286">
        <f t="shared" si="2000"/>
        <v>0</v>
      </c>
    </row>
    <row r="6670" spans="1:123" s="229" customFormat="1" ht="24" customHeight="1" x14ac:dyDescent="0.2">
      <c r="A6670" s="224" t="str">
        <f t="shared" si="1996"/>
        <v/>
      </c>
      <c r="B6670" s="222" t="str">
        <f t="shared" si="1999"/>
        <v/>
      </c>
      <c r="C6670" s="223"/>
      <c r="D6670" s="224" t="str">
        <f t="shared" si="1997"/>
        <v/>
      </c>
      <c r="E6670" s="225"/>
      <c r="F6670" s="226">
        <f t="shared" si="1998"/>
        <v>0</v>
      </c>
      <c r="G6670" s="286">
        <f t="shared" si="2000"/>
        <v>0</v>
      </c>
    </row>
    <row r="6671" spans="1:123" s="229" customFormat="1" ht="24" customHeight="1" x14ac:dyDescent="0.2">
      <c r="A6671" s="224" t="str">
        <f t="shared" si="1996"/>
        <v/>
      </c>
      <c r="B6671" s="222" t="str">
        <f t="shared" si="1999"/>
        <v/>
      </c>
      <c r="C6671" s="223"/>
      <c r="D6671" s="224" t="str">
        <f t="shared" si="1997"/>
        <v/>
      </c>
      <c r="E6671" s="225"/>
      <c r="F6671" s="226">
        <f t="shared" si="1998"/>
        <v>0</v>
      </c>
      <c r="G6671" s="286">
        <f t="shared" si="2000"/>
        <v>0</v>
      </c>
    </row>
    <row r="6672" spans="1:123" s="229" customFormat="1" ht="24" customHeight="1" x14ac:dyDescent="0.2">
      <c r="A6672" s="224" t="str">
        <f t="shared" si="1996"/>
        <v/>
      </c>
      <c r="B6672" s="222" t="str">
        <f t="shared" si="1999"/>
        <v/>
      </c>
      <c r="C6672" s="223"/>
      <c r="D6672" s="224" t="str">
        <f t="shared" si="1997"/>
        <v/>
      </c>
      <c r="E6672" s="225"/>
      <c r="F6672" s="226">
        <f t="shared" si="1998"/>
        <v>0</v>
      </c>
      <c r="G6672" s="286">
        <f t="shared" si="2000"/>
        <v>0</v>
      </c>
    </row>
    <row r="6673" spans="1:7" s="229" customFormat="1" ht="24" customHeight="1" x14ac:dyDescent="0.2">
      <c r="A6673" s="224" t="str">
        <f t="shared" si="1996"/>
        <v/>
      </c>
      <c r="B6673" s="222" t="str">
        <f t="shared" si="1999"/>
        <v/>
      </c>
      <c r="C6673" s="223"/>
      <c r="D6673" s="224" t="str">
        <f t="shared" si="1997"/>
        <v/>
      </c>
      <c r="E6673" s="225"/>
      <c r="F6673" s="226">
        <f t="shared" si="1998"/>
        <v>0</v>
      </c>
      <c r="G6673" s="286">
        <f t="shared" si="2000"/>
        <v>0</v>
      </c>
    </row>
    <row r="6674" spans="1:7" s="229" customFormat="1" ht="24" customHeight="1" x14ac:dyDescent="0.2">
      <c r="A6674" s="224" t="str">
        <f t="shared" si="1996"/>
        <v/>
      </c>
      <c r="B6674" s="222" t="str">
        <f t="shared" si="1999"/>
        <v/>
      </c>
      <c r="C6674" s="223"/>
      <c r="D6674" s="224" t="str">
        <f t="shared" si="1997"/>
        <v/>
      </c>
      <c r="E6674" s="225"/>
      <c r="F6674" s="226">
        <f t="shared" si="1998"/>
        <v>0</v>
      </c>
      <c r="G6674" s="286">
        <f t="shared" si="2000"/>
        <v>0</v>
      </c>
    </row>
    <row r="6675" spans="1:7" s="229" customFormat="1" ht="24" customHeight="1" x14ac:dyDescent="0.2">
      <c r="A6675" s="224" t="str">
        <f t="shared" si="1996"/>
        <v/>
      </c>
      <c r="B6675" s="222" t="str">
        <f t="shared" si="1999"/>
        <v/>
      </c>
      <c r="C6675" s="223"/>
      <c r="D6675" s="224" t="str">
        <f t="shared" si="1997"/>
        <v/>
      </c>
      <c r="E6675" s="225"/>
      <c r="F6675" s="227">
        <f t="shared" si="1998"/>
        <v>0</v>
      </c>
      <c r="G6675" s="286">
        <f t="shared" si="2000"/>
        <v>0</v>
      </c>
    </row>
    <row r="6676" spans="1:7" ht="24" customHeight="1" x14ac:dyDescent="0.2">
      <c r="A6676" s="287"/>
      <c r="D6676" s="97"/>
      <c r="E6676" s="98"/>
      <c r="F6676" s="273" t="s">
        <v>31</v>
      </c>
      <c r="G6676" s="288">
        <f>SUBTOTAL(9,G6662:G6675)</f>
        <v>0</v>
      </c>
    </row>
    <row r="6677" spans="1:7" ht="24" customHeight="1" x14ac:dyDescent="0.2">
      <c r="A6677" s="287"/>
      <c r="C6677" s="107" t="s">
        <v>605</v>
      </c>
      <c r="D6677" s="97"/>
      <c r="E6677" s="98"/>
      <c r="G6677" s="289"/>
    </row>
    <row r="6678" spans="1:7" s="229" customFormat="1" ht="24" customHeight="1" x14ac:dyDescent="0.2">
      <c r="A6678" s="224" t="str">
        <f t="shared" ref="A6678:A6685" si="2001">IFERROR(VLOOKUP(C6678,Tabla_Insumos,4,FALSE),"")</f>
        <v/>
      </c>
      <c r="B6678" s="222">
        <f t="shared" ref="B6678:B6685" si="2002">IFERROR(VLOOKUP(A6678,Tabla_Indices,5,FALSE),"")</f>
        <v>0</v>
      </c>
      <c r="C6678" s="223"/>
      <c r="D6678" s="224" t="str">
        <f t="shared" ref="D6678:D6685" si="2003">IFERROR(VLOOKUP(C6678,Tabla_Insumos,2,FALSE),"")</f>
        <v/>
      </c>
      <c r="E6678" s="225"/>
      <c r="F6678" s="228">
        <f t="shared" ref="F6678:F6685" si="2004">IFERROR(VLOOKUP(C6678,Tabla_Insumos,3,FALSE),0)</f>
        <v>0</v>
      </c>
      <c r="G6678" s="286">
        <f>ROUND(E6678*F6678,2)</f>
        <v>0</v>
      </c>
    </row>
    <row r="6679" spans="1:7" s="229" customFormat="1" ht="24" customHeight="1" x14ac:dyDescent="0.2">
      <c r="A6679" s="224" t="str">
        <f t="shared" si="2001"/>
        <v/>
      </c>
      <c r="B6679" s="222">
        <f t="shared" si="2002"/>
        <v>0</v>
      </c>
      <c r="C6679" s="223"/>
      <c r="D6679" s="224" t="str">
        <f t="shared" si="2003"/>
        <v/>
      </c>
      <c r="E6679" s="225"/>
      <c r="F6679" s="228">
        <f t="shared" si="2004"/>
        <v>0</v>
      </c>
      <c r="G6679" s="286">
        <f>ROUND(E6679*F6679,2)</f>
        <v>0</v>
      </c>
    </row>
    <row r="6680" spans="1:7" s="229" customFormat="1" ht="24" customHeight="1" x14ac:dyDescent="0.2">
      <c r="A6680" s="224" t="str">
        <f t="shared" si="2001"/>
        <v/>
      </c>
      <c r="B6680" s="222">
        <f t="shared" si="2002"/>
        <v>0</v>
      </c>
      <c r="C6680" s="223"/>
      <c r="D6680" s="224" t="str">
        <f t="shared" si="2003"/>
        <v/>
      </c>
      <c r="E6680" s="225"/>
      <c r="F6680" s="228">
        <f t="shared" si="2004"/>
        <v>0</v>
      </c>
      <c r="G6680" s="286">
        <f t="shared" ref="G6680:G6685" si="2005">ROUND(E6680*F6680,2)</f>
        <v>0</v>
      </c>
    </row>
    <row r="6681" spans="1:7" s="229" customFormat="1" ht="24" customHeight="1" x14ac:dyDescent="0.2">
      <c r="A6681" s="224" t="str">
        <f t="shared" si="2001"/>
        <v/>
      </c>
      <c r="B6681" s="222">
        <f t="shared" si="2002"/>
        <v>0</v>
      </c>
      <c r="C6681" s="223"/>
      <c r="D6681" s="224" t="str">
        <f t="shared" si="2003"/>
        <v/>
      </c>
      <c r="E6681" s="225"/>
      <c r="F6681" s="228">
        <f t="shared" si="2004"/>
        <v>0</v>
      </c>
      <c r="G6681" s="286">
        <f t="shared" si="2005"/>
        <v>0</v>
      </c>
    </row>
    <row r="6682" spans="1:7" s="229" customFormat="1" ht="24" customHeight="1" x14ac:dyDescent="0.2">
      <c r="A6682" s="224" t="str">
        <f t="shared" si="2001"/>
        <v/>
      </c>
      <c r="B6682" s="222">
        <f t="shared" si="2002"/>
        <v>0</v>
      </c>
      <c r="C6682" s="223"/>
      <c r="D6682" s="224" t="str">
        <f t="shared" si="2003"/>
        <v/>
      </c>
      <c r="E6682" s="225"/>
      <c r="F6682" s="226">
        <f t="shared" si="2004"/>
        <v>0</v>
      </c>
      <c r="G6682" s="286">
        <f t="shared" si="2005"/>
        <v>0</v>
      </c>
    </row>
    <row r="6683" spans="1:7" s="229" customFormat="1" ht="24" customHeight="1" x14ac:dyDescent="0.2">
      <c r="A6683" s="224" t="str">
        <f t="shared" si="2001"/>
        <v/>
      </c>
      <c r="B6683" s="222">
        <f t="shared" si="2002"/>
        <v>0</v>
      </c>
      <c r="C6683" s="223"/>
      <c r="D6683" s="224" t="str">
        <f t="shared" si="2003"/>
        <v/>
      </c>
      <c r="E6683" s="225"/>
      <c r="F6683" s="226">
        <f t="shared" si="2004"/>
        <v>0</v>
      </c>
      <c r="G6683" s="286">
        <f t="shared" si="2005"/>
        <v>0</v>
      </c>
    </row>
    <row r="6684" spans="1:7" s="229" customFormat="1" ht="24" customHeight="1" x14ac:dyDescent="0.2">
      <c r="A6684" s="224" t="str">
        <f t="shared" si="2001"/>
        <v/>
      </c>
      <c r="B6684" s="222">
        <f t="shared" si="2002"/>
        <v>0</v>
      </c>
      <c r="C6684" s="223"/>
      <c r="D6684" s="224" t="str">
        <f t="shared" si="2003"/>
        <v/>
      </c>
      <c r="E6684" s="225"/>
      <c r="F6684" s="226">
        <f t="shared" si="2004"/>
        <v>0</v>
      </c>
      <c r="G6684" s="286">
        <f t="shared" si="2005"/>
        <v>0</v>
      </c>
    </row>
    <row r="6685" spans="1:7" s="229" customFormat="1" ht="24" customHeight="1" x14ac:dyDescent="0.2">
      <c r="A6685" s="224" t="str">
        <f t="shared" si="2001"/>
        <v/>
      </c>
      <c r="B6685" s="222">
        <f t="shared" si="2002"/>
        <v>0</v>
      </c>
      <c r="C6685" s="223"/>
      <c r="D6685" s="224" t="str">
        <f t="shared" si="2003"/>
        <v/>
      </c>
      <c r="E6685" s="225"/>
      <c r="F6685" s="226">
        <f t="shared" si="2004"/>
        <v>0</v>
      </c>
      <c r="G6685" s="286">
        <f t="shared" si="2005"/>
        <v>0</v>
      </c>
    </row>
    <row r="6686" spans="1:7" ht="24" customHeight="1" x14ac:dyDescent="0.2">
      <c r="A6686" s="287"/>
      <c r="D6686" s="97"/>
      <c r="E6686" s="98"/>
      <c r="F6686" s="273" t="s">
        <v>32</v>
      </c>
      <c r="G6686" s="288">
        <f>SUBTOTAL(9,G6678:G6685)</f>
        <v>0</v>
      </c>
    </row>
    <row r="6687" spans="1:7" ht="24" customHeight="1" x14ac:dyDescent="0.2">
      <c r="A6687" s="287"/>
      <c r="C6687" s="107" t="s">
        <v>606</v>
      </c>
      <c r="D6687" s="97"/>
      <c r="E6687" s="98"/>
      <c r="G6687" s="289"/>
    </row>
    <row r="6688" spans="1:7" s="229" customFormat="1" ht="24" customHeight="1" x14ac:dyDescent="0.2">
      <c r="A6688" s="224" t="str">
        <f t="shared" ref="A6688:A6696" si="2006">IFERROR(VLOOKUP(C6688,Tabla_Insumos,4,FALSE),"")</f>
        <v/>
      </c>
      <c r="B6688" s="222" t="str">
        <f t="shared" ref="B6688:B6696" si="2007">IFERROR(VLOOKUP(C6688,Tabla_Insumos,5,FALSE),"")</f>
        <v/>
      </c>
      <c r="C6688" s="223"/>
      <c r="D6688" s="224" t="str">
        <f t="shared" ref="D6688:D6696" si="2008">IFERROR(VLOOKUP(C6688,Tabla_Insumos,2,FALSE),"")</f>
        <v/>
      </c>
      <c r="E6688" s="225"/>
      <c r="F6688" s="226">
        <f t="shared" ref="F6688:F6696" si="2009">IFERROR(VLOOKUP(C6688,Tabla_Insumos,3,FALSE),0)</f>
        <v>0</v>
      </c>
      <c r="G6688" s="286">
        <f t="shared" ref="G6688:G6696" si="2010">ROUND(E6688*F6688,2)</f>
        <v>0</v>
      </c>
    </row>
    <row r="6689" spans="1:7" s="229" customFormat="1" ht="24" customHeight="1" x14ac:dyDescent="0.2">
      <c r="A6689" s="224" t="str">
        <f t="shared" si="2006"/>
        <v/>
      </c>
      <c r="B6689" s="222" t="str">
        <f t="shared" si="2007"/>
        <v/>
      </c>
      <c r="C6689" s="223"/>
      <c r="D6689" s="224" t="str">
        <f t="shared" si="2008"/>
        <v/>
      </c>
      <c r="E6689" s="225"/>
      <c r="F6689" s="226">
        <f t="shared" si="2009"/>
        <v>0</v>
      </c>
      <c r="G6689" s="286">
        <f t="shared" si="2010"/>
        <v>0</v>
      </c>
    </row>
    <row r="6690" spans="1:7" s="229" customFormat="1" ht="24" customHeight="1" x14ac:dyDescent="0.2">
      <c r="A6690" s="224" t="str">
        <f t="shared" si="2006"/>
        <v/>
      </c>
      <c r="B6690" s="222" t="str">
        <f t="shared" si="2007"/>
        <v/>
      </c>
      <c r="C6690" s="223"/>
      <c r="D6690" s="224" t="str">
        <f t="shared" si="2008"/>
        <v/>
      </c>
      <c r="E6690" s="225"/>
      <c r="F6690" s="226">
        <f t="shared" si="2009"/>
        <v>0</v>
      </c>
      <c r="G6690" s="286">
        <f t="shared" si="2010"/>
        <v>0</v>
      </c>
    </row>
    <row r="6691" spans="1:7" s="229" customFormat="1" ht="24" customHeight="1" x14ac:dyDescent="0.2">
      <c r="A6691" s="224" t="str">
        <f t="shared" si="2006"/>
        <v/>
      </c>
      <c r="B6691" s="222" t="str">
        <f t="shared" si="2007"/>
        <v/>
      </c>
      <c r="C6691" s="223"/>
      <c r="D6691" s="224" t="str">
        <f t="shared" si="2008"/>
        <v/>
      </c>
      <c r="E6691" s="225"/>
      <c r="F6691" s="226">
        <f t="shared" si="2009"/>
        <v>0</v>
      </c>
      <c r="G6691" s="286">
        <f t="shared" si="2010"/>
        <v>0</v>
      </c>
    </row>
    <row r="6692" spans="1:7" s="229" customFormat="1" ht="24" customHeight="1" x14ac:dyDescent="0.2">
      <c r="A6692" s="224" t="str">
        <f t="shared" si="2006"/>
        <v/>
      </c>
      <c r="B6692" s="222" t="str">
        <f t="shared" si="2007"/>
        <v/>
      </c>
      <c r="C6692" s="223"/>
      <c r="D6692" s="224" t="str">
        <f t="shared" si="2008"/>
        <v/>
      </c>
      <c r="E6692" s="225"/>
      <c r="F6692" s="226">
        <f t="shared" si="2009"/>
        <v>0</v>
      </c>
      <c r="G6692" s="286">
        <f t="shared" si="2010"/>
        <v>0</v>
      </c>
    </row>
    <row r="6693" spans="1:7" s="229" customFormat="1" ht="24" customHeight="1" x14ac:dyDescent="0.2">
      <c r="A6693" s="224" t="str">
        <f t="shared" si="2006"/>
        <v/>
      </c>
      <c r="B6693" s="222" t="str">
        <f t="shared" si="2007"/>
        <v/>
      </c>
      <c r="C6693" s="223"/>
      <c r="D6693" s="224" t="str">
        <f t="shared" si="2008"/>
        <v/>
      </c>
      <c r="E6693" s="225"/>
      <c r="F6693" s="226">
        <f t="shared" si="2009"/>
        <v>0</v>
      </c>
      <c r="G6693" s="286">
        <f t="shared" si="2010"/>
        <v>0</v>
      </c>
    </row>
    <row r="6694" spans="1:7" s="229" customFormat="1" ht="24" customHeight="1" x14ac:dyDescent="0.2">
      <c r="A6694" s="224" t="str">
        <f t="shared" si="2006"/>
        <v/>
      </c>
      <c r="B6694" s="222" t="str">
        <f t="shared" si="2007"/>
        <v/>
      </c>
      <c r="C6694" s="223"/>
      <c r="D6694" s="224" t="str">
        <f t="shared" si="2008"/>
        <v/>
      </c>
      <c r="E6694" s="225"/>
      <c r="F6694" s="226">
        <f t="shared" si="2009"/>
        <v>0</v>
      </c>
      <c r="G6694" s="286">
        <f t="shared" si="2010"/>
        <v>0</v>
      </c>
    </row>
    <row r="6695" spans="1:7" s="229" customFormat="1" ht="24" customHeight="1" x14ac:dyDescent="0.2">
      <c r="A6695" s="224" t="str">
        <f t="shared" si="2006"/>
        <v/>
      </c>
      <c r="B6695" s="222" t="str">
        <f t="shared" si="2007"/>
        <v/>
      </c>
      <c r="C6695" s="223"/>
      <c r="D6695" s="224" t="str">
        <f t="shared" si="2008"/>
        <v/>
      </c>
      <c r="E6695" s="225"/>
      <c r="F6695" s="226">
        <f t="shared" si="2009"/>
        <v>0</v>
      </c>
      <c r="G6695" s="286">
        <f t="shared" si="2010"/>
        <v>0</v>
      </c>
    </row>
    <row r="6696" spans="1:7" s="229" customFormat="1" ht="24" customHeight="1" x14ac:dyDescent="0.2">
      <c r="A6696" s="224" t="str">
        <f t="shared" si="2006"/>
        <v/>
      </c>
      <c r="B6696" s="222" t="str">
        <f t="shared" si="2007"/>
        <v/>
      </c>
      <c r="C6696" s="223"/>
      <c r="D6696" s="224" t="str">
        <f t="shared" si="2008"/>
        <v/>
      </c>
      <c r="E6696" s="225"/>
      <c r="F6696" s="226">
        <f t="shared" si="2009"/>
        <v>0</v>
      </c>
      <c r="G6696" s="286">
        <f t="shared" si="2010"/>
        <v>0</v>
      </c>
    </row>
    <row r="6697" spans="1:7" ht="24" customHeight="1" x14ac:dyDescent="0.2">
      <c r="A6697" s="290"/>
      <c r="B6697" s="97"/>
      <c r="D6697" s="97"/>
      <c r="E6697" s="98"/>
      <c r="F6697" s="273" t="s">
        <v>33</v>
      </c>
      <c r="G6697" s="288">
        <f>SUBTOTAL(9,G6688:G6696)</f>
        <v>0</v>
      </c>
    </row>
    <row r="6698" spans="1:7" ht="24" customHeight="1" x14ac:dyDescent="0.2">
      <c r="A6698" s="291"/>
      <c r="B6698" s="97"/>
      <c r="D6698" s="97"/>
      <c r="E6698" s="98"/>
      <c r="G6698" s="289"/>
    </row>
    <row r="6699" spans="1:7" ht="24" customHeight="1" x14ac:dyDescent="0.2">
      <c r="A6699" s="292" t="str">
        <f>B6657</f>
        <v/>
      </c>
      <c r="B6699" s="293" t="str">
        <f>C6657</f>
        <v/>
      </c>
      <c r="C6699" s="104"/>
      <c r="D6699" s="104" t="s">
        <v>34</v>
      </c>
      <c r="E6699" s="105"/>
      <c r="F6699" s="295" t="s">
        <v>35</v>
      </c>
      <c r="G6699" s="294">
        <f>SUBTOTAL(9,G6662:G6698)</f>
        <v>0</v>
      </c>
    </row>
    <row r="6701" spans="1:7" ht="24" customHeight="1" x14ac:dyDescent="0.2">
      <c r="A6701" s="274" t="s">
        <v>37</v>
      </c>
      <c r="B6701" s="275"/>
      <c r="C6701" s="275"/>
      <c r="D6701" s="275"/>
      <c r="E6701" s="275"/>
      <c r="F6701" s="275"/>
      <c r="G6701" s="276"/>
    </row>
    <row r="6702" spans="1:7" ht="24" customHeight="1" x14ac:dyDescent="0.2">
      <c r="A6702" s="277" t="s">
        <v>602</v>
      </c>
      <c r="B6702" s="93" t="str">
        <f>Comitente</f>
        <v>DIRECCION PROVINCIAL DE ESPACIOS VERDES</v>
      </c>
      <c r="C6702" s="89"/>
      <c r="D6702" s="94"/>
      <c r="E6702" s="94"/>
      <c r="F6702" s="95"/>
      <c r="G6702" s="278"/>
    </row>
    <row r="6703" spans="1:7" ht="24" customHeight="1" x14ac:dyDescent="0.2">
      <c r="A6703" s="277" t="s">
        <v>603</v>
      </c>
      <c r="B6703" s="93">
        <f>Contratista</f>
        <v>0</v>
      </c>
      <c r="C6703" s="90"/>
      <c r="D6703" s="90"/>
      <c r="E6703" s="90"/>
      <c r="F6703" s="96"/>
      <c r="G6703" s="279"/>
    </row>
    <row r="6704" spans="1:7" ht="24" customHeight="1" x14ac:dyDescent="0.2">
      <c r="A6704" s="277" t="s">
        <v>24</v>
      </c>
      <c r="B6704" s="93" t="str">
        <f>Obra</f>
        <v>EXTRACCION DE MANGRULLO EXISTENTE, PROVISION DE NUEVO MANGRULLO Y REFUNCIONALIZACION DE JUEGOS DE NIÑOS EN PARQUE DE MAYO</v>
      </c>
      <c r="C6704" s="90"/>
      <c r="D6704" s="90"/>
      <c r="E6704" s="90"/>
      <c r="F6704" s="96" t="s">
        <v>38</v>
      </c>
      <c r="G6704" s="280">
        <f>Fecha_Base</f>
        <v>44865</v>
      </c>
    </row>
    <row r="6705" spans="1:123" ht="24" customHeight="1" x14ac:dyDescent="0.2">
      <c r="A6705" s="281" t="s">
        <v>601</v>
      </c>
      <c r="B6705" s="91" t="str">
        <f>Ubicación</f>
        <v>CAPITAL</v>
      </c>
      <c r="C6705" s="91"/>
      <c r="D6705" s="97"/>
      <c r="E6705" s="98"/>
      <c r="G6705" s="282"/>
    </row>
    <row r="6706" spans="1:123" ht="24" customHeight="1" x14ac:dyDescent="0.2">
      <c r="A6706" s="281" t="s">
        <v>39</v>
      </c>
      <c r="B6706" s="100" t="str">
        <f>IFERROR(VALUE(LEFT(B6707,FIND(".",B6707)-1)),"")</f>
        <v/>
      </c>
      <c r="C6706" s="92" t="str">
        <f>IFERROR(VLOOKUP(B6706,Tabla_CyP,2,FALSE),"")</f>
        <v/>
      </c>
      <c r="E6706" s="98"/>
      <c r="G6706" s="282"/>
    </row>
    <row r="6707" spans="1:123" ht="24" customHeight="1" x14ac:dyDescent="0.2">
      <c r="A6707" s="281" t="s">
        <v>25</v>
      </c>
      <c r="B6707" s="101" t="str">
        <f>IFERROR(VLOOKUP(COUNTIF($A$1:A6707,"ANALISIS DE PRECIOS"),Tabla_NumeroItem,2,FALSE),"")</f>
        <v/>
      </c>
      <c r="C6707" s="92" t="str">
        <f>IFERROR(VLOOKUP(B6707,Tabla_CyP,2,FALSE),"")</f>
        <v/>
      </c>
      <c r="D6707" s="97"/>
      <c r="E6707" s="98"/>
      <c r="F6707" s="96" t="s">
        <v>26</v>
      </c>
      <c r="G6707" s="283" t="str">
        <f>IFERROR(VLOOKUP(B6707,Tabla_CyP,4,FALSE),"")</f>
        <v/>
      </c>
    </row>
    <row r="6708" spans="1:123" ht="24" customHeight="1" x14ac:dyDescent="0.2">
      <c r="A6708" s="281"/>
      <c r="B6708" s="91"/>
      <c r="D6708" s="97"/>
      <c r="E6708" s="98"/>
      <c r="G6708" s="282"/>
    </row>
    <row r="6709" spans="1:123" ht="24" customHeight="1" x14ac:dyDescent="0.2">
      <c r="A6709" s="334" t="s">
        <v>507</v>
      </c>
      <c r="B6709" s="335"/>
      <c r="C6709" s="336" t="s">
        <v>0</v>
      </c>
      <c r="D6709" s="336" t="s">
        <v>27</v>
      </c>
      <c r="E6709" s="338" t="s">
        <v>28</v>
      </c>
      <c r="F6709" s="340" t="s">
        <v>29</v>
      </c>
      <c r="G6709" s="340" t="s">
        <v>30</v>
      </c>
    </row>
    <row r="6710" spans="1:123" s="97" customFormat="1" ht="24" customHeight="1" x14ac:dyDescent="0.2">
      <c r="A6710" s="102" t="s">
        <v>508</v>
      </c>
      <c r="B6710" s="102" t="s">
        <v>509</v>
      </c>
      <c r="C6710" s="337"/>
      <c r="D6710" s="337"/>
      <c r="E6710" s="339"/>
      <c r="F6710" s="341"/>
      <c r="G6710" s="341"/>
      <c r="H6710" s="230"/>
      <c r="I6710" s="230"/>
      <c r="J6710" s="230"/>
      <c r="K6710" s="230"/>
      <c r="L6710" s="230"/>
      <c r="M6710" s="230"/>
      <c r="N6710" s="230"/>
      <c r="O6710" s="230"/>
      <c r="P6710" s="230"/>
      <c r="Q6710" s="230"/>
      <c r="R6710" s="230"/>
      <c r="S6710" s="230"/>
      <c r="T6710" s="230"/>
      <c r="U6710" s="230"/>
      <c r="V6710" s="230"/>
      <c r="W6710" s="230"/>
      <c r="X6710" s="230"/>
      <c r="Y6710" s="230"/>
      <c r="Z6710" s="230"/>
      <c r="AA6710" s="230"/>
      <c r="AB6710" s="230"/>
      <c r="AC6710" s="230"/>
      <c r="AD6710" s="230"/>
      <c r="AE6710" s="230"/>
      <c r="AF6710" s="230"/>
      <c r="AG6710" s="230"/>
      <c r="AH6710" s="230"/>
      <c r="AI6710" s="230"/>
      <c r="AJ6710" s="230"/>
      <c r="AK6710" s="230"/>
      <c r="AL6710" s="230"/>
      <c r="AM6710" s="230"/>
      <c r="AN6710" s="230"/>
      <c r="AO6710" s="230"/>
      <c r="AP6710" s="230"/>
      <c r="AQ6710" s="230"/>
      <c r="AR6710" s="230"/>
      <c r="AS6710" s="230"/>
      <c r="AT6710" s="230"/>
      <c r="AU6710" s="230"/>
      <c r="AV6710" s="230"/>
      <c r="AW6710" s="230"/>
      <c r="AX6710" s="230"/>
      <c r="AY6710" s="230"/>
      <c r="AZ6710" s="230"/>
      <c r="BA6710" s="230"/>
      <c r="BB6710" s="230"/>
      <c r="BC6710" s="230"/>
      <c r="BD6710" s="230"/>
      <c r="BE6710" s="230"/>
      <c r="BF6710" s="230"/>
      <c r="BG6710" s="230"/>
      <c r="BH6710" s="230"/>
      <c r="BI6710" s="230"/>
      <c r="BJ6710" s="230"/>
      <c r="BK6710" s="230"/>
      <c r="BL6710" s="230"/>
      <c r="BM6710" s="230"/>
      <c r="BN6710" s="230"/>
      <c r="BO6710" s="230"/>
      <c r="BP6710" s="230"/>
      <c r="BQ6710" s="230"/>
      <c r="BR6710" s="230"/>
      <c r="BS6710" s="230"/>
      <c r="BT6710" s="230"/>
      <c r="BU6710" s="230"/>
      <c r="BV6710" s="230"/>
      <c r="BW6710" s="230"/>
      <c r="BX6710" s="230"/>
      <c r="BY6710" s="230"/>
      <c r="BZ6710" s="230"/>
      <c r="CA6710" s="230"/>
      <c r="CB6710" s="230"/>
      <c r="CC6710" s="230"/>
      <c r="CD6710" s="230"/>
      <c r="CE6710" s="230"/>
      <c r="CF6710" s="230"/>
      <c r="CG6710" s="230"/>
      <c r="CH6710" s="230"/>
      <c r="CI6710" s="230"/>
      <c r="CJ6710" s="230"/>
      <c r="CK6710" s="230"/>
      <c r="CL6710" s="230"/>
      <c r="CM6710" s="230"/>
      <c r="CN6710" s="230"/>
      <c r="CO6710" s="230"/>
      <c r="CP6710" s="230"/>
      <c r="CQ6710" s="230"/>
      <c r="CR6710" s="230"/>
      <c r="CS6710" s="230"/>
      <c r="CT6710" s="230"/>
      <c r="CU6710" s="230"/>
      <c r="CV6710" s="230"/>
      <c r="CW6710" s="230"/>
      <c r="CX6710" s="230"/>
      <c r="CY6710" s="230"/>
      <c r="CZ6710" s="230"/>
      <c r="DA6710" s="230"/>
      <c r="DB6710" s="230"/>
      <c r="DC6710" s="230"/>
      <c r="DD6710" s="230"/>
      <c r="DE6710" s="230"/>
      <c r="DF6710" s="230"/>
      <c r="DG6710" s="230"/>
      <c r="DH6710" s="230"/>
      <c r="DI6710" s="230"/>
      <c r="DJ6710" s="230"/>
      <c r="DK6710" s="230"/>
      <c r="DL6710" s="230"/>
      <c r="DM6710" s="230"/>
      <c r="DN6710" s="230"/>
      <c r="DO6710" s="230"/>
      <c r="DP6710" s="230"/>
      <c r="DQ6710" s="230"/>
      <c r="DR6710" s="230"/>
      <c r="DS6710" s="230"/>
    </row>
    <row r="6711" spans="1:123" ht="24" customHeight="1" x14ac:dyDescent="0.2">
      <c r="A6711" s="284"/>
      <c r="B6711" s="103"/>
      <c r="C6711" s="143" t="s">
        <v>604</v>
      </c>
      <c r="D6711" s="104"/>
      <c r="E6711" s="105"/>
      <c r="F6711" s="106"/>
      <c r="G6711" s="285"/>
    </row>
    <row r="6712" spans="1:123" s="229" customFormat="1" ht="24" customHeight="1" x14ac:dyDescent="0.2">
      <c r="A6712" s="224" t="str">
        <f t="shared" ref="A6712:A6725" si="2011">IFERROR(VLOOKUP(C6712,Tabla_Insumos,4,FALSE),"")</f>
        <v/>
      </c>
      <c r="B6712" s="222" t="str">
        <f>IFERROR(VLOOKUP(C6712,Tabla_Insumos,5,FALSE),"")</f>
        <v/>
      </c>
      <c r="C6712" s="223"/>
      <c r="D6712" s="224" t="str">
        <f t="shared" ref="D6712:D6725" si="2012">IFERROR(VLOOKUP(C6712,Tabla_Insumos,2,FALSE),"")</f>
        <v/>
      </c>
      <c r="E6712" s="225"/>
      <c r="F6712" s="226">
        <f t="shared" ref="F6712:F6725" si="2013">IFERROR(VLOOKUP(C6712,Tabla_Insumos,3,FALSE),0)</f>
        <v>0</v>
      </c>
      <c r="G6712" s="286">
        <f>ROUND(E6712*F6712,2)</f>
        <v>0</v>
      </c>
    </row>
    <row r="6713" spans="1:123" s="229" customFormat="1" ht="24" customHeight="1" x14ac:dyDescent="0.2">
      <c r="A6713" s="224" t="str">
        <f t="shared" si="2011"/>
        <v/>
      </c>
      <c r="B6713" s="222" t="str">
        <f t="shared" ref="B6713:B6725" si="2014">IFERROR(VLOOKUP(C6713,Tabla_Insumos,5,FALSE),"")</f>
        <v/>
      </c>
      <c r="C6713" s="223"/>
      <c r="D6713" s="224" t="str">
        <f t="shared" si="2012"/>
        <v/>
      </c>
      <c r="E6713" s="225"/>
      <c r="F6713" s="226">
        <f t="shared" si="2013"/>
        <v>0</v>
      </c>
      <c r="G6713" s="286">
        <f t="shared" ref="G6713:G6725" si="2015">ROUND(E6713*F6713,2)</f>
        <v>0</v>
      </c>
    </row>
    <row r="6714" spans="1:123" s="229" customFormat="1" ht="24" customHeight="1" x14ac:dyDescent="0.2">
      <c r="A6714" s="224" t="str">
        <f t="shared" si="2011"/>
        <v/>
      </c>
      <c r="B6714" s="222" t="str">
        <f t="shared" si="2014"/>
        <v/>
      </c>
      <c r="C6714" s="223"/>
      <c r="D6714" s="224" t="str">
        <f t="shared" si="2012"/>
        <v/>
      </c>
      <c r="E6714" s="225"/>
      <c r="F6714" s="226">
        <f t="shared" si="2013"/>
        <v>0</v>
      </c>
      <c r="G6714" s="286">
        <f t="shared" si="2015"/>
        <v>0</v>
      </c>
    </row>
    <row r="6715" spans="1:123" s="229" customFormat="1" ht="24" customHeight="1" x14ac:dyDescent="0.2">
      <c r="A6715" s="224" t="str">
        <f t="shared" si="2011"/>
        <v/>
      </c>
      <c r="B6715" s="222" t="str">
        <f t="shared" si="2014"/>
        <v/>
      </c>
      <c r="C6715" s="223"/>
      <c r="D6715" s="224" t="str">
        <f t="shared" si="2012"/>
        <v/>
      </c>
      <c r="E6715" s="225"/>
      <c r="F6715" s="226">
        <f t="shared" si="2013"/>
        <v>0</v>
      </c>
      <c r="G6715" s="286">
        <f t="shared" si="2015"/>
        <v>0</v>
      </c>
    </row>
    <row r="6716" spans="1:123" s="229" customFormat="1" ht="24" customHeight="1" x14ac:dyDescent="0.2">
      <c r="A6716" s="224" t="str">
        <f t="shared" si="2011"/>
        <v/>
      </c>
      <c r="B6716" s="222" t="str">
        <f t="shared" si="2014"/>
        <v/>
      </c>
      <c r="C6716" s="223"/>
      <c r="D6716" s="224" t="str">
        <f t="shared" si="2012"/>
        <v/>
      </c>
      <c r="E6716" s="225"/>
      <c r="F6716" s="226">
        <f t="shared" si="2013"/>
        <v>0</v>
      </c>
      <c r="G6716" s="286">
        <f t="shared" si="2015"/>
        <v>0</v>
      </c>
    </row>
    <row r="6717" spans="1:123" s="229" customFormat="1" ht="24" customHeight="1" x14ac:dyDescent="0.2">
      <c r="A6717" s="224" t="str">
        <f t="shared" si="2011"/>
        <v/>
      </c>
      <c r="B6717" s="222" t="str">
        <f t="shared" si="2014"/>
        <v/>
      </c>
      <c r="C6717" s="223"/>
      <c r="D6717" s="224" t="str">
        <f t="shared" si="2012"/>
        <v/>
      </c>
      <c r="E6717" s="225"/>
      <c r="F6717" s="226">
        <f t="shared" si="2013"/>
        <v>0</v>
      </c>
      <c r="G6717" s="286">
        <f t="shared" si="2015"/>
        <v>0</v>
      </c>
    </row>
    <row r="6718" spans="1:123" s="229" customFormat="1" ht="24" customHeight="1" x14ac:dyDescent="0.2">
      <c r="A6718" s="224" t="str">
        <f t="shared" si="2011"/>
        <v/>
      </c>
      <c r="B6718" s="222" t="str">
        <f t="shared" si="2014"/>
        <v/>
      </c>
      <c r="C6718" s="223"/>
      <c r="D6718" s="224" t="str">
        <f t="shared" si="2012"/>
        <v/>
      </c>
      <c r="E6718" s="225"/>
      <c r="F6718" s="226">
        <f t="shared" si="2013"/>
        <v>0</v>
      </c>
      <c r="G6718" s="286">
        <f t="shared" si="2015"/>
        <v>0</v>
      </c>
    </row>
    <row r="6719" spans="1:123" s="229" customFormat="1" ht="24" customHeight="1" x14ac:dyDescent="0.2">
      <c r="A6719" s="224" t="str">
        <f t="shared" si="2011"/>
        <v/>
      </c>
      <c r="B6719" s="222" t="str">
        <f t="shared" si="2014"/>
        <v/>
      </c>
      <c r="C6719" s="223"/>
      <c r="D6719" s="224" t="str">
        <f t="shared" si="2012"/>
        <v/>
      </c>
      <c r="E6719" s="225"/>
      <c r="F6719" s="226">
        <f t="shared" si="2013"/>
        <v>0</v>
      </c>
      <c r="G6719" s="286">
        <f t="shared" si="2015"/>
        <v>0</v>
      </c>
    </row>
    <row r="6720" spans="1:123" s="229" customFormat="1" ht="24" customHeight="1" x14ac:dyDescent="0.2">
      <c r="A6720" s="224" t="str">
        <f t="shared" si="2011"/>
        <v/>
      </c>
      <c r="B6720" s="222" t="str">
        <f t="shared" si="2014"/>
        <v/>
      </c>
      <c r="C6720" s="223"/>
      <c r="D6720" s="224" t="str">
        <f t="shared" si="2012"/>
        <v/>
      </c>
      <c r="E6720" s="225"/>
      <c r="F6720" s="226">
        <f t="shared" si="2013"/>
        <v>0</v>
      </c>
      <c r="G6720" s="286">
        <f t="shared" si="2015"/>
        <v>0</v>
      </c>
    </row>
    <row r="6721" spans="1:7" s="229" customFormat="1" ht="24" customHeight="1" x14ac:dyDescent="0.2">
      <c r="A6721" s="224" t="str">
        <f t="shared" si="2011"/>
        <v/>
      </c>
      <c r="B6721" s="222" t="str">
        <f t="shared" si="2014"/>
        <v/>
      </c>
      <c r="C6721" s="223"/>
      <c r="D6721" s="224" t="str">
        <f t="shared" si="2012"/>
        <v/>
      </c>
      <c r="E6721" s="225"/>
      <c r="F6721" s="226">
        <f t="shared" si="2013"/>
        <v>0</v>
      </c>
      <c r="G6721" s="286">
        <f t="shared" si="2015"/>
        <v>0</v>
      </c>
    </row>
    <row r="6722" spans="1:7" s="229" customFormat="1" ht="24" customHeight="1" x14ac:dyDescent="0.2">
      <c r="A6722" s="224" t="str">
        <f t="shared" si="2011"/>
        <v/>
      </c>
      <c r="B6722" s="222" t="str">
        <f t="shared" si="2014"/>
        <v/>
      </c>
      <c r="C6722" s="223"/>
      <c r="D6722" s="224" t="str">
        <f t="shared" si="2012"/>
        <v/>
      </c>
      <c r="E6722" s="225"/>
      <c r="F6722" s="226">
        <f t="shared" si="2013"/>
        <v>0</v>
      </c>
      <c r="G6722" s="286">
        <f t="shared" si="2015"/>
        <v>0</v>
      </c>
    </row>
    <row r="6723" spans="1:7" s="229" customFormat="1" ht="24" customHeight="1" x14ac:dyDescent="0.2">
      <c r="A6723" s="224" t="str">
        <f t="shared" si="2011"/>
        <v/>
      </c>
      <c r="B6723" s="222" t="str">
        <f t="shared" si="2014"/>
        <v/>
      </c>
      <c r="C6723" s="223"/>
      <c r="D6723" s="224" t="str">
        <f t="shared" si="2012"/>
        <v/>
      </c>
      <c r="E6723" s="225"/>
      <c r="F6723" s="226">
        <f t="shared" si="2013"/>
        <v>0</v>
      </c>
      <c r="G6723" s="286">
        <f t="shared" si="2015"/>
        <v>0</v>
      </c>
    </row>
    <row r="6724" spans="1:7" s="229" customFormat="1" ht="24" customHeight="1" x14ac:dyDescent="0.2">
      <c r="A6724" s="224" t="str">
        <f t="shared" si="2011"/>
        <v/>
      </c>
      <c r="B6724" s="222" t="str">
        <f t="shared" si="2014"/>
        <v/>
      </c>
      <c r="C6724" s="223"/>
      <c r="D6724" s="224" t="str">
        <f t="shared" si="2012"/>
        <v/>
      </c>
      <c r="E6724" s="225"/>
      <c r="F6724" s="226">
        <f t="shared" si="2013"/>
        <v>0</v>
      </c>
      <c r="G6724" s="286">
        <f t="shared" si="2015"/>
        <v>0</v>
      </c>
    </row>
    <row r="6725" spans="1:7" s="229" customFormat="1" ht="24" customHeight="1" x14ac:dyDescent="0.2">
      <c r="A6725" s="224" t="str">
        <f t="shared" si="2011"/>
        <v/>
      </c>
      <c r="B6725" s="222" t="str">
        <f t="shared" si="2014"/>
        <v/>
      </c>
      <c r="C6725" s="223"/>
      <c r="D6725" s="224" t="str">
        <f t="shared" si="2012"/>
        <v/>
      </c>
      <c r="E6725" s="225"/>
      <c r="F6725" s="227">
        <f t="shared" si="2013"/>
        <v>0</v>
      </c>
      <c r="G6725" s="286">
        <f t="shared" si="2015"/>
        <v>0</v>
      </c>
    </row>
    <row r="6726" spans="1:7" ht="24" customHeight="1" x14ac:dyDescent="0.2">
      <c r="A6726" s="287"/>
      <c r="D6726" s="97"/>
      <c r="E6726" s="98"/>
      <c r="F6726" s="273" t="s">
        <v>31</v>
      </c>
      <c r="G6726" s="288">
        <f>SUBTOTAL(9,G6712:G6725)</f>
        <v>0</v>
      </c>
    </row>
    <row r="6727" spans="1:7" ht="24" customHeight="1" x14ac:dyDescent="0.2">
      <c r="A6727" s="287"/>
      <c r="C6727" s="107" t="s">
        <v>605</v>
      </c>
      <c r="D6727" s="97"/>
      <c r="E6727" s="98"/>
      <c r="G6727" s="289"/>
    </row>
    <row r="6728" spans="1:7" s="229" customFormat="1" ht="24" customHeight="1" x14ac:dyDescent="0.2">
      <c r="A6728" s="224" t="str">
        <f t="shared" ref="A6728:A6735" si="2016">IFERROR(VLOOKUP(C6728,Tabla_Insumos,4,FALSE),"")</f>
        <v/>
      </c>
      <c r="B6728" s="222">
        <f t="shared" ref="B6728:B6735" si="2017">IFERROR(VLOOKUP(A6728,Tabla_Indices,5,FALSE),"")</f>
        <v>0</v>
      </c>
      <c r="C6728" s="223"/>
      <c r="D6728" s="224" t="str">
        <f t="shared" ref="D6728:D6735" si="2018">IFERROR(VLOOKUP(C6728,Tabla_Insumos,2,FALSE),"")</f>
        <v/>
      </c>
      <c r="E6728" s="225"/>
      <c r="F6728" s="228">
        <f t="shared" ref="F6728:F6735" si="2019">IFERROR(VLOOKUP(C6728,Tabla_Insumos,3,FALSE),0)</f>
        <v>0</v>
      </c>
      <c r="G6728" s="286">
        <f>ROUND(E6728*F6728,2)</f>
        <v>0</v>
      </c>
    </row>
    <row r="6729" spans="1:7" s="229" customFormat="1" ht="24" customHeight="1" x14ac:dyDescent="0.2">
      <c r="A6729" s="224" t="str">
        <f t="shared" si="2016"/>
        <v/>
      </c>
      <c r="B6729" s="222">
        <f t="shared" si="2017"/>
        <v>0</v>
      </c>
      <c r="C6729" s="223"/>
      <c r="D6729" s="224" t="str">
        <f t="shared" si="2018"/>
        <v/>
      </c>
      <c r="E6729" s="225"/>
      <c r="F6729" s="228">
        <f t="shared" si="2019"/>
        <v>0</v>
      </c>
      <c r="G6729" s="286">
        <f>ROUND(E6729*F6729,2)</f>
        <v>0</v>
      </c>
    </row>
    <row r="6730" spans="1:7" s="229" customFormat="1" ht="24" customHeight="1" x14ac:dyDescent="0.2">
      <c r="A6730" s="224" t="str">
        <f t="shared" si="2016"/>
        <v/>
      </c>
      <c r="B6730" s="222">
        <f t="shared" si="2017"/>
        <v>0</v>
      </c>
      <c r="C6730" s="223"/>
      <c r="D6730" s="224" t="str">
        <f t="shared" si="2018"/>
        <v/>
      </c>
      <c r="E6730" s="225"/>
      <c r="F6730" s="228">
        <f t="shared" si="2019"/>
        <v>0</v>
      </c>
      <c r="G6730" s="286">
        <f t="shared" ref="G6730:G6735" si="2020">ROUND(E6730*F6730,2)</f>
        <v>0</v>
      </c>
    </row>
    <row r="6731" spans="1:7" s="229" customFormat="1" ht="24" customHeight="1" x14ac:dyDescent="0.2">
      <c r="A6731" s="224" t="str">
        <f t="shared" si="2016"/>
        <v/>
      </c>
      <c r="B6731" s="222">
        <f t="shared" si="2017"/>
        <v>0</v>
      </c>
      <c r="C6731" s="223"/>
      <c r="D6731" s="224" t="str">
        <f t="shared" si="2018"/>
        <v/>
      </c>
      <c r="E6731" s="225"/>
      <c r="F6731" s="228">
        <f t="shared" si="2019"/>
        <v>0</v>
      </c>
      <c r="G6731" s="286">
        <f t="shared" si="2020"/>
        <v>0</v>
      </c>
    </row>
    <row r="6732" spans="1:7" s="229" customFormat="1" ht="24" customHeight="1" x14ac:dyDescent="0.2">
      <c r="A6732" s="224" t="str">
        <f t="shared" si="2016"/>
        <v/>
      </c>
      <c r="B6732" s="222">
        <f t="shared" si="2017"/>
        <v>0</v>
      </c>
      <c r="C6732" s="223"/>
      <c r="D6732" s="224" t="str">
        <f t="shared" si="2018"/>
        <v/>
      </c>
      <c r="E6732" s="225"/>
      <c r="F6732" s="226">
        <f t="shared" si="2019"/>
        <v>0</v>
      </c>
      <c r="G6732" s="286">
        <f t="shared" si="2020"/>
        <v>0</v>
      </c>
    </row>
    <row r="6733" spans="1:7" s="229" customFormat="1" ht="24" customHeight="1" x14ac:dyDescent="0.2">
      <c r="A6733" s="224" t="str">
        <f t="shared" si="2016"/>
        <v/>
      </c>
      <c r="B6733" s="222">
        <f t="shared" si="2017"/>
        <v>0</v>
      </c>
      <c r="C6733" s="223"/>
      <c r="D6733" s="224" t="str">
        <f t="shared" si="2018"/>
        <v/>
      </c>
      <c r="E6733" s="225"/>
      <c r="F6733" s="226">
        <f t="shared" si="2019"/>
        <v>0</v>
      </c>
      <c r="G6733" s="286">
        <f t="shared" si="2020"/>
        <v>0</v>
      </c>
    </row>
    <row r="6734" spans="1:7" s="229" customFormat="1" ht="24" customHeight="1" x14ac:dyDescent="0.2">
      <c r="A6734" s="224" t="str">
        <f t="shared" si="2016"/>
        <v/>
      </c>
      <c r="B6734" s="222">
        <f t="shared" si="2017"/>
        <v>0</v>
      </c>
      <c r="C6734" s="223"/>
      <c r="D6734" s="224" t="str">
        <f t="shared" si="2018"/>
        <v/>
      </c>
      <c r="E6734" s="225"/>
      <c r="F6734" s="226">
        <f t="shared" si="2019"/>
        <v>0</v>
      </c>
      <c r="G6734" s="286">
        <f t="shared" si="2020"/>
        <v>0</v>
      </c>
    </row>
    <row r="6735" spans="1:7" s="229" customFormat="1" ht="24" customHeight="1" x14ac:dyDescent="0.2">
      <c r="A6735" s="224" t="str">
        <f t="shared" si="2016"/>
        <v/>
      </c>
      <c r="B6735" s="222">
        <f t="shared" si="2017"/>
        <v>0</v>
      </c>
      <c r="C6735" s="223"/>
      <c r="D6735" s="224" t="str">
        <f t="shared" si="2018"/>
        <v/>
      </c>
      <c r="E6735" s="225"/>
      <c r="F6735" s="226">
        <f t="shared" si="2019"/>
        <v>0</v>
      </c>
      <c r="G6735" s="286">
        <f t="shared" si="2020"/>
        <v>0</v>
      </c>
    </row>
    <row r="6736" spans="1:7" ht="24" customHeight="1" x14ac:dyDescent="0.2">
      <c r="A6736" s="287"/>
      <c r="D6736" s="97"/>
      <c r="E6736" s="98"/>
      <c r="F6736" s="273" t="s">
        <v>32</v>
      </c>
      <c r="G6736" s="288">
        <f>SUBTOTAL(9,G6728:G6735)</f>
        <v>0</v>
      </c>
    </row>
    <row r="6737" spans="1:7" ht="24" customHeight="1" x14ac:dyDescent="0.2">
      <c r="A6737" s="287"/>
      <c r="C6737" s="107" t="s">
        <v>606</v>
      </c>
      <c r="D6737" s="97"/>
      <c r="E6737" s="98"/>
      <c r="G6737" s="289"/>
    </row>
    <row r="6738" spans="1:7" s="229" customFormat="1" ht="24" customHeight="1" x14ac:dyDescent="0.2">
      <c r="A6738" s="224" t="str">
        <f t="shared" ref="A6738:A6746" si="2021">IFERROR(VLOOKUP(C6738,Tabla_Insumos,4,FALSE),"")</f>
        <v/>
      </c>
      <c r="B6738" s="222" t="str">
        <f t="shared" ref="B6738:B6746" si="2022">IFERROR(VLOOKUP(C6738,Tabla_Insumos,5,FALSE),"")</f>
        <v/>
      </c>
      <c r="C6738" s="223"/>
      <c r="D6738" s="224" t="str">
        <f t="shared" ref="D6738:D6746" si="2023">IFERROR(VLOOKUP(C6738,Tabla_Insumos,2,FALSE),"")</f>
        <v/>
      </c>
      <c r="E6738" s="225"/>
      <c r="F6738" s="226">
        <f t="shared" ref="F6738:F6746" si="2024">IFERROR(VLOOKUP(C6738,Tabla_Insumos,3,FALSE),0)</f>
        <v>0</v>
      </c>
      <c r="G6738" s="286">
        <f t="shared" ref="G6738:G6746" si="2025">ROUND(E6738*F6738,2)</f>
        <v>0</v>
      </c>
    </row>
    <row r="6739" spans="1:7" s="229" customFormat="1" ht="24" customHeight="1" x14ac:dyDescent="0.2">
      <c r="A6739" s="224" t="str">
        <f t="shared" si="2021"/>
        <v/>
      </c>
      <c r="B6739" s="222" t="str">
        <f t="shared" si="2022"/>
        <v/>
      </c>
      <c r="C6739" s="223"/>
      <c r="D6739" s="224" t="str">
        <f t="shared" si="2023"/>
        <v/>
      </c>
      <c r="E6739" s="225"/>
      <c r="F6739" s="226">
        <f t="shared" si="2024"/>
        <v>0</v>
      </c>
      <c r="G6739" s="286">
        <f t="shared" si="2025"/>
        <v>0</v>
      </c>
    </row>
    <row r="6740" spans="1:7" s="229" customFormat="1" ht="24" customHeight="1" x14ac:dyDescent="0.2">
      <c r="A6740" s="224" t="str">
        <f t="shared" si="2021"/>
        <v/>
      </c>
      <c r="B6740" s="222" t="str">
        <f t="shared" si="2022"/>
        <v/>
      </c>
      <c r="C6740" s="223"/>
      <c r="D6740" s="224" t="str">
        <f t="shared" si="2023"/>
        <v/>
      </c>
      <c r="E6740" s="225"/>
      <c r="F6740" s="226">
        <f t="shared" si="2024"/>
        <v>0</v>
      </c>
      <c r="G6740" s="286">
        <f t="shared" si="2025"/>
        <v>0</v>
      </c>
    </row>
    <row r="6741" spans="1:7" s="229" customFormat="1" ht="24" customHeight="1" x14ac:dyDescent="0.2">
      <c r="A6741" s="224" t="str">
        <f t="shared" si="2021"/>
        <v/>
      </c>
      <c r="B6741" s="222" t="str">
        <f t="shared" si="2022"/>
        <v/>
      </c>
      <c r="C6741" s="223"/>
      <c r="D6741" s="224" t="str">
        <f t="shared" si="2023"/>
        <v/>
      </c>
      <c r="E6741" s="225"/>
      <c r="F6741" s="226">
        <f t="shared" si="2024"/>
        <v>0</v>
      </c>
      <c r="G6741" s="286">
        <f t="shared" si="2025"/>
        <v>0</v>
      </c>
    </row>
    <row r="6742" spans="1:7" s="229" customFormat="1" ht="24" customHeight="1" x14ac:dyDescent="0.2">
      <c r="A6742" s="224" t="str">
        <f t="shared" si="2021"/>
        <v/>
      </c>
      <c r="B6742" s="222" t="str">
        <f t="shared" si="2022"/>
        <v/>
      </c>
      <c r="C6742" s="223"/>
      <c r="D6742" s="224" t="str">
        <f t="shared" si="2023"/>
        <v/>
      </c>
      <c r="E6742" s="225"/>
      <c r="F6742" s="226">
        <f t="shared" si="2024"/>
        <v>0</v>
      </c>
      <c r="G6742" s="286">
        <f t="shared" si="2025"/>
        <v>0</v>
      </c>
    </row>
    <row r="6743" spans="1:7" s="229" customFormat="1" ht="24" customHeight="1" x14ac:dyDescent="0.2">
      <c r="A6743" s="224" t="str">
        <f t="shared" si="2021"/>
        <v/>
      </c>
      <c r="B6743" s="222" t="str">
        <f t="shared" si="2022"/>
        <v/>
      </c>
      <c r="C6743" s="223"/>
      <c r="D6743" s="224" t="str">
        <f t="shared" si="2023"/>
        <v/>
      </c>
      <c r="E6743" s="225"/>
      <c r="F6743" s="226">
        <f t="shared" si="2024"/>
        <v>0</v>
      </c>
      <c r="G6743" s="286">
        <f t="shared" si="2025"/>
        <v>0</v>
      </c>
    </row>
    <row r="6744" spans="1:7" s="229" customFormat="1" ht="24" customHeight="1" x14ac:dyDescent="0.2">
      <c r="A6744" s="224" t="str">
        <f t="shared" si="2021"/>
        <v/>
      </c>
      <c r="B6744" s="222" t="str">
        <f t="shared" si="2022"/>
        <v/>
      </c>
      <c r="C6744" s="223"/>
      <c r="D6744" s="224" t="str">
        <f t="shared" si="2023"/>
        <v/>
      </c>
      <c r="E6744" s="225"/>
      <c r="F6744" s="226">
        <f t="shared" si="2024"/>
        <v>0</v>
      </c>
      <c r="G6744" s="286">
        <f t="shared" si="2025"/>
        <v>0</v>
      </c>
    </row>
    <row r="6745" spans="1:7" s="229" customFormat="1" ht="24" customHeight="1" x14ac:dyDescent="0.2">
      <c r="A6745" s="224" t="str">
        <f t="shared" si="2021"/>
        <v/>
      </c>
      <c r="B6745" s="222" t="str">
        <f t="shared" si="2022"/>
        <v/>
      </c>
      <c r="C6745" s="223"/>
      <c r="D6745" s="224" t="str">
        <f t="shared" si="2023"/>
        <v/>
      </c>
      <c r="E6745" s="225"/>
      <c r="F6745" s="226">
        <f t="shared" si="2024"/>
        <v>0</v>
      </c>
      <c r="G6745" s="286">
        <f t="shared" si="2025"/>
        <v>0</v>
      </c>
    </row>
    <row r="6746" spans="1:7" s="229" customFormat="1" ht="24" customHeight="1" x14ac:dyDescent="0.2">
      <c r="A6746" s="224" t="str">
        <f t="shared" si="2021"/>
        <v/>
      </c>
      <c r="B6746" s="222" t="str">
        <f t="shared" si="2022"/>
        <v/>
      </c>
      <c r="C6746" s="223"/>
      <c r="D6746" s="224" t="str">
        <f t="shared" si="2023"/>
        <v/>
      </c>
      <c r="E6746" s="225"/>
      <c r="F6746" s="226">
        <f t="shared" si="2024"/>
        <v>0</v>
      </c>
      <c r="G6746" s="286">
        <f t="shared" si="2025"/>
        <v>0</v>
      </c>
    </row>
    <row r="6747" spans="1:7" ht="24" customHeight="1" x14ac:dyDescent="0.2">
      <c r="A6747" s="290"/>
      <c r="B6747" s="97"/>
      <c r="D6747" s="97"/>
      <c r="E6747" s="98"/>
      <c r="F6747" s="273" t="s">
        <v>33</v>
      </c>
      <c r="G6747" s="288">
        <f>SUBTOTAL(9,G6738:G6746)</f>
        <v>0</v>
      </c>
    </row>
    <row r="6748" spans="1:7" ht="24" customHeight="1" x14ac:dyDescent="0.2">
      <c r="A6748" s="291"/>
      <c r="B6748" s="97"/>
      <c r="D6748" s="97"/>
      <c r="E6748" s="98"/>
      <c r="G6748" s="289"/>
    </row>
    <row r="6749" spans="1:7" ht="24" customHeight="1" x14ac:dyDescent="0.2">
      <c r="A6749" s="292" t="str">
        <f>B6707</f>
        <v/>
      </c>
      <c r="B6749" s="293" t="str">
        <f>C6707</f>
        <v/>
      </c>
      <c r="C6749" s="104"/>
      <c r="D6749" s="104" t="s">
        <v>34</v>
      </c>
      <c r="E6749" s="105"/>
      <c r="F6749" s="295" t="s">
        <v>35</v>
      </c>
      <c r="G6749" s="294">
        <f>SUBTOTAL(9,G6712:G6748)</f>
        <v>0</v>
      </c>
    </row>
    <row r="6751" spans="1:7" ht="24" customHeight="1" x14ac:dyDescent="0.2">
      <c r="A6751" s="274" t="s">
        <v>37</v>
      </c>
      <c r="B6751" s="275"/>
      <c r="C6751" s="275"/>
      <c r="D6751" s="275"/>
      <c r="E6751" s="275"/>
      <c r="F6751" s="275"/>
      <c r="G6751" s="276"/>
    </row>
    <row r="6752" spans="1:7" ht="24" customHeight="1" x14ac:dyDescent="0.2">
      <c r="A6752" s="277" t="s">
        <v>602</v>
      </c>
      <c r="B6752" s="93" t="str">
        <f>Comitente</f>
        <v>DIRECCION PROVINCIAL DE ESPACIOS VERDES</v>
      </c>
      <c r="C6752" s="89"/>
      <c r="D6752" s="94"/>
      <c r="E6752" s="94"/>
      <c r="F6752" s="95"/>
      <c r="G6752" s="278"/>
    </row>
    <row r="6753" spans="1:123" ht="24" customHeight="1" x14ac:dyDescent="0.2">
      <c r="A6753" s="277" t="s">
        <v>603</v>
      </c>
      <c r="B6753" s="93">
        <f>Contratista</f>
        <v>0</v>
      </c>
      <c r="C6753" s="90"/>
      <c r="D6753" s="90"/>
      <c r="E6753" s="90"/>
      <c r="F6753" s="96"/>
      <c r="G6753" s="279"/>
    </row>
    <row r="6754" spans="1:123" ht="24" customHeight="1" x14ac:dyDescent="0.2">
      <c r="A6754" s="277" t="s">
        <v>24</v>
      </c>
      <c r="B6754" s="93" t="str">
        <f>Obra</f>
        <v>EXTRACCION DE MANGRULLO EXISTENTE, PROVISION DE NUEVO MANGRULLO Y REFUNCIONALIZACION DE JUEGOS DE NIÑOS EN PARQUE DE MAYO</v>
      </c>
      <c r="C6754" s="90"/>
      <c r="D6754" s="90"/>
      <c r="E6754" s="90"/>
      <c r="F6754" s="96" t="s">
        <v>38</v>
      </c>
      <c r="G6754" s="280">
        <f>Fecha_Base</f>
        <v>44865</v>
      </c>
    </row>
    <row r="6755" spans="1:123" ht="24" customHeight="1" x14ac:dyDescent="0.2">
      <c r="A6755" s="281" t="s">
        <v>601</v>
      </c>
      <c r="B6755" s="91" t="str">
        <f>Ubicación</f>
        <v>CAPITAL</v>
      </c>
      <c r="C6755" s="91"/>
      <c r="D6755" s="97"/>
      <c r="E6755" s="98"/>
      <c r="G6755" s="282"/>
    </row>
    <row r="6756" spans="1:123" ht="24" customHeight="1" x14ac:dyDescent="0.2">
      <c r="A6756" s="281" t="s">
        <v>39</v>
      </c>
      <c r="B6756" s="100" t="str">
        <f>IFERROR(VALUE(LEFT(B6757,FIND(".",B6757)-1)),"")</f>
        <v/>
      </c>
      <c r="C6756" s="92" t="str">
        <f>IFERROR(VLOOKUP(B6756,Tabla_CyP,2,FALSE),"")</f>
        <v/>
      </c>
      <c r="E6756" s="98"/>
      <c r="G6756" s="282"/>
    </row>
    <row r="6757" spans="1:123" ht="24" customHeight="1" x14ac:dyDescent="0.2">
      <c r="A6757" s="281" t="s">
        <v>25</v>
      </c>
      <c r="B6757" s="101" t="str">
        <f>IFERROR(VLOOKUP(COUNTIF($A$1:A6757,"ANALISIS DE PRECIOS"),Tabla_NumeroItem,2,FALSE),"")</f>
        <v/>
      </c>
      <c r="C6757" s="92" t="str">
        <f>IFERROR(VLOOKUP(B6757,Tabla_CyP,2,FALSE),"")</f>
        <v/>
      </c>
      <c r="D6757" s="97"/>
      <c r="E6757" s="98"/>
      <c r="F6757" s="96" t="s">
        <v>26</v>
      </c>
      <c r="G6757" s="283" t="str">
        <f>IFERROR(VLOOKUP(B6757,Tabla_CyP,4,FALSE),"")</f>
        <v/>
      </c>
    </row>
    <row r="6758" spans="1:123" ht="24" customHeight="1" x14ac:dyDescent="0.2">
      <c r="A6758" s="281"/>
      <c r="B6758" s="91"/>
      <c r="D6758" s="97"/>
      <c r="E6758" s="98"/>
      <c r="G6758" s="282"/>
    </row>
    <row r="6759" spans="1:123" ht="24" customHeight="1" x14ac:dyDescent="0.2">
      <c r="A6759" s="334" t="s">
        <v>507</v>
      </c>
      <c r="B6759" s="335"/>
      <c r="C6759" s="336" t="s">
        <v>0</v>
      </c>
      <c r="D6759" s="336" t="s">
        <v>27</v>
      </c>
      <c r="E6759" s="338" t="s">
        <v>28</v>
      </c>
      <c r="F6759" s="340" t="s">
        <v>29</v>
      </c>
      <c r="G6759" s="340" t="s">
        <v>30</v>
      </c>
    </row>
    <row r="6760" spans="1:123" s="97" customFormat="1" ht="24" customHeight="1" x14ac:dyDescent="0.2">
      <c r="A6760" s="102" t="s">
        <v>508</v>
      </c>
      <c r="B6760" s="102" t="s">
        <v>509</v>
      </c>
      <c r="C6760" s="337"/>
      <c r="D6760" s="337"/>
      <c r="E6760" s="339"/>
      <c r="F6760" s="341"/>
      <c r="G6760" s="341"/>
      <c r="H6760" s="230"/>
      <c r="I6760" s="230"/>
      <c r="J6760" s="230"/>
      <c r="K6760" s="230"/>
      <c r="L6760" s="230"/>
      <c r="M6760" s="230"/>
      <c r="N6760" s="230"/>
      <c r="O6760" s="230"/>
      <c r="P6760" s="230"/>
      <c r="Q6760" s="230"/>
      <c r="R6760" s="230"/>
      <c r="S6760" s="230"/>
      <c r="T6760" s="230"/>
      <c r="U6760" s="230"/>
      <c r="V6760" s="230"/>
      <c r="W6760" s="230"/>
      <c r="X6760" s="230"/>
      <c r="Y6760" s="230"/>
      <c r="Z6760" s="230"/>
      <c r="AA6760" s="230"/>
      <c r="AB6760" s="230"/>
      <c r="AC6760" s="230"/>
      <c r="AD6760" s="230"/>
      <c r="AE6760" s="230"/>
      <c r="AF6760" s="230"/>
      <c r="AG6760" s="230"/>
      <c r="AH6760" s="230"/>
      <c r="AI6760" s="230"/>
      <c r="AJ6760" s="230"/>
      <c r="AK6760" s="230"/>
      <c r="AL6760" s="230"/>
      <c r="AM6760" s="230"/>
      <c r="AN6760" s="230"/>
      <c r="AO6760" s="230"/>
      <c r="AP6760" s="230"/>
      <c r="AQ6760" s="230"/>
      <c r="AR6760" s="230"/>
      <c r="AS6760" s="230"/>
      <c r="AT6760" s="230"/>
      <c r="AU6760" s="230"/>
      <c r="AV6760" s="230"/>
      <c r="AW6760" s="230"/>
      <c r="AX6760" s="230"/>
      <c r="AY6760" s="230"/>
      <c r="AZ6760" s="230"/>
      <c r="BA6760" s="230"/>
      <c r="BB6760" s="230"/>
      <c r="BC6760" s="230"/>
      <c r="BD6760" s="230"/>
      <c r="BE6760" s="230"/>
      <c r="BF6760" s="230"/>
      <c r="BG6760" s="230"/>
      <c r="BH6760" s="230"/>
      <c r="BI6760" s="230"/>
      <c r="BJ6760" s="230"/>
      <c r="BK6760" s="230"/>
      <c r="BL6760" s="230"/>
      <c r="BM6760" s="230"/>
      <c r="BN6760" s="230"/>
      <c r="BO6760" s="230"/>
      <c r="BP6760" s="230"/>
      <c r="BQ6760" s="230"/>
      <c r="BR6760" s="230"/>
      <c r="BS6760" s="230"/>
      <c r="BT6760" s="230"/>
      <c r="BU6760" s="230"/>
      <c r="BV6760" s="230"/>
      <c r="BW6760" s="230"/>
      <c r="BX6760" s="230"/>
      <c r="BY6760" s="230"/>
      <c r="BZ6760" s="230"/>
      <c r="CA6760" s="230"/>
      <c r="CB6760" s="230"/>
      <c r="CC6760" s="230"/>
      <c r="CD6760" s="230"/>
      <c r="CE6760" s="230"/>
      <c r="CF6760" s="230"/>
      <c r="CG6760" s="230"/>
      <c r="CH6760" s="230"/>
      <c r="CI6760" s="230"/>
      <c r="CJ6760" s="230"/>
      <c r="CK6760" s="230"/>
      <c r="CL6760" s="230"/>
      <c r="CM6760" s="230"/>
      <c r="CN6760" s="230"/>
      <c r="CO6760" s="230"/>
      <c r="CP6760" s="230"/>
      <c r="CQ6760" s="230"/>
      <c r="CR6760" s="230"/>
      <c r="CS6760" s="230"/>
      <c r="CT6760" s="230"/>
      <c r="CU6760" s="230"/>
      <c r="CV6760" s="230"/>
      <c r="CW6760" s="230"/>
      <c r="CX6760" s="230"/>
      <c r="CY6760" s="230"/>
      <c r="CZ6760" s="230"/>
      <c r="DA6760" s="230"/>
      <c r="DB6760" s="230"/>
      <c r="DC6760" s="230"/>
      <c r="DD6760" s="230"/>
      <c r="DE6760" s="230"/>
      <c r="DF6760" s="230"/>
      <c r="DG6760" s="230"/>
      <c r="DH6760" s="230"/>
      <c r="DI6760" s="230"/>
      <c r="DJ6760" s="230"/>
      <c r="DK6760" s="230"/>
      <c r="DL6760" s="230"/>
      <c r="DM6760" s="230"/>
      <c r="DN6760" s="230"/>
      <c r="DO6760" s="230"/>
      <c r="DP6760" s="230"/>
      <c r="DQ6760" s="230"/>
      <c r="DR6760" s="230"/>
      <c r="DS6760" s="230"/>
    </row>
    <row r="6761" spans="1:123" ht="24" customHeight="1" x14ac:dyDescent="0.2">
      <c r="A6761" s="284"/>
      <c r="B6761" s="103"/>
      <c r="C6761" s="143" t="s">
        <v>604</v>
      </c>
      <c r="D6761" s="104"/>
      <c r="E6761" s="105"/>
      <c r="F6761" s="106"/>
      <c r="G6761" s="285"/>
    </row>
    <row r="6762" spans="1:123" s="229" customFormat="1" ht="24" customHeight="1" x14ac:dyDescent="0.2">
      <c r="A6762" s="224" t="str">
        <f t="shared" ref="A6762:A6775" si="2026">IFERROR(VLOOKUP(C6762,Tabla_Insumos,4,FALSE),"")</f>
        <v/>
      </c>
      <c r="B6762" s="222" t="str">
        <f>IFERROR(VLOOKUP(C6762,Tabla_Insumos,5,FALSE),"")</f>
        <v/>
      </c>
      <c r="C6762" s="223"/>
      <c r="D6762" s="224" t="str">
        <f t="shared" ref="D6762:D6775" si="2027">IFERROR(VLOOKUP(C6762,Tabla_Insumos,2,FALSE),"")</f>
        <v/>
      </c>
      <c r="E6762" s="225"/>
      <c r="F6762" s="226">
        <f t="shared" ref="F6762:F6775" si="2028">IFERROR(VLOOKUP(C6762,Tabla_Insumos,3,FALSE),0)</f>
        <v>0</v>
      </c>
      <c r="G6762" s="286">
        <f>ROUND(E6762*F6762,2)</f>
        <v>0</v>
      </c>
    </row>
    <row r="6763" spans="1:123" s="229" customFormat="1" ht="24" customHeight="1" x14ac:dyDescent="0.2">
      <c r="A6763" s="224" t="str">
        <f t="shared" si="2026"/>
        <v/>
      </c>
      <c r="B6763" s="222" t="str">
        <f t="shared" ref="B6763:B6775" si="2029">IFERROR(VLOOKUP(C6763,Tabla_Insumos,5,FALSE),"")</f>
        <v/>
      </c>
      <c r="C6763" s="223"/>
      <c r="D6763" s="224" t="str">
        <f t="shared" si="2027"/>
        <v/>
      </c>
      <c r="E6763" s="225"/>
      <c r="F6763" s="226">
        <f t="shared" si="2028"/>
        <v>0</v>
      </c>
      <c r="G6763" s="286">
        <f t="shared" ref="G6763:G6775" si="2030">ROUND(E6763*F6763,2)</f>
        <v>0</v>
      </c>
    </row>
    <row r="6764" spans="1:123" s="229" customFormat="1" ht="24" customHeight="1" x14ac:dyDescent="0.2">
      <c r="A6764" s="224" t="str">
        <f t="shared" si="2026"/>
        <v/>
      </c>
      <c r="B6764" s="222" t="str">
        <f t="shared" si="2029"/>
        <v/>
      </c>
      <c r="C6764" s="223"/>
      <c r="D6764" s="224" t="str">
        <f t="shared" si="2027"/>
        <v/>
      </c>
      <c r="E6764" s="225"/>
      <c r="F6764" s="226">
        <f t="shared" si="2028"/>
        <v>0</v>
      </c>
      <c r="G6764" s="286">
        <f t="shared" si="2030"/>
        <v>0</v>
      </c>
    </row>
    <row r="6765" spans="1:123" s="229" customFormat="1" ht="24" customHeight="1" x14ac:dyDescent="0.2">
      <c r="A6765" s="224" t="str">
        <f t="shared" si="2026"/>
        <v/>
      </c>
      <c r="B6765" s="222" t="str">
        <f t="shared" si="2029"/>
        <v/>
      </c>
      <c r="C6765" s="223"/>
      <c r="D6765" s="224" t="str">
        <f t="shared" si="2027"/>
        <v/>
      </c>
      <c r="E6765" s="225"/>
      <c r="F6765" s="226">
        <f t="shared" si="2028"/>
        <v>0</v>
      </c>
      <c r="G6765" s="286">
        <f t="shared" si="2030"/>
        <v>0</v>
      </c>
    </row>
    <row r="6766" spans="1:123" s="229" customFormat="1" ht="24" customHeight="1" x14ac:dyDescent="0.2">
      <c r="A6766" s="224" t="str">
        <f t="shared" si="2026"/>
        <v/>
      </c>
      <c r="B6766" s="222" t="str">
        <f t="shared" si="2029"/>
        <v/>
      </c>
      <c r="C6766" s="223"/>
      <c r="D6766" s="224" t="str">
        <f t="shared" si="2027"/>
        <v/>
      </c>
      <c r="E6766" s="225"/>
      <c r="F6766" s="226">
        <f t="shared" si="2028"/>
        <v>0</v>
      </c>
      <c r="G6766" s="286">
        <f t="shared" si="2030"/>
        <v>0</v>
      </c>
    </row>
    <row r="6767" spans="1:123" s="229" customFormat="1" ht="24" customHeight="1" x14ac:dyDescent="0.2">
      <c r="A6767" s="224" t="str">
        <f t="shared" si="2026"/>
        <v/>
      </c>
      <c r="B6767" s="222" t="str">
        <f t="shared" si="2029"/>
        <v/>
      </c>
      <c r="C6767" s="223"/>
      <c r="D6767" s="224" t="str">
        <f t="shared" si="2027"/>
        <v/>
      </c>
      <c r="E6767" s="225"/>
      <c r="F6767" s="226">
        <f t="shared" si="2028"/>
        <v>0</v>
      </c>
      <c r="G6767" s="286">
        <f t="shared" si="2030"/>
        <v>0</v>
      </c>
    </row>
    <row r="6768" spans="1:123" s="229" customFormat="1" ht="24" customHeight="1" x14ac:dyDescent="0.2">
      <c r="A6768" s="224" t="str">
        <f t="shared" si="2026"/>
        <v/>
      </c>
      <c r="B6768" s="222" t="str">
        <f t="shared" si="2029"/>
        <v/>
      </c>
      <c r="C6768" s="223"/>
      <c r="D6768" s="224" t="str">
        <f t="shared" si="2027"/>
        <v/>
      </c>
      <c r="E6768" s="225"/>
      <c r="F6768" s="226">
        <f t="shared" si="2028"/>
        <v>0</v>
      </c>
      <c r="G6768" s="286">
        <f t="shared" si="2030"/>
        <v>0</v>
      </c>
    </row>
    <row r="6769" spans="1:7" s="229" customFormat="1" ht="24" customHeight="1" x14ac:dyDescent="0.2">
      <c r="A6769" s="224" t="str">
        <f t="shared" si="2026"/>
        <v/>
      </c>
      <c r="B6769" s="222" t="str">
        <f t="shared" si="2029"/>
        <v/>
      </c>
      <c r="C6769" s="223"/>
      <c r="D6769" s="224" t="str">
        <f t="shared" si="2027"/>
        <v/>
      </c>
      <c r="E6769" s="225"/>
      <c r="F6769" s="226">
        <f t="shared" si="2028"/>
        <v>0</v>
      </c>
      <c r="G6769" s="286">
        <f t="shared" si="2030"/>
        <v>0</v>
      </c>
    </row>
    <row r="6770" spans="1:7" s="229" customFormat="1" ht="24" customHeight="1" x14ac:dyDescent="0.2">
      <c r="A6770" s="224" t="str">
        <f t="shared" si="2026"/>
        <v/>
      </c>
      <c r="B6770" s="222" t="str">
        <f t="shared" si="2029"/>
        <v/>
      </c>
      <c r="C6770" s="223"/>
      <c r="D6770" s="224" t="str">
        <f t="shared" si="2027"/>
        <v/>
      </c>
      <c r="E6770" s="225"/>
      <c r="F6770" s="226">
        <f t="shared" si="2028"/>
        <v>0</v>
      </c>
      <c r="G6770" s="286">
        <f t="shared" si="2030"/>
        <v>0</v>
      </c>
    </row>
    <row r="6771" spans="1:7" s="229" customFormat="1" ht="24" customHeight="1" x14ac:dyDescent="0.2">
      <c r="A6771" s="224" t="str">
        <f t="shared" si="2026"/>
        <v/>
      </c>
      <c r="B6771" s="222" t="str">
        <f t="shared" si="2029"/>
        <v/>
      </c>
      <c r="C6771" s="223"/>
      <c r="D6771" s="224" t="str">
        <f t="shared" si="2027"/>
        <v/>
      </c>
      <c r="E6771" s="225"/>
      <c r="F6771" s="226">
        <f t="shared" si="2028"/>
        <v>0</v>
      </c>
      <c r="G6771" s="286">
        <f t="shared" si="2030"/>
        <v>0</v>
      </c>
    </row>
    <row r="6772" spans="1:7" s="229" customFormat="1" ht="24" customHeight="1" x14ac:dyDescent="0.2">
      <c r="A6772" s="224" t="str">
        <f t="shared" si="2026"/>
        <v/>
      </c>
      <c r="B6772" s="222" t="str">
        <f t="shared" si="2029"/>
        <v/>
      </c>
      <c r="C6772" s="223"/>
      <c r="D6772" s="224" t="str">
        <f t="shared" si="2027"/>
        <v/>
      </c>
      <c r="E6772" s="225"/>
      <c r="F6772" s="226">
        <f t="shared" si="2028"/>
        <v>0</v>
      </c>
      <c r="G6772" s="286">
        <f t="shared" si="2030"/>
        <v>0</v>
      </c>
    </row>
    <row r="6773" spans="1:7" s="229" customFormat="1" ht="24" customHeight="1" x14ac:dyDescent="0.2">
      <c r="A6773" s="224" t="str">
        <f t="shared" si="2026"/>
        <v/>
      </c>
      <c r="B6773" s="222" t="str">
        <f t="shared" si="2029"/>
        <v/>
      </c>
      <c r="C6773" s="223"/>
      <c r="D6773" s="224" t="str">
        <f t="shared" si="2027"/>
        <v/>
      </c>
      <c r="E6773" s="225"/>
      <c r="F6773" s="226">
        <f t="shared" si="2028"/>
        <v>0</v>
      </c>
      <c r="G6773" s="286">
        <f t="shared" si="2030"/>
        <v>0</v>
      </c>
    </row>
    <row r="6774" spans="1:7" s="229" customFormat="1" ht="24" customHeight="1" x14ac:dyDescent="0.2">
      <c r="A6774" s="224" t="str">
        <f t="shared" si="2026"/>
        <v/>
      </c>
      <c r="B6774" s="222" t="str">
        <f t="shared" si="2029"/>
        <v/>
      </c>
      <c r="C6774" s="223"/>
      <c r="D6774" s="224" t="str">
        <f t="shared" si="2027"/>
        <v/>
      </c>
      <c r="E6774" s="225"/>
      <c r="F6774" s="226">
        <f t="shared" si="2028"/>
        <v>0</v>
      </c>
      <c r="G6774" s="286">
        <f t="shared" si="2030"/>
        <v>0</v>
      </c>
    </row>
    <row r="6775" spans="1:7" s="229" customFormat="1" ht="24" customHeight="1" x14ac:dyDescent="0.2">
      <c r="A6775" s="224" t="str">
        <f t="shared" si="2026"/>
        <v/>
      </c>
      <c r="B6775" s="222" t="str">
        <f t="shared" si="2029"/>
        <v/>
      </c>
      <c r="C6775" s="223"/>
      <c r="D6775" s="224" t="str">
        <f t="shared" si="2027"/>
        <v/>
      </c>
      <c r="E6775" s="225"/>
      <c r="F6775" s="227">
        <f t="shared" si="2028"/>
        <v>0</v>
      </c>
      <c r="G6775" s="286">
        <f t="shared" si="2030"/>
        <v>0</v>
      </c>
    </row>
    <row r="6776" spans="1:7" ht="24" customHeight="1" x14ac:dyDescent="0.2">
      <c r="A6776" s="287"/>
      <c r="D6776" s="97"/>
      <c r="E6776" s="98"/>
      <c r="F6776" s="273" t="s">
        <v>31</v>
      </c>
      <c r="G6776" s="288">
        <f>SUBTOTAL(9,G6762:G6775)</f>
        <v>0</v>
      </c>
    </row>
    <row r="6777" spans="1:7" ht="24" customHeight="1" x14ac:dyDescent="0.2">
      <c r="A6777" s="287"/>
      <c r="C6777" s="107" t="s">
        <v>605</v>
      </c>
      <c r="D6777" s="97"/>
      <c r="E6777" s="98"/>
      <c r="G6777" s="289"/>
    </row>
    <row r="6778" spans="1:7" s="229" customFormat="1" ht="24" customHeight="1" x14ac:dyDescent="0.2">
      <c r="A6778" s="224" t="str">
        <f t="shared" ref="A6778:A6785" si="2031">IFERROR(VLOOKUP(C6778,Tabla_Insumos,4,FALSE),"")</f>
        <v/>
      </c>
      <c r="B6778" s="222">
        <f t="shared" ref="B6778:B6785" si="2032">IFERROR(VLOOKUP(A6778,Tabla_Indices,5,FALSE),"")</f>
        <v>0</v>
      </c>
      <c r="C6778" s="223"/>
      <c r="D6778" s="224" t="str">
        <f t="shared" ref="D6778:D6785" si="2033">IFERROR(VLOOKUP(C6778,Tabla_Insumos,2,FALSE),"")</f>
        <v/>
      </c>
      <c r="E6778" s="225"/>
      <c r="F6778" s="228">
        <f t="shared" ref="F6778:F6785" si="2034">IFERROR(VLOOKUP(C6778,Tabla_Insumos,3,FALSE),0)</f>
        <v>0</v>
      </c>
      <c r="G6778" s="286">
        <f>ROUND(E6778*F6778,2)</f>
        <v>0</v>
      </c>
    </row>
    <row r="6779" spans="1:7" s="229" customFormat="1" ht="24" customHeight="1" x14ac:dyDescent="0.2">
      <c r="A6779" s="224" t="str">
        <f t="shared" si="2031"/>
        <v/>
      </c>
      <c r="B6779" s="222">
        <f t="shared" si="2032"/>
        <v>0</v>
      </c>
      <c r="C6779" s="223"/>
      <c r="D6779" s="224" t="str">
        <f t="shared" si="2033"/>
        <v/>
      </c>
      <c r="E6779" s="225"/>
      <c r="F6779" s="228">
        <f t="shared" si="2034"/>
        <v>0</v>
      </c>
      <c r="G6779" s="286">
        <f>ROUND(E6779*F6779,2)</f>
        <v>0</v>
      </c>
    </row>
    <row r="6780" spans="1:7" s="229" customFormat="1" ht="24" customHeight="1" x14ac:dyDescent="0.2">
      <c r="A6780" s="224" t="str">
        <f t="shared" si="2031"/>
        <v/>
      </c>
      <c r="B6780" s="222">
        <f t="shared" si="2032"/>
        <v>0</v>
      </c>
      <c r="C6780" s="223"/>
      <c r="D6780" s="224" t="str">
        <f t="shared" si="2033"/>
        <v/>
      </c>
      <c r="E6780" s="225"/>
      <c r="F6780" s="228">
        <f t="shared" si="2034"/>
        <v>0</v>
      </c>
      <c r="G6780" s="286">
        <f t="shared" ref="G6780:G6785" si="2035">ROUND(E6780*F6780,2)</f>
        <v>0</v>
      </c>
    </row>
    <row r="6781" spans="1:7" s="229" customFormat="1" ht="24" customHeight="1" x14ac:dyDescent="0.2">
      <c r="A6781" s="224" t="str">
        <f t="shared" si="2031"/>
        <v/>
      </c>
      <c r="B6781" s="222">
        <f t="shared" si="2032"/>
        <v>0</v>
      </c>
      <c r="C6781" s="223"/>
      <c r="D6781" s="224" t="str">
        <f t="shared" si="2033"/>
        <v/>
      </c>
      <c r="E6781" s="225"/>
      <c r="F6781" s="228">
        <f t="shared" si="2034"/>
        <v>0</v>
      </c>
      <c r="G6781" s="286">
        <f t="shared" si="2035"/>
        <v>0</v>
      </c>
    </row>
    <row r="6782" spans="1:7" s="229" customFormat="1" ht="24" customHeight="1" x14ac:dyDescent="0.2">
      <c r="A6782" s="224" t="str">
        <f t="shared" si="2031"/>
        <v/>
      </c>
      <c r="B6782" s="222">
        <f t="shared" si="2032"/>
        <v>0</v>
      </c>
      <c r="C6782" s="223"/>
      <c r="D6782" s="224" t="str">
        <f t="shared" si="2033"/>
        <v/>
      </c>
      <c r="E6782" s="225"/>
      <c r="F6782" s="226">
        <f t="shared" si="2034"/>
        <v>0</v>
      </c>
      <c r="G6782" s="286">
        <f t="shared" si="2035"/>
        <v>0</v>
      </c>
    </row>
    <row r="6783" spans="1:7" s="229" customFormat="1" ht="24" customHeight="1" x14ac:dyDescent="0.2">
      <c r="A6783" s="224" t="str">
        <f t="shared" si="2031"/>
        <v/>
      </c>
      <c r="B6783" s="222">
        <f t="shared" si="2032"/>
        <v>0</v>
      </c>
      <c r="C6783" s="223"/>
      <c r="D6783" s="224" t="str">
        <f t="shared" si="2033"/>
        <v/>
      </c>
      <c r="E6783" s="225"/>
      <c r="F6783" s="226">
        <f t="shared" si="2034"/>
        <v>0</v>
      </c>
      <c r="G6783" s="286">
        <f t="shared" si="2035"/>
        <v>0</v>
      </c>
    </row>
    <row r="6784" spans="1:7" s="229" customFormat="1" ht="24" customHeight="1" x14ac:dyDescent="0.2">
      <c r="A6784" s="224" t="str">
        <f t="shared" si="2031"/>
        <v/>
      </c>
      <c r="B6784" s="222">
        <f t="shared" si="2032"/>
        <v>0</v>
      </c>
      <c r="C6784" s="223"/>
      <c r="D6784" s="224" t="str">
        <f t="shared" si="2033"/>
        <v/>
      </c>
      <c r="E6784" s="225"/>
      <c r="F6784" s="226">
        <f t="shared" si="2034"/>
        <v>0</v>
      </c>
      <c r="G6784" s="286">
        <f t="shared" si="2035"/>
        <v>0</v>
      </c>
    </row>
    <row r="6785" spans="1:7" s="229" customFormat="1" ht="24" customHeight="1" x14ac:dyDescent="0.2">
      <c r="A6785" s="224" t="str">
        <f t="shared" si="2031"/>
        <v/>
      </c>
      <c r="B6785" s="222">
        <f t="shared" si="2032"/>
        <v>0</v>
      </c>
      <c r="C6785" s="223"/>
      <c r="D6785" s="224" t="str">
        <f t="shared" si="2033"/>
        <v/>
      </c>
      <c r="E6785" s="225"/>
      <c r="F6785" s="226">
        <f t="shared" si="2034"/>
        <v>0</v>
      </c>
      <c r="G6785" s="286">
        <f t="shared" si="2035"/>
        <v>0</v>
      </c>
    </row>
    <row r="6786" spans="1:7" ht="24" customHeight="1" x14ac:dyDescent="0.2">
      <c r="A6786" s="287"/>
      <c r="D6786" s="97"/>
      <c r="E6786" s="98"/>
      <c r="F6786" s="273" t="s">
        <v>32</v>
      </c>
      <c r="G6786" s="288">
        <f>SUBTOTAL(9,G6778:G6785)</f>
        <v>0</v>
      </c>
    </row>
    <row r="6787" spans="1:7" ht="24" customHeight="1" x14ac:dyDescent="0.2">
      <c r="A6787" s="287"/>
      <c r="C6787" s="107" t="s">
        <v>606</v>
      </c>
      <c r="D6787" s="97"/>
      <c r="E6787" s="98"/>
      <c r="G6787" s="289"/>
    </row>
    <row r="6788" spans="1:7" s="229" customFormat="1" ht="24" customHeight="1" x14ac:dyDescent="0.2">
      <c r="A6788" s="224" t="str">
        <f t="shared" ref="A6788:A6796" si="2036">IFERROR(VLOOKUP(C6788,Tabla_Insumos,4,FALSE),"")</f>
        <v/>
      </c>
      <c r="B6788" s="222" t="str">
        <f t="shared" ref="B6788:B6796" si="2037">IFERROR(VLOOKUP(C6788,Tabla_Insumos,5,FALSE),"")</f>
        <v/>
      </c>
      <c r="C6788" s="223"/>
      <c r="D6788" s="224" t="str">
        <f t="shared" ref="D6788:D6796" si="2038">IFERROR(VLOOKUP(C6788,Tabla_Insumos,2,FALSE),"")</f>
        <v/>
      </c>
      <c r="E6788" s="225"/>
      <c r="F6788" s="226">
        <f t="shared" ref="F6788:F6796" si="2039">IFERROR(VLOOKUP(C6788,Tabla_Insumos,3,FALSE),0)</f>
        <v>0</v>
      </c>
      <c r="G6788" s="286">
        <f t="shared" ref="G6788:G6796" si="2040">ROUND(E6788*F6788,2)</f>
        <v>0</v>
      </c>
    </row>
    <row r="6789" spans="1:7" s="229" customFormat="1" ht="24" customHeight="1" x14ac:dyDescent="0.2">
      <c r="A6789" s="224" t="str">
        <f t="shared" si="2036"/>
        <v/>
      </c>
      <c r="B6789" s="222" t="str">
        <f t="shared" si="2037"/>
        <v/>
      </c>
      <c r="C6789" s="223"/>
      <c r="D6789" s="224" t="str">
        <f t="shared" si="2038"/>
        <v/>
      </c>
      <c r="E6789" s="225"/>
      <c r="F6789" s="226">
        <f t="shared" si="2039"/>
        <v>0</v>
      </c>
      <c r="G6789" s="286">
        <f t="shared" si="2040"/>
        <v>0</v>
      </c>
    </row>
    <row r="6790" spans="1:7" s="229" customFormat="1" ht="24" customHeight="1" x14ac:dyDescent="0.2">
      <c r="A6790" s="224" t="str">
        <f t="shared" si="2036"/>
        <v/>
      </c>
      <c r="B6790" s="222" t="str">
        <f t="shared" si="2037"/>
        <v/>
      </c>
      <c r="C6790" s="223"/>
      <c r="D6790" s="224" t="str">
        <f t="shared" si="2038"/>
        <v/>
      </c>
      <c r="E6790" s="225"/>
      <c r="F6790" s="226">
        <f t="shared" si="2039"/>
        <v>0</v>
      </c>
      <c r="G6790" s="286">
        <f t="shared" si="2040"/>
        <v>0</v>
      </c>
    </row>
    <row r="6791" spans="1:7" s="229" customFormat="1" ht="24" customHeight="1" x14ac:dyDescent="0.2">
      <c r="A6791" s="224" t="str">
        <f t="shared" si="2036"/>
        <v/>
      </c>
      <c r="B6791" s="222" t="str">
        <f t="shared" si="2037"/>
        <v/>
      </c>
      <c r="C6791" s="223"/>
      <c r="D6791" s="224" t="str">
        <f t="shared" si="2038"/>
        <v/>
      </c>
      <c r="E6791" s="225"/>
      <c r="F6791" s="226">
        <f t="shared" si="2039"/>
        <v>0</v>
      </c>
      <c r="G6791" s="286">
        <f t="shared" si="2040"/>
        <v>0</v>
      </c>
    </row>
    <row r="6792" spans="1:7" s="229" customFormat="1" ht="24" customHeight="1" x14ac:dyDescent="0.2">
      <c r="A6792" s="224" t="str">
        <f t="shared" si="2036"/>
        <v/>
      </c>
      <c r="B6792" s="222" t="str">
        <f t="shared" si="2037"/>
        <v/>
      </c>
      <c r="C6792" s="223"/>
      <c r="D6792" s="224" t="str">
        <f t="shared" si="2038"/>
        <v/>
      </c>
      <c r="E6792" s="225"/>
      <c r="F6792" s="226">
        <f t="shared" si="2039"/>
        <v>0</v>
      </c>
      <c r="G6792" s="286">
        <f t="shared" si="2040"/>
        <v>0</v>
      </c>
    </row>
    <row r="6793" spans="1:7" s="229" customFormat="1" ht="24" customHeight="1" x14ac:dyDescent="0.2">
      <c r="A6793" s="224" t="str">
        <f t="shared" si="2036"/>
        <v/>
      </c>
      <c r="B6793" s="222" t="str">
        <f t="shared" si="2037"/>
        <v/>
      </c>
      <c r="C6793" s="223"/>
      <c r="D6793" s="224" t="str">
        <f t="shared" si="2038"/>
        <v/>
      </c>
      <c r="E6793" s="225"/>
      <c r="F6793" s="226">
        <f t="shared" si="2039"/>
        <v>0</v>
      </c>
      <c r="G6793" s="286">
        <f t="shared" si="2040"/>
        <v>0</v>
      </c>
    </row>
    <row r="6794" spans="1:7" s="229" customFormat="1" ht="24" customHeight="1" x14ac:dyDescent="0.2">
      <c r="A6794" s="224" t="str">
        <f t="shared" si="2036"/>
        <v/>
      </c>
      <c r="B6794" s="222" t="str">
        <f t="shared" si="2037"/>
        <v/>
      </c>
      <c r="C6794" s="223"/>
      <c r="D6794" s="224" t="str">
        <f t="shared" si="2038"/>
        <v/>
      </c>
      <c r="E6794" s="225"/>
      <c r="F6794" s="226">
        <f t="shared" si="2039"/>
        <v>0</v>
      </c>
      <c r="G6794" s="286">
        <f t="shared" si="2040"/>
        <v>0</v>
      </c>
    </row>
    <row r="6795" spans="1:7" s="229" customFormat="1" ht="24" customHeight="1" x14ac:dyDescent="0.2">
      <c r="A6795" s="224" t="str">
        <f t="shared" si="2036"/>
        <v/>
      </c>
      <c r="B6795" s="222" t="str">
        <f t="shared" si="2037"/>
        <v/>
      </c>
      <c r="C6795" s="223"/>
      <c r="D6795" s="224" t="str">
        <f t="shared" si="2038"/>
        <v/>
      </c>
      <c r="E6795" s="225"/>
      <c r="F6795" s="226">
        <f t="shared" si="2039"/>
        <v>0</v>
      </c>
      <c r="G6795" s="286">
        <f t="shared" si="2040"/>
        <v>0</v>
      </c>
    </row>
    <row r="6796" spans="1:7" s="229" customFormat="1" ht="24" customHeight="1" x14ac:dyDescent="0.2">
      <c r="A6796" s="224" t="str">
        <f t="shared" si="2036"/>
        <v/>
      </c>
      <c r="B6796" s="222" t="str">
        <f t="shared" si="2037"/>
        <v/>
      </c>
      <c r="C6796" s="223"/>
      <c r="D6796" s="224" t="str">
        <f t="shared" si="2038"/>
        <v/>
      </c>
      <c r="E6796" s="225"/>
      <c r="F6796" s="226">
        <f t="shared" si="2039"/>
        <v>0</v>
      </c>
      <c r="G6796" s="286">
        <f t="shared" si="2040"/>
        <v>0</v>
      </c>
    </row>
    <row r="6797" spans="1:7" ht="24" customHeight="1" x14ac:dyDescent="0.2">
      <c r="A6797" s="290"/>
      <c r="B6797" s="97"/>
      <c r="D6797" s="97"/>
      <c r="E6797" s="98"/>
      <c r="F6797" s="273" t="s">
        <v>33</v>
      </c>
      <c r="G6797" s="288">
        <f>SUBTOTAL(9,G6788:G6796)</f>
        <v>0</v>
      </c>
    </row>
    <row r="6798" spans="1:7" ht="24" customHeight="1" x14ac:dyDescent="0.2">
      <c r="A6798" s="291"/>
      <c r="B6798" s="97"/>
      <c r="D6798" s="97"/>
      <c r="E6798" s="98"/>
      <c r="G6798" s="289"/>
    </row>
    <row r="6799" spans="1:7" ht="24" customHeight="1" x14ac:dyDescent="0.2">
      <c r="A6799" s="292" t="str">
        <f>B6757</f>
        <v/>
      </c>
      <c r="B6799" s="293" t="str">
        <f>C6757</f>
        <v/>
      </c>
      <c r="C6799" s="104"/>
      <c r="D6799" s="104" t="s">
        <v>34</v>
      </c>
      <c r="E6799" s="105"/>
      <c r="F6799" s="295" t="s">
        <v>35</v>
      </c>
      <c r="G6799" s="294">
        <f>SUBTOTAL(9,G6762:G6798)</f>
        <v>0</v>
      </c>
    </row>
    <row r="6801" spans="1:123" ht="24" customHeight="1" x14ac:dyDescent="0.2">
      <c r="A6801" s="274" t="s">
        <v>37</v>
      </c>
      <c r="B6801" s="275"/>
      <c r="C6801" s="275"/>
      <c r="D6801" s="275"/>
      <c r="E6801" s="275"/>
      <c r="F6801" s="275"/>
      <c r="G6801" s="276"/>
    </row>
    <row r="6802" spans="1:123" ht="24" customHeight="1" x14ac:dyDescent="0.2">
      <c r="A6802" s="277" t="s">
        <v>602</v>
      </c>
      <c r="B6802" s="93" t="str">
        <f>Comitente</f>
        <v>DIRECCION PROVINCIAL DE ESPACIOS VERDES</v>
      </c>
      <c r="C6802" s="89"/>
      <c r="D6802" s="94"/>
      <c r="E6802" s="94"/>
      <c r="F6802" s="95"/>
      <c r="G6802" s="278"/>
    </row>
    <row r="6803" spans="1:123" ht="24" customHeight="1" x14ac:dyDescent="0.2">
      <c r="A6803" s="277" t="s">
        <v>603</v>
      </c>
      <c r="B6803" s="93">
        <f>Contratista</f>
        <v>0</v>
      </c>
      <c r="C6803" s="90"/>
      <c r="D6803" s="90"/>
      <c r="E6803" s="90"/>
      <c r="F6803" s="96"/>
      <c r="G6803" s="279"/>
    </row>
    <row r="6804" spans="1:123" ht="24" customHeight="1" x14ac:dyDescent="0.2">
      <c r="A6804" s="277" t="s">
        <v>24</v>
      </c>
      <c r="B6804" s="93" t="str">
        <f>Obra</f>
        <v>EXTRACCION DE MANGRULLO EXISTENTE, PROVISION DE NUEVO MANGRULLO Y REFUNCIONALIZACION DE JUEGOS DE NIÑOS EN PARQUE DE MAYO</v>
      </c>
      <c r="C6804" s="90"/>
      <c r="D6804" s="90"/>
      <c r="E6804" s="90"/>
      <c r="F6804" s="96" t="s">
        <v>38</v>
      </c>
      <c r="G6804" s="280">
        <f>Fecha_Base</f>
        <v>44865</v>
      </c>
    </row>
    <row r="6805" spans="1:123" ht="24" customHeight="1" x14ac:dyDescent="0.2">
      <c r="A6805" s="281" t="s">
        <v>601</v>
      </c>
      <c r="B6805" s="91" t="str">
        <f>Ubicación</f>
        <v>CAPITAL</v>
      </c>
      <c r="C6805" s="91"/>
      <c r="D6805" s="97"/>
      <c r="E6805" s="98"/>
      <c r="G6805" s="282"/>
    </row>
    <row r="6806" spans="1:123" ht="24" customHeight="1" x14ac:dyDescent="0.2">
      <c r="A6806" s="281" t="s">
        <v>39</v>
      </c>
      <c r="B6806" s="100" t="str">
        <f>IFERROR(VALUE(LEFT(B6807,FIND(".",B6807)-1)),"")</f>
        <v/>
      </c>
      <c r="C6806" s="92" t="str">
        <f>IFERROR(VLOOKUP(B6806,Tabla_CyP,2,FALSE),"")</f>
        <v/>
      </c>
      <c r="E6806" s="98"/>
      <c r="G6806" s="282"/>
    </row>
    <row r="6807" spans="1:123" ht="24" customHeight="1" x14ac:dyDescent="0.2">
      <c r="A6807" s="281" t="s">
        <v>25</v>
      </c>
      <c r="B6807" s="101" t="str">
        <f>IFERROR(VLOOKUP(COUNTIF($A$1:A6807,"ANALISIS DE PRECIOS"),Tabla_NumeroItem,2,FALSE),"")</f>
        <v/>
      </c>
      <c r="C6807" s="92" t="str">
        <f>IFERROR(VLOOKUP(B6807,Tabla_CyP,2,FALSE),"")</f>
        <v/>
      </c>
      <c r="D6807" s="97"/>
      <c r="E6807" s="98"/>
      <c r="F6807" s="96" t="s">
        <v>26</v>
      </c>
      <c r="G6807" s="283" t="str">
        <f>IFERROR(VLOOKUP(B6807,Tabla_CyP,4,FALSE),"")</f>
        <v/>
      </c>
    </row>
    <row r="6808" spans="1:123" ht="24" customHeight="1" x14ac:dyDescent="0.2">
      <c r="A6808" s="281"/>
      <c r="B6808" s="91"/>
      <c r="D6808" s="97"/>
      <c r="E6808" s="98"/>
      <c r="G6808" s="282"/>
    </row>
    <row r="6809" spans="1:123" ht="24" customHeight="1" x14ac:dyDescent="0.2">
      <c r="A6809" s="334" t="s">
        <v>507</v>
      </c>
      <c r="B6809" s="335"/>
      <c r="C6809" s="336" t="s">
        <v>0</v>
      </c>
      <c r="D6809" s="336" t="s">
        <v>27</v>
      </c>
      <c r="E6809" s="338" t="s">
        <v>28</v>
      </c>
      <c r="F6809" s="340" t="s">
        <v>29</v>
      </c>
      <c r="G6809" s="340" t="s">
        <v>30</v>
      </c>
    </row>
    <row r="6810" spans="1:123" s="97" customFormat="1" ht="24" customHeight="1" x14ac:dyDescent="0.2">
      <c r="A6810" s="102" t="s">
        <v>508</v>
      </c>
      <c r="B6810" s="102" t="s">
        <v>509</v>
      </c>
      <c r="C6810" s="337"/>
      <c r="D6810" s="337"/>
      <c r="E6810" s="339"/>
      <c r="F6810" s="341"/>
      <c r="G6810" s="341"/>
      <c r="H6810" s="230"/>
      <c r="I6810" s="230"/>
      <c r="J6810" s="230"/>
      <c r="K6810" s="230"/>
      <c r="L6810" s="230"/>
      <c r="M6810" s="230"/>
      <c r="N6810" s="230"/>
      <c r="O6810" s="230"/>
      <c r="P6810" s="230"/>
      <c r="Q6810" s="230"/>
      <c r="R6810" s="230"/>
      <c r="S6810" s="230"/>
      <c r="T6810" s="230"/>
      <c r="U6810" s="230"/>
      <c r="V6810" s="230"/>
      <c r="W6810" s="230"/>
      <c r="X6810" s="230"/>
      <c r="Y6810" s="230"/>
      <c r="Z6810" s="230"/>
      <c r="AA6810" s="230"/>
      <c r="AB6810" s="230"/>
      <c r="AC6810" s="230"/>
      <c r="AD6810" s="230"/>
      <c r="AE6810" s="230"/>
      <c r="AF6810" s="230"/>
      <c r="AG6810" s="230"/>
      <c r="AH6810" s="230"/>
      <c r="AI6810" s="230"/>
      <c r="AJ6810" s="230"/>
      <c r="AK6810" s="230"/>
      <c r="AL6810" s="230"/>
      <c r="AM6810" s="230"/>
      <c r="AN6810" s="230"/>
      <c r="AO6810" s="230"/>
      <c r="AP6810" s="230"/>
      <c r="AQ6810" s="230"/>
      <c r="AR6810" s="230"/>
      <c r="AS6810" s="230"/>
      <c r="AT6810" s="230"/>
      <c r="AU6810" s="230"/>
      <c r="AV6810" s="230"/>
      <c r="AW6810" s="230"/>
      <c r="AX6810" s="230"/>
      <c r="AY6810" s="230"/>
      <c r="AZ6810" s="230"/>
      <c r="BA6810" s="230"/>
      <c r="BB6810" s="230"/>
      <c r="BC6810" s="230"/>
      <c r="BD6810" s="230"/>
      <c r="BE6810" s="230"/>
      <c r="BF6810" s="230"/>
      <c r="BG6810" s="230"/>
      <c r="BH6810" s="230"/>
      <c r="BI6810" s="230"/>
      <c r="BJ6810" s="230"/>
      <c r="BK6810" s="230"/>
      <c r="BL6810" s="230"/>
      <c r="BM6810" s="230"/>
      <c r="BN6810" s="230"/>
      <c r="BO6810" s="230"/>
      <c r="BP6810" s="230"/>
      <c r="BQ6810" s="230"/>
      <c r="BR6810" s="230"/>
      <c r="BS6810" s="230"/>
      <c r="BT6810" s="230"/>
      <c r="BU6810" s="230"/>
      <c r="BV6810" s="230"/>
      <c r="BW6810" s="230"/>
      <c r="BX6810" s="230"/>
      <c r="BY6810" s="230"/>
      <c r="BZ6810" s="230"/>
      <c r="CA6810" s="230"/>
      <c r="CB6810" s="230"/>
      <c r="CC6810" s="230"/>
      <c r="CD6810" s="230"/>
      <c r="CE6810" s="230"/>
      <c r="CF6810" s="230"/>
      <c r="CG6810" s="230"/>
      <c r="CH6810" s="230"/>
      <c r="CI6810" s="230"/>
      <c r="CJ6810" s="230"/>
      <c r="CK6810" s="230"/>
      <c r="CL6810" s="230"/>
      <c r="CM6810" s="230"/>
      <c r="CN6810" s="230"/>
      <c r="CO6810" s="230"/>
      <c r="CP6810" s="230"/>
      <c r="CQ6810" s="230"/>
      <c r="CR6810" s="230"/>
      <c r="CS6810" s="230"/>
      <c r="CT6810" s="230"/>
      <c r="CU6810" s="230"/>
      <c r="CV6810" s="230"/>
      <c r="CW6810" s="230"/>
      <c r="CX6810" s="230"/>
      <c r="CY6810" s="230"/>
      <c r="CZ6810" s="230"/>
      <c r="DA6810" s="230"/>
      <c r="DB6810" s="230"/>
      <c r="DC6810" s="230"/>
      <c r="DD6810" s="230"/>
      <c r="DE6810" s="230"/>
      <c r="DF6810" s="230"/>
      <c r="DG6810" s="230"/>
      <c r="DH6810" s="230"/>
      <c r="DI6810" s="230"/>
      <c r="DJ6810" s="230"/>
      <c r="DK6810" s="230"/>
      <c r="DL6810" s="230"/>
      <c r="DM6810" s="230"/>
      <c r="DN6810" s="230"/>
      <c r="DO6810" s="230"/>
      <c r="DP6810" s="230"/>
      <c r="DQ6810" s="230"/>
      <c r="DR6810" s="230"/>
      <c r="DS6810" s="230"/>
    </row>
    <row r="6811" spans="1:123" ht="24" customHeight="1" x14ac:dyDescent="0.2">
      <c r="A6811" s="284"/>
      <c r="B6811" s="103"/>
      <c r="C6811" s="143" t="s">
        <v>604</v>
      </c>
      <c r="D6811" s="104"/>
      <c r="E6811" s="105"/>
      <c r="F6811" s="106"/>
      <c r="G6811" s="285"/>
    </row>
    <row r="6812" spans="1:123" s="229" customFormat="1" ht="24" customHeight="1" x14ac:dyDescent="0.2">
      <c r="A6812" s="224" t="str">
        <f t="shared" ref="A6812:A6825" si="2041">IFERROR(VLOOKUP(C6812,Tabla_Insumos,4,FALSE),"")</f>
        <v/>
      </c>
      <c r="B6812" s="222" t="str">
        <f>IFERROR(VLOOKUP(C6812,Tabla_Insumos,5,FALSE),"")</f>
        <v/>
      </c>
      <c r="C6812" s="223"/>
      <c r="D6812" s="224" t="str">
        <f t="shared" ref="D6812:D6825" si="2042">IFERROR(VLOOKUP(C6812,Tabla_Insumos,2,FALSE),"")</f>
        <v/>
      </c>
      <c r="E6812" s="225"/>
      <c r="F6812" s="226">
        <f t="shared" ref="F6812:F6825" si="2043">IFERROR(VLOOKUP(C6812,Tabla_Insumos,3,FALSE),0)</f>
        <v>0</v>
      </c>
      <c r="G6812" s="286">
        <f>ROUND(E6812*F6812,2)</f>
        <v>0</v>
      </c>
    </row>
    <row r="6813" spans="1:123" s="229" customFormat="1" ht="24" customHeight="1" x14ac:dyDescent="0.2">
      <c r="A6813" s="224" t="str">
        <f t="shared" si="2041"/>
        <v/>
      </c>
      <c r="B6813" s="222" t="str">
        <f t="shared" ref="B6813:B6825" si="2044">IFERROR(VLOOKUP(C6813,Tabla_Insumos,5,FALSE),"")</f>
        <v/>
      </c>
      <c r="C6813" s="223"/>
      <c r="D6813" s="224" t="str">
        <f t="shared" si="2042"/>
        <v/>
      </c>
      <c r="E6813" s="225"/>
      <c r="F6813" s="226">
        <f t="shared" si="2043"/>
        <v>0</v>
      </c>
      <c r="G6813" s="286">
        <f t="shared" ref="G6813:G6825" si="2045">ROUND(E6813*F6813,2)</f>
        <v>0</v>
      </c>
    </row>
    <row r="6814" spans="1:123" s="229" customFormat="1" ht="24" customHeight="1" x14ac:dyDescent="0.2">
      <c r="A6814" s="224" t="str">
        <f t="shared" si="2041"/>
        <v/>
      </c>
      <c r="B6814" s="222" t="str">
        <f t="shared" si="2044"/>
        <v/>
      </c>
      <c r="C6814" s="223"/>
      <c r="D6814" s="224" t="str">
        <f t="shared" si="2042"/>
        <v/>
      </c>
      <c r="E6814" s="225"/>
      <c r="F6814" s="226">
        <f t="shared" si="2043"/>
        <v>0</v>
      </c>
      <c r="G6814" s="286">
        <f t="shared" si="2045"/>
        <v>0</v>
      </c>
    </row>
    <row r="6815" spans="1:123" s="229" customFormat="1" ht="24" customHeight="1" x14ac:dyDescent="0.2">
      <c r="A6815" s="224" t="str">
        <f t="shared" si="2041"/>
        <v/>
      </c>
      <c r="B6815" s="222" t="str">
        <f t="shared" si="2044"/>
        <v/>
      </c>
      <c r="C6815" s="223"/>
      <c r="D6815" s="224" t="str">
        <f t="shared" si="2042"/>
        <v/>
      </c>
      <c r="E6815" s="225"/>
      <c r="F6815" s="226">
        <f t="shared" si="2043"/>
        <v>0</v>
      </c>
      <c r="G6815" s="286">
        <f t="shared" si="2045"/>
        <v>0</v>
      </c>
    </row>
    <row r="6816" spans="1:123" s="229" customFormat="1" ht="24" customHeight="1" x14ac:dyDescent="0.2">
      <c r="A6816" s="224" t="str">
        <f t="shared" si="2041"/>
        <v/>
      </c>
      <c r="B6816" s="222" t="str">
        <f t="shared" si="2044"/>
        <v/>
      </c>
      <c r="C6816" s="223"/>
      <c r="D6816" s="224" t="str">
        <f t="shared" si="2042"/>
        <v/>
      </c>
      <c r="E6816" s="225"/>
      <c r="F6816" s="226">
        <f t="shared" si="2043"/>
        <v>0</v>
      </c>
      <c r="G6816" s="286">
        <f t="shared" si="2045"/>
        <v>0</v>
      </c>
    </row>
    <row r="6817" spans="1:7" s="229" customFormat="1" ht="24" customHeight="1" x14ac:dyDescent="0.2">
      <c r="A6817" s="224" t="str">
        <f t="shared" si="2041"/>
        <v/>
      </c>
      <c r="B6817" s="222" t="str">
        <f t="shared" si="2044"/>
        <v/>
      </c>
      <c r="C6817" s="223"/>
      <c r="D6817" s="224" t="str">
        <f t="shared" si="2042"/>
        <v/>
      </c>
      <c r="E6817" s="225"/>
      <c r="F6817" s="226">
        <f t="shared" si="2043"/>
        <v>0</v>
      </c>
      <c r="G6817" s="286">
        <f t="shared" si="2045"/>
        <v>0</v>
      </c>
    </row>
    <row r="6818" spans="1:7" s="229" customFormat="1" ht="24" customHeight="1" x14ac:dyDescent="0.2">
      <c r="A6818" s="224" t="str">
        <f t="shared" si="2041"/>
        <v/>
      </c>
      <c r="B6818" s="222" t="str">
        <f t="shared" si="2044"/>
        <v/>
      </c>
      <c r="C6818" s="223"/>
      <c r="D6818" s="224" t="str">
        <f t="shared" si="2042"/>
        <v/>
      </c>
      <c r="E6818" s="225"/>
      <c r="F6818" s="226">
        <f t="shared" si="2043"/>
        <v>0</v>
      </c>
      <c r="G6818" s="286">
        <f t="shared" si="2045"/>
        <v>0</v>
      </c>
    </row>
    <row r="6819" spans="1:7" s="229" customFormat="1" ht="24" customHeight="1" x14ac:dyDescent="0.2">
      <c r="A6819" s="224" t="str">
        <f t="shared" si="2041"/>
        <v/>
      </c>
      <c r="B6819" s="222" t="str">
        <f t="shared" si="2044"/>
        <v/>
      </c>
      <c r="C6819" s="223"/>
      <c r="D6819" s="224" t="str">
        <f t="shared" si="2042"/>
        <v/>
      </c>
      <c r="E6819" s="225"/>
      <c r="F6819" s="226">
        <f t="shared" si="2043"/>
        <v>0</v>
      </c>
      <c r="G6819" s="286">
        <f t="shared" si="2045"/>
        <v>0</v>
      </c>
    </row>
    <row r="6820" spans="1:7" s="229" customFormat="1" ht="24" customHeight="1" x14ac:dyDescent="0.2">
      <c r="A6820" s="224" t="str">
        <f t="shared" si="2041"/>
        <v/>
      </c>
      <c r="B6820" s="222" t="str">
        <f t="shared" si="2044"/>
        <v/>
      </c>
      <c r="C6820" s="223"/>
      <c r="D6820" s="224" t="str">
        <f t="shared" si="2042"/>
        <v/>
      </c>
      <c r="E6820" s="225"/>
      <c r="F6820" s="226">
        <f t="shared" si="2043"/>
        <v>0</v>
      </c>
      <c r="G6820" s="286">
        <f t="shared" si="2045"/>
        <v>0</v>
      </c>
    </row>
    <row r="6821" spans="1:7" s="229" customFormat="1" ht="24" customHeight="1" x14ac:dyDescent="0.2">
      <c r="A6821" s="224" t="str">
        <f t="shared" si="2041"/>
        <v/>
      </c>
      <c r="B6821" s="222" t="str">
        <f t="shared" si="2044"/>
        <v/>
      </c>
      <c r="C6821" s="223"/>
      <c r="D6821" s="224" t="str">
        <f t="shared" si="2042"/>
        <v/>
      </c>
      <c r="E6821" s="225"/>
      <c r="F6821" s="226">
        <f t="shared" si="2043"/>
        <v>0</v>
      </c>
      <c r="G6821" s="286">
        <f t="shared" si="2045"/>
        <v>0</v>
      </c>
    </row>
    <row r="6822" spans="1:7" s="229" customFormat="1" ht="24" customHeight="1" x14ac:dyDescent="0.2">
      <c r="A6822" s="224" t="str">
        <f t="shared" si="2041"/>
        <v/>
      </c>
      <c r="B6822" s="222" t="str">
        <f t="shared" si="2044"/>
        <v/>
      </c>
      <c r="C6822" s="223"/>
      <c r="D6822" s="224" t="str">
        <f t="shared" si="2042"/>
        <v/>
      </c>
      <c r="E6822" s="225"/>
      <c r="F6822" s="226">
        <f t="shared" si="2043"/>
        <v>0</v>
      </c>
      <c r="G6822" s="286">
        <f t="shared" si="2045"/>
        <v>0</v>
      </c>
    </row>
    <row r="6823" spans="1:7" s="229" customFormat="1" ht="24" customHeight="1" x14ac:dyDescent="0.2">
      <c r="A6823" s="224" t="str">
        <f t="shared" si="2041"/>
        <v/>
      </c>
      <c r="B6823" s="222" t="str">
        <f t="shared" si="2044"/>
        <v/>
      </c>
      <c r="C6823" s="223"/>
      <c r="D6823" s="224" t="str">
        <f t="shared" si="2042"/>
        <v/>
      </c>
      <c r="E6823" s="225"/>
      <c r="F6823" s="226">
        <f t="shared" si="2043"/>
        <v>0</v>
      </c>
      <c r="G6823" s="286">
        <f t="shared" si="2045"/>
        <v>0</v>
      </c>
    </row>
    <row r="6824" spans="1:7" s="229" customFormat="1" ht="24" customHeight="1" x14ac:dyDescent="0.2">
      <c r="A6824" s="224" t="str">
        <f t="shared" si="2041"/>
        <v/>
      </c>
      <c r="B6824" s="222" t="str">
        <f t="shared" si="2044"/>
        <v/>
      </c>
      <c r="C6824" s="223"/>
      <c r="D6824" s="224" t="str">
        <f t="shared" si="2042"/>
        <v/>
      </c>
      <c r="E6824" s="225"/>
      <c r="F6824" s="226">
        <f t="shared" si="2043"/>
        <v>0</v>
      </c>
      <c r="G6824" s="286">
        <f t="shared" si="2045"/>
        <v>0</v>
      </c>
    </row>
    <row r="6825" spans="1:7" s="229" customFormat="1" ht="24" customHeight="1" x14ac:dyDescent="0.2">
      <c r="A6825" s="224" t="str">
        <f t="shared" si="2041"/>
        <v/>
      </c>
      <c r="B6825" s="222" t="str">
        <f t="shared" si="2044"/>
        <v/>
      </c>
      <c r="C6825" s="223"/>
      <c r="D6825" s="224" t="str">
        <f t="shared" si="2042"/>
        <v/>
      </c>
      <c r="E6825" s="225"/>
      <c r="F6825" s="227">
        <f t="shared" si="2043"/>
        <v>0</v>
      </c>
      <c r="G6825" s="286">
        <f t="shared" si="2045"/>
        <v>0</v>
      </c>
    </row>
    <row r="6826" spans="1:7" ht="24" customHeight="1" x14ac:dyDescent="0.2">
      <c r="A6826" s="287"/>
      <c r="D6826" s="97"/>
      <c r="E6826" s="98"/>
      <c r="F6826" s="273" t="s">
        <v>31</v>
      </c>
      <c r="G6826" s="288">
        <f>SUBTOTAL(9,G6812:G6825)</f>
        <v>0</v>
      </c>
    </row>
    <row r="6827" spans="1:7" ht="24" customHeight="1" x14ac:dyDescent="0.2">
      <c r="A6827" s="287"/>
      <c r="C6827" s="107" t="s">
        <v>605</v>
      </c>
      <c r="D6827" s="97"/>
      <c r="E6827" s="98"/>
      <c r="G6827" s="289"/>
    </row>
    <row r="6828" spans="1:7" s="229" customFormat="1" ht="24" customHeight="1" x14ac:dyDescent="0.2">
      <c r="A6828" s="224" t="str">
        <f t="shared" ref="A6828:A6835" si="2046">IFERROR(VLOOKUP(C6828,Tabla_Insumos,4,FALSE),"")</f>
        <v/>
      </c>
      <c r="B6828" s="222">
        <f t="shared" ref="B6828:B6835" si="2047">IFERROR(VLOOKUP(A6828,Tabla_Indices,5,FALSE),"")</f>
        <v>0</v>
      </c>
      <c r="C6828" s="223"/>
      <c r="D6828" s="224" t="str">
        <f t="shared" ref="D6828:D6835" si="2048">IFERROR(VLOOKUP(C6828,Tabla_Insumos,2,FALSE),"")</f>
        <v/>
      </c>
      <c r="E6828" s="225"/>
      <c r="F6828" s="228">
        <f t="shared" ref="F6828:F6835" si="2049">IFERROR(VLOOKUP(C6828,Tabla_Insumos,3,FALSE),0)</f>
        <v>0</v>
      </c>
      <c r="G6828" s="286">
        <f>ROUND(E6828*F6828,2)</f>
        <v>0</v>
      </c>
    </row>
    <row r="6829" spans="1:7" s="229" customFormat="1" ht="24" customHeight="1" x14ac:dyDescent="0.2">
      <c r="A6829" s="224" t="str">
        <f t="shared" si="2046"/>
        <v/>
      </c>
      <c r="B6829" s="222">
        <f t="shared" si="2047"/>
        <v>0</v>
      </c>
      <c r="C6829" s="223"/>
      <c r="D6829" s="224" t="str">
        <f t="shared" si="2048"/>
        <v/>
      </c>
      <c r="E6829" s="225"/>
      <c r="F6829" s="228">
        <f t="shared" si="2049"/>
        <v>0</v>
      </c>
      <c r="G6829" s="286">
        <f>ROUND(E6829*F6829,2)</f>
        <v>0</v>
      </c>
    </row>
    <row r="6830" spans="1:7" s="229" customFormat="1" ht="24" customHeight="1" x14ac:dyDescent="0.2">
      <c r="A6830" s="224" t="str">
        <f t="shared" si="2046"/>
        <v/>
      </c>
      <c r="B6830" s="222">
        <f t="shared" si="2047"/>
        <v>0</v>
      </c>
      <c r="C6830" s="223"/>
      <c r="D6830" s="224" t="str">
        <f t="shared" si="2048"/>
        <v/>
      </c>
      <c r="E6830" s="225"/>
      <c r="F6830" s="228">
        <f t="shared" si="2049"/>
        <v>0</v>
      </c>
      <c r="G6830" s="286">
        <f t="shared" ref="G6830:G6835" si="2050">ROUND(E6830*F6830,2)</f>
        <v>0</v>
      </c>
    </row>
    <row r="6831" spans="1:7" s="229" customFormat="1" ht="24" customHeight="1" x14ac:dyDescent="0.2">
      <c r="A6831" s="224" t="str">
        <f t="shared" si="2046"/>
        <v/>
      </c>
      <c r="B6831" s="222">
        <f t="shared" si="2047"/>
        <v>0</v>
      </c>
      <c r="C6831" s="223"/>
      <c r="D6831" s="224" t="str">
        <f t="shared" si="2048"/>
        <v/>
      </c>
      <c r="E6831" s="225"/>
      <c r="F6831" s="228">
        <f t="shared" si="2049"/>
        <v>0</v>
      </c>
      <c r="G6831" s="286">
        <f t="shared" si="2050"/>
        <v>0</v>
      </c>
    </row>
    <row r="6832" spans="1:7" s="229" customFormat="1" ht="24" customHeight="1" x14ac:dyDescent="0.2">
      <c r="A6832" s="224" t="str">
        <f t="shared" si="2046"/>
        <v/>
      </c>
      <c r="B6832" s="222">
        <f t="shared" si="2047"/>
        <v>0</v>
      </c>
      <c r="C6832" s="223"/>
      <c r="D6832" s="224" t="str">
        <f t="shared" si="2048"/>
        <v/>
      </c>
      <c r="E6832" s="225"/>
      <c r="F6832" s="226">
        <f t="shared" si="2049"/>
        <v>0</v>
      </c>
      <c r="G6832" s="286">
        <f t="shared" si="2050"/>
        <v>0</v>
      </c>
    </row>
    <row r="6833" spans="1:7" s="229" customFormat="1" ht="24" customHeight="1" x14ac:dyDescent="0.2">
      <c r="A6833" s="224" t="str">
        <f t="shared" si="2046"/>
        <v/>
      </c>
      <c r="B6833" s="222">
        <f t="shared" si="2047"/>
        <v>0</v>
      </c>
      <c r="C6833" s="223"/>
      <c r="D6833" s="224" t="str">
        <f t="shared" si="2048"/>
        <v/>
      </c>
      <c r="E6833" s="225"/>
      <c r="F6833" s="226">
        <f t="shared" si="2049"/>
        <v>0</v>
      </c>
      <c r="G6833" s="286">
        <f t="shared" si="2050"/>
        <v>0</v>
      </c>
    </row>
    <row r="6834" spans="1:7" s="229" customFormat="1" ht="24" customHeight="1" x14ac:dyDescent="0.2">
      <c r="A6834" s="224" t="str">
        <f t="shared" si="2046"/>
        <v/>
      </c>
      <c r="B6834" s="222">
        <f t="shared" si="2047"/>
        <v>0</v>
      </c>
      <c r="C6834" s="223"/>
      <c r="D6834" s="224" t="str">
        <f t="shared" si="2048"/>
        <v/>
      </c>
      <c r="E6834" s="225"/>
      <c r="F6834" s="226">
        <f t="shared" si="2049"/>
        <v>0</v>
      </c>
      <c r="G6834" s="286">
        <f t="shared" si="2050"/>
        <v>0</v>
      </c>
    </row>
    <row r="6835" spans="1:7" s="229" customFormat="1" ht="24" customHeight="1" x14ac:dyDescent="0.2">
      <c r="A6835" s="224" t="str">
        <f t="shared" si="2046"/>
        <v/>
      </c>
      <c r="B6835" s="222">
        <f t="shared" si="2047"/>
        <v>0</v>
      </c>
      <c r="C6835" s="223"/>
      <c r="D6835" s="224" t="str">
        <f t="shared" si="2048"/>
        <v/>
      </c>
      <c r="E6835" s="225"/>
      <c r="F6835" s="226">
        <f t="shared" si="2049"/>
        <v>0</v>
      </c>
      <c r="G6835" s="286">
        <f t="shared" si="2050"/>
        <v>0</v>
      </c>
    </row>
    <row r="6836" spans="1:7" ht="24" customHeight="1" x14ac:dyDescent="0.2">
      <c r="A6836" s="287"/>
      <c r="D6836" s="97"/>
      <c r="E6836" s="98"/>
      <c r="F6836" s="273" t="s">
        <v>32</v>
      </c>
      <c r="G6836" s="288">
        <f>SUBTOTAL(9,G6828:G6835)</f>
        <v>0</v>
      </c>
    </row>
    <row r="6837" spans="1:7" ht="24" customHeight="1" x14ac:dyDescent="0.2">
      <c r="A6837" s="287"/>
      <c r="C6837" s="107" t="s">
        <v>606</v>
      </c>
      <c r="D6837" s="97"/>
      <c r="E6837" s="98"/>
      <c r="G6837" s="289"/>
    </row>
    <row r="6838" spans="1:7" s="229" customFormat="1" ht="24" customHeight="1" x14ac:dyDescent="0.2">
      <c r="A6838" s="224" t="str">
        <f t="shared" ref="A6838:A6846" si="2051">IFERROR(VLOOKUP(C6838,Tabla_Insumos,4,FALSE),"")</f>
        <v/>
      </c>
      <c r="B6838" s="222" t="str">
        <f t="shared" ref="B6838:B6846" si="2052">IFERROR(VLOOKUP(C6838,Tabla_Insumos,5,FALSE),"")</f>
        <v/>
      </c>
      <c r="C6838" s="223"/>
      <c r="D6838" s="224" t="str">
        <f t="shared" ref="D6838:D6846" si="2053">IFERROR(VLOOKUP(C6838,Tabla_Insumos,2,FALSE),"")</f>
        <v/>
      </c>
      <c r="E6838" s="225"/>
      <c r="F6838" s="226">
        <f t="shared" ref="F6838:F6846" si="2054">IFERROR(VLOOKUP(C6838,Tabla_Insumos,3,FALSE),0)</f>
        <v>0</v>
      </c>
      <c r="G6838" s="286">
        <f t="shared" ref="G6838:G6846" si="2055">ROUND(E6838*F6838,2)</f>
        <v>0</v>
      </c>
    </row>
    <row r="6839" spans="1:7" s="229" customFormat="1" ht="24" customHeight="1" x14ac:dyDescent="0.2">
      <c r="A6839" s="224" t="str">
        <f t="shared" si="2051"/>
        <v/>
      </c>
      <c r="B6839" s="222" t="str">
        <f t="shared" si="2052"/>
        <v/>
      </c>
      <c r="C6839" s="223"/>
      <c r="D6839" s="224" t="str">
        <f t="shared" si="2053"/>
        <v/>
      </c>
      <c r="E6839" s="225"/>
      <c r="F6839" s="226">
        <f t="shared" si="2054"/>
        <v>0</v>
      </c>
      <c r="G6839" s="286">
        <f t="shared" si="2055"/>
        <v>0</v>
      </c>
    </row>
    <row r="6840" spans="1:7" s="229" customFormat="1" ht="24" customHeight="1" x14ac:dyDescent="0.2">
      <c r="A6840" s="224" t="str">
        <f t="shared" si="2051"/>
        <v/>
      </c>
      <c r="B6840" s="222" t="str">
        <f t="shared" si="2052"/>
        <v/>
      </c>
      <c r="C6840" s="223"/>
      <c r="D6840" s="224" t="str">
        <f t="shared" si="2053"/>
        <v/>
      </c>
      <c r="E6840" s="225"/>
      <c r="F6840" s="226">
        <f t="shared" si="2054"/>
        <v>0</v>
      </c>
      <c r="G6840" s="286">
        <f t="shared" si="2055"/>
        <v>0</v>
      </c>
    </row>
    <row r="6841" spans="1:7" s="229" customFormat="1" ht="24" customHeight="1" x14ac:dyDescent="0.2">
      <c r="A6841" s="224" t="str">
        <f t="shared" si="2051"/>
        <v/>
      </c>
      <c r="B6841" s="222" t="str">
        <f t="shared" si="2052"/>
        <v/>
      </c>
      <c r="C6841" s="223"/>
      <c r="D6841" s="224" t="str">
        <f t="shared" si="2053"/>
        <v/>
      </c>
      <c r="E6841" s="225"/>
      <c r="F6841" s="226">
        <f t="shared" si="2054"/>
        <v>0</v>
      </c>
      <c r="G6841" s="286">
        <f t="shared" si="2055"/>
        <v>0</v>
      </c>
    </row>
    <row r="6842" spans="1:7" s="229" customFormat="1" ht="24" customHeight="1" x14ac:dyDescent="0.2">
      <c r="A6842" s="224" t="str">
        <f t="shared" si="2051"/>
        <v/>
      </c>
      <c r="B6842" s="222" t="str">
        <f t="shared" si="2052"/>
        <v/>
      </c>
      <c r="C6842" s="223"/>
      <c r="D6842" s="224" t="str">
        <f t="shared" si="2053"/>
        <v/>
      </c>
      <c r="E6842" s="225"/>
      <c r="F6842" s="226">
        <f t="shared" si="2054"/>
        <v>0</v>
      </c>
      <c r="G6842" s="286">
        <f t="shared" si="2055"/>
        <v>0</v>
      </c>
    </row>
    <row r="6843" spans="1:7" s="229" customFormat="1" ht="24" customHeight="1" x14ac:dyDescent="0.2">
      <c r="A6843" s="224" t="str">
        <f t="shared" si="2051"/>
        <v/>
      </c>
      <c r="B6843" s="222" t="str">
        <f t="shared" si="2052"/>
        <v/>
      </c>
      <c r="C6843" s="223"/>
      <c r="D6843" s="224" t="str">
        <f t="shared" si="2053"/>
        <v/>
      </c>
      <c r="E6843" s="225"/>
      <c r="F6843" s="226">
        <f t="shared" si="2054"/>
        <v>0</v>
      </c>
      <c r="G6843" s="286">
        <f t="shared" si="2055"/>
        <v>0</v>
      </c>
    </row>
    <row r="6844" spans="1:7" s="229" customFormat="1" ht="24" customHeight="1" x14ac:dyDescent="0.2">
      <c r="A6844" s="224" t="str">
        <f t="shared" si="2051"/>
        <v/>
      </c>
      <c r="B6844" s="222" t="str">
        <f t="shared" si="2052"/>
        <v/>
      </c>
      <c r="C6844" s="223"/>
      <c r="D6844" s="224" t="str">
        <f t="shared" si="2053"/>
        <v/>
      </c>
      <c r="E6844" s="225"/>
      <c r="F6844" s="226">
        <f t="shared" si="2054"/>
        <v>0</v>
      </c>
      <c r="G6844" s="286">
        <f t="shared" si="2055"/>
        <v>0</v>
      </c>
    </row>
    <row r="6845" spans="1:7" s="229" customFormat="1" ht="24" customHeight="1" x14ac:dyDescent="0.2">
      <c r="A6845" s="224" t="str">
        <f t="shared" si="2051"/>
        <v/>
      </c>
      <c r="B6845" s="222" t="str">
        <f t="shared" si="2052"/>
        <v/>
      </c>
      <c r="C6845" s="223"/>
      <c r="D6845" s="224" t="str">
        <f t="shared" si="2053"/>
        <v/>
      </c>
      <c r="E6845" s="225"/>
      <c r="F6845" s="226">
        <f t="shared" si="2054"/>
        <v>0</v>
      </c>
      <c r="G6845" s="286">
        <f t="shared" si="2055"/>
        <v>0</v>
      </c>
    </row>
    <row r="6846" spans="1:7" s="229" customFormat="1" ht="24" customHeight="1" x14ac:dyDescent="0.2">
      <c r="A6846" s="224" t="str">
        <f t="shared" si="2051"/>
        <v/>
      </c>
      <c r="B6846" s="222" t="str">
        <f t="shared" si="2052"/>
        <v/>
      </c>
      <c r="C6846" s="223"/>
      <c r="D6846" s="224" t="str">
        <f t="shared" si="2053"/>
        <v/>
      </c>
      <c r="E6846" s="225"/>
      <c r="F6846" s="226">
        <f t="shared" si="2054"/>
        <v>0</v>
      </c>
      <c r="G6846" s="286">
        <f t="shared" si="2055"/>
        <v>0</v>
      </c>
    </row>
    <row r="6847" spans="1:7" ht="24" customHeight="1" x14ac:dyDescent="0.2">
      <c r="A6847" s="290"/>
      <c r="B6847" s="97"/>
      <c r="D6847" s="97"/>
      <c r="E6847" s="98"/>
      <c r="F6847" s="273" t="s">
        <v>33</v>
      </c>
      <c r="G6847" s="288">
        <f>SUBTOTAL(9,G6838:G6846)</f>
        <v>0</v>
      </c>
    </row>
    <row r="6848" spans="1:7" ht="24" customHeight="1" x14ac:dyDescent="0.2">
      <c r="A6848" s="291"/>
      <c r="B6848" s="97"/>
      <c r="D6848" s="97"/>
      <c r="E6848" s="98"/>
      <c r="G6848" s="289"/>
    </row>
    <row r="6849" spans="1:123" ht="24" customHeight="1" x14ac:dyDescent="0.2">
      <c r="A6849" s="292" t="str">
        <f>B6807</f>
        <v/>
      </c>
      <c r="B6849" s="293" t="str">
        <f>C6807</f>
        <v/>
      </c>
      <c r="C6849" s="104"/>
      <c r="D6849" s="104" t="s">
        <v>34</v>
      </c>
      <c r="E6849" s="105"/>
      <c r="F6849" s="295" t="s">
        <v>35</v>
      </c>
      <c r="G6849" s="294">
        <f>SUBTOTAL(9,G6812:G6848)</f>
        <v>0</v>
      </c>
    </row>
    <row r="6851" spans="1:123" ht="24" customHeight="1" x14ac:dyDescent="0.2">
      <c r="A6851" s="274" t="s">
        <v>37</v>
      </c>
      <c r="B6851" s="275"/>
      <c r="C6851" s="275"/>
      <c r="D6851" s="275"/>
      <c r="E6851" s="275"/>
      <c r="F6851" s="275"/>
      <c r="G6851" s="276"/>
    </row>
    <row r="6852" spans="1:123" ht="24" customHeight="1" x14ac:dyDescent="0.2">
      <c r="A6852" s="277" t="s">
        <v>602</v>
      </c>
      <c r="B6852" s="93" t="str">
        <f>Comitente</f>
        <v>DIRECCION PROVINCIAL DE ESPACIOS VERDES</v>
      </c>
      <c r="C6852" s="89"/>
      <c r="D6852" s="94"/>
      <c r="E6852" s="94"/>
      <c r="F6852" s="95"/>
      <c r="G6852" s="278"/>
    </row>
    <row r="6853" spans="1:123" ht="24" customHeight="1" x14ac:dyDescent="0.2">
      <c r="A6853" s="277" t="s">
        <v>603</v>
      </c>
      <c r="B6853" s="93">
        <f>Contratista</f>
        <v>0</v>
      </c>
      <c r="C6853" s="90"/>
      <c r="D6853" s="90"/>
      <c r="E6853" s="90"/>
      <c r="F6853" s="96"/>
      <c r="G6853" s="279"/>
    </row>
    <row r="6854" spans="1:123" ht="24" customHeight="1" x14ac:dyDescent="0.2">
      <c r="A6854" s="277" t="s">
        <v>24</v>
      </c>
      <c r="B6854" s="93" t="str">
        <f>Obra</f>
        <v>EXTRACCION DE MANGRULLO EXISTENTE, PROVISION DE NUEVO MANGRULLO Y REFUNCIONALIZACION DE JUEGOS DE NIÑOS EN PARQUE DE MAYO</v>
      </c>
      <c r="C6854" s="90"/>
      <c r="D6854" s="90"/>
      <c r="E6854" s="90"/>
      <c r="F6854" s="96" t="s">
        <v>38</v>
      </c>
      <c r="G6854" s="280">
        <f>Fecha_Base</f>
        <v>44865</v>
      </c>
    </row>
    <row r="6855" spans="1:123" ht="24" customHeight="1" x14ac:dyDescent="0.2">
      <c r="A6855" s="281" t="s">
        <v>601</v>
      </c>
      <c r="B6855" s="91" t="str">
        <f>Ubicación</f>
        <v>CAPITAL</v>
      </c>
      <c r="C6855" s="91"/>
      <c r="D6855" s="97"/>
      <c r="E6855" s="98"/>
      <c r="G6855" s="282"/>
    </row>
    <row r="6856" spans="1:123" ht="24" customHeight="1" x14ac:dyDescent="0.2">
      <c r="A6856" s="281" t="s">
        <v>39</v>
      </c>
      <c r="B6856" s="100" t="str">
        <f>IFERROR(VALUE(LEFT(B6857,FIND(".",B6857)-1)),"")</f>
        <v/>
      </c>
      <c r="C6856" s="92" t="str">
        <f>IFERROR(VLOOKUP(B6856,Tabla_CyP,2,FALSE),"")</f>
        <v/>
      </c>
      <c r="E6856" s="98"/>
      <c r="G6856" s="282"/>
    </row>
    <row r="6857" spans="1:123" ht="24" customHeight="1" x14ac:dyDescent="0.2">
      <c r="A6857" s="281" t="s">
        <v>25</v>
      </c>
      <c r="B6857" s="101" t="str">
        <f>IFERROR(VLOOKUP(COUNTIF($A$1:A6857,"ANALISIS DE PRECIOS"),Tabla_NumeroItem,2,FALSE),"")</f>
        <v/>
      </c>
      <c r="C6857" s="92" t="str">
        <f>IFERROR(VLOOKUP(B6857,Tabla_CyP,2,FALSE),"")</f>
        <v/>
      </c>
      <c r="D6857" s="97"/>
      <c r="E6857" s="98"/>
      <c r="F6857" s="96" t="s">
        <v>26</v>
      </c>
      <c r="G6857" s="283" t="str">
        <f>IFERROR(VLOOKUP(B6857,Tabla_CyP,4,FALSE),"")</f>
        <v/>
      </c>
    </row>
    <row r="6858" spans="1:123" ht="24" customHeight="1" x14ac:dyDescent="0.2">
      <c r="A6858" s="281"/>
      <c r="B6858" s="91"/>
      <c r="D6858" s="97"/>
      <c r="E6858" s="98"/>
      <c r="G6858" s="282"/>
    </row>
    <row r="6859" spans="1:123" ht="24" customHeight="1" x14ac:dyDescent="0.2">
      <c r="A6859" s="334" t="s">
        <v>507</v>
      </c>
      <c r="B6859" s="335"/>
      <c r="C6859" s="336" t="s">
        <v>0</v>
      </c>
      <c r="D6859" s="336" t="s">
        <v>27</v>
      </c>
      <c r="E6859" s="338" t="s">
        <v>28</v>
      </c>
      <c r="F6859" s="340" t="s">
        <v>29</v>
      </c>
      <c r="G6859" s="340" t="s">
        <v>30</v>
      </c>
    </row>
    <row r="6860" spans="1:123" s="97" customFormat="1" ht="24" customHeight="1" x14ac:dyDescent="0.2">
      <c r="A6860" s="102" t="s">
        <v>508</v>
      </c>
      <c r="B6860" s="102" t="s">
        <v>509</v>
      </c>
      <c r="C6860" s="337"/>
      <c r="D6860" s="337"/>
      <c r="E6860" s="339"/>
      <c r="F6860" s="341"/>
      <c r="G6860" s="341"/>
      <c r="H6860" s="230"/>
      <c r="I6860" s="230"/>
      <c r="J6860" s="230"/>
      <c r="K6860" s="230"/>
      <c r="L6860" s="230"/>
      <c r="M6860" s="230"/>
      <c r="N6860" s="230"/>
      <c r="O6860" s="230"/>
      <c r="P6860" s="230"/>
      <c r="Q6860" s="230"/>
      <c r="R6860" s="230"/>
      <c r="S6860" s="230"/>
      <c r="T6860" s="230"/>
      <c r="U6860" s="230"/>
      <c r="V6860" s="230"/>
      <c r="W6860" s="230"/>
      <c r="X6860" s="230"/>
      <c r="Y6860" s="230"/>
      <c r="Z6860" s="230"/>
      <c r="AA6860" s="230"/>
      <c r="AB6860" s="230"/>
      <c r="AC6860" s="230"/>
      <c r="AD6860" s="230"/>
      <c r="AE6860" s="230"/>
      <c r="AF6860" s="230"/>
      <c r="AG6860" s="230"/>
      <c r="AH6860" s="230"/>
      <c r="AI6860" s="230"/>
      <c r="AJ6860" s="230"/>
      <c r="AK6860" s="230"/>
      <c r="AL6860" s="230"/>
      <c r="AM6860" s="230"/>
      <c r="AN6860" s="230"/>
      <c r="AO6860" s="230"/>
      <c r="AP6860" s="230"/>
      <c r="AQ6860" s="230"/>
      <c r="AR6860" s="230"/>
      <c r="AS6860" s="230"/>
      <c r="AT6860" s="230"/>
      <c r="AU6860" s="230"/>
      <c r="AV6860" s="230"/>
      <c r="AW6860" s="230"/>
      <c r="AX6860" s="230"/>
      <c r="AY6860" s="230"/>
      <c r="AZ6860" s="230"/>
      <c r="BA6860" s="230"/>
      <c r="BB6860" s="230"/>
      <c r="BC6860" s="230"/>
      <c r="BD6860" s="230"/>
      <c r="BE6860" s="230"/>
      <c r="BF6860" s="230"/>
      <c r="BG6860" s="230"/>
      <c r="BH6860" s="230"/>
      <c r="BI6860" s="230"/>
      <c r="BJ6860" s="230"/>
      <c r="BK6860" s="230"/>
      <c r="BL6860" s="230"/>
      <c r="BM6860" s="230"/>
      <c r="BN6860" s="230"/>
      <c r="BO6860" s="230"/>
      <c r="BP6860" s="230"/>
      <c r="BQ6860" s="230"/>
      <c r="BR6860" s="230"/>
      <c r="BS6860" s="230"/>
      <c r="BT6860" s="230"/>
      <c r="BU6860" s="230"/>
      <c r="BV6860" s="230"/>
      <c r="BW6860" s="230"/>
      <c r="BX6860" s="230"/>
      <c r="BY6860" s="230"/>
      <c r="BZ6860" s="230"/>
      <c r="CA6860" s="230"/>
      <c r="CB6860" s="230"/>
      <c r="CC6860" s="230"/>
      <c r="CD6860" s="230"/>
      <c r="CE6860" s="230"/>
      <c r="CF6860" s="230"/>
      <c r="CG6860" s="230"/>
      <c r="CH6860" s="230"/>
      <c r="CI6860" s="230"/>
      <c r="CJ6860" s="230"/>
      <c r="CK6860" s="230"/>
      <c r="CL6860" s="230"/>
      <c r="CM6860" s="230"/>
      <c r="CN6860" s="230"/>
      <c r="CO6860" s="230"/>
      <c r="CP6860" s="230"/>
      <c r="CQ6860" s="230"/>
      <c r="CR6860" s="230"/>
      <c r="CS6860" s="230"/>
      <c r="CT6860" s="230"/>
      <c r="CU6860" s="230"/>
      <c r="CV6860" s="230"/>
      <c r="CW6860" s="230"/>
      <c r="CX6860" s="230"/>
      <c r="CY6860" s="230"/>
      <c r="CZ6860" s="230"/>
      <c r="DA6860" s="230"/>
      <c r="DB6860" s="230"/>
      <c r="DC6860" s="230"/>
      <c r="DD6860" s="230"/>
      <c r="DE6860" s="230"/>
      <c r="DF6860" s="230"/>
      <c r="DG6860" s="230"/>
      <c r="DH6860" s="230"/>
      <c r="DI6860" s="230"/>
      <c r="DJ6860" s="230"/>
      <c r="DK6860" s="230"/>
      <c r="DL6860" s="230"/>
      <c r="DM6860" s="230"/>
      <c r="DN6860" s="230"/>
      <c r="DO6860" s="230"/>
      <c r="DP6860" s="230"/>
      <c r="DQ6860" s="230"/>
      <c r="DR6860" s="230"/>
      <c r="DS6860" s="230"/>
    </row>
    <row r="6861" spans="1:123" ht="24" customHeight="1" x14ac:dyDescent="0.2">
      <c r="A6861" s="284"/>
      <c r="B6861" s="103"/>
      <c r="C6861" s="143" t="s">
        <v>604</v>
      </c>
      <c r="D6861" s="104"/>
      <c r="E6861" s="105"/>
      <c r="F6861" s="106"/>
      <c r="G6861" s="285"/>
    </row>
    <row r="6862" spans="1:123" s="229" customFormat="1" ht="24" customHeight="1" x14ac:dyDescent="0.2">
      <c r="A6862" s="224" t="str">
        <f t="shared" ref="A6862:A6875" si="2056">IFERROR(VLOOKUP(C6862,Tabla_Insumos,4,FALSE),"")</f>
        <v/>
      </c>
      <c r="B6862" s="222" t="str">
        <f>IFERROR(VLOOKUP(C6862,Tabla_Insumos,5,FALSE),"")</f>
        <v/>
      </c>
      <c r="C6862" s="223"/>
      <c r="D6862" s="224" t="str">
        <f t="shared" ref="D6862:D6875" si="2057">IFERROR(VLOOKUP(C6862,Tabla_Insumos,2,FALSE),"")</f>
        <v/>
      </c>
      <c r="E6862" s="225"/>
      <c r="F6862" s="226">
        <f t="shared" ref="F6862:F6875" si="2058">IFERROR(VLOOKUP(C6862,Tabla_Insumos,3,FALSE),0)</f>
        <v>0</v>
      </c>
      <c r="G6862" s="286">
        <f>ROUND(E6862*F6862,2)</f>
        <v>0</v>
      </c>
    </row>
    <row r="6863" spans="1:123" s="229" customFormat="1" ht="24" customHeight="1" x14ac:dyDescent="0.2">
      <c r="A6863" s="224" t="str">
        <f t="shared" si="2056"/>
        <v/>
      </c>
      <c r="B6863" s="222" t="str">
        <f t="shared" ref="B6863:B6875" si="2059">IFERROR(VLOOKUP(C6863,Tabla_Insumos,5,FALSE),"")</f>
        <v/>
      </c>
      <c r="C6863" s="223"/>
      <c r="D6863" s="224" t="str">
        <f t="shared" si="2057"/>
        <v/>
      </c>
      <c r="E6863" s="225"/>
      <c r="F6863" s="226">
        <f t="shared" si="2058"/>
        <v>0</v>
      </c>
      <c r="G6863" s="286">
        <f t="shared" ref="G6863:G6875" si="2060">ROUND(E6863*F6863,2)</f>
        <v>0</v>
      </c>
    </row>
    <row r="6864" spans="1:123" s="229" customFormat="1" ht="24" customHeight="1" x14ac:dyDescent="0.2">
      <c r="A6864" s="224" t="str">
        <f t="shared" si="2056"/>
        <v/>
      </c>
      <c r="B6864" s="222" t="str">
        <f t="shared" si="2059"/>
        <v/>
      </c>
      <c r="C6864" s="223"/>
      <c r="D6864" s="224" t="str">
        <f t="shared" si="2057"/>
        <v/>
      </c>
      <c r="E6864" s="225"/>
      <c r="F6864" s="226">
        <f t="shared" si="2058"/>
        <v>0</v>
      </c>
      <c r="G6864" s="286">
        <f t="shared" si="2060"/>
        <v>0</v>
      </c>
    </row>
    <row r="6865" spans="1:7" s="229" customFormat="1" ht="24" customHeight="1" x14ac:dyDescent="0.2">
      <c r="A6865" s="224" t="str">
        <f t="shared" si="2056"/>
        <v/>
      </c>
      <c r="B6865" s="222" t="str">
        <f t="shared" si="2059"/>
        <v/>
      </c>
      <c r="C6865" s="223"/>
      <c r="D6865" s="224" t="str">
        <f t="shared" si="2057"/>
        <v/>
      </c>
      <c r="E6865" s="225"/>
      <c r="F6865" s="226">
        <f t="shared" si="2058"/>
        <v>0</v>
      </c>
      <c r="G6865" s="286">
        <f t="shared" si="2060"/>
        <v>0</v>
      </c>
    </row>
    <row r="6866" spans="1:7" s="229" customFormat="1" ht="24" customHeight="1" x14ac:dyDescent="0.2">
      <c r="A6866" s="224" t="str">
        <f t="shared" si="2056"/>
        <v/>
      </c>
      <c r="B6866" s="222" t="str">
        <f t="shared" si="2059"/>
        <v/>
      </c>
      <c r="C6866" s="223"/>
      <c r="D6866" s="224" t="str">
        <f t="shared" si="2057"/>
        <v/>
      </c>
      <c r="E6866" s="225"/>
      <c r="F6866" s="226">
        <f t="shared" si="2058"/>
        <v>0</v>
      </c>
      <c r="G6866" s="286">
        <f t="shared" si="2060"/>
        <v>0</v>
      </c>
    </row>
    <row r="6867" spans="1:7" s="229" customFormat="1" ht="24" customHeight="1" x14ac:dyDescent="0.2">
      <c r="A6867" s="224" t="str">
        <f t="shared" si="2056"/>
        <v/>
      </c>
      <c r="B6867" s="222" t="str">
        <f t="shared" si="2059"/>
        <v/>
      </c>
      <c r="C6867" s="223"/>
      <c r="D6867" s="224" t="str">
        <f t="shared" si="2057"/>
        <v/>
      </c>
      <c r="E6867" s="225"/>
      <c r="F6867" s="226">
        <f t="shared" si="2058"/>
        <v>0</v>
      </c>
      <c r="G6867" s="286">
        <f t="shared" si="2060"/>
        <v>0</v>
      </c>
    </row>
    <row r="6868" spans="1:7" s="229" customFormat="1" ht="24" customHeight="1" x14ac:dyDescent="0.2">
      <c r="A6868" s="224" t="str">
        <f t="shared" si="2056"/>
        <v/>
      </c>
      <c r="B6868" s="222" t="str">
        <f t="shared" si="2059"/>
        <v/>
      </c>
      <c r="C6868" s="223"/>
      <c r="D6868" s="224" t="str">
        <f t="shared" si="2057"/>
        <v/>
      </c>
      <c r="E6868" s="225"/>
      <c r="F6868" s="226">
        <f t="shared" si="2058"/>
        <v>0</v>
      </c>
      <c r="G6868" s="286">
        <f t="shared" si="2060"/>
        <v>0</v>
      </c>
    </row>
    <row r="6869" spans="1:7" s="229" customFormat="1" ht="24" customHeight="1" x14ac:dyDescent="0.2">
      <c r="A6869" s="224" t="str">
        <f t="shared" si="2056"/>
        <v/>
      </c>
      <c r="B6869" s="222" t="str">
        <f t="shared" si="2059"/>
        <v/>
      </c>
      <c r="C6869" s="223"/>
      <c r="D6869" s="224" t="str">
        <f t="shared" si="2057"/>
        <v/>
      </c>
      <c r="E6869" s="225"/>
      <c r="F6869" s="226">
        <f t="shared" si="2058"/>
        <v>0</v>
      </c>
      <c r="G6869" s="286">
        <f t="shared" si="2060"/>
        <v>0</v>
      </c>
    </row>
    <row r="6870" spans="1:7" s="229" customFormat="1" ht="24" customHeight="1" x14ac:dyDescent="0.2">
      <c r="A6870" s="224" t="str">
        <f t="shared" si="2056"/>
        <v/>
      </c>
      <c r="B6870" s="222" t="str">
        <f t="shared" si="2059"/>
        <v/>
      </c>
      <c r="C6870" s="223"/>
      <c r="D6870" s="224" t="str">
        <f t="shared" si="2057"/>
        <v/>
      </c>
      <c r="E6870" s="225"/>
      <c r="F6870" s="226">
        <f t="shared" si="2058"/>
        <v>0</v>
      </c>
      <c r="G6870" s="286">
        <f t="shared" si="2060"/>
        <v>0</v>
      </c>
    </row>
    <row r="6871" spans="1:7" s="229" customFormat="1" ht="24" customHeight="1" x14ac:dyDescent="0.2">
      <c r="A6871" s="224" t="str">
        <f t="shared" si="2056"/>
        <v/>
      </c>
      <c r="B6871" s="222" t="str">
        <f t="shared" si="2059"/>
        <v/>
      </c>
      <c r="C6871" s="223"/>
      <c r="D6871" s="224" t="str">
        <f t="shared" si="2057"/>
        <v/>
      </c>
      <c r="E6871" s="225"/>
      <c r="F6871" s="226">
        <f t="shared" si="2058"/>
        <v>0</v>
      </c>
      <c r="G6871" s="286">
        <f t="shared" si="2060"/>
        <v>0</v>
      </c>
    </row>
    <row r="6872" spans="1:7" s="229" customFormat="1" ht="24" customHeight="1" x14ac:dyDescent="0.2">
      <c r="A6872" s="224" t="str">
        <f t="shared" si="2056"/>
        <v/>
      </c>
      <c r="B6872" s="222" t="str">
        <f t="shared" si="2059"/>
        <v/>
      </c>
      <c r="C6872" s="223"/>
      <c r="D6872" s="224" t="str">
        <f t="shared" si="2057"/>
        <v/>
      </c>
      <c r="E6872" s="225"/>
      <c r="F6872" s="226">
        <f t="shared" si="2058"/>
        <v>0</v>
      </c>
      <c r="G6872" s="286">
        <f t="shared" si="2060"/>
        <v>0</v>
      </c>
    </row>
    <row r="6873" spans="1:7" s="229" customFormat="1" ht="24" customHeight="1" x14ac:dyDescent="0.2">
      <c r="A6873" s="224" t="str">
        <f t="shared" si="2056"/>
        <v/>
      </c>
      <c r="B6873" s="222" t="str">
        <f t="shared" si="2059"/>
        <v/>
      </c>
      <c r="C6873" s="223"/>
      <c r="D6873" s="224" t="str">
        <f t="shared" si="2057"/>
        <v/>
      </c>
      <c r="E6873" s="225"/>
      <c r="F6873" s="226">
        <f t="shared" si="2058"/>
        <v>0</v>
      </c>
      <c r="G6873" s="286">
        <f t="shared" si="2060"/>
        <v>0</v>
      </c>
    </row>
    <row r="6874" spans="1:7" s="229" customFormat="1" ht="24" customHeight="1" x14ac:dyDescent="0.2">
      <c r="A6874" s="224" t="str">
        <f t="shared" si="2056"/>
        <v/>
      </c>
      <c r="B6874" s="222" t="str">
        <f t="shared" si="2059"/>
        <v/>
      </c>
      <c r="C6874" s="223"/>
      <c r="D6874" s="224" t="str">
        <f t="shared" si="2057"/>
        <v/>
      </c>
      <c r="E6874" s="225"/>
      <c r="F6874" s="226">
        <f t="shared" si="2058"/>
        <v>0</v>
      </c>
      <c r="G6874" s="286">
        <f t="shared" si="2060"/>
        <v>0</v>
      </c>
    </row>
    <row r="6875" spans="1:7" s="229" customFormat="1" ht="24" customHeight="1" x14ac:dyDescent="0.2">
      <c r="A6875" s="224" t="str">
        <f t="shared" si="2056"/>
        <v/>
      </c>
      <c r="B6875" s="222" t="str">
        <f t="shared" si="2059"/>
        <v/>
      </c>
      <c r="C6875" s="223"/>
      <c r="D6875" s="224" t="str">
        <f t="shared" si="2057"/>
        <v/>
      </c>
      <c r="E6875" s="225"/>
      <c r="F6875" s="227">
        <f t="shared" si="2058"/>
        <v>0</v>
      </c>
      <c r="G6875" s="286">
        <f t="shared" si="2060"/>
        <v>0</v>
      </c>
    </row>
    <row r="6876" spans="1:7" ht="24" customHeight="1" x14ac:dyDescent="0.2">
      <c r="A6876" s="287"/>
      <c r="D6876" s="97"/>
      <c r="E6876" s="98"/>
      <c r="F6876" s="273" t="s">
        <v>31</v>
      </c>
      <c r="G6876" s="288">
        <f>SUBTOTAL(9,G6862:G6875)</f>
        <v>0</v>
      </c>
    </row>
    <row r="6877" spans="1:7" ht="24" customHeight="1" x14ac:dyDescent="0.2">
      <c r="A6877" s="287"/>
      <c r="C6877" s="107" t="s">
        <v>605</v>
      </c>
      <c r="D6877" s="97"/>
      <c r="E6877" s="98"/>
      <c r="G6877" s="289"/>
    </row>
    <row r="6878" spans="1:7" s="229" customFormat="1" ht="24" customHeight="1" x14ac:dyDescent="0.2">
      <c r="A6878" s="224" t="str">
        <f t="shared" ref="A6878:A6885" si="2061">IFERROR(VLOOKUP(C6878,Tabla_Insumos,4,FALSE),"")</f>
        <v/>
      </c>
      <c r="B6878" s="222">
        <f t="shared" ref="B6878:B6885" si="2062">IFERROR(VLOOKUP(A6878,Tabla_Indices,5,FALSE),"")</f>
        <v>0</v>
      </c>
      <c r="C6878" s="223"/>
      <c r="D6878" s="224" t="str">
        <f t="shared" ref="D6878:D6885" si="2063">IFERROR(VLOOKUP(C6878,Tabla_Insumos,2,FALSE),"")</f>
        <v/>
      </c>
      <c r="E6878" s="225"/>
      <c r="F6878" s="228">
        <f t="shared" ref="F6878:F6885" si="2064">IFERROR(VLOOKUP(C6878,Tabla_Insumos,3,FALSE),0)</f>
        <v>0</v>
      </c>
      <c r="G6878" s="286">
        <f>ROUND(E6878*F6878,2)</f>
        <v>0</v>
      </c>
    </row>
    <row r="6879" spans="1:7" s="229" customFormat="1" ht="24" customHeight="1" x14ac:dyDescent="0.2">
      <c r="A6879" s="224" t="str">
        <f t="shared" si="2061"/>
        <v/>
      </c>
      <c r="B6879" s="222">
        <f t="shared" si="2062"/>
        <v>0</v>
      </c>
      <c r="C6879" s="223"/>
      <c r="D6879" s="224" t="str">
        <f t="shared" si="2063"/>
        <v/>
      </c>
      <c r="E6879" s="225"/>
      <c r="F6879" s="228">
        <f t="shared" si="2064"/>
        <v>0</v>
      </c>
      <c r="G6879" s="286">
        <f>ROUND(E6879*F6879,2)</f>
        <v>0</v>
      </c>
    </row>
    <row r="6880" spans="1:7" s="229" customFormat="1" ht="24" customHeight="1" x14ac:dyDescent="0.2">
      <c r="A6880" s="224" t="str">
        <f t="shared" si="2061"/>
        <v/>
      </c>
      <c r="B6880" s="222">
        <f t="shared" si="2062"/>
        <v>0</v>
      </c>
      <c r="C6880" s="223"/>
      <c r="D6880" s="224" t="str">
        <f t="shared" si="2063"/>
        <v/>
      </c>
      <c r="E6880" s="225"/>
      <c r="F6880" s="228">
        <f t="shared" si="2064"/>
        <v>0</v>
      </c>
      <c r="G6880" s="286">
        <f t="shared" ref="G6880:G6885" si="2065">ROUND(E6880*F6880,2)</f>
        <v>0</v>
      </c>
    </row>
    <row r="6881" spans="1:7" s="229" customFormat="1" ht="24" customHeight="1" x14ac:dyDescent="0.2">
      <c r="A6881" s="224" t="str">
        <f t="shared" si="2061"/>
        <v/>
      </c>
      <c r="B6881" s="222">
        <f t="shared" si="2062"/>
        <v>0</v>
      </c>
      <c r="C6881" s="223"/>
      <c r="D6881" s="224" t="str">
        <f t="shared" si="2063"/>
        <v/>
      </c>
      <c r="E6881" s="225"/>
      <c r="F6881" s="228">
        <f t="shared" si="2064"/>
        <v>0</v>
      </c>
      <c r="G6881" s="286">
        <f t="shared" si="2065"/>
        <v>0</v>
      </c>
    </row>
    <row r="6882" spans="1:7" s="229" customFormat="1" ht="24" customHeight="1" x14ac:dyDescent="0.2">
      <c r="A6882" s="224" t="str">
        <f t="shared" si="2061"/>
        <v/>
      </c>
      <c r="B6882" s="222">
        <f t="shared" si="2062"/>
        <v>0</v>
      </c>
      <c r="C6882" s="223"/>
      <c r="D6882" s="224" t="str">
        <f t="shared" si="2063"/>
        <v/>
      </c>
      <c r="E6882" s="225"/>
      <c r="F6882" s="226">
        <f t="shared" si="2064"/>
        <v>0</v>
      </c>
      <c r="G6882" s="286">
        <f t="shared" si="2065"/>
        <v>0</v>
      </c>
    </row>
    <row r="6883" spans="1:7" s="229" customFormat="1" ht="24" customHeight="1" x14ac:dyDescent="0.2">
      <c r="A6883" s="224" t="str">
        <f t="shared" si="2061"/>
        <v/>
      </c>
      <c r="B6883" s="222">
        <f t="shared" si="2062"/>
        <v>0</v>
      </c>
      <c r="C6883" s="223"/>
      <c r="D6883" s="224" t="str">
        <f t="shared" si="2063"/>
        <v/>
      </c>
      <c r="E6883" s="225"/>
      <c r="F6883" s="226">
        <f t="shared" si="2064"/>
        <v>0</v>
      </c>
      <c r="G6883" s="286">
        <f t="shared" si="2065"/>
        <v>0</v>
      </c>
    </row>
    <row r="6884" spans="1:7" s="229" customFormat="1" ht="24" customHeight="1" x14ac:dyDescent="0.2">
      <c r="A6884" s="224" t="str">
        <f t="shared" si="2061"/>
        <v/>
      </c>
      <c r="B6884" s="222">
        <f t="shared" si="2062"/>
        <v>0</v>
      </c>
      <c r="C6884" s="223"/>
      <c r="D6884" s="224" t="str">
        <f t="shared" si="2063"/>
        <v/>
      </c>
      <c r="E6884" s="225"/>
      <c r="F6884" s="226">
        <f t="shared" si="2064"/>
        <v>0</v>
      </c>
      <c r="G6884" s="286">
        <f t="shared" si="2065"/>
        <v>0</v>
      </c>
    </row>
    <row r="6885" spans="1:7" s="229" customFormat="1" ht="24" customHeight="1" x14ac:dyDescent="0.2">
      <c r="A6885" s="224" t="str">
        <f t="shared" si="2061"/>
        <v/>
      </c>
      <c r="B6885" s="222">
        <f t="shared" si="2062"/>
        <v>0</v>
      </c>
      <c r="C6885" s="223"/>
      <c r="D6885" s="224" t="str">
        <f t="shared" si="2063"/>
        <v/>
      </c>
      <c r="E6885" s="225"/>
      <c r="F6885" s="226">
        <f t="shared" si="2064"/>
        <v>0</v>
      </c>
      <c r="G6885" s="286">
        <f t="shared" si="2065"/>
        <v>0</v>
      </c>
    </row>
    <row r="6886" spans="1:7" ht="24" customHeight="1" x14ac:dyDescent="0.2">
      <c r="A6886" s="287"/>
      <c r="D6886" s="97"/>
      <c r="E6886" s="98"/>
      <c r="F6886" s="273" t="s">
        <v>32</v>
      </c>
      <c r="G6886" s="288">
        <f>SUBTOTAL(9,G6878:G6885)</f>
        <v>0</v>
      </c>
    </row>
    <row r="6887" spans="1:7" ht="24" customHeight="1" x14ac:dyDescent="0.2">
      <c r="A6887" s="287"/>
      <c r="C6887" s="107" t="s">
        <v>606</v>
      </c>
      <c r="D6887" s="97"/>
      <c r="E6887" s="98"/>
      <c r="G6887" s="289"/>
    </row>
    <row r="6888" spans="1:7" s="229" customFormat="1" ht="24" customHeight="1" x14ac:dyDescent="0.2">
      <c r="A6888" s="224" t="str">
        <f t="shared" ref="A6888:A6896" si="2066">IFERROR(VLOOKUP(C6888,Tabla_Insumos,4,FALSE),"")</f>
        <v/>
      </c>
      <c r="B6888" s="222" t="str">
        <f t="shared" ref="B6888:B6896" si="2067">IFERROR(VLOOKUP(C6888,Tabla_Insumos,5,FALSE),"")</f>
        <v/>
      </c>
      <c r="C6888" s="223"/>
      <c r="D6888" s="224" t="str">
        <f t="shared" ref="D6888:D6896" si="2068">IFERROR(VLOOKUP(C6888,Tabla_Insumos,2,FALSE),"")</f>
        <v/>
      </c>
      <c r="E6888" s="225"/>
      <c r="F6888" s="226">
        <f t="shared" ref="F6888:F6896" si="2069">IFERROR(VLOOKUP(C6888,Tabla_Insumos,3,FALSE),0)</f>
        <v>0</v>
      </c>
      <c r="G6888" s="286">
        <f t="shared" ref="G6888:G6896" si="2070">ROUND(E6888*F6888,2)</f>
        <v>0</v>
      </c>
    </row>
    <row r="6889" spans="1:7" s="229" customFormat="1" ht="24" customHeight="1" x14ac:dyDescent="0.2">
      <c r="A6889" s="224" t="str">
        <f t="shared" si="2066"/>
        <v/>
      </c>
      <c r="B6889" s="222" t="str">
        <f t="shared" si="2067"/>
        <v/>
      </c>
      <c r="C6889" s="223"/>
      <c r="D6889" s="224" t="str">
        <f t="shared" si="2068"/>
        <v/>
      </c>
      <c r="E6889" s="225"/>
      <c r="F6889" s="226">
        <f t="shared" si="2069"/>
        <v>0</v>
      </c>
      <c r="G6889" s="286">
        <f t="shared" si="2070"/>
        <v>0</v>
      </c>
    </row>
    <row r="6890" spans="1:7" s="229" customFormat="1" ht="24" customHeight="1" x14ac:dyDescent="0.2">
      <c r="A6890" s="224" t="str">
        <f t="shared" si="2066"/>
        <v/>
      </c>
      <c r="B6890" s="222" t="str">
        <f t="shared" si="2067"/>
        <v/>
      </c>
      <c r="C6890" s="223"/>
      <c r="D6890" s="224" t="str">
        <f t="shared" si="2068"/>
        <v/>
      </c>
      <c r="E6890" s="225"/>
      <c r="F6890" s="226">
        <f t="shared" si="2069"/>
        <v>0</v>
      </c>
      <c r="G6890" s="286">
        <f t="shared" si="2070"/>
        <v>0</v>
      </c>
    </row>
    <row r="6891" spans="1:7" s="229" customFormat="1" ht="24" customHeight="1" x14ac:dyDescent="0.2">
      <c r="A6891" s="224" t="str">
        <f t="shared" si="2066"/>
        <v/>
      </c>
      <c r="B6891" s="222" t="str">
        <f t="shared" si="2067"/>
        <v/>
      </c>
      <c r="C6891" s="223"/>
      <c r="D6891" s="224" t="str">
        <f t="shared" si="2068"/>
        <v/>
      </c>
      <c r="E6891" s="225"/>
      <c r="F6891" s="226">
        <f t="shared" si="2069"/>
        <v>0</v>
      </c>
      <c r="G6891" s="286">
        <f t="shared" si="2070"/>
        <v>0</v>
      </c>
    </row>
    <row r="6892" spans="1:7" s="229" customFormat="1" ht="24" customHeight="1" x14ac:dyDescent="0.2">
      <c r="A6892" s="224" t="str">
        <f t="shared" si="2066"/>
        <v/>
      </c>
      <c r="B6892" s="222" t="str">
        <f t="shared" si="2067"/>
        <v/>
      </c>
      <c r="C6892" s="223"/>
      <c r="D6892" s="224" t="str">
        <f t="shared" si="2068"/>
        <v/>
      </c>
      <c r="E6892" s="225"/>
      <c r="F6892" s="226">
        <f t="shared" si="2069"/>
        <v>0</v>
      </c>
      <c r="G6892" s="286">
        <f t="shared" si="2070"/>
        <v>0</v>
      </c>
    </row>
    <row r="6893" spans="1:7" s="229" customFormat="1" ht="24" customHeight="1" x14ac:dyDescent="0.2">
      <c r="A6893" s="224" t="str">
        <f t="shared" si="2066"/>
        <v/>
      </c>
      <c r="B6893" s="222" t="str">
        <f t="shared" si="2067"/>
        <v/>
      </c>
      <c r="C6893" s="223"/>
      <c r="D6893" s="224" t="str">
        <f t="shared" si="2068"/>
        <v/>
      </c>
      <c r="E6893" s="225"/>
      <c r="F6893" s="226">
        <f t="shared" si="2069"/>
        <v>0</v>
      </c>
      <c r="G6893" s="286">
        <f t="shared" si="2070"/>
        <v>0</v>
      </c>
    </row>
    <row r="6894" spans="1:7" s="229" customFormat="1" ht="24" customHeight="1" x14ac:dyDescent="0.2">
      <c r="A6894" s="224" t="str">
        <f t="shared" si="2066"/>
        <v/>
      </c>
      <c r="B6894" s="222" t="str">
        <f t="shared" si="2067"/>
        <v/>
      </c>
      <c r="C6894" s="223"/>
      <c r="D6894" s="224" t="str">
        <f t="shared" si="2068"/>
        <v/>
      </c>
      <c r="E6894" s="225"/>
      <c r="F6894" s="226">
        <f t="shared" si="2069"/>
        <v>0</v>
      </c>
      <c r="G6894" s="286">
        <f t="shared" si="2070"/>
        <v>0</v>
      </c>
    </row>
    <row r="6895" spans="1:7" s="229" customFormat="1" ht="24" customHeight="1" x14ac:dyDescent="0.2">
      <c r="A6895" s="224" t="str">
        <f t="shared" si="2066"/>
        <v/>
      </c>
      <c r="B6895" s="222" t="str">
        <f t="shared" si="2067"/>
        <v/>
      </c>
      <c r="C6895" s="223"/>
      <c r="D6895" s="224" t="str">
        <f t="shared" si="2068"/>
        <v/>
      </c>
      <c r="E6895" s="225"/>
      <c r="F6895" s="226">
        <f t="shared" si="2069"/>
        <v>0</v>
      </c>
      <c r="G6895" s="286">
        <f t="shared" si="2070"/>
        <v>0</v>
      </c>
    </row>
    <row r="6896" spans="1:7" s="229" customFormat="1" ht="24" customHeight="1" x14ac:dyDescent="0.2">
      <c r="A6896" s="224" t="str">
        <f t="shared" si="2066"/>
        <v/>
      </c>
      <c r="B6896" s="222" t="str">
        <f t="shared" si="2067"/>
        <v/>
      </c>
      <c r="C6896" s="223"/>
      <c r="D6896" s="224" t="str">
        <f t="shared" si="2068"/>
        <v/>
      </c>
      <c r="E6896" s="225"/>
      <c r="F6896" s="226">
        <f t="shared" si="2069"/>
        <v>0</v>
      </c>
      <c r="G6896" s="286">
        <f t="shared" si="2070"/>
        <v>0</v>
      </c>
    </row>
    <row r="6897" spans="1:123" ht="24" customHeight="1" x14ac:dyDescent="0.2">
      <c r="A6897" s="290"/>
      <c r="B6897" s="97"/>
      <c r="D6897" s="97"/>
      <c r="E6897" s="98"/>
      <c r="F6897" s="273" t="s">
        <v>33</v>
      </c>
      <c r="G6897" s="288">
        <f>SUBTOTAL(9,G6888:G6896)</f>
        <v>0</v>
      </c>
    </row>
    <row r="6898" spans="1:123" ht="24" customHeight="1" x14ac:dyDescent="0.2">
      <c r="A6898" s="291"/>
      <c r="B6898" s="97"/>
      <c r="D6898" s="97"/>
      <c r="E6898" s="98"/>
      <c r="G6898" s="289"/>
    </row>
    <row r="6899" spans="1:123" ht="24" customHeight="1" x14ac:dyDescent="0.2">
      <c r="A6899" s="292" t="str">
        <f>B6857</f>
        <v/>
      </c>
      <c r="B6899" s="293" t="str">
        <f>C6857</f>
        <v/>
      </c>
      <c r="C6899" s="104"/>
      <c r="D6899" s="104" t="s">
        <v>34</v>
      </c>
      <c r="E6899" s="105"/>
      <c r="F6899" s="295" t="s">
        <v>35</v>
      </c>
      <c r="G6899" s="294">
        <f>SUBTOTAL(9,G6862:G6898)</f>
        <v>0</v>
      </c>
    </row>
    <row r="6901" spans="1:123" ht="24" customHeight="1" x14ac:dyDescent="0.2">
      <c r="A6901" s="274" t="s">
        <v>37</v>
      </c>
      <c r="B6901" s="275"/>
      <c r="C6901" s="275"/>
      <c r="D6901" s="275"/>
      <c r="E6901" s="275"/>
      <c r="F6901" s="275"/>
      <c r="G6901" s="276"/>
    </row>
    <row r="6902" spans="1:123" ht="24" customHeight="1" x14ac:dyDescent="0.2">
      <c r="A6902" s="277" t="s">
        <v>602</v>
      </c>
      <c r="B6902" s="93" t="str">
        <f>Comitente</f>
        <v>DIRECCION PROVINCIAL DE ESPACIOS VERDES</v>
      </c>
      <c r="C6902" s="89"/>
      <c r="D6902" s="94"/>
      <c r="E6902" s="94"/>
      <c r="F6902" s="95"/>
      <c r="G6902" s="278"/>
    </row>
    <row r="6903" spans="1:123" ht="24" customHeight="1" x14ac:dyDescent="0.2">
      <c r="A6903" s="277" t="s">
        <v>603</v>
      </c>
      <c r="B6903" s="93">
        <f>Contratista</f>
        <v>0</v>
      </c>
      <c r="C6903" s="90"/>
      <c r="D6903" s="90"/>
      <c r="E6903" s="90"/>
      <c r="F6903" s="96"/>
      <c r="G6903" s="279"/>
    </row>
    <row r="6904" spans="1:123" ht="24" customHeight="1" x14ac:dyDescent="0.2">
      <c r="A6904" s="277" t="s">
        <v>24</v>
      </c>
      <c r="B6904" s="93" t="str">
        <f>Obra</f>
        <v>EXTRACCION DE MANGRULLO EXISTENTE, PROVISION DE NUEVO MANGRULLO Y REFUNCIONALIZACION DE JUEGOS DE NIÑOS EN PARQUE DE MAYO</v>
      </c>
      <c r="C6904" s="90"/>
      <c r="D6904" s="90"/>
      <c r="E6904" s="90"/>
      <c r="F6904" s="96" t="s">
        <v>38</v>
      </c>
      <c r="G6904" s="280">
        <f>Fecha_Base</f>
        <v>44865</v>
      </c>
    </row>
    <row r="6905" spans="1:123" ht="24" customHeight="1" x14ac:dyDescent="0.2">
      <c r="A6905" s="281" t="s">
        <v>601</v>
      </c>
      <c r="B6905" s="91" t="str">
        <f>Ubicación</f>
        <v>CAPITAL</v>
      </c>
      <c r="C6905" s="91"/>
      <c r="D6905" s="97"/>
      <c r="E6905" s="98"/>
      <c r="G6905" s="282"/>
    </row>
    <row r="6906" spans="1:123" ht="24" customHeight="1" x14ac:dyDescent="0.2">
      <c r="A6906" s="281" t="s">
        <v>39</v>
      </c>
      <c r="B6906" s="100" t="str">
        <f>IFERROR(VALUE(LEFT(B6907,FIND(".",B6907)-1)),"")</f>
        <v/>
      </c>
      <c r="C6906" s="92" t="str">
        <f>IFERROR(VLOOKUP(B6906,Tabla_CyP,2,FALSE),"")</f>
        <v/>
      </c>
      <c r="E6906" s="98"/>
      <c r="G6906" s="282"/>
    </row>
    <row r="6907" spans="1:123" ht="24" customHeight="1" x14ac:dyDescent="0.2">
      <c r="A6907" s="281" t="s">
        <v>25</v>
      </c>
      <c r="B6907" s="101" t="str">
        <f>IFERROR(VLOOKUP(COUNTIF($A$1:A6907,"ANALISIS DE PRECIOS"),Tabla_NumeroItem,2,FALSE),"")</f>
        <v/>
      </c>
      <c r="C6907" s="92" t="str">
        <f>IFERROR(VLOOKUP(B6907,Tabla_CyP,2,FALSE),"")</f>
        <v/>
      </c>
      <c r="D6907" s="97"/>
      <c r="E6907" s="98"/>
      <c r="F6907" s="96" t="s">
        <v>26</v>
      </c>
      <c r="G6907" s="283" t="str">
        <f>IFERROR(VLOOKUP(B6907,Tabla_CyP,4,FALSE),"")</f>
        <v/>
      </c>
    </row>
    <row r="6908" spans="1:123" ht="24" customHeight="1" x14ac:dyDescent="0.2">
      <c r="A6908" s="281"/>
      <c r="B6908" s="91"/>
      <c r="D6908" s="97"/>
      <c r="E6908" s="98"/>
      <c r="G6908" s="282"/>
    </row>
    <row r="6909" spans="1:123" ht="24" customHeight="1" x14ac:dyDescent="0.2">
      <c r="A6909" s="334" t="s">
        <v>507</v>
      </c>
      <c r="B6909" s="335"/>
      <c r="C6909" s="336" t="s">
        <v>0</v>
      </c>
      <c r="D6909" s="336" t="s">
        <v>27</v>
      </c>
      <c r="E6909" s="338" t="s">
        <v>28</v>
      </c>
      <c r="F6909" s="340" t="s">
        <v>29</v>
      </c>
      <c r="G6909" s="340" t="s">
        <v>30</v>
      </c>
    </row>
    <row r="6910" spans="1:123" s="97" customFormat="1" ht="24" customHeight="1" x14ac:dyDescent="0.2">
      <c r="A6910" s="102" t="s">
        <v>508</v>
      </c>
      <c r="B6910" s="102" t="s">
        <v>509</v>
      </c>
      <c r="C6910" s="337"/>
      <c r="D6910" s="337"/>
      <c r="E6910" s="339"/>
      <c r="F6910" s="341"/>
      <c r="G6910" s="341"/>
      <c r="H6910" s="230"/>
      <c r="I6910" s="230"/>
      <c r="J6910" s="230"/>
      <c r="K6910" s="230"/>
      <c r="L6910" s="230"/>
      <c r="M6910" s="230"/>
      <c r="N6910" s="230"/>
      <c r="O6910" s="230"/>
      <c r="P6910" s="230"/>
      <c r="Q6910" s="230"/>
      <c r="R6910" s="230"/>
      <c r="S6910" s="230"/>
      <c r="T6910" s="230"/>
      <c r="U6910" s="230"/>
      <c r="V6910" s="230"/>
      <c r="W6910" s="230"/>
      <c r="X6910" s="230"/>
      <c r="Y6910" s="230"/>
      <c r="Z6910" s="230"/>
      <c r="AA6910" s="230"/>
      <c r="AB6910" s="230"/>
      <c r="AC6910" s="230"/>
      <c r="AD6910" s="230"/>
      <c r="AE6910" s="230"/>
      <c r="AF6910" s="230"/>
      <c r="AG6910" s="230"/>
      <c r="AH6910" s="230"/>
      <c r="AI6910" s="230"/>
      <c r="AJ6910" s="230"/>
      <c r="AK6910" s="230"/>
      <c r="AL6910" s="230"/>
      <c r="AM6910" s="230"/>
      <c r="AN6910" s="230"/>
      <c r="AO6910" s="230"/>
      <c r="AP6910" s="230"/>
      <c r="AQ6910" s="230"/>
      <c r="AR6910" s="230"/>
      <c r="AS6910" s="230"/>
      <c r="AT6910" s="230"/>
      <c r="AU6910" s="230"/>
      <c r="AV6910" s="230"/>
      <c r="AW6910" s="230"/>
      <c r="AX6910" s="230"/>
      <c r="AY6910" s="230"/>
      <c r="AZ6910" s="230"/>
      <c r="BA6910" s="230"/>
      <c r="BB6910" s="230"/>
      <c r="BC6910" s="230"/>
      <c r="BD6910" s="230"/>
      <c r="BE6910" s="230"/>
      <c r="BF6910" s="230"/>
      <c r="BG6910" s="230"/>
      <c r="BH6910" s="230"/>
      <c r="BI6910" s="230"/>
      <c r="BJ6910" s="230"/>
      <c r="BK6910" s="230"/>
      <c r="BL6910" s="230"/>
      <c r="BM6910" s="230"/>
      <c r="BN6910" s="230"/>
      <c r="BO6910" s="230"/>
      <c r="BP6910" s="230"/>
      <c r="BQ6910" s="230"/>
      <c r="BR6910" s="230"/>
      <c r="BS6910" s="230"/>
      <c r="BT6910" s="230"/>
      <c r="BU6910" s="230"/>
      <c r="BV6910" s="230"/>
      <c r="BW6910" s="230"/>
      <c r="BX6910" s="230"/>
      <c r="BY6910" s="230"/>
      <c r="BZ6910" s="230"/>
      <c r="CA6910" s="230"/>
      <c r="CB6910" s="230"/>
      <c r="CC6910" s="230"/>
      <c r="CD6910" s="230"/>
      <c r="CE6910" s="230"/>
      <c r="CF6910" s="230"/>
      <c r="CG6910" s="230"/>
      <c r="CH6910" s="230"/>
      <c r="CI6910" s="230"/>
      <c r="CJ6910" s="230"/>
      <c r="CK6910" s="230"/>
      <c r="CL6910" s="230"/>
      <c r="CM6910" s="230"/>
      <c r="CN6910" s="230"/>
      <c r="CO6910" s="230"/>
      <c r="CP6910" s="230"/>
      <c r="CQ6910" s="230"/>
      <c r="CR6910" s="230"/>
      <c r="CS6910" s="230"/>
      <c r="CT6910" s="230"/>
      <c r="CU6910" s="230"/>
      <c r="CV6910" s="230"/>
      <c r="CW6910" s="230"/>
      <c r="CX6910" s="230"/>
      <c r="CY6910" s="230"/>
      <c r="CZ6910" s="230"/>
      <c r="DA6910" s="230"/>
      <c r="DB6910" s="230"/>
      <c r="DC6910" s="230"/>
      <c r="DD6910" s="230"/>
      <c r="DE6910" s="230"/>
      <c r="DF6910" s="230"/>
      <c r="DG6910" s="230"/>
      <c r="DH6910" s="230"/>
      <c r="DI6910" s="230"/>
      <c r="DJ6910" s="230"/>
      <c r="DK6910" s="230"/>
      <c r="DL6910" s="230"/>
      <c r="DM6910" s="230"/>
      <c r="DN6910" s="230"/>
      <c r="DO6910" s="230"/>
      <c r="DP6910" s="230"/>
      <c r="DQ6910" s="230"/>
      <c r="DR6910" s="230"/>
      <c r="DS6910" s="230"/>
    </row>
    <row r="6911" spans="1:123" ht="24" customHeight="1" x14ac:dyDescent="0.2">
      <c r="A6911" s="284"/>
      <c r="B6911" s="103"/>
      <c r="C6911" s="143" t="s">
        <v>604</v>
      </c>
      <c r="D6911" s="104"/>
      <c r="E6911" s="105"/>
      <c r="F6911" s="106"/>
      <c r="G6911" s="285"/>
    </row>
    <row r="6912" spans="1:123" s="229" customFormat="1" ht="24" customHeight="1" x14ac:dyDescent="0.2">
      <c r="A6912" s="224" t="str">
        <f t="shared" ref="A6912:A6925" si="2071">IFERROR(VLOOKUP(C6912,Tabla_Insumos,4,FALSE),"")</f>
        <v/>
      </c>
      <c r="B6912" s="222" t="str">
        <f>IFERROR(VLOOKUP(C6912,Tabla_Insumos,5,FALSE),"")</f>
        <v/>
      </c>
      <c r="C6912" s="223"/>
      <c r="D6912" s="224" t="str">
        <f t="shared" ref="D6912:D6925" si="2072">IFERROR(VLOOKUP(C6912,Tabla_Insumos,2,FALSE),"")</f>
        <v/>
      </c>
      <c r="E6912" s="225"/>
      <c r="F6912" s="226">
        <f t="shared" ref="F6912:F6925" si="2073">IFERROR(VLOOKUP(C6912,Tabla_Insumos,3,FALSE),0)</f>
        <v>0</v>
      </c>
      <c r="G6912" s="286">
        <f>ROUND(E6912*F6912,2)</f>
        <v>0</v>
      </c>
    </row>
    <row r="6913" spans="1:7" s="229" customFormat="1" ht="24" customHeight="1" x14ac:dyDescent="0.2">
      <c r="A6913" s="224" t="str">
        <f t="shared" si="2071"/>
        <v/>
      </c>
      <c r="B6913" s="222" t="str">
        <f t="shared" ref="B6913:B6925" si="2074">IFERROR(VLOOKUP(C6913,Tabla_Insumos,5,FALSE),"")</f>
        <v/>
      </c>
      <c r="C6913" s="223"/>
      <c r="D6913" s="224" t="str">
        <f t="shared" si="2072"/>
        <v/>
      </c>
      <c r="E6913" s="225"/>
      <c r="F6913" s="226">
        <f t="shared" si="2073"/>
        <v>0</v>
      </c>
      <c r="G6913" s="286">
        <f t="shared" ref="G6913:G6925" si="2075">ROUND(E6913*F6913,2)</f>
        <v>0</v>
      </c>
    </row>
    <row r="6914" spans="1:7" s="229" customFormat="1" ht="24" customHeight="1" x14ac:dyDescent="0.2">
      <c r="A6914" s="224" t="str">
        <f t="shared" si="2071"/>
        <v/>
      </c>
      <c r="B6914" s="222" t="str">
        <f t="shared" si="2074"/>
        <v/>
      </c>
      <c r="C6914" s="223"/>
      <c r="D6914" s="224" t="str">
        <f t="shared" si="2072"/>
        <v/>
      </c>
      <c r="E6914" s="225"/>
      <c r="F6914" s="226">
        <f t="shared" si="2073"/>
        <v>0</v>
      </c>
      <c r="G6914" s="286">
        <f t="shared" si="2075"/>
        <v>0</v>
      </c>
    </row>
    <row r="6915" spans="1:7" s="229" customFormat="1" ht="24" customHeight="1" x14ac:dyDescent="0.2">
      <c r="A6915" s="224" t="str">
        <f t="shared" si="2071"/>
        <v/>
      </c>
      <c r="B6915" s="222" t="str">
        <f t="shared" si="2074"/>
        <v/>
      </c>
      <c r="C6915" s="223"/>
      <c r="D6915" s="224" t="str">
        <f t="shared" si="2072"/>
        <v/>
      </c>
      <c r="E6915" s="225"/>
      <c r="F6915" s="226">
        <f t="shared" si="2073"/>
        <v>0</v>
      </c>
      <c r="G6915" s="286">
        <f t="shared" si="2075"/>
        <v>0</v>
      </c>
    </row>
    <row r="6916" spans="1:7" s="229" customFormat="1" ht="24" customHeight="1" x14ac:dyDescent="0.2">
      <c r="A6916" s="224" t="str">
        <f t="shared" si="2071"/>
        <v/>
      </c>
      <c r="B6916" s="222" t="str">
        <f t="shared" si="2074"/>
        <v/>
      </c>
      <c r="C6916" s="223"/>
      <c r="D6916" s="224" t="str">
        <f t="shared" si="2072"/>
        <v/>
      </c>
      <c r="E6916" s="225"/>
      <c r="F6916" s="226">
        <f t="shared" si="2073"/>
        <v>0</v>
      </c>
      <c r="G6916" s="286">
        <f t="shared" si="2075"/>
        <v>0</v>
      </c>
    </row>
    <row r="6917" spans="1:7" s="229" customFormat="1" ht="24" customHeight="1" x14ac:dyDescent="0.2">
      <c r="A6917" s="224" t="str">
        <f t="shared" si="2071"/>
        <v/>
      </c>
      <c r="B6917" s="222" t="str">
        <f t="shared" si="2074"/>
        <v/>
      </c>
      <c r="C6917" s="223"/>
      <c r="D6917" s="224" t="str">
        <f t="shared" si="2072"/>
        <v/>
      </c>
      <c r="E6917" s="225"/>
      <c r="F6917" s="226">
        <f t="shared" si="2073"/>
        <v>0</v>
      </c>
      <c r="G6917" s="286">
        <f t="shared" si="2075"/>
        <v>0</v>
      </c>
    </row>
    <row r="6918" spans="1:7" s="229" customFormat="1" ht="24" customHeight="1" x14ac:dyDescent="0.2">
      <c r="A6918" s="224" t="str">
        <f t="shared" si="2071"/>
        <v/>
      </c>
      <c r="B6918" s="222" t="str">
        <f t="shared" si="2074"/>
        <v/>
      </c>
      <c r="C6918" s="223"/>
      <c r="D6918" s="224" t="str">
        <f t="shared" si="2072"/>
        <v/>
      </c>
      <c r="E6918" s="225"/>
      <c r="F6918" s="226">
        <f t="shared" si="2073"/>
        <v>0</v>
      </c>
      <c r="G6918" s="286">
        <f t="shared" si="2075"/>
        <v>0</v>
      </c>
    </row>
    <row r="6919" spans="1:7" s="229" customFormat="1" ht="24" customHeight="1" x14ac:dyDescent="0.2">
      <c r="A6919" s="224" t="str">
        <f t="shared" si="2071"/>
        <v/>
      </c>
      <c r="B6919" s="222" t="str">
        <f t="shared" si="2074"/>
        <v/>
      </c>
      <c r="C6919" s="223"/>
      <c r="D6919" s="224" t="str">
        <f t="shared" si="2072"/>
        <v/>
      </c>
      <c r="E6919" s="225"/>
      <c r="F6919" s="226">
        <f t="shared" si="2073"/>
        <v>0</v>
      </c>
      <c r="G6919" s="286">
        <f t="shared" si="2075"/>
        <v>0</v>
      </c>
    </row>
    <row r="6920" spans="1:7" s="229" customFormat="1" ht="24" customHeight="1" x14ac:dyDescent="0.2">
      <c r="A6920" s="224" t="str">
        <f t="shared" si="2071"/>
        <v/>
      </c>
      <c r="B6920" s="222" t="str">
        <f t="shared" si="2074"/>
        <v/>
      </c>
      <c r="C6920" s="223"/>
      <c r="D6920" s="224" t="str">
        <f t="shared" si="2072"/>
        <v/>
      </c>
      <c r="E6920" s="225"/>
      <c r="F6920" s="226">
        <f t="shared" si="2073"/>
        <v>0</v>
      </c>
      <c r="G6920" s="286">
        <f t="shared" si="2075"/>
        <v>0</v>
      </c>
    </row>
    <row r="6921" spans="1:7" s="229" customFormat="1" ht="24" customHeight="1" x14ac:dyDescent="0.2">
      <c r="A6921" s="224" t="str">
        <f t="shared" si="2071"/>
        <v/>
      </c>
      <c r="B6921" s="222" t="str">
        <f t="shared" si="2074"/>
        <v/>
      </c>
      <c r="C6921" s="223"/>
      <c r="D6921" s="224" t="str">
        <f t="shared" si="2072"/>
        <v/>
      </c>
      <c r="E6921" s="225"/>
      <c r="F6921" s="226">
        <f t="shared" si="2073"/>
        <v>0</v>
      </c>
      <c r="G6921" s="286">
        <f t="shared" si="2075"/>
        <v>0</v>
      </c>
    </row>
    <row r="6922" spans="1:7" s="229" customFormat="1" ht="24" customHeight="1" x14ac:dyDescent="0.2">
      <c r="A6922" s="224" t="str">
        <f t="shared" si="2071"/>
        <v/>
      </c>
      <c r="B6922" s="222" t="str">
        <f t="shared" si="2074"/>
        <v/>
      </c>
      <c r="C6922" s="223"/>
      <c r="D6922" s="224" t="str">
        <f t="shared" si="2072"/>
        <v/>
      </c>
      <c r="E6922" s="225"/>
      <c r="F6922" s="226">
        <f t="shared" si="2073"/>
        <v>0</v>
      </c>
      <c r="G6922" s="286">
        <f t="shared" si="2075"/>
        <v>0</v>
      </c>
    </row>
    <row r="6923" spans="1:7" s="229" customFormat="1" ht="24" customHeight="1" x14ac:dyDescent="0.2">
      <c r="A6923" s="224" t="str">
        <f t="shared" si="2071"/>
        <v/>
      </c>
      <c r="B6923" s="222" t="str">
        <f t="shared" si="2074"/>
        <v/>
      </c>
      <c r="C6923" s="223"/>
      <c r="D6923" s="224" t="str">
        <f t="shared" si="2072"/>
        <v/>
      </c>
      <c r="E6923" s="225"/>
      <c r="F6923" s="226">
        <f t="shared" si="2073"/>
        <v>0</v>
      </c>
      <c r="G6923" s="286">
        <f t="shared" si="2075"/>
        <v>0</v>
      </c>
    </row>
    <row r="6924" spans="1:7" s="229" customFormat="1" ht="24" customHeight="1" x14ac:dyDescent="0.2">
      <c r="A6924" s="224" t="str">
        <f t="shared" si="2071"/>
        <v/>
      </c>
      <c r="B6924" s="222" t="str">
        <f t="shared" si="2074"/>
        <v/>
      </c>
      <c r="C6924" s="223"/>
      <c r="D6924" s="224" t="str">
        <f t="shared" si="2072"/>
        <v/>
      </c>
      <c r="E6924" s="225"/>
      <c r="F6924" s="226">
        <f t="shared" si="2073"/>
        <v>0</v>
      </c>
      <c r="G6924" s="286">
        <f t="shared" si="2075"/>
        <v>0</v>
      </c>
    </row>
    <row r="6925" spans="1:7" s="229" customFormat="1" ht="24" customHeight="1" x14ac:dyDescent="0.2">
      <c r="A6925" s="224" t="str">
        <f t="shared" si="2071"/>
        <v/>
      </c>
      <c r="B6925" s="222" t="str">
        <f t="shared" si="2074"/>
        <v/>
      </c>
      <c r="C6925" s="223"/>
      <c r="D6925" s="224" t="str">
        <f t="shared" si="2072"/>
        <v/>
      </c>
      <c r="E6925" s="225"/>
      <c r="F6925" s="227">
        <f t="shared" si="2073"/>
        <v>0</v>
      </c>
      <c r="G6925" s="286">
        <f t="shared" si="2075"/>
        <v>0</v>
      </c>
    </row>
    <row r="6926" spans="1:7" ht="24" customHeight="1" x14ac:dyDescent="0.2">
      <c r="A6926" s="287"/>
      <c r="D6926" s="97"/>
      <c r="E6926" s="98"/>
      <c r="F6926" s="273" t="s">
        <v>31</v>
      </c>
      <c r="G6926" s="288">
        <f>SUBTOTAL(9,G6912:G6925)</f>
        <v>0</v>
      </c>
    </row>
    <row r="6927" spans="1:7" ht="24" customHeight="1" x14ac:dyDescent="0.2">
      <c r="A6927" s="287"/>
      <c r="C6927" s="107" t="s">
        <v>605</v>
      </c>
      <c r="D6927" s="97"/>
      <c r="E6927" s="98"/>
      <c r="G6927" s="289"/>
    </row>
    <row r="6928" spans="1:7" s="229" customFormat="1" ht="24" customHeight="1" x14ac:dyDescent="0.2">
      <c r="A6928" s="224" t="str">
        <f t="shared" ref="A6928:A6935" si="2076">IFERROR(VLOOKUP(C6928,Tabla_Insumos,4,FALSE),"")</f>
        <v/>
      </c>
      <c r="B6928" s="222">
        <f t="shared" ref="B6928:B6935" si="2077">IFERROR(VLOOKUP(A6928,Tabla_Indices,5,FALSE),"")</f>
        <v>0</v>
      </c>
      <c r="C6928" s="223"/>
      <c r="D6928" s="224" t="str">
        <f t="shared" ref="D6928:D6935" si="2078">IFERROR(VLOOKUP(C6928,Tabla_Insumos,2,FALSE),"")</f>
        <v/>
      </c>
      <c r="E6928" s="225"/>
      <c r="F6928" s="228">
        <f t="shared" ref="F6928:F6935" si="2079">IFERROR(VLOOKUP(C6928,Tabla_Insumos,3,FALSE),0)</f>
        <v>0</v>
      </c>
      <c r="G6928" s="286">
        <f>ROUND(E6928*F6928,2)</f>
        <v>0</v>
      </c>
    </row>
    <row r="6929" spans="1:7" s="229" customFormat="1" ht="24" customHeight="1" x14ac:dyDescent="0.2">
      <c r="A6929" s="224" t="str">
        <f t="shared" si="2076"/>
        <v/>
      </c>
      <c r="B6929" s="222">
        <f t="shared" si="2077"/>
        <v>0</v>
      </c>
      <c r="C6929" s="223"/>
      <c r="D6929" s="224" t="str">
        <f t="shared" si="2078"/>
        <v/>
      </c>
      <c r="E6929" s="225"/>
      <c r="F6929" s="228">
        <f t="shared" si="2079"/>
        <v>0</v>
      </c>
      <c r="G6929" s="286">
        <f>ROUND(E6929*F6929,2)</f>
        <v>0</v>
      </c>
    </row>
    <row r="6930" spans="1:7" s="229" customFormat="1" ht="24" customHeight="1" x14ac:dyDescent="0.2">
      <c r="A6930" s="224" t="str">
        <f t="shared" si="2076"/>
        <v/>
      </c>
      <c r="B6930" s="222">
        <f t="shared" si="2077"/>
        <v>0</v>
      </c>
      <c r="C6930" s="223"/>
      <c r="D6930" s="224" t="str">
        <f t="shared" si="2078"/>
        <v/>
      </c>
      <c r="E6930" s="225"/>
      <c r="F6930" s="228">
        <f t="shared" si="2079"/>
        <v>0</v>
      </c>
      <c r="G6930" s="286">
        <f t="shared" ref="G6930:G6935" si="2080">ROUND(E6930*F6930,2)</f>
        <v>0</v>
      </c>
    </row>
    <row r="6931" spans="1:7" s="229" customFormat="1" ht="24" customHeight="1" x14ac:dyDescent="0.2">
      <c r="A6931" s="224" t="str">
        <f t="shared" si="2076"/>
        <v/>
      </c>
      <c r="B6931" s="222">
        <f t="shared" si="2077"/>
        <v>0</v>
      </c>
      <c r="C6931" s="223"/>
      <c r="D6931" s="224" t="str">
        <f t="shared" si="2078"/>
        <v/>
      </c>
      <c r="E6931" s="225"/>
      <c r="F6931" s="228">
        <f t="shared" si="2079"/>
        <v>0</v>
      </c>
      <c r="G6931" s="286">
        <f t="shared" si="2080"/>
        <v>0</v>
      </c>
    </row>
    <row r="6932" spans="1:7" s="229" customFormat="1" ht="24" customHeight="1" x14ac:dyDescent="0.2">
      <c r="A6932" s="224" t="str">
        <f t="shared" si="2076"/>
        <v/>
      </c>
      <c r="B6932" s="222">
        <f t="shared" si="2077"/>
        <v>0</v>
      </c>
      <c r="C6932" s="223"/>
      <c r="D6932" s="224" t="str">
        <f t="shared" si="2078"/>
        <v/>
      </c>
      <c r="E6932" s="225"/>
      <c r="F6932" s="226">
        <f t="shared" si="2079"/>
        <v>0</v>
      </c>
      <c r="G6932" s="286">
        <f t="shared" si="2080"/>
        <v>0</v>
      </c>
    </row>
    <row r="6933" spans="1:7" s="229" customFormat="1" ht="24" customHeight="1" x14ac:dyDescent="0.2">
      <c r="A6933" s="224" t="str">
        <f t="shared" si="2076"/>
        <v/>
      </c>
      <c r="B6933" s="222">
        <f t="shared" si="2077"/>
        <v>0</v>
      </c>
      <c r="C6933" s="223"/>
      <c r="D6933" s="224" t="str">
        <f t="shared" si="2078"/>
        <v/>
      </c>
      <c r="E6933" s="225"/>
      <c r="F6933" s="226">
        <f t="shared" si="2079"/>
        <v>0</v>
      </c>
      <c r="G6933" s="286">
        <f t="shared" si="2080"/>
        <v>0</v>
      </c>
    </row>
    <row r="6934" spans="1:7" s="229" customFormat="1" ht="24" customHeight="1" x14ac:dyDescent="0.2">
      <c r="A6934" s="224" t="str">
        <f t="shared" si="2076"/>
        <v/>
      </c>
      <c r="B6934" s="222">
        <f t="shared" si="2077"/>
        <v>0</v>
      </c>
      <c r="C6934" s="223"/>
      <c r="D6934" s="224" t="str">
        <f t="shared" si="2078"/>
        <v/>
      </c>
      <c r="E6934" s="225"/>
      <c r="F6934" s="226">
        <f t="shared" si="2079"/>
        <v>0</v>
      </c>
      <c r="G6934" s="286">
        <f t="shared" si="2080"/>
        <v>0</v>
      </c>
    </row>
    <row r="6935" spans="1:7" s="229" customFormat="1" ht="24" customHeight="1" x14ac:dyDescent="0.2">
      <c r="A6935" s="224" t="str">
        <f t="shared" si="2076"/>
        <v/>
      </c>
      <c r="B6935" s="222">
        <f t="shared" si="2077"/>
        <v>0</v>
      </c>
      <c r="C6935" s="223"/>
      <c r="D6935" s="224" t="str">
        <f t="shared" si="2078"/>
        <v/>
      </c>
      <c r="E6935" s="225"/>
      <c r="F6935" s="226">
        <f t="shared" si="2079"/>
        <v>0</v>
      </c>
      <c r="G6935" s="286">
        <f t="shared" si="2080"/>
        <v>0</v>
      </c>
    </row>
    <row r="6936" spans="1:7" ht="24" customHeight="1" x14ac:dyDescent="0.2">
      <c r="A6936" s="287"/>
      <c r="D6936" s="97"/>
      <c r="E6936" s="98"/>
      <c r="F6936" s="273" t="s">
        <v>32</v>
      </c>
      <c r="G6936" s="288">
        <f>SUBTOTAL(9,G6928:G6935)</f>
        <v>0</v>
      </c>
    </row>
    <row r="6937" spans="1:7" ht="24" customHeight="1" x14ac:dyDescent="0.2">
      <c r="A6937" s="287"/>
      <c r="C6937" s="107" t="s">
        <v>606</v>
      </c>
      <c r="D6937" s="97"/>
      <c r="E6937" s="98"/>
      <c r="G6937" s="289"/>
    </row>
    <row r="6938" spans="1:7" s="229" customFormat="1" ht="24" customHeight="1" x14ac:dyDescent="0.2">
      <c r="A6938" s="224" t="str">
        <f t="shared" ref="A6938:A6946" si="2081">IFERROR(VLOOKUP(C6938,Tabla_Insumos,4,FALSE),"")</f>
        <v/>
      </c>
      <c r="B6938" s="222" t="str">
        <f t="shared" ref="B6938:B6946" si="2082">IFERROR(VLOOKUP(C6938,Tabla_Insumos,5,FALSE),"")</f>
        <v/>
      </c>
      <c r="C6938" s="223"/>
      <c r="D6938" s="224" t="str">
        <f t="shared" ref="D6938:D6946" si="2083">IFERROR(VLOOKUP(C6938,Tabla_Insumos,2,FALSE),"")</f>
        <v/>
      </c>
      <c r="E6938" s="225"/>
      <c r="F6938" s="226">
        <f t="shared" ref="F6938:F6946" si="2084">IFERROR(VLOOKUP(C6938,Tabla_Insumos,3,FALSE),0)</f>
        <v>0</v>
      </c>
      <c r="G6938" s="286">
        <f t="shared" ref="G6938:G6946" si="2085">ROUND(E6938*F6938,2)</f>
        <v>0</v>
      </c>
    </row>
    <row r="6939" spans="1:7" s="229" customFormat="1" ht="24" customHeight="1" x14ac:dyDescent="0.2">
      <c r="A6939" s="224" t="str">
        <f t="shared" si="2081"/>
        <v/>
      </c>
      <c r="B6939" s="222" t="str">
        <f t="shared" si="2082"/>
        <v/>
      </c>
      <c r="C6939" s="223"/>
      <c r="D6939" s="224" t="str">
        <f t="shared" si="2083"/>
        <v/>
      </c>
      <c r="E6939" s="225"/>
      <c r="F6939" s="226">
        <f t="shared" si="2084"/>
        <v>0</v>
      </c>
      <c r="G6939" s="286">
        <f t="shared" si="2085"/>
        <v>0</v>
      </c>
    </row>
    <row r="6940" spans="1:7" s="229" customFormat="1" ht="24" customHeight="1" x14ac:dyDescent="0.2">
      <c r="A6940" s="224" t="str">
        <f t="shared" si="2081"/>
        <v/>
      </c>
      <c r="B6940" s="222" t="str">
        <f t="shared" si="2082"/>
        <v/>
      </c>
      <c r="C6940" s="223"/>
      <c r="D6940" s="224" t="str">
        <f t="shared" si="2083"/>
        <v/>
      </c>
      <c r="E6940" s="225"/>
      <c r="F6940" s="226">
        <f t="shared" si="2084"/>
        <v>0</v>
      </c>
      <c r="G6940" s="286">
        <f t="shared" si="2085"/>
        <v>0</v>
      </c>
    </row>
    <row r="6941" spans="1:7" s="229" customFormat="1" ht="24" customHeight="1" x14ac:dyDescent="0.2">
      <c r="A6941" s="224" t="str">
        <f t="shared" si="2081"/>
        <v/>
      </c>
      <c r="B6941" s="222" t="str">
        <f t="shared" si="2082"/>
        <v/>
      </c>
      <c r="C6941" s="223"/>
      <c r="D6941" s="224" t="str">
        <f t="shared" si="2083"/>
        <v/>
      </c>
      <c r="E6941" s="225"/>
      <c r="F6941" s="226">
        <f t="shared" si="2084"/>
        <v>0</v>
      </c>
      <c r="G6941" s="286">
        <f t="shared" si="2085"/>
        <v>0</v>
      </c>
    </row>
    <row r="6942" spans="1:7" s="229" customFormat="1" ht="24" customHeight="1" x14ac:dyDescent="0.2">
      <c r="A6942" s="224" t="str">
        <f t="shared" si="2081"/>
        <v/>
      </c>
      <c r="B6942" s="222" t="str">
        <f t="shared" si="2082"/>
        <v/>
      </c>
      <c r="C6942" s="223"/>
      <c r="D6942" s="224" t="str">
        <f t="shared" si="2083"/>
        <v/>
      </c>
      <c r="E6942" s="225"/>
      <c r="F6942" s="226">
        <f t="shared" si="2084"/>
        <v>0</v>
      </c>
      <c r="G6942" s="286">
        <f t="shared" si="2085"/>
        <v>0</v>
      </c>
    </row>
    <row r="6943" spans="1:7" s="229" customFormat="1" ht="24" customHeight="1" x14ac:dyDescent="0.2">
      <c r="A6943" s="224" t="str">
        <f t="shared" si="2081"/>
        <v/>
      </c>
      <c r="B6943" s="222" t="str">
        <f t="shared" si="2082"/>
        <v/>
      </c>
      <c r="C6943" s="223"/>
      <c r="D6943" s="224" t="str">
        <f t="shared" si="2083"/>
        <v/>
      </c>
      <c r="E6943" s="225"/>
      <c r="F6943" s="226">
        <f t="shared" si="2084"/>
        <v>0</v>
      </c>
      <c r="G6943" s="286">
        <f t="shared" si="2085"/>
        <v>0</v>
      </c>
    </row>
    <row r="6944" spans="1:7" s="229" customFormat="1" ht="24" customHeight="1" x14ac:dyDescent="0.2">
      <c r="A6944" s="224" t="str">
        <f t="shared" si="2081"/>
        <v/>
      </c>
      <c r="B6944" s="222" t="str">
        <f t="shared" si="2082"/>
        <v/>
      </c>
      <c r="C6944" s="223"/>
      <c r="D6944" s="224" t="str">
        <f t="shared" si="2083"/>
        <v/>
      </c>
      <c r="E6944" s="225"/>
      <c r="F6944" s="226">
        <f t="shared" si="2084"/>
        <v>0</v>
      </c>
      <c r="G6944" s="286">
        <f t="shared" si="2085"/>
        <v>0</v>
      </c>
    </row>
    <row r="6945" spans="1:123" s="229" customFormat="1" ht="24" customHeight="1" x14ac:dyDescent="0.2">
      <c r="A6945" s="224" t="str">
        <f t="shared" si="2081"/>
        <v/>
      </c>
      <c r="B6945" s="222" t="str">
        <f t="shared" si="2082"/>
        <v/>
      </c>
      <c r="C6945" s="223"/>
      <c r="D6945" s="224" t="str">
        <f t="shared" si="2083"/>
        <v/>
      </c>
      <c r="E6945" s="225"/>
      <c r="F6945" s="226">
        <f t="shared" si="2084"/>
        <v>0</v>
      </c>
      <c r="G6945" s="286">
        <f t="shared" si="2085"/>
        <v>0</v>
      </c>
    </row>
    <row r="6946" spans="1:123" s="229" customFormat="1" ht="24" customHeight="1" x14ac:dyDescent="0.2">
      <c r="A6946" s="224" t="str">
        <f t="shared" si="2081"/>
        <v/>
      </c>
      <c r="B6946" s="222" t="str">
        <f t="shared" si="2082"/>
        <v/>
      </c>
      <c r="C6946" s="223"/>
      <c r="D6946" s="224" t="str">
        <f t="shared" si="2083"/>
        <v/>
      </c>
      <c r="E6946" s="225"/>
      <c r="F6946" s="226">
        <f t="shared" si="2084"/>
        <v>0</v>
      </c>
      <c r="G6946" s="286">
        <f t="shared" si="2085"/>
        <v>0</v>
      </c>
    </row>
    <row r="6947" spans="1:123" ht="24" customHeight="1" x14ac:dyDescent="0.2">
      <c r="A6947" s="290"/>
      <c r="B6947" s="97"/>
      <c r="D6947" s="97"/>
      <c r="E6947" s="98"/>
      <c r="F6947" s="273" t="s">
        <v>33</v>
      </c>
      <c r="G6947" s="288">
        <f>SUBTOTAL(9,G6938:G6946)</f>
        <v>0</v>
      </c>
    </row>
    <row r="6948" spans="1:123" ht="24" customHeight="1" x14ac:dyDescent="0.2">
      <c r="A6948" s="291"/>
      <c r="B6948" s="97"/>
      <c r="D6948" s="97"/>
      <c r="E6948" s="98"/>
      <c r="G6948" s="289"/>
    </row>
    <row r="6949" spans="1:123" ht="24" customHeight="1" x14ac:dyDescent="0.2">
      <c r="A6949" s="292" t="str">
        <f>B6907</f>
        <v/>
      </c>
      <c r="B6949" s="293" t="str">
        <f>C6907</f>
        <v/>
      </c>
      <c r="C6949" s="104"/>
      <c r="D6949" s="104" t="s">
        <v>34</v>
      </c>
      <c r="E6949" s="105"/>
      <c r="F6949" s="295" t="s">
        <v>35</v>
      </c>
      <c r="G6949" s="294">
        <f>SUBTOTAL(9,G6912:G6948)</f>
        <v>0</v>
      </c>
    </row>
    <row r="6951" spans="1:123" ht="24" customHeight="1" x14ac:dyDescent="0.2">
      <c r="A6951" s="274" t="s">
        <v>37</v>
      </c>
      <c r="B6951" s="275"/>
      <c r="C6951" s="275"/>
      <c r="D6951" s="275"/>
      <c r="E6951" s="275"/>
      <c r="F6951" s="275"/>
      <c r="G6951" s="276"/>
    </row>
    <row r="6952" spans="1:123" ht="24" customHeight="1" x14ac:dyDescent="0.2">
      <c r="A6952" s="277" t="s">
        <v>602</v>
      </c>
      <c r="B6952" s="93" t="str">
        <f>Comitente</f>
        <v>DIRECCION PROVINCIAL DE ESPACIOS VERDES</v>
      </c>
      <c r="C6952" s="89"/>
      <c r="D6952" s="94"/>
      <c r="E6952" s="94"/>
      <c r="F6952" s="95"/>
      <c r="G6952" s="278"/>
    </row>
    <row r="6953" spans="1:123" ht="24" customHeight="1" x14ac:dyDescent="0.2">
      <c r="A6953" s="277" t="s">
        <v>603</v>
      </c>
      <c r="B6953" s="93">
        <f>Contratista</f>
        <v>0</v>
      </c>
      <c r="C6953" s="90"/>
      <c r="D6953" s="90"/>
      <c r="E6953" s="90"/>
      <c r="F6953" s="96"/>
      <c r="G6953" s="279"/>
    </row>
    <row r="6954" spans="1:123" ht="24" customHeight="1" x14ac:dyDescent="0.2">
      <c r="A6954" s="277" t="s">
        <v>24</v>
      </c>
      <c r="B6954" s="93" t="str">
        <f>Obra</f>
        <v>EXTRACCION DE MANGRULLO EXISTENTE, PROVISION DE NUEVO MANGRULLO Y REFUNCIONALIZACION DE JUEGOS DE NIÑOS EN PARQUE DE MAYO</v>
      </c>
      <c r="C6954" s="90"/>
      <c r="D6954" s="90"/>
      <c r="E6954" s="90"/>
      <c r="F6954" s="96" t="s">
        <v>38</v>
      </c>
      <c r="G6954" s="280">
        <f>Fecha_Base</f>
        <v>44865</v>
      </c>
    </row>
    <row r="6955" spans="1:123" ht="24" customHeight="1" x14ac:dyDescent="0.2">
      <c r="A6955" s="281" t="s">
        <v>601</v>
      </c>
      <c r="B6955" s="91" t="str">
        <f>Ubicación</f>
        <v>CAPITAL</v>
      </c>
      <c r="C6955" s="91"/>
      <c r="D6955" s="97"/>
      <c r="E6955" s="98"/>
      <c r="G6955" s="282"/>
    </row>
    <row r="6956" spans="1:123" ht="24" customHeight="1" x14ac:dyDescent="0.2">
      <c r="A6956" s="281" t="s">
        <v>39</v>
      </c>
      <c r="B6956" s="100" t="str">
        <f>IFERROR(VALUE(LEFT(B6957,FIND(".",B6957)-1)),"")</f>
        <v/>
      </c>
      <c r="C6956" s="92" t="str">
        <f>IFERROR(VLOOKUP(B6956,Tabla_CyP,2,FALSE),"")</f>
        <v/>
      </c>
      <c r="E6956" s="98"/>
      <c r="G6956" s="282"/>
    </row>
    <row r="6957" spans="1:123" ht="24" customHeight="1" x14ac:dyDescent="0.2">
      <c r="A6957" s="281" t="s">
        <v>25</v>
      </c>
      <c r="B6957" s="101" t="str">
        <f>IFERROR(VLOOKUP(COUNTIF($A$1:A6957,"ANALISIS DE PRECIOS"),Tabla_NumeroItem,2,FALSE),"")</f>
        <v/>
      </c>
      <c r="C6957" s="92" t="str">
        <f>IFERROR(VLOOKUP(B6957,Tabla_CyP,2,FALSE),"")</f>
        <v/>
      </c>
      <c r="D6957" s="97"/>
      <c r="E6957" s="98"/>
      <c r="F6957" s="96" t="s">
        <v>26</v>
      </c>
      <c r="G6957" s="283" t="str">
        <f>IFERROR(VLOOKUP(B6957,Tabla_CyP,4,FALSE),"")</f>
        <v/>
      </c>
    </row>
    <row r="6958" spans="1:123" ht="24" customHeight="1" x14ac:dyDescent="0.2">
      <c r="A6958" s="281"/>
      <c r="B6958" s="91"/>
      <c r="D6958" s="97"/>
      <c r="E6958" s="98"/>
      <c r="G6958" s="282"/>
    </row>
    <row r="6959" spans="1:123" ht="24" customHeight="1" x14ac:dyDescent="0.2">
      <c r="A6959" s="334" t="s">
        <v>507</v>
      </c>
      <c r="B6959" s="335"/>
      <c r="C6959" s="336" t="s">
        <v>0</v>
      </c>
      <c r="D6959" s="336" t="s">
        <v>27</v>
      </c>
      <c r="E6959" s="338" t="s">
        <v>28</v>
      </c>
      <c r="F6959" s="340" t="s">
        <v>29</v>
      </c>
      <c r="G6959" s="340" t="s">
        <v>30</v>
      </c>
    </row>
    <row r="6960" spans="1:123" s="97" customFormat="1" ht="24" customHeight="1" x14ac:dyDescent="0.2">
      <c r="A6960" s="102" t="s">
        <v>508</v>
      </c>
      <c r="B6960" s="102" t="s">
        <v>509</v>
      </c>
      <c r="C6960" s="337"/>
      <c r="D6960" s="337"/>
      <c r="E6960" s="339"/>
      <c r="F6960" s="341"/>
      <c r="G6960" s="341"/>
      <c r="H6960" s="230"/>
      <c r="I6960" s="230"/>
      <c r="J6960" s="230"/>
      <c r="K6960" s="230"/>
      <c r="L6960" s="230"/>
      <c r="M6960" s="230"/>
      <c r="N6960" s="230"/>
      <c r="O6960" s="230"/>
      <c r="P6960" s="230"/>
      <c r="Q6960" s="230"/>
      <c r="R6960" s="230"/>
      <c r="S6960" s="230"/>
      <c r="T6960" s="230"/>
      <c r="U6960" s="230"/>
      <c r="V6960" s="230"/>
      <c r="W6960" s="230"/>
      <c r="X6960" s="230"/>
      <c r="Y6960" s="230"/>
      <c r="Z6960" s="230"/>
      <c r="AA6960" s="230"/>
      <c r="AB6960" s="230"/>
      <c r="AC6960" s="230"/>
      <c r="AD6960" s="230"/>
      <c r="AE6960" s="230"/>
      <c r="AF6960" s="230"/>
      <c r="AG6960" s="230"/>
      <c r="AH6960" s="230"/>
      <c r="AI6960" s="230"/>
      <c r="AJ6960" s="230"/>
      <c r="AK6960" s="230"/>
      <c r="AL6960" s="230"/>
      <c r="AM6960" s="230"/>
      <c r="AN6960" s="230"/>
      <c r="AO6960" s="230"/>
      <c r="AP6960" s="230"/>
      <c r="AQ6960" s="230"/>
      <c r="AR6960" s="230"/>
      <c r="AS6960" s="230"/>
      <c r="AT6960" s="230"/>
      <c r="AU6960" s="230"/>
      <c r="AV6960" s="230"/>
      <c r="AW6960" s="230"/>
      <c r="AX6960" s="230"/>
      <c r="AY6960" s="230"/>
      <c r="AZ6960" s="230"/>
      <c r="BA6960" s="230"/>
      <c r="BB6960" s="230"/>
      <c r="BC6960" s="230"/>
      <c r="BD6960" s="230"/>
      <c r="BE6960" s="230"/>
      <c r="BF6960" s="230"/>
      <c r="BG6960" s="230"/>
      <c r="BH6960" s="230"/>
      <c r="BI6960" s="230"/>
      <c r="BJ6960" s="230"/>
      <c r="BK6960" s="230"/>
      <c r="BL6960" s="230"/>
      <c r="BM6960" s="230"/>
      <c r="BN6960" s="230"/>
      <c r="BO6960" s="230"/>
      <c r="BP6960" s="230"/>
      <c r="BQ6960" s="230"/>
      <c r="BR6960" s="230"/>
      <c r="BS6960" s="230"/>
      <c r="BT6960" s="230"/>
      <c r="BU6960" s="230"/>
      <c r="BV6960" s="230"/>
      <c r="BW6960" s="230"/>
      <c r="BX6960" s="230"/>
      <c r="BY6960" s="230"/>
      <c r="BZ6960" s="230"/>
      <c r="CA6960" s="230"/>
      <c r="CB6960" s="230"/>
      <c r="CC6960" s="230"/>
      <c r="CD6960" s="230"/>
      <c r="CE6960" s="230"/>
      <c r="CF6960" s="230"/>
      <c r="CG6960" s="230"/>
      <c r="CH6960" s="230"/>
      <c r="CI6960" s="230"/>
      <c r="CJ6960" s="230"/>
      <c r="CK6960" s="230"/>
      <c r="CL6960" s="230"/>
      <c r="CM6960" s="230"/>
      <c r="CN6960" s="230"/>
      <c r="CO6960" s="230"/>
      <c r="CP6960" s="230"/>
      <c r="CQ6960" s="230"/>
      <c r="CR6960" s="230"/>
      <c r="CS6960" s="230"/>
      <c r="CT6960" s="230"/>
      <c r="CU6960" s="230"/>
      <c r="CV6960" s="230"/>
      <c r="CW6960" s="230"/>
      <c r="CX6960" s="230"/>
      <c r="CY6960" s="230"/>
      <c r="CZ6960" s="230"/>
      <c r="DA6960" s="230"/>
      <c r="DB6960" s="230"/>
      <c r="DC6960" s="230"/>
      <c r="DD6960" s="230"/>
      <c r="DE6960" s="230"/>
      <c r="DF6960" s="230"/>
      <c r="DG6960" s="230"/>
      <c r="DH6960" s="230"/>
      <c r="DI6960" s="230"/>
      <c r="DJ6960" s="230"/>
      <c r="DK6960" s="230"/>
      <c r="DL6960" s="230"/>
      <c r="DM6960" s="230"/>
      <c r="DN6960" s="230"/>
      <c r="DO6960" s="230"/>
      <c r="DP6960" s="230"/>
      <c r="DQ6960" s="230"/>
      <c r="DR6960" s="230"/>
      <c r="DS6960" s="230"/>
    </row>
    <row r="6961" spans="1:7" ht="24" customHeight="1" x14ac:dyDescent="0.2">
      <c r="A6961" s="284"/>
      <c r="B6961" s="103"/>
      <c r="C6961" s="143" t="s">
        <v>604</v>
      </c>
      <c r="D6961" s="104"/>
      <c r="E6961" s="105"/>
      <c r="F6961" s="106"/>
      <c r="G6961" s="285"/>
    </row>
    <row r="6962" spans="1:7" s="229" customFormat="1" ht="24" customHeight="1" x14ac:dyDescent="0.2">
      <c r="A6962" s="224" t="str">
        <f t="shared" ref="A6962:A6975" si="2086">IFERROR(VLOOKUP(C6962,Tabla_Insumos,4,FALSE),"")</f>
        <v/>
      </c>
      <c r="B6962" s="222" t="str">
        <f>IFERROR(VLOOKUP(C6962,Tabla_Insumos,5,FALSE),"")</f>
        <v/>
      </c>
      <c r="C6962" s="223"/>
      <c r="D6962" s="224" t="str">
        <f t="shared" ref="D6962:D6975" si="2087">IFERROR(VLOOKUP(C6962,Tabla_Insumos,2,FALSE),"")</f>
        <v/>
      </c>
      <c r="E6962" s="225"/>
      <c r="F6962" s="226">
        <f t="shared" ref="F6962:F6975" si="2088">IFERROR(VLOOKUP(C6962,Tabla_Insumos,3,FALSE),0)</f>
        <v>0</v>
      </c>
      <c r="G6962" s="286">
        <f>ROUND(E6962*F6962,2)</f>
        <v>0</v>
      </c>
    </row>
    <row r="6963" spans="1:7" s="229" customFormat="1" ht="24" customHeight="1" x14ac:dyDescent="0.2">
      <c r="A6963" s="224" t="str">
        <f t="shared" si="2086"/>
        <v/>
      </c>
      <c r="B6963" s="222" t="str">
        <f t="shared" ref="B6963:B6975" si="2089">IFERROR(VLOOKUP(C6963,Tabla_Insumos,5,FALSE),"")</f>
        <v/>
      </c>
      <c r="C6963" s="223"/>
      <c r="D6963" s="224" t="str">
        <f t="shared" si="2087"/>
        <v/>
      </c>
      <c r="E6963" s="225"/>
      <c r="F6963" s="226">
        <f t="shared" si="2088"/>
        <v>0</v>
      </c>
      <c r="G6963" s="286">
        <f t="shared" ref="G6963:G6975" si="2090">ROUND(E6963*F6963,2)</f>
        <v>0</v>
      </c>
    </row>
    <row r="6964" spans="1:7" s="229" customFormat="1" ht="24" customHeight="1" x14ac:dyDescent="0.2">
      <c r="A6964" s="224" t="str">
        <f t="shared" si="2086"/>
        <v/>
      </c>
      <c r="B6964" s="222" t="str">
        <f t="shared" si="2089"/>
        <v/>
      </c>
      <c r="C6964" s="223"/>
      <c r="D6964" s="224" t="str">
        <f t="shared" si="2087"/>
        <v/>
      </c>
      <c r="E6964" s="225"/>
      <c r="F6964" s="226">
        <f t="shared" si="2088"/>
        <v>0</v>
      </c>
      <c r="G6964" s="286">
        <f t="shared" si="2090"/>
        <v>0</v>
      </c>
    </row>
    <row r="6965" spans="1:7" s="229" customFormat="1" ht="24" customHeight="1" x14ac:dyDescent="0.2">
      <c r="A6965" s="224" t="str">
        <f t="shared" si="2086"/>
        <v/>
      </c>
      <c r="B6965" s="222" t="str">
        <f t="shared" si="2089"/>
        <v/>
      </c>
      <c r="C6965" s="223"/>
      <c r="D6965" s="224" t="str">
        <f t="shared" si="2087"/>
        <v/>
      </c>
      <c r="E6965" s="225"/>
      <c r="F6965" s="226">
        <f t="shared" si="2088"/>
        <v>0</v>
      </c>
      <c r="G6965" s="286">
        <f t="shared" si="2090"/>
        <v>0</v>
      </c>
    </row>
    <row r="6966" spans="1:7" s="229" customFormat="1" ht="24" customHeight="1" x14ac:dyDescent="0.2">
      <c r="A6966" s="224" t="str">
        <f t="shared" si="2086"/>
        <v/>
      </c>
      <c r="B6966" s="222" t="str">
        <f t="shared" si="2089"/>
        <v/>
      </c>
      <c r="C6966" s="223"/>
      <c r="D6966" s="224" t="str">
        <f t="shared" si="2087"/>
        <v/>
      </c>
      <c r="E6966" s="225"/>
      <c r="F6966" s="226">
        <f t="shared" si="2088"/>
        <v>0</v>
      </c>
      <c r="G6966" s="286">
        <f t="shared" si="2090"/>
        <v>0</v>
      </c>
    </row>
    <row r="6967" spans="1:7" s="229" customFormat="1" ht="24" customHeight="1" x14ac:dyDescent="0.2">
      <c r="A6967" s="224" t="str">
        <f t="shared" si="2086"/>
        <v/>
      </c>
      <c r="B6967" s="222" t="str">
        <f t="shared" si="2089"/>
        <v/>
      </c>
      <c r="C6967" s="223"/>
      <c r="D6967" s="224" t="str">
        <f t="shared" si="2087"/>
        <v/>
      </c>
      <c r="E6967" s="225"/>
      <c r="F6967" s="226">
        <f t="shared" si="2088"/>
        <v>0</v>
      </c>
      <c r="G6967" s="286">
        <f t="shared" si="2090"/>
        <v>0</v>
      </c>
    </row>
    <row r="6968" spans="1:7" s="229" customFormat="1" ht="24" customHeight="1" x14ac:dyDescent="0.2">
      <c r="A6968" s="224" t="str">
        <f t="shared" si="2086"/>
        <v/>
      </c>
      <c r="B6968" s="222" t="str">
        <f t="shared" si="2089"/>
        <v/>
      </c>
      <c r="C6968" s="223"/>
      <c r="D6968" s="224" t="str">
        <f t="shared" si="2087"/>
        <v/>
      </c>
      <c r="E6968" s="225"/>
      <c r="F6968" s="226">
        <f t="shared" si="2088"/>
        <v>0</v>
      </c>
      <c r="G6968" s="286">
        <f t="shared" si="2090"/>
        <v>0</v>
      </c>
    </row>
    <row r="6969" spans="1:7" s="229" customFormat="1" ht="24" customHeight="1" x14ac:dyDescent="0.2">
      <c r="A6969" s="224" t="str">
        <f t="shared" si="2086"/>
        <v/>
      </c>
      <c r="B6969" s="222" t="str">
        <f t="shared" si="2089"/>
        <v/>
      </c>
      <c r="C6969" s="223"/>
      <c r="D6969" s="224" t="str">
        <f t="shared" si="2087"/>
        <v/>
      </c>
      <c r="E6969" s="225"/>
      <c r="F6969" s="226">
        <f t="shared" si="2088"/>
        <v>0</v>
      </c>
      <c r="G6969" s="286">
        <f t="shared" si="2090"/>
        <v>0</v>
      </c>
    </row>
    <row r="6970" spans="1:7" s="229" customFormat="1" ht="24" customHeight="1" x14ac:dyDescent="0.2">
      <c r="A6970" s="224" t="str">
        <f t="shared" si="2086"/>
        <v/>
      </c>
      <c r="B6970" s="222" t="str">
        <f t="shared" si="2089"/>
        <v/>
      </c>
      <c r="C6970" s="223"/>
      <c r="D6970" s="224" t="str">
        <f t="shared" si="2087"/>
        <v/>
      </c>
      <c r="E6970" s="225"/>
      <c r="F6970" s="226">
        <f t="shared" si="2088"/>
        <v>0</v>
      </c>
      <c r="G6970" s="286">
        <f t="shared" si="2090"/>
        <v>0</v>
      </c>
    </row>
    <row r="6971" spans="1:7" s="229" customFormat="1" ht="24" customHeight="1" x14ac:dyDescent="0.2">
      <c r="A6971" s="224" t="str">
        <f t="shared" si="2086"/>
        <v/>
      </c>
      <c r="B6971" s="222" t="str">
        <f t="shared" si="2089"/>
        <v/>
      </c>
      <c r="C6971" s="223"/>
      <c r="D6971" s="224" t="str">
        <f t="shared" si="2087"/>
        <v/>
      </c>
      <c r="E6971" s="225"/>
      <c r="F6971" s="226">
        <f t="shared" si="2088"/>
        <v>0</v>
      </c>
      <c r="G6971" s="286">
        <f t="shared" si="2090"/>
        <v>0</v>
      </c>
    </row>
    <row r="6972" spans="1:7" s="229" customFormat="1" ht="24" customHeight="1" x14ac:dyDescent="0.2">
      <c r="A6972" s="224" t="str">
        <f t="shared" si="2086"/>
        <v/>
      </c>
      <c r="B6972" s="222" t="str">
        <f t="shared" si="2089"/>
        <v/>
      </c>
      <c r="C6972" s="223"/>
      <c r="D6972" s="224" t="str">
        <f t="shared" si="2087"/>
        <v/>
      </c>
      <c r="E6972" s="225"/>
      <c r="F6972" s="226">
        <f t="shared" si="2088"/>
        <v>0</v>
      </c>
      <c r="G6972" s="286">
        <f t="shared" si="2090"/>
        <v>0</v>
      </c>
    </row>
    <row r="6973" spans="1:7" s="229" customFormat="1" ht="24" customHeight="1" x14ac:dyDescent="0.2">
      <c r="A6973" s="224" t="str">
        <f t="shared" si="2086"/>
        <v/>
      </c>
      <c r="B6973" s="222" t="str">
        <f t="shared" si="2089"/>
        <v/>
      </c>
      <c r="C6973" s="223"/>
      <c r="D6973" s="224" t="str">
        <f t="shared" si="2087"/>
        <v/>
      </c>
      <c r="E6973" s="225"/>
      <c r="F6973" s="226">
        <f t="shared" si="2088"/>
        <v>0</v>
      </c>
      <c r="G6973" s="286">
        <f t="shared" si="2090"/>
        <v>0</v>
      </c>
    </row>
    <row r="6974" spans="1:7" s="229" customFormat="1" ht="24" customHeight="1" x14ac:dyDescent="0.2">
      <c r="A6974" s="224" t="str">
        <f t="shared" si="2086"/>
        <v/>
      </c>
      <c r="B6974" s="222" t="str">
        <f t="shared" si="2089"/>
        <v/>
      </c>
      <c r="C6974" s="223"/>
      <c r="D6974" s="224" t="str">
        <f t="shared" si="2087"/>
        <v/>
      </c>
      <c r="E6974" s="225"/>
      <c r="F6974" s="226">
        <f t="shared" si="2088"/>
        <v>0</v>
      </c>
      <c r="G6974" s="286">
        <f t="shared" si="2090"/>
        <v>0</v>
      </c>
    </row>
    <row r="6975" spans="1:7" s="229" customFormat="1" ht="24" customHeight="1" x14ac:dyDescent="0.2">
      <c r="A6975" s="224" t="str">
        <f t="shared" si="2086"/>
        <v/>
      </c>
      <c r="B6975" s="222" t="str">
        <f t="shared" si="2089"/>
        <v/>
      </c>
      <c r="C6975" s="223"/>
      <c r="D6975" s="224" t="str">
        <f t="shared" si="2087"/>
        <v/>
      </c>
      <c r="E6975" s="225"/>
      <c r="F6975" s="227">
        <f t="shared" si="2088"/>
        <v>0</v>
      </c>
      <c r="G6975" s="286">
        <f t="shared" si="2090"/>
        <v>0</v>
      </c>
    </row>
    <row r="6976" spans="1:7" ht="24" customHeight="1" x14ac:dyDescent="0.2">
      <c r="A6976" s="287"/>
      <c r="D6976" s="97"/>
      <c r="E6976" s="98"/>
      <c r="F6976" s="273" t="s">
        <v>31</v>
      </c>
      <c r="G6976" s="288">
        <f>SUBTOTAL(9,G6962:G6975)</f>
        <v>0</v>
      </c>
    </row>
    <row r="6977" spans="1:7" ht="24" customHeight="1" x14ac:dyDescent="0.2">
      <c r="A6977" s="287"/>
      <c r="C6977" s="107" t="s">
        <v>605</v>
      </c>
      <c r="D6977" s="97"/>
      <c r="E6977" s="98"/>
      <c r="G6977" s="289"/>
    </row>
    <row r="6978" spans="1:7" s="229" customFormat="1" ht="24" customHeight="1" x14ac:dyDescent="0.2">
      <c r="A6978" s="224" t="str">
        <f t="shared" ref="A6978:A6985" si="2091">IFERROR(VLOOKUP(C6978,Tabla_Insumos,4,FALSE),"")</f>
        <v/>
      </c>
      <c r="B6978" s="222">
        <f t="shared" ref="B6978:B6985" si="2092">IFERROR(VLOOKUP(A6978,Tabla_Indices,5,FALSE),"")</f>
        <v>0</v>
      </c>
      <c r="C6978" s="223"/>
      <c r="D6978" s="224" t="str">
        <f t="shared" ref="D6978:D6985" si="2093">IFERROR(VLOOKUP(C6978,Tabla_Insumos,2,FALSE),"")</f>
        <v/>
      </c>
      <c r="E6978" s="225"/>
      <c r="F6978" s="228">
        <f t="shared" ref="F6978:F6985" si="2094">IFERROR(VLOOKUP(C6978,Tabla_Insumos,3,FALSE),0)</f>
        <v>0</v>
      </c>
      <c r="G6978" s="286">
        <f>ROUND(E6978*F6978,2)</f>
        <v>0</v>
      </c>
    </row>
    <row r="6979" spans="1:7" s="229" customFormat="1" ht="24" customHeight="1" x14ac:dyDescent="0.2">
      <c r="A6979" s="224" t="str">
        <f t="shared" si="2091"/>
        <v/>
      </c>
      <c r="B6979" s="222">
        <f t="shared" si="2092"/>
        <v>0</v>
      </c>
      <c r="C6979" s="223"/>
      <c r="D6979" s="224" t="str">
        <f t="shared" si="2093"/>
        <v/>
      </c>
      <c r="E6979" s="225"/>
      <c r="F6979" s="228">
        <f t="shared" si="2094"/>
        <v>0</v>
      </c>
      <c r="G6979" s="286">
        <f>ROUND(E6979*F6979,2)</f>
        <v>0</v>
      </c>
    </row>
    <row r="6980" spans="1:7" s="229" customFormat="1" ht="24" customHeight="1" x14ac:dyDescent="0.2">
      <c r="A6980" s="224" t="str">
        <f t="shared" si="2091"/>
        <v/>
      </c>
      <c r="B6980" s="222">
        <f t="shared" si="2092"/>
        <v>0</v>
      </c>
      <c r="C6980" s="223"/>
      <c r="D6980" s="224" t="str">
        <f t="shared" si="2093"/>
        <v/>
      </c>
      <c r="E6980" s="225"/>
      <c r="F6980" s="228">
        <f t="shared" si="2094"/>
        <v>0</v>
      </c>
      <c r="G6980" s="286">
        <f t="shared" ref="G6980:G6985" si="2095">ROUND(E6980*F6980,2)</f>
        <v>0</v>
      </c>
    </row>
    <row r="6981" spans="1:7" s="229" customFormat="1" ht="24" customHeight="1" x14ac:dyDescent="0.2">
      <c r="A6981" s="224" t="str">
        <f t="shared" si="2091"/>
        <v/>
      </c>
      <c r="B6981" s="222">
        <f t="shared" si="2092"/>
        <v>0</v>
      </c>
      <c r="C6981" s="223"/>
      <c r="D6981" s="224" t="str">
        <f t="shared" si="2093"/>
        <v/>
      </c>
      <c r="E6981" s="225"/>
      <c r="F6981" s="228">
        <f t="shared" si="2094"/>
        <v>0</v>
      </c>
      <c r="G6981" s="286">
        <f t="shared" si="2095"/>
        <v>0</v>
      </c>
    </row>
    <row r="6982" spans="1:7" s="229" customFormat="1" ht="24" customHeight="1" x14ac:dyDescent="0.2">
      <c r="A6982" s="224" t="str">
        <f t="shared" si="2091"/>
        <v/>
      </c>
      <c r="B6982" s="222">
        <f t="shared" si="2092"/>
        <v>0</v>
      </c>
      <c r="C6982" s="223"/>
      <c r="D6982" s="224" t="str">
        <f t="shared" si="2093"/>
        <v/>
      </c>
      <c r="E6982" s="225"/>
      <c r="F6982" s="226">
        <f t="shared" si="2094"/>
        <v>0</v>
      </c>
      <c r="G6982" s="286">
        <f t="shared" si="2095"/>
        <v>0</v>
      </c>
    </row>
    <row r="6983" spans="1:7" s="229" customFormat="1" ht="24" customHeight="1" x14ac:dyDescent="0.2">
      <c r="A6983" s="224" t="str">
        <f t="shared" si="2091"/>
        <v/>
      </c>
      <c r="B6983" s="222">
        <f t="shared" si="2092"/>
        <v>0</v>
      </c>
      <c r="C6983" s="223"/>
      <c r="D6983" s="224" t="str">
        <f t="shared" si="2093"/>
        <v/>
      </c>
      <c r="E6983" s="225"/>
      <c r="F6983" s="226">
        <f t="shared" si="2094"/>
        <v>0</v>
      </c>
      <c r="G6983" s="286">
        <f t="shared" si="2095"/>
        <v>0</v>
      </c>
    </row>
    <row r="6984" spans="1:7" s="229" customFormat="1" ht="24" customHeight="1" x14ac:dyDescent="0.2">
      <c r="A6984" s="224" t="str">
        <f t="shared" si="2091"/>
        <v/>
      </c>
      <c r="B6984" s="222">
        <f t="shared" si="2092"/>
        <v>0</v>
      </c>
      <c r="C6984" s="223"/>
      <c r="D6984" s="224" t="str">
        <f t="shared" si="2093"/>
        <v/>
      </c>
      <c r="E6984" s="225"/>
      <c r="F6984" s="226">
        <f t="shared" si="2094"/>
        <v>0</v>
      </c>
      <c r="G6984" s="286">
        <f t="shared" si="2095"/>
        <v>0</v>
      </c>
    </row>
    <row r="6985" spans="1:7" s="229" customFormat="1" ht="24" customHeight="1" x14ac:dyDescent="0.2">
      <c r="A6985" s="224" t="str">
        <f t="shared" si="2091"/>
        <v/>
      </c>
      <c r="B6985" s="222">
        <f t="shared" si="2092"/>
        <v>0</v>
      </c>
      <c r="C6985" s="223"/>
      <c r="D6985" s="224" t="str">
        <f t="shared" si="2093"/>
        <v/>
      </c>
      <c r="E6985" s="225"/>
      <c r="F6985" s="226">
        <f t="shared" si="2094"/>
        <v>0</v>
      </c>
      <c r="G6985" s="286">
        <f t="shared" si="2095"/>
        <v>0</v>
      </c>
    </row>
    <row r="6986" spans="1:7" ht="24" customHeight="1" x14ac:dyDescent="0.2">
      <c r="A6986" s="287"/>
      <c r="D6986" s="97"/>
      <c r="E6986" s="98"/>
      <c r="F6986" s="273" t="s">
        <v>32</v>
      </c>
      <c r="G6986" s="288">
        <f>SUBTOTAL(9,G6978:G6985)</f>
        <v>0</v>
      </c>
    </row>
    <row r="6987" spans="1:7" ht="24" customHeight="1" x14ac:dyDescent="0.2">
      <c r="A6987" s="287"/>
      <c r="C6987" s="107" t="s">
        <v>606</v>
      </c>
      <c r="D6987" s="97"/>
      <c r="E6987" s="98"/>
      <c r="G6987" s="289"/>
    </row>
    <row r="6988" spans="1:7" s="229" customFormat="1" ht="24" customHeight="1" x14ac:dyDescent="0.2">
      <c r="A6988" s="224" t="str">
        <f t="shared" ref="A6988:A6996" si="2096">IFERROR(VLOOKUP(C6988,Tabla_Insumos,4,FALSE),"")</f>
        <v/>
      </c>
      <c r="B6988" s="222" t="str">
        <f t="shared" ref="B6988:B6996" si="2097">IFERROR(VLOOKUP(C6988,Tabla_Insumos,5,FALSE),"")</f>
        <v/>
      </c>
      <c r="C6988" s="223"/>
      <c r="D6988" s="224" t="str">
        <f t="shared" ref="D6988:D6996" si="2098">IFERROR(VLOOKUP(C6988,Tabla_Insumos,2,FALSE),"")</f>
        <v/>
      </c>
      <c r="E6988" s="225"/>
      <c r="F6988" s="226">
        <f t="shared" ref="F6988:F6996" si="2099">IFERROR(VLOOKUP(C6988,Tabla_Insumos,3,FALSE),0)</f>
        <v>0</v>
      </c>
      <c r="G6988" s="286">
        <f t="shared" ref="G6988:G6996" si="2100">ROUND(E6988*F6988,2)</f>
        <v>0</v>
      </c>
    </row>
    <row r="6989" spans="1:7" s="229" customFormat="1" ht="24" customHeight="1" x14ac:dyDescent="0.2">
      <c r="A6989" s="224" t="str">
        <f t="shared" si="2096"/>
        <v/>
      </c>
      <c r="B6989" s="222" t="str">
        <f t="shared" si="2097"/>
        <v/>
      </c>
      <c r="C6989" s="223"/>
      <c r="D6989" s="224" t="str">
        <f t="shared" si="2098"/>
        <v/>
      </c>
      <c r="E6989" s="225"/>
      <c r="F6989" s="226">
        <f t="shared" si="2099"/>
        <v>0</v>
      </c>
      <c r="G6989" s="286">
        <f t="shared" si="2100"/>
        <v>0</v>
      </c>
    </row>
    <row r="6990" spans="1:7" s="229" customFormat="1" ht="24" customHeight="1" x14ac:dyDescent="0.2">
      <c r="A6990" s="224" t="str">
        <f t="shared" si="2096"/>
        <v/>
      </c>
      <c r="B6990" s="222" t="str">
        <f t="shared" si="2097"/>
        <v/>
      </c>
      <c r="C6990" s="223"/>
      <c r="D6990" s="224" t="str">
        <f t="shared" si="2098"/>
        <v/>
      </c>
      <c r="E6990" s="225"/>
      <c r="F6990" s="226">
        <f t="shared" si="2099"/>
        <v>0</v>
      </c>
      <c r="G6990" s="286">
        <f t="shared" si="2100"/>
        <v>0</v>
      </c>
    </row>
    <row r="6991" spans="1:7" s="229" customFormat="1" ht="24" customHeight="1" x14ac:dyDescent="0.2">
      <c r="A6991" s="224" t="str">
        <f t="shared" si="2096"/>
        <v/>
      </c>
      <c r="B6991" s="222" t="str">
        <f t="shared" si="2097"/>
        <v/>
      </c>
      <c r="C6991" s="223"/>
      <c r="D6991" s="224" t="str">
        <f t="shared" si="2098"/>
        <v/>
      </c>
      <c r="E6991" s="225"/>
      <c r="F6991" s="226">
        <f t="shared" si="2099"/>
        <v>0</v>
      </c>
      <c r="G6991" s="286">
        <f t="shared" si="2100"/>
        <v>0</v>
      </c>
    </row>
    <row r="6992" spans="1:7" s="229" customFormat="1" ht="24" customHeight="1" x14ac:dyDescent="0.2">
      <c r="A6992" s="224" t="str">
        <f t="shared" si="2096"/>
        <v/>
      </c>
      <c r="B6992" s="222" t="str">
        <f t="shared" si="2097"/>
        <v/>
      </c>
      <c r="C6992" s="223"/>
      <c r="D6992" s="224" t="str">
        <f t="shared" si="2098"/>
        <v/>
      </c>
      <c r="E6992" s="225"/>
      <c r="F6992" s="226">
        <f t="shared" si="2099"/>
        <v>0</v>
      </c>
      <c r="G6992" s="286">
        <f t="shared" si="2100"/>
        <v>0</v>
      </c>
    </row>
    <row r="6993" spans="1:7" s="229" customFormat="1" ht="24" customHeight="1" x14ac:dyDescent="0.2">
      <c r="A6993" s="224" t="str">
        <f t="shared" si="2096"/>
        <v/>
      </c>
      <c r="B6993" s="222" t="str">
        <f t="shared" si="2097"/>
        <v/>
      </c>
      <c r="C6993" s="223"/>
      <c r="D6993" s="224" t="str">
        <f t="shared" si="2098"/>
        <v/>
      </c>
      <c r="E6993" s="225"/>
      <c r="F6993" s="226">
        <f t="shared" si="2099"/>
        <v>0</v>
      </c>
      <c r="G6993" s="286">
        <f t="shared" si="2100"/>
        <v>0</v>
      </c>
    </row>
    <row r="6994" spans="1:7" s="229" customFormat="1" ht="24" customHeight="1" x14ac:dyDescent="0.2">
      <c r="A6994" s="224" t="str">
        <f t="shared" si="2096"/>
        <v/>
      </c>
      <c r="B6994" s="222" t="str">
        <f t="shared" si="2097"/>
        <v/>
      </c>
      <c r="C6994" s="223"/>
      <c r="D6994" s="224" t="str">
        <f t="shared" si="2098"/>
        <v/>
      </c>
      <c r="E6994" s="225"/>
      <c r="F6994" s="226">
        <f t="shared" si="2099"/>
        <v>0</v>
      </c>
      <c r="G6994" s="286">
        <f t="shared" si="2100"/>
        <v>0</v>
      </c>
    </row>
    <row r="6995" spans="1:7" s="229" customFormat="1" ht="24" customHeight="1" x14ac:dyDescent="0.2">
      <c r="A6995" s="224" t="str">
        <f t="shared" si="2096"/>
        <v/>
      </c>
      <c r="B6995" s="222" t="str">
        <f t="shared" si="2097"/>
        <v/>
      </c>
      <c r="C6995" s="223"/>
      <c r="D6995" s="224" t="str">
        <f t="shared" si="2098"/>
        <v/>
      </c>
      <c r="E6995" s="225"/>
      <c r="F6995" s="226">
        <f t="shared" si="2099"/>
        <v>0</v>
      </c>
      <c r="G6995" s="286">
        <f t="shared" si="2100"/>
        <v>0</v>
      </c>
    </row>
    <row r="6996" spans="1:7" s="229" customFormat="1" ht="24" customHeight="1" x14ac:dyDescent="0.2">
      <c r="A6996" s="224" t="str">
        <f t="shared" si="2096"/>
        <v/>
      </c>
      <c r="B6996" s="222" t="str">
        <f t="shared" si="2097"/>
        <v/>
      </c>
      <c r="C6996" s="223"/>
      <c r="D6996" s="224" t="str">
        <f t="shared" si="2098"/>
        <v/>
      </c>
      <c r="E6996" s="225"/>
      <c r="F6996" s="226">
        <f t="shared" si="2099"/>
        <v>0</v>
      </c>
      <c r="G6996" s="286">
        <f t="shared" si="2100"/>
        <v>0</v>
      </c>
    </row>
    <row r="6997" spans="1:7" ht="24" customHeight="1" x14ac:dyDescent="0.2">
      <c r="A6997" s="290"/>
      <c r="B6997" s="97"/>
      <c r="D6997" s="97"/>
      <c r="E6997" s="98"/>
      <c r="F6997" s="273" t="s">
        <v>33</v>
      </c>
      <c r="G6997" s="288">
        <f>SUBTOTAL(9,G6988:G6996)</f>
        <v>0</v>
      </c>
    </row>
    <row r="6998" spans="1:7" ht="24" customHeight="1" x14ac:dyDescent="0.2">
      <c r="A6998" s="291"/>
      <c r="B6998" s="97"/>
      <c r="D6998" s="97"/>
      <c r="E6998" s="98"/>
      <c r="G6998" s="289"/>
    </row>
    <row r="6999" spans="1:7" ht="24" customHeight="1" x14ac:dyDescent="0.2">
      <c r="A6999" s="292" t="str">
        <f>B6957</f>
        <v/>
      </c>
      <c r="B6999" s="293" t="str">
        <f>C6957</f>
        <v/>
      </c>
      <c r="C6999" s="104"/>
      <c r="D6999" s="104" t="s">
        <v>34</v>
      </c>
      <c r="E6999" s="105"/>
      <c r="F6999" s="295" t="s">
        <v>35</v>
      </c>
      <c r="G6999" s="294">
        <f>SUBTOTAL(9,G6962:G6998)</f>
        <v>0</v>
      </c>
    </row>
    <row r="7001" spans="1:7" ht="24" customHeight="1" x14ac:dyDescent="0.2">
      <c r="A7001" s="274" t="s">
        <v>37</v>
      </c>
      <c r="B7001" s="275"/>
      <c r="C7001" s="275"/>
      <c r="D7001" s="275"/>
      <c r="E7001" s="275"/>
      <c r="F7001" s="275"/>
      <c r="G7001" s="276"/>
    </row>
    <row r="7002" spans="1:7" ht="24" customHeight="1" x14ac:dyDescent="0.2">
      <c r="A7002" s="277" t="s">
        <v>602</v>
      </c>
      <c r="B7002" s="93" t="str">
        <f>Comitente</f>
        <v>DIRECCION PROVINCIAL DE ESPACIOS VERDES</v>
      </c>
      <c r="C7002" s="89"/>
      <c r="D7002" s="94"/>
      <c r="E7002" s="94"/>
      <c r="F7002" s="95"/>
      <c r="G7002" s="278"/>
    </row>
    <row r="7003" spans="1:7" ht="24" customHeight="1" x14ac:dyDescent="0.2">
      <c r="A7003" s="277" t="s">
        <v>603</v>
      </c>
      <c r="B7003" s="93">
        <f>Contratista</f>
        <v>0</v>
      </c>
      <c r="C7003" s="90"/>
      <c r="D7003" s="90"/>
      <c r="E7003" s="90"/>
      <c r="F7003" s="96"/>
      <c r="G7003" s="279"/>
    </row>
    <row r="7004" spans="1:7" ht="24" customHeight="1" x14ac:dyDescent="0.2">
      <c r="A7004" s="277" t="s">
        <v>24</v>
      </c>
      <c r="B7004" s="93" t="str">
        <f>Obra</f>
        <v>EXTRACCION DE MANGRULLO EXISTENTE, PROVISION DE NUEVO MANGRULLO Y REFUNCIONALIZACION DE JUEGOS DE NIÑOS EN PARQUE DE MAYO</v>
      </c>
      <c r="C7004" s="90"/>
      <c r="D7004" s="90"/>
      <c r="E7004" s="90"/>
      <c r="F7004" s="96" t="s">
        <v>38</v>
      </c>
      <c r="G7004" s="280">
        <f>Fecha_Base</f>
        <v>44865</v>
      </c>
    </row>
    <row r="7005" spans="1:7" ht="24" customHeight="1" x14ac:dyDescent="0.2">
      <c r="A7005" s="281" t="s">
        <v>601</v>
      </c>
      <c r="B7005" s="91" t="str">
        <f>Ubicación</f>
        <v>CAPITAL</v>
      </c>
      <c r="C7005" s="91"/>
      <c r="D7005" s="97"/>
      <c r="E7005" s="98"/>
      <c r="G7005" s="282"/>
    </row>
    <row r="7006" spans="1:7" ht="24" customHeight="1" x14ac:dyDescent="0.2">
      <c r="A7006" s="281" t="s">
        <v>39</v>
      </c>
      <c r="B7006" s="100" t="str">
        <f>IFERROR(VALUE(LEFT(B7007,FIND(".",B7007)-1)),"")</f>
        <v/>
      </c>
      <c r="C7006" s="92" t="str">
        <f>IFERROR(VLOOKUP(B7006,Tabla_CyP,2,FALSE),"")</f>
        <v/>
      </c>
      <c r="E7006" s="98"/>
      <c r="G7006" s="282"/>
    </row>
    <row r="7007" spans="1:7" ht="24" customHeight="1" x14ac:dyDescent="0.2">
      <c r="A7007" s="281" t="s">
        <v>25</v>
      </c>
      <c r="B7007" s="101" t="str">
        <f>IFERROR(VLOOKUP(COUNTIF($A$1:A7007,"ANALISIS DE PRECIOS"),Tabla_NumeroItem,2,FALSE),"")</f>
        <v/>
      </c>
      <c r="C7007" s="92" t="str">
        <f>IFERROR(VLOOKUP(B7007,Tabla_CyP,2,FALSE),"")</f>
        <v/>
      </c>
      <c r="D7007" s="97"/>
      <c r="E7007" s="98"/>
      <c r="F7007" s="96" t="s">
        <v>26</v>
      </c>
      <c r="G7007" s="283" t="str">
        <f>IFERROR(VLOOKUP(B7007,Tabla_CyP,4,FALSE),"")</f>
        <v/>
      </c>
    </row>
    <row r="7008" spans="1:7" ht="24" customHeight="1" x14ac:dyDescent="0.2">
      <c r="A7008" s="281"/>
      <c r="B7008" s="91"/>
      <c r="D7008" s="97"/>
      <c r="E7008" s="98"/>
      <c r="G7008" s="282"/>
    </row>
    <row r="7009" spans="1:123" ht="24" customHeight="1" x14ac:dyDescent="0.2">
      <c r="A7009" s="334" t="s">
        <v>507</v>
      </c>
      <c r="B7009" s="335"/>
      <c r="C7009" s="336" t="s">
        <v>0</v>
      </c>
      <c r="D7009" s="336" t="s">
        <v>27</v>
      </c>
      <c r="E7009" s="338" t="s">
        <v>28</v>
      </c>
      <c r="F7009" s="340" t="s">
        <v>29</v>
      </c>
      <c r="G7009" s="340" t="s">
        <v>30</v>
      </c>
    </row>
    <row r="7010" spans="1:123" s="97" customFormat="1" ht="24" customHeight="1" x14ac:dyDescent="0.2">
      <c r="A7010" s="102" t="s">
        <v>508</v>
      </c>
      <c r="B7010" s="102" t="s">
        <v>509</v>
      </c>
      <c r="C7010" s="337"/>
      <c r="D7010" s="337"/>
      <c r="E7010" s="339"/>
      <c r="F7010" s="341"/>
      <c r="G7010" s="341"/>
      <c r="H7010" s="230"/>
      <c r="I7010" s="230"/>
      <c r="J7010" s="230"/>
      <c r="K7010" s="230"/>
      <c r="L7010" s="230"/>
      <c r="M7010" s="230"/>
      <c r="N7010" s="230"/>
      <c r="O7010" s="230"/>
      <c r="P7010" s="230"/>
      <c r="Q7010" s="230"/>
      <c r="R7010" s="230"/>
      <c r="S7010" s="230"/>
      <c r="T7010" s="230"/>
      <c r="U7010" s="230"/>
      <c r="V7010" s="230"/>
      <c r="W7010" s="230"/>
      <c r="X7010" s="230"/>
      <c r="Y7010" s="230"/>
      <c r="Z7010" s="230"/>
      <c r="AA7010" s="230"/>
      <c r="AB7010" s="230"/>
      <c r="AC7010" s="230"/>
      <c r="AD7010" s="230"/>
      <c r="AE7010" s="230"/>
      <c r="AF7010" s="230"/>
      <c r="AG7010" s="230"/>
      <c r="AH7010" s="230"/>
      <c r="AI7010" s="230"/>
      <c r="AJ7010" s="230"/>
      <c r="AK7010" s="230"/>
      <c r="AL7010" s="230"/>
      <c r="AM7010" s="230"/>
      <c r="AN7010" s="230"/>
      <c r="AO7010" s="230"/>
      <c r="AP7010" s="230"/>
      <c r="AQ7010" s="230"/>
      <c r="AR7010" s="230"/>
      <c r="AS7010" s="230"/>
      <c r="AT7010" s="230"/>
      <c r="AU7010" s="230"/>
      <c r="AV7010" s="230"/>
      <c r="AW7010" s="230"/>
      <c r="AX7010" s="230"/>
      <c r="AY7010" s="230"/>
      <c r="AZ7010" s="230"/>
      <c r="BA7010" s="230"/>
      <c r="BB7010" s="230"/>
      <c r="BC7010" s="230"/>
      <c r="BD7010" s="230"/>
      <c r="BE7010" s="230"/>
      <c r="BF7010" s="230"/>
      <c r="BG7010" s="230"/>
      <c r="BH7010" s="230"/>
      <c r="BI7010" s="230"/>
      <c r="BJ7010" s="230"/>
      <c r="BK7010" s="230"/>
      <c r="BL7010" s="230"/>
      <c r="BM7010" s="230"/>
      <c r="BN7010" s="230"/>
      <c r="BO7010" s="230"/>
      <c r="BP7010" s="230"/>
      <c r="BQ7010" s="230"/>
      <c r="BR7010" s="230"/>
      <c r="BS7010" s="230"/>
      <c r="BT7010" s="230"/>
      <c r="BU7010" s="230"/>
      <c r="BV7010" s="230"/>
      <c r="BW7010" s="230"/>
      <c r="BX7010" s="230"/>
      <c r="BY7010" s="230"/>
      <c r="BZ7010" s="230"/>
      <c r="CA7010" s="230"/>
      <c r="CB7010" s="230"/>
      <c r="CC7010" s="230"/>
      <c r="CD7010" s="230"/>
      <c r="CE7010" s="230"/>
      <c r="CF7010" s="230"/>
      <c r="CG7010" s="230"/>
      <c r="CH7010" s="230"/>
      <c r="CI7010" s="230"/>
      <c r="CJ7010" s="230"/>
      <c r="CK7010" s="230"/>
      <c r="CL7010" s="230"/>
      <c r="CM7010" s="230"/>
      <c r="CN7010" s="230"/>
      <c r="CO7010" s="230"/>
      <c r="CP7010" s="230"/>
      <c r="CQ7010" s="230"/>
      <c r="CR7010" s="230"/>
      <c r="CS7010" s="230"/>
      <c r="CT7010" s="230"/>
      <c r="CU7010" s="230"/>
      <c r="CV7010" s="230"/>
      <c r="CW7010" s="230"/>
      <c r="CX7010" s="230"/>
      <c r="CY7010" s="230"/>
      <c r="CZ7010" s="230"/>
      <c r="DA7010" s="230"/>
      <c r="DB7010" s="230"/>
      <c r="DC7010" s="230"/>
      <c r="DD7010" s="230"/>
      <c r="DE7010" s="230"/>
      <c r="DF7010" s="230"/>
      <c r="DG7010" s="230"/>
      <c r="DH7010" s="230"/>
      <c r="DI7010" s="230"/>
      <c r="DJ7010" s="230"/>
      <c r="DK7010" s="230"/>
      <c r="DL7010" s="230"/>
      <c r="DM7010" s="230"/>
      <c r="DN7010" s="230"/>
      <c r="DO7010" s="230"/>
      <c r="DP7010" s="230"/>
      <c r="DQ7010" s="230"/>
      <c r="DR7010" s="230"/>
      <c r="DS7010" s="230"/>
    </row>
    <row r="7011" spans="1:123" ht="24" customHeight="1" x14ac:dyDescent="0.2">
      <c r="A7011" s="284"/>
      <c r="B7011" s="103"/>
      <c r="C7011" s="143" t="s">
        <v>604</v>
      </c>
      <c r="D7011" s="104"/>
      <c r="E7011" s="105"/>
      <c r="F7011" s="106"/>
      <c r="G7011" s="285"/>
    </row>
    <row r="7012" spans="1:123" s="229" customFormat="1" ht="24" customHeight="1" x14ac:dyDescent="0.2">
      <c r="A7012" s="224" t="str">
        <f t="shared" ref="A7012:A7025" si="2101">IFERROR(VLOOKUP(C7012,Tabla_Insumos,4,FALSE),"")</f>
        <v/>
      </c>
      <c r="B7012" s="222" t="str">
        <f>IFERROR(VLOOKUP(C7012,Tabla_Insumos,5,FALSE),"")</f>
        <v/>
      </c>
      <c r="C7012" s="223"/>
      <c r="D7012" s="224" t="str">
        <f t="shared" ref="D7012:D7025" si="2102">IFERROR(VLOOKUP(C7012,Tabla_Insumos,2,FALSE),"")</f>
        <v/>
      </c>
      <c r="E7012" s="225"/>
      <c r="F7012" s="226">
        <f t="shared" ref="F7012:F7025" si="2103">IFERROR(VLOOKUP(C7012,Tabla_Insumos,3,FALSE),0)</f>
        <v>0</v>
      </c>
      <c r="G7012" s="286">
        <f>ROUND(E7012*F7012,2)</f>
        <v>0</v>
      </c>
    </row>
    <row r="7013" spans="1:123" s="229" customFormat="1" ht="24" customHeight="1" x14ac:dyDescent="0.2">
      <c r="A7013" s="224" t="str">
        <f t="shared" si="2101"/>
        <v/>
      </c>
      <c r="B7013" s="222" t="str">
        <f t="shared" ref="B7013:B7025" si="2104">IFERROR(VLOOKUP(C7013,Tabla_Insumos,5,FALSE),"")</f>
        <v/>
      </c>
      <c r="C7013" s="223"/>
      <c r="D7013" s="224" t="str">
        <f t="shared" si="2102"/>
        <v/>
      </c>
      <c r="E7013" s="225"/>
      <c r="F7013" s="226">
        <f t="shared" si="2103"/>
        <v>0</v>
      </c>
      <c r="G7013" s="286">
        <f t="shared" ref="G7013:G7025" si="2105">ROUND(E7013*F7013,2)</f>
        <v>0</v>
      </c>
    </row>
    <row r="7014" spans="1:123" s="229" customFormat="1" ht="24" customHeight="1" x14ac:dyDescent="0.2">
      <c r="A7014" s="224" t="str">
        <f t="shared" si="2101"/>
        <v/>
      </c>
      <c r="B7014" s="222" t="str">
        <f t="shared" si="2104"/>
        <v/>
      </c>
      <c r="C7014" s="223"/>
      <c r="D7014" s="224" t="str">
        <f t="shared" si="2102"/>
        <v/>
      </c>
      <c r="E7014" s="225"/>
      <c r="F7014" s="226">
        <f t="shared" si="2103"/>
        <v>0</v>
      </c>
      <c r="G7014" s="286">
        <f t="shared" si="2105"/>
        <v>0</v>
      </c>
    </row>
    <row r="7015" spans="1:123" s="229" customFormat="1" ht="24" customHeight="1" x14ac:dyDescent="0.2">
      <c r="A7015" s="224" t="str">
        <f t="shared" si="2101"/>
        <v/>
      </c>
      <c r="B7015" s="222" t="str">
        <f t="shared" si="2104"/>
        <v/>
      </c>
      <c r="C7015" s="223"/>
      <c r="D7015" s="224" t="str">
        <f t="shared" si="2102"/>
        <v/>
      </c>
      <c r="E7015" s="225"/>
      <c r="F7015" s="226">
        <f t="shared" si="2103"/>
        <v>0</v>
      </c>
      <c r="G7015" s="286">
        <f t="shared" si="2105"/>
        <v>0</v>
      </c>
    </row>
    <row r="7016" spans="1:123" s="229" customFormat="1" ht="24" customHeight="1" x14ac:dyDescent="0.2">
      <c r="A7016" s="224" t="str">
        <f t="shared" si="2101"/>
        <v/>
      </c>
      <c r="B7016" s="222" t="str">
        <f t="shared" si="2104"/>
        <v/>
      </c>
      <c r="C7016" s="223"/>
      <c r="D7016" s="224" t="str">
        <f t="shared" si="2102"/>
        <v/>
      </c>
      <c r="E7016" s="225"/>
      <c r="F7016" s="226">
        <f t="shared" si="2103"/>
        <v>0</v>
      </c>
      <c r="G7016" s="286">
        <f t="shared" si="2105"/>
        <v>0</v>
      </c>
    </row>
    <row r="7017" spans="1:123" s="229" customFormat="1" ht="24" customHeight="1" x14ac:dyDescent="0.2">
      <c r="A7017" s="224" t="str">
        <f t="shared" si="2101"/>
        <v/>
      </c>
      <c r="B7017" s="222" t="str">
        <f t="shared" si="2104"/>
        <v/>
      </c>
      <c r="C7017" s="223"/>
      <c r="D7017" s="224" t="str">
        <f t="shared" si="2102"/>
        <v/>
      </c>
      <c r="E7017" s="225"/>
      <c r="F7017" s="226">
        <f t="shared" si="2103"/>
        <v>0</v>
      </c>
      <c r="G7017" s="286">
        <f t="shared" si="2105"/>
        <v>0</v>
      </c>
    </row>
    <row r="7018" spans="1:123" s="229" customFormat="1" ht="24" customHeight="1" x14ac:dyDescent="0.2">
      <c r="A7018" s="224" t="str">
        <f t="shared" si="2101"/>
        <v/>
      </c>
      <c r="B7018" s="222" t="str">
        <f t="shared" si="2104"/>
        <v/>
      </c>
      <c r="C7018" s="223"/>
      <c r="D7018" s="224" t="str">
        <f t="shared" si="2102"/>
        <v/>
      </c>
      <c r="E7018" s="225"/>
      <c r="F7018" s="226">
        <f t="shared" si="2103"/>
        <v>0</v>
      </c>
      <c r="G7018" s="286">
        <f t="shared" si="2105"/>
        <v>0</v>
      </c>
    </row>
    <row r="7019" spans="1:123" s="229" customFormat="1" ht="24" customHeight="1" x14ac:dyDescent="0.2">
      <c r="A7019" s="224" t="str">
        <f t="shared" si="2101"/>
        <v/>
      </c>
      <c r="B7019" s="222" t="str">
        <f t="shared" si="2104"/>
        <v/>
      </c>
      <c r="C7019" s="223"/>
      <c r="D7019" s="224" t="str">
        <f t="shared" si="2102"/>
        <v/>
      </c>
      <c r="E7019" s="225"/>
      <c r="F7019" s="226">
        <f t="shared" si="2103"/>
        <v>0</v>
      </c>
      <c r="G7019" s="286">
        <f t="shared" si="2105"/>
        <v>0</v>
      </c>
    </row>
    <row r="7020" spans="1:123" s="229" customFormat="1" ht="24" customHeight="1" x14ac:dyDescent="0.2">
      <c r="A7020" s="224" t="str">
        <f t="shared" si="2101"/>
        <v/>
      </c>
      <c r="B7020" s="222" t="str">
        <f t="shared" si="2104"/>
        <v/>
      </c>
      <c r="C7020" s="223"/>
      <c r="D7020" s="224" t="str">
        <f t="shared" si="2102"/>
        <v/>
      </c>
      <c r="E7020" s="225"/>
      <c r="F7020" s="226">
        <f t="shared" si="2103"/>
        <v>0</v>
      </c>
      <c r="G7020" s="286">
        <f t="shared" si="2105"/>
        <v>0</v>
      </c>
    </row>
    <row r="7021" spans="1:123" s="229" customFormat="1" ht="24" customHeight="1" x14ac:dyDescent="0.2">
      <c r="A7021" s="224" t="str">
        <f t="shared" si="2101"/>
        <v/>
      </c>
      <c r="B7021" s="222" t="str">
        <f t="shared" si="2104"/>
        <v/>
      </c>
      <c r="C7021" s="223"/>
      <c r="D7021" s="224" t="str">
        <f t="shared" si="2102"/>
        <v/>
      </c>
      <c r="E7021" s="225"/>
      <c r="F7021" s="226">
        <f t="shared" si="2103"/>
        <v>0</v>
      </c>
      <c r="G7021" s="286">
        <f t="shared" si="2105"/>
        <v>0</v>
      </c>
    </row>
    <row r="7022" spans="1:123" s="229" customFormat="1" ht="24" customHeight="1" x14ac:dyDescent="0.2">
      <c r="A7022" s="224" t="str">
        <f t="shared" si="2101"/>
        <v/>
      </c>
      <c r="B7022" s="222" t="str">
        <f t="shared" si="2104"/>
        <v/>
      </c>
      <c r="C7022" s="223"/>
      <c r="D7022" s="224" t="str">
        <f t="shared" si="2102"/>
        <v/>
      </c>
      <c r="E7022" s="225"/>
      <c r="F7022" s="226">
        <f t="shared" si="2103"/>
        <v>0</v>
      </c>
      <c r="G7022" s="286">
        <f t="shared" si="2105"/>
        <v>0</v>
      </c>
    </row>
    <row r="7023" spans="1:123" s="229" customFormat="1" ht="24" customHeight="1" x14ac:dyDescent="0.2">
      <c r="A7023" s="224" t="str">
        <f t="shared" si="2101"/>
        <v/>
      </c>
      <c r="B7023" s="222" t="str">
        <f t="shared" si="2104"/>
        <v/>
      </c>
      <c r="C7023" s="223"/>
      <c r="D7023" s="224" t="str">
        <f t="shared" si="2102"/>
        <v/>
      </c>
      <c r="E7023" s="225"/>
      <c r="F7023" s="226">
        <f t="shared" si="2103"/>
        <v>0</v>
      </c>
      <c r="G7023" s="286">
        <f t="shared" si="2105"/>
        <v>0</v>
      </c>
    </row>
    <row r="7024" spans="1:123" s="229" customFormat="1" ht="24" customHeight="1" x14ac:dyDescent="0.2">
      <c r="A7024" s="224" t="str">
        <f t="shared" si="2101"/>
        <v/>
      </c>
      <c r="B7024" s="222" t="str">
        <f t="shared" si="2104"/>
        <v/>
      </c>
      <c r="C7024" s="223"/>
      <c r="D7024" s="224" t="str">
        <f t="shared" si="2102"/>
        <v/>
      </c>
      <c r="E7024" s="225"/>
      <c r="F7024" s="226">
        <f t="shared" si="2103"/>
        <v>0</v>
      </c>
      <c r="G7024" s="286">
        <f t="shared" si="2105"/>
        <v>0</v>
      </c>
    </row>
    <row r="7025" spans="1:7" s="229" customFormat="1" ht="24" customHeight="1" x14ac:dyDescent="0.2">
      <c r="A7025" s="224" t="str">
        <f t="shared" si="2101"/>
        <v/>
      </c>
      <c r="B7025" s="222" t="str">
        <f t="shared" si="2104"/>
        <v/>
      </c>
      <c r="C7025" s="223"/>
      <c r="D7025" s="224" t="str">
        <f t="shared" si="2102"/>
        <v/>
      </c>
      <c r="E7025" s="225"/>
      <c r="F7025" s="227">
        <f t="shared" si="2103"/>
        <v>0</v>
      </c>
      <c r="G7025" s="286">
        <f t="shared" si="2105"/>
        <v>0</v>
      </c>
    </row>
    <row r="7026" spans="1:7" ht="24" customHeight="1" x14ac:dyDescent="0.2">
      <c r="A7026" s="287"/>
      <c r="D7026" s="97"/>
      <c r="E7026" s="98"/>
      <c r="F7026" s="273" t="s">
        <v>31</v>
      </c>
      <c r="G7026" s="288">
        <f>SUBTOTAL(9,G7012:G7025)</f>
        <v>0</v>
      </c>
    </row>
    <row r="7027" spans="1:7" ht="24" customHeight="1" x14ac:dyDescent="0.2">
      <c r="A7027" s="287"/>
      <c r="C7027" s="107" t="s">
        <v>605</v>
      </c>
      <c r="D7027" s="97"/>
      <c r="E7027" s="98"/>
      <c r="G7027" s="289"/>
    </row>
    <row r="7028" spans="1:7" s="229" customFormat="1" ht="24" customHeight="1" x14ac:dyDescent="0.2">
      <c r="A7028" s="224" t="str">
        <f t="shared" ref="A7028:A7035" si="2106">IFERROR(VLOOKUP(C7028,Tabla_Insumos,4,FALSE),"")</f>
        <v/>
      </c>
      <c r="B7028" s="222">
        <f t="shared" ref="B7028:B7035" si="2107">IFERROR(VLOOKUP(A7028,Tabla_Indices,5,FALSE),"")</f>
        <v>0</v>
      </c>
      <c r="C7028" s="223"/>
      <c r="D7028" s="224" t="str">
        <f t="shared" ref="D7028:D7035" si="2108">IFERROR(VLOOKUP(C7028,Tabla_Insumos,2,FALSE),"")</f>
        <v/>
      </c>
      <c r="E7028" s="225"/>
      <c r="F7028" s="228">
        <f t="shared" ref="F7028:F7035" si="2109">IFERROR(VLOOKUP(C7028,Tabla_Insumos,3,FALSE),0)</f>
        <v>0</v>
      </c>
      <c r="G7028" s="286">
        <f>ROUND(E7028*F7028,2)</f>
        <v>0</v>
      </c>
    </row>
    <row r="7029" spans="1:7" s="229" customFormat="1" ht="24" customHeight="1" x14ac:dyDescent="0.2">
      <c r="A7029" s="224" t="str">
        <f t="shared" si="2106"/>
        <v/>
      </c>
      <c r="B7029" s="222">
        <f t="shared" si="2107"/>
        <v>0</v>
      </c>
      <c r="C7029" s="223"/>
      <c r="D7029" s="224" t="str">
        <f t="shared" si="2108"/>
        <v/>
      </c>
      <c r="E7029" s="225"/>
      <c r="F7029" s="228">
        <f t="shared" si="2109"/>
        <v>0</v>
      </c>
      <c r="G7029" s="286">
        <f>ROUND(E7029*F7029,2)</f>
        <v>0</v>
      </c>
    </row>
    <row r="7030" spans="1:7" s="229" customFormat="1" ht="24" customHeight="1" x14ac:dyDescent="0.2">
      <c r="A7030" s="224" t="str">
        <f t="shared" si="2106"/>
        <v/>
      </c>
      <c r="B7030" s="222">
        <f t="shared" si="2107"/>
        <v>0</v>
      </c>
      <c r="C7030" s="223"/>
      <c r="D7030" s="224" t="str">
        <f t="shared" si="2108"/>
        <v/>
      </c>
      <c r="E7030" s="225"/>
      <c r="F7030" s="228">
        <f t="shared" si="2109"/>
        <v>0</v>
      </c>
      <c r="G7030" s="286">
        <f t="shared" ref="G7030:G7035" si="2110">ROUND(E7030*F7030,2)</f>
        <v>0</v>
      </c>
    </row>
    <row r="7031" spans="1:7" s="229" customFormat="1" ht="24" customHeight="1" x14ac:dyDescent="0.2">
      <c r="A7031" s="224" t="str">
        <f t="shared" si="2106"/>
        <v/>
      </c>
      <c r="B7031" s="222">
        <f t="shared" si="2107"/>
        <v>0</v>
      </c>
      <c r="C7031" s="223"/>
      <c r="D7031" s="224" t="str">
        <f t="shared" si="2108"/>
        <v/>
      </c>
      <c r="E7031" s="225"/>
      <c r="F7031" s="228">
        <f t="shared" si="2109"/>
        <v>0</v>
      </c>
      <c r="G7031" s="286">
        <f t="shared" si="2110"/>
        <v>0</v>
      </c>
    </row>
    <row r="7032" spans="1:7" s="229" customFormat="1" ht="24" customHeight="1" x14ac:dyDescent="0.2">
      <c r="A7032" s="224" t="str">
        <f t="shared" si="2106"/>
        <v/>
      </c>
      <c r="B7032" s="222">
        <f t="shared" si="2107"/>
        <v>0</v>
      </c>
      <c r="C7032" s="223"/>
      <c r="D7032" s="224" t="str">
        <f t="shared" si="2108"/>
        <v/>
      </c>
      <c r="E7032" s="225"/>
      <c r="F7032" s="226">
        <f t="shared" si="2109"/>
        <v>0</v>
      </c>
      <c r="G7032" s="286">
        <f t="shared" si="2110"/>
        <v>0</v>
      </c>
    </row>
    <row r="7033" spans="1:7" s="229" customFormat="1" ht="24" customHeight="1" x14ac:dyDescent="0.2">
      <c r="A7033" s="224" t="str">
        <f t="shared" si="2106"/>
        <v/>
      </c>
      <c r="B7033" s="222">
        <f t="shared" si="2107"/>
        <v>0</v>
      </c>
      <c r="C7033" s="223"/>
      <c r="D7033" s="224" t="str">
        <f t="shared" si="2108"/>
        <v/>
      </c>
      <c r="E7033" s="225"/>
      <c r="F7033" s="226">
        <f t="shared" si="2109"/>
        <v>0</v>
      </c>
      <c r="G7033" s="286">
        <f t="shared" si="2110"/>
        <v>0</v>
      </c>
    </row>
    <row r="7034" spans="1:7" s="229" customFormat="1" ht="24" customHeight="1" x14ac:dyDescent="0.2">
      <c r="A7034" s="224" t="str">
        <f t="shared" si="2106"/>
        <v/>
      </c>
      <c r="B7034" s="222">
        <f t="shared" si="2107"/>
        <v>0</v>
      </c>
      <c r="C7034" s="223"/>
      <c r="D7034" s="224" t="str">
        <f t="shared" si="2108"/>
        <v/>
      </c>
      <c r="E7034" s="225"/>
      <c r="F7034" s="226">
        <f t="shared" si="2109"/>
        <v>0</v>
      </c>
      <c r="G7034" s="286">
        <f t="shared" si="2110"/>
        <v>0</v>
      </c>
    </row>
    <row r="7035" spans="1:7" s="229" customFormat="1" ht="24" customHeight="1" x14ac:dyDescent="0.2">
      <c r="A7035" s="224" t="str">
        <f t="shared" si="2106"/>
        <v/>
      </c>
      <c r="B7035" s="222">
        <f t="shared" si="2107"/>
        <v>0</v>
      </c>
      <c r="C7035" s="223"/>
      <c r="D7035" s="224" t="str">
        <f t="shared" si="2108"/>
        <v/>
      </c>
      <c r="E7035" s="225"/>
      <c r="F7035" s="226">
        <f t="shared" si="2109"/>
        <v>0</v>
      </c>
      <c r="G7035" s="286">
        <f t="shared" si="2110"/>
        <v>0</v>
      </c>
    </row>
    <row r="7036" spans="1:7" ht="24" customHeight="1" x14ac:dyDescent="0.2">
      <c r="A7036" s="287"/>
      <c r="D7036" s="97"/>
      <c r="E7036" s="98"/>
      <c r="F7036" s="273" t="s">
        <v>32</v>
      </c>
      <c r="G7036" s="288">
        <f>SUBTOTAL(9,G7028:G7035)</f>
        <v>0</v>
      </c>
    </row>
    <row r="7037" spans="1:7" ht="24" customHeight="1" x14ac:dyDescent="0.2">
      <c r="A7037" s="287"/>
      <c r="C7037" s="107" t="s">
        <v>606</v>
      </c>
      <c r="D7037" s="97"/>
      <c r="E7037" s="98"/>
      <c r="G7037" s="289"/>
    </row>
    <row r="7038" spans="1:7" s="229" customFormat="1" ht="24" customHeight="1" x14ac:dyDescent="0.2">
      <c r="A7038" s="224" t="str">
        <f t="shared" ref="A7038:A7046" si="2111">IFERROR(VLOOKUP(C7038,Tabla_Insumos,4,FALSE),"")</f>
        <v/>
      </c>
      <c r="B7038" s="222" t="str">
        <f t="shared" ref="B7038:B7046" si="2112">IFERROR(VLOOKUP(C7038,Tabla_Insumos,5,FALSE),"")</f>
        <v/>
      </c>
      <c r="C7038" s="223"/>
      <c r="D7038" s="224" t="str">
        <f t="shared" ref="D7038:D7046" si="2113">IFERROR(VLOOKUP(C7038,Tabla_Insumos,2,FALSE),"")</f>
        <v/>
      </c>
      <c r="E7038" s="225"/>
      <c r="F7038" s="226">
        <f t="shared" ref="F7038:F7046" si="2114">IFERROR(VLOOKUP(C7038,Tabla_Insumos,3,FALSE),0)</f>
        <v>0</v>
      </c>
      <c r="G7038" s="286">
        <f t="shared" ref="G7038:G7046" si="2115">ROUND(E7038*F7038,2)</f>
        <v>0</v>
      </c>
    </row>
    <row r="7039" spans="1:7" s="229" customFormat="1" ht="24" customHeight="1" x14ac:dyDescent="0.2">
      <c r="A7039" s="224" t="str">
        <f t="shared" si="2111"/>
        <v/>
      </c>
      <c r="B7039" s="222" t="str">
        <f t="shared" si="2112"/>
        <v/>
      </c>
      <c r="C7039" s="223"/>
      <c r="D7039" s="224" t="str">
        <f t="shared" si="2113"/>
        <v/>
      </c>
      <c r="E7039" s="225"/>
      <c r="F7039" s="226">
        <f t="shared" si="2114"/>
        <v>0</v>
      </c>
      <c r="G7039" s="286">
        <f t="shared" si="2115"/>
        <v>0</v>
      </c>
    </row>
    <row r="7040" spans="1:7" s="229" customFormat="1" ht="24" customHeight="1" x14ac:dyDescent="0.2">
      <c r="A7040" s="224" t="str">
        <f t="shared" si="2111"/>
        <v/>
      </c>
      <c r="B7040" s="222" t="str">
        <f t="shared" si="2112"/>
        <v/>
      </c>
      <c r="C7040" s="223"/>
      <c r="D7040" s="224" t="str">
        <f t="shared" si="2113"/>
        <v/>
      </c>
      <c r="E7040" s="225"/>
      <c r="F7040" s="226">
        <f t="shared" si="2114"/>
        <v>0</v>
      </c>
      <c r="G7040" s="286">
        <f t="shared" si="2115"/>
        <v>0</v>
      </c>
    </row>
    <row r="7041" spans="1:7" s="229" customFormat="1" ht="24" customHeight="1" x14ac:dyDescent="0.2">
      <c r="A7041" s="224" t="str">
        <f t="shared" si="2111"/>
        <v/>
      </c>
      <c r="B7041" s="222" t="str">
        <f t="shared" si="2112"/>
        <v/>
      </c>
      <c r="C7041" s="223"/>
      <c r="D7041" s="224" t="str">
        <f t="shared" si="2113"/>
        <v/>
      </c>
      <c r="E7041" s="225"/>
      <c r="F7041" s="226">
        <f t="shared" si="2114"/>
        <v>0</v>
      </c>
      <c r="G7041" s="286">
        <f t="shared" si="2115"/>
        <v>0</v>
      </c>
    </row>
    <row r="7042" spans="1:7" s="229" customFormat="1" ht="24" customHeight="1" x14ac:dyDescent="0.2">
      <c r="A7042" s="224" t="str">
        <f t="shared" si="2111"/>
        <v/>
      </c>
      <c r="B7042" s="222" t="str">
        <f t="shared" si="2112"/>
        <v/>
      </c>
      <c r="C7042" s="223"/>
      <c r="D7042" s="224" t="str">
        <f t="shared" si="2113"/>
        <v/>
      </c>
      <c r="E7042" s="225"/>
      <c r="F7042" s="226">
        <f t="shared" si="2114"/>
        <v>0</v>
      </c>
      <c r="G7042" s="286">
        <f t="shared" si="2115"/>
        <v>0</v>
      </c>
    </row>
    <row r="7043" spans="1:7" s="229" customFormat="1" ht="24" customHeight="1" x14ac:dyDescent="0.2">
      <c r="A7043" s="224" t="str">
        <f t="shared" si="2111"/>
        <v/>
      </c>
      <c r="B7043" s="222" t="str">
        <f t="shared" si="2112"/>
        <v/>
      </c>
      <c r="C7043" s="223"/>
      <c r="D7043" s="224" t="str">
        <f t="shared" si="2113"/>
        <v/>
      </c>
      <c r="E7043" s="225"/>
      <c r="F7043" s="226">
        <f t="shared" si="2114"/>
        <v>0</v>
      </c>
      <c r="G7043" s="286">
        <f t="shared" si="2115"/>
        <v>0</v>
      </c>
    </row>
    <row r="7044" spans="1:7" s="229" customFormat="1" ht="24" customHeight="1" x14ac:dyDescent="0.2">
      <c r="A7044" s="224" t="str">
        <f t="shared" si="2111"/>
        <v/>
      </c>
      <c r="B7044" s="222" t="str">
        <f t="shared" si="2112"/>
        <v/>
      </c>
      <c r="C7044" s="223"/>
      <c r="D7044" s="224" t="str">
        <f t="shared" si="2113"/>
        <v/>
      </c>
      <c r="E7044" s="225"/>
      <c r="F7044" s="226">
        <f t="shared" si="2114"/>
        <v>0</v>
      </c>
      <c r="G7044" s="286">
        <f t="shared" si="2115"/>
        <v>0</v>
      </c>
    </row>
    <row r="7045" spans="1:7" s="229" customFormat="1" ht="24" customHeight="1" x14ac:dyDescent="0.2">
      <c r="A7045" s="224" t="str">
        <f t="shared" si="2111"/>
        <v/>
      </c>
      <c r="B7045" s="222" t="str">
        <f t="shared" si="2112"/>
        <v/>
      </c>
      <c r="C7045" s="223"/>
      <c r="D7045" s="224" t="str">
        <f t="shared" si="2113"/>
        <v/>
      </c>
      <c r="E7045" s="225"/>
      <c r="F7045" s="226">
        <f t="shared" si="2114"/>
        <v>0</v>
      </c>
      <c r="G7045" s="286">
        <f t="shared" si="2115"/>
        <v>0</v>
      </c>
    </row>
    <row r="7046" spans="1:7" s="229" customFormat="1" ht="24" customHeight="1" x14ac:dyDescent="0.2">
      <c r="A7046" s="224" t="str">
        <f t="shared" si="2111"/>
        <v/>
      </c>
      <c r="B7046" s="222" t="str">
        <f t="shared" si="2112"/>
        <v/>
      </c>
      <c r="C7046" s="223"/>
      <c r="D7046" s="224" t="str">
        <f t="shared" si="2113"/>
        <v/>
      </c>
      <c r="E7046" s="225"/>
      <c r="F7046" s="226">
        <f t="shared" si="2114"/>
        <v>0</v>
      </c>
      <c r="G7046" s="286">
        <f t="shared" si="2115"/>
        <v>0</v>
      </c>
    </row>
    <row r="7047" spans="1:7" ht="24" customHeight="1" x14ac:dyDescent="0.2">
      <c r="A7047" s="290"/>
      <c r="B7047" s="97"/>
      <c r="D7047" s="97"/>
      <c r="E7047" s="98"/>
      <c r="F7047" s="273" t="s">
        <v>33</v>
      </c>
      <c r="G7047" s="288">
        <f>SUBTOTAL(9,G7038:G7046)</f>
        <v>0</v>
      </c>
    </row>
    <row r="7048" spans="1:7" ht="24" customHeight="1" x14ac:dyDescent="0.2">
      <c r="A7048" s="291"/>
      <c r="B7048" s="97"/>
      <c r="D7048" s="97"/>
      <c r="E7048" s="98"/>
      <c r="G7048" s="289"/>
    </row>
    <row r="7049" spans="1:7" ht="24" customHeight="1" x14ac:dyDescent="0.2">
      <c r="A7049" s="292" t="str">
        <f>B7007</f>
        <v/>
      </c>
      <c r="B7049" s="293" t="str">
        <f>C7007</f>
        <v/>
      </c>
      <c r="C7049" s="104"/>
      <c r="D7049" s="104" t="s">
        <v>34</v>
      </c>
      <c r="E7049" s="105"/>
      <c r="F7049" s="295" t="s">
        <v>35</v>
      </c>
      <c r="G7049" s="294">
        <f>SUBTOTAL(9,G7012:G7048)</f>
        <v>0</v>
      </c>
    </row>
    <row r="7051" spans="1:7" ht="24" customHeight="1" x14ac:dyDescent="0.2">
      <c r="A7051" s="274" t="s">
        <v>37</v>
      </c>
      <c r="B7051" s="275"/>
      <c r="C7051" s="275"/>
      <c r="D7051" s="275"/>
      <c r="E7051" s="275"/>
      <c r="F7051" s="275"/>
      <c r="G7051" s="276"/>
    </row>
    <row r="7052" spans="1:7" ht="24" customHeight="1" x14ac:dyDescent="0.2">
      <c r="A7052" s="277" t="s">
        <v>602</v>
      </c>
      <c r="B7052" s="93" t="str">
        <f>Comitente</f>
        <v>DIRECCION PROVINCIAL DE ESPACIOS VERDES</v>
      </c>
      <c r="C7052" s="89"/>
      <c r="D7052" s="94"/>
      <c r="E7052" s="94"/>
      <c r="F7052" s="95"/>
      <c r="G7052" s="278"/>
    </row>
    <row r="7053" spans="1:7" ht="24" customHeight="1" x14ac:dyDescent="0.2">
      <c r="A7053" s="277" t="s">
        <v>603</v>
      </c>
      <c r="B7053" s="93">
        <f>Contratista</f>
        <v>0</v>
      </c>
      <c r="C7053" s="90"/>
      <c r="D7053" s="90"/>
      <c r="E7053" s="90"/>
      <c r="F7053" s="96"/>
      <c r="G7053" s="279"/>
    </row>
    <row r="7054" spans="1:7" ht="24" customHeight="1" x14ac:dyDescent="0.2">
      <c r="A7054" s="277" t="s">
        <v>24</v>
      </c>
      <c r="B7054" s="93" t="str">
        <f>Obra</f>
        <v>EXTRACCION DE MANGRULLO EXISTENTE, PROVISION DE NUEVO MANGRULLO Y REFUNCIONALIZACION DE JUEGOS DE NIÑOS EN PARQUE DE MAYO</v>
      </c>
      <c r="C7054" s="90"/>
      <c r="D7054" s="90"/>
      <c r="E7054" s="90"/>
      <c r="F7054" s="96" t="s">
        <v>38</v>
      </c>
      <c r="G7054" s="280">
        <f>Fecha_Base</f>
        <v>44865</v>
      </c>
    </row>
    <row r="7055" spans="1:7" ht="24" customHeight="1" x14ac:dyDescent="0.2">
      <c r="A7055" s="281" t="s">
        <v>601</v>
      </c>
      <c r="B7055" s="91" t="str">
        <f>Ubicación</f>
        <v>CAPITAL</v>
      </c>
      <c r="C7055" s="91"/>
      <c r="D7055" s="97"/>
      <c r="E7055" s="98"/>
      <c r="G7055" s="282"/>
    </row>
    <row r="7056" spans="1:7" ht="24" customHeight="1" x14ac:dyDescent="0.2">
      <c r="A7056" s="281" t="s">
        <v>39</v>
      </c>
      <c r="B7056" s="100" t="str">
        <f>IFERROR(VALUE(LEFT(B7057,FIND(".",B7057)-1)),"")</f>
        <v/>
      </c>
      <c r="C7056" s="92" t="str">
        <f>IFERROR(VLOOKUP(B7056,Tabla_CyP,2,FALSE),"")</f>
        <v/>
      </c>
      <c r="E7056" s="98"/>
      <c r="G7056" s="282"/>
    </row>
    <row r="7057" spans="1:123" ht="24" customHeight="1" x14ac:dyDescent="0.2">
      <c r="A7057" s="281" t="s">
        <v>25</v>
      </c>
      <c r="B7057" s="101" t="str">
        <f>IFERROR(VLOOKUP(COUNTIF($A$1:A7057,"ANALISIS DE PRECIOS"),Tabla_NumeroItem,2,FALSE),"")</f>
        <v/>
      </c>
      <c r="C7057" s="92" t="str">
        <f>IFERROR(VLOOKUP(B7057,Tabla_CyP,2,FALSE),"")</f>
        <v/>
      </c>
      <c r="D7057" s="97"/>
      <c r="E7057" s="98"/>
      <c r="F7057" s="96" t="s">
        <v>26</v>
      </c>
      <c r="G7057" s="283" t="str">
        <f>IFERROR(VLOOKUP(B7057,Tabla_CyP,4,FALSE),"")</f>
        <v/>
      </c>
    </row>
    <row r="7058" spans="1:123" ht="24" customHeight="1" x14ac:dyDescent="0.2">
      <c r="A7058" s="281"/>
      <c r="B7058" s="91"/>
      <c r="D7058" s="97"/>
      <c r="E7058" s="98"/>
      <c r="G7058" s="282"/>
    </row>
    <row r="7059" spans="1:123" ht="24" customHeight="1" x14ac:dyDescent="0.2">
      <c r="A7059" s="334" t="s">
        <v>507</v>
      </c>
      <c r="B7059" s="335"/>
      <c r="C7059" s="336" t="s">
        <v>0</v>
      </c>
      <c r="D7059" s="336" t="s">
        <v>27</v>
      </c>
      <c r="E7059" s="338" t="s">
        <v>28</v>
      </c>
      <c r="F7059" s="340" t="s">
        <v>29</v>
      </c>
      <c r="G7059" s="340" t="s">
        <v>30</v>
      </c>
    </row>
    <row r="7060" spans="1:123" s="97" customFormat="1" ht="24" customHeight="1" x14ac:dyDescent="0.2">
      <c r="A7060" s="102" t="s">
        <v>508</v>
      </c>
      <c r="B7060" s="102" t="s">
        <v>509</v>
      </c>
      <c r="C7060" s="337"/>
      <c r="D7060" s="337"/>
      <c r="E7060" s="339"/>
      <c r="F7060" s="341"/>
      <c r="G7060" s="341"/>
      <c r="H7060" s="230"/>
      <c r="I7060" s="230"/>
      <c r="J7060" s="230"/>
      <c r="K7060" s="230"/>
      <c r="L7060" s="230"/>
      <c r="M7060" s="230"/>
      <c r="N7060" s="230"/>
      <c r="O7060" s="230"/>
      <c r="P7060" s="230"/>
      <c r="Q7060" s="230"/>
      <c r="R7060" s="230"/>
      <c r="S7060" s="230"/>
      <c r="T7060" s="230"/>
      <c r="U7060" s="230"/>
      <c r="V7060" s="230"/>
      <c r="W7060" s="230"/>
      <c r="X7060" s="230"/>
      <c r="Y7060" s="230"/>
      <c r="Z7060" s="230"/>
      <c r="AA7060" s="230"/>
      <c r="AB7060" s="230"/>
      <c r="AC7060" s="230"/>
      <c r="AD7060" s="230"/>
      <c r="AE7060" s="230"/>
      <c r="AF7060" s="230"/>
      <c r="AG7060" s="230"/>
      <c r="AH7060" s="230"/>
      <c r="AI7060" s="230"/>
      <c r="AJ7060" s="230"/>
      <c r="AK7060" s="230"/>
      <c r="AL7060" s="230"/>
      <c r="AM7060" s="230"/>
      <c r="AN7060" s="230"/>
      <c r="AO7060" s="230"/>
      <c r="AP7060" s="230"/>
      <c r="AQ7060" s="230"/>
      <c r="AR7060" s="230"/>
      <c r="AS7060" s="230"/>
      <c r="AT7060" s="230"/>
      <c r="AU7060" s="230"/>
      <c r="AV7060" s="230"/>
      <c r="AW7060" s="230"/>
      <c r="AX7060" s="230"/>
      <c r="AY7060" s="230"/>
      <c r="AZ7060" s="230"/>
      <c r="BA7060" s="230"/>
      <c r="BB7060" s="230"/>
      <c r="BC7060" s="230"/>
      <c r="BD7060" s="230"/>
      <c r="BE7060" s="230"/>
      <c r="BF7060" s="230"/>
      <c r="BG7060" s="230"/>
      <c r="BH7060" s="230"/>
      <c r="BI7060" s="230"/>
      <c r="BJ7060" s="230"/>
      <c r="BK7060" s="230"/>
      <c r="BL7060" s="230"/>
      <c r="BM7060" s="230"/>
      <c r="BN7060" s="230"/>
      <c r="BO7060" s="230"/>
      <c r="BP7060" s="230"/>
      <c r="BQ7060" s="230"/>
      <c r="BR7060" s="230"/>
      <c r="BS7060" s="230"/>
      <c r="BT7060" s="230"/>
      <c r="BU7060" s="230"/>
      <c r="BV7060" s="230"/>
      <c r="BW7060" s="230"/>
      <c r="BX7060" s="230"/>
      <c r="BY7060" s="230"/>
      <c r="BZ7060" s="230"/>
      <c r="CA7060" s="230"/>
      <c r="CB7060" s="230"/>
      <c r="CC7060" s="230"/>
      <c r="CD7060" s="230"/>
      <c r="CE7060" s="230"/>
      <c r="CF7060" s="230"/>
      <c r="CG7060" s="230"/>
      <c r="CH7060" s="230"/>
      <c r="CI7060" s="230"/>
      <c r="CJ7060" s="230"/>
      <c r="CK7060" s="230"/>
      <c r="CL7060" s="230"/>
      <c r="CM7060" s="230"/>
      <c r="CN7060" s="230"/>
      <c r="CO7060" s="230"/>
      <c r="CP7060" s="230"/>
      <c r="CQ7060" s="230"/>
      <c r="CR7060" s="230"/>
      <c r="CS7060" s="230"/>
      <c r="CT7060" s="230"/>
      <c r="CU7060" s="230"/>
      <c r="CV7060" s="230"/>
      <c r="CW7060" s="230"/>
      <c r="CX7060" s="230"/>
      <c r="CY7060" s="230"/>
      <c r="CZ7060" s="230"/>
      <c r="DA7060" s="230"/>
      <c r="DB7060" s="230"/>
      <c r="DC7060" s="230"/>
      <c r="DD7060" s="230"/>
      <c r="DE7060" s="230"/>
      <c r="DF7060" s="230"/>
      <c r="DG7060" s="230"/>
      <c r="DH7060" s="230"/>
      <c r="DI7060" s="230"/>
      <c r="DJ7060" s="230"/>
      <c r="DK7060" s="230"/>
      <c r="DL7060" s="230"/>
      <c r="DM7060" s="230"/>
      <c r="DN7060" s="230"/>
      <c r="DO7060" s="230"/>
      <c r="DP7060" s="230"/>
      <c r="DQ7060" s="230"/>
      <c r="DR7060" s="230"/>
      <c r="DS7060" s="230"/>
    </row>
    <row r="7061" spans="1:123" ht="24" customHeight="1" x14ac:dyDescent="0.2">
      <c r="A7061" s="284"/>
      <c r="B7061" s="103"/>
      <c r="C7061" s="143" t="s">
        <v>604</v>
      </c>
      <c r="D7061" s="104"/>
      <c r="E7061" s="105"/>
      <c r="F7061" s="106"/>
      <c r="G7061" s="285"/>
    </row>
    <row r="7062" spans="1:123" s="229" customFormat="1" ht="24" customHeight="1" x14ac:dyDescent="0.2">
      <c r="A7062" s="224" t="str">
        <f t="shared" ref="A7062:A7075" si="2116">IFERROR(VLOOKUP(C7062,Tabla_Insumos,4,FALSE),"")</f>
        <v/>
      </c>
      <c r="B7062" s="222" t="str">
        <f>IFERROR(VLOOKUP(C7062,Tabla_Insumos,5,FALSE),"")</f>
        <v/>
      </c>
      <c r="C7062" s="223"/>
      <c r="D7062" s="224" t="str">
        <f t="shared" ref="D7062:D7075" si="2117">IFERROR(VLOOKUP(C7062,Tabla_Insumos,2,FALSE),"")</f>
        <v/>
      </c>
      <c r="E7062" s="225"/>
      <c r="F7062" s="226">
        <f t="shared" ref="F7062:F7075" si="2118">IFERROR(VLOOKUP(C7062,Tabla_Insumos,3,FALSE),0)</f>
        <v>0</v>
      </c>
      <c r="G7062" s="286">
        <f>ROUND(E7062*F7062,2)</f>
        <v>0</v>
      </c>
    </row>
    <row r="7063" spans="1:123" s="229" customFormat="1" ht="24" customHeight="1" x14ac:dyDescent="0.2">
      <c r="A7063" s="224" t="str">
        <f t="shared" si="2116"/>
        <v/>
      </c>
      <c r="B7063" s="222" t="str">
        <f t="shared" ref="B7063:B7075" si="2119">IFERROR(VLOOKUP(C7063,Tabla_Insumos,5,FALSE),"")</f>
        <v/>
      </c>
      <c r="C7063" s="223"/>
      <c r="D7063" s="224" t="str">
        <f t="shared" si="2117"/>
        <v/>
      </c>
      <c r="E7063" s="225"/>
      <c r="F7063" s="226">
        <f t="shared" si="2118"/>
        <v>0</v>
      </c>
      <c r="G7063" s="286">
        <f t="shared" ref="G7063:G7075" si="2120">ROUND(E7063*F7063,2)</f>
        <v>0</v>
      </c>
    </row>
    <row r="7064" spans="1:123" s="229" customFormat="1" ht="24" customHeight="1" x14ac:dyDescent="0.2">
      <c r="A7064" s="224" t="str">
        <f t="shared" si="2116"/>
        <v/>
      </c>
      <c r="B7064" s="222" t="str">
        <f t="shared" si="2119"/>
        <v/>
      </c>
      <c r="C7064" s="223"/>
      <c r="D7064" s="224" t="str">
        <f t="shared" si="2117"/>
        <v/>
      </c>
      <c r="E7064" s="225"/>
      <c r="F7064" s="226">
        <f t="shared" si="2118"/>
        <v>0</v>
      </c>
      <c r="G7064" s="286">
        <f t="shared" si="2120"/>
        <v>0</v>
      </c>
    </row>
    <row r="7065" spans="1:123" s="229" customFormat="1" ht="24" customHeight="1" x14ac:dyDescent="0.2">
      <c r="A7065" s="224" t="str">
        <f t="shared" si="2116"/>
        <v/>
      </c>
      <c r="B7065" s="222" t="str">
        <f t="shared" si="2119"/>
        <v/>
      </c>
      <c r="C7065" s="223"/>
      <c r="D7065" s="224" t="str">
        <f t="shared" si="2117"/>
        <v/>
      </c>
      <c r="E7065" s="225"/>
      <c r="F7065" s="226">
        <f t="shared" si="2118"/>
        <v>0</v>
      </c>
      <c r="G7065" s="286">
        <f t="shared" si="2120"/>
        <v>0</v>
      </c>
    </row>
    <row r="7066" spans="1:123" s="229" customFormat="1" ht="24" customHeight="1" x14ac:dyDescent="0.2">
      <c r="A7066" s="224" t="str">
        <f t="shared" si="2116"/>
        <v/>
      </c>
      <c r="B7066" s="222" t="str">
        <f t="shared" si="2119"/>
        <v/>
      </c>
      <c r="C7066" s="223"/>
      <c r="D7066" s="224" t="str">
        <f t="shared" si="2117"/>
        <v/>
      </c>
      <c r="E7066" s="225"/>
      <c r="F7066" s="226">
        <f t="shared" si="2118"/>
        <v>0</v>
      </c>
      <c r="G7066" s="286">
        <f t="shared" si="2120"/>
        <v>0</v>
      </c>
    </row>
    <row r="7067" spans="1:123" s="229" customFormat="1" ht="24" customHeight="1" x14ac:dyDescent="0.2">
      <c r="A7067" s="224" t="str">
        <f t="shared" si="2116"/>
        <v/>
      </c>
      <c r="B7067" s="222" t="str">
        <f t="shared" si="2119"/>
        <v/>
      </c>
      <c r="C7067" s="223"/>
      <c r="D7067" s="224" t="str">
        <f t="shared" si="2117"/>
        <v/>
      </c>
      <c r="E7067" s="225"/>
      <c r="F7067" s="226">
        <f t="shared" si="2118"/>
        <v>0</v>
      </c>
      <c r="G7067" s="286">
        <f t="shared" si="2120"/>
        <v>0</v>
      </c>
    </row>
    <row r="7068" spans="1:123" s="229" customFormat="1" ht="24" customHeight="1" x14ac:dyDescent="0.2">
      <c r="A7068" s="224" t="str">
        <f t="shared" si="2116"/>
        <v/>
      </c>
      <c r="B7068" s="222" t="str">
        <f t="shared" si="2119"/>
        <v/>
      </c>
      <c r="C7068" s="223"/>
      <c r="D7068" s="224" t="str">
        <f t="shared" si="2117"/>
        <v/>
      </c>
      <c r="E7068" s="225"/>
      <c r="F7068" s="226">
        <f t="shared" si="2118"/>
        <v>0</v>
      </c>
      <c r="G7068" s="286">
        <f t="shared" si="2120"/>
        <v>0</v>
      </c>
    </row>
    <row r="7069" spans="1:123" s="229" customFormat="1" ht="24" customHeight="1" x14ac:dyDescent="0.2">
      <c r="A7069" s="224" t="str">
        <f t="shared" si="2116"/>
        <v/>
      </c>
      <c r="B7069" s="222" t="str">
        <f t="shared" si="2119"/>
        <v/>
      </c>
      <c r="C7069" s="223"/>
      <c r="D7069" s="224" t="str">
        <f t="shared" si="2117"/>
        <v/>
      </c>
      <c r="E7069" s="225"/>
      <c r="F7069" s="226">
        <f t="shared" si="2118"/>
        <v>0</v>
      </c>
      <c r="G7069" s="286">
        <f t="shared" si="2120"/>
        <v>0</v>
      </c>
    </row>
    <row r="7070" spans="1:123" s="229" customFormat="1" ht="24" customHeight="1" x14ac:dyDescent="0.2">
      <c r="A7070" s="224" t="str">
        <f t="shared" si="2116"/>
        <v/>
      </c>
      <c r="B7070" s="222" t="str">
        <f t="shared" si="2119"/>
        <v/>
      </c>
      <c r="C7070" s="223"/>
      <c r="D7070" s="224" t="str">
        <f t="shared" si="2117"/>
        <v/>
      </c>
      <c r="E7070" s="225"/>
      <c r="F7070" s="226">
        <f t="shared" si="2118"/>
        <v>0</v>
      </c>
      <c r="G7070" s="286">
        <f t="shared" si="2120"/>
        <v>0</v>
      </c>
    </row>
    <row r="7071" spans="1:123" s="229" customFormat="1" ht="24" customHeight="1" x14ac:dyDescent="0.2">
      <c r="A7071" s="224" t="str">
        <f t="shared" si="2116"/>
        <v/>
      </c>
      <c r="B7071" s="222" t="str">
        <f t="shared" si="2119"/>
        <v/>
      </c>
      <c r="C7071" s="223"/>
      <c r="D7071" s="224" t="str">
        <f t="shared" si="2117"/>
        <v/>
      </c>
      <c r="E7071" s="225"/>
      <c r="F7071" s="226">
        <f t="shared" si="2118"/>
        <v>0</v>
      </c>
      <c r="G7071" s="286">
        <f t="shared" si="2120"/>
        <v>0</v>
      </c>
    </row>
    <row r="7072" spans="1:123" s="229" customFormat="1" ht="24" customHeight="1" x14ac:dyDescent="0.2">
      <c r="A7072" s="224" t="str">
        <f t="shared" si="2116"/>
        <v/>
      </c>
      <c r="B7072" s="222" t="str">
        <f t="shared" si="2119"/>
        <v/>
      </c>
      <c r="C7072" s="223"/>
      <c r="D7072" s="224" t="str">
        <f t="shared" si="2117"/>
        <v/>
      </c>
      <c r="E7072" s="225"/>
      <c r="F7072" s="226">
        <f t="shared" si="2118"/>
        <v>0</v>
      </c>
      <c r="G7072" s="286">
        <f t="shared" si="2120"/>
        <v>0</v>
      </c>
    </row>
    <row r="7073" spans="1:7" s="229" customFormat="1" ht="24" customHeight="1" x14ac:dyDescent="0.2">
      <c r="A7073" s="224" t="str">
        <f t="shared" si="2116"/>
        <v/>
      </c>
      <c r="B7073" s="222" t="str">
        <f t="shared" si="2119"/>
        <v/>
      </c>
      <c r="C7073" s="223"/>
      <c r="D7073" s="224" t="str">
        <f t="shared" si="2117"/>
        <v/>
      </c>
      <c r="E7073" s="225"/>
      <c r="F7073" s="226">
        <f t="shared" si="2118"/>
        <v>0</v>
      </c>
      <c r="G7073" s="286">
        <f t="shared" si="2120"/>
        <v>0</v>
      </c>
    </row>
    <row r="7074" spans="1:7" s="229" customFormat="1" ht="24" customHeight="1" x14ac:dyDescent="0.2">
      <c r="A7074" s="224" t="str">
        <f t="shared" si="2116"/>
        <v/>
      </c>
      <c r="B7074" s="222" t="str">
        <f t="shared" si="2119"/>
        <v/>
      </c>
      <c r="C7074" s="223"/>
      <c r="D7074" s="224" t="str">
        <f t="shared" si="2117"/>
        <v/>
      </c>
      <c r="E7074" s="225"/>
      <c r="F7074" s="226">
        <f t="shared" si="2118"/>
        <v>0</v>
      </c>
      <c r="G7074" s="286">
        <f t="shared" si="2120"/>
        <v>0</v>
      </c>
    </row>
    <row r="7075" spans="1:7" s="229" customFormat="1" ht="24" customHeight="1" x14ac:dyDescent="0.2">
      <c r="A7075" s="224" t="str">
        <f t="shared" si="2116"/>
        <v/>
      </c>
      <c r="B7075" s="222" t="str">
        <f t="shared" si="2119"/>
        <v/>
      </c>
      <c r="C7075" s="223"/>
      <c r="D7075" s="224" t="str">
        <f t="shared" si="2117"/>
        <v/>
      </c>
      <c r="E7075" s="225"/>
      <c r="F7075" s="227">
        <f t="shared" si="2118"/>
        <v>0</v>
      </c>
      <c r="G7075" s="286">
        <f t="shared" si="2120"/>
        <v>0</v>
      </c>
    </row>
    <row r="7076" spans="1:7" ht="24" customHeight="1" x14ac:dyDescent="0.2">
      <c r="A7076" s="287"/>
      <c r="D7076" s="97"/>
      <c r="E7076" s="98"/>
      <c r="F7076" s="273" t="s">
        <v>31</v>
      </c>
      <c r="G7076" s="288">
        <f>SUBTOTAL(9,G7062:G7075)</f>
        <v>0</v>
      </c>
    </row>
    <row r="7077" spans="1:7" ht="24" customHeight="1" x14ac:dyDescent="0.2">
      <c r="A7077" s="287"/>
      <c r="C7077" s="107" t="s">
        <v>605</v>
      </c>
      <c r="D7077" s="97"/>
      <c r="E7077" s="98"/>
      <c r="G7077" s="289"/>
    </row>
    <row r="7078" spans="1:7" s="229" customFormat="1" ht="24" customHeight="1" x14ac:dyDescent="0.2">
      <c r="A7078" s="224" t="str">
        <f t="shared" ref="A7078:A7085" si="2121">IFERROR(VLOOKUP(C7078,Tabla_Insumos,4,FALSE),"")</f>
        <v/>
      </c>
      <c r="B7078" s="222">
        <f t="shared" ref="B7078:B7085" si="2122">IFERROR(VLOOKUP(A7078,Tabla_Indices,5,FALSE),"")</f>
        <v>0</v>
      </c>
      <c r="C7078" s="223"/>
      <c r="D7078" s="224" t="str">
        <f t="shared" ref="D7078:D7085" si="2123">IFERROR(VLOOKUP(C7078,Tabla_Insumos,2,FALSE),"")</f>
        <v/>
      </c>
      <c r="E7078" s="225"/>
      <c r="F7078" s="228">
        <f t="shared" ref="F7078:F7085" si="2124">IFERROR(VLOOKUP(C7078,Tabla_Insumos,3,FALSE),0)</f>
        <v>0</v>
      </c>
      <c r="G7078" s="286">
        <f>ROUND(E7078*F7078,2)</f>
        <v>0</v>
      </c>
    </row>
    <row r="7079" spans="1:7" s="229" customFormat="1" ht="24" customHeight="1" x14ac:dyDescent="0.2">
      <c r="A7079" s="224" t="str">
        <f t="shared" si="2121"/>
        <v/>
      </c>
      <c r="B7079" s="222">
        <f t="shared" si="2122"/>
        <v>0</v>
      </c>
      <c r="C7079" s="223"/>
      <c r="D7079" s="224" t="str">
        <f t="shared" si="2123"/>
        <v/>
      </c>
      <c r="E7079" s="225"/>
      <c r="F7079" s="228">
        <f t="shared" si="2124"/>
        <v>0</v>
      </c>
      <c r="G7079" s="286">
        <f>ROUND(E7079*F7079,2)</f>
        <v>0</v>
      </c>
    </row>
    <row r="7080" spans="1:7" s="229" customFormat="1" ht="24" customHeight="1" x14ac:dyDescent="0.2">
      <c r="A7080" s="224" t="str">
        <f t="shared" si="2121"/>
        <v/>
      </c>
      <c r="B7080" s="222">
        <f t="shared" si="2122"/>
        <v>0</v>
      </c>
      <c r="C7080" s="223"/>
      <c r="D7080" s="224" t="str">
        <f t="shared" si="2123"/>
        <v/>
      </c>
      <c r="E7080" s="225"/>
      <c r="F7080" s="228">
        <f t="shared" si="2124"/>
        <v>0</v>
      </c>
      <c r="G7080" s="286">
        <f t="shared" ref="G7080:G7085" si="2125">ROUND(E7080*F7080,2)</f>
        <v>0</v>
      </c>
    </row>
    <row r="7081" spans="1:7" s="229" customFormat="1" ht="24" customHeight="1" x14ac:dyDescent="0.2">
      <c r="A7081" s="224" t="str">
        <f t="shared" si="2121"/>
        <v/>
      </c>
      <c r="B7081" s="222">
        <f t="shared" si="2122"/>
        <v>0</v>
      </c>
      <c r="C7081" s="223"/>
      <c r="D7081" s="224" t="str">
        <f t="shared" si="2123"/>
        <v/>
      </c>
      <c r="E7081" s="225"/>
      <c r="F7081" s="228">
        <f t="shared" si="2124"/>
        <v>0</v>
      </c>
      <c r="G7081" s="286">
        <f t="shared" si="2125"/>
        <v>0</v>
      </c>
    </row>
    <row r="7082" spans="1:7" s="229" customFormat="1" ht="24" customHeight="1" x14ac:dyDescent="0.2">
      <c r="A7082" s="224" t="str">
        <f t="shared" si="2121"/>
        <v/>
      </c>
      <c r="B7082" s="222">
        <f t="shared" si="2122"/>
        <v>0</v>
      </c>
      <c r="C7082" s="223"/>
      <c r="D7082" s="224" t="str">
        <f t="shared" si="2123"/>
        <v/>
      </c>
      <c r="E7082" s="225"/>
      <c r="F7082" s="226">
        <f t="shared" si="2124"/>
        <v>0</v>
      </c>
      <c r="G7082" s="286">
        <f t="shared" si="2125"/>
        <v>0</v>
      </c>
    </row>
    <row r="7083" spans="1:7" s="229" customFormat="1" ht="24" customHeight="1" x14ac:dyDescent="0.2">
      <c r="A7083" s="224" t="str">
        <f t="shared" si="2121"/>
        <v/>
      </c>
      <c r="B7083" s="222">
        <f t="shared" si="2122"/>
        <v>0</v>
      </c>
      <c r="C7083" s="223"/>
      <c r="D7083" s="224" t="str">
        <f t="shared" si="2123"/>
        <v/>
      </c>
      <c r="E7083" s="225"/>
      <c r="F7083" s="226">
        <f t="shared" si="2124"/>
        <v>0</v>
      </c>
      <c r="G7083" s="286">
        <f t="shared" si="2125"/>
        <v>0</v>
      </c>
    </row>
    <row r="7084" spans="1:7" s="229" customFormat="1" ht="24" customHeight="1" x14ac:dyDescent="0.2">
      <c r="A7084" s="224" t="str">
        <f t="shared" si="2121"/>
        <v/>
      </c>
      <c r="B7084" s="222">
        <f t="shared" si="2122"/>
        <v>0</v>
      </c>
      <c r="C7084" s="223"/>
      <c r="D7084" s="224" t="str">
        <f t="shared" si="2123"/>
        <v/>
      </c>
      <c r="E7084" s="225"/>
      <c r="F7084" s="226">
        <f t="shared" si="2124"/>
        <v>0</v>
      </c>
      <c r="G7084" s="286">
        <f t="shared" si="2125"/>
        <v>0</v>
      </c>
    </row>
    <row r="7085" spans="1:7" s="229" customFormat="1" ht="24" customHeight="1" x14ac:dyDescent="0.2">
      <c r="A7085" s="224" t="str">
        <f t="shared" si="2121"/>
        <v/>
      </c>
      <c r="B7085" s="222">
        <f t="shared" si="2122"/>
        <v>0</v>
      </c>
      <c r="C7085" s="223"/>
      <c r="D7085" s="224" t="str">
        <f t="shared" si="2123"/>
        <v/>
      </c>
      <c r="E7085" s="225"/>
      <c r="F7085" s="226">
        <f t="shared" si="2124"/>
        <v>0</v>
      </c>
      <c r="G7085" s="286">
        <f t="shared" si="2125"/>
        <v>0</v>
      </c>
    </row>
    <row r="7086" spans="1:7" ht="24" customHeight="1" x14ac:dyDescent="0.2">
      <c r="A7086" s="287"/>
      <c r="D7086" s="97"/>
      <c r="E7086" s="98"/>
      <c r="F7086" s="273" t="s">
        <v>32</v>
      </c>
      <c r="G7086" s="288">
        <f>SUBTOTAL(9,G7078:G7085)</f>
        <v>0</v>
      </c>
    </row>
    <row r="7087" spans="1:7" ht="24" customHeight="1" x14ac:dyDescent="0.2">
      <c r="A7087" s="287"/>
      <c r="C7087" s="107" t="s">
        <v>606</v>
      </c>
      <c r="D7087" s="97"/>
      <c r="E7087" s="98"/>
      <c r="G7087" s="289"/>
    </row>
    <row r="7088" spans="1:7" s="229" customFormat="1" ht="24" customHeight="1" x14ac:dyDescent="0.2">
      <c r="A7088" s="224" t="str">
        <f t="shared" ref="A7088:A7096" si="2126">IFERROR(VLOOKUP(C7088,Tabla_Insumos,4,FALSE),"")</f>
        <v/>
      </c>
      <c r="B7088" s="222" t="str">
        <f t="shared" ref="B7088:B7096" si="2127">IFERROR(VLOOKUP(C7088,Tabla_Insumos,5,FALSE),"")</f>
        <v/>
      </c>
      <c r="C7088" s="223"/>
      <c r="D7088" s="224" t="str">
        <f t="shared" ref="D7088:D7096" si="2128">IFERROR(VLOOKUP(C7088,Tabla_Insumos,2,FALSE),"")</f>
        <v/>
      </c>
      <c r="E7088" s="225"/>
      <c r="F7088" s="226">
        <f t="shared" ref="F7088:F7096" si="2129">IFERROR(VLOOKUP(C7088,Tabla_Insumos,3,FALSE),0)</f>
        <v>0</v>
      </c>
      <c r="G7088" s="286">
        <f t="shared" ref="G7088:G7096" si="2130">ROUND(E7088*F7088,2)</f>
        <v>0</v>
      </c>
    </row>
    <row r="7089" spans="1:7" s="229" customFormat="1" ht="24" customHeight="1" x14ac:dyDescent="0.2">
      <c r="A7089" s="224" t="str">
        <f t="shared" si="2126"/>
        <v/>
      </c>
      <c r="B7089" s="222" t="str">
        <f t="shared" si="2127"/>
        <v/>
      </c>
      <c r="C7089" s="223"/>
      <c r="D7089" s="224" t="str">
        <f t="shared" si="2128"/>
        <v/>
      </c>
      <c r="E7089" s="225"/>
      <c r="F7089" s="226">
        <f t="shared" si="2129"/>
        <v>0</v>
      </c>
      <c r="G7089" s="286">
        <f t="shared" si="2130"/>
        <v>0</v>
      </c>
    </row>
    <row r="7090" spans="1:7" s="229" customFormat="1" ht="24" customHeight="1" x14ac:dyDescent="0.2">
      <c r="A7090" s="224" t="str">
        <f t="shared" si="2126"/>
        <v/>
      </c>
      <c r="B7090" s="222" t="str">
        <f t="shared" si="2127"/>
        <v/>
      </c>
      <c r="C7090" s="223"/>
      <c r="D7090" s="224" t="str">
        <f t="shared" si="2128"/>
        <v/>
      </c>
      <c r="E7090" s="225"/>
      <c r="F7090" s="226">
        <f t="shared" si="2129"/>
        <v>0</v>
      </c>
      <c r="G7090" s="286">
        <f t="shared" si="2130"/>
        <v>0</v>
      </c>
    </row>
    <row r="7091" spans="1:7" s="229" customFormat="1" ht="24" customHeight="1" x14ac:dyDescent="0.2">
      <c r="A7091" s="224" t="str">
        <f t="shared" si="2126"/>
        <v/>
      </c>
      <c r="B7091" s="222" t="str">
        <f t="shared" si="2127"/>
        <v/>
      </c>
      <c r="C7091" s="223"/>
      <c r="D7091" s="224" t="str">
        <f t="shared" si="2128"/>
        <v/>
      </c>
      <c r="E7091" s="225"/>
      <c r="F7091" s="226">
        <f t="shared" si="2129"/>
        <v>0</v>
      </c>
      <c r="G7091" s="286">
        <f t="shared" si="2130"/>
        <v>0</v>
      </c>
    </row>
    <row r="7092" spans="1:7" s="229" customFormat="1" ht="24" customHeight="1" x14ac:dyDescent="0.2">
      <c r="A7092" s="224" t="str">
        <f t="shared" si="2126"/>
        <v/>
      </c>
      <c r="B7092" s="222" t="str">
        <f t="shared" si="2127"/>
        <v/>
      </c>
      <c r="C7092" s="223"/>
      <c r="D7092" s="224" t="str">
        <f t="shared" si="2128"/>
        <v/>
      </c>
      <c r="E7092" s="225"/>
      <c r="F7092" s="226">
        <f t="shared" si="2129"/>
        <v>0</v>
      </c>
      <c r="G7092" s="286">
        <f t="shared" si="2130"/>
        <v>0</v>
      </c>
    </row>
    <row r="7093" spans="1:7" s="229" customFormat="1" ht="24" customHeight="1" x14ac:dyDescent="0.2">
      <c r="A7093" s="224" t="str">
        <f t="shared" si="2126"/>
        <v/>
      </c>
      <c r="B7093" s="222" t="str">
        <f t="shared" si="2127"/>
        <v/>
      </c>
      <c r="C7093" s="223"/>
      <c r="D7093" s="224" t="str">
        <f t="shared" si="2128"/>
        <v/>
      </c>
      <c r="E7093" s="225"/>
      <c r="F7093" s="226">
        <f t="shared" si="2129"/>
        <v>0</v>
      </c>
      <c r="G7093" s="286">
        <f t="shared" si="2130"/>
        <v>0</v>
      </c>
    </row>
    <row r="7094" spans="1:7" s="229" customFormat="1" ht="24" customHeight="1" x14ac:dyDescent="0.2">
      <c r="A7094" s="224" t="str">
        <f t="shared" si="2126"/>
        <v/>
      </c>
      <c r="B7094" s="222" t="str">
        <f t="shared" si="2127"/>
        <v/>
      </c>
      <c r="C7094" s="223"/>
      <c r="D7094" s="224" t="str">
        <f t="shared" si="2128"/>
        <v/>
      </c>
      <c r="E7094" s="225"/>
      <c r="F7094" s="226">
        <f t="shared" si="2129"/>
        <v>0</v>
      </c>
      <c r="G7094" s="286">
        <f t="shared" si="2130"/>
        <v>0</v>
      </c>
    </row>
    <row r="7095" spans="1:7" s="229" customFormat="1" ht="24" customHeight="1" x14ac:dyDescent="0.2">
      <c r="A7095" s="224" t="str">
        <f t="shared" si="2126"/>
        <v/>
      </c>
      <c r="B7095" s="222" t="str">
        <f t="shared" si="2127"/>
        <v/>
      </c>
      <c r="C7095" s="223"/>
      <c r="D7095" s="224" t="str">
        <f t="shared" si="2128"/>
        <v/>
      </c>
      <c r="E7095" s="225"/>
      <c r="F7095" s="226">
        <f t="shared" si="2129"/>
        <v>0</v>
      </c>
      <c r="G7095" s="286">
        <f t="shared" si="2130"/>
        <v>0</v>
      </c>
    </row>
    <row r="7096" spans="1:7" s="229" customFormat="1" ht="24" customHeight="1" x14ac:dyDescent="0.2">
      <c r="A7096" s="224" t="str">
        <f t="shared" si="2126"/>
        <v/>
      </c>
      <c r="B7096" s="222" t="str">
        <f t="shared" si="2127"/>
        <v/>
      </c>
      <c r="C7096" s="223"/>
      <c r="D7096" s="224" t="str">
        <f t="shared" si="2128"/>
        <v/>
      </c>
      <c r="E7096" s="225"/>
      <c r="F7096" s="226">
        <f t="shared" si="2129"/>
        <v>0</v>
      </c>
      <c r="G7096" s="286">
        <f t="shared" si="2130"/>
        <v>0</v>
      </c>
    </row>
    <row r="7097" spans="1:7" ht="24" customHeight="1" x14ac:dyDescent="0.2">
      <c r="A7097" s="290"/>
      <c r="B7097" s="97"/>
      <c r="D7097" s="97"/>
      <c r="E7097" s="98"/>
      <c r="F7097" s="273" t="s">
        <v>33</v>
      </c>
      <c r="G7097" s="288">
        <f>SUBTOTAL(9,G7088:G7096)</f>
        <v>0</v>
      </c>
    </row>
    <row r="7098" spans="1:7" ht="24" customHeight="1" x14ac:dyDescent="0.2">
      <c r="A7098" s="291"/>
      <c r="B7098" s="97"/>
      <c r="D7098" s="97"/>
      <c r="E7098" s="98"/>
      <c r="G7098" s="289"/>
    </row>
    <row r="7099" spans="1:7" ht="24" customHeight="1" x14ac:dyDescent="0.2">
      <c r="A7099" s="292" t="str">
        <f>B7057</f>
        <v/>
      </c>
      <c r="B7099" s="293" t="str">
        <f>C7057</f>
        <v/>
      </c>
      <c r="C7099" s="104"/>
      <c r="D7099" s="104" t="s">
        <v>34</v>
      </c>
      <c r="E7099" s="105"/>
      <c r="F7099" s="295" t="s">
        <v>35</v>
      </c>
      <c r="G7099" s="294">
        <f>SUBTOTAL(9,G7062:G7098)</f>
        <v>0</v>
      </c>
    </row>
    <row r="7101" spans="1:7" ht="24" customHeight="1" x14ac:dyDescent="0.2">
      <c r="A7101" s="274" t="s">
        <v>37</v>
      </c>
      <c r="B7101" s="275"/>
      <c r="C7101" s="275"/>
      <c r="D7101" s="275"/>
      <c r="E7101" s="275"/>
      <c r="F7101" s="275"/>
      <c r="G7101" s="276"/>
    </row>
    <row r="7102" spans="1:7" ht="24" customHeight="1" x14ac:dyDescent="0.2">
      <c r="A7102" s="277" t="s">
        <v>602</v>
      </c>
      <c r="B7102" s="93" t="str">
        <f>Comitente</f>
        <v>DIRECCION PROVINCIAL DE ESPACIOS VERDES</v>
      </c>
      <c r="C7102" s="89"/>
      <c r="D7102" s="94"/>
      <c r="E7102" s="94"/>
      <c r="F7102" s="95"/>
      <c r="G7102" s="278"/>
    </row>
    <row r="7103" spans="1:7" ht="24" customHeight="1" x14ac:dyDescent="0.2">
      <c r="A7103" s="277" t="s">
        <v>603</v>
      </c>
      <c r="B7103" s="93">
        <f>Contratista</f>
        <v>0</v>
      </c>
      <c r="C7103" s="90"/>
      <c r="D7103" s="90"/>
      <c r="E7103" s="90"/>
      <c r="F7103" s="96"/>
      <c r="G7103" s="279"/>
    </row>
    <row r="7104" spans="1:7" ht="24" customHeight="1" x14ac:dyDescent="0.2">
      <c r="A7104" s="277" t="s">
        <v>24</v>
      </c>
      <c r="B7104" s="93" t="str">
        <f>Obra</f>
        <v>EXTRACCION DE MANGRULLO EXISTENTE, PROVISION DE NUEVO MANGRULLO Y REFUNCIONALIZACION DE JUEGOS DE NIÑOS EN PARQUE DE MAYO</v>
      </c>
      <c r="C7104" s="90"/>
      <c r="D7104" s="90"/>
      <c r="E7104" s="90"/>
      <c r="F7104" s="96" t="s">
        <v>38</v>
      </c>
      <c r="G7104" s="280">
        <f>Fecha_Base</f>
        <v>44865</v>
      </c>
    </row>
    <row r="7105" spans="1:123" ht="24" customHeight="1" x14ac:dyDescent="0.2">
      <c r="A7105" s="281" t="s">
        <v>601</v>
      </c>
      <c r="B7105" s="91" t="str">
        <f>Ubicación</f>
        <v>CAPITAL</v>
      </c>
      <c r="C7105" s="91"/>
      <c r="D7105" s="97"/>
      <c r="E7105" s="98"/>
      <c r="G7105" s="282"/>
    </row>
    <row r="7106" spans="1:123" ht="24" customHeight="1" x14ac:dyDescent="0.2">
      <c r="A7106" s="281" t="s">
        <v>39</v>
      </c>
      <c r="B7106" s="100" t="str">
        <f>IFERROR(VALUE(LEFT(B7107,FIND(".",B7107)-1)),"")</f>
        <v/>
      </c>
      <c r="C7106" s="92" t="str">
        <f>IFERROR(VLOOKUP(B7106,Tabla_CyP,2,FALSE),"")</f>
        <v/>
      </c>
      <c r="E7106" s="98"/>
      <c r="G7106" s="282"/>
    </row>
    <row r="7107" spans="1:123" ht="24" customHeight="1" x14ac:dyDescent="0.2">
      <c r="A7107" s="281" t="s">
        <v>25</v>
      </c>
      <c r="B7107" s="101" t="str">
        <f>IFERROR(VLOOKUP(COUNTIF($A$1:A7107,"ANALISIS DE PRECIOS"),Tabla_NumeroItem,2,FALSE),"")</f>
        <v/>
      </c>
      <c r="C7107" s="92" t="str">
        <f>IFERROR(VLOOKUP(B7107,Tabla_CyP,2,FALSE),"")</f>
        <v/>
      </c>
      <c r="D7107" s="97"/>
      <c r="E7107" s="98"/>
      <c r="F7107" s="96" t="s">
        <v>26</v>
      </c>
      <c r="G7107" s="283" t="str">
        <f>IFERROR(VLOOKUP(B7107,Tabla_CyP,4,FALSE),"")</f>
        <v/>
      </c>
    </row>
    <row r="7108" spans="1:123" ht="24" customHeight="1" x14ac:dyDescent="0.2">
      <c r="A7108" s="281"/>
      <c r="B7108" s="91"/>
      <c r="D7108" s="97"/>
      <c r="E7108" s="98"/>
      <c r="G7108" s="282"/>
    </row>
    <row r="7109" spans="1:123" ht="24" customHeight="1" x14ac:dyDescent="0.2">
      <c r="A7109" s="334" t="s">
        <v>507</v>
      </c>
      <c r="B7109" s="335"/>
      <c r="C7109" s="336" t="s">
        <v>0</v>
      </c>
      <c r="D7109" s="336" t="s">
        <v>27</v>
      </c>
      <c r="E7109" s="338" t="s">
        <v>28</v>
      </c>
      <c r="F7109" s="340" t="s">
        <v>29</v>
      </c>
      <c r="G7109" s="340" t="s">
        <v>30</v>
      </c>
    </row>
    <row r="7110" spans="1:123" s="97" customFormat="1" ht="24" customHeight="1" x14ac:dyDescent="0.2">
      <c r="A7110" s="102" t="s">
        <v>508</v>
      </c>
      <c r="B7110" s="102" t="s">
        <v>509</v>
      </c>
      <c r="C7110" s="337"/>
      <c r="D7110" s="337"/>
      <c r="E7110" s="339"/>
      <c r="F7110" s="341"/>
      <c r="G7110" s="341"/>
      <c r="H7110" s="230"/>
      <c r="I7110" s="230"/>
      <c r="J7110" s="230"/>
      <c r="K7110" s="230"/>
      <c r="L7110" s="230"/>
      <c r="M7110" s="230"/>
      <c r="N7110" s="230"/>
      <c r="O7110" s="230"/>
      <c r="P7110" s="230"/>
      <c r="Q7110" s="230"/>
      <c r="R7110" s="230"/>
      <c r="S7110" s="230"/>
      <c r="T7110" s="230"/>
      <c r="U7110" s="230"/>
      <c r="V7110" s="230"/>
      <c r="W7110" s="230"/>
      <c r="X7110" s="230"/>
      <c r="Y7110" s="230"/>
      <c r="Z7110" s="230"/>
      <c r="AA7110" s="230"/>
      <c r="AB7110" s="230"/>
      <c r="AC7110" s="230"/>
      <c r="AD7110" s="230"/>
      <c r="AE7110" s="230"/>
      <c r="AF7110" s="230"/>
      <c r="AG7110" s="230"/>
      <c r="AH7110" s="230"/>
      <c r="AI7110" s="230"/>
      <c r="AJ7110" s="230"/>
      <c r="AK7110" s="230"/>
      <c r="AL7110" s="230"/>
      <c r="AM7110" s="230"/>
      <c r="AN7110" s="230"/>
      <c r="AO7110" s="230"/>
      <c r="AP7110" s="230"/>
      <c r="AQ7110" s="230"/>
      <c r="AR7110" s="230"/>
      <c r="AS7110" s="230"/>
      <c r="AT7110" s="230"/>
      <c r="AU7110" s="230"/>
      <c r="AV7110" s="230"/>
      <c r="AW7110" s="230"/>
      <c r="AX7110" s="230"/>
      <c r="AY7110" s="230"/>
      <c r="AZ7110" s="230"/>
      <c r="BA7110" s="230"/>
      <c r="BB7110" s="230"/>
      <c r="BC7110" s="230"/>
      <c r="BD7110" s="230"/>
      <c r="BE7110" s="230"/>
      <c r="BF7110" s="230"/>
      <c r="BG7110" s="230"/>
      <c r="BH7110" s="230"/>
      <c r="BI7110" s="230"/>
      <c r="BJ7110" s="230"/>
      <c r="BK7110" s="230"/>
      <c r="BL7110" s="230"/>
      <c r="BM7110" s="230"/>
      <c r="BN7110" s="230"/>
      <c r="BO7110" s="230"/>
      <c r="BP7110" s="230"/>
      <c r="BQ7110" s="230"/>
      <c r="BR7110" s="230"/>
      <c r="BS7110" s="230"/>
      <c r="BT7110" s="230"/>
      <c r="BU7110" s="230"/>
      <c r="BV7110" s="230"/>
      <c r="BW7110" s="230"/>
      <c r="BX7110" s="230"/>
      <c r="BY7110" s="230"/>
      <c r="BZ7110" s="230"/>
      <c r="CA7110" s="230"/>
      <c r="CB7110" s="230"/>
      <c r="CC7110" s="230"/>
      <c r="CD7110" s="230"/>
      <c r="CE7110" s="230"/>
      <c r="CF7110" s="230"/>
      <c r="CG7110" s="230"/>
      <c r="CH7110" s="230"/>
      <c r="CI7110" s="230"/>
      <c r="CJ7110" s="230"/>
      <c r="CK7110" s="230"/>
      <c r="CL7110" s="230"/>
      <c r="CM7110" s="230"/>
      <c r="CN7110" s="230"/>
      <c r="CO7110" s="230"/>
      <c r="CP7110" s="230"/>
      <c r="CQ7110" s="230"/>
      <c r="CR7110" s="230"/>
      <c r="CS7110" s="230"/>
      <c r="CT7110" s="230"/>
      <c r="CU7110" s="230"/>
      <c r="CV7110" s="230"/>
      <c r="CW7110" s="230"/>
      <c r="CX7110" s="230"/>
      <c r="CY7110" s="230"/>
      <c r="CZ7110" s="230"/>
      <c r="DA7110" s="230"/>
      <c r="DB7110" s="230"/>
      <c r="DC7110" s="230"/>
      <c r="DD7110" s="230"/>
      <c r="DE7110" s="230"/>
      <c r="DF7110" s="230"/>
      <c r="DG7110" s="230"/>
      <c r="DH7110" s="230"/>
      <c r="DI7110" s="230"/>
      <c r="DJ7110" s="230"/>
      <c r="DK7110" s="230"/>
      <c r="DL7110" s="230"/>
      <c r="DM7110" s="230"/>
      <c r="DN7110" s="230"/>
      <c r="DO7110" s="230"/>
      <c r="DP7110" s="230"/>
      <c r="DQ7110" s="230"/>
      <c r="DR7110" s="230"/>
      <c r="DS7110" s="230"/>
    </row>
    <row r="7111" spans="1:123" ht="24" customHeight="1" x14ac:dyDescent="0.2">
      <c r="A7111" s="284"/>
      <c r="B7111" s="103"/>
      <c r="C7111" s="143" t="s">
        <v>604</v>
      </c>
      <c r="D7111" s="104"/>
      <c r="E7111" s="105"/>
      <c r="F7111" s="106"/>
      <c r="G7111" s="285"/>
    </row>
    <row r="7112" spans="1:123" s="229" customFormat="1" ht="24" customHeight="1" x14ac:dyDescent="0.2">
      <c r="A7112" s="224" t="str">
        <f t="shared" ref="A7112:A7125" si="2131">IFERROR(VLOOKUP(C7112,Tabla_Insumos,4,FALSE),"")</f>
        <v/>
      </c>
      <c r="B7112" s="222" t="str">
        <f>IFERROR(VLOOKUP(C7112,Tabla_Insumos,5,FALSE),"")</f>
        <v/>
      </c>
      <c r="C7112" s="223"/>
      <c r="D7112" s="224" t="str">
        <f t="shared" ref="D7112:D7125" si="2132">IFERROR(VLOOKUP(C7112,Tabla_Insumos,2,FALSE),"")</f>
        <v/>
      </c>
      <c r="E7112" s="225"/>
      <c r="F7112" s="226">
        <f t="shared" ref="F7112:F7125" si="2133">IFERROR(VLOOKUP(C7112,Tabla_Insumos,3,FALSE),0)</f>
        <v>0</v>
      </c>
      <c r="G7112" s="286">
        <f>ROUND(E7112*F7112,2)</f>
        <v>0</v>
      </c>
    </row>
    <row r="7113" spans="1:123" s="229" customFormat="1" ht="24" customHeight="1" x14ac:dyDescent="0.2">
      <c r="A7113" s="224" t="str">
        <f t="shared" si="2131"/>
        <v/>
      </c>
      <c r="B7113" s="222" t="str">
        <f t="shared" ref="B7113:B7125" si="2134">IFERROR(VLOOKUP(C7113,Tabla_Insumos,5,FALSE),"")</f>
        <v/>
      </c>
      <c r="C7113" s="223"/>
      <c r="D7113" s="224" t="str">
        <f t="shared" si="2132"/>
        <v/>
      </c>
      <c r="E7113" s="225"/>
      <c r="F7113" s="226">
        <f t="shared" si="2133"/>
        <v>0</v>
      </c>
      <c r="G7113" s="286">
        <f t="shared" ref="G7113:G7125" si="2135">ROUND(E7113*F7113,2)</f>
        <v>0</v>
      </c>
    </row>
    <row r="7114" spans="1:123" s="229" customFormat="1" ht="24" customHeight="1" x14ac:dyDescent="0.2">
      <c r="A7114" s="224" t="str">
        <f t="shared" si="2131"/>
        <v/>
      </c>
      <c r="B7114" s="222" t="str">
        <f t="shared" si="2134"/>
        <v/>
      </c>
      <c r="C7114" s="223"/>
      <c r="D7114" s="224" t="str">
        <f t="shared" si="2132"/>
        <v/>
      </c>
      <c r="E7114" s="225"/>
      <c r="F7114" s="226">
        <f t="shared" si="2133"/>
        <v>0</v>
      </c>
      <c r="G7114" s="286">
        <f t="shared" si="2135"/>
        <v>0</v>
      </c>
    </row>
    <row r="7115" spans="1:123" s="229" customFormat="1" ht="24" customHeight="1" x14ac:dyDescent="0.2">
      <c r="A7115" s="224" t="str">
        <f t="shared" si="2131"/>
        <v/>
      </c>
      <c r="B7115" s="222" t="str">
        <f t="shared" si="2134"/>
        <v/>
      </c>
      <c r="C7115" s="223"/>
      <c r="D7115" s="224" t="str">
        <f t="shared" si="2132"/>
        <v/>
      </c>
      <c r="E7115" s="225"/>
      <c r="F7115" s="226">
        <f t="shared" si="2133"/>
        <v>0</v>
      </c>
      <c r="G7115" s="286">
        <f t="shared" si="2135"/>
        <v>0</v>
      </c>
    </row>
    <row r="7116" spans="1:123" s="229" customFormat="1" ht="24" customHeight="1" x14ac:dyDescent="0.2">
      <c r="A7116" s="224" t="str">
        <f t="shared" si="2131"/>
        <v/>
      </c>
      <c r="B7116" s="222" t="str">
        <f t="shared" si="2134"/>
        <v/>
      </c>
      <c r="C7116" s="223"/>
      <c r="D7116" s="224" t="str">
        <f t="shared" si="2132"/>
        <v/>
      </c>
      <c r="E7116" s="225"/>
      <c r="F7116" s="226">
        <f t="shared" si="2133"/>
        <v>0</v>
      </c>
      <c r="G7116" s="286">
        <f t="shared" si="2135"/>
        <v>0</v>
      </c>
    </row>
    <row r="7117" spans="1:123" s="229" customFormat="1" ht="24" customHeight="1" x14ac:dyDescent="0.2">
      <c r="A7117" s="224" t="str">
        <f t="shared" si="2131"/>
        <v/>
      </c>
      <c r="B7117" s="222" t="str">
        <f t="shared" si="2134"/>
        <v/>
      </c>
      <c r="C7117" s="223"/>
      <c r="D7117" s="224" t="str">
        <f t="shared" si="2132"/>
        <v/>
      </c>
      <c r="E7117" s="225"/>
      <c r="F7117" s="226">
        <f t="shared" si="2133"/>
        <v>0</v>
      </c>
      <c r="G7117" s="286">
        <f t="shared" si="2135"/>
        <v>0</v>
      </c>
    </row>
    <row r="7118" spans="1:123" s="229" customFormat="1" ht="24" customHeight="1" x14ac:dyDescent="0.2">
      <c r="A7118" s="224" t="str">
        <f t="shared" si="2131"/>
        <v/>
      </c>
      <c r="B7118" s="222" t="str">
        <f t="shared" si="2134"/>
        <v/>
      </c>
      <c r="C7118" s="223"/>
      <c r="D7118" s="224" t="str">
        <f t="shared" si="2132"/>
        <v/>
      </c>
      <c r="E7118" s="225"/>
      <c r="F7118" s="226">
        <f t="shared" si="2133"/>
        <v>0</v>
      </c>
      <c r="G7118" s="286">
        <f t="shared" si="2135"/>
        <v>0</v>
      </c>
    </row>
    <row r="7119" spans="1:123" s="229" customFormat="1" ht="24" customHeight="1" x14ac:dyDescent="0.2">
      <c r="A7119" s="224" t="str">
        <f t="shared" si="2131"/>
        <v/>
      </c>
      <c r="B7119" s="222" t="str">
        <f t="shared" si="2134"/>
        <v/>
      </c>
      <c r="C7119" s="223"/>
      <c r="D7119" s="224" t="str">
        <f t="shared" si="2132"/>
        <v/>
      </c>
      <c r="E7119" s="225"/>
      <c r="F7119" s="226">
        <f t="shared" si="2133"/>
        <v>0</v>
      </c>
      <c r="G7119" s="286">
        <f t="shared" si="2135"/>
        <v>0</v>
      </c>
    </row>
    <row r="7120" spans="1:123" s="229" customFormat="1" ht="24" customHeight="1" x14ac:dyDescent="0.2">
      <c r="A7120" s="224" t="str">
        <f t="shared" si="2131"/>
        <v/>
      </c>
      <c r="B7120" s="222" t="str">
        <f t="shared" si="2134"/>
        <v/>
      </c>
      <c r="C7120" s="223"/>
      <c r="D7120" s="224" t="str">
        <f t="shared" si="2132"/>
        <v/>
      </c>
      <c r="E7120" s="225"/>
      <c r="F7120" s="226">
        <f t="shared" si="2133"/>
        <v>0</v>
      </c>
      <c r="G7120" s="286">
        <f t="shared" si="2135"/>
        <v>0</v>
      </c>
    </row>
    <row r="7121" spans="1:7" s="229" customFormat="1" ht="24" customHeight="1" x14ac:dyDescent="0.2">
      <c r="A7121" s="224" t="str">
        <f t="shared" si="2131"/>
        <v/>
      </c>
      <c r="B7121" s="222" t="str">
        <f t="shared" si="2134"/>
        <v/>
      </c>
      <c r="C7121" s="223"/>
      <c r="D7121" s="224" t="str">
        <f t="shared" si="2132"/>
        <v/>
      </c>
      <c r="E7121" s="225"/>
      <c r="F7121" s="226">
        <f t="shared" si="2133"/>
        <v>0</v>
      </c>
      <c r="G7121" s="286">
        <f t="shared" si="2135"/>
        <v>0</v>
      </c>
    </row>
    <row r="7122" spans="1:7" s="229" customFormat="1" ht="24" customHeight="1" x14ac:dyDescent="0.2">
      <c r="A7122" s="224" t="str">
        <f t="shared" si="2131"/>
        <v/>
      </c>
      <c r="B7122" s="222" t="str">
        <f t="shared" si="2134"/>
        <v/>
      </c>
      <c r="C7122" s="223"/>
      <c r="D7122" s="224" t="str">
        <f t="shared" si="2132"/>
        <v/>
      </c>
      <c r="E7122" s="225"/>
      <c r="F7122" s="226">
        <f t="shared" si="2133"/>
        <v>0</v>
      </c>
      <c r="G7122" s="286">
        <f t="shared" si="2135"/>
        <v>0</v>
      </c>
    </row>
    <row r="7123" spans="1:7" s="229" customFormat="1" ht="24" customHeight="1" x14ac:dyDescent="0.2">
      <c r="A7123" s="224" t="str">
        <f t="shared" si="2131"/>
        <v/>
      </c>
      <c r="B7123" s="222" t="str">
        <f t="shared" si="2134"/>
        <v/>
      </c>
      <c r="C7123" s="223"/>
      <c r="D7123" s="224" t="str">
        <f t="shared" si="2132"/>
        <v/>
      </c>
      <c r="E7123" s="225"/>
      <c r="F7123" s="226">
        <f t="shared" si="2133"/>
        <v>0</v>
      </c>
      <c r="G7123" s="286">
        <f t="shared" si="2135"/>
        <v>0</v>
      </c>
    </row>
    <row r="7124" spans="1:7" s="229" customFormat="1" ht="24" customHeight="1" x14ac:dyDescent="0.2">
      <c r="A7124" s="224" t="str">
        <f t="shared" si="2131"/>
        <v/>
      </c>
      <c r="B7124" s="222" t="str">
        <f t="shared" si="2134"/>
        <v/>
      </c>
      <c r="C7124" s="223"/>
      <c r="D7124" s="224" t="str">
        <f t="shared" si="2132"/>
        <v/>
      </c>
      <c r="E7124" s="225"/>
      <c r="F7124" s="226">
        <f t="shared" si="2133"/>
        <v>0</v>
      </c>
      <c r="G7124" s="286">
        <f t="shared" si="2135"/>
        <v>0</v>
      </c>
    </row>
    <row r="7125" spans="1:7" s="229" customFormat="1" ht="24" customHeight="1" x14ac:dyDescent="0.2">
      <c r="A7125" s="224" t="str">
        <f t="shared" si="2131"/>
        <v/>
      </c>
      <c r="B7125" s="222" t="str">
        <f t="shared" si="2134"/>
        <v/>
      </c>
      <c r="C7125" s="223"/>
      <c r="D7125" s="224" t="str">
        <f t="shared" si="2132"/>
        <v/>
      </c>
      <c r="E7125" s="225"/>
      <c r="F7125" s="227">
        <f t="shared" si="2133"/>
        <v>0</v>
      </c>
      <c r="G7125" s="286">
        <f t="shared" si="2135"/>
        <v>0</v>
      </c>
    </row>
    <row r="7126" spans="1:7" ht="24" customHeight="1" x14ac:dyDescent="0.2">
      <c r="A7126" s="287"/>
      <c r="D7126" s="97"/>
      <c r="E7126" s="98"/>
      <c r="F7126" s="273" t="s">
        <v>31</v>
      </c>
      <c r="G7126" s="288">
        <f>SUBTOTAL(9,G7112:G7125)</f>
        <v>0</v>
      </c>
    </row>
    <row r="7127" spans="1:7" ht="24" customHeight="1" x14ac:dyDescent="0.2">
      <c r="A7127" s="287"/>
      <c r="C7127" s="107" t="s">
        <v>605</v>
      </c>
      <c r="D7127" s="97"/>
      <c r="E7127" s="98"/>
      <c r="G7127" s="289"/>
    </row>
    <row r="7128" spans="1:7" s="229" customFormat="1" ht="24" customHeight="1" x14ac:dyDescent="0.2">
      <c r="A7128" s="224" t="str">
        <f t="shared" ref="A7128:A7135" si="2136">IFERROR(VLOOKUP(C7128,Tabla_Insumos,4,FALSE),"")</f>
        <v/>
      </c>
      <c r="B7128" s="222">
        <f t="shared" ref="B7128:B7135" si="2137">IFERROR(VLOOKUP(A7128,Tabla_Indices,5,FALSE),"")</f>
        <v>0</v>
      </c>
      <c r="C7128" s="223"/>
      <c r="D7128" s="224" t="str">
        <f t="shared" ref="D7128:D7135" si="2138">IFERROR(VLOOKUP(C7128,Tabla_Insumos,2,FALSE),"")</f>
        <v/>
      </c>
      <c r="E7128" s="225"/>
      <c r="F7128" s="228">
        <f t="shared" ref="F7128:F7135" si="2139">IFERROR(VLOOKUP(C7128,Tabla_Insumos,3,FALSE),0)</f>
        <v>0</v>
      </c>
      <c r="G7128" s="286">
        <f>ROUND(E7128*F7128,2)</f>
        <v>0</v>
      </c>
    </row>
    <row r="7129" spans="1:7" s="229" customFormat="1" ht="24" customHeight="1" x14ac:dyDescent="0.2">
      <c r="A7129" s="224" t="str">
        <f t="shared" si="2136"/>
        <v/>
      </c>
      <c r="B7129" s="222">
        <f t="shared" si="2137"/>
        <v>0</v>
      </c>
      <c r="C7129" s="223"/>
      <c r="D7129" s="224" t="str">
        <f t="shared" si="2138"/>
        <v/>
      </c>
      <c r="E7129" s="225"/>
      <c r="F7129" s="228">
        <f t="shared" si="2139"/>
        <v>0</v>
      </c>
      <c r="G7129" s="286">
        <f>ROUND(E7129*F7129,2)</f>
        <v>0</v>
      </c>
    </row>
    <row r="7130" spans="1:7" s="229" customFormat="1" ht="24" customHeight="1" x14ac:dyDescent="0.2">
      <c r="A7130" s="224" t="str">
        <f t="shared" si="2136"/>
        <v/>
      </c>
      <c r="B7130" s="222">
        <f t="shared" si="2137"/>
        <v>0</v>
      </c>
      <c r="C7130" s="223"/>
      <c r="D7130" s="224" t="str">
        <f t="shared" si="2138"/>
        <v/>
      </c>
      <c r="E7130" s="225"/>
      <c r="F7130" s="228">
        <f t="shared" si="2139"/>
        <v>0</v>
      </c>
      <c r="G7130" s="286">
        <f t="shared" ref="G7130:G7135" si="2140">ROUND(E7130*F7130,2)</f>
        <v>0</v>
      </c>
    </row>
    <row r="7131" spans="1:7" s="229" customFormat="1" ht="24" customHeight="1" x14ac:dyDescent="0.2">
      <c r="A7131" s="224" t="str">
        <f t="shared" si="2136"/>
        <v/>
      </c>
      <c r="B7131" s="222">
        <f t="shared" si="2137"/>
        <v>0</v>
      </c>
      <c r="C7131" s="223"/>
      <c r="D7131" s="224" t="str">
        <f t="shared" si="2138"/>
        <v/>
      </c>
      <c r="E7131" s="225"/>
      <c r="F7131" s="228">
        <f t="shared" si="2139"/>
        <v>0</v>
      </c>
      <c r="G7131" s="286">
        <f t="shared" si="2140"/>
        <v>0</v>
      </c>
    </row>
    <row r="7132" spans="1:7" s="229" customFormat="1" ht="24" customHeight="1" x14ac:dyDescent="0.2">
      <c r="A7132" s="224" t="str">
        <f t="shared" si="2136"/>
        <v/>
      </c>
      <c r="B7132" s="222">
        <f t="shared" si="2137"/>
        <v>0</v>
      </c>
      <c r="C7132" s="223"/>
      <c r="D7132" s="224" t="str">
        <f t="shared" si="2138"/>
        <v/>
      </c>
      <c r="E7132" s="225"/>
      <c r="F7132" s="226">
        <f t="shared" si="2139"/>
        <v>0</v>
      </c>
      <c r="G7132" s="286">
        <f t="shared" si="2140"/>
        <v>0</v>
      </c>
    </row>
    <row r="7133" spans="1:7" s="229" customFormat="1" ht="24" customHeight="1" x14ac:dyDescent="0.2">
      <c r="A7133" s="224" t="str">
        <f t="shared" si="2136"/>
        <v/>
      </c>
      <c r="B7133" s="222">
        <f t="shared" si="2137"/>
        <v>0</v>
      </c>
      <c r="C7133" s="223"/>
      <c r="D7133" s="224" t="str">
        <f t="shared" si="2138"/>
        <v/>
      </c>
      <c r="E7133" s="225"/>
      <c r="F7133" s="226">
        <f t="shared" si="2139"/>
        <v>0</v>
      </c>
      <c r="G7133" s="286">
        <f t="shared" si="2140"/>
        <v>0</v>
      </c>
    </row>
    <row r="7134" spans="1:7" s="229" customFormat="1" ht="24" customHeight="1" x14ac:dyDescent="0.2">
      <c r="A7134" s="224" t="str">
        <f t="shared" si="2136"/>
        <v/>
      </c>
      <c r="B7134" s="222">
        <f t="shared" si="2137"/>
        <v>0</v>
      </c>
      <c r="C7134" s="223"/>
      <c r="D7134" s="224" t="str">
        <f t="shared" si="2138"/>
        <v/>
      </c>
      <c r="E7134" s="225"/>
      <c r="F7134" s="226">
        <f t="shared" si="2139"/>
        <v>0</v>
      </c>
      <c r="G7134" s="286">
        <f t="shared" si="2140"/>
        <v>0</v>
      </c>
    </row>
    <row r="7135" spans="1:7" s="229" customFormat="1" ht="24" customHeight="1" x14ac:dyDescent="0.2">
      <c r="A7135" s="224" t="str">
        <f t="shared" si="2136"/>
        <v/>
      </c>
      <c r="B7135" s="222">
        <f t="shared" si="2137"/>
        <v>0</v>
      </c>
      <c r="C7135" s="223"/>
      <c r="D7135" s="224" t="str">
        <f t="shared" si="2138"/>
        <v/>
      </c>
      <c r="E7135" s="225"/>
      <c r="F7135" s="226">
        <f t="shared" si="2139"/>
        <v>0</v>
      </c>
      <c r="G7135" s="286">
        <f t="shared" si="2140"/>
        <v>0</v>
      </c>
    </row>
    <row r="7136" spans="1:7" ht="24" customHeight="1" x14ac:dyDescent="0.2">
      <c r="A7136" s="287"/>
      <c r="D7136" s="97"/>
      <c r="E7136" s="98"/>
      <c r="F7136" s="273" t="s">
        <v>32</v>
      </c>
      <c r="G7136" s="288">
        <f>SUBTOTAL(9,G7128:G7135)</f>
        <v>0</v>
      </c>
    </row>
    <row r="7137" spans="1:7" ht="24" customHeight="1" x14ac:dyDescent="0.2">
      <c r="A7137" s="287"/>
      <c r="C7137" s="107" t="s">
        <v>606</v>
      </c>
      <c r="D7137" s="97"/>
      <c r="E7137" s="98"/>
      <c r="G7137" s="289"/>
    </row>
    <row r="7138" spans="1:7" s="229" customFormat="1" ht="24" customHeight="1" x14ac:dyDescent="0.2">
      <c r="A7138" s="224" t="str">
        <f t="shared" ref="A7138:A7146" si="2141">IFERROR(VLOOKUP(C7138,Tabla_Insumos,4,FALSE),"")</f>
        <v/>
      </c>
      <c r="B7138" s="222" t="str">
        <f t="shared" ref="B7138:B7146" si="2142">IFERROR(VLOOKUP(C7138,Tabla_Insumos,5,FALSE),"")</f>
        <v/>
      </c>
      <c r="C7138" s="223"/>
      <c r="D7138" s="224" t="str">
        <f t="shared" ref="D7138:D7146" si="2143">IFERROR(VLOOKUP(C7138,Tabla_Insumos,2,FALSE),"")</f>
        <v/>
      </c>
      <c r="E7138" s="225"/>
      <c r="F7138" s="226">
        <f t="shared" ref="F7138:F7146" si="2144">IFERROR(VLOOKUP(C7138,Tabla_Insumos,3,FALSE),0)</f>
        <v>0</v>
      </c>
      <c r="G7138" s="286">
        <f t="shared" ref="G7138:G7146" si="2145">ROUND(E7138*F7138,2)</f>
        <v>0</v>
      </c>
    </row>
    <row r="7139" spans="1:7" s="229" customFormat="1" ht="24" customHeight="1" x14ac:dyDescent="0.2">
      <c r="A7139" s="224" t="str">
        <f t="shared" si="2141"/>
        <v/>
      </c>
      <c r="B7139" s="222" t="str">
        <f t="shared" si="2142"/>
        <v/>
      </c>
      <c r="C7139" s="223"/>
      <c r="D7139" s="224" t="str">
        <f t="shared" si="2143"/>
        <v/>
      </c>
      <c r="E7139" s="225"/>
      <c r="F7139" s="226">
        <f t="shared" si="2144"/>
        <v>0</v>
      </c>
      <c r="G7139" s="286">
        <f t="shared" si="2145"/>
        <v>0</v>
      </c>
    </row>
    <row r="7140" spans="1:7" s="229" customFormat="1" ht="24" customHeight="1" x14ac:dyDescent="0.2">
      <c r="A7140" s="224" t="str">
        <f t="shared" si="2141"/>
        <v/>
      </c>
      <c r="B7140" s="222" t="str">
        <f t="shared" si="2142"/>
        <v/>
      </c>
      <c r="C7140" s="223"/>
      <c r="D7140" s="224" t="str">
        <f t="shared" si="2143"/>
        <v/>
      </c>
      <c r="E7140" s="225"/>
      <c r="F7140" s="226">
        <f t="shared" si="2144"/>
        <v>0</v>
      </c>
      <c r="G7140" s="286">
        <f t="shared" si="2145"/>
        <v>0</v>
      </c>
    </row>
    <row r="7141" spans="1:7" s="229" customFormat="1" ht="24" customHeight="1" x14ac:dyDescent="0.2">
      <c r="A7141" s="224" t="str">
        <f t="shared" si="2141"/>
        <v/>
      </c>
      <c r="B7141" s="222" t="str">
        <f t="shared" si="2142"/>
        <v/>
      </c>
      <c r="C7141" s="223"/>
      <c r="D7141" s="224" t="str">
        <f t="shared" si="2143"/>
        <v/>
      </c>
      <c r="E7141" s="225"/>
      <c r="F7141" s="226">
        <f t="shared" si="2144"/>
        <v>0</v>
      </c>
      <c r="G7141" s="286">
        <f t="shared" si="2145"/>
        <v>0</v>
      </c>
    </row>
    <row r="7142" spans="1:7" s="229" customFormat="1" ht="24" customHeight="1" x14ac:dyDescent="0.2">
      <c r="A7142" s="224" t="str">
        <f t="shared" si="2141"/>
        <v/>
      </c>
      <c r="B7142" s="222" t="str">
        <f t="shared" si="2142"/>
        <v/>
      </c>
      <c r="C7142" s="223"/>
      <c r="D7142" s="224" t="str">
        <f t="shared" si="2143"/>
        <v/>
      </c>
      <c r="E7142" s="225"/>
      <c r="F7142" s="226">
        <f t="shared" si="2144"/>
        <v>0</v>
      </c>
      <c r="G7142" s="286">
        <f t="shared" si="2145"/>
        <v>0</v>
      </c>
    </row>
    <row r="7143" spans="1:7" s="229" customFormat="1" ht="24" customHeight="1" x14ac:dyDescent="0.2">
      <c r="A7143" s="224" t="str">
        <f t="shared" si="2141"/>
        <v/>
      </c>
      <c r="B7143" s="222" t="str">
        <f t="shared" si="2142"/>
        <v/>
      </c>
      <c r="C7143" s="223"/>
      <c r="D7143" s="224" t="str">
        <f t="shared" si="2143"/>
        <v/>
      </c>
      <c r="E7143" s="225"/>
      <c r="F7143" s="226">
        <f t="shared" si="2144"/>
        <v>0</v>
      </c>
      <c r="G7143" s="286">
        <f t="shared" si="2145"/>
        <v>0</v>
      </c>
    </row>
    <row r="7144" spans="1:7" s="229" customFormat="1" ht="24" customHeight="1" x14ac:dyDescent="0.2">
      <c r="A7144" s="224" t="str">
        <f t="shared" si="2141"/>
        <v/>
      </c>
      <c r="B7144" s="222" t="str">
        <f t="shared" si="2142"/>
        <v/>
      </c>
      <c r="C7144" s="223"/>
      <c r="D7144" s="224" t="str">
        <f t="shared" si="2143"/>
        <v/>
      </c>
      <c r="E7144" s="225"/>
      <c r="F7144" s="226">
        <f t="shared" si="2144"/>
        <v>0</v>
      </c>
      <c r="G7144" s="286">
        <f t="shared" si="2145"/>
        <v>0</v>
      </c>
    </row>
    <row r="7145" spans="1:7" s="229" customFormat="1" ht="24" customHeight="1" x14ac:dyDescent="0.2">
      <c r="A7145" s="224" t="str">
        <f t="shared" si="2141"/>
        <v/>
      </c>
      <c r="B7145" s="222" t="str">
        <f t="shared" si="2142"/>
        <v/>
      </c>
      <c r="C7145" s="223"/>
      <c r="D7145" s="224" t="str">
        <f t="shared" si="2143"/>
        <v/>
      </c>
      <c r="E7145" s="225"/>
      <c r="F7145" s="226">
        <f t="shared" si="2144"/>
        <v>0</v>
      </c>
      <c r="G7145" s="286">
        <f t="shared" si="2145"/>
        <v>0</v>
      </c>
    </row>
    <row r="7146" spans="1:7" s="229" customFormat="1" ht="24" customHeight="1" x14ac:dyDescent="0.2">
      <c r="A7146" s="224" t="str">
        <f t="shared" si="2141"/>
        <v/>
      </c>
      <c r="B7146" s="222" t="str">
        <f t="shared" si="2142"/>
        <v/>
      </c>
      <c r="C7146" s="223"/>
      <c r="D7146" s="224" t="str">
        <f t="shared" si="2143"/>
        <v/>
      </c>
      <c r="E7146" s="225"/>
      <c r="F7146" s="226">
        <f t="shared" si="2144"/>
        <v>0</v>
      </c>
      <c r="G7146" s="286">
        <f t="shared" si="2145"/>
        <v>0</v>
      </c>
    </row>
    <row r="7147" spans="1:7" ht="24" customHeight="1" x14ac:dyDescent="0.2">
      <c r="A7147" s="290"/>
      <c r="B7147" s="97"/>
      <c r="D7147" s="97"/>
      <c r="E7147" s="98"/>
      <c r="F7147" s="273" t="s">
        <v>33</v>
      </c>
      <c r="G7147" s="288">
        <f>SUBTOTAL(9,G7138:G7146)</f>
        <v>0</v>
      </c>
    </row>
    <row r="7148" spans="1:7" ht="24" customHeight="1" x14ac:dyDescent="0.2">
      <c r="A7148" s="291"/>
      <c r="B7148" s="97"/>
      <c r="D7148" s="97"/>
      <c r="E7148" s="98"/>
      <c r="G7148" s="289"/>
    </row>
    <row r="7149" spans="1:7" ht="24" customHeight="1" x14ac:dyDescent="0.2">
      <c r="A7149" s="292" t="str">
        <f>B7107</f>
        <v/>
      </c>
      <c r="B7149" s="293" t="str">
        <f>C7107</f>
        <v/>
      </c>
      <c r="C7149" s="104"/>
      <c r="D7149" s="104" t="s">
        <v>34</v>
      </c>
      <c r="E7149" s="105"/>
      <c r="F7149" s="295" t="s">
        <v>35</v>
      </c>
      <c r="G7149" s="294">
        <f>SUBTOTAL(9,G7112:G7148)</f>
        <v>0</v>
      </c>
    </row>
    <row r="7151" spans="1:7" ht="24" customHeight="1" x14ac:dyDescent="0.2">
      <c r="A7151" s="274" t="s">
        <v>37</v>
      </c>
      <c r="B7151" s="275"/>
      <c r="C7151" s="275"/>
      <c r="D7151" s="275"/>
      <c r="E7151" s="275"/>
      <c r="F7151" s="275"/>
      <c r="G7151" s="276"/>
    </row>
    <row r="7152" spans="1:7" ht="24" customHeight="1" x14ac:dyDescent="0.2">
      <c r="A7152" s="277" t="s">
        <v>602</v>
      </c>
      <c r="B7152" s="93" t="str">
        <f>Comitente</f>
        <v>DIRECCION PROVINCIAL DE ESPACIOS VERDES</v>
      </c>
      <c r="C7152" s="89"/>
      <c r="D7152" s="94"/>
      <c r="E7152" s="94"/>
      <c r="F7152" s="95"/>
      <c r="G7152" s="278"/>
    </row>
    <row r="7153" spans="1:123" ht="24" customHeight="1" x14ac:dyDescent="0.2">
      <c r="A7153" s="277" t="s">
        <v>603</v>
      </c>
      <c r="B7153" s="93">
        <f>Contratista</f>
        <v>0</v>
      </c>
      <c r="C7153" s="90"/>
      <c r="D7153" s="90"/>
      <c r="E7153" s="90"/>
      <c r="F7153" s="96"/>
      <c r="G7153" s="279"/>
    </row>
    <row r="7154" spans="1:123" ht="24" customHeight="1" x14ac:dyDescent="0.2">
      <c r="A7154" s="277" t="s">
        <v>24</v>
      </c>
      <c r="B7154" s="93" t="str">
        <f>Obra</f>
        <v>EXTRACCION DE MANGRULLO EXISTENTE, PROVISION DE NUEVO MANGRULLO Y REFUNCIONALIZACION DE JUEGOS DE NIÑOS EN PARQUE DE MAYO</v>
      </c>
      <c r="C7154" s="90"/>
      <c r="D7154" s="90"/>
      <c r="E7154" s="90"/>
      <c r="F7154" s="96" t="s">
        <v>38</v>
      </c>
      <c r="G7154" s="280">
        <f>Fecha_Base</f>
        <v>44865</v>
      </c>
    </row>
    <row r="7155" spans="1:123" ht="24" customHeight="1" x14ac:dyDescent="0.2">
      <c r="A7155" s="281" t="s">
        <v>601</v>
      </c>
      <c r="B7155" s="91" t="str">
        <f>Ubicación</f>
        <v>CAPITAL</v>
      </c>
      <c r="C7155" s="91"/>
      <c r="D7155" s="97"/>
      <c r="E7155" s="98"/>
      <c r="G7155" s="282"/>
    </row>
    <row r="7156" spans="1:123" ht="24" customHeight="1" x14ac:dyDescent="0.2">
      <c r="A7156" s="281" t="s">
        <v>39</v>
      </c>
      <c r="B7156" s="100" t="str">
        <f>IFERROR(VALUE(LEFT(B7157,FIND(".",B7157)-1)),"")</f>
        <v/>
      </c>
      <c r="C7156" s="92" t="str">
        <f>IFERROR(VLOOKUP(B7156,Tabla_CyP,2,FALSE),"")</f>
        <v/>
      </c>
      <c r="E7156" s="98"/>
      <c r="G7156" s="282"/>
    </row>
    <row r="7157" spans="1:123" ht="24" customHeight="1" x14ac:dyDescent="0.2">
      <c r="A7157" s="281" t="s">
        <v>25</v>
      </c>
      <c r="B7157" s="101" t="str">
        <f>IFERROR(VLOOKUP(COUNTIF($A$1:A7157,"ANALISIS DE PRECIOS"),Tabla_NumeroItem,2,FALSE),"")</f>
        <v/>
      </c>
      <c r="C7157" s="92" t="str">
        <f>IFERROR(VLOOKUP(B7157,Tabla_CyP,2,FALSE),"")</f>
        <v/>
      </c>
      <c r="D7157" s="97"/>
      <c r="E7157" s="98"/>
      <c r="F7157" s="96" t="s">
        <v>26</v>
      </c>
      <c r="G7157" s="283" t="str">
        <f>IFERROR(VLOOKUP(B7157,Tabla_CyP,4,FALSE),"")</f>
        <v/>
      </c>
    </row>
    <row r="7158" spans="1:123" ht="24" customHeight="1" x14ac:dyDescent="0.2">
      <c r="A7158" s="281"/>
      <c r="B7158" s="91"/>
      <c r="D7158" s="97"/>
      <c r="E7158" s="98"/>
      <c r="G7158" s="282"/>
    </row>
    <row r="7159" spans="1:123" ht="24" customHeight="1" x14ac:dyDescent="0.2">
      <c r="A7159" s="334" t="s">
        <v>507</v>
      </c>
      <c r="B7159" s="335"/>
      <c r="C7159" s="336" t="s">
        <v>0</v>
      </c>
      <c r="D7159" s="336" t="s">
        <v>27</v>
      </c>
      <c r="E7159" s="338" t="s">
        <v>28</v>
      </c>
      <c r="F7159" s="340" t="s">
        <v>29</v>
      </c>
      <c r="G7159" s="340" t="s">
        <v>30</v>
      </c>
    </row>
    <row r="7160" spans="1:123" s="97" customFormat="1" ht="24" customHeight="1" x14ac:dyDescent="0.2">
      <c r="A7160" s="102" t="s">
        <v>508</v>
      </c>
      <c r="B7160" s="102" t="s">
        <v>509</v>
      </c>
      <c r="C7160" s="337"/>
      <c r="D7160" s="337"/>
      <c r="E7160" s="339"/>
      <c r="F7160" s="341"/>
      <c r="G7160" s="341"/>
      <c r="H7160" s="230"/>
      <c r="I7160" s="230"/>
      <c r="J7160" s="230"/>
      <c r="K7160" s="230"/>
      <c r="L7160" s="230"/>
      <c r="M7160" s="230"/>
      <c r="N7160" s="230"/>
      <c r="O7160" s="230"/>
      <c r="P7160" s="230"/>
      <c r="Q7160" s="230"/>
      <c r="R7160" s="230"/>
      <c r="S7160" s="230"/>
      <c r="T7160" s="230"/>
      <c r="U7160" s="230"/>
      <c r="V7160" s="230"/>
      <c r="W7160" s="230"/>
      <c r="X7160" s="230"/>
      <c r="Y7160" s="230"/>
      <c r="Z7160" s="230"/>
      <c r="AA7160" s="230"/>
      <c r="AB7160" s="230"/>
      <c r="AC7160" s="230"/>
      <c r="AD7160" s="230"/>
      <c r="AE7160" s="230"/>
      <c r="AF7160" s="230"/>
      <c r="AG7160" s="230"/>
      <c r="AH7160" s="230"/>
      <c r="AI7160" s="230"/>
      <c r="AJ7160" s="230"/>
      <c r="AK7160" s="230"/>
      <c r="AL7160" s="230"/>
      <c r="AM7160" s="230"/>
      <c r="AN7160" s="230"/>
      <c r="AO7160" s="230"/>
      <c r="AP7160" s="230"/>
      <c r="AQ7160" s="230"/>
      <c r="AR7160" s="230"/>
      <c r="AS7160" s="230"/>
      <c r="AT7160" s="230"/>
      <c r="AU7160" s="230"/>
      <c r="AV7160" s="230"/>
      <c r="AW7160" s="230"/>
      <c r="AX7160" s="230"/>
      <c r="AY7160" s="230"/>
      <c r="AZ7160" s="230"/>
      <c r="BA7160" s="230"/>
      <c r="BB7160" s="230"/>
      <c r="BC7160" s="230"/>
      <c r="BD7160" s="230"/>
      <c r="BE7160" s="230"/>
      <c r="BF7160" s="230"/>
      <c r="BG7160" s="230"/>
      <c r="BH7160" s="230"/>
      <c r="BI7160" s="230"/>
      <c r="BJ7160" s="230"/>
      <c r="BK7160" s="230"/>
      <c r="BL7160" s="230"/>
      <c r="BM7160" s="230"/>
      <c r="BN7160" s="230"/>
      <c r="BO7160" s="230"/>
      <c r="BP7160" s="230"/>
      <c r="BQ7160" s="230"/>
      <c r="BR7160" s="230"/>
      <c r="BS7160" s="230"/>
      <c r="BT7160" s="230"/>
      <c r="BU7160" s="230"/>
      <c r="BV7160" s="230"/>
      <c r="BW7160" s="230"/>
      <c r="BX7160" s="230"/>
      <c r="BY7160" s="230"/>
      <c r="BZ7160" s="230"/>
      <c r="CA7160" s="230"/>
      <c r="CB7160" s="230"/>
      <c r="CC7160" s="230"/>
      <c r="CD7160" s="230"/>
      <c r="CE7160" s="230"/>
      <c r="CF7160" s="230"/>
      <c r="CG7160" s="230"/>
      <c r="CH7160" s="230"/>
      <c r="CI7160" s="230"/>
      <c r="CJ7160" s="230"/>
      <c r="CK7160" s="230"/>
      <c r="CL7160" s="230"/>
      <c r="CM7160" s="230"/>
      <c r="CN7160" s="230"/>
      <c r="CO7160" s="230"/>
      <c r="CP7160" s="230"/>
      <c r="CQ7160" s="230"/>
      <c r="CR7160" s="230"/>
      <c r="CS7160" s="230"/>
      <c r="CT7160" s="230"/>
      <c r="CU7160" s="230"/>
      <c r="CV7160" s="230"/>
      <c r="CW7160" s="230"/>
      <c r="CX7160" s="230"/>
      <c r="CY7160" s="230"/>
      <c r="CZ7160" s="230"/>
      <c r="DA7160" s="230"/>
      <c r="DB7160" s="230"/>
      <c r="DC7160" s="230"/>
      <c r="DD7160" s="230"/>
      <c r="DE7160" s="230"/>
      <c r="DF7160" s="230"/>
      <c r="DG7160" s="230"/>
      <c r="DH7160" s="230"/>
      <c r="DI7160" s="230"/>
      <c r="DJ7160" s="230"/>
      <c r="DK7160" s="230"/>
      <c r="DL7160" s="230"/>
      <c r="DM7160" s="230"/>
      <c r="DN7160" s="230"/>
      <c r="DO7160" s="230"/>
      <c r="DP7160" s="230"/>
      <c r="DQ7160" s="230"/>
      <c r="DR7160" s="230"/>
      <c r="DS7160" s="230"/>
    </row>
    <row r="7161" spans="1:123" ht="24" customHeight="1" x14ac:dyDescent="0.2">
      <c r="A7161" s="284"/>
      <c r="B7161" s="103"/>
      <c r="C7161" s="143" t="s">
        <v>604</v>
      </c>
      <c r="D7161" s="104"/>
      <c r="E7161" s="105"/>
      <c r="F7161" s="106"/>
      <c r="G7161" s="285"/>
    </row>
    <row r="7162" spans="1:123" s="229" customFormat="1" ht="24" customHeight="1" x14ac:dyDescent="0.2">
      <c r="A7162" s="224" t="str">
        <f t="shared" ref="A7162:A7175" si="2146">IFERROR(VLOOKUP(C7162,Tabla_Insumos,4,FALSE),"")</f>
        <v/>
      </c>
      <c r="B7162" s="222" t="str">
        <f>IFERROR(VLOOKUP(C7162,Tabla_Insumos,5,FALSE),"")</f>
        <v/>
      </c>
      <c r="C7162" s="223"/>
      <c r="D7162" s="224" t="str">
        <f t="shared" ref="D7162:D7175" si="2147">IFERROR(VLOOKUP(C7162,Tabla_Insumos,2,FALSE),"")</f>
        <v/>
      </c>
      <c r="E7162" s="225"/>
      <c r="F7162" s="226">
        <f t="shared" ref="F7162:F7175" si="2148">IFERROR(VLOOKUP(C7162,Tabla_Insumos,3,FALSE),0)</f>
        <v>0</v>
      </c>
      <c r="G7162" s="286">
        <f>ROUND(E7162*F7162,2)</f>
        <v>0</v>
      </c>
    </row>
    <row r="7163" spans="1:123" s="229" customFormat="1" ht="24" customHeight="1" x14ac:dyDescent="0.2">
      <c r="A7163" s="224" t="str">
        <f t="shared" si="2146"/>
        <v/>
      </c>
      <c r="B7163" s="222" t="str">
        <f t="shared" ref="B7163:B7175" si="2149">IFERROR(VLOOKUP(C7163,Tabla_Insumos,5,FALSE),"")</f>
        <v/>
      </c>
      <c r="C7163" s="223"/>
      <c r="D7163" s="224" t="str">
        <f t="shared" si="2147"/>
        <v/>
      </c>
      <c r="E7163" s="225"/>
      <c r="F7163" s="226">
        <f t="shared" si="2148"/>
        <v>0</v>
      </c>
      <c r="G7163" s="286">
        <f t="shared" ref="G7163:G7175" si="2150">ROUND(E7163*F7163,2)</f>
        <v>0</v>
      </c>
    </row>
    <row r="7164" spans="1:123" s="229" customFormat="1" ht="24" customHeight="1" x14ac:dyDescent="0.2">
      <c r="A7164" s="224" t="str">
        <f t="shared" si="2146"/>
        <v/>
      </c>
      <c r="B7164" s="222" t="str">
        <f t="shared" si="2149"/>
        <v/>
      </c>
      <c r="C7164" s="223"/>
      <c r="D7164" s="224" t="str">
        <f t="shared" si="2147"/>
        <v/>
      </c>
      <c r="E7164" s="225"/>
      <c r="F7164" s="226">
        <f t="shared" si="2148"/>
        <v>0</v>
      </c>
      <c r="G7164" s="286">
        <f t="shared" si="2150"/>
        <v>0</v>
      </c>
    </row>
    <row r="7165" spans="1:123" s="229" customFormat="1" ht="24" customHeight="1" x14ac:dyDescent="0.2">
      <c r="A7165" s="224" t="str">
        <f t="shared" si="2146"/>
        <v/>
      </c>
      <c r="B7165" s="222" t="str">
        <f t="shared" si="2149"/>
        <v/>
      </c>
      <c r="C7165" s="223"/>
      <c r="D7165" s="224" t="str">
        <f t="shared" si="2147"/>
        <v/>
      </c>
      <c r="E7165" s="225"/>
      <c r="F7165" s="226">
        <f t="shared" si="2148"/>
        <v>0</v>
      </c>
      <c r="G7165" s="286">
        <f t="shared" si="2150"/>
        <v>0</v>
      </c>
    </row>
    <row r="7166" spans="1:123" s="229" customFormat="1" ht="24" customHeight="1" x14ac:dyDescent="0.2">
      <c r="A7166" s="224" t="str">
        <f t="shared" si="2146"/>
        <v/>
      </c>
      <c r="B7166" s="222" t="str">
        <f t="shared" si="2149"/>
        <v/>
      </c>
      <c r="C7166" s="223"/>
      <c r="D7166" s="224" t="str">
        <f t="shared" si="2147"/>
        <v/>
      </c>
      <c r="E7166" s="225"/>
      <c r="F7166" s="226">
        <f t="shared" si="2148"/>
        <v>0</v>
      </c>
      <c r="G7166" s="286">
        <f t="shared" si="2150"/>
        <v>0</v>
      </c>
    </row>
    <row r="7167" spans="1:123" s="229" customFormat="1" ht="24" customHeight="1" x14ac:dyDescent="0.2">
      <c r="A7167" s="224" t="str">
        <f t="shared" si="2146"/>
        <v/>
      </c>
      <c r="B7167" s="222" t="str">
        <f t="shared" si="2149"/>
        <v/>
      </c>
      <c r="C7167" s="223"/>
      <c r="D7167" s="224" t="str">
        <f t="shared" si="2147"/>
        <v/>
      </c>
      <c r="E7167" s="225"/>
      <c r="F7167" s="226">
        <f t="shared" si="2148"/>
        <v>0</v>
      </c>
      <c r="G7167" s="286">
        <f t="shared" si="2150"/>
        <v>0</v>
      </c>
    </row>
    <row r="7168" spans="1:123" s="229" customFormat="1" ht="24" customHeight="1" x14ac:dyDescent="0.2">
      <c r="A7168" s="224" t="str">
        <f t="shared" si="2146"/>
        <v/>
      </c>
      <c r="B7168" s="222" t="str">
        <f t="shared" si="2149"/>
        <v/>
      </c>
      <c r="C7168" s="223"/>
      <c r="D7168" s="224" t="str">
        <f t="shared" si="2147"/>
        <v/>
      </c>
      <c r="E7168" s="225"/>
      <c r="F7168" s="226">
        <f t="shared" si="2148"/>
        <v>0</v>
      </c>
      <c r="G7168" s="286">
        <f t="shared" si="2150"/>
        <v>0</v>
      </c>
    </row>
    <row r="7169" spans="1:7" s="229" customFormat="1" ht="24" customHeight="1" x14ac:dyDescent="0.2">
      <c r="A7169" s="224" t="str">
        <f t="shared" si="2146"/>
        <v/>
      </c>
      <c r="B7169" s="222" t="str">
        <f t="shared" si="2149"/>
        <v/>
      </c>
      <c r="C7169" s="223"/>
      <c r="D7169" s="224" t="str">
        <f t="shared" si="2147"/>
        <v/>
      </c>
      <c r="E7169" s="225"/>
      <c r="F7169" s="226">
        <f t="shared" si="2148"/>
        <v>0</v>
      </c>
      <c r="G7169" s="286">
        <f t="shared" si="2150"/>
        <v>0</v>
      </c>
    </row>
    <row r="7170" spans="1:7" s="229" customFormat="1" ht="24" customHeight="1" x14ac:dyDescent="0.2">
      <c r="A7170" s="224" t="str">
        <f t="shared" si="2146"/>
        <v/>
      </c>
      <c r="B7170" s="222" t="str">
        <f t="shared" si="2149"/>
        <v/>
      </c>
      <c r="C7170" s="223"/>
      <c r="D7170" s="224" t="str">
        <f t="shared" si="2147"/>
        <v/>
      </c>
      <c r="E7170" s="225"/>
      <c r="F7170" s="226">
        <f t="shared" si="2148"/>
        <v>0</v>
      </c>
      <c r="G7170" s="286">
        <f t="shared" si="2150"/>
        <v>0</v>
      </c>
    </row>
    <row r="7171" spans="1:7" s="229" customFormat="1" ht="24" customHeight="1" x14ac:dyDescent="0.2">
      <c r="A7171" s="224" t="str">
        <f t="shared" si="2146"/>
        <v/>
      </c>
      <c r="B7171" s="222" t="str">
        <f t="shared" si="2149"/>
        <v/>
      </c>
      <c r="C7171" s="223"/>
      <c r="D7171" s="224" t="str">
        <f t="shared" si="2147"/>
        <v/>
      </c>
      <c r="E7171" s="225"/>
      <c r="F7171" s="226">
        <f t="shared" si="2148"/>
        <v>0</v>
      </c>
      <c r="G7171" s="286">
        <f t="shared" si="2150"/>
        <v>0</v>
      </c>
    </row>
    <row r="7172" spans="1:7" s="229" customFormat="1" ht="24" customHeight="1" x14ac:dyDescent="0.2">
      <c r="A7172" s="224" t="str">
        <f t="shared" si="2146"/>
        <v/>
      </c>
      <c r="B7172" s="222" t="str">
        <f t="shared" si="2149"/>
        <v/>
      </c>
      <c r="C7172" s="223"/>
      <c r="D7172" s="224" t="str">
        <f t="shared" si="2147"/>
        <v/>
      </c>
      <c r="E7172" s="225"/>
      <c r="F7172" s="226">
        <f t="shared" si="2148"/>
        <v>0</v>
      </c>
      <c r="G7172" s="286">
        <f t="shared" si="2150"/>
        <v>0</v>
      </c>
    </row>
    <row r="7173" spans="1:7" s="229" customFormat="1" ht="24" customHeight="1" x14ac:dyDescent="0.2">
      <c r="A7173" s="224" t="str">
        <f t="shared" si="2146"/>
        <v/>
      </c>
      <c r="B7173" s="222" t="str">
        <f t="shared" si="2149"/>
        <v/>
      </c>
      <c r="C7173" s="223"/>
      <c r="D7173" s="224" t="str">
        <f t="shared" si="2147"/>
        <v/>
      </c>
      <c r="E7173" s="225"/>
      <c r="F7173" s="226">
        <f t="shared" si="2148"/>
        <v>0</v>
      </c>
      <c r="G7173" s="286">
        <f t="shared" si="2150"/>
        <v>0</v>
      </c>
    </row>
    <row r="7174" spans="1:7" s="229" customFormat="1" ht="24" customHeight="1" x14ac:dyDescent="0.2">
      <c r="A7174" s="224" t="str">
        <f t="shared" si="2146"/>
        <v/>
      </c>
      <c r="B7174" s="222" t="str">
        <f t="shared" si="2149"/>
        <v/>
      </c>
      <c r="C7174" s="223"/>
      <c r="D7174" s="224" t="str">
        <f t="shared" si="2147"/>
        <v/>
      </c>
      <c r="E7174" s="225"/>
      <c r="F7174" s="226">
        <f t="shared" si="2148"/>
        <v>0</v>
      </c>
      <c r="G7174" s="286">
        <f t="shared" si="2150"/>
        <v>0</v>
      </c>
    </row>
    <row r="7175" spans="1:7" s="229" customFormat="1" ht="24" customHeight="1" x14ac:dyDescent="0.2">
      <c r="A7175" s="224" t="str">
        <f t="shared" si="2146"/>
        <v/>
      </c>
      <c r="B7175" s="222" t="str">
        <f t="shared" si="2149"/>
        <v/>
      </c>
      <c r="C7175" s="223"/>
      <c r="D7175" s="224" t="str">
        <f t="shared" si="2147"/>
        <v/>
      </c>
      <c r="E7175" s="225"/>
      <c r="F7175" s="227">
        <f t="shared" si="2148"/>
        <v>0</v>
      </c>
      <c r="G7175" s="286">
        <f t="shared" si="2150"/>
        <v>0</v>
      </c>
    </row>
    <row r="7176" spans="1:7" ht="24" customHeight="1" x14ac:dyDescent="0.2">
      <c r="A7176" s="287"/>
      <c r="D7176" s="97"/>
      <c r="E7176" s="98"/>
      <c r="F7176" s="273" t="s">
        <v>31</v>
      </c>
      <c r="G7176" s="288">
        <f>SUBTOTAL(9,G7162:G7175)</f>
        <v>0</v>
      </c>
    </row>
    <row r="7177" spans="1:7" ht="24" customHeight="1" x14ac:dyDescent="0.2">
      <c r="A7177" s="287"/>
      <c r="C7177" s="107" t="s">
        <v>605</v>
      </c>
      <c r="D7177" s="97"/>
      <c r="E7177" s="98"/>
      <c r="G7177" s="289"/>
    </row>
    <row r="7178" spans="1:7" s="229" customFormat="1" ht="24" customHeight="1" x14ac:dyDescent="0.2">
      <c r="A7178" s="224" t="str">
        <f t="shared" ref="A7178:A7185" si="2151">IFERROR(VLOOKUP(C7178,Tabla_Insumos,4,FALSE),"")</f>
        <v/>
      </c>
      <c r="B7178" s="222">
        <f t="shared" ref="B7178:B7185" si="2152">IFERROR(VLOOKUP(A7178,Tabla_Indices,5,FALSE),"")</f>
        <v>0</v>
      </c>
      <c r="C7178" s="223"/>
      <c r="D7178" s="224" t="str">
        <f t="shared" ref="D7178:D7185" si="2153">IFERROR(VLOOKUP(C7178,Tabla_Insumos,2,FALSE),"")</f>
        <v/>
      </c>
      <c r="E7178" s="225"/>
      <c r="F7178" s="228">
        <f t="shared" ref="F7178:F7185" si="2154">IFERROR(VLOOKUP(C7178,Tabla_Insumos,3,FALSE),0)</f>
        <v>0</v>
      </c>
      <c r="G7178" s="286">
        <f>ROUND(E7178*F7178,2)</f>
        <v>0</v>
      </c>
    </row>
    <row r="7179" spans="1:7" s="229" customFormat="1" ht="24" customHeight="1" x14ac:dyDescent="0.2">
      <c r="A7179" s="224" t="str">
        <f t="shared" si="2151"/>
        <v/>
      </c>
      <c r="B7179" s="222">
        <f t="shared" si="2152"/>
        <v>0</v>
      </c>
      <c r="C7179" s="223"/>
      <c r="D7179" s="224" t="str">
        <f t="shared" si="2153"/>
        <v/>
      </c>
      <c r="E7179" s="225"/>
      <c r="F7179" s="228">
        <f t="shared" si="2154"/>
        <v>0</v>
      </c>
      <c r="G7179" s="286">
        <f>ROUND(E7179*F7179,2)</f>
        <v>0</v>
      </c>
    </row>
    <row r="7180" spans="1:7" s="229" customFormat="1" ht="24" customHeight="1" x14ac:dyDescent="0.2">
      <c r="A7180" s="224" t="str">
        <f t="shared" si="2151"/>
        <v/>
      </c>
      <c r="B7180" s="222">
        <f t="shared" si="2152"/>
        <v>0</v>
      </c>
      <c r="C7180" s="223"/>
      <c r="D7180" s="224" t="str">
        <f t="shared" si="2153"/>
        <v/>
      </c>
      <c r="E7180" s="225"/>
      <c r="F7180" s="228">
        <f t="shared" si="2154"/>
        <v>0</v>
      </c>
      <c r="G7180" s="286">
        <f t="shared" ref="G7180:G7185" si="2155">ROUND(E7180*F7180,2)</f>
        <v>0</v>
      </c>
    </row>
    <row r="7181" spans="1:7" s="229" customFormat="1" ht="24" customHeight="1" x14ac:dyDescent="0.2">
      <c r="A7181" s="224" t="str">
        <f t="shared" si="2151"/>
        <v/>
      </c>
      <c r="B7181" s="222">
        <f t="shared" si="2152"/>
        <v>0</v>
      </c>
      <c r="C7181" s="223"/>
      <c r="D7181" s="224" t="str">
        <f t="shared" si="2153"/>
        <v/>
      </c>
      <c r="E7181" s="225"/>
      <c r="F7181" s="228">
        <f t="shared" si="2154"/>
        <v>0</v>
      </c>
      <c r="G7181" s="286">
        <f t="shared" si="2155"/>
        <v>0</v>
      </c>
    </row>
    <row r="7182" spans="1:7" s="229" customFormat="1" ht="24" customHeight="1" x14ac:dyDescent="0.2">
      <c r="A7182" s="224" t="str">
        <f t="shared" si="2151"/>
        <v/>
      </c>
      <c r="B7182" s="222">
        <f t="shared" si="2152"/>
        <v>0</v>
      </c>
      <c r="C7182" s="223"/>
      <c r="D7182" s="224" t="str">
        <f t="shared" si="2153"/>
        <v/>
      </c>
      <c r="E7182" s="225"/>
      <c r="F7182" s="226">
        <f t="shared" si="2154"/>
        <v>0</v>
      </c>
      <c r="G7182" s="286">
        <f t="shared" si="2155"/>
        <v>0</v>
      </c>
    </row>
    <row r="7183" spans="1:7" s="229" customFormat="1" ht="24" customHeight="1" x14ac:dyDescent="0.2">
      <c r="A7183" s="224" t="str">
        <f t="shared" si="2151"/>
        <v/>
      </c>
      <c r="B7183" s="222">
        <f t="shared" si="2152"/>
        <v>0</v>
      </c>
      <c r="C7183" s="223"/>
      <c r="D7183" s="224" t="str">
        <f t="shared" si="2153"/>
        <v/>
      </c>
      <c r="E7183" s="225"/>
      <c r="F7183" s="226">
        <f t="shared" si="2154"/>
        <v>0</v>
      </c>
      <c r="G7183" s="286">
        <f t="shared" si="2155"/>
        <v>0</v>
      </c>
    </row>
    <row r="7184" spans="1:7" s="229" customFormat="1" ht="24" customHeight="1" x14ac:dyDescent="0.2">
      <c r="A7184" s="224" t="str">
        <f t="shared" si="2151"/>
        <v/>
      </c>
      <c r="B7184" s="222">
        <f t="shared" si="2152"/>
        <v>0</v>
      </c>
      <c r="C7184" s="223"/>
      <c r="D7184" s="224" t="str">
        <f t="shared" si="2153"/>
        <v/>
      </c>
      <c r="E7184" s="225"/>
      <c r="F7184" s="226">
        <f t="shared" si="2154"/>
        <v>0</v>
      </c>
      <c r="G7184" s="286">
        <f t="shared" si="2155"/>
        <v>0</v>
      </c>
    </row>
    <row r="7185" spans="1:7" s="229" customFormat="1" ht="24" customHeight="1" x14ac:dyDescent="0.2">
      <c r="A7185" s="224" t="str">
        <f t="shared" si="2151"/>
        <v/>
      </c>
      <c r="B7185" s="222">
        <f t="shared" si="2152"/>
        <v>0</v>
      </c>
      <c r="C7185" s="223"/>
      <c r="D7185" s="224" t="str">
        <f t="shared" si="2153"/>
        <v/>
      </c>
      <c r="E7185" s="225"/>
      <c r="F7185" s="226">
        <f t="shared" si="2154"/>
        <v>0</v>
      </c>
      <c r="G7185" s="286">
        <f t="shared" si="2155"/>
        <v>0</v>
      </c>
    </row>
    <row r="7186" spans="1:7" ht="24" customHeight="1" x14ac:dyDescent="0.2">
      <c r="A7186" s="287"/>
      <c r="D7186" s="97"/>
      <c r="E7186" s="98"/>
      <c r="F7186" s="273" t="s">
        <v>32</v>
      </c>
      <c r="G7186" s="288">
        <f>SUBTOTAL(9,G7178:G7185)</f>
        <v>0</v>
      </c>
    </row>
    <row r="7187" spans="1:7" ht="24" customHeight="1" x14ac:dyDescent="0.2">
      <c r="A7187" s="287"/>
      <c r="C7187" s="107" t="s">
        <v>606</v>
      </c>
      <c r="D7187" s="97"/>
      <c r="E7187" s="98"/>
      <c r="G7187" s="289"/>
    </row>
    <row r="7188" spans="1:7" s="229" customFormat="1" ht="24" customHeight="1" x14ac:dyDescent="0.2">
      <c r="A7188" s="224" t="str">
        <f t="shared" ref="A7188:A7196" si="2156">IFERROR(VLOOKUP(C7188,Tabla_Insumos,4,FALSE),"")</f>
        <v/>
      </c>
      <c r="B7188" s="222" t="str">
        <f t="shared" ref="B7188:B7196" si="2157">IFERROR(VLOOKUP(C7188,Tabla_Insumos,5,FALSE),"")</f>
        <v/>
      </c>
      <c r="C7188" s="223"/>
      <c r="D7188" s="224" t="str">
        <f t="shared" ref="D7188:D7196" si="2158">IFERROR(VLOOKUP(C7188,Tabla_Insumos,2,FALSE),"")</f>
        <v/>
      </c>
      <c r="E7188" s="225"/>
      <c r="F7188" s="226">
        <f t="shared" ref="F7188:F7196" si="2159">IFERROR(VLOOKUP(C7188,Tabla_Insumos,3,FALSE),0)</f>
        <v>0</v>
      </c>
      <c r="G7188" s="286">
        <f t="shared" ref="G7188:G7196" si="2160">ROUND(E7188*F7188,2)</f>
        <v>0</v>
      </c>
    </row>
    <row r="7189" spans="1:7" s="229" customFormat="1" ht="24" customHeight="1" x14ac:dyDescent="0.2">
      <c r="A7189" s="224" t="str">
        <f t="shared" si="2156"/>
        <v/>
      </c>
      <c r="B7189" s="222" t="str">
        <f t="shared" si="2157"/>
        <v/>
      </c>
      <c r="C7189" s="223"/>
      <c r="D7189" s="224" t="str">
        <f t="shared" si="2158"/>
        <v/>
      </c>
      <c r="E7189" s="225"/>
      <c r="F7189" s="226">
        <f t="shared" si="2159"/>
        <v>0</v>
      </c>
      <c r="G7189" s="286">
        <f t="shared" si="2160"/>
        <v>0</v>
      </c>
    </row>
    <row r="7190" spans="1:7" s="229" customFormat="1" ht="24" customHeight="1" x14ac:dyDescent="0.2">
      <c r="A7190" s="224" t="str">
        <f t="shared" si="2156"/>
        <v/>
      </c>
      <c r="B7190" s="222" t="str">
        <f t="shared" si="2157"/>
        <v/>
      </c>
      <c r="C7190" s="223"/>
      <c r="D7190" s="224" t="str">
        <f t="shared" si="2158"/>
        <v/>
      </c>
      <c r="E7190" s="225"/>
      <c r="F7190" s="226">
        <f t="shared" si="2159"/>
        <v>0</v>
      </c>
      <c r="G7190" s="286">
        <f t="shared" si="2160"/>
        <v>0</v>
      </c>
    </row>
    <row r="7191" spans="1:7" s="229" customFormat="1" ht="24" customHeight="1" x14ac:dyDescent="0.2">
      <c r="A7191" s="224" t="str">
        <f t="shared" si="2156"/>
        <v/>
      </c>
      <c r="B7191" s="222" t="str">
        <f t="shared" si="2157"/>
        <v/>
      </c>
      <c r="C7191" s="223"/>
      <c r="D7191" s="224" t="str">
        <f t="shared" si="2158"/>
        <v/>
      </c>
      <c r="E7191" s="225"/>
      <c r="F7191" s="226">
        <f t="shared" si="2159"/>
        <v>0</v>
      </c>
      <c r="G7191" s="286">
        <f t="shared" si="2160"/>
        <v>0</v>
      </c>
    </row>
    <row r="7192" spans="1:7" s="229" customFormat="1" ht="24" customHeight="1" x14ac:dyDescent="0.2">
      <c r="A7192" s="224" t="str">
        <f t="shared" si="2156"/>
        <v/>
      </c>
      <c r="B7192" s="222" t="str">
        <f t="shared" si="2157"/>
        <v/>
      </c>
      <c r="C7192" s="223"/>
      <c r="D7192" s="224" t="str">
        <f t="shared" si="2158"/>
        <v/>
      </c>
      <c r="E7192" s="225"/>
      <c r="F7192" s="226">
        <f t="shared" si="2159"/>
        <v>0</v>
      </c>
      <c r="G7192" s="286">
        <f t="shared" si="2160"/>
        <v>0</v>
      </c>
    </row>
    <row r="7193" spans="1:7" s="229" customFormat="1" ht="24" customHeight="1" x14ac:dyDescent="0.2">
      <c r="A7193" s="224" t="str">
        <f t="shared" si="2156"/>
        <v/>
      </c>
      <c r="B7193" s="222" t="str">
        <f t="shared" si="2157"/>
        <v/>
      </c>
      <c r="C7193" s="223"/>
      <c r="D7193" s="224" t="str">
        <f t="shared" si="2158"/>
        <v/>
      </c>
      <c r="E7193" s="225"/>
      <c r="F7193" s="226">
        <f t="shared" si="2159"/>
        <v>0</v>
      </c>
      <c r="G7193" s="286">
        <f t="shared" si="2160"/>
        <v>0</v>
      </c>
    </row>
    <row r="7194" spans="1:7" s="229" customFormat="1" ht="24" customHeight="1" x14ac:dyDescent="0.2">
      <c r="A7194" s="224" t="str">
        <f t="shared" si="2156"/>
        <v/>
      </c>
      <c r="B7194" s="222" t="str">
        <f t="shared" si="2157"/>
        <v/>
      </c>
      <c r="C7194" s="223"/>
      <c r="D7194" s="224" t="str">
        <f t="shared" si="2158"/>
        <v/>
      </c>
      <c r="E7194" s="225"/>
      <c r="F7194" s="226">
        <f t="shared" si="2159"/>
        <v>0</v>
      </c>
      <c r="G7194" s="286">
        <f t="shared" si="2160"/>
        <v>0</v>
      </c>
    </row>
    <row r="7195" spans="1:7" s="229" customFormat="1" ht="24" customHeight="1" x14ac:dyDescent="0.2">
      <c r="A7195" s="224" t="str">
        <f t="shared" si="2156"/>
        <v/>
      </c>
      <c r="B7195" s="222" t="str">
        <f t="shared" si="2157"/>
        <v/>
      </c>
      <c r="C7195" s="223"/>
      <c r="D7195" s="224" t="str">
        <f t="shared" si="2158"/>
        <v/>
      </c>
      <c r="E7195" s="225"/>
      <c r="F7195" s="226">
        <f t="shared" si="2159"/>
        <v>0</v>
      </c>
      <c r="G7195" s="286">
        <f t="shared" si="2160"/>
        <v>0</v>
      </c>
    </row>
    <row r="7196" spans="1:7" s="229" customFormat="1" ht="24" customHeight="1" x14ac:dyDescent="0.2">
      <c r="A7196" s="224" t="str">
        <f t="shared" si="2156"/>
        <v/>
      </c>
      <c r="B7196" s="222" t="str">
        <f t="shared" si="2157"/>
        <v/>
      </c>
      <c r="C7196" s="223"/>
      <c r="D7196" s="224" t="str">
        <f t="shared" si="2158"/>
        <v/>
      </c>
      <c r="E7196" s="225"/>
      <c r="F7196" s="226">
        <f t="shared" si="2159"/>
        <v>0</v>
      </c>
      <c r="G7196" s="286">
        <f t="shared" si="2160"/>
        <v>0</v>
      </c>
    </row>
    <row r="7197" spans="1:7" ht="24" customHeight="1" x14ac:dyDescent="0.2">
      <c r="A7197" s="290"/>
      <c r="B7197" s="97"/>
      <c r="D7197" s="97"/>
      <c r="E7197" s="98"/>
      <c r="F7197" s="273" t="s">
        <v>33</v>
      </c>
      <c r="G7197" s="288">
        <f>SUBTOTAL(9,G7188:G7196)</f>
        <v>0</v>
      </c>
    </row>
    <row r="7198" spans="1:7" ht="24" customHeight="1" x14ac:dyDescent="0.2">
      <c r="A7198" s="291"/>
      <c r="B7198" s="97"/>
      <c r="D7198" s="97"/>
      <c r="E7198" s="98"/>
      <c r="G7198" s="289"/>
    </row>
    <row r="7199" spans="1:7" ht="24" customHeight="1" x14ac:dyDescent="0.2">
      <c r="A7199" s="292" t="str">
        <f>B7157</f>
        <v/>
      </c>
      <c r="B7199" s="293" t="str">
        <f>C7157</f>
        <v/>
      </c>
      <c r="C7199" s="104"/>
      <c r="D7199" s="104" t="s">
        <v>34</v>
      </c>
      <c r="E7199" s="105"/>
      <c r="F7199" s="295" t="s">
        <v>35</v>
      </c>
      <c r="G7199" s="294">
        <f>SUBTOTAL(9,G7162:G7198)</f>
        <v>0</v>
      </c>
    </row>
    <row r="7201" spans="1:123" ht="24" customHeight="1" x14ac:dyDescent="0.2">
      <c r="A7201" s="274" t="s">
        <v>37</v>
      </c>
      <c r="B7201" s="275"/>
      <c r="C7201" s="275"/>
      <c r="D7201" s="275"/>
      <c r="E7201" s="275"/>
      <c r="F7201" s="275"/>
      <c r="G7201" s="276"/>
    </row>
    <row r="7202" spans="1:123" ht="24" customHeight="1" x14ac:dyDescent="0.2">
      <c r="A7202" s="277" t="s">
        <v>602</v>
      </c>
      <c r="B7202" s="93" t="str">
        <f>Comitente</f>
        <v>DIRECCION PROVINCIAL DE ESPACIOS VERDES</v>
      </c>
      <c r="C7202" s="89"/>
      <c r="D7202" s="94"/>
      <c r="E7202" s="94"/>
      <c r="F7202" s="95"/>
      <c r="G7202" s="278"/>
    </row>
    <row r="7203" spans="1:123" ht="24" customHeight="1" x14ac:dyDescent="0.2">
      <c r="A7203" s="277" t="s">
        <v>603</v>
      </c>
      <c r="B7203" s="93">
        <f>Contratista</f>
        <v>0</v>
      </c>
      <c r="C7203" s="90"/>
      <c r="D7203" s="90"/>
      <c r="E7203" s="90"/>
      <c r="F7203" s="96"/>
      <c r="G7203" s="279"/>
    </row>
    <row r="7204" spans="1:123" ht="24" customHeight="1" x14ac:dyDescent="0.2">
      <c r="A7204" s="277" t="s">
        <v>24</v>
      </c>
      <c r="B7204" s="93" t="str">
        <f>Obra</f>
        <v>EXTRACCION DE MANGRULLO EXISTENTE, PROVISION DE NUEVO MANGRULLO Y REFUNCIONALIZACION DE JUEGOS DE NIÑOS EN PARQUE DE MAYO</v>
      </c>
      <c r="C7204" s="90"/>
      <c r="D7204" s="90"/>
      <c r="E7204" s="90"/>
      <c r="F7204" s="96" t="s">
        <v>38</v>
      </c>
      <c r="G7204" s="280">
        <f>Fecha_Base</f>
        <v>44865</v>
      </c>
    </row>
    <row r="7205" spans="1:123" ht="24" customHeight="1" x14ac:dyDescent="0.2">
      <c r="A7205" s="281" t="s">
        <v>601</v>
      </c>
      <c r="B7205" s="91" t="str">
        <f>Ubicación</f>
        <v>CAPITAL</v>
      </c>
      <c r="C7205" s="91"/>
      <c r="D7205" s="97"/>
      <c r="E7205" s="98"/>
      <c r="G7205" s="282"/>
    </row>
    <row r="7206" spans="1:123" ht="24" customHeight="1" x14ac:dyDescent="0.2">
      <c r="A7206" s="281" t="s">
        <v>39</v>
      </c>
      <c r="B7206" s="100" t="str">
        <f>IFERROR(VALUE(LEFT(B7207,FIND(".",B7207)-1)),"")</f>
        <v/>
      </c>
      <c r="C7206" s="92" t="str">
        <f>IFERROR(VLOOKUP(B7206,Tabla_CyP,2,FALSE),"")</f>
        <v/>
      </c>
      <c r="E7206" s="98"/>
      <c r="G7206" s="282"/>
    </row>
    <row r="7207" spans="1:123" ht="24" customHeight="1" x14ac:dyDescent="0.2">
      <c r="A7207" s="281" t="s">
        <v>25</v>
      </c>
      <c r="B7207" s="101" t="str">
        <f>IFERROR(VLOOKUP(COUNTIF($A$1:A7207,"ANALISIS DE PRECIOS"),Tabla_NumeroItem,2,FALSE),"")</f>
        <v/>
      </c>
      <c r="C7207" s="92" t="str">
        <f>IFERROR(VLOOKUP(B7207,Tabla_CyP,2,FALSE),"")</f>
        <v/>
      </c>
      <c r="D7207" s="97"/>
      <c r="E7207" s="98"/>
      <c r="F7207" s="96" t="s">
        <v>26</v>
      </c>
      <c r="G7207" s="283" t="str">
        <f>IFERROR(VLOOKUP(B7207,Tabla_CyP,4,FALSE),"")</f>
        <v/>
      </c>
    </row>
    <row r="7208" spans="1:123" ht="24" customHeight="1" x14ac:dyDescent="0.2">
      <c r="A7208" s="281"/>
      <c r="B7208" s="91"/>
      <c r="D7208" s="97"/>
      <c r="E7208" s="98"/>
      <c r="G7208" s="282"/>
    </row>
    <row r="7209" spans="1:123" ht="24" customHeight="1" x14ac:dyDescent="0.2">
      <c r="A7209" s="334" t="s">
        <v>507</v>
      </c>
      <c r="B7209" s="335"/>
      <c r="C7209" s="336" t="s">
        <v>0</v>
      </c>
      <c r="D7209" s="336" t="s">
        <v>27</v>
      </c>
      <c r="E7209" s="338" t="s">
        <v>28</v>
      </c>
      <c r="F7209" s="340" t="s">
        <v>29</v>
      </c>
      <c r="G7209" s="340" t="s">
        <v>30</v>
      </c>
    </row>
    <row r="7210" spans="1:123" s="97" customFormat="1" ht="24" customHeight="1" x14ac:dyDescent="0.2">
      <c r="A7210" s="102" t="s">
        <v>508</v>
      </c>
      <c r="B7210" s="102" t="s">
        <v>509</v>
      </c>
      <c r="C7210" s="337"/>
      <c r="D7210" s="337"/>
      <c r="E7210" s="339"/>
      <c r="F7210" s="341"/>
      <c r="G7210" s="341"/>
      <c r="H7210" s="230"/>
      <c r="I7210" s="230"/>
      <c r="J7210" s="230"/>
      <c r="K7210" s="230"/>
      <c r="L7210" s="230"/>
      <c r="M7210" s="230"/>
      <c r="N7210" s="230"/>
      <c r="O7210" s="230"/>
      <c r="P7210" s="230"/>
      <c r="Q7210" s="230"/>
      <c r="R7210" s="230"/>
      <c r="S7210" s="230"/>
      <c r="T7210" s="230"/>
      <c r="U7210" s="230"/>
      <c r="V7210" s="230"/>
      <c r="W7210" s="230"/>
      <c r="X7210" s="230"/>
      <c r="Y7210" s="230"/>
      <c r="Z7210" s="230"/>
      <c r="AA7210" s="230"/>
      <c r="AB7210" s="230"/>
      <c r="AC7210" s="230"/>
      <c r="AD7210" s="230"/>
      <c r="AE7210" s="230"/>
      <c r="AF7210" s="230"/>
      <c r="AG7210" s="230"/>
      <c r="AH7210" s="230"/>
      <c r="AI7210" s="230"/>
      <c r="AJ7210" s="230"/>
      <c r="AK7210" s="230"/>
      <c r="AL7210" s="230"/>
      <c r="AM7210" s="230"/>
      <c r="AN7210" s="230"/>
      <c r="AO7210" s="230"/>
      <c r="AP7210" s="230"/>
      <c r="AQ7210" s="230"/>
      <c r="AR7210" s="230"/>
      <c r="AS7210" s="230"/>
      <c r="AT7210" s="230"/>
      <c r="AU7210" s="230"/>
      <c r="AV7210" s="230"/>
      <c r="AW7210" s="230"/>
      <c r="AX7210" s="230"/>
      <c r="AY7210" s="230"/>
      <c r="AZ7210" s="230"/>
      <c r="BA7210" s="230"/>
      <c r="BB7210" s="230"/>
      <c r="BC7210" s="230"/>
      <c r="BD7210" s="230"/>
      <c r="BE7210" s="230"/>
      <c r="BF7210" s="230"/>
      <c r="BG7210" s="230"/>
      <c r="BH7210" s="230"/>
      <c r="BI7210" s="230"/>
      <c r="BJ7210" s="230"/>
      <c r="BK7210" s="230"/>
      <c r="BL7210" s="230"/>
      <c r="BM7210" s="230"/>
      <c r="BN7210" s="230"/>
      <c r="BO7210" s="230"/>
      <c r="BP7210" s="230"/>
      <c r="BQ7210" s="230"/>
      <c r="BR7210" s="230"/>
      <c r="BS7210" s="230"/>
      <c r="BT7210" s="230"/>
      <c r="BU7210" s="230"/>
      <c r="BV7210" s="230"/>
      <c r="BW7210" s="230"/>
      <c r="BX7210" s="230"/>
      <c r="BY7210" s="230"/>
      <c r="BZ7210" s="230"/>
      <c r="CA7210" s="230"/>
      <c r="CB7210" s="230"/>
      <c r="CC7210" s="230"/>
      <c r="CD7210" s="230"/>
      <c r="CE7210" s="230"/>
      <c r="CF7210" s="230"/>
      <c r="CG7210" s="230"/>
      <c r="CH7210" s="230"/>
      <c r="CI7210" s="230"/>
      <c r="CJ7210" s="230"/>
      <c r="CK7210" s="230"/>
      <c r="CL7210" s="230"/>
      <c r="CM7210" s="230"/>
      <c r="CN7210" s="230"/>
      <c r="CO7210" s="230"/>
      <c r="CP7210" s="230"/>
      <c r="CQ7210" s="230"/>
      <c r="CR7210" s="230"/>
      <c r="CS7210" s="230"/>
      <c r="CT7210" s="230"/>
      <c r="CU7210" s="230"/>
      <c r="CV7210" s="230"/>
      <c r="CW7210" s="230"/>
      <c r="CX7210" s="230"/>
      <c r="CY7210" s="230"/>
      <c r="CZ7210" s="230"/>
      <c r="DA7210" s="230"/>
      <c r="DB7210" s="230"/>
      <c r="DC7210" s="230"/>
      <c r="DD7210" s="230"/>
      <c r="DE7210" s="230"/>
      <c r="DF7210" s="230"/>
      <c r="DG7210" s="230"/>
      <c r="DH7210" s="230"/>
      <c r="DI7210" s="230"/>
      <c r="DJ7210" s="230"/>
      <c r="DK7210" s="230"/>
      <c r="DL7210" s="230"/>
      <c r="DM7210" s="230"/>
      <c r="DN7210" s="230"/>
      <c r="DO7210" s="230"/>
      <c r="DP7210" s="230"/>
      <c r="DQ7210" s="230"/>
      <c r="DR7210" s="230"/>
      <c r="DS7210" s="230"/>
    </row>
    <row r="7211" spans="1:123" ht="24" customHeight="1" x14ac:dyDescent="0.2">
      <c r="A7211" s="284"/>
      <c r="B7211" s="103"/>
      <c r="C7211" s="143" t="s">
        <v>604</v>
      </c>
      <c r="D7211" s="104"/>
      <c r="E7211" s="105"/>
      <c r="F7211" s="106"/>
      <c r="G7211" s="285"/>
    </row>
    <row r="7212" spans="1:123" s="229" customFormat="1" ht="24" customHeight="1" x14ac:dyDescent="0.2">
      <c r="A7212" s="224" t="str">
        <f t="shared" ref="A7212:A7225" si="2161">IFERROR(VLOOKUP(C7212,Tabla_Insumos,4,FALSE),"")</f>
        <v/>
      </c>
      <c r="B7212" s="222" t="str">
        <f>IFERROR(VLOOKUP(C7212,Tabla_Insumos,5,FALSE),"")</f>
        <v/>
      </c>
      <c r="C7212" s="223"/>
      <c r="D7212" s="224" t="str">
        <f t="shared" ref="D7212:D7225" si="2162">IFERROR(VLOOKUP(C7212,Tabla_Insumos,2,FALSE),"")</f>
        <v/>
      </c>
      <c r="E7212" s="225"/>
      <c r="F7212" s="226">
        <f t="shared" ref="F7212:F7225" si="2163">IFERROR(VLOOKUP(C7212,Tabla_Insumos,3,FALSE),0)</f>
        <v>0</v>
      </c>
      <c r="G7212" s="286">
        <f>ROUND(E7212*F7212,2)</f>
        <v>0</v>
      </c>
    </row>
    <row r="7213" spans="1:123" s="229" customFormat="1" ht="24" customHeight="1" x14ac:dyDescent="0.2">
      <c r="A7213" s="224" t="str">
        <f t="shared" si="2161"/>
        <v/>
      </c>
      <c r="B7213" s="222" t="str">
        <f t="shared" ref="B7213:B7225" si="2164">IFERROR(VLOOKUP(C7213,Tabla_Insumos,5,FALSE),"")</f>
        <v/>
      </c>
      <c r="C7213" s="223"/>
      <c r="D7213" s="224" t="str">
        <f t="shared" si="2162"/>
        <v/>
      </c>
      <c r="E7213" s="225"/>
      <c r="F7213" s="226">
        <f t="shared" si="2163"/>
        <v>0</v>
      </c>
      <c r="G7213" s="286">
        <f t="shared" ref="G7213:G7225" si="2165">ROUND(E7213*F7213,2)</f>
        <v>0</v>
      </c>
    </row>
    <row r="7214" spans="1:123" s="229" customFormat="1" ht="24" customHeight="1" x14ac:dyDescent="0.2">
      <c r="A7214" s="224" t="str">
        <f t="shared" si="2161"/>
        <v/>
      </c>
      <c r="B7214" s="222" t="str">
        <f t="shared" si="2164"/>
        <v/>
      </c>
      <c r="C7214" s="223"/>
      <c r="D7214" s="224" t="str">
        <f t="shared" si="2162"/>
        <v/>
      </c>
      <c r="E7214" s="225"/>
      <c r="F7214" s="226">
        <f t="shared" si="2163"/>
        <v>0</v>
      </c>
      <c r="G7214" s="286">
        <f t="shared" si="2165"/>
        <v>0</v>
      </c>
    </row>
    <row r="7215" spans="1:123" s="229" customFormat="1" ht="24" customHeight="1" x14ac:dyDescent="0.2">
      <c r="A7215" s="224" t="str">
        <f t="shared" si="2161"/>
        <v/>
      </c>
      <c r="B7215" s="222" t="str">
        <f t="shared" si="2164"/>
        <v/>
      </c>
      <c r="C7215" s="223"/>
      <c r="D7215" s="224" t="str">
        <f t="shared" si="2162"/>
        <v/>
      </c>
      <c r="E7215" s="225"/>
      <c r="F7215" s="226">
        <f t="shared" si="2163"/>
        <v>0</v>
      </c>
      <c r="G7215" s="286">
        <f t="shared" si="2165"/>
        <v>0</v>
      </c>
    </row>
    <row r="7216" spans="1:123" s="229" customFormat="1" ht="24" customHeight="1" x14ac:dyDescent="0.2">
      <c r="A7216" s="224" t="str">
        <f t="shared" si="2161"/>
        <v/>
      </c>
      <c r="B7216" s="222" t="str">
        <f t="shared" si="2164"/>
        <v/>
      </c>
      <c r="C7216" s="223"/>
      <c r="D7216" s="224" t="str">
        <f t="shared" si="2162"/>
        <v/>
      </c>
      <c r="E7216" s="225"/>
      <c r="F7216" s="226">
        <f t="shared" si="2163"/>
        <v>0</v>
      </c>
      <c r="G7216" s="286">
        <f t="shared" si="2165"/>
        <v>0</v>
      </c>
    </row>
    <row r="7217" spans="1:7" s="229" customFormat="1" ht="24" customHeight="1" x14ac:dyDescent="0.2">
      <c r="A7217" s="224" t="str">
        <f t="shared" si="2161"/>
        <v/>
      </c>
      <c r="B7217" s="222" t="str">
        <f t="shared" si="2164"/>
        <v/>
      </c>
      <c r="C7217" s="223"/>
      <c r="D7217" s="224" t="str">
        <f t="shared" si="2162"/>
        <v/>
      </c>
      <c r="E7217" s="225"/>
      <c r="F7217" s="226">
        <f t="shared" si="2163"/>
        <v>0</v>
      </c>
      <c r="G7217" s="286">
        <f t="shared" si="2165"/>
        <v>0</v>
      </c>
    </row>
    <row r="7218" spans="1:7" s="229" customFormat="1" ht="24" customHeight="1" x14ac:dyDescent="0.2">
      <c r="A7218" s="224" t="str">
        <f t="shared" si="2161"/>
        <v/>
      </c>
      <c r="B7218" s="222" t="str">
        <f t="shared" si="2164"/>
        <v/>
      </c>
      <c r="C7218" s="223"/>
      <c r="D7218" s="224" t="str">
        <f t="shared" si="2162"/>
        <v/>
      </c>
      <c r="E7218" s="225"/>
      <c r="F7218" s="226">
        <f t="shared" si="2163"/>
        <v>0</v>
      </c>
      <c r="G7218" s="286">
        <f t="shared" si="2165"/>
        <v>0</v>
      </c>
    </row>
    <row r="7219" spans="1:7" s="229" customFormat="1" ht="24" customHeight="1" x14ac:dyDescent="0.2">
      <c r="A7219" s="224" t="str">
        <f t="shared" si="2161"/>
        <v/>
      </c>
      <c r="B7219" s="222" t="str">
        <f t="shared" si="2164"/>
        <v/>
      </c>
      <c r="C7219" s="223"/>
      <c r="D7219" s="224" t="str">
        <f t="shared" si="2162"/>
        <v/>
      </c>
      <c r="E7219" s="225"/>
      <c r="F7219" s="226">
        <f t="shared" si="2163"/>
        <v>0</v>
      </c>
      <c r="G7219" s="286">
        <f t="shared" si="2165"/>
        <v>0</v>
      </c>
    </row>
    <row r="7220" spans="1:7" s="229" customFormat="1" ht="24" customHeight="1" x14ac:dyDescent="0.2">
      <c r="A7220" s="224" t="str">
        <f t="shared" si="2161"/>
        <v/>
      </c>
      <c r="B7220" s="222" t="str">
        <f t="shared" si="2164"/>
        <v/>
      </c>
      <c r="C7220" s="223"/>
      <c r="D7220" s="224" t="str">
        <f t="shared" si="2162"/>
        <v/>
      </c>
      <c r="E7220" s="225"/>
      <c r="F7220" s="226">
        <f t="shared" si="2163"/>
        <v>0</v>
      </c>
      <c r="G7220" s="286">
        <f t="shared" si="2165"/>
        <v>0</v>
      </c>
    </row>
    <row r="7221" spans="1:7" s="229" customFormat="1" ht="24" customHeight="1" x14ac:dyDescent="0.2">
      <c r="A7221" s="224" t="str">
        <f t="shared" si="2161"/>
        <v/>
      </c>
      <c r="B7221" s="222" t="str">
        <f t="shared" si="2164"/>
        <v/>
      </c>
      <c r="C7221" s="223"/>
      <c r="D7221" s="224" t="str">
        <f t="shared" si="2162"/>
        <v/>
      </c>
      <c r="E7221" s="225"/>
      <c r="F7221" s="226">
        <f t="shared" si="2163"/>
        <v>0</v>
      </c>
      <c r="G7221" s="286">
        <f t="shared" si="2165"/>
        <v>0</v>
      </c>
    </row>
    <row r="7222" spans="1:7" s="229" customFormat="1" ht="24" customHeight="1" x14ac:dyDescent="0.2">
      <c r="A7222" s="224" t="str">
        <f t="shared" si="2161"/>
        <v/>
      </c>
      <c r="B7222" s="222" t="str">
        <f t="shared" si="2164"/>
        <v/>
      </c>
      <c r="C7222" s="223"/>
      <c r="D7222" s="224" t="str">
        <f t="shared" si="2162"/>
        <v/>
      </c>
      <c r="E7222" s="225"/>
      <c r="F7222" s="226">
        <f t="shared" si="2163"/>
        <v>0</v>
      </c>
      <c r="G7222" s="286">
        <f t="shared" si="2165"/>
        <v>0</v>
      </c>
    </row>
    <row r="7223" spans="1:7" s="229" customFormat="1" ht="24" customHeight="1" x14ac:dyDescent="0.2">
      <c r="A7223" s="224" t="str">
        <f t="shared" si="2161"/>
        <v/>
      </c>
      <c r="B7223" s="222" t="str">
        <f t="shared" si="2164"/>
        <v/>
      </c>
      <c r="C7223" s="223"/>
      <c r="D7223" s="224" t="str">
        <f t="shared" si="2162"/>
        <v/>
      </c>
      <c r="E7223" s="225"/>
      <c r="F7223" s="226">
        <f t="shared" si="2163"/>
        <v>0</v>
      </c>
      <c r="G7223" s="286">
        <f t="shared" si="2165"/>
        <v>0</v>
      </c>
    </row>
    <row r="7224" spans="1:7" s="229" customFormat="1" ht="24" customHeight="1" x14ac:dyDescent="0.2">
      <c r="A7224" s="224" t="str">
        <f t="shared" si="2161"/>
        <v/>
      </c>
      <c r="B7224" s="222" t="str">
        <f t="shared" si="2164"/>
        <v/>
      </c>
      <c r="C7224" s="223"/>
      <c r="D7224" s="224" t="str">
        <f t="shared" si="2162"/>
        <v/>
      </c>
      <c r="E7224" s="225"/>
      <c r="F7224" s="226">
        <f t="shared" si="2163"/>
        <v>0</v>
      </c>
      <c r="G7224" s="286">
        <f t="shared" si="2165"/>
        <v>0</v>
      </c>
    </row>
    <row r="7225" spans="1:7" s="229" customFormat="1" ht="24" customHeight="1" x14ac:dyDescent="0.2">
      <c r="A7225" s="224" t="str">
        <f t="shared" si="2161"/>
        <v/>
      </c>
      <c r="B7225" s="222" t="str">
        <f t="shared" si="2164"/>
        <v/>
      </c>
      <c r="C7225" s="223"/>
      <c r="D7225" s="224" t="str">
        <f t="shared" si="2162"/>
        <v/>
      </c>
      <c r="E7225" s="225"/>
      <c r="F7225" s="227">
        <f t="shared" si="2163"/>
        <v>0</v>
      </c>
      <c r="G7225" s="286">
        <f t="shared" si="2165"/>
        <v>0</v>
      </c>
    </row>
    <row r="7226" spans="1:7" ht="24" customHeight="1" x14ac:dyDescent="0.2">
      <c r="A7226" s="287"/>
      <c r="D7226" s="97"/>
      <c r="E7226" s="98"/>
      <c r="F7226" s="273" t="s">
        <v>31</v>
      </c>
      <c r="G7226" s="288">
        <f>SUBTOTAL(9,G7212:G7225)</f>
        <v>0</v>
      </c>
    </row>
    <row r="7227" spans="1:7" ht="24" customHeight="1" x14ac:dyDescent="0.2">
      <c r="A7227" s="287"/>
      <c r="C7227" s="107" t="s">
        <v>605</v>
      </c>
      <c r="D7227" s="97"/>
      <c r="E7227" s="98"/>
      <c r="G7227" s="289"/>
    </row>
    <row r="7228" spans="1:7" s="229" customFormat="1" ht="24" customHeight="1" x14ac:dyDescent="0.2">
      <c r="A7228" s="224" t="str">
        <f t="shared" ref="A7228:A7235" si="2166">IFERROR(VLOOKUP(C7228,Tabla_Insumos,4,FALSE),"")</f>
        <v/>
      </c>
      <c r="B7228" s="222">
        <f t="shared" ref="B7228:B7235" si="2167">IFERROR(VLOOKUP(A7228,Tabla_Indices,5,FALSE),"")</f>
        <v>0</v>
      </c>
      <c r="C7228" s="223"/>
      <c r="D7228" s="224" t="str">
        <f t="shared" ref="D7228:D7235" si="2168">IFERROR(VLOOKUP(C7228,Tabla_Insumos,2,FALSE),"")</f>
        <v/>
      </c>
      <c r="E7228" s="225"/>
      <c r="F7228" s="228">
        <f t="shared" ref="F7228:F7235" si="2169">IFERROR(VLOOKUP(C7228,Tabla_Insumos,3,FALSE),0)</f>
        <v>0</v>
      </c>
      <c r="G7228" s="286">
        <f>ROUND(E7228*F7228,2)</f>
        <v>0</v>
      </c>
    </row>
    <row r="7229" spans="1:7" s="229" customFormat="1" ht="24" customHeight="1" x14ac:dyDescent="0.2">
      <c r="A7229" s="224" t="str">
        <f t="shared" si="2166"/>
        <v/>
      </c>
      <c r="B7229" s="222">
        <f t="shared" si="2167"/>
        <v>0</v>
      </c>
      <c r="C7229" s="223"/>
      <c r="D7229" s="224" t="str">
        <f t="shared" si="2168"/>
        <v/>
      </c>
      <c r="E7229" s="225"/>
      <c r="F7229" s="228">
        <f t="shared" si="2169"/>
        <v>0</v>
      </c>
      <c r="G7229" s="286">
        <f>ROUND(E7229*F7229,2)</f>
        <v>0</v>
      </c>
    </row>
    <row r="7230" spans="1:7" s="229" customFormat="1" ht="24" customHeight="1" x14ac:dyDescent="0.2">
      <c r="A7230" s="224" t="str">
        <f t="shared" si="2166"/>
        <v/>
      </c>
      <c r="B7230" s="222">
        <f t="shared" si="2167"/>
        <v>0</v>
      </c>
      <c r="C7230" s="223"/>
      <c r="D7230" s="224" t="str">
        <f t="shared" si="2168"/>
        <v/>
      </c>
      <c r="E7230" s="225"/>
      <c r="F7230" s="228">
        <f t="shared" si="2169"/>
        <v>0</v>
      </c>
      <c r="G7230" s="286">
        <f t="shared" ref="G7230:G7235" si="2170">ROUND(E7230*F7230,2)</f>
        <v>0</v>
      </c>
    </row>
    <row r="7231" spans="1:7" s="229" customFormat="1" ht="24" customHeight="1" x14ac:dyDescent="0.2">
      <c r="A7231" s="224" t="str">
        <f t="shared" si="2166"/>
        <v/>
      </c>
      <c r="B7231" s="222">
        <f t="shared" si="2167"/>
        <v>0</v>
      </c>
      <c r="C7231" s="223"/>
      <c r="D7231" s="224" t="str">
        <f t="shared" si="2168"/>
        <v/>
      </c>
      <c r="E7231" s="225"/>
      <c r="F7231" s="228">
        <f t="shared" si="2169"/>
        <v>0</v>
      </c>
      <c r="G7231" s="286">
        <f t="shared" si="2170"/>
        <v>0</v>
      </c>
    </row>
    <row r="7232" spans="1:7" s="229" customFormat="1" ht="24" customHeight="1" x14ac:dyDescent="0.2">
      <c r="A7232" s="224" t="str">
        <f t="shared" si="2166"/>
        <v/>
      </c>
      <c r="B7232" s="222">
        <f t="shared" si="2167"/>
        <v>0</v>
      </c>
      <c r="C7232" s="223"/>
      <c r="D7232" s="224" t="str">
        <f t="shared" si="2168"/>
        <v/>
      </c>
      <c r="E7232" s="225"/>
      <c r="F7232" s="226">
        <f t="shared" si="2169"/>
        <v>0</v>
      </c>
      <c r="G7232" s="286">
        <f t="shared" si="2170"/>
        <v>0</v>
      </c>
    </row>
    <row r="7233" spans="1:7" s="229" customFormat="1" ht="24" customHeight="1" x14ac:dyDescent="0.2">
      <c r="A7233" s="224" t="str">
        <f t="shared" si="2166"/>
        <v/>
      </c>
      <c r="B7233" s="222">
        <f t="shared" si="2167"/>
        <v>0</v>
      </c>
      <c r="C7233" s="223"/>
      <c r="D7233" s="224" t="str">
        <f t="shared" si="2168"/>
        <v/>
      </c>
      <c r="E7233" s="225"/>
      <c r="F7233" s="226">
        <f t="shared" si="2169"/>
        <v>0</v>
      </c>
      <c r="G7233" s="286">
        <f t="shared" si="2170"/>
        <v>0</v>
      </c>
    </row>
    <row r="7234" spans="1:7" s="229" customFormat="1" ht="24" customHeight="1" x14ac:dyDescent="0.2">
      <c r="A7234" s="224" t="str">
        <f t="shared" si="2166"/>
        <v/>
      </c>
      <c r="B7234" s="222">
        <f t="shared" si="2167"/>
        <v>0</v>
      </c>
      <c r="C7234" s="223"/>
      <c r="D7234" s="224" t="str">
        <f t="shared" si="2168"/>
        <v/>
      </c>
      <c r="E7234" s="225"/>
      <c r="F7234" s="226">
        <f t="shared" si="2169"/>
        <v>0</v>
      </c>
      <c r="G7234" s="286">
        <f t="shared" si="2170"/>
        <v>0</v>
      </c>
    </row>
    <row r="7235" spans="1:7" s="229" customFormat="1" ht="24" customHeight="1" x14ac:dyDescent="0.2">
      <c r="A7235" s="224" t="str">
        <f t="shared" si="2166"/>
        <v/>
      </c>
      <c r="B7235" s="222">
        <f t="shared" si="2167"/>
        <v>0</v>
      </c>
      <c r="C7235" s="223"/>
      <c r="D7235" s="224" t="str">
        <f t="shared" si="2168"/>
        <v/>
      </c>
      <c r="E7235" s="225"/>
      <c r="F7235" s="226">
        <f t="shared" si="2169"/>
        <v>0</v>
      </c>
      <c r="G7235" s="286">
        <f t="shared" si="2170"/>
        <v>0</v>
      </c>
    </row>
    <row r="7236" spans="1:7" ht="24" customHeight="1" x14ac:dyDescent="0.2">
      <c r="A7236" s="287"/>
      <c r="D7236" s="97"/>
      <c r="E7236" s="98"/>
      <c r="F7236" s="273" t="s">
        <v>32</v>
      </c>
      <c r="G7236" s="288">
        <f>SUBTOTAL(9,G7228:G7235)</f>
        <v>0</v>
      </c>
    </row>
    <row r="7237" spans="1:7" ht="24" customHeight="1" x14ac:dyDescent="0.2">
      <c r="A7237" s="287"/>
      <c r="C7237" s="107" t="s">
        <v>606</v>
      </c>
      <c r="D7237" s="97"/>
      <c r="E7237" s="98"/>
      <c r="G7237" s="289"/>
    </row>
    <row r="7238" spans="1:7" s="229" customFormat="1" ht="24" customHeight="1" x14ac:dyDescent="0.2">
      <c r="A7238" s="224" t="str">
        <f t="shared" ref="A7238:A7246" si="2171">IFERROR(VLOOKUP(C7238,Tabla_Insumos,4,FALSE),"")</f>
        <v/>
      </c>
      <c r="B7238" s="222" t="str">
        <f t="shared" ref="B7238:B7246" si="2172">IFERROR(VLOOKUP(C7238,Tabla_Insumos,5,FALSE),"")</f>
        <v/>
      </c>
      <c r="C7238" s="223"/>
      <c r="D7238" s="224" t="str">
        <f t="shared" ref="D7238:D7246" si="2173">IFERROR(VLOOKUP(C7238,Tabla_Insumos,2,FALSE),"")</f>
        <v/>
      </c>
      <c r="E7238" s="225"/>
      <c r="F7238" s="226">
        <f t="shared" ref="F7238:F7246" si="2174">IFERROR(VLOOKUP(C7238,Tabla_Insumos,3,FALSE),0)</f>
        <v>0</v>
      </c>
      <c r="G7238" s="286">
        <f t="shared" ref="G7238:G7246" si="2175">ROUND(E7238*F7238,2)</f>
        <v>0</v>
      </c>
    </row>
    <row r="7239" spans="1:7" s="229" customFormat="1" ht="24" customHeight="1" x14ac:dyDescent="0.2">
      <c r="A7239" s="224" t="str">
        <f t="shared" si="2171"/>
        <v/>
      </c>
      <c r="B7239" s="222" t="str">
        <f t="shared" si="2172"/>
        <v/>
      </c>
      <c r="C7239" s="223"/>
      <c r="D7239" s="224" t="str">
        <f t="shared" si="2173"/>
        <v/>
      </c>
      <c r="E7239" s="225"/>
      <c r="F7239" s="226">
        <f t="shared" si="2174"/>
        <v>0</v>
      </c>
      <c r="G7239" s="286">
        <f t="shared" si="2175"/>
        <v>0</v>
      </c>
    </row>
    <row r="7240" spans="1:7" s="229" customFormat="1" ht="24" customHeight="1" x14ac:dyDescent="0.2">
      <c r="A7240" s="224" t="str">
        <f t="shared" si="2171"/>
        <v/>
      </c>
      <c r="B7240" s="222" t="str">
        <f t="shared" si="2172"/>
        <v/>
      </c>
      <c r="C7240" s="223"/>
      <c r="D7240" s="224" t="str">
        <f t="shared" si="2173"/>
        <v/>
      </c>
      <c r="E7240" s="225"/>
      <c r="F7240" s="226">
        <f t="shared" si="2174"/>
        <v>0</v>
      </c>
      <c r="G7240" s="286">
        <f t="shared" si="2175"/>
        <v>0</v>
      </c>
    </row>
    <row r="7241" spans="1:7" s="229" customFormat="1" ht="24" customHeight="1" x14ac:dyDescent="0.2">
      <c r="A7241" s="224" t="str">
        <f t="shared" si="2171"/>
        <v/>
      </c>
      <c r="B7241" s="222" t="str">
        <f t="shared" si="2172"/>
        <v/>
      </c>
      <c r="C7241" s="223"/>
      <c r="D7241" s="224" t="str">
        <f t="shared" si="2173"/>
        <v/>
      </c>
      <c r="E7241" s="225"/>
      <c r="F7241" s="226">
        <f t="shared" si="2174"/>
        <v>0</v>
      </c>
      <c r="G7241" s="286">
        <f t="shared" si="2175"/>
        <v>0</v>
      </c>
    </row>
    <row r="7242" spans="1:7" s="229" customFormat="1" ht="24" customHeight="1" x14ac:dyDescent="0.2">
      <c r="A7242" s="224" t="str">
        <f t="shared" si="2171"/>
        <v/>
      </c>
      <c r="B7242" s="222" t="str">
        <f t="shared" si="2172"/>
        <v/>
      </c>
      <c r="C7242" s="223"/>
      <c r="D7242" s="224" t="str">
        <f t="shared" si="2173"/>
        <v/>
      </c>
      <c r="E7242" s="225"/>
      <c r="F7242" s="226">
        <f t="shared" si="2174"/>
        <v>0</v>
      </c>
      <c r="G7242" s="286">
        <f t="shared" si="2175"/>
        <v>0</v>
      </c>
    </row>
    <row r="7243" spans="1:7" s="229" customFormat="1" ht="24" customHeight="1" x14ac:dyDescent="0.2">
      <c r="A7243" s="224" t="str">
        <f t="shared" si="2171"/>
        <v/>
      </c>
      <c r="B7243" s="222" t="str">
        <f t="shared" si="2172"/>
        <v/>
      </c>
      <c r="C7243" s="223"/>
      <c r="D7243" s="224" t="str">
        <f t="shared" si="2173"/>
        <v/>
      </c>
      <c r="E7243" s="225"/>
      <c r="F7243" s="226">
        <f t="shared" si="2174"/>
        <v>0</v>
      </c>
      <c r="G7243" s="286">
        <f t="shared" si="2175"/>
        <v>0</v>
      </c>
    </row>
    <row r="7244" spans="1:7" s="229" customFormat="1" ht="24" customHeight="1" x14ac:dyDescent="0.2">
      <c r="A7244" s="224" t="str">
        <f t="shared" si="2171"/>
        <v/>
      </c>
      <c r="B7244" s="222" t="str">
        <f t="shared" si="2172"/>
        <v/>
      </c>
      <c r="C7244" s="223"/>
      <c r="D7244" s="224" t="str">
        <f t="shared" si="2173"/>
        <v/>
      </c>
      <c r="E7244" s="225"/>
      <c r="F7244" s="226">
        <f t="shared" si="2174"/>
        <v>0</v>
      </c>
      <c r="G7244" s="286">
        <f t="shared" si="2175"/>
        <v>0</v>
      </c>
    </row>
    <row r="7245" spans="1:7" s="229" customFormat="1" ht="24" customHeight="1" x14ac:dyDescent="0.2">
      <c r="A7245" s="224" t="str">
        <f t="shared" si="2171"/>
        <v/>
      </c>
      <c r="B7245" s="222" t="str">
        <f t="shared" si="2172"/>
        <v/>
      </c>
      <c r="C7245" s="223"/>
      <c r="D7245" s="224" t="str">
        <f t="shared" si="2173"/>
        <v/>
      </c>
      <c r="E7245" s="225"/>
      <c r="F7245" s="226">
        <f t="shared" si="2174"/>
        <v>0</v>
      </c>
      <c r="G7245" s="286">
        <f t="shared" si="2175"/>
        <v>0</v>
      </c>
    </row>
    <row r="7246" spans="1:7" s="229" customFormat="1" ht="24" customHeight="1" x14ac:dyDescent="0.2">
      <c r="A7246" s="224" t="str">
        <f t="shared" si="2171"/>
        <v/>
      </c>
      <c r="B7246" s="222" t="str">
        <f t="shared" si="2172"/>
        <v/>
      </c>
      <c r="C7246" s="223"/>
      <c r="D7246" s="224" t="str">
        <f t="shared" si="2173"/>
        <v/>
      </c>
      <c r="E7246" s="225"/>
      <c r="F7246" s="226">
        <f t="shared" si="2174"/>
        <v>0</v>
      </c>
      <c r="G7246" s="286">
        <f t="shared" si="2175"/>
        <v>0</v>
      </c>
    </row>
    <row r="7247" spans="1:7" ht="24" customHeight="1" x14ac:dyDescent="0.2">
      <c r="A7247" s="290"/>
      <c r="B7247" s="97"/>
      <c r="D7247" s="97"/>
      <c r="E7247" s="98"/>
      <c r="F7247" s="273" t="s">
        <v>33</v>
      </c>
      <c r="G7247" s="288">
        <f>SUBTOTAL(9,G7238:G7246)</f>
        <v>0</v>
      </c>
    </row>
    <row r="7248" spans="1:7" ht="24" customHeight="1" x14ac:dyDescent="0.2">
      <c r="A7248" s="291"/>
      <c r="B7248" s="97"/>
      <c r="D7248" s="97"/>
      <c r="E7248" s="98"/>
      <c r="G7248" s="289"/>
    </row>
    <row r="7249" spans="1:123" ht="24" customHeight="1" x14ac:dyDescent="0.2">
      <c r="A7249" s="292" t="str">
        <f>B7207</f>
        <v/>
      </c>
      <c r="B7249" s="293" t="str">
        <f>C7207</f>
        <v/>
      </c>
      <c r="C7249" s="104"/>
      <c r="D7249" s="104" t="s">
        <v>34</v>
      </c>
      <c r="E7249" s="105"/>
      <c r="F7249" s="295" t="s">
        <v>35</v>
      </c>
      <c r="G7249" s="294">
        <f>SUBTOTAL(9,G7212:G7248)</f>
        <v>0</v>
      </c>
    </row>
    <row r="7251" spans="1:123" ht="24" customHeight="1" x14ac:dyDescent="0.2">
      <c r="A7251" s="274" t="s">
        <v>37</v>
      </c>
      <c r="B7251" s="275"/>
      <c r="C7251" s="275"/>
      <c r="D7251" s="275"/>
      <c r="E7251" s="275"/>
      <c r="F7251" s="275"/>
      <c r="G7251" s="276"/>
    </row>
    <row r="7252" spans="1:123" ht="24" customHeight="1" x14ac:dyDescent="0.2">
      <c r="A7252" s="277" t="s">
        <v>602</v>
      </c>
      <c r="B7252" s="93" t="str">
        <f>Comitente</f>
        <v>DIRECCION PROVINCIAL DE ESPACIOS VERDES</v>
      </c>
      <c r="C7252" s="89"/>
      <c r="D7252" s="94"/>
      <c r="E7252" s="94"/>
      <c r="F7252" s="95"/>
      <c r="G7252" s="278"/>
    </row>
    <row r="7253" spans="1:123" ht="24" customHeight="1" x14ac:dyDescent="0.2">
      <c r="A7253" s="277" t="s">
        <v>603</v>
      </c>
      <c r="B7253" s="93">
        <f>Contratista</f>
        <v>0</v>
      </c>
      <c r="C7253" s="90"/>
      <c r="D7253" s="90"/>
      <c r="E7253" s="90"/>
      <c r="F7253" s="96"/>
      <c r="G7253" s="279"/>
    </row>
    <row r="7254" spans="1:123" ht="24" customHeight="1" x14ac:dyDescent="0.2">
      <c r="A7254" s="277" t="s">
        <v>24</v>
      </c>
      <c r="B7254" s="93" t="str">
        <f>Obra</f>
        <v>EXTRACCION DE MANGRULLO EXISTENTE, PROVISION DE NUEVO MANGRULLO Y REFUNCIONALIZACION DE JUEGOS DE NIÑOS EN PARQUE DE MAYO</v>
      </c>
      <c r="C7254" s="90"/>
      <c r="D7254" s="90"/>
      <c r="E7254" s="90"/>
      <c r="F7254" s="96" t="s">
        <v>38</v>
      </c>
      <c r="G7254" s="280">
        <f>Fecha_Base</f>
        <v>44865</v>
      </c>
    </row>
    <row r="7255" spans="1:123" ht="24" customHeight="1" x14ac:dyDescent="0.2">
      <c r="A7255" s="281" t="s">
        <v>601</v>
      </c>
      <c r="B7255" s="91" t="str">
        <f>Ubicación</f>
        <v>CAPITAL</v>
      </c>
      <c r="C7255" s="91"/>
      <c r="D7255" s="97"/>
      <c r="E7255" s="98"/>
      <c r="G7255" s="282"/>
    </row>
    <row r="7256" spans="1:123" ht="24" customHeight="1" x14ac:dyDescent="0.2">
      <c r="A7256" s="281" t="s">
        <v>39</v>
      </c>
      <c r="B7256" s="100" t="str">
        <f>IFERROR(VALUE(LEFT(B7257,FIND(".",B7257)-1)),"")</f>
        <v/>
      </c>
      <c r="C7256" s="92" t="str">
        <f>IFERROR(VLOOKUP(B7256,Tabla_CyP,2,FALSE),"")</f>
        <v/>
      </c>
      <c r="E7256" s="98"/>
      <c r="G7256" s="282"/>
    </row>
    <row r="7257" spans="1:123" ht="24" customHeight="1" x14ac:dyDescent="0.2">
      <c r="A7257" s="281" t="s">
        <v>25</v>
      </c>
      <c r="B7257" s="101" t="str">
        <f>IFERROR(VLOOKUP(COUNTIF($A$1:A7257,"ANALISIS DE PRECIOS"),Tabla_NumeroItem,2,FALSE),"")</f>
        <v/>
      </c>
      <c r="C7257" s="92" t="str">
        <f>IFERROR(VLOOKUP(B7257,Tabla_CyP,2,FALSE),"")</f>
        <v/>
      </c>
      <c r="D7257" s="97"/>
      <c r="E7257" s="98"/>
      <c r="F7257" s="96" t="s">
        <v>26</v>
      </c>
      <c r="G7257" s="283" t="str">
        <f>IFERROR(VLOOKUP(B7257,Tabla_CyP,4,FALSE),"")</f>
        <v/>
      </c>
    </row>
    <row r="7258" spans="1:123" ht="24" customHeight="1" x14ac:dyDescent="0.2">
      <c r="A7258" s="281"/>
      <c r="B7258" s="91"/>
      <c r="D7258" s="97"/>
      <c r="E7258" s="98"/>
      <c r="G7258" s="282"/>
    </row>
    <row r="7259" spans="1:123" ht="24" customHeight="1" x14ac:dyDescent="0.2">
      <c r="A7259" s="334" t="s">
        <v>507</v>
      </c>
      <c r="B7259" s="335"/>
      <c r="C7259" s="336" t="s">
        <v>0</v>
      </c>
      <c r="D7259" s="336" t="s">
        <v>27</v>
      </c>
      <c r="E7259" s="338" t="s">
        <v>28</v>
      </c>
      <c r="F7259" s="340" t="s">
        <v>29</v>
      </c>
      <c r="G7259" s="340" t="s">
        <v>30</v>
      </c>
    </row>
    <row r="7260" spans="1:123" s="97" customFormat="1" ht="24" customHeight="1" x14ac:dyDescent="0.2">
      <c r="A7260" s="102" t="s">
        <v>508</v>
      </c>
      <c r="B7260" s="102" t="s">
        <v>509</v>
      </c>
      <c r="C7260" s="337"/>
      <c r="D7260" s="337"/>
      <c r="E7260" s="339"/>
      <c r="F7260" s="341"/>
      <c r="G7260" s="341"/>
      <c r="H7260" s="230"/>
      <c r="I7260" s="230"/>
      <c r="J7260" s="230"/>
      <c r="K7260" s="230"/>
      <c r="L7260" s="230"/>
      <c r="M7260" s="230"/>
      <c r="N7260" s="230"/>
      <c r="O7260" s="230"/>
      <c r="P7260" s="230"/>
      <c r="Q7260" s="230"/>
      <c r="R7260" s="230"/>
      <c r="S7260" s="230"/>
      <c r="T7260" s="230"/>
      <c r="U7260" s="230"/>
      <c r="V7260" s="230"/>
      <c r="W7260" s="230"/>
      <c r="X7260" s="230"/>
      <c r="Y7260" s="230"/>
      <c r="Z7260" s="230"/>
      <c r="AA7260" s="230"/>
      <c r="AB7260" s="230"/>
      <c r="AC7260" s="230"/>
      <c r="AD7260" s="230"/>
      <c r="AE7260" s="230"/>
      <c r="AF7260" s="230"/>
      <c r="AG7260" s="230"/>
      <c r="AH7260" s="230"/>
      <c r="AI7260" s="230"/>
      <c r="AJ7260" s="230"/>
      <c r="AK7260" s="230"/>
      <c r="AL7260" s="230"/>
      <c r="AM7260" s="230"/>
      <c r="AN7260" s="230"/>
      <c r="AO7260" s="230"/>
      <c r="AP7260" s="230"/>
      <c r="AQ7260" s="230"/>
      <c r="AR7260" s="230"/>
      <c r="AS7260" s="230"/>
      <c r="AT7260" s="230"/>
      <c r="AU7260" s="230"/>
      <c r="AV7260" s="230"/>
      <c r="AW7260" s="230"/>
      <c r="AX7260" s="230"/>
      <c r="AY7260" s="230"/>
      <c r="AZ7260" s="230"/>
      <c r="BA7260" s="230"/>
      <c r="BB7260" s="230"/>
      <c r="BC7260" s="230"/>
      <c r="BD7260" s="230"/>
      <c r="BE7260" s="230"/>
      <c r="BF7260" s="230"/>
      <c r="BG7260" s="230"/>
      <c r="BH7260" s="230"/>
      <c r="BI7260" s="230"/>
      <c r="BJ7260" s="230"/>
      <c r="BK7260" s="230"/>
      <c r="BL7260" s="230"/>
      <c r="BM7260" s="230"/>
      <c r="BN7260" s="230"/>
      <c r="BO7260" s="230"/>
      <c r="BP7260" s="230"/>
      <c r="BQ7260" s="230"/>
      <c r="BR7260" s="230"/>
      <c r="BS7260" s="230"/>
      <c r="BT7260" s="230"/>
      <c r="BU7260" s="230"/>
      <c r="BV7260" s="230"/>
      <c r="BW7260" s="230"/>
      <c r="BX7260" s="230"/>
      <c r="BY7260" s="230"/>
      <c r="BZ7260" s="230"/>
      <c r="CA7260" s="230"/>
      <c r="CB7260" s="230"/>
      <c r="CC7260" s="230"/>
      <c r="CD7260" s="230"/>
      <c r="CE7260" s="230"/>
      <c r="CF7260" s="230"/>
      <c r="CG7260" s="230"/>
      <c r="CH7260" s="230"/>
      <c r="CI7260" s="230"/>
      <c r="CJ7260" s="230"/>
      <c r="CK7260" s="230"/>
      <c r="CL7260" s="230"/>
      <c r="CM7260" s="230"/>
      <c r="CN7260" s="230"/>
      <c r="CO7260" s="230"/>
      <c r="CP7260" s="230"/>
      <c r="CQ7260" s="230"/>
      <c r="CR7260" s="230"/>
      <c r="CS7260" s="230"/>
      <c r="CT7260" s="230"/>
      <c r="CU7260" s="230"/>
      <c r="CV7260" s="230"/>
      <c r="CW7260" s="230"/>
      <c r="CX7260" s="230"/>
      <c r="CY7260" s="230"/>
      <c r="CZ7260" s="230"/>
      <c r="DA7260" s="230"/>
      <c r="DB7260" s="230"/>
      <c r="DC7260" s="230"/>
      <c r="DD7260" s="230"/>
      <c r="DE7260" s="230"/>
      <c r="DF7260" s="230"/>
      <c r="DG7260" s="230"/>
      <c r="DH7260" s="230"/>
      <c r="DI7260" s="230"/>
      <c r="DJ7260" s="230"/>
      <c r="DK7260" s="230"/>
      <c r="DL7260" s="230"/>
      <c r="DM7260" s="230"/>
      <c r="DN7260" s="230"/>
      <c r="DO7260" s="230"/>
      <c r="DP7260" s="230"/>
      <c r="DQ7260" s="230"/>
      <c r="DR7260" s="230"/>
      <c r="DS7260" s="230"/>
    </row>
    <row r="7261" spans="1:123" ht="24" customHeight="1" x14ac:dyDescent="0.2">
      <c r="A7261" s="284"/>
      <c r="B7261" s="103"/>
      <c r="C7261" s="143" t="s">
        <v>604</v>
      </c>
      <c r="D7261" s="104"/>
      <c r="E7261" s="105"/>
      <c r="F7261" s="106"/>
      <c r="G7261" s="285"/>
    </row>
    <row r="7262" spans="1:123" s="229" customFormat="1" ht="24" customHeight="1" x14ac:dyDescent="0.2">
      <c r="A7262" s="224" t="str">
        <f t="shared" ref="A7262:A7275" si="2176">IFERROR(VLOOKUP(C7262,Tabla_Insumos,4,FALSE),"")</f>
        <v/>
      </c>
      <c r="B7262" s="222" t="str">
        <f>IFERROR(VLOOKUP(C7262,Tabla_Insumos,5,FALSE),"")</f>
        <v/>
      </c>
      <c r="C7262" s="223"/>
      <c r="D7262" s="224" t="str">
        <f t="shared" ref="D7262:D7275" si="2177">IFERROR(VLOOKUP(C7262,Tabla_Insumos,2,FALSE),"")</f>
        <v/>
      </c>
      <c r="E7262" s="225"/>
      <c r="F7262" s="226">
        <f t="shared" ref="F7262:F7275" si="2178">IFERROR(VLOOKUP(C7262,Tabla_Insumos,3,FALSE),0)</f>
        <v>0</v>
      </c>
      <c r="G7262" s="286">
        <f>ROUND(E7262*F7262,2)</f>
        <v>0</v>
      </c>
    </row>
    <row r="7263" spans="1:123" s="229" customFormat="1" ht="24" customHeight="1" x14ac:dyDescent="0.2">
      <c r="A7263" s="224" t="str">
        <f t="shared" si="2176"/>
        <v/>
      </c>
      <c r="B7263" s="222" t="str">
        <f t="shared" ref="B7263:B7275" si="2179">IFERROR(VLOOKUP(C7263,Tabla_Insumos,5,FALSE),"")</f>
        <v/>
      </c>
      <c r="C7263" s="223"/>
      <c r="D7263" s="224" t="str">
        <f t="shared" si="2177"/>
        <v/>
      </c>
      <c r="E7263" s="225"/>
      <c r="F7263" s="226">
        <f t="shared" si="2178"/>
        <v>0</v>
      </c>
      <c r="G7263" s="286">
        <f t="shared" ref="G7263:G7275" si="2180">ROUND(E7263*F7263,2)</f>
        <v>0</v>
      </c>
    </row>
    <row r="7264" spans="1:123" s="229" customFormat="1" ht="24" customHeight="1" x14ac:dyDescent="0.2">
      <c r="A7264" s="224" t="str">
        <f t="shared" si="2176"/>
        <v/>
      </c>
      <c r="B7264" s="222" t="str">
        <f t="shared" si="2179"/>
        <v/>
      </c>
      <c r="C7264" s="223"/>
      <c r="D7264" s="224" t="str">
        <f t="shared" si="2177"/>
        <v/>
      </c>
      <c r="E7264" s="225"/>
      <c r="F7264" s="226">
        <f t="shared" si="2178"/>
        <v>0</v>
      </c>
      <c r="G7264" s="286">
        <f t="shared" si="2180"/>
        <v>0</v>
      </c>
    </row>
    <row r="7265" spans="1:7" s="229" customFormat="1" ht="24" customHeight="1" x14ac:dyDescent="0.2">
      <c r="A7265" s="224" t="str">
        <f t="shared" si="2176"/>
        <v/>
      </c>
      <c r="B7265" s="222" t="str">
        <f t="shared" si="2179"/>
        <v/>
      </c>
      <c r="C7265" s="223"/>
      <c r="D7265" s="224" t="str">
        <f t="shared" si="2177"/>
        <v/>
      </c>
      <c r="E7265" s="225"/>
      <c r="F7265" s="226">
        <f t="shared" si="2178"/>
        <v>0</v>
      </c>
      <c r="G7265" s="286">
        <f t="shared" si="2180"/>
        <v>0</v>
      </c>
    </row>
    <row r="7266" spans="1:7" s="229" customFormat="1" ht="24" customHeight="1" x14ac:dyDescent="0.2">
      <c r="A7266" s="224" t="str">
        <f t="shared" si="2176"/>
        <v/>
      </c>
      <c r="B7266" s="222" t="str">
        <f t="shared" si="2179"/>
        <v/>
      </c>
      <c r="C7266" s="223"/>
      <c r="D7266" s="224" t="str">
        <f t="shared" si="2177"/>
        <v/>
      </c>
      <c r="E7266" s="225"/>
      <c r="F7266" s="226">
        <f t="shared" si="2178"/>
        <v>0</v>
      </c>
      <c r="G7266" s="286">
        <f t="shared" si="2180"/>
        <v>0</v>
      </c>
    </row>
    <row r="7267" spans="1:7" s="229" customFormat="1" ht="24" customHeight="1" x14ac:dyDescent="0.2">
      <c r="A7267" s="224" t="str">
        <f t="shared" si="2176"/>
        <v/>
      </c>
      <c r="B7267" s="222" t="str">
        <f t="shared" si="2179"/>
        <v/>
      </c>
      <c r="C7267" s="223"/>
      <c r="D7267" s="224" t="str">
        <f t="shared" si="2177"/>
        <v/>
      </c>
      <c r="E7267" s="225"/>
      <c r="F7267" s="226">
        <f t="shared" si="2178"/>
        <v>0</v>
      </c>
      <c r="G7267" s="286">
        <f t="shared" si="2180"/>
        <v>0</v>
      </c>
    </row>
    <row r="7268" spans="1:7" s="229" customFormat="1" ht="24" customHeight="1" x14ac:dyDescent="0.2">
      <c r="A7268" s="224" t="str">
        <f t="shared" si="2176"/>
        <v/>
      </c>
      <c r="B7268" s="222" t="str">
        <f t="shared" si="2179"/>
        <v/>
      </c>
      <c r="C7268" s="223"/>
      <c r="D7268" s="224" t="str">
        <f t="shared" si="2177"/>
        <v/>
      </c>
      <c r="E7268" s="225"/>
      <c r="F7268" s="226">
        <f t="shared" si="2178"/>
        <v>0</v>
      </c>
      <c r="G7268" s="286">
        <f t="shared" si="2180"/>
        <v>0</v>
      </c>
    </row>
    <row r="7269" spans="1:7" s="229" customFormat="1" ht="24" customHeight="1" x14ac:dyDescent="0.2">
      <c r="A7269" s="224" t="str">
        <f t="shared" si="2176"/>
        <v/>
      </c>
      <c r="B7269" s="222" t="str">
        <f t="shared" si="2179"/>
        <v/>
      </c>
      <c r="C7269" s="223"/>
      <c r="D7269" s="224" t="str">
        <f t="shared" si="2177"/>
        <v/>
      </c>
      <c r="E7269" s="225"/>
      <c r="F7269" s="226">
        <f t="shared" si="2178"/>
        <v>0</v>
      </c>
      <c r="G7269" s="286">
        <f t="shared" si="2180"/>
        <v>0</v>
      </c>
    </row>
    <row r="7270" spans="1:7" s="229" customFormat="1" ht="24" customHeight="1" x14ac:dyDescent="0.2">
      <c r="A7270" s="224" t="str">
        <f t="shared" si="2176"/>
        <v/>
      </c>
      <c r="B7270" s="222" t="str">
        <f t="shared" si="2179"/>
        <v/>
      </c>
      <c r="C7270" s="223"/>
      <c r="D7270" s="224" t="str">
        <f t="shared" si="2177"/>
        <v/>
      </c>
      <c r="E7270" s="225"/>
      <c r="F7270" s="226">
        <f t="shared" si="2178"/>
        <v>0</v>
      </c>
      <c r="G7270" s="286">
        <f t="shared" si="2180"/>
        <v>0</v>
      </c>
    </row>
    <row r="7271" spans="1:7" s="229" customFormat="1" ht="24" customHeight="1" x14ac:dyDescent="0.2">
      <c r="A7271" s="224" t="str">
        <f t="shared" si="2176"/>
        <v/>
      </c>
      <c r="B7271" s="222" t="str">
        <f t="shared" si="2179"/>
        <v/>
      </c>
      <c r="C7271" s="223"/>
      <c r="D7271" s="224" t="str">
        <f t="shared" si="2177"/>
        <v/>
      </c>
      <c r="E7271" s="225"/>
      <c r="F7271" s="226">
        <f t="shared" si="2178"/>
        <v>0</v>
      </c>
      <c r="G7271" s="286">
        <f t="shared" si="2180"/>
        <v>0</v>
      </c>
    </row>
    <row r="7272" spans="1:7" s="229" customFormat="1" ht="24" customHeight="1" x14ac:dyDescent="0.2">
      <c r="A7272" s="224" t="str">
        <f t="shared" si="2176"/>
        <v/>
      </c>
      <c r="B7272" s="222" t="str">
        <f t="shared" si="2179"/>
        <v/>
      </c>
      <c r="C7272" s="223"/>
      <c r="D7272" s="224" t="str">
        <f t="shared" si="2177"/>
        <v/>
      </c>
      <c r="E7272" s="225"/>
      <c r="F7272" s="226">
        <f t="shared" si="2178"/>
        <v>0</v>
      </c>
      <c r="G7272" s="286">
        <f t="shared" si="2180"/>
        <v>0</v>
      </c>
    </row>
    <row r="7273" spans="1:7" s="229" customFormat="1" ht="24" customHeight="1" x14ac:dyDescent="0.2">
      <c r="A7273" s="224" t="str">
        <f t="shared" si="2176"/>
        <v/>
      </c>
      <c r="B7273" s="222" t="str">
        <f t="shared" si="2179"/>
        <v/>
      </c>
      <c r="C7273" s="223"/>
      <c r="D7273" s="224" t="str">
        <f t="shared" si="2177"/>
        <v/>
      </c>
      <c r="E7273" s="225"/>
      <c r="F7273" s="226">
        <f t="shared" si="2178"/>
        <v>0</v>
      </c>
      <c r="G7273" s="286">
        <f t="shared" si="2180"/>
        <v>0</v>
      </c>
    </row>
    <row r="7274" spans="1:7" s="229" customFormat="1" ht="24" customHeight="1" x14ac:dyDescent="0.2">
      <c r="A7274" s="224" t="str">
        <f t="shared" si="2176"/>
        <v/>
      </c>
      <c r="B7274" s="222" t="str">
        <f t="shared" si="2179"/>
        <v/>
      </c>
      <c r="C7274" s="223"/>
      <c r="D7274" s="224" t="str">
        <f t="shared" si="2177"/>
        <v/>
      </c>
      <c r="E7274" s="225"/>
      <c r="F7274" s="226">
        <f t="shared" si="2178"/>
        <v>0</v>
      </c>
      <c r="G7274" s="286">
        <f t="shared" si="2180"/>
        <v>0</v>
      </c>
    </row>
    <row r="7275" spans="1:7" s="229" customFormat="1" ht="24" customHeight="1" x14ac:dyDescent="0.2">
      <c r="A7275" s="224" t="str">
        <f t="shared" si="2176"/>
        <v/>
      </c>
      <c r="B7275" s="222" t="str">
        <f t="shared" si="2179"/>
        <v/>
      </c>
      <c r="C7275" s="223"/>
      <c r="D7275" s="224" t="str">
        <f t="shared" si="2177"/>
        <v/>
      </c>
      <c r="E7275" s="225"/>
      <c r="F7275" s="227">
        <f t="shared" si="2178"/>
        <v>0</v>
      </c>
      <c r="G7275" s="286">
        <f t="shared" si="2180"/>
        <v>0</v>
      </c>
    </row>
    <row r="7276" spans="1:7" ht="24" customHeight="1" x14ac:dyDescent="0.2">
      <c r="A7276" s="287"/>
      <c r="D7276" s="97"/>
      <c r="E7276" s="98"/>
      <c r="F7276" s="273" t="s">
        <v>31</v>
      </c>
      <c r="G7276" s="288">
        <f>SUBTOTAL(9,G7262:G7275)</f>
        <v>0</v>
      </c>
    </row>
    <row r="7277" spans="1:7" ht="24" customHeight="1" x14ac:dyDescent="0.2">
      <c r="A7277" s="287"/>
      <c r="C7277" s="107" t="s">
        <v>605</v>
      </c>
      <c r="D7277" s="97"/>
      <c r="E7277" s="98"/>
      <c r="G7277" s="289"/>
    </row>
    <row r="7278" spans="1:7" s="229" customFormat="1" ht="24" customHeight="1" x14ac:dyDescent="0.2">
      <c r="A7278" s="224" t="str">
        <f t="shared" ref="A7278:A7285" si="2181">IFERROR(VLOOKUP(C7278,Tabla_Insumos,4,FALSE),"")</f>
        <v/>
      </c>
      <c r="B7278" s="222">
        <f t="shared" ref="B7278:B7285" si="2182">IFERROR(VLOOKUP(A7278,Tabla_Indices,5,FALSE),"")</f>
        <v>0</v>
      </c>
      <c r="C7278" s="223"/>
      <c r="D7278" s="224" t="str">
        <f t="shared" ref="D7278:D7285" si="2183">IFERROR(VLOOKUP(C7278,Tabla_Insumos,2,FALSE),"")</f>
        <v/>
      </c>
      <c r="E7278" s="225"/>
      <c r="F7278" s="228">
        <f t="shared" ref="F7278:F7285" si="2184">IFERROR(VLOOKUP(C7278,Tabla_Insumos,3,FALSE),0)</f>
        <v>0</v>
      </c>
      <c r="G7278" s="286">
        <f>ROUND(E7278*F7278,2)</f>
        <v>0</v>
      </c>
    </row>
    <row r="7279" spans="1:7" s="229" customFormat="1" ht="24" customHeight="1" x14ac:dyDescent="0.2">
      <c r="A7279" s="224" t="str">
        <f t="shared" si="2181"/>
        <v/>
      </c>
      <c r="B7279" s="222">
        <f t="shared" si="2182"/>
        <v>0</v>
      </c>
      <c r="C7279" s="223"/>
      <c r="D7279" s="224" t="str">
        <f t="shared" si="2183"/>
        <v/>
      </c>
      <c r="E7279" s="225"/>
      <c r="F7279" s="228">
        <f t="shared" si="2184"/>
        <v>0</v>
      </c>
      <c r="G7279" s="286">
        <f>ROUND(E7279*F7279,2)</f>
        <v>0</v>
      </c>
    </row>
    <row r="7280" spans="1:7" s="229" customFormat="1" ht="24" customHeight="1" x14ac:dyDescent="0.2">
      <c r="A7280" s="224" t="str">
        <f t="shared" si="2181"/>
        <v/>
      </c>
      <c r="B7280" s="222">
        <f t="shared" si="2182"/>
        <v>0</v>
      </c>
      <c r="C7280" s="223"/>
      <c r="D7280" s="224" t="str">
        <f t="shared" si="2183"/>
        <v/>
      </c>
      <c r="E7280" s="225"/>
      <c r="F7280" s="228">
        <f t="shared" si="2184"/>
        <v>0</v>
      </c>
      <c r="G7280" s="286">
        <f t="shared" ref="G7280:G7285" si="2185">ROUND(E7280*F7280,2)</f>
        <v>0</v>
      </c>
    </row>
    <row r="7281" spans="1:7" s="229" customFormat="1" ht="24" customHeight="1" x14ac:dyDescent="0.2">
      <c r="A7281" s="224" t="str">
        <f t="shared" si="2181"/>
        <v/>
      </c>
      <c r="B7281" s="222">
        <f t="shared" si="2182"/>
        <v>0</v>
      </c>
      <c r="C7281" s="223"/>
      <c r="D7281" s="224" t="str">
        <f t="shared" si="2183"/>
        <v/>
      </c>
      <c r="E7281" s="225"/>
      <c r="F7281" s="228">
        <f t="shared" si="2184"/>
        <v>0</v>
      </c>
      <c r="G7281" s="286">
        <f t="shared" si="2185"/>
        <v>0</v>
      </c>
    </row>
    <row r="7282" spans="1:7" s="229" customFormat="1" ht="24" customHeight="1" x14ac:dyDescent="0.2">
      <c r="A7282" s="224" t="str">
        <f t="shared" si="2181"/>
        <v/>
      </c>
      <c r="B7282" s="222">
        <f t="shared" si="2182"/>
        <v>0</v>
      </c>
      <c r="C7282" s="223"/>
      <c r="D7282" s="224" t="str">
        <f t="shared" si="2183"/>
        <v/>
      </c>
      <c r="E7282" s="225"/>
      <c r="F7282" s="226">
        <f t="shared" si="2184"/>
        <v>0</v>
      </c>
      <c r="G7282" s="286">
        <f t="shared" si="2185"/>
        <v>0</v>
      </c>
    </row>
    <row r="7283" spans="1:7" s="229" customFormat="1" ht="24" customHeight="1" x14ac:dyDescent="0.2">
      <c r="A7283" s="224" t="str">
        <f t="shared" si="2181"/>
        <v/>
      </c>
      <c r="B7283" s="222">
        <f t="shared" si="2182"/>
        <v>0</v>
      </c>
      <c r="C7283" s="223"/>
      <c r="D7283" s="224" t="str">
        <f t="shared" si="2183"/>
        <v/>
      </c>
      <c r="E7283" s="225"/>
      <c r="F7283" s="226">
        <f t="shared" si="2184"/>
        <v>0</v>
      </c>
      <c r="G7283" s="286">
        <f t="shared" si="2185"/>
        <v>0</v>
      </c>
    </row>
    <row r="7284" spans="1:7" s="229" customFormat="1" ht="24" customHeight="1" x14ac:dyDescent="0.2">
      <c r="A7284" s="224" t="str">
        <f t="shared" si="2181"/>
        <v/>
      </c>
      <c r="B7284" s="222">
        <f t="shared" si="2182"/>
        <v>0</v>
      </c>
      <c r="C7284" s="223"/>
      <c r="D7284" s="224" t="str">
        <f t="shared" si="2183"/>
        <v/>
      </c>
      <c r="E7284" s="225"/>
      <c r="F7284" s="226">
        <f t="shared" si="2184"/>
        <v>0</v>
      </c>
      <c r="G7284" s="286">
        <f t="shared" si="2185"/>
        <v>0</v>
      </c>
    </row>
    <row r="7285" spans="1:7" s="229" customFormat="1" ht="24" customHeight="1" x14ac:dyDescent="0.2">
      <c r="A7285" s="224" t="str">
        <f t="shared" si="2181"/>
        <v/>
      </c>
      <c r="B7285" s="222">
        <f t="shared" si="2182"/>
        <v>0</v>
      </c>
      <c r="C7285" s="223"/>
      <c r="D7285" s="224" t="str">
        <f t="shared" si="2183"/>
        <v/>
      </c>
      <c r="E7285" s="225"/>
      <c r="F7285" s="226">
        <f t="shared" si="2184"/>
        <v>0</v>
      </c>
      <c r="G7285" s="286">
        <f t="shared" si="2185"/>
        <v>0</v>
      </c>
    </row>
    <row r="7286" spans="1:7" ht="24" customHeight="1" x14ac:dyDescent="0.2">
      <c r="A7286" s="287"/>
      <c r="D7286" s="97"/>
      <c r="E7286" s="98"/>
      <c r="F7286" s="273" t="s">
        <v>32</v>
      </c>
      <c r="G7286" s="288">
        <f>SUBTOTAL(9,G7278:G7285)</f>
        <v>0</v>
      </c>
    </row>
    <row r="7287" spans="1:7" ht="24" customHeight="1" x14ac:dyDescent="0.2">
      <c r="A7287" s="287"/>
      <c r="C7287" s="107" t="s">
        <v>606</v>
      </c>
      <c r="D7287" s="97"/>
      <c r="E7287" s="98"/>
      <c r="G7287" s="289"/>
    </row>
    <row r="7288" spans="1:7" s="229" customFormat="1" ht="24" customHeight="1" x14ac:dyDescent="0.2">
      <c r="A7288" s="224" t="str">
        <f t="shared" ref="A7288:A7296" si="2186">IFERROR(VLOOKUP(C7288,Tabla_Insumos,4,FALSE),"")</f>
        <v/>
      </c>
      <c r="B7288" s="222" t="str">
        <f t="shared" ref="B7288:B7296" si="2187">IFERROR(VLOOKUP(C7288,Tabla_Insumos,5,FALSE),"")</f>
        <v/>
      </c>
      <c r="C7288" s="223"/>
      <c r="D7288" s="224" t="str">
        <f t="shared" ref="D7288:D7296" si="2188">IFERROR(VLOOKUP(C7288,Tabla_Insumos,2,FALSE),"")</f>
        <v/>
      </c>
      <c r="E7288" s="225"/>
      <c r="F7288" s="226">
        <f t="shared" ref="F7288:F7296" si="2189">IFERROR(VLOOKUP(C7288,Tabla_Insumos,3,FALSE),0)</f>
        <v>0</v>
      </c>
      <c r="G7288" s="286">
        <f t="shared" ref="G7288:G7296" si="2190">ROUND(E7288*F7288,2)</f>
        <v>0</v>
      </c>
    </row>
    <row r="7289" spans="1:7" s="229" customFormat="1" ht="24" customHeight="1" x14ac:dyDescent="0.2">
      <c r="A7289" s="224" t="str">
        <f t="shared" si="2186"/>
        <v/>
      </c>
      <c r="B7289" s="222" t="str">
        <f t="shared" si="2187"/>
        <v/>
      </c>
      <c r="C7289" s="223"/>
      <c r="D7289" s="224" t="str">
        <f t="shared" si="2188"/>
        <v/>
      </c>
      <c r="E7289" s="225"/>
      <c r="F7289" s="226">
        <f t="shared" si="2189"/>
        <v>0</v>
      </c>
      <c r="G7289" s="286">
        <f t="shared" si="2190"/>
        <v>0</v>
      </c>
    </row>
    <row r="7290" spans="1:7" s="229" customFormat="1" ht="24" customHeight="1" x14ac:dyDescent="0.2">
      <c r="A7290" s="224" t="str">
        <f t="shared" si="2186"/>
        <v/>
      </c>
      <c r="B7290" s="222" t="str">
        <f t="shared" si="2187"/>
        <v/>
      </c>
      <c r="C7290" s="223"/>
      <c r="D7290" s="224" t="str">
        <f t="shared" si="2188"/>
        <v/>
      </c>
      <c r="E7290" s="225"/>
      <c r="F7290" s="226">
        <f t="shared" si="2189"/>
        <v>0</v>
      </c>
      <c r="G7290" s="286">
        <f t="shared" si="2190"/>
        <v>0</v>
      </c>
    </row>
    <row r="7291" spans="1:7" s="229" customFormat="1" ht="24" customHeight="1" x14ac:dyDescent="0.2">
      <c r="A7291" s="224" t="str">
        <f t="shared" si="2186"/>
        <v/>
      </c>
      <c r="B7291" s="222" t="str">
        <f t="shared" si="2187"/>
        <v/>
      </c>
      <c r="C7291" s="223"/>
      <c r="D7291" s="224" t="str">
        <f t="shared" si="2188"/>
        <v/>
      </c>
      <c r="E7291" s="225"/>
      <c r="F7291" s="226">
        <f t="shared" si="2189"/>
        <v>0</v>
      </c>
      <c r="G7291" s="286">
        <f t="shared" si="2190"/>
        <v>0</v>
      </c>
    </row>
    <row r="7292" spans="1:7" s="229" customFormat="1" ht="24" customHeight="1" x14ac:dyDescent="0.2">
      <c r="A7292" s="224" t="str">
        <f t="shared" si="2186"/>
        <v/>
      </c>
      <c r="B7292" s="222" t="str">
        <f t="shared" si="2187"/>
        <v/>
      </c>
      <c r="C7292" s="223"/>
      <c r="D7292" s="224" t="str">
        <f t="shared" si="2188"/>
        <v/>
      </c>
      <c r="E7292" s="225"/>
      <c r="F7292" s="226">
        <f t="shared" si="2189"/>
        <v>0</v>
      </c>
      <c r="G7292" s="286">
        <f t="shared" si="2190"/>
        <v>0</v>
      </c>
    </row>
    <row r="7293" spans="1:7" s="229" customFormat="1" ht="24" customHeight="1" x14ac:dyDescent="0.2">
      <c r="A7293" s="224" t="str">
        <f t="shared" si="2186"/>
        <v/>
      </c>
      <c r="B7293" s="222" t="str">
        <f t="shared" si="2187"/>
        <v/>
      </c>
      <c r="C7293" s="223"/>
      <c r="D7293" s="224" t="str">
        <f t="shared" si="2188"/>
        <v/>
      </c>
      <c r="E7293" s="225"/>
      <c r="F7293" s="226">
        <f t="shared" si="2189"/>
        <v>0</v>
      </c>
      <c r="G7293" s="286">
        <f t="shared" si="2190"/>
        <v>0</v>
      </c>
    </row>
    <row r="7294" spans="1:7" s="229" customFormat="1" ht="24" customHeight="1" x14ac:dyDescent="0.2">
      <c r="A7294" s="224" t="str">
        <f t="shared" si="2186"/>
        <v/>
      </c>
      <c r="B7294" s="222" t="str">
        <f t="shared" si="2187"/>
        <v/>
      </c>
      <c r="C7294" s="223"/>
      <c r="D7294" s="224" t="str">
        <f t="shared" si="2188"/>
        <v/>
      </c>
      <c r="E7294" s="225"/>
      <c r="F7294" s="226">
        <f t="shared" si="2189"/>
        <v>0</v>
      </c>
      <c r="G7294" s="286">
        <f t="shared" si="2190"/>
        <v>0</v>
      </c>
    </row>
    <row r="7295" spans="1:7" s="229" customFormat="1" ht="24" customHeight="1" x14ac:dyDescent="0.2">
      <c r="A7295" s="224" t="str">
        <f t="shared" si="2186"/>
        <v/>
      </c>
      <c r="B7295" s="222" t="str">
        <f t="shared" si="2187"/>
        <v/>
      </c>
      <c r="C7295" s="223"/>
      <c r="D7295" s="224" t="str">
        <f t="shared" si="2188"/>
        <v/>
      </c>
      <c r="E7295" s="225"/>
      <c r="F7295" s="226">
        <f t="shared" si="2189"/>
        <v>0</v>
      </c>
      <c r="G7295" s="286">
        <f t="shared" si="2190"/>
        <v>0</v>
      </c>
    </row>
    <row r="7296" spans="1:7" s="229" customFormat="1" ht="24" customHeight="1" x14ac:dyDescent="0.2">
      <c r="A7296" s="224" t="str">
        <f t="shared" si="2186"/>
        <v/>
      </c>
      <c r="B7296" s="222" t="str">
        <f t="shared" si="2187"/>
        <v/>
      </c>
      <c r="C7296" s="223"/>
      <c r="D7296" s="224" t="str">
        <f t="shared" si="2188"/>
        <v/>
      </c>
      <c r="E7296" s="225"/>
      <c r="F7296" s="226">
        <f t="shared" si="2189"/>
        <v>0</v>
      </c>
      <c r="G7296" s="286">
        <f t="shared" si="2190"/>
        <v>0</v>
      </c>
    </row>
    <row r="7297" spans="1:123" ht="24" customHeight="1" x14ac:dyDescent="0.2">
      <c r="A7297" s="290"/>
      <c r="B7297" s="97"/>
      <c r="D7297" s="97"/>
      <c r="E7297" s="98"/>
      <c r="F7297" s="273" t="s">
        <v>33</v>
      </c>
      <c r="G7297" s="288">
        <f>SUBTOTAL(9,G7288:G7296)</f>
        <v>0</v>
      </c>
    </row>
    <row r="7298" spans="1:123" ht="24" customHeight="1" x14ac:dyDescent="0.2">
      <c r="A7298" s="291"/>
      <c r="B7298" s="97"/>
      <c r="D7298" s="97"/>
      <c r="E7298" s="98"/>
      <c r="G7298" s="289"/>
    </row>
    <row r="7299" spans="1:123" ht="24" customHeight="1" x14ac:dyDescent="0.2">
      <c r="A7299" s="292" t="str">
        <f>B7257</f>
        <v/>
      </c>
      <c r="B7299" s="293" t="str">
        <f>C7257</f>
        <v/>
      </c>
      <c r="C7299" s="104"/>
      <c r="D7299" s="104" t="s">
        <v>34</v>
      </c>
      <c r="E7299" s="105"/>
      <c r="F7299" s="295" t="s">
        <v>35</v>
      </c>
      <c r="G7299" s="294">
        <f>SUBTOTAL(9,G7262:G7298)</f>
        <v>0</v>
      </c>
    </row>
    <row r="7301" spans="1:123" ht="24" customHeight="1" x14ac:dyDescent="0.2">
      <c r="A7301" s="274" t="s">
        <v>37</v>
      </c>
      <c r="B7301" s="275"/>
      <c r="C7301" s="275"/>
      <c r="D7301" s="275"/>
      <c r="E7301" s="275"/>
      <c r="F7301" s="275"/>
      <c r="G7301" s="276"/>
    </row>
    <row r="7302" spans="1:123" ht="24" customHeight="1" x14ac:dyDescent="0.2">
      <c r="A7302" s="277" t="s">
        <v>602</v>
      </c>
      <c r="B7302" s="93" t="str">
        <f>Comitente</f>
        <v>DIRECCION PROVINCIAL DE ESPACIOS VERDES</v>
      </c>
      <c r="C7302" s="89"/>
      <c r="D7302" s="94"/>
      <c r="E7302" s="94"/>
      <c r="F7302" s="95"/>
      <c r="G7302" s="278"/>
    </row>
    <row r="7303" spans="1:123" ht="24" customHeight="1" x14ac:dyDescent="0.2">
      <c r="A7303" s="277" t="s">
        <v>603</v>
      </c>
      <c r="B7303" s="93">
        <f>Contratista</f>
        <v>0</v>
      </c>
      <c r="C7303" s="90"/>
      <c r="D7303" s="90"/>
      <c r="E7303" s="90"/>
      <c r="F7303" s="96"/>
      <c r="G7303" s="279"/>
    </row>
    <row r="7304" spans="1:123" ht="24" customHeight="1" x14ac:dyDescent="0.2">
      <c r="A7304" s="277" t="s">
        <v>24</v>
      </c>
      <c r="B7304" s="93" t="str">
        <f>Obra</f>
        <v>EXTRACCION DE MANGRULLO EXISTENTE, PROVISION DE NUEVO MANGRULLO Y REFUNCIONALIZACION DE JUEGOS DE NIÑOS EN PARQUE DE MAYO</v>
      </c>
      <c r="C7304" s="90"/>
      <c r="D7304" s="90"/>
      <c r="E7304" s="90"/>
      <c r="F7304" s="96" t="s">
        <v>38</v>
      </c>
      <c r="G7304" s="280">
        <f>Fecha_Base</f>
        <v>44865</v>
      </c>
    </row>
    <row r="7305" spans="1:123" ht="24" customHeight="1" x14ac:dyDescent="0.2">
      <c r="A7305" s="281" t="s">
        <v>601</v>
      </c>
      <c r="B7305" s="91" t="str">
        <f>Ubicación</f>
        <v>CAPITAL</v>
      </c>
      <c r="C7305" s="91"/>
      <c r="D7305" s="97"/>
      <c r="E7305" s="98"/>
      <c r="G7305" s="282"/>
    </row>
    <row r="7306" spans="1:123" ht="24" customHeight="1" x14ac:dyDescent="0.2">
      <c r="A7306" s="281" t="s">
        <v>39</v>
      </c>
      <c r="B7306" s="100" t="str">
        <f>IFERROR(VALUE(LEFT(B7307,FIND(".",B7307)-1)),"")</f>
        <v/>
      </c>
      <c r="C7306" s="92" t="str">
        <f>IFERROR(VLOOKUP(B7306,Tabla_CyP,2,FALSE),"")</f>
        <v/>
      </c>
      <c r="E7306" s="98"/>
      <c r="G7306" s="282"/>
    </row>
    <row r="7307" spans="1:123" ht="24" customHeight="1" x14ac:dyDescent="0.2">
      <c r="A7307" s="281" t="s">
        <v>25</v>
      </c>
      <c r="B7307" s="101" t="str">
        <f>IFERROR(VLOOKUP(COUNTIF($A$1:A7307,"ANALISIS DE PRECIOS"),Tabla_NumeroItem,2,FALSE),"")</f>
        <v/>
      </c>
      <c r="C7307" s="92" t="str">
        <f>IFERROR(VLOOKUP(B7307,Tabla_CyP,2,FALSE),"")</f>
        <v/>
      </c>
      <c r="D7307" s="97"/>
      <c r="E7307" s="98"/>
      <c r="F7307" s="96" t="s">
        <v>26</v>
      </c>
      <c r="G7307" s="283" t="str">
        <f>IFERROR(VLOOKUP(B7307,Tabla_CyP,4,FALSE),"")</f>
        <v/>
      </c>
    </row>
    <row r="7308" spans="1:123" ht="24" customHeight="1" x14ac:dyDescent="0.2">
      <c r="A7308" s="281"/>
      <c r="B7308" s="91"/>
      <c r="D7308" s="97"/>
      <c r="E7308" s="98"/>
      <c r="G7308" s="282"/>
    </row>
    <row r="7309" spans="1:123" ht="24" customHeight="1" x14ac:dyDescent="0.2">
      <c r="A7309" s="334" t="s">
        <v>507</v>
      </c>
      <c r="B7309" s="335"/>
      <c r="C7309" s="336" t="s">
        <v>0</v>
      </c>
      <c r="D7309" s="336" t="s">
        <v>27</v>
      </c>
      <c r="E7309" s="338" t="s">
        <v>28</v>
      </c>
      <c r="F7309" s="340" t="s">
        <v>29</v>
      </c>
      <c r="G7309" s="340" t="s">
        <v>30</v>
      </c>
    </row>
    <row r="7310" spans="1:123" s="97" customFormat="1" ht="24" customHeight="1" x14ac:dyDescent="0.2">
      <c r="A7310" s="102" t="s">
        <v>508</v>
      </c>
      <c r="B7310" s="102" t="s">
        <v>509</v>
      </c>
      <c r="C7310" s="337"/>
      <c r="D7310" s="337"/>
      <c r="E7310" s="339"/>
      <c r="F7310" s="341"/>
      <c r="G7310" s="341"/>
      <c r="H7310" s="230"/>
      <c r="I7310" s="230"/>
      <c r="J7310" s="230"/>
      <c r="K7310" s="230"/>
      <c r="L7310" s="230"/>
      <c r="M7310" s="230"/>
      <c r="N7310" s="230"/>
      <c r="O7310" s="230"/>
      <c r="P7310" s="230"/>
      <c r="Q7310" s="230"/>
      <c r="R7310" s="230"/>
      <c r="S7310" s="230"/>
      <c r="T7310" s="230"/>
      <c r="U7310" s="230"/>
      <c r="V7310" s="230"/>
      <c r="W7310" s="230"/>
      <c r="X7310" s="230"/>
      <c r="Y7310" s="230"/>
      <c r="Z7310" s="230"/>
      <c r="AA7310" s="230"/>
      <c r="AB7310" s="230"/>
      <c r="AC7310" s="230"/>
      <c r="AD7310" s="230"/>
      <c r="AE7310" s="230"/>
      <c r="AF7310" s="230"/>
      <c r="AG7310" s="230"/>
      <c r="AH7310" s="230"/>
      <c r="AI7310" s="230"/>
      <c r="AJ7310" s="230"/>
      <c r="AK7310" s="230"/>
      <c r="AL7310" s="230"/>
      <c r="AM7310" s="230"/>
      <c r="AN7310" s="230"/>
      <c r="AO7310" s="230"/>
      <c r="AP7310" s="230"/>
      <c r="AQ7310" s="230"/>
      <c r="AR7310" s="230"/>
      <c r="AS7310" s="230"/>
      <c r="AT7310" s="230"/>
      <c r="AU7310" s="230"/>
      <c r="AV7310" s="230"/>
      <c r="AW7310" s="230"/>
      <c r="AX7310" s="230"/>
      <c r="AY7310" s="230"/>
      <c r="AZ7310" s="230"/>
      <c r="BA7310" s="230"/>
      <c r="BB7310" s="230"/>
      <c r="BC7310" s="230"/>
      <c r="BD7310" s="230"/>
      <c r="BE7310" s="230"/>
      <c r="BF7310" s="230"/>
      <c r="BG7310" s="230"/>
      <c r="BH7310" s="230"/>
      <c r="BI7310" s="230"/>
      <c r="BJ7310" s="230"/>
      <c r="BK7310" s="230"/>
      <c r="BL7310" s="230"/>
      <c r="BM7310" s="230"/>
      <c r="BN7310" s="230"/>
      <c r="BO7310" s="230"/>
      <c r="BP7310" s="230"/>
      <c r="BQ7310" s="230"/>
      <c r="BR7310" s="230"/>
      <c r="BS7310" s="230"/>
      <c r="BT7310" s="230"/>
      <c r="BU7310" s="230"/>
      <c r="BV7310" s="230"/>
      <c r="BW7310" s="230"/>
      <c r="BX7310" s="230"/>
      <c r="BY7310" s="230"/>
      <c r="BZ7310" s="230"/>
      <c r="CA7310" s="230"/>
      <c r="CB7310" s="230"/>
      <c r="CC7310" s="230"/>
      <c r="CD7310" s="230"/>
      <c r="CE7310" s="230"/>
      <c r="CF7310" s="230"/>
      <c r="CG7310" s="230"/>
      <c r="CH7310" s="230"/>
      <c r="CI7310" s="230"/>
      <c r="CJ7310" s="230"/>
      <c r="CK7310" s="230"/>
      <c r="CL7310" s="230"/>
      <c r="CM7310" s="230"/>
      <c r="CN7310" s="230"/>
      <c r="CO7310" s="230"/>
      <c r="CP7310" s="230"/>
      <c r="CQ7310" s="230"/>
      <c r="CR7310" s="230"/>
      <c r="CS7310" s="230"/>
      <c r="CT7310" s="230"/>
      <c r="CU7310" s="230"/>
      <c r="CV7310" s="230"/>
      <c r="CW7310" s="230"/>
      <c r="CX7310" s="230"/>
      <c r="CY7310" s="230"/>
      <c r="CZ7310" s="230"/>
      <c r="DA7310" s="230"/>
      <c r="DB7310" s="230"/>
      <c r="DC7310" s="230"/>
      <c r="DD7310" s="230"/>
      <c r="DE7310" s="230"/>
      <c r="DF7310" s="230"/>
      <c r="DG7310" s="230"/>
      <c r="DH7310" s="230"/>
      <c r="DI7310" s="230"/>
      <c r="DJ7310" s="230"/>
      <c r="DK7310" s="230"/>
      <c r="DL7310" s="230"/>
      <c r="DM7310" s="230"/>
      <c r="DN7310" s="230"/>
      <c r="DO7310" s="230"/>
      <c r="DP7310" s="230"/>
      <c r="DQ7310" s="230"/>
      <c r="DR7310" s="230"/>
      <c r="DS7310" s="230"/>
    </row>
    <row r="7311" spans="1:123" ht="24" customHeight="1" x14ac:dyDescent="0.2">
      <c r="A7311" s="284"/>
      <c r="B7311" s="103"/>
      <c r="C7311" s="143" t="s">
        <v>604</v>
      </c>
      <c r="D7311" s="104"/>
      <c r="E7311" s="105"/>
      <c r="F7311" s="106"/>
      <c r="G7311" s="285"/>
    </row>
    <row r="7312" spans="1:123" s="229" customFormat="1" ht="24" customHeight="1" x14ac:dyDescent="0.2">
      <c r="A7312" s="224" t="str">
        <f t="shared" ref="A7312:A7325" si="2191">IFERROR(VLOOKUP(C7312,Tabla_Insumos,4,FALSE),"")</f>
        <v/>
      </c>
      <c r="B7312" s="222" t="str">
        <f>IFERROR(VLOOKUP(C7312,Tabla_Insumos,5,FALSE),"")</f>
        <v/>
      </c>
      <c r="C7312" s="223"/>
      <c r="D7312" s="224" t="str">
        <f t="shared" ref="D7312:D7325" si="2192">IFERROR(VLOOKUP(C7312,Tabla_Insumos,2,FALSE),"")</f>
        <v/>
      </c>
      <c r="E7312" s="225"/>
      <c r="F7312" s="226">
        <f t="shared" ref="F7312:F7325" si="2193">IFERROR(VLOOKUP(C7312,Tabla_Insumos,3,FALSE),0)</f>
        <v>0</v>
      </c>
      <c r="G7312" s="286">
        <f>ROUND(E7312*F7312,2)</f>
        <v>0</v>
      </c>
    </row>
    <row r="7313" spans="1:7" s="229" customFormat="1" ht="24" customHeight="1" x14ac:dyDescent="0.2">
      <c r="A7313" s="224" t="str">
        <f t="shared" si="2191"/>
        <v/>
      </c>
      <c r="B7313" s="222" t="str">
        <f t="shared" ref="B7313:B7325" si="2194">IFERROR(VLOOKUP(C7313,Tabla_Insumos,5,FALSE),"")</f>
        <v/>
      </c>
      <c r="C7313" s="223"/>
      <c r="D7313" s="224" t="str">
        <f t="shared" si="2192"/>
        <v/>
      </c>
      <c r="E7313" s="225"/>
      <c r="F7313" s="226">
        <f t="shared" si="2193"/>
        <v>0</v>
      </c>
      <c r="G7313" s="286">
        <f t="shared" ref="G7313:G7325" si="2195">ROUND(E7313*F7313,2)</f>
        <v>0</v>
      </c>
    </row>
    <row r="7314" spans="1:7" s="229" customFormat="1" ht="24" customHeight="1" x14ac:dyDescent="0.2">
      <c r="A7314" s="224" t="str">
        <f t="shared" si="2191"/>
        <v/>
      </c>
      <c r="B7314" s="222" t="str">
        <f t="shared" si="2194"/>
        <v/>
      </c>
      <c r="C7314" s="223"/>
      <c r="D7314" s="224" t="str">
        <f t="shared" si="2192"/>
        <v/>
      </c>
      <c r="E7314" s="225"/>
      <c r="F7314" s="226">
        <f t="shared" si="2193"/>
        <v>0</v>
      </c>
      <c r="G7314" s="286">
        <f t="shared" si="2195"/>
        <v>0</v>
      </c>
    </row>
    <row r="7315" spans="1:7" s="229" customFormat="1" ht="24" customHeight="1" x14ac:dyDescent="0.2">
      <c r="A7315" s="224" t="str">
        <f t="shared" si="2191"/>
        <v/>
      </c>
      <c r="B7315" s="222" t="str">
        <f t="shared" si="2194"/>
        <v/>
      </c>
      <c r="C7315" s="223"/>
      <c r="D7315" s="224" t="str">
        <f t="shared" si="2192"/>
        <v/>
      </c>
      <c r="E7315" s="225"/>
      <c r="F7315" s="226">
        <f t="shared" si="2193"/>
        <v>0</v>
      </c>
      <c r="G7315" s="286">
        <f t="shared" si="2195"/>
        <v>0</v>
      </c>
    </row>
    <row r="7316" spans="1:7" s="229" customFormat="1" ht="24" customHeight="1" x14ac:dyDescent="0.2">
      <c r="A7316" s="224" t="str">
        <f t="shared" si="2191"/>
        <v/>
      </c>
      <c r="B7316" s="222" t="str">
        <f t="shared" si="2194"/>
        <v/>
      </c>
      <c r="C7316" s="223"/>
      <c r="D7316" s="224" t="str">
        <f t="shared" si="2192"/>
        <v/>
      </c>
      <c r="E7316" s="225"/>
      <c r="F7316" s="226">
        <f t="shared" si="2193"/>
        <v>0</v>
      </c>
      <c r="G7316" s="286">
        <f t="shared" si="2195"/>
        <v>0</v>
      </c>
    </row>
    <row r="7317" spans="1:7" s="229" customFormat="1" ht="24" customHeight="1" x14ac:dyDescent="0.2">
      <c r="A7317" s="224" t="str">
        <f t="shared" si="2191"/>
        <v/>
      </c>
      <c r="B7317" s="222" t="str">
        <f t="shared" si="2194"/>
        <v/>
      </c>
      <c r="C7317" s="223"/>
      <c r="D7317" s="224" t="str">
        <f t="shared" si="2192"/>
        <v/>
      </c>
      <c r="E7317" s="225"/>
      <c r="F7317" s="226">
        <f t="shared" si="2193"/>
        <v>0</v>
      </c>
      <c r="G7317" s="286">
        <f t="shared" si="2195"/>
        <v>0</v>
      </c>
    </row>
    <row r="7318" spans="1:7" s="229" customFormat="1" ht="24" customHeight="1" x14ac:dyDescent="0.2">
      <c r="A7318" s="224" t="str">
        <f t="shared" si="2191"/>
        <v/>
      </c>
      <c r="B7318" s="222" t="str">
        <f t="shared" si="2194"/>
        <v/>
      </c>
      <c r="C7318" s="223"/>
      <c r="D7318" s="224" t="str">
        <f t="shared" si="2192"/>
        <v/>
      </c>
      <c r="E7318" s="225"/>
      <c r="F7318" s="226">
        <f t="shared" si="2193"/>
        <v>0</v>
      </c>
      <c r="G7318" s="286">
        <f t="shared" si="2195"/>
        <v>0</v>
      </c>
    </row>
    <row r="7319" spans="1:7" s="229" customFormat="1" ht="24" customHeight="1" x14ac:dyDescent="0.2">
      <c r="A7319" s="224" t="str">
        <f t="shared" si="2191"/>
        <v/>
      </c>
      <c r="B7319" s="222" t="str">
        <f t="shared" si="2194"/>
        <v/>
      </c>
      <c r="C7319" s="223"/>
      <c r="D7319" s="224" t="str">
        <f t="shared" si="2192"/>
        <v/>
      </c>
      <c r="E7319" s="225"/>
      <c r="F7319" s="226">
        <f t="shared" si="2193"/>
        <v>0</v>
      </c>
      <c r="G7319" s="286">
        <f t="shared" si="2195"/>
        <v>0</v>
      </c>
    </row>
    <row r="7320" spans="1:7" s="229" customFormat="1" ht="24" customHeight="1" x14ac:dyDescent="0.2">
      <c r="A7320" s="224" t="str">
        <f t="shared" si="2191"/>
        <v/>
      </c>
      <c r="B7320" s="222" t="str">
        <f t="shared" si="2194"/>
        <v/>
      </c>
      <c r="C7320" s="223"/>
      <c r="D7320" s="224" t="str">
        <f t="shared" si="2192"/>
        <v/>
      </c>
      <c r="E7320" s="225"/>
      <c r="F7320" s="226">
        <f t="shared" si="2193"/>
        <v>0</v>
      </c>
      <c r="G7320" s="286">
        <f t="shared" si="2195"/>
        <v>0</v>
      </c>
    </row>
    <row r="7321" spans="1:7" s="229" customFormat="1" ht="24" customHeight="1" x14ac:dyDescent="0.2">
      <c r="A7321" s="224" t="str">
        <f t="shared" si="2191"/>
        <v/>
      </c>
      <c r="B7321" s="222" t="str">
        <f t="shared" si="2194"/>
        <v/>
      </c>
      <c r="C7321" s="223"/>
      <c r="D7321" s="224" t="str">
        <f t="shared" si="2192"/>
        <v/>
      </c>
      <c r="E7321" s="225"/>
      <c r="F7321" s="226">
        <f t="shared" si="2193"/>
        <v>0</v>
      </c>
      <c r="G7321" s="286">
        <f t="shared" si="2195"/>
        <v>0</v>
      </c>
    </row>
    <row r="7322" spans="1:7" s="229" customFormat="1" ht="24" customHeight="1" x14ac:dyDescent="0.2">
      <c r="A7322" s="224" t="str">
        <f t="shared" si="2191"/>
        <v/>
      </c>
      <c r="B7322" s="222" t="str">
        <f t="shared" si="2194"/>
        <v/>
      </c>
      <c r="C7322" s="223"/>
      <c r="D7322" s="224" t="str">
        <f t="shared" si="2192"/>
        <v/>
      </c>
      <c r="E7322" s="225"/>
      <c r="F7322" s="226">
        <f t="shared" si="2193"/>
        <v>0</v>
      </c>
      <c r="G7322" s="286">
        <f t="shared" si="2195"/>
        <v>0</v>
      </c>
    </row>
    <row r="7323" spans="1:7" s="229" customFormat="1" ht="24" customHeight="1" x14ac:dyDescent="0.2">
      <c r="A7323" s="224" t="str">
        <f t="shared" si="2191"/>
        <v/>
      </c>
      <c r="B7323" s="222" t="str">
        <f t="shared" si="2194"/>
        <v/>
      </c>
      <c r="C7323" s="223"/>
      <c r="D7323" s="224" t="str">
        <f t="shared" si="2192"/>
        <v/>
      </c>
      <c r="E7323" s="225"/>
      <c r="F7323" s="226">
        <f t="shared" si="2193"/>
        <v>0</v>
      </c>
      <c r="G7323" s="286">
        <f t="shared" si="2195"/>
        <v>0</v>
      </c>
    </row>
    <row r="7324" spans="1:7" s="229" customFormat="1" ht="24" customHeight="1" x14ac:dyDescent="0.2">
      <c r="A7324" s="224" t="str">
        <f t="shared" si="2191"/>
        <v/>
      </c>
      <c r="B7324" s="222" t="str">
        <f t="shared" si="2194"/>
        <v/>
      </c>
      <c r="C7324" s="223"/>
      <c r="D7324" s="224" t="str">
        <f t="shared" si="2192"/>
        <v/>
      </c>
      <c r="E7324" s="225"/>
      <c r="F7324" s="226">
        <f t="shared" si="2193"/>
        <v>0</v>
      </c>
      <c r="G7324" s="286">
        <f t="shared" si="2195"/>
        <v>0</v>
      </c>
    </row>
    <row r="7325" spans="1:7" s="229" customFormat="1" ht="24" customHeight="1" x14ac:dyDescent="0.2">
      <c r="A7325" s="224" t="str">
        <f t="shared" si="2191"/>
        <v/>
      </c>
      <c r="B7325" s="222" t="str">
        <f t="shared" si="2194"/>
        <v/>
      </c>
      <c r="C7325" s="223"/>
      <c r="D7325" s="224" t="str">
        <f t="shared" si="2192"/>
        <v/>
      </c>
      <c r="E7325" s="225"/>
      <c r="F7325" s="227">
        <f t="shared" si="2193"/>
        <v>0</v>
      </c>
      <c r="G7325" s="286">
        <f t="shared" si="2195"/>
        <v>0</v>
      </c>
    </row>
    <row r="7326" spans="1:7" ht="24" customHeight="1" x14ac:dyDescent="0.2">
      <c r="A7326" s="287"/>
      <c r="D7326" s="97"/>
      <c r="E7326" s="98"/>
      <c r="F7326" s="273" t="s">
        <v>31</v>
      </c>
      <c r="G7326" s="288">
        <f>SUBTOTAL(9,G7312:G7325)</f>
        <v>0</v>
      </c>
    </row>
    <row r="7327" spans="1:7" ht="24" customHeight="1" x14ac:dyDescent="0.2">
      <c r="A7327" s="287"/>
      <c r="C7327" s="107" t="s">
        <v>605</v>
      </c>
      <c r="D7327" s="97"/>
      <c r="E7327" s="98"/>
      <c r="G7327" s="289"/>
    </row>
    <row r="7328" spans="1:7" s="229" customFormat="1" ht="24" customHeight="1" x14ac:dyDescent="0.2">
      <c r="A7328" s="224" t="str">
        <f t="shared" ref="A7328:A7335" si="2196">IFERROR(VLOOKUP(C7328,Tabla_Insumos,4,FALSE),"")</f>
        <v/>
      </c>
      <c r="B7328" s="222">
        <f t="shared" ref="B7328:B7335" si="2197">IFERROR(VLOOKUP(A7328,Tabla_Indices,5,FALSE),"")</f>
        <v>0</v>
      </c>
      <c r="C7328" s="223"/>
      <c r="D7328" s="224" t="str">
        <f t="shared" ref="D7328:D7335" si="2198">IFERROR(VLOOKUP(C7328,Tabla_Insumos,2,FALSE),"")</f>
        <v/>
      </c>
      <c r="E7328" s="225"/>
      <c r="F7328" s="228">
        <f t="shared" ref="F7328:F7335" si="2199">IFERROR(VLOOKUP(C7328,Tabla_Insumos,3,FALSE),0)</f>
        <v>0</v>
      </c>
      <c r="G7328" s="286">
        <f>ROUND(E7328*F7328,2)</f>
        <v>0</v>
      </c>
    </row>
    <row r="7329" spans="1:7" s="229" customFormat="1" ht="24" customHeight="1" x14ac:dyDescent="0.2">
      <c r="A7329" s="224" t="str">
        <f t="shared" si="2196"/>
        <v/>
      </c>
      <c r="B7329" s="222">
        <f t="shared" si="2197"/>
        <v>0</v>
      </c>
      <c r="C7329" s="223"/>
      <c r="D7329" s="224" t="str">
        <f t="shared" si="2198"/>
        <v/>
      </c>
      <c r="E7329" s="225"/>
      <c r="F7329" s="228">
        <f t="shared" si="2199"/>
        <v>0</v>
      </c>
      <c r="G7329" s="286">
        <f>ROUND(E7329*F7329,2)</f>
        <v>0</v>
      </c>
    </row>
    <row r="7330" spans="1:7" s="229" customFormat="1" ht="24" customHeight="1" x14ac:dyDescent="0.2">
      <c r="A7330" s="224" t="str">
        <f t="shared" si="2196"/>
        <v/>
      </c>
      <c r="B7330" s="222">
        <f t="shared" si="2197"/>
        <v>0</v>
      </c>
      <c r="C7330" s="223"/>
      <c r="D7330" s="224" t="str">
        <f t="shared" si="2198"/>
        <v/>
      </c>
      <c r="E7330" s="225"/>
      <c r="F7330" s="228">
        <f t="shared" si="2199"/>
        <v>0</v>
      </c>
      <c r="G7330" s="286">
        <f t="shared" ref="G7330:G7335" si="2200">ROUND(E7330*F7330,2)</f>
        <v>0</v>
      </c>
    </row>
    <row r="7331" spans="1:7" s="229" customFormat="1" ht="24" customHeight="1" x14ac:dyDescent="0.2">
      <c r="A7331" s="224" t="str">
        <f t="shared" si="2196"/>
        <v/>
      </c>
      <c r="B7331" s="222">
        <f t="shared" si="2197"/>
        <v>0</v>
      </c>
      <c r="C7331" s="223"/>
      <c r="D7331" s="224" t="str">
        <f t="shared" si="2198"/>
        <v/>
      </c>
      <c r="E7331" s="225"/>
      <c r="F7331" s="228">
        <f t="shared" si="2199"/>
        <v>0</v>
      </c>
      <c r="G7331" s="286">
        <f t="shared" si="2200"/>
        <v>0</v>
      </c>
    </row>
    <row r="7332" spans="1:7" s="229" customFormat="1" ht="24" customHeight="1" x14ac:dyDescent="0.2">
      <c r="A7332" s="224" t="str">
        <f t="shared" si="2196"/>
        <v/>
      </c>
      <c r="B7332" s="222">
        <f t="shared" si="2197"/>
        <v>0</v>
      </c>
      <c r="C7332" s="223"/>
      <c r="D7332" s="224" t="str">
        <f t="shared" si="2198"/>
        <v/>
      </c>
      <c r="E7332" s="225"/>
      <c r="F7332" s="226">
        <f t="shared" si="2199"/>
        <v>0</v>
      </c>
      <c r="G7332" s="286">
        <f t="shared" si="2200"/>
        <v>0</v>
      </c>
    </row>
    <row r="7333" spans="1:7" s="229" customFormat="1" ht="24" customHeight="1" x14ac:dyDescent="0.2">
      <c r="A7333" s="224" t="str">
        <f t="shared" si="2196"/>
        <v/>
      </c>
      <c r="B7333" s="222">
        <f t="shared" si="2197"/>
        <v>0</v>
      </c>
      <c r="C7333" s="223"/>
      <c r="D7333" s="224" t="str">
        <f t="shared" si="2198"/>
        <v/>
      </c>
      <c r="E7333" s="225"/>
      <c r="F7333" s="226">
        <f t="shared" si="2199"/>
        <v>0</v>
      </c>
      <c r="G7333" s="286">
        <f t="shared" si="2200"/>
        <v>0</v>
      </c>
    </row>
    <row r="7334" spans="1:7" s="229" customFormat="1" ht="24" customHeight="1" x14ac:dyDescent="0.2">
      <c r="A7334" s="224" t="str">
        <f t="shared" si="2196"/>
        <v/>
      </c>
      <c r="B7334" s="222">
        <f t="shared" si="2197"/>
        <v>0</v>
      </c>
      <c r="C7334" s="223"/>
      <c r="D7334" s="224" t="str">
        <f t="shared" si="2198"/>
        <v/>
      </c>
      <c r="E7334" s="225"/>
      <c r="F7334" s="226">
        <f t="shared" si="2199"/>
        <v>0</v>
      </c>
      <c r="G7334" s="286">
        <f t="shared" si="2200"/>
        <v>0</v>
      </c>
    </row>
    <row r="7335" spans="1:7" s="229" customFormat="1" ht="24" customHeight="1" x14ac:dyDescent="0.2">
      <c r="A7335" s="224" t="str">
        <f t="shared" si="2196"/>
        <v/>
      </c>
      <c r="B7335" s="222">
        <f t="shared" si="2197"/>
        <v>0</v>
      </c>
      <c r="C7335" s="223"/>
      <c r="D7335" s="224" t="str">
        <f t="shared" si="2198"/>
        <v/>
      </c>
      <c r="E7335" s="225"/>
      <c r="F7335" s="226">
        <f t="shared" si="2199"/>
        <v>0</v>
      </c>
      <c r="G7335" s="286">
        <f t="shared" si="2200"/>
        <v>0</v>
      </c>
    </row>
    <row r="7336" spans="1:7" ht="24" customHeight="1" x14ac:dyDescent="0.2">
      <c r="A7336" s="287"/>
      <c r="D7336" s="97"/>
      <c r="E7336" s="98"/>
      <c r="F7336" s="273" t="s">
        <v>32</v>
      </c>
      <c r="G7336" s="288">
        <f>SUBTOTAL(9,G7328:G7335)</f>
        <v>0</v>
      </c>
    </row>
    <row r="7337" spans="1:7" ht="24" customHeight="1" x14ac:dyDescent="0.2">
      <c r="A7337" s="287"/>
      <c r="C7337" s="107" t="s">
        <v>606</v>
      </c>
      <c r="D7337" s="97"/>
      <c r="E7337" s="98"/>
      <c r="G7337" s="289"/>
    </row>
    <row r="7338" spans="1:7" s="229" customFormat="1" ht="24" customHeight="1" x14ac:dyDescent="0.2">
      <c r="A7338" s="224" t="str">
        <f t="shared" ref="A7338:A7346" si="2201">IFERROR(VLOOKUP(C7338,Tabla_Insumos,4,FALSE),"")</f>
        <v/>
      </c>
      <c r="B7338" s="222" t="str">
        <f t="shared" ref="B7338:B7346" si="2202">IFERROR(VLOOKUP(C7338,Tabla_Insumos,5,FALSE),"")</f>
        <v/>
      </c>
      <c r="C7338" s="223"/>
      <c r="D7338" s="224" t="str">
        <f t="shared" ref="D7338:D7346" si="2203">IFERROR(VLOOKUP(C7338,Tabla_Insumos,2,FALSE),"")</f>
        <v/>
      </c>
      <c r="E7338" s="225"/>
      <c r="F7338" s="226">
        <f t="shared" ref="F7338:F7346" si="2204">IFERROR(VLOOKUP(C7338,Tabla_Insumos,3,FALSE),0)</f>
        <v>0</v>
      </c>
      <c r="G7338" s="286">
        <f t="shared" ref="G7338:G7346" si="2205">ROUND(E7338*F7338,2)</f>
        <v>0</v>
      </c>
    </row>
    <row r="7339" spans="1:7" s="229" customFormat="1" ht="24" customHeight="1" x14ac:dyDescent="0.2">
      <c r="A7339" s="224" t="str">
        <f t="shared" si="2201"/>
        <v/>
      </c>
      <c r="B7339" s="222" t="str">
        <f t="shared" si="2202"/>
        <v/>
      </c>
      <c r="C7339" s="223"/>
      <c r="D7339" s="224" t="str">
        <f t="shared" si="2203"/>
        <v/>
      </c>
      <c r="E7339" s="225"/>
      <c r="F7339" s="226">
        <f t="shared" si="2204"/>
        <v>0</v>
      </c>
      <c r="G7339" s="286">
        <f t="shared" si="2205"/>
        <v>0</v>
      </c>
    </row>
    <row r="7340" spans="1:7" s="229" customFormat="1" ht="24" customHeight="1" x14ac:dyDescent="0.2">
      <c r="A7340" s="224" t="str">
        <f t="shared" si="2201"/>
        <v/>
      </c>
      <c r="B7340" s="222" t="str">
        <f t="shared" si="2202"/>
        <v/>
      </c>
      <c r="C7340" s="223"/>
      <c r="D7340" s="224" t="str">
        <f t="shared" si="2203"/>
        <v/>
      </c>
      <c r="E7340" s="225"/>
      <c r="F7340" s="226">
        <f t="shared" si="2204"/>
        <v>0</v>
      </c>
      <c r="G7340" s="286">
        <f t="shared" si="2205"/>
        <v>0</v>
      </c>
    </row>
    <row r="7341" spans="1:7" s="229" customFormat="1" ht="24" customHeight="1" x14ac:dyDescent="0.2">
      <c r="A7341" s="224" t="str">
        <f t="shared" si="2201"/>
        <v/>
      </c>
      <c r="B7341" s="222" t="str">
        <f t="shared" si="2202"/>
        <v/>
      </c>
      <c r="C7341" s="223"/>
      <c r="D7341" s="224" t="str">
        <f t="shared" si="2203"/>
        <v/>
      </c>
      <c r="E7341" s="225"/>
      <c r="F7341" s="226">
        <f t="shared" si="2204"/>
        <v>0</v>
      </c>
      <c r="G7341" s="286">
        <f t="shared" si="2205"/>
        <v>0</v>
      </c>
    </row>
    <row r="7342" spans="1:7" s="229" customFormat="1" ht="24" customHeight="1" x14ac:dyDescent="0.2">
      <c r="A7342" s="224" t="str">
        <f t="shared" si="2201"/>
        <v/>
      </c>
      <c r="B7342" s="222" t="str">
        <f t="shared" si="2202"/>
        <v/>
      </c>
      <c r="C7342" s="223"/>
      <c r="D7342" s="224" t="str">
        <f t="shared" si="2203"/>
        <v/>
      </c>
      <c r="E7342" s="225"/>
      <c r="F7342" s="226">
        <f t="shared" si="2204"/>
        <v>0</v>
      </c>
      <c r="G7342" s="286">
        <f t="shared" si="2205"/>
        <v>0</v>
      </c>
    </row>
    <row r="7343" spans="1:7" s="229" customFormat="1" ht="24" customHeight="1" x14ac:dyDescent="0.2">
      <c r="A7343" s="224" t="str">
        <f t="shared" si="2201"/>
        <v/>
      </c>
      <c r="B7343" s="222" t="str">
        <f t="shared" si="2202"/>
        <v/>
      </c>
      <c r="C7343" s="223"/>
      <c r="D7343" s="224" t="str">
        <f t="shared" si="2203"/>
        <v/>
      </c>
      <c r="E7343" s="225"/>
      <c r="F7343" s="226">
        <f t="shared" si="2204"/>
        <v>0</v>
      </c>
      <c r="G7343" s="286">
        <f t="shared" si="2205"/>
        <v>0</v>
      </c>
    </row>
    <row r="7344" spans="1:7" s="229" customFormat="1" ht="24" customHeight="1" x14ac:dyDescent="0.2">
      <c r="A7344" s="224" t="str">
        <f t="shared" si="2201"/>
        <v/>
      </c>
      <c r="B7344" s="222" t="str">
        <f t="shared" si="2202"/>
        <v/>
      </c>
      <c r="C7344" s="223"/>
      <c r="D7344" s="224" t="str">
        <f t="shared" si="2203"/>
        <v/>
      </c>
      <c r="E7344" s="225"/>
      <c r="F7344" s="226">
        <f t="shared" si="2204"/>
        <v>0</v>
      </c>
      <c r="G7344" s="286">
        <f t="shared" si="2205"/>
        <v>0</v>
      </c>
    </row>
    <row r="7345" spans="1:123" s="229" customFormat="1" ht="24" customHeight="1" x14ac:dyDescent="0.2">
      <c r="A7345" s="224" t="str">
        <f t="shared" si="2201"/>
        <v/>
      </c>
      <c r="B7345" s="222" t="str">
        <f t="shared" si="2202"/>
        <v/>
      </c>
      <c r="C7345" s="223"/>
      <c r="D7345" s="224" t="str">
        <f t="shared" si="2203"/>
        <v/>
      </c>
      <c r="E7345" s="225"/>
      <c r="F7345" s="226">
        <f t="shared" si="2204"/>
        <v>0</v>
      </c>
      <c r="G7345" s="286">
        <f t="shared" si="2205"/>
        <v>0</v>
      </c>
    </row>
    <row r="7346" spans="1:123" s="229" customFormat="1" ht="24" customHeight="1" x14ac:dyDescent="0.2">
      <c r="A7346" s="224" t="str">
        <f t="shared" si="2201"/>
        <v/>
      </c>
      <c r="B7346" s="222" t="str">
        <f t="shared" si="2202"/>
        <v/>
      </c>
      <c r="C7346" s="223"/>
      <c r="D7346" s="224" t="str">
        <f t="shared" si="2203"/>
        <v/>
      </c>
      <c r="E7346" s="225"/>
      <c r="F7346" s="226">
        <f t="shared" si="2204"/>
        <v>0</v>
      </c>
      <c r="G7346" s="286">
        <f t="shared" si="2205"/>
        <v>0</v>
      </c>
    </row>
    <row r="7347" spans="1:123" ht="24" customHeight="1" x14ac:dyDescent="0.2">
      <c r="A7347" s="290"/>
      <c r="B7347" s="97"/>
      <c r="D7347" s="97"/>
      <c r="E7347" s="98"/>
      <c r="F7347" s="273" t="s">
        <v>33</v>
      </c>
      <c r="G7347" s="288">
        <f>SUBTOTAL(9,G7338:G7346)</f>
        <v>0</v>
      </c>
    </row>
    <row r="7348" spans="1:123" ht="24" customHeight="1" x14ac:dyDescent="0.2">
      <c r="A7348" s="291"/>
      <c r="B7348" s="97"/>
      <c r="D7348" s="97"/>
      <c r="E7348" s="98"/>
      <c r="G7348" s="289"/>
    </row>
    <row r="7349" spans="1:123" ht="24" customHeight="1" x14ac:dyDescent="0.2">
      <c r="A7349" s="292" t="str">
        <f>B7307</f>
        <v/>
      </c>
      <c r="B7349" s="293" t="str">
        <f>C7307</f>
        <v/>
      </c>
      <c r="C7349" s="104"/>
      <c r="D7349" s="104" t="s">
        <v>34</v>
      </c>
      <c r="E7349" s="105"/>
      <c r="F7349" s="295" t="s">
        <v>35</v>
      </c>
      <c r="G7349" s="294">
        <f>SUBTOTAL(9,G7312:G7348)</f>
        <v>0</v>
      </c>
    </row>
    <row r="7351" spans="1:123" ht="24" customHeight="1" x14ac:dyDescent="0.2">
      <c r="A7351" s="274" t="s">
        <v>37</v>
      </c>
      <c r="B7351" s="275"/>
      <c r="C7351" s="275"/>
      <c r="D7351" s="275"/>
      <c r="E7351" s="275"/>
      <c r="F7351" s="275"/>
      <c r="G7351" s="276"/>
    </row>
    <row r="7352" spans="1:123" ht="24" customHeight="1" x14ac:dyDescent="0.2">
      <c r="A7352" s="277" t="s">
        <v>602</v>
      </c>
      <c r="B7352" s="93" t="str">
        <f>Comitente</f>
        <v>DIRECCION PROVINCIAL DE ESPACIOS VERDES</v>
      </c>
      <c r="C7352" s="89"/>
      <c r="D7352" s="94"/>
      <c r="E7352" s="94"/>
      <c r="F7352" s="95"/>
      <c r="G7352" s="278"/>
    </row>
    <row r="7353" spans="1:123" ht="24" customHeight="1" x14ac:dyDescent="0.2">
      <c r="A7353" s="277" t="s">
        <v>603</v>
      </c>
      <c r="B7353" s="93">
        <f>Contratista</f>
        <v>0</v>
      </c>
      <c r="C7353" s="90"/>
      <c r="D7353" s="90"/>
      <c r="E7353" s="90"/>
      <c r="F7353" s="96"/>
      <c r="G7353" s="279"/>
    </row>
    <row r="7354" spans="1:123" ht="24" customHeight="1" x14ac:dyDescent="0.2">
      <c r="A7354" s="277" t="s">
        <v>24</v>
      </c>
      <c r="B7354" s="93" t="str">
        <f>Obra</f>
        <v>EXTRACCION DE MANGRULLO EXISTENTE, PROVISION DE NUEVO MANGRULLO Y REFUNCIONALIZACION DE JUEGOS DE NIÑOS EN PARQUE DE MAYO</v>
      </c>
      <c r="C7354" s="90"/>
      <c r="D7354" s="90"/>
      <c r="E7354" s="90"/>
      <c r="F7354" s="96" t="s">
        <v>38</v>
      </c>
      <c r="G7354" s="280">
        <f>Fecha_Base</f>
        <v>44865</v>
      </c>
    </row>
    <row r="7355" spans="1:123" ht="24" customHeight="1" x14ac:dyDescent="0.2">
      <c r="A7355" s="281" t="s">
        <v>601</v>
      </c>
      <c r="B7355" s="91" t="str">
        <f>Ubicación</f>
        <v>CAPITAL</v>
      </c>
      <c r="C7355" s="91"/>
      <c r="D7355" s="97"/>
      <c r="E7355" s="98"/>
      <c r="G7355" s="282"/>
    </row>
    <row r="7356" spans="1:123" ht="24" customHeight="1" x14ac:dyDescent="0.2">
      <c r="A7356" s="281" t="s">
        <v>39</v>
      </c>
      <c r="B7356" s="100" t="str">
        <f>IFERROR(VALUE(LEFT(B7357,FIND(".",B7357)-1)),"")</f>
        <v/>
      </c>
      <c r="C7356" s="92" t="str">
        <f>IFERROR(VLOOKUP(B7356,Tabla_CyP,2,FALSE),"")</f>
        <v/>
      </c>
      <c r="E7356" s="98"/>
      <c r="G7356" s="282"/>
    </row>
    <row r="7357" spans="1:123" ht="24" customHeight="1" x14ac:dyDescent="0.2">
      <c r="A7357" s="281" t="s">
        <v>25</v>
      </c>
      <c r="B7357" s="101" t="str">
        <f>IFERROR(VLOOKUP(COUNTIF($A$1:A7357,"ANALISIS DE PRECIOS"),Tabla_NumeroItem,2,FALSE),"")</f>
        <v/>
      </c>
      <c r="C7357" s="92" t="str">
        <f>IFERROR(VLOOKUP(B7357,Tabla_CyP,2,FALSE),"")</f>
        <v/>
      </c>
      <c r="D7357" s="97"/>
      <c r="E7357" s="98"/>
      <c r="F7357" s="96" t="s">
        <v>26</v>
      </c>
      <c r="G7357" s="283" t="str">
        <f>IFERROR(VLOOKUP(B7357,Tabla_CyP,4,FALSE),"")</f>
        <v/>
      </c>
    </row>
    <row r="7358" spans="1:123" ht="24" customHeight="1" x14ac:dyDescent="0.2">
      <c r="A7358" s="281"/>
      <c r="B7358" s="91"/>
      <c r="D7358" s="97"/>
      <c r="E7358" s="98"/>
      <c r="G7358" s="282"/>
    </row>
    <row r="7359" spans="1:123" ht="24" customHeight="1" x14ac:dyDescent="0.2">
      <c r="A7359" s="334" t="s">
        <v>507</v>
      </c>
      <c r="B7359" s="335"/>
      <c r="C7359" s="336" t="s">
        <v>0</v>
      </c>
      <c r="D7359" s="336" t="s">
        <v>27</v>
      </c>
      <c r="E7359" s="338" t="s">
        <v>28</v>
      </c>
      <c r="F7359" s="340" t="s">
        <v>29</v>
      </c>
      <c r="G7359" s="340" t="s">
        <v>30</v>
      </c>
    </row>
    <row r="7360" spans="1:123" s="97" customFormat="1" ht="24" customHeight="1" x14ac:dyDescent="0.2">
      <c r="A7360" s="102" t="s">
        <v>508</v>
      </c>
      <c r="B7360" s="102" t="s">
        <v>509</v>
      </c>
      <c r="C7360" s="337"/>
      <c r="D7360" s="337"/>
      <c r="E7360" s="339"/>
      <c r="F7360" s="341"/>
      <c r="G7360" s="341"/>
      <c r="H7360" s="230"/>
      <c r="I7360" s="230"/>
      <c r="J7360" s="230"/>
      <c r="K7360" s="230"/>
      <c r="L7360" s="230"/>
      <c r="M7360" s="230"/>
      <c r="N7360" s="230"/>
      <c r="O7360" s="230"/>
      <c r="P7360" s="230"/>
      <c r="Q7360" s="230"/>
      <c r="R7360" s="230"/>
      <c r="S7360" s="230"/>
      <c r="T7360" s="230"/>
      <c r="U7360" s="230"/>
      <c r="V7360" s="230"/>
      <c r="W7360" s="230"/>
      <c r="X7360" s="230"/>
      <c r="Y7360" s="230"/>
      <c r="Z7360" s="230"/>
      <c r="AA7360" s="230"/>
      <c r="AB7360" s="230"/>
      <c r="AC7360" s="230"/>
      <c r="AD7360" s="230"/>
      <c r="AE7360" s="230"/>
      <c r="AF7360" s="230"/>
      <c r="AG7360" s="230"/>
      <c r="AH7360" s="230"/>
      <c r="AI7360" s="230"/>
      <c r="AJ7360" s="230"/>
      <c r="AK7360" s="230"/>
      <c r="AL7360" s="230"/>
      <c r="AM7360" s="230"/>
      <c r="AN7360" s="230"/>
      <c r="AO7360" s="230"/>
      <c r="AP7360" s="230"/>
      <c r="AQ7360" s="230"/>
      <c r="AR7360" s="230"/>
      <c r="AS7360" s="230"/>
      <c r="AT7360" s="230"/>
      <c r="AU7360" s="230"/>
      <c r="AV7360" s="230"/>
      <c r="AW7360" s="230"/>
      <c r="AX7360" s="230"/>
      <c r="AY7360" s="230"/>
      <c r="AZ7360" s="230"/>
      <c r="BA7360" s="230"/>
      <c r="BB7360" s="230"/>
      <c r="BC7360" s="230"/>
      <c r="BD7360" s="230"/>
      <c r="BE7360" s="230"/>
      <c r="BF7360" s="230"/>
      <c r="BG7360" s="230"/>
      <c r="BH7360" s="230"/>
      <c r="BI7360" s="230"/>
      <c r="BJ7360" s="230"/>
      <c r="BK7360" s="230"/>
      <c r="BL7360" s="230"/>
      <c r="BM7360" s="230"/>
      <c r="BN7360" s="230"/>
      <c r="BO7360" s="230"/>
      <c r="BP7360" s="230"/>
      <c r="BQ7360" s="230"/>
      <c r="BR7360" s="230"/>
      <c r="BS7360" s="230"/>
      <c r="BT7360" s="230"/>
      <c r="BU7360" s="230"/>
      <c r="BV7360" s="230"/>
      <c r="BW7360" s="230"/>
      <c r="BX7360" s="230"/>
      <c r="BY7360" s="230"/>
      <c r="BZ7360" s="230"/>
      <c r="CA7360" s="230"/>
      <c r="CB7360" s="230"/>
      <c r="CC7360" s="230"/>
      <c r="CD7360" s="230"/>
      <c r="CE7360" s="230"/>
      <c r="CF7360" s="230"/>
      <c r="CG7360" s="230"/>
      <c r="CH7360" s="230"/>
      <c r="CI7360" s="230"/>
      <c r="CJ7360" s="230"/>
      <c r="CK7360" s="230"/>
      <c r="CL7360" s="230"/>
      <c r="CM7360" s="230"/>
      <c r="CN7360" s="230"/>
      <c r="CO7360" s="230"/>
      <c r="CP7360" s="230"/>
      <c r="CQ7360" s="230"/>
      <c r="CR7360" s="230"/>
      <c r="CS7360" s="230"/>
      <c r="CT7360" s="230"/>
      <c r="CU7360" s="230"/>
      <c r="CV7360" s="230"/>
      <c r="CW7360" s="230"/>
      <c r="CX7360" s="230"/>
      <c r="CY7360" s="230"/>
      <c r="CZ7360" s="230"/>
      <c r="DA7360" s="230"/>
      <c r="DB7360" s="230"/>
      <c r="DC7360" s="230"/>
      <c r="DD7360" s="230"/>
      <c r="DE7360" s="230"/>
      <c r="DF7360" s="230"/>
      <c r="DG7360" s="230"/>
      <c r="DH7360" s="230"/>
      <c r="DI7360" s="230"/>
      <c r="DJ7360" s="230"/>
      <c r="DK7360" s="230"/>
      <c r="DL7360" s="230"/>
      <c r="DM7360" s="230"/>
      <c r="DN7360" s="230"/>
      <c r="DO7360" s="230"/>
      <c r="DP7360" s="230"/>
      <c r="DQ7360" s="230"/>
      <c r="DR7360" s="230"/>
      <c r="DS7360" s="230"/>
    </row>
    <row r="7361" spans="1:7" ht="24" customHeight="1" x14ac:dyDescent="0.2">
      <c r="A7361" s="284"/>
      <c r="B7361" s="103"/>
      <c r="C7361" s="143" t="s">
        <v>604</v>
      </c>
      <c r="D7361" s="104"/>
      <c r="E7361" s="105"/>
      <c r="F7361" s="106"/>
      <c r="G7361" s="285"/>
    </row>
    <row r="7362" spans="1:7" s="229" customFormat="1" ht="24" customHeight="1" x14ac:dyDescent="0.2">
      <c r="A7362" s="224" t="str">
        <f t="shared" ref="A7362:A7375" si="2206">IFERROR(VLOOKUP(C7362,Tabla_Insumos,4,FALSE),"")</f>
        <v/>
      </c>
      <c r="B7362" s="222" t="str">
        <f>IFERROR(VLOOKUP(C7362,Tabla_Insumos,5,FALSE),"")</f>
        <v/>
      </c>
      <c r="C7362" s="223"/>
      <c r="D7362" s="224" t="str">
        <f t="shared" ref="D7362:D7375" si="2207">IFERROR(VLOOKUP(C7362,Tabla_Insumos,2,FALSE),"")</f>
        <v/>
      </c>
      <c r="E7362" s="225"/>
      <c r="F7362" s="226">
        <f t="shared" ref="F7362:F7375" si="2208">IFERROR(VLOOKUP(C7362,Tabla_Insumos,3,FALSE),0)</f>
        <v>0</v>
      </c>
      <c r="G7362" s="286">
        <f>ROUND(E7362*F7362,2)</f>
        <v>0</v>
      </c>
    </row>
    <row r="7363" spans="1:7" s="229" customFormat="1" ht="24" customHeight="1" x14ac:dyDescent="0.2">
      <c r="A7363" s="224" t="str">
        <f t="shared" si="2206"/>
        <v/>
      </c>
      <c r="B7363" s="222" t="str">
        <f t="shared" ref="B7363:B7375" si="2209">IFERROR(VLOOKUP(C7363,Tabla_Insumos,5,FALSE),"")</f>
        <v/>
      </c>
      <c r="C7363" s="223"/>
      <c r="D7363" s="224" t="str">
        <f t="shared" si="2207"/>
        <v/>
      </c>
      <c r="E7363" s="225"/>
      <c r="F7363" s="226">
        <f t="shared" si="2208"/>
        <v>0</v>
      </c>
      <c r="G7363" s="286">
        <f t="shared" ref="G7363:G7375" si="2210">ROUND(E7363*F7363,2)</f>
        <v>0</v>
      </c>
    </row>
    <row r="7364" spans="1:7" s="229" customFormat="1" ht="24" customHeight="1" x14ac:dyDescent="0.2">
      <c r="A7364" s="224" t="str">
        <f t="shared" si="2206"/>
        <v/>
      </c>
      <c r="B7364" s="222" t="str">
        <f t="shared" si="2209"/>
        <v/>
      </c>
      <c r="C7364" s="223"/>
      <c r="D7364" s="224" t="str">
        <f t="shared" si="2207"/>
        <v/>
      </c>
      <c r="E7364" s="225"/>
      <c r="F7364" s="226">
        <f t="shared" si="2208"/>
        <v>0</v>
      </c>
      <c r="G7364" s="286">
        <f t="shared" si="2210"/>
        <v>0</v>
      </c>
    </row>
    <row r="7365" spans="1:7" s="229" customFormat="1" ht="24" customHeight="1" x14ac:dyDescent="0.2">
      <c r="A7365" s="224" t="str">
        <f t="shared" si="2206"/>
        <v/>
      </c>
      <c r="B7365" s="222" t="str">
        <f t="shared" si="2209"/>
        <v/>
      </c>
      <c r="C7365" s="223"/>
      <c r="D7365" s="224" t="str">
        <f t="shared" si="2207"/>
        <v/>
      </c>
      <c r="E7365" s="225"/>
      <c r="F7365" s="226">
        <f t="shared" si="2208"/>
        <v>0</v>
      </c>
      <c r="G7365" s="286">
        <f t="shared" si="2210"/>
        <v>0</v>
      </c>
    </row>
    <row r="7366" spans="1:7" s="229" customFormat="1" ht="24" customHeight="1" x14ac:dyDescent="0.2">
      <c r="A7366" s="224" t="str">
        <f t="shared" si="2206"/>
        <v/>
      </c>
      <c r="B7366" s="222" t="str">
        <f t="shared" si="2209"/>
        <v/>
      </c>
      <c r="C7366" s="223"/>
      <c r="D7366" s="224" t="str">
        <f t="shared" si="2207"/>
        <v/>
      </c>
      <c r="E7366" s="225"/>
      <c r="F7366" s="226">
        <f t="shared" si="2208"/>
        <v>0</v>
      </c>
      <c r="G7366" s="286">
        <f t="shared" si="2210"/>
        <v>0</v>
      </c>
    </row>
    <row r="7367" spans="1:7" s="229" customFormat="1" ht="24" customHeight="1" x14ac:dyDescent="0.2">
      <c r="A7367" s="224" t="str">
        <f t="shared" si="2206"/>
        <v/>
      </c>
      <c r="B7367" s="222" t="str">
        <f t="shared" si="2209"/>
        <v/>
      </c>
      <c r="C7367" s="223"/>
      <c r="D7367" s="224" t="str">
        <f t="shared" si="2207"/>
        <v/>
      </c>
      <c r="E7367" s="225"/>
      <c r="F7367" s="226">
        <f t="shared" si="2208"/>
        <v>0</v>
      </c>
      <c r="G7367" s="286">
        <f t="shared" si="2210"/>
        <v>0</v>
      </c>
    </row>
    <row r="7368" spans="1:7" s="229" customFormat="1" ht="24" customHeight="1" x14ac:dyDescent="0.2">
      <c r="A7368" s="224" t="str">
        <f t="shared" si="2206"/>
        <v/>
      </c>
      <c r="B7368" s="222" t="str">
        <f t="shared" si="2209"/>
        <v/>
      </c>
      <c r="C7368" s="223"/>
      <c r="D7368" s="224" t="str">
        <f t="shared" si="2207"/>
        <v/>
      </c>
      <c r="E7368" s="225"/>
      <c r="F7368" s="226">
        <f t="shared" si="2208"/>
        <v>0</v>
      </c>
      <c r="G7368" s="286">
        <f t="shared" si="2210"/>
        <v>0</v>
      </c>
    </row>
    <row r="7369" spans="1:7" s="229" customFormat="1" ht="24" customHeight="1" x14ac:dyDescent="0.2">
      <c r="A7369" s="224" t="str">
        <f t="shared" si="2206"/>
        <v/>
      </c>
      <c r="B7369" s="222" t="str">
        <f t="shared" si="2209"/>
        <v/>
      </c>
      <c r="C7369" s="223"/>
      <c r="D7369" s="224" t="str">
        <f t="shared" si="2207"/>
        <v/>
      </c>
      <c r="E7369" s="225"/>
      <c r="F7369" s="226">
        <f t="shared" si="2208"/>
        <v>0</v>
      </c>
      <c r="G7369" s="286">
        <f t="shared" si="2210"/>
        <v>0</v>
      </c>
    </row>
    <row r="7370" spans="1:7" s="229" customFormat="1" ht="24" customHeight="1" x14ac:dyDescent="0.2">
      <c r="A7370" s="224" t="str">
        <f t="shared" si="2206"/>
        <v/>
      </c>
      <c r="B7370" s="222" t="str">
        <f t="shared" si="2209"/>
        <v/>
      </c>
      <c r="C7370" s="223"/>
      <c r="D7370" s="224" t="str">
        <f t="shared" si="2207"/>
        <v/>
      </c>
      <c r="E7370" s="225"/>
      <c r="F7370" s="226">
        <f t="shared" si="2208"/>
        <v>0</v>
      </c>
      <c r="G7370" s="286">
        <f t="shared" si="2210"/>
        <v>0</v>
      </c>
    </row>
    <row r="7371" spans="1:7" s="229" customFormat="1" ht="24" customHeight="1" x14ac:dyDescent="0.2">
      <c r="A7371" s="224" t="str">
        <f t="shared" si="2206"/>
        <v/>
      </c>
      <c r="B7371" s="222" t="str">
        <f t="shared" si="2209"/>
        <v/>
      </c>
      <c r="C7371" s="223"/>
      <c r="D7371" s="224" t="str">
        <f t="shared" si="2207"/>
        <v/>
      </c>
      <c r="E7371" s="225"/>
      <c r="F7371" s="226">
        <f t="shared" si="2208"/>
        <v>0</v>
      </c>
      <c r="G7371" s="286">
        <f t="shared" si="2210"/>
        <v>0</v>
      </c>
    </row>
    <row r="7372" spans="1:7" s="229" customFormat="1" ht="24" customHeight="1" x14ac:dyDescent="0.2">
      <c r="A7372" s="224" t="str">
        <f t="shared" si="2206"/>
        <v/>
      </c>
      <c r="B7372" s="222" t="str">
        <f t="shared" si="2209"/>
        <v/>
      </c>
      <c r="C7372" s="223"/>
      <c r="D7372" s="224" t="str">
        <f t="shared" si="2207"/>
        <v/>
      </c>
      <c r="E7372" s="225"/>
      <c r="F7372" s="226">
        <f t="shared" si="2208"/>
        <v>0</v>
      </c>
      <c r="G7372" s="286">
        <f t="shared" si="2210"/>
        <v>0</v>
      </c>
    </row>
    <row r="7373" spans="1:7" s="229" customFormat="1" ht="24" customHeight="1" x14ac:dyDescent="0.2">
      <c r="A7373" s="224" t="str">
        <f t="shared" si="2206"/>
        <v/>
      </c>
      <c r="B7373" s="222" t="str">
        <f t="shared" si="2209"/>
        <v/>
      </c>
      <c r="C7373" s="223"/>
      <c r="D7373" s="224" t="str">
        <f t="shared" si="2207"/>
        <v/>
      </c>
      <c r="E7373" s="225"/>
      <c r="F7373" s="226">
        <f t="shared" si="2208"/>
        <v>0</v>
      </c>
      <c r="G7373" s="286">
        <f t="shared" si="2210"/>
        <v>0</v>
      </c>
    </row>
    <row r="7374" spans="1:7" s="229" customFormat="1" ht="24" customHeight="1" x14ac:dyDescent="0.2">
      <c r="A7374" s="224" t="str">
        <f t="shared" si="2206"/>
        <v/>
      </c>
      <c r="B7374" s="222" t="str">
        <f t="shared" si="2209"/>
        <v/>
      </c>
      <c r="C7374" s="223"/>
      <c r="D7374" s="224" t="str">
        <f t="shared" si="2207"/>
        <v/>
      </c>
      <c r="E7374" s="225"/>
      <c r="F7374" s="226">
        <f t="shared" si="2208"/>
        <v>0</v>
      </c>
      <c r="G7374" s="286">
        <f t="shared" si="2210"/>
        <v>0</v>
      </c>
    </row>
    <row r="7375" spans="1:7" s="229" customFormat="1" ht="24" customHeight="1" x14ac:dyDescent="0.2">
      <c r="A7375" s="224" t="str">
        <f t="shared" si="2206"/>
        <v/>
      </c>
      <c r="B7375" s="222" t="str">
        <f t="shared" si="2209"/>
        <v/>
      </c>
      <c r="C7375" s="223"/>
      <c r="D7375" s="224" t="str">
        <f t="shared" si="2207"/>
        <v/>
      </c>
      <c r="E7375" s="225"/>
      <c r="F7375" s="227">
        <f t="shared" si="2208"/>
        <v>0</v>
      </c>
      <c r="G7375" s="286">
        <f t="shared" si="2210"/>
        <v>0</v>
      </c>
    </row>
    <row r="7376" spans="1:7" ht="24" customHeight="1" x14ac:dyDescent="0.2">
      <c r="A7376" s="287"/>
      <c r="D7376" s="97"/>
      <c r="E7376" s="98"/>
      <c r="F7376" s="273" t="s">
        <v>31</v>
      </c>
      <c r="G7376" s="288">
        <f>SUBTOTAL(9,G7362:G7375)</f>
        <v>0</v>
      </c>
    </row>
    <row r="7377" spans="1:7" ht="24" customHeight="1" x14ac:dyDescent="0.2">
      <c r="A7377" s="287"/>
      <c r="C7377" s="107" t="s">
        <v>605</v>
      </c>
      <c r="D7377" s="97"/>
      <c r="E7377" s="98"/>
      <c r="G7377" s="289"/>
    </row>
    <row r="7378" spans="1:7" s="229" customFormat="1" ht="24" customHeight="1" x14ac:dyDescent="0.2">
      <c r="A7378" s="224" t="str">
        <f t="shared" ref="A7378:A7385" si="2211">IFERROR(VLOOKUP(C7378,Tabla_Insumos,4,FALSE),"")</f>
        <v/>
      </c>
      <c r="B7378" s="222">
        <f t="shared" ref="B7378:B7385" si="2212">IFERROR(VLOOKUP(A7378,Tabla_Indices,5,FALSE),"")</f>
        <v>0</v>
      </c>
      <c r="C7378" s="223"/>
      <c r="D7378" s="224" t="str">
        <f t="shared" ref="D7378:D7385" si="2213">IFERROR(VLOOKUP(C7378,Tabla_Insumos,2,FALSE),"")</f>
        <v/>
      </c>
      <c r="E7378" s="225"/>
      <c r="F7378" s="228">
        <f t="shared" ref="F7378:F7385" si="2214">IFERROR(VLOOKUP(C7378,Tabla_Insumos,3,FALSE),0)</f>
        <v>0</v>
      </c>
      <c r="G7378" s="286">
        <f>ROUND(E7378*F7378,2)</f>
        <v>0</v>
      </c>
    </row>
    <row r="7379" spans="1:7" s="229" customFormat="1" ht="24" customHeight="1" x14ac:dyDescent="0.2">
      <c r="A7379" s="224" t="str">
        <f t="shared" si="2211"/>
        <v/>
      </c>
      <c r="B7379" s="222">
        <f t="shared" si="2212"/>
        <v>0</v>
      </c>
      <c r="C7379" s="223"/>
      <c r="D7379" s="224" t="str">
        <f t="shared" si="2213"/>
        <v/>
      </c>
      <c r="E7379" s="225"/>
      <c r="F7379" s="228">
        <f t="shared" si="2214"/>
        <v>0</v>
      </c>
      <c r="G7379" s="286">
        <f>ROUND(E7379*F7379,2)</f>
        <v>0</v>
      </c>
    </row>
    <row r="7380" spans="1:7" s="229" customFormat="1" ht="24" customHeight="1" x14ac:dyDescent="0.2">
      <c r="A7380" s="224" t="str">
        <f t="shared" si="2211"/>
        <v/>
      </c>
      <c r="B7380" s="222">
        <f t="shared" si="2212"/>
        <v>0</v>
      </c>
      <c r="C7380" s="223"/>
      <c r="D7380" s="224" t="str">
        <f t="shared" si="2213"/>
        <v/>
      </c>
      <c r="E7380" s="225"/>
      <c r="F7380" s="228">
        <f t="shared" si="2214"/>
        <v>0</v>
      </c>
      <c r="G7380" s="286">
        <f t="shared" ref="G7380:G7385" si="2215">ROUND(E7380*F7380,2)</f>
        <v>0</v>
      </c>
    </row>
    <row r="7381" spans="1:7" s="229" customFormat="1" ht="24" customHeight="1" x14ac:dyDescent="0.2">
      <c r="A7381" s="224" t="str">
        <f t="shared" si="2211"/>
        <v/>
      </c>
      <c r="B7381" s="222">
        <f t="shared" si="2212"/>
        <v>0</v>
      </c>
      <c r="C7381" s="223"/>
      <c r="D7381" s="224" t="str">
        <f t="shared" si="2213"/>
        <v/>
      </c>
      <c r="E7381" s="225"/>
      <c r="F7381" s="228">
        <f t="shared" si="2214"/>
        <v>0</v>
      </c>
      <c r="G7381" s="286">
        <f t="shared" si="2215"/>
        <v>0</v>
      </c>
    </row>
    <row r="7382" spans="1:7" s="229" customFormat="1" ht="24" customHeight="1" x14ac:dyDescent="0.2">
      <c r="A7382" s="224" t="str">
        <f t="shared" si="2211"/>
        <v/>
      </c>
      <c r="B7382" s="222">
        <f t="shared" si="2212"/>
        <v>0</v>
      </c>
      <c r="C7382" s="223"/>
      <c r="D7382" s="224" t="str">
        <f t="shared" si="2213"/>
        <v/>
      </c>
      <c r="E7382" s="225"/>
      <c r="F7382" s="226">
        <f t="shared" si="2214"/>
        <v>0</v>
      </c>
      <c r="G7382" s="286">
        <f t="shared" si="2215"/>
        <v>0</v>
      </c>
    </row>
    <row r="7383" spans="1:7" s="229" customFormat="1" ht="24" customHeight="1" x14ac:dyDescent="0.2">
      <c r="A7383" s="224" t="str">
        <f t="shared" si="2211"/>
        <v/>
      </c>
      <c r="B7383" s="222">
        <f t="shared" si="2212"/>
        <v>0</v>
      </c>
      <c r="C7383" s="223"/>
      <c r="D7383" s="224" t="str">
        <f t="shared" si="2213"/>
        <v/>
      </c>
      <c r="E7383" s="225"/>
      <c r="F7383" s="226">
        <f t="shared" si="2214"/>
        <v>0</v>
      </c>
      <c r="G7383" s="286">
        <f t="shared" si="2215"/>
        <v>0</v>
      </c>
    </row>
    <row r="7384" spans="1:7" s="229" customFormat="1" ht="24" customHeight="1" x14ac:dyDescent="0.2">
      <c r="A7384" s="224" t="str">
        <f t="shared" si="2211"/>
        <v/>
      </c>
      <c r="B7384" s="222">
        <f t="shared" si="2212"/>
        <v>0</v>
      </c>
      <c r="C7384" s="223"/>
      <c r="D7384" s="224" t="str">
        <f t="shared" si="2213"/>
        <v/>
      </c>
      <c r="E7384" s="225"/>
      <c r="F7384" s="226">
        <f t="shared" si="2214"/>
        <v>0</v>
      </c>
      <c r="G7384" s="286">
        <f t="shared" si="2215"/>
        <v>0</v>
      </c>
    </row>
    <row r="7385" spans="1:7" s="229" customFormat="1" ht="24" customHeight="1" x14ac:dyDescent="0.2">
      <c r="A7385" s="224" t="str">
        <f t="shared" si="2211"/>
        <v/>
      </c>
      <c r="B7385" s="222">
        <f t="shared" si="2212"/>
        <v>0</v>
      </c>
      <c r="C7385" s="223"/>
      <c r="D7385" s="224" t="str">
        <f t="shared" si="2213"/>
        <v/>
      </c>
      <c r="E7385" s="225"/>
      <c r="F7385" s="226">
        <f t="shared" si="2214"/>
        <v>0</v>
      </c>
      <c r="G7385" s="286">
        <f t="shared" si="2215"/>
        <v>0</v>
      </c>
    </row>
    <row r="7386" spans="1:7" ht="24" customHeight="1" x14ac:dyDescent="0.2">
      <c r="A7386" s="287"/>
      <c r="D7386" s="97"/>
      <c r="E7386" s="98"/>
      <c r="F7386" s="273" t="s">
        <v>32</v>
      </c>
      <c r="G7386" s="288">
        <f>SUBTOTAL(9,G7378:G7385)</f>
        <v>0</v>
      </c>
    </row>
    <row r="7387" spans="1:7" ht="24" customHeight="1" x14ac:dyDescent="0.2">
      <c r="A7387" s="287"/>
      <c r="C7387" s="107" t="s">
        <v>606</v>
      </c>
      <c r="D7387" s="97"/>
      <c r="E7387" s="98"/>
      <c r="G7387" s="289"/>
    </row>
    <row r="7388" spans="1:7" s="229" customFormat="1" ht="24" customHeight="1" x14ac:dyDescent="0.2">
      <c r="A7388" s="224" t="str">
        <f t="shared" ref="A7388:A7396" si="2216">IFERROR(VLOOKUP(C7388,Tabla_Insumos,4,FALSE),"")</f>
        <v/>
      </c>
      <c r="B7388" s="222" t="str">
        <f t="shared" ref="B7388:B7396" si="2217">IFERROR(VLOOKUP(C7388,Tabla_Insumos,5,FALSE),"")</f>
        <v/>
      </c>
      <c r="C7388" s="223"/>
      <c r="D7388" s="224" t="str">
        <f t="shared" ref="D7388:D7396" si="2218">IFERROR(VLOOKUP(C7388,Tabla_Insumos,2,FALSE),"")</f>
        <v/>
      </c>
      <c r="E7388" s="225"/>
      <c r="F7388" s="226">
        <f t="shared" ref="F7388:F7396" si="2219">IFERROR(VLOOKUP(C7388,Tabla_Insumos,3,FALSE),0)</f>
        <v>0</v>
      </c>
      <c r="G7388" s="286">
        <f t="shared" ref="G7388:G7396" si="2220">ROUND(E7388*F7388,2)</f>
        <v>0</v>
      </c>
    </row>
    <row r="7389" spans="1:7" s="229" customFormat="1" ht="24" customHeight="1" x14ac:dyDescent="0.2">
      <c r="A7389" s="224" t="str">
        <f t="shared" si="2216"/>
        <v/>
      </c>
      <c r="B7389" s="222" t="str">
        <f t="shared" si="2217"/>
        <v/>
      </c>
      <c r="C7389" s="223"/>
      <c r="D7389" s="224" t="str">
        <f t="shared" si="2218"/>
        <v/>
      </c>
      <c r="E7389" s="225"/>
      <c r="F7389" s="226">
        <f t="shared" si="2219"/>
        <v>0</v>
      </c>
      <c r="G7389" s="286">
        <f t="shared" si="2220"/>
        <v>0</v>
      </c>
    </row>
    <row r="7390" spans="1:7" s="229" customFormat="1" ht="24" customHeight="1" x14ac:dyDescent="0.2">
      <c r="A7390" s="224" t="str">
        <f t="shared" si="2216"/>
        <v/>
      </c>
      <c r="B7390" s="222" t="str">
        <f t="shared" si="2217"/>
        <v/>
      </c>
      <c r="C7390" s="223"/>
      <c r="D7390" s="224" t="str">
        <f t="shared" si="2218"/>
        <v/>
      </c>
      <c r="E7390" s="225"/>
      <c r="F7390" s="226">
        <f t="shared" si="2219"/>
        <v>0</v>
      </c>
      <c r="G7390" s="286">
        <f t="shared" si="2220"/>
        <v>0</v>
      </c>
    </row>
    <row r="7391" spans="1:7" s="229" customFormat="1" ht="24" customHeight="1" x14ac:dyDescent="0.2">
      <c r="A7391" s="224" t="str">
        <f t="shared" si="2216"/>
        <v/>
      </c>
      <c r="B7391" s="222" t="str">
        <f t="shared" si="2217"/>
        <v/>
      </c>
      <c r="C7391" s="223"/>
      <c r="D7391" s="224" t="str">
        <f t="shared" si="2218"/>
        <v/>
      </c>
      <c r="E7391" s="225"/>
      <c r="F7391" s="226">
        <f t="shared" si="2219"/>
        <v>0</v>
      </c>
      <c r="G7391" s="286">
        <f t="shared" si="2220"/>
        <v>0</v>
      </c>
    </row>
    <row r="7392" spans="1:7" s="229" customFormat="1" ht="24" customHeight="1" x14ac:dyDescent="0.2">
      <c r="A7392" s="224" t="str">
        <f t="shared" si="2216"/>
        <v/>
      </c>
      <c r="B7392" s="222" t="str">
        <f t="shared" si="2217"/>
        <v/>
      </c>
      <c r="C7392" s="223"/>
      <c r="D7392" s="224" t="str">
        <f t="shared" si="2218"/>
        <v/>
      </c>
      <c r="E7392" s="225"/>
      <c r="F7392" s="226">
        <f t="shared" si="2219"/>
        <v>0</v>
      </c>
      <c r="G7392" s="286">
        <f t="shared" si="2220"/>
        <v>0</v>
      </c>
    </row>
    <row r="7393" spans="1:7" s="229" customFormat="1" ht="24" customHeight="1" x14ac:dyDescent="0.2">
      <c r="A7393" s="224" t="str">
        <f t="shared" si="2216"/>
        <v/>
      </c>
      <c r="B7393" s="222" t="str">
        <f t="shared" si="2217"/>
        <v/>
      </c>
      <c r="C7393" s="223"/>
      <c r="D7393" s="224" t="str">
        <f t="shared" si="2218"/>
        <v/>
      </c>
      <c r="E7393" s="225"/>
      <c r="F7393" s="226">
        <f t="shared" si="2219"/>
        <v>0</v>
      </c>
      <c r="G7393" s="286">
        <f t="shared" si="2220"/>
        <v>0</v>
      </c>
    </row>
    <row r="7394" spans="1:7" s="229" customFormat="1" ht="24" customHeight="1" x14ac:dyDescent="0.2">
      <c r="A7394" s="224" t="str">
        <f t="shared" si="2216"/>
        <v/>
      </c>
      <c r="B7394" s="222" t="str">
        <f t="shared" si="2217"/>
        <v/>
      </c>
      <c r="C7394" s="223"/>
      <c r="D7394" s="224" t="str">
        <f t="shared" si="2218"/>
        <v/>
      </c>
      <c r="E7394" s="225"/>
      <c r="F7394" s="226">
        <f t="shared" si="2219"/>
        <v>0</v>
      </c>
      <c r="G7394" s="286">
        <f t="shared" si="2220"/>
        <v>0</v>
      </c>
    </row>
    <row r="7395" spans="1:7" s="229" customFormat="1" ht="24" customHeight="1" x14ac:dyDescent="0.2">
      <c r="A7395" s="224" t="str">
        <f t="shared" si="2216"/>
        <v/>
      </c>
      <c r="B7395" s="222" t="str">
        <f t="shared" si="2217"/>
        <v/>
      </c>
      <c r="C7395" s="223"/>
      <c r="D7395" s="224" t="str">
        <f t="shared" si="2218"/>
        <v/>
      </c>
      <c r="E7395" s="225"/>
      <c r="F7395" s="226">
        <f t="shared" si="2219"/>
        <v>0</v>
      </c>
      <c r="G7395" s="286">
        <f t="shared" si="2220"/>
        <v>0</v>
      </c>
    </row>
    <row r="7396" spans="1:7" s="229" customFormat="1" ht="24" customHeight="1" x14ac:dyDescent="0.2">
      <c r="A7396" s="224" t="str">
        <f t="shared" si="2216"/>
        <v/>
      </c>
      <c r="B7396" s="222" t="str">
        <f t="shared" si="2217"/>
        <v/>
      </c>
      <c r="C7396" s="223"/>
      <c r="D7396" s="224" t="str">
        <f t="shared" si="2218"/>
        <v/>
      </c>
      <c r="E7396" s="225"/>
      <c r="F7396" s="226">
        <f t="shared" si="2219"/>
        <v>0</v>
      </c>
      <c r="G7396" s="286">
        <f t="shared" si="2220"/>
        <v>0</v>
      </c>
    </row>
    <row r="7397" spans="1:7" ht="24" customHeight="1" x14ac:dyDescent="0.2">
      <c r="A7397" s="290"/>
      <c r="B7397" s="97"/>
      <c r="D7397" s="97"/>
      <c r="E7397" s="98"/>
      <c r="F7397" s="273" t="s">
        <v>33</v>
      </c>
      <c r="G7397" s="288">
        <f>SUBTOTAL(9,G7388:G7396)</f>
        <v>0</v>
      </c>
    </row>
    <row r="7398" spans="1:7" ht="24" customHeight="1" x14ac:dyDescent="0.2">
      <c r="A7398" s="291"/>
      <c r="B7398" s="97"/>
      <c r="D7398" s="97"/>
      <c r="E7398" s="98"/>
      <c r="G7398" s="289"/>
    </row>
    <row r="7399" spans="1:7" ht="24" customHeight="1" x14ac:dyDescent="0.2">
      <c r="A7399" s="292" t="str">
        <f>B7357</f>
        <v/>
      </c>
      <c r="B7399" s="293" t="str">
        <f>C7357</f>
        <v/>
      </c>
      <c r="C7399" s="104"/>
      <c r="D7399" s="104" t="s">
        <v>34</v>
      </c>
      <c r="E7399" s="105"/>
      <c r="F7399" s="295" t="s">
        <v>35</v>
      </c>
      <c r="G7399" s="294">
        <f>SUBTOTAL(9,G7362:G7398)</f>
        <v>0</v>
      </c>
    </row>
    <row r="7401" spans="1:7" ht="24" customHeight="1" x14ac:dyDescent="0.2">
      <c r="A7401" s="274" t="s">
        <v>37</v>
      </c>
      <c r="B7401" s="275"/>
      <c r="C7401" s="275"/>
      <c r="D7401" s="275"/>
      <c r="E7401" s="275"/>
      <c r="F7401" s="275"/>
      <c r="G7401" s="276"/>
    </row>
    <row r="7402" spans="1:7" ht="24" customHeight="1" x14ac:dyDescent="0.2">
      <c r="A7402" s="277" t="s">
        <v>602</v>
      </c>
      <c r="B7402" s="93" t="str">
        <f>Comitente</f>
        <v>DIRECCION PROVINCIAL DE ESPACIOS VERDES</v>
      </c>
      <c r="C7402" s="89"/>
      <c r="D7402" s="94"/>
      <c r="E7402" s="94"/>
      <c r="F7402" s="95"/>
      <c r="G7402" s="278"/>
    </row>
    <row r="7403" spans="1:7" ht="24" customHeight="1" x14ac:dyDescent="0.2">
      <c r="A7403" s="277" t="s">
        <v>603</v>
      </c>
      <c r="B7403" s="93">
        <f>Contratista</f>
        <v>0</v>
      </c>
      <c r="C7403" s="90"/>
      <c r="D7403" s="90"/>
      <c r="E7403" s="90"/>
      <c r="F7403" s="96"/>
      <c r="G7403" s="279"/>
    </row>
    <row r="7404" spans="1:7" ht="24" customHeight="1" x14ac:dyDescent="0.2">
      <c r="A7404" s="277" t="s">
        <v>24</v>
      </c>
      <c r="B7404" s="93" t="str">
        <f>Obra</f>
        <v>EXTRACCION DE MANGRULLO EXISTENTE, PROVISION DE NUEVO MANGRULLO Y REFUNCIONALIZACION DE JUEGOS DE NIÑOS EN PARQUE DE MAYO</v>
      </c>
      <c r="C7404" s="90"/>
      <c r="D7404" s="90"/>
      <c r="E7404" s="90"/>
      <c r="F7404" s="96" t="s">
        <v>38</v>
      </c>
      <c r="G7404" s="280">
        <f>Fecha_Base</f>
        <v>44865</v>
      </c>
    </row>
    <row r="7405" spans="1:7" ht="24" customHeight="1" x14ac:dyDescent="0.2">
      <c r="A7405" s="281" t="s">
        <v>601</v>
      </c>
      <c r="B7405" s="91" t="str">
        <f>Ubicación</f>
        <v>CAPITAL</v>
      </c>
      <c r="C7405" s="91"/>
      <c r="D7405" s="97"/>
      <c r="E7405" s="98"/>
      <c r="G7405" s="282"/>
    </row>
    <row r="7406" spans="1:7" ht="24" customHeight="1" x14ac:dyDescent="0.2">
      <c r="A7406" s="281" t="s">
        <v>39</v>
      </c>
      <c r="B7406" s="100" t="str">
        <f>IFERROR(VALUE(LEFT(B7407,FIND(".",B7407)-1)),"")</f>
        <v/>
      </c>
      <c r="C7406" s="92" t="str">
        <f>IFERROR(VLOOKUP(B7406,Tabla_CyP,2,FALSE),"")</f>
        <v/>
      </c>
      <c r="E7406" s="98"/>
      <c r="G7406" s="282"/>
    </row>
    <row r="7407" spans="1:7" ht="24" customHeight="1" x14ac:dyDescent="0.2">
      <c r="A7407" s="281" t="s">
        <v>25</v>
      </c>
      <c r="B7407" s="101" t="str">
        <f>IFERROR(VLOOKUP(COUNTIF($A$1:A7407,"ANALISIS DE PRECIOS"),Tabla_NumeroItem,2,FALSE),"")</f>
        <v/>
      </c>
      <c r="C7407" s="92" t="str">
        <f>IFERROR(VLOOKUP(B7407,Tabla_CyP,2,FALSE),"")</f>
        <v/>
      </c>
      <c r="D7407" s="97"/>
      <c r="E7407" s="98"/>
      <c r="F7407" s="96" t="s">
        <v>26</v>
      </c>
      <c r="G7407" s="283" t="str">
        <f>IFERROR(VLOOKUP(B7407,Tabla_CyP,4,FALSE),"")</f>
        <v/>
      </c>
    </row>
    <row r="7408" spans="1:7" ht="24" customHeight="1" x14ac:dyDescent="0.2">
      <c r="A7408" s="281"/>
      <c r="B7408" s="91"/>
      <c r="D7408" s="97"/>
      <c r="E7408" s="98"/>
      <c r="G7408" s="282"/>
    </row>
    <row r="7409" spans="1:123" ht="24" customHeight="1" x14ac:dyDescent="0.2">
      <c r="A7409" s="334" t="s">
        <v>507</v>
      </c>
      <c r="B7409" s="335"/>
      <c r="C7409" s="336" t="s">
        <v>0</v>
      </c>
      <c r="D7409" s="336" t="s">
        <v>27</v>
      </c>
      <c r="E7409" s="338" t="s">
        <v>28</v>
      </c>
      <c r="F7409" s="340" t="s">
        <v>29</v>
      </c>
      <c r="G7409" s="340" t="s">
        <v>30</v>
      </c>
    </row>
    <row r="7410" spans="1:123" s="97" customFormat="1" ht="24" customHeight="1" x14ac:dyDescent="0.2">
      <c r="A7410" s="102" t="s">
        <v>508</v>
      </c>
      <c r="B7410" s="102" t="s">
        <v>509</v>
      </c>
      <c r="C7410" s="337"/>
      <c r="D7410" s="337"/>
      <c r="E7410" s="339"/>
      <c r="F7410" s="341"/>
      <c r="G7410" s="341"/>
      <c r="H7410" s="230"/>
      <c r="I7410" s="230"/>
      <c r="J7410" s="230"/>
      <c r="K7410" s="230"/>
      <c r="L7410" s="230"/>
      <c r="M7410" s="230"/>
      <c r="N7410" s="230"/>
      <c r="O7410" s="230"/>
      <c r="P7410" s="230"/>
      <c r="Q7410" s="230"/>
      <c r="R7410" s="230"/>
      <c r="S7410" s="230"/>
      <c r="T7410" s="230"/>
      <c r="U7410" s="230"/>
      <c r="V7410" s="230"/>
      <c r="W7410" s="230"/>
      <c r="X7410" s="230"/>
      <c r="Y7410" s="230"/>
      <c r="Z7410" s="230"/>
      <c r="AA7410" s="230"/>
      <c r="AB7410" s="230"/>
      <c r="AC7410" s="230"/>
      <c r="AD7410" s="230"/>
      <c r="AE7410" s="230"/>
      <c r="AF7410" s="230"/>
      <c r="AG7410" s="230"/>
      <c r="AH7410" s="230"/>
      <c r="AI7410" s="230"/>
      <c r="AJ7410" s="230"/>
      <c r="AK7410" s="230"/>
      <c r="AL7410" s="230"/>
      <c r="AM7410" s="230"/>
      <c r="AN7410" s="230"/>
      <c r="AO7410" s="230"/>
      <c r="AP7410" s="230"/>
      <c r="AQ7410" s="230"/>
      <c r="AR7410" s="230"/>
      <c r="AS7410" s="230"/>
      <c r="AT7410" s="230"/>
      <c r="AU7410" s="230"/>
      <c r="AV7410" s="230"/>
      <c r="AW7410" s="230"/>
      <c r="AX7410" s="230"/>
      <c r="AY7410" s="230"/>
      <c r="AZ7410" s="230"/>
      <c r="BA7410" s="230"/>
      <c r="BB7410" s="230"/>
      <c r="BC7410" s="230"/>
      <c r="BD7410" s="230"/>
      <c r="BE7410" s="230"/>
      <c r="BF7410" s="230"/>
      <c r="BG7410" s="230"/>
      <c r="BH7410" s="230"/>
      <c r="BI7410" s="230"/>
      <c r="BJ7410" s="230"/>
      <c r="BK7410" s="230"/>
      <c r="BL7410" s="230"/>
      <c r="BM7410" s="230"/>
      <c r="BN7410" s="230"/>
      <c r="BO7410" s="230"/>
      <c r="BP7410" s="230"/>
      <c r="BQ7410" s="230"/>
      <c r="BR7410" s="230"/>
      <c r="BS7410" s="230"/>
      <c r="BT7410" s="230"/>
      <c r="BU7410" s="230"/>
      <c r="BV7410" s="230"/>
      <c r="BW7410" s="230"/>
      <c r="BX7410" s="230"/>
      <c r="BY7410" s="230"/>
      <c r="BZ7410" s="230"/>
      <c r="CA7410" s="230"/>
      <c r="CB7410" s="230"/>
      <c r="CC7410" s="230"/>
      <c r="CD7410" s="230"/>
      <c r="CE7410" s="230"/>
      <c r="CF7410" s="230"/>
      <c r="CG7410" s="230"/>
      <c r="CH7410" s="230"/>
      <c r="CI7410" s="230"/>
      <c r="CJ7410" s="230"/>
      <c r="CK7410" s="230"/>
      <c r="CL7410" s="230"/>
      <c r="CM7410" s="230"/>
      <c r="CN7410" s="230"/>
      <c r="CO7410" s="230"/>
      <c r="CP7410" s="230"/>
      <c r="CQ7410" s="230"/>
      <c r="CR7410" s="230"/>
      <c r="CS7410" s="230"/>
      <c r="CT7410" s="230"/>
      <c r="CU7410" s="230"/>
      <c r="CV7410" s="230"/>
      <c r="CW7410" s="230"/>
      <c r="CX7410" s="230"/>
      <c r="CY7410" s="230"/>
      <c r="CZ7410" s="230"/>
      <c r="DA7410" s="230"/>
      <c r="DB7410" s="230"/>
      <c r="DC7410" s="230"/>
      <c r="DD7410" s="230"/>
      <c r="DE7410" s="230"/>
      <c r="DF7410" s="230"/>
      <c r="DG7410" s="230"/>
      <c r="DH7410" s="230"/>
      <c r="DI7410" s="230"/>
      <c r="DJ7410" s="230"/>
      <c r="DK7410" s="230"/>
      <c r="DL7410" s="230"/>
      <c r="DM7410" s="230"/>
      <c r="DN7410" s="230"/>
      <c r="DO7410" s="230"/>
      <c r="DP7410" s="230"/>
      <c r="DQ7410" s="230"/>
      <c r="DR7410" s="230"/>
      <c r="DS7410" s="230"/>
    </row>
    <row r="7411" spans="1:123" ht="24" customHeight="1" x14ac:dyDescent="0.2">
      <c r="A7411" s="284"/>
      <c r="B7411" s="103"/>
      <c r="C7411" s="143" t="s">
        <v>604</v>
      </c>
      <c r="D7411" s="104"/>
      <c r="E7411" s="105"/>
      <c r="F7411" s="106"/>
      <c r="G7411" s="285"/>
    </row>
    <row r="7412" spans="1:123" s="229" customFormat="1" ht="24" customHeight="1" x14ac:dyDescent="0.2">
      <c r="A7412" s="224" t="str">
        <f t="shared" ref="A7412:A7425" si="2221">IFERROR(VLOOKUP(C7412,Tabla_Insumos,4,FALSE),"")</f>
        <v/>
      </c>
      <c r="B7412" s="222" t="str">
        <f>IFERROR(VLOOKUP(C7412,Tabla_Insumos,5,FALSE),"")</f>
        <v/>
      </c>
      <c r="C7412" s="223"/>
      <c r="D7412" s="224" t="str">
        <f t="shared" ref="D7412:D7425" si="2222">IFERROR(VLOOKUP(C7412,Tabla_Insumos,2,FALSE),"")</f>
        <v/>
      </c>
      <c r="E7412" s="225"/>
      <c r="F7412" s="226">
        <f t="shared" ref="F7412:F7425" si="2223">IFERROR(VLOOKUP(C7412,Tabla_Insumos,3,FALSE),0)</f>
        <v>0</v>
      </c>
      <c r="G7412" s="286">
        <f>ROUND(E7412*F7412,2)</f>
        <v>0</v>
      </c>
    </row>
    <row r="7413" spans="1:123" s="229" customFormat="1" ht="24" customHeight="1" x14ac:dyDescent="0.2">
      <c r="A7413" s="224" t="str">
        <f t="shared" si="2221"/>
        <v/>
      </c>
      <c r="B7413" s="222" t="str">
        <f t="shared" ref="B7413:B7425" si="2224">IFERROR(VLOOKUP(C7413,Tabla_Insumos,5,FALSE),"")</f>
        <v/>
      </c>
      <c r="C7413" s="223"/>
      <c r="D7413" s="224" t="str">
        <f t="shared" si="2222"/>
        <v/>
      </c>
      <c r="E7413" s="225"/>
      <c r="F7413" s="226">
        <f t="shared" si="2223"/>
        <v>0</v>
      </c>
      <c r="G7413" s="286">
        <f t="shared" ref="G7413:G7425" si="2225">ROUND(E7413*F7413,2)</f>
        <v>0</v>
      </c>
    </row>
    <row r="7414" spans="1:123" s="229" customFormat="1" ht="24" customHeight="1" x14ac:dyDescent="0.2">
      <c r="A7414" s="224" t="str">
        <f t="shared" si="2221"/>
        <v/>
      </c>
      <c r="B7414" s="222" t="str">
        <f t="shared" si="2224"/>
        <v/>
      </c>
      <c r="C7414" s="223"/>
      <c r="D7414" s="224" t="str">
        <f t="shared" si="2222"/>
        <v/>
      </c>
      <c r="E7414" s="225"/>
      <c r="F7414" s="226">
        <f t="shared" si="2223"/>
        <v>0</v>
      </c>
      <c r="G7414" s="286">
        <f t="shared" si="2225"/>
        <v>0</v>
      </c>
    </row>
    <row r="7415" spans="1:123" s="229" customFormat="1" ht="24" customHeight="1" x14ac:dyDescent="0.2">
      <c r="A7415" s="224" t="str">
        <f t="shared" si="2221"/>
        <v/>
      </c>
      <c r="B7415" s="222" t="str">
        <f t="shared" si="2224"/>
        <v/>
      </c>
      <c r="C7415" s="223"/>
      <c r="D7415" s="224" t="str">
        <f t="shared" si="2222"/>
        <v/>
      </c>
      <c r="E7415" s="225"/>
      <c r="F7415" s="226">
        <f t="shared" si="2223"/>
        <v>0</v>
      </c>
      <c r="G7415" s="286">
        <f t="shared" si="2225"/>
        <v>0</v>
      </c>
    </row>
    <row r="7416" spans="1:123" s="229" customFormat="1" ht="24" customHeight="1" x14ac:dyDescent="0.2">
      <c r="A7416" s="224" t="str">
        <f t="shared" si="2221"/>
        <v/>
      </c>
      <c r="B7416" s="222" t="str">
        <f t="shared" si="2224"/>
        <v/>
      </c>
      <c r="C7416" s="223"/>
      <c r="D7416" s="224" t="str">
        <f t="shared" si="2222"/>
        <v/>
      </c>
      <c r="E7416" s="225"/>
      <c r="F7416" s="226">
        <f t="shared" si="2223"/>
        <v>0</v>
      </c>
      <c r="G7416" s="286">
        <f t="shared" si="2225"/>
        <v>0</v>
      </c>
    </row>
    <row r="7417" spans="1:123" s="229" customFormat="1" ht="24" customHeight="1" x14ac:dyDescent="0.2">
      <c r="A7417" s="224" t="str">
        <f t="shared" si="2221"/>
        <v/>
      </c>
      <c r="B7417" s="222" t="str">
        <f t="shared" si="2224"/>
        <v/>
      </c>
      <c r="C7417" s="223"/>
      <c r="D7417" s="224" t="str">
        <f t="shared" si="2222"/>
        <v/>
      </c>
      <c r="E7417" s="225"/>
      <c r="F7417" s="226">
        <f t="shared" si="2223"/>
        <v>0</v>
      </c>
      <c r="G7417" s="286">
        <f t="shared" si="2225"/>
        <v>0</v>
      </c>
    </row>
    <row r="7418" spans="1:123" s="229" customFormat="1" ht="24" customHeight="1" x14ac:dyDescent="0.2">
      <c r="A7418" s="224" t="str">
        <f t="shared" si="2221"/>
        <v/>
      </c>
      <c r="B7418" s="222" t="str">
        <f t="shared" si="2224"/>
        <v/>
      </c>
      <c r="C7418" s="223"/>
      <c r="D7418" s="224" t="str">
        <f t="shared" si="2222"/>
        <v/>
      </c>
      <c r="E7418" s="225"/>
      <c r="F7418" s="226">
        <f t="shared" si="2223"/>
        <v>0</v>
      </c>
      <c r="G7418" s="286">
        <f t="shared" si="2225"/>
        <v>0</v>
      </c>
    </row>
    <row r="7419" spans="1:123" s="229" customFormat="1" ht="24" customHeight="1" x14ac:dyDescent="0.2">
      <c r="A7419" s="224" t="str">
        <f t="shared" si="2221"/>
        <v/>
      </c>
      <c r="B7419" s="222" t="str">
        <f t="shared" si="2224"/>
        <v/>
      </c>
      <c r="C7419" s="223"/>
      <c r="D7419" s="224" t="str">
        <f t="shared" si="2222"/>
        <v/>
      </c>
      <c r="E7419" s="225"/>
      <c r="F7419" s="226">
        <f t="shared" si="2223"/>
        <v>0</v>
      </c>
      <c r="G7419" s="286">
        <f t="shared" si="2225"/>
        <v>0</v>
      </c>
    </row>
    <row r="7420" spans="1:123" s="229" customFormat="1" ht="24" customHeight="1" x14ac:dyDescent="0.2">
      <c r="A7420" s="224" t="str">
        <f t="shared" si="2221"/>
        <v/>
      </c>
      <c r="B7420" s="222" t="str">
        <f t="shared" si="2224"/>
        <v/>
      </c>
      <c r="C7420" s="223"/>
      <c r="D7420" s="224" t="str">
        <f t="shared" si="2222"/>
        <v/>
      </c>
      <c r="E7420" s="225"/>
      <c r="F7420" s="226">
        <f t="shared" si="2223"/>
        <v>0</v>
      </c>
      <c r="G7420" s="286">
        <f t="shared" si="2225"/>
        <v>0</v>
      </c>
    </row>
    <row r="7421" spans="1:123" s="229" customFormat="1" ht="24" customHeight="1" x14ac:dyDescent="0.2">
      <c r="A7421" s="224" t="str">
        <f t="shared" si="2221"/>
        <v/>
      </c>
      <c r="B7421" s="222" t="str">
        <f t="shared" si="2224"/>
        <v/>
      </c>
      <c r="C7421" s="223"/>
      <c r="D7421" s="224" t="str">
        <f t="shared" si="2222"/>
        <v/>
      </c>
      <c r="E7421" s="225"/>
      <c r="F7421" s="226">
        <f t="shared" si="2223"/>
        <v>0</v>
      </c>
      <c r="G7421" s="286">
        <f t="shared" si="2225"/>
        <v>0</v>
      </c>
    </row>
    <row r="7422" spans="1:123" s="229" customFormat="1" ht="24" customHeight="1" x14ac:dyDescent="0.2">
      <c r="A7422" s="224" t="str">
        <f t="shared" si="2221"/>
        <v/>
      </c>
      <c r="B7422" s="222" t="str">
        <f t="shared" si="2224"/>
        <v/>
      </c>
      <c r="C7422" s="223"/>
      <c r="D7422" s="224" t="str">
        <f t="shared" si="2222"/>
        <v/>
      </c>
      <c r="E7422" s="225"/>
      <c r="F7422" s="226">
        <f t="shared" si="2223"/>
        <v>0</v>
      </c>
      <c r="G7422" s="286">
        <f t="shared" si="2225"/>
        <v>0</v>
      </c>
    </row>
    <row r="7423" spans="1:123" s="229" customFormat="1" ht="24" customHeight="1" x14ac:dyDescent="0.2">
      <c r="A7423" s="224" t="str">
        <f t="shared" si="2221"/>
        <v/>
      </c>
      <c r="B7423" s="222" t="str">
        <f t="shared" si="2224"/>
        <v/>
      </c>
      <c r="C7423" s="223"/>
      <c r="D7423" s="224" t="str">
        <f t="shared" si="2222"/>
        <v/>
      </c>
      <c r="E7423" s="225"/>
      <c r="F7423" s="226">
        <f t="shared" si="2223"/>
        <v>0</v>
      </c>
      <c r="G7423" s="286">
        <f t="shared" si="2225"/>
        <v>0</v>
      </c>
    </row>
    <row r="7424" spans="1:123" s="229" customFormat="1" ht="24" customHeight="1" x14ac:dyDescent="0.2">
      <c r="A7424" s="224" t="str">
        <f t="shared" si="2221"/>
        <v/>
      </c>
      <c r="B7424" s="222" t="str">
        <f t="shared" si="2224"/>
        <v/>
      </c>
      <c r="C7424" s="223"/>
      <c r="D7424" s="224" t="str">
        <f t="shared" si="2222"/>
        <v/>
      </c>
      <c r="E7424" s="225"/>
      <c r="F7424" s="226">
        <f t="shared" si="2223"/>
        <v>0</v>
      </c>
      <c r="G7424" s="286">
        <f t="shared" si="2225"/>
        <v>0</v>
      </c>
    </row>
    <row r="7425" spans="1:7" s="229" customFormat="1" ht="24" customHeight="1" x14ac:dyDescent="0.2">
      <c r="A7425" s="224" t="str">
        <f t="shared" si="2221"/>
        <v/>
      </c>
      <c r="B7425" s="222" t="str">
        <f t="shared" si="2224"/>
        <v/>
      </c>
      <c r="C7425" s="223"/>
      <c r="D7425" s="224" t="str">
        <f t="shared" si="2222"/>
        <v/>
      </c>
      <c r="E7425" s="225"/>
      <c r="F7425" s="227">
        <f t="shared" si="2223"/>
        <v>0</v>
      </c>
      <c r="G7425" s="286">
        <f t="shared" si="2225"/>
        <v>0</v>
      </c>
    </row>
    <row r="7426" spans="1:7" ht="24" customHeight="1" x14ac:dyDescent="0.2">
      <c r="A7426" s="287"/>
      <c r="D7426" s="97"/>
      <c r="E7426" s="98"/>
      <c r="F7426" s="273" t="s">
        <v>31</v>
      </c>
      <c r="G7426" s="288">
        <f>SUBTOTAL(9,G7412:G7425)</f>
        <v>0</v>
      </c>
    </row>
    <row r="7427" spans="1:7" ht="24" customHeight="1" x14ac:dyDescent="0.2">
      <c r="A7427" s="287"/>
      <c r="C7427" s="107" t="s">
        <v>605</v>
      </c>
      <c r="D7427" s="97"/>
      <c r="E7427" s="98"/>
      <c r="G7427" s="289"/>
    </row>
    <row r="7428" spans="1:7" s="229" customFormat="1" ht="24" customHeight="1" x14ac:dyDescent="0.2">
      <c r="A7428" s="224" t="str">
        <f t="shared" ref="A7428:A7435" si="2226">IFERROR(VLOOKUP(C7428,Tabla_Insumos,4,FALSE),"")</f>
        <v/>
      </c>
      <c r="B7428" s="222">
        <f t="shared" ref="B7428:B7435" si="2227">IFERROR(VLOOKUP(A7428,Tabla_Indices,5,FALSE),"")</f>
        <v>0</v>
      </c>
      <c r="C7428" s="223"/>
      <c r="D7428" s="224" t="str">
        <f t="shared" ref="D7428:D7435" si="2228">IFERROR(VLOOKUP(C7428,Tabla_Insumos,2,FALSE),"")</f>
        <v/>
      </c>
      <c r="E7428" s="225"/>
      <c r="F7428" s="228">
        <f t="shared" ref="F7428:F7435" si="2229">IFERROR(VLOOKUP(C7428,Tabla_Insumos,3,FALSE),0)</f>
        <v>0</v>
      </c>
      <c r="G7428" s="286">
        <f>ROUND(E7428*F7428,2)</f>
        <v>0</v>
      </c>
    </row>
    <row r="7429" spans="1:7" s="229" customFormat="1" ht="24" customHeight="1" x14ac:dyDescent="0.2">
      <c r="A7429" s="224" t="str">
        <f t="shared" si="2226"/>
        <v/>
      </c>
      <c r="B7429" s="222">
        <f t="shared" si="2227"/>
        <v>0</v>
      </c>
      <c r="C7429" s="223"/>
      <c r="D7429" s="224" t="str">
        <f t="shared" si="2228"/>
        <v/>
      </c>
      <c r="E7429" s="225"/>
      <c r="F7429" s="228">
        <f t="shared" si="2229"/>
        <v>0</v>
      </c>
      <c r="G7429" s="286">
        <f>ROUND(E7429*F7429,2)</f>
        <v>0</v>
      </c>
    </row>
    <row r="7430" spans="1:7" s="229" customFormat="1" ht="24" customHeight="1" x14ac:dyDescent="0.2">
      <c r="A7430" s="224" t="str">
        <f t="shared" si="2226"/>
        <v/>
      </c>
      <c r="B7430" s="222">
        <f t="shared" si="2227"/>
        <v>0</v>
      </c>
      <c r="C7430" s="223"/>
      <c r="D7430" s="224" t="str">
        <f t="shared" si="2228"/>
        <v/>
      </c>
      <c r="E7430" s="225"/>
      <c r="F7430" s="228">
        <f t="shared" si="2229"/>
        <v>0</v>
      </c>
      <c r="G7430" s="286">
        <f t="shared" ref="G7430:G7435" si="2230">ROUND(E7430*F7430,2)</f>
        <v>0</v>
      </c>
    </row>
    <row r="7431" spans="1:7" s="229" customFormat="1" ht="24" customHeight="1" x14ac:dyDescent="0.2">
      <c r="A7431" s="224" t="str">
        <f t="shared" si="2226"/>
        <v/>
      </c>
      <c r="B7431" s="222">
        <f t="shared" si="2227"/>
        <v>0</v>
      </c>
      <c r="C7431" s="223"/>
      <c r="D7431" s="224" t="str">
        <f t="shared" si="2228"/>
        <v/>
      </c>
      <c r="E7431" s="225"/>
      <c r="F7431" s="228">
        <f t="shared" si="2229"/>
        <v>0</v>
      </c>
      <c r="G7431" s="286">
        <f t="shared" si="2230"/>
        <v>0</v>
      </c>
    </row>
    <row r="7432" spans="1:7" s="229" customFormat="1" ht="24" customHeight="1" x14ac:dyDescent="0.2">
      <c r="A7432" s="224" t="str">
        <f t="shared" si="2226"/>
        <v/>
      </c>
      <c r="B7432" s="222">
        <f t="shared" si="2227"/>
        <v>0</v>
      </c>
      <c r="C7432" s="223"/>
      <c r="D7432" s="224" t="str">
        <f t="shared" si="2228"/>
        <v/>
      </c>
      <c r="E7432" s="225"/>
      <c r="F7432" s="226">
        <f t="shared" si="2229"/>
        <v>0</v>
      </c>
      <c r="G7432" s="286">
        <f t="shared" si="2230"/>
        <v>0</v>
      </c>
    </row>
    <row r="7433" spans="1:7" s="229" customFormat="1" ht="24" customHeight="1" x14ac:dyDescent="0.2">
      <c r="A7433" s="224" t="str">
        <f t="shared" si="2226"/>
        <v/>
      </c>
      <c r="B7433" s="222">
        <f t="shared" si="2227"/>
        <v>0</v>
      </c>
      <c r="C7433" s="223"/>
      <c r="D7433" s="224" t="str">
        <f t="shared" si="2228"/>
        <v/>
      </c>
      <c r="E7433" s="225"/>
      <c r="F7433" s="226">
        <f t="shared" si="2229"/>
        <v>0</v>
      </c>
      <c r="G7433" s="286">
        <f t="shared" si="2230"/>
        <v>0</v>
      </c>
    </row>
    <row r="7434" spans="1:7" s="229" customFormat="1" ht="24" customHeight="1" x14ac:dyDescent="0.2">
      <c r="A7434" s="224" t="str">
        <f t="shared" si="2226"/>
        <v/>
      </c>
      <c r="B7434" s="222">
        <f t="shared" si="2227"/>
        <v>0</v>
      </c>
      <c r="C7434" s="223"/>
      <c r="D7434" s="224" t="str">
        <f t="shared" si="2228"/>
        <v/>
      </c>
      <c r="E7434" s="225"/>
      <c r="F7434" s="226">
        <f t="shared" si="2229"/>
        <v>0</v>
      </c>
      <c r="G7434" s="286">
        <f t="shared" si="2230"/>
        <v>0</v>
      </c>
    </row>
    <row r="7435" spans="1:7" s="229" customFormat="1" ht="24" customHeight="1" x14ac:dyDescent="0.2">
      <c r="A7435" s="224" t="str">
        <f t="shared" si="2226"/>
        <v/>
      </c>
      <c r="B7435" s="222">
        <f t="shared" si="2227"/>
        <v>0</v>
      </c>
      <c r="C7435" s="223"/>
      <c r="D7435" s="224" t="str">
        <f t="shared" si="2228"/>
        <v/>
      </c>
      <c r="E7435" s="225"/>
      <c r="F7435" s="226">
        <f t="shared" si="2229"/>
        <v>0</v>
      </c>
      <c r="G7435" s="286">
        <f t="shared" si="2230"/>
        <v>0</v>
      </c>
    </row>
    <row r="7436" spans="1:7" ht="24" customHeight="1" x14ac:dyDescent="0.2">
      <c r="A7436" s="287"/>
      <c r="D7436" s="97"/>
      <c r="E7436" s="98"/>
      <c r="F7436" s="273" t="s">
        <v>32</v>
      </c>
      <c r="G7436" s="288">
        <f>SUBTOTAL(9,G7428:G7435)</f>
        <v>0</v>
      </c>
    </row>
    <row r="7437" spans="1:7" ht="24" customHeight="1" x14ac:dyDescent="0.2">
      <c r="A7437" s="287"/>
      <c r="C7437" s="107" t="s">
        <v>606</v>
      </c>
      <c r="D7437" s="97"/>
      <c r="E7437" s="98"/>
      <c r="G7437" s="289"/>
    </row>
    <row r="7438" spans="1:7" s="229" customFormat="1" ht="24" customHeight="1" x14ac:dyDescent="0.2">
      <c r="A7438" s="224" t="str">
        <f t="shared" ref="A7438:A7446" si="2231">IFERROR(VLOOKUP(C7438,Tabla_Insumos,4,FALSE),"")</f>
        <v/>
      </c>
      <c r="B7438" s="222" t="str">
        <f t="shared" ref="B7438:B7446" si="2232">IFERROR(VLOOKUP(C7438,Tabla_Insumos,5,FALSE),"")</f>
        <v/>
      </c>
      <c r="C7438" s="223"/>
      <c r="D7438" s="224" t="str">
        <f t="shared" ref="D7438:D7446" si="2233">IFERROR(VLOOKUP(C7438,Tabla_Insumos,2,FALSE),"")</f>
        <v/>
      </c>
      <c r="E7438" s="225"/>
      <c r="F7438" s="226">
        <f t="shared" ref="F7438:F7446" si="2234">IFERROR(VLOOKUP(C7438,Tabla_Insumos,3,FALSE),0)</f>
        <v>0</v>
      </c>
      <c r="G7438" s="286">
        <f t="shared" ref="G7438:G7446" si="2235">ROUND(E7438*F7438,2)</f>
        <v>0</v>
      </c>
    </row>
    <row r="7439" spans="1:7" s="229" customFormat="1" ht="24" customHeight="1" x14ac:dyDescent="0.2">
      <c r="A7439" s="224" t="str">
        <f t="shared" si="2231"/>
        <v/>
      </c>
      <c r="B7439" s="222" t="str">
        <f t="shared" si="2232"/>
        <v/>
      </c>
      <c r="C7439" s="223"/>
      <c r="D7439" s="224" t="str">
        <f t="shared" si="2233"/>
        <v/>
      </c>
      <c r="E7439" s="225"/>
      <c r="F7439" s="226">
        <f t="shared" si="2234"/>
        <v>0</v>
      </c>
      <c r="G7439" s="286">
        <f t="shared" si="2235"/>
        <v>0</v>
      </c>
    </row>
    <row r="7440" spans="1:7" s="229" customFormat="1" ht="24" customHeight="1" x14ac:dyDescent="0.2">
      <c r="A7440" s="224" t="str">
        <f t="shared" si="2231"/>
        <v/>
      </c>
      <c r="B7440" s="222" t="str">
        <f t="shared" si="2232"/>
        <v/>
      </c>
      <c r="C7440" s="223"/>
      <c r="D7440" s="224" t="str">
        <f t="shared" si="2233"/>
        <v/>
      </c>
      <c r="E7440" s="225"/>
      <c r="F7440" s="226">
        <f t="shared" si="2234"/>
        <v>0</v>
      </c>
      <c r="G7440" s="286">
        <f t="shared" si="2235"/>
        <v>0</v>
      </c>
    </row>
    <row r="7441" spans="1:7" s="229" customFormat="1" ht="24" customHeight="1" x14ac:dyDescent="0.2">
      <c r="A7441" s="224" t="str">
        <f t="shared" si="2231"/>
        <v/>
      </c>
      <c r="B7441" s="222" t="str">
        <f t="shared" si="2232"/>
        <v/>
      </c>
      <c r="C7441" s="223"/>
      <c r="D7441" s="224" t="str">
        <f t="shared" si="2233"/>
        <v/>
      </c>
      <c r="E7441" s="225"/>
      <c r="F7441" s="226">
        <f t="shared" si="2234"/>
        <v>0</v>
      </c>
      <c r="G7441" s="286">
        <f t="shared" si="2235"/>
        <v>0</v>
      </c>
    </row>
    <row r="7442" spans="1:7" s="229" customFormat="1" ht="24" customHeight="1" x14ac:dyDescent="0.2">
      <c r="A7442" s="224" t="str">
        <f t="shared" si="2231"/>
        <v/>
      </c>
      <c r="B7442" s="222" t="str">
        <f t="shared" si="2232"/>
        <v/>
      </c>
      <c r="C7442" s="223"/>
      <c r="D7442" s="224" t="str">
        <f t="shared" si="2233"/>
        <v/>
      </c>
      <c r="E7442" s="225"/>
      <c r="F7442" s="226">
        <f t="shared" si="2234"/>
        <v>0</v>
      </c>
      <c r="G7442" s="286">
        <f t="shared" si="2235"/>
        <v>0</v>
      </c>
    </row>
    <row r="7443" spans="1:7" s="229" customFormat="1" ht="24" customHeight="1" x14ac:dyDescent="0.2">
      <c r="A7443" s="224" t="str">
        <f t="shared" si="2231"/>
        <v/>
      </c>
      <c r="B7443" s="222" t="str">
        <f t="shared" si="2232"/>
        <v/>
      </c>
      <c r="C7443" s="223"/>
      <c r="D7443" s="224" t="str">
        <f t="shared" si="2233"/>
        <v/>
      </c>
      <c r="E7443" s="225"/>
      <c r="F7443" s="226">
        <f t="shared" si="2234"/>
        <v>0</v>
      </c>
      <c r="G7443" s="286">
        <f t="shared" si="2235"/>
        <v>0</v>
      </c>
    </row>
    <row r="7444" spans="1:7" s="229" customFormat="1" ht="24" customHeight="1" x14ac:dyDescent="0.2">
      <c r="A7444" s="224" t="str">
        <f t="shared" si="2231"/>
        <v/>
      </c>
      <c r="B7444" s="222" t="str">
        <f t="shared" si="2232"/>
        <v/>
      </c>
      <c r="C7444" s="223"/>
      <c r="D7444" s="224" t="str">
        <f t="shared" si="2233"/>
        <v/>
      </c>
      <c r="E7444" s="225"/>
      <c r="F7444" s="226">
        <f t="shared" si="2234"/>
        <v>0</v>
      </c>
      <c r="G7444" s="286">
        <f t="shared" si="2235"/>
        <v>0</v>
      </c>
    </row>
    <row r="7445" spans="1:7" s="229" customFormat="1" ht="24" customHeight="1" x14ac:dyDescent="0.2">
      <c r="A7445" s="224" t="str">
        <f t="shared" si="2231"/>
        <v/>
      </c>
      <c r="B7445" s="222" t="str">
        <f t="shared" si="2232"/>
        <v/>
      </c>
      <c r="C7445" s="223"/>
      <c r="D7445" s="224" t="str">
        <f t="shared" si="2233"/>
        <v/>
      </c>
      <c r="E7445" s="225"/>
      <c r="F7445" s="226">
        <f t="shared" si="2234"/>
        <v>0</v>
      </c>
      <c r="G7445" s="286">
        <f t="shared" si="2235"/>
        <v>0</v>
      </c>
    </row>
    <row r="7446" spans="1:7" s="229" customFormat="1" ht="24" customHeight="1" x14ac:dyDescent="0.2">
      <c r="A7446" s="224" t="str">
        <f t="shared" si="2231"/>
        <v/>
      </c>
      <c r="B7446" s="222" t="str">
        <f t="shared" si="2232"/>
        <v/>
      </c>
      <c r="C7446" s="223"/>
      <c r="D7446" s="224" t="str">
        <f t="shared" si="2233"/>
        <v/>
      </c>
      <c r="E7446" s="225"/>
      <c r="F7446" s="226">
        <f t="shared" si="2234"/>
        <v>0</v>
      </c>
      <c r="G7446" s="286">
        <f t="shared" si="2235"/>
        <v>0</v>
      </c>
    </row>
    <row r="7447" spans="1:7" ht="24" customHeight="1" x14ac:dyDescent="0.2">
      <c r="A7447" s="290"/>
      <c r="B7447" s="97"/>
      <c r="D7447" s="97"/>
      <c r="E7447" s="98"/>
      <c r="F7447" s="273" t="s">
        <v>33</v>
      </c>
      <c r="G7447" s="288">
        <f>SUBTOTAL(9,G7438:G7446)</f>
        <v>0</v>
      </c>
    </row>
    <row r="7448" spans="1:7" ht="24" customHeight="1" x14ac:dyDescent="0.2">
      <c r="A7448" s="291"/>
      <c r="B7448" s="97"/>
      <c r="D7448" s="97"/>
      <c r="E7448" s="98"/>
      <c r="G7448" s="289"/>
    </row>
    <row r="7449" spans="1:7" ht="24" customHeight="1" x14ac:dyDescent="0.2">
      <c r="A7449" s="292" t="str">
        <f>B7407</f>
        <v/>
      </c>
      <c r="B7449" s="293" t="str">
        <f>C7407</f>
        <v/>
      </c>
      <c r="C7449" s="104"/>
      <c r="D7449" s="104" t="s">
        <v>34</v>
      </c>
      <c r="E7449" s="105"/>
      <c r="F7449" s="295" t="s">
        <v>35</v>
      </c>
      <c r="G7449" s="294">
        <f>SUBTOTAL(9,G7412:G7448)</f>
        <v>0</v>
      </c>
    </row>
    <row r="7451" spans="1:7" ht="24" customHeight="1" x14ac:dyDescent="0.2">
      <c r="A7451" s="274" t="s">
        <v>37</v>
      </c>
      <c r="B7451" s="275"/>
      <c r="C7451" s="275"/>
      <c r="D7451" s="275"/>
      <c r="E7451" s="275"/>
      <c r="F7451" s="275"/>
      <c r="G7451" s="276"/>
    </row>
    <row r="7452" spans="1:7" ht="24" customHeight="1" x14ac:dyDescent="0.2">
      <c r="A7452" s="277" t="s">
        <v>602</v>
      </c>
      <c r="B7452" s="93" t="str">
        <f>Comitente</f>
        <v>DIRECCION PROVINCIAL DE ESPACIOS VERDES</v>
      </c>
      <c r="C7452" s="89"/>
      <c r="D7452" s="94"/>
      <c r="E7452" s="94"/>
      <c r="F7452" s="95"/>
      <c r="G7452" s="278"/>
    </row>
    <row r="7453" spans="1:7" ht="24" customHeight="1" x14ac:dyDescent="0.2">
      <c r="A7453" s="277" t="s">
        <v>603</v>
      </c>
      <c r="B7453" s="93">
        <f>Contratista</f>
        <v>0</v>
      </c>
      <c r="C7453" s="90"/>
      <c r="D7453" s="90"/>
      <c r="E7453" s="90"/>
      <c r="F7453" s="96"/>
      <c r="G7453" s="279"/>
    </row>
    <row r="7454" spans="1:7" ht="24" customHeight="1" x14ac:dyDescent="0.2">
      <c r="A7454" s="277" t="s">
        <v>24</v>
      </c>
      <c r="B7454" s="93" t="str">
        <f>Obra</f>
        <v>EXTRACCION DE MANGRULLO EXISTENTE, PROVISION DE NUEVO MANGRULLO Y REFUNCIONALIZACION DE JUEGOS DE NIÑOS EN PARQUE DE MAYO</v>
      </c>
      <c r="C7454" s="90"/>
      <c r="D7454" s="90"/>
      <c r="E7454" s="90"/>
      <c r="F7454" s="96" t="s">
        <v>38</v>
      </c>
      <c r="G7454" s="280">
        <f>Fecha_Base</f>
        <v>44865</v>
      </c>
    </row>
    <row r="7455" spans="1:7" ht="24" customHeight="1" x14ac:dyDescent="0.2">
      <c r="A7455" s="281" t="s">
        <v>601</v>
      </c>
      <c r="B7455" s="91" t="str">
        <f>Ubicación</f>
        <v>CAPITAL</v>
      </c>
      <c r="C7455" s="91"/>
      <c r="D7455" s="97"/>
      <c r="E7455" s="98"/>
      <c r="G7455" s="282"/>
    </row>
    <row r="7456" spans="1:7" ht="24" customHeight="1" x14ac:dyDescent="0.2">
      <c r="A7456" s="281" t="s">
        <v>39</v>
      </c>
      <c r="B7456" s="100" t="str">
        <f>IFERROR(VALUE(LEFT(B7457,FIND(".",B7457)-1)),"")</f>
        <v/>
      </c>
      <c r="C7456" s="92" t="str">
        <f>IFERROR(VLOOKUP(B7456,Tabla_CyP,2,FALSE),"")</f>
        <v/>
      </c>
      <c r="E7456" s="98"/>
      <c r="G7456" s="282"/>
    </row>
    <row r="7457" spans="1:123" ht="24" customHeight="1" x14ac:dyDescent="0.2">
      <c r="A7457" s="281" t="s">
        <v>25</v>
      </c>
      <c r="B7457" s="101" t="str">
        <f>IFERROR(VLOOKUP(COUNTIF($A$1:A7457,"ANALISIS DE PRECIOS"),Tabla_NumeroItem,2,FALSE),"")</f>
        <v/>
      </c>
      <c r="C7457" s="92" t="str">
        <f>IFERROR(VLOOKUP(B7457,Tabla_CyP,2,FALSE),"")</f>
        <v/>
      </c>
      <c r="D7457" s="97"/>
      <c r="E7457" s="98"/>
      <c r="F7457" s="96" t="s">
        <v>26</v>
      </c>
      <c r="G7457" s="283" t="str">
        <f>IFERROR(VLOOKUP(B7457,Tabla_CyP,4,FALSE),"")</f>
        <v/>
      </c>
    </row>
    <row r="7458" spans="1:123" ht="24" customHeight="1" x14ac:dyDescent="0.2">
      <c r="A7458" s="281"/>
      <c r="B7458" s="91"/>
      <c r="D7458" s="97"/>
      <c r="E7458" s="98"/>
      <c r="G7458" s="282"/>
    </row>
    <row r="7459" spans="1:123" ht="24" customHeight="1" x14ac:dyDescent="0.2">
      <c r="A7459" s="334" t="s">
        <v>507</v>
      </c>
      <c r="B7459" s="335"/>
      <c r="C7459" s="336" t="s">
        <v>0</v>
      </c>
      <c r="D7459" s="336" t="s">
        <v>27</v>
      </c>
      <c r="E7459" s="338" t="s">
        <v>28</v>
      </c>
      <c r="F7459" s="340" t="s">
        <v>29</v>
      </c>
      <c r="G7459" s="340" t="s">
        <v>30</v>
      </c>
    </row>
    <row r="7460" spans="1:123" s="97" customFormat="1" ht="24" customHeight="1" x14ac:dyDescent="0.2">
      <c r="A7460" s="102" t="s">
        <v>508</v>
      </c>
      <c r="B7460" s="102" t="s">
        <v>509</v>
      </c>
      <c r="C7460" s="337"/>
      <c r="D7460" s="337"/>
      <c r="E7460" s="339"/>
      <c r="F7460" s="341"/>
      <c r="G7460" s="341"/>
      <c r="H7460" s="230"/>
      <c r="I7460" s="230"/>
      <c r="J7460" s="230"/>
      <c r="K7460" s="230"/>
      <c r="L7460" s="230"/>
      <c r="M7460" s="230"/>
      <c r="N7460" s="230"/>
      <c r="O7460" s="230"/>
      <c r="P7460" s="230"/>
      <c r="Q7460" s="230"/>
      <c r="R7460" s="230"/>
      <c r="S7460" s="230"/>
      <c r="T7460" s="230"/>
      <c r="U7460" s="230"/>
      <c r="V7460" s="230"/>
      <c r="W7460" s="230"/>
      <c r="X7460" s="230"/>
      <c r="Y7460" s="230"/>
      <c r="Z7460" s="230"/>
      <c r="AA7460" s="230"/>
      <c r="AB7460" s="230"/>
      <c r="AC7460" s="230"/>
      <c r="AD7460" s="230"/>
      <c r="AE7460" s="230"/>
      <c r="AF7460" s="230"/>
      <c r="AG7460" s="230"/>
      <c r="AH7460" s="230"/>
      <c r="AI7460" s="230"/>
      <c r="AJ7460" s="230"/>
      <c r="AK7460" s="230"/>
      <c r="AL7460" s="230"/>
      <c r="AM7460" s="230"/>
      <c r="AN7460" s="230"/>
      <c r="AO7460" s="230"/>
      <c r="AP7460" s="230"/>
      <c r="AQ7460" s="230"/>
      <c r="AR7460" s="230"/>
      <c r="AS7460" s="230"/>
      <c r="AT7460" s="230"/>
      <c r="AU7460" s="230"/>
      <c r="AV7460" s="230"/>
      <c r="AW7460" s="230"/>
      <c r="AX7460" s="230"/>
      <c r="AY7460" s="230"/>
      <c r="AZ7460" s="230"/>
      <c r="BA7460" s="230"/>
      <c r="BB7460" s="230"/>
      <c r="BC7460" s="230"/>
      <c r="BD7460" s="230"/>
      <c r="BE7460" s="230"/>
      <c r="BF7460" s="230"/>
      <c r="BG7460" s="230"/>
      <c r="BH7460" s="230"/>
      <c r="BI7460" s="230"/>
      <c r="BJ7460" s="230"/>
      <c r="BK7460" s="230"/>
      <c r="BL7460" s="230"/>
      <c r="BM7460" s="230"/>
      <c r="BN7460" s="230"/>
      <c r="BO7460" s="230"/>
      <c r="BP7460" s="230"/>
      <c r="BQ7460" s="230"/>
      <c r="BR7460" s="230"/>
      <c r="BS7460" s="230"/>
      <c r="BT7460" s="230"/>
      <c r="BU7460" s="230"/>
      <c r="BV7460" s="230"/>
      <c r="BW7460" s="230"/>
      <c r="BX7460" s="230"/>
      <c r="BY7460" s="230"/>
      <c r="BZ7460" s="230"/>
      <c r="CA7460" s="230"/>
      <c r="CB7460" s="230"/>
      <c r="CC7460" s="230"/>
      <c r="CD7460" s="230"/>
      <c r="CE7460" s="230"/>
      <c r="CF7460" s="230"/>
      <c r="CG7460" s="230"/>
      <c r="CH7460" s="230"/>
      <c r="CI7460" s="230"/>
      <c r="CJ7460" s="230"/>
      <c r="CK7460" s="230"/>
      <c r="CL7460" s="230"/>
      <c r="CM7460" s="230"/>
      <c r="CN7460" s="230"/>
      <c r="CO7460" s="230"/>
      <c r="CP7460" s="230"/>
      <c r="CQ7460" s="230"/>
      <c r="CR7460" s="230"/>
      <c r="CS7460" s="230"/>
      <c r="CT7460" s="230"/>
      <c r="CU7460" s="230"/>
      <c r="CV7460" s="230"/>
      <c r="CW7460" s="230"/>
      <c r="CX7460" s="230"/>
      <c r="CY7460" s="230"/>
      <c r="CZ7460" s="230"/>
      <c r="DA7460" s="230"/>
      <c r="DB7460" s="230"/>
      <c r="DC7460" s="230"/>
      <c r="DD7460" s="230"/>
      <c r="DE7460" s="230"/>
      <c r="DF7460" s="230"/>
      <c r="DG7460" s="230"/>
      <c r="DH7460" s="230"/>
      <c r="DI7460" s="230"/>
      <c r="DJ7460" s="230"/>
      <c r="DK7460" s="230"/>
      <c r="DL7460" s="230"/>
      <c r="DM7460" s="230"/>
      <c r="DN7460" s="230"/>
      <c r="DO7460" s="230"/>
      <c r="DP7460" s="230"/>
      <c r="DQ7460" s="230"/>
      <c r="DR7460" s="230"/>
      <c r="DS7460" s="230"/>
    </row>
    <row r="7461" spans="1:123" ht="24" customHeight="1" x14ac:dyDescent="0.2">
      <c r="A7461" s="284"/>
      <c r="B7461" s="103"/>
      <c r="C7461" s="143" t="s">
        <v>604</v>
      </c>
      <c r="D7461" s="104"/>
      <c r="E7461" s="105"/>
      <c r="F7461" s="106"/>
      <c r="G7461" s="285"/>
    </row>
    <row r="7462" spans="1:123" s="229" customFormat="1" ht="24" customHeight="1" x14ac:dyDescent="0.2">
      <c r="A7462" s="224" t="str">
        <f t="shared" ref="A7462:A7475" si="2236">IFERROR(VLOOKUP(C7462,Tabla_Insumos,4,FALSE),"")</f>
        <v/>
      </c>
      <c r="B7462" s="222" t="str">
        <f>IFERROR(VLOOKUP(C7462,Tabla_Insumos,5,FALSE),"")</f>
        <v/>
      </c>
      <c r="C7462" s="223"/>
      <c r="D7462" s="224" t="str">
        <f t="shared" ref="D7462:D7475" si="2237">IFERROR(VLOOKUP(C7462,Tabla_Insumos,2,FALSE),"")</f>
        <v/>
      </c>
      <c r="E7462" s="225"/>
      <c r="F7462" s="226">
        <f t="shared" ref="F7462:F7475" si="2238">IFERROR(VLOOKUP(C7462,Tabla_Insumos,3,FALSE),0)</f>
        <v>0</v>
      </c>
      <c r="G7462" s="286">
        <f>ROUND(E7462*F7462,2)</f>
        <v>0</v>
      </c>
    </row>
    <row r="7463" spans="1:123" s="229" customFormat="1" ht="24" customHeight="1" x14ac:dyDescent="0.2">
      <c r="A7463" s="224" t="str">
        <f t="shared" si="2236"/>
        <v/>
      </c>
      <c r="B7463" s="222" t="str">
        <f t="shared" ref="B7463:B7475" si="2239">IFERROR(VLOOKUP(C7463,Tabla_Insumos,5,FALSE),"")</f>
        <v/>
      </c>
      <c r="C7463" s="223"/>
      <c r="D7463" s="224" t="str">
        <f t="shared" si="2237"/>
        <v/>
      </c>
      <c r="E7463" s="225"/>
      <c r="F7463" s="226">
        <f t="shared" si="2238"/>
        <v>0</v>
      </c>
      <c r="G7463" s="286">
        <f t="shared" ref="G7463:G7475" si="2240">ROUND(E7463*F7463,2)</f>
        <v>0</v>
      </c>
    </row>
    <row r="7464" spans="1:123" s="229" customFormat="1" ht="24" customHeight="1" x14ac:dyDescent="0.2">
      <c r="A7464" s="224" t="str">
        <f t="shared" si="2236"/>
        <v/>
      </c>
      <c r="B7464" s="222" t="str">
        <f t="shared" si="2239"/>
        <v/>
      </c>
      <c r="C7464" s="223"/>
      <c r="D7464" s="224" t="str">
        <f t="shared" si="2237"/>
        <v/>
      </c>
      <c r="E7464" s="225"/>
      <c r="F7464" s="226">
        <f t="shared" si="2238"/>
        <v>0</v>
      </c>
      <c r="G7464" s="286">
        <f t="shared" si="2240"/>
        <v>0</v>
      </c>
    </row>
    <row r="7465" spans="1:123" s="229" customFormat="1" ht="24" customHeight="1" x14ac:dyDescent="0.2">
      <c r="A7465" s="224" t="str">
        <f t="shared" si="2236"/>
        <v/>
      </c>
      <c r="B7465" s="222" t="str">
        <f t="shared" si="2239"/>
        <v/>
      </c>
      <c r="C7465" s="223"/>
      <c r="D7465" s="224" t="str">
        <f t="shared" si="2237"/>
        <v/>
      </c>
      <c r="E7465" s="225"/>
      <c r="F7465" s="226">
        <f t="shared" si="2238"/>
        <v>0</v>
      </c>
      <c r="G7465" s="286">
        <f t="shared" si="2240"/>
        <v>0</v>
      </c>
    </row>
    <row r="7466" spans="1:123" s="229" customFormat="1" ht="24" customHeight="1" x14ac:dyDescent="0.2">
      <c r="A7466" s="224" t="str">
        <f t="shared" si="2236"/>
        <v/>
      </c>
      <c r="B7466" s="222" t="str">
        <f t="shared" si="2239"/>
        <v/>
      </c>
      <c r="C7466" s="223"/>
      <c r="D7466" s="224" t="str">
        <f t="shared" si="2237"/>
        <v/>
      </c>
      <c r="E7466" s="225"/>
      <c r="F7466" s="226">
        <f t="shared" si="2238"/>
        <v>0</v>
      </c>
      <c r="G7466" s="286">
        <f t="shared" si="2240"/>
        <v>0</v>
      </c>
    </row>
    <row r="7467" spans="1:123" s="229" customFormat="1" ht="24" customHeight="1" x14ac:dyDescent="0.2">
      <c r="A7467" s="224" t="str">
        <f t="shared" si="2236"/>
        <v/>
      </c>
      <c r="B7467" s="222" t="str">
        <f t="shared" si="2239"/>
        <v/>
      </c>
      <c r="C7467" s="223"/>
      <c r="D7467" s="224" t="str">
        <f t="shared" si="2237"/>
        <v/>
      </c>
      <c r="E7467" s="225"/>
      <c r="F7467" s="226">
        <f t="shared" si="2238"/>
        <v>0</v>
      </c>
      <c r="G7467" s="286">
        <f t="shared" si="2240"/>
        <v>0</v>
      </c>
    </row>
    <row r="7468" spans="1:123" s="229" customFormat="1" ht="24" customHeight="1" x14ac:dyDescent="0.2">
      <c r="A7468" s="224" t="str">
        <f t="shared" si="2236"/>
        <v/>
      </c>
      <c r="B7468" s="222" t="str">
        <f t="shared" si="2239"/>
        <v/>
      </c>
      <c r="C7468" s="223"/>
      <c r="D7468" s="224" t="str">
        <f t="shared" si="2237"/>
        <v/>
      </c>
      <c r="E7468" s="225"/>
      <c r="F7468" s="226">
        <f t="shared" si="2238"/>
        <v>0</v>
      </c>
      <c r="G7468" s="286">
        <f t="shared" si="2240"/>
        <v>0</v>
      </c>
    </row>
    <row r="7469" spans="1:123" s="229" customFormat="1" ht="24" customHeight="1" x14ac:dyDescent="0.2">
      <c r="A7469" s="224" t="str">
        <f t="shared" si="2236"/>
        <v/>
      </c>
      <c r="B7469" s="222" t="str">
        <f t="shared" si="2239"/>
        <v/>
      </c>
      <c r="C7469" s="223"/>
      <c r="D7469" s="224" t="str">
        <f t="shared" si="2237"/>
        <v/>
      </c>
      <c r="E7469" s="225"/>
      <c r="F7469" s="226">
        <f t="shared" si="2238"/>
        <v>0</v>
      </c>
      <c r="G7469" s="286">
        <f t="shared" si="2240"/>
        <v>0</v>
      </c>
    </row>
    <row r="7470" spans="1:123" s="229" customFormat="1" ht="24" customHeight="1" x14ac:dyDescent="0.2">
      <c r="A7470" s="224" t="str">
        <f t="shared" si="2236"/>
        <v/>
      </c>
      <c r="B7470" s="222" t="str">
        <f t="shared" si="2239"/>
        <v/>
      </c>
      <c r="C7470" s="223"/>
      <c r="D7470" s="224" t="str">
        <f t="shared" si="2237"/>
        <v/>
      </c>
      <c r="E7470" s="225"/>
      <c r="F7470" s="226">
        <f t="shared" si="2238"/>
        <v>0</v>
      </c>
      <c r="G7470" s="286">
        <f t="shared" si="2240"/>
        <v>0</v>
      </c>
    </row>
    <row r="7471" spans="1:123" s="229" customFormat="1" ht="24" customHeight="1" x14ac:dyDescent="0.2">
      <c r="A7471" s="224" t="str">
        <f t="shared" si="2236"/>
        <v/>
      </c>
      <c r="B7471" s="222" t="str">
        <f t="shared" si="2239"/>
        <v/>
      </c>
      <c r="C7471" s="223"/>
      <c r="D7471" s="224" t="str">
        <f t="shared" si="2237"/>
        <v/>
      </c>
      <c r="E7471" s="225"/>
      <c r="F7471" s="226">
        <f t="shared" si="2238"/>
        <v>0</v>
      </c>
      <c r="G7471" s="286">
        <f t="shared" si="2240"/>
        <v>0</v>
      </c>
    </row>
    <row r="7472" spans="1:123" s="229" customFormat="1" ht="24" customHeight="1" x14ac:dyDescent="0.2">
      <c r="A7472" s="224" t="str">
        <f t="shared" si="2236"/>
        <v/>
      </c>
      <c r="B7472" s="222" t="str">
        <f t="shared" si="2239"/>
        <v/>
      </c>
      <c r="C7472" s="223"/>
      <c r="D7472" s="224" t="str">
        <f t="shared" si="2237"/>
        <v/>
      </c>
      <c r="E7472" s="225"/>
      <c r="F7472" s="226">
        <f t="shared" si="2238"/>
        <v>0</v>
      </c>
      <c r="G7472" s="286">
        <f t="shared" si="2240"/>
        <v>0</v>
      </c>
    </row>
    <row r="7473" spans="1:7" s="229" customFormat="1" ht="24" customHeight="1" x14ac:dyDescent="0.2">
      <c r="A7473" s="224" t="str">
        <f t="shared" si="2236"/>
        <v/>
      </c>
      <c r="B7473" s="222" t="str">
        <f t="shared" si="2239"/>
        <v/>
      </c>
      <c r="C7473" s="223"/>
      <c r="D7473" s="224" t="str">
        <f t="shared" si="2237"/>
        <v/>
      </c>
      <c r="E7473" s="225"/>
      <c r="F7473" s="226">
        <f t="shared" si="2238"/>
        <v>0</v>
      </c>
      <c r="G7473" s="286">
        <f t="shared" si="2240"/>
        <v>0</v>
      </c>
    </row>
    <row r="7474" spans="1:7" s="229" customFormat="1" ht="24" customHeight="1" x14ac:dyDescent="0.2">
      <c r="A7474" s="224" t="str">
        <f t="shared" si="2236"/>
        <v/>
      </c>
      <c r="B7474" s="222" t="str">
        <f t="shared" si="2239"/>
        <v/>
      </c>
      <c r="C7474" s="223"/>
      <c r="D7474" s="224" t="str">
        <f t="shared" si="2237"/>
        <v/>
      </c>
      <c r="E7474" s="225"/>
      <c r="F7474" s="226">
        <f t="shared" si="2238"/>
        <v>0</v>
      </c>
      <c r="G7474" s="286">
        <f t="shared" si="2240"/>
        <v>0</v>
      </c>
    </row>
    <row r="7475" spans="1:7" s="229" customFormat="1" ht="24" customHeight="1" x14ac:dyDescent="0.2">
      <c r="A7475" s="224" t="str">
        <f t="shared" si="2236"/>
        <v/>
      </c>
      <c r="B7475" s="222" t="str">
        <f t="shared" si="2239"/>
        <v/>
      </c>
      <c r="C7475" s="223"/>
      <c r="D7475" s="224" t="str">
        <f t="shared" si="2237"/>
        <v/>
      </c>
      <c r="E7475" s="225"/>
      <c r="F7475" s="227">
        <f t="shared" si="2238"/>
        <v>0</v>
      </c>
      <c r="G7475" s="286">
        <f t="shared" si="2240"/>
        <v>0</v>
      </c>
    </row>
    <row r="7476" spans="1:7" ht="24" customHeight="1" x14ac:dyDescent="0.2">
      <c r="A7476" s="287"/>
      <c r="D7476" s="97"/>
      <c r="E7476" s="98"/>
      <c r="F7476" s="273" t="s">
        <v>31</v>
      </c>
      <c r="G7476" s="288">
        <f>SUBTOTAL(9,G7462:G7475)</f>
        <v>0</v>
      </c>
    </row>
    <row r="7477" spans="1:7" ht="24" customHeight="1" x14ac:dyDescent="0.2">
      <c r="A7477" s="287"/>
      <c r="C7477" s="107" t="s">
        <v>605</v>
      </c>
      <c r="D7477" s="97"/>
      <c r="E7477" s="98"/>
      <c r="G7477" s="289"/>
    </row>
    <row r="7478" spans="1:7" s="229" customFormat="1" ht="24" customHeight="1" x14ac:dyDescent="0.2">
      <c r="A7478" s="224" t="str">
        <f t="shared" ref="A7478:A7485" si="2241">IFERROR(VLOOKUP(C7478,Tabla_Insumos,4,FALSE),"")</f>
        <v/>
      </c>
      <c r="B7478" s="222">
        <f t="shared" ref="B7478:B7485" si="2242">IFERROR(VLOOKUP(A7478,Tabla_Indices,5,FALSE),"")</f>
        <v>0</v>
      </c>
      <c r="C7478" s="223"/>
      <c r="D7478" s="224" t="str">
        <f t="shared" ref="D7478:D7485" si="2243">IFERROR(VLOOKUP(C7478,Tabla_Insumos,2,FALSE),"")</f>
        <v/>
      </c>
      <c r="E7478" s="225"/>
      <c r="F7478" s="228">
        <f t="shared" ref="F7478:F7485" si="2244">IFERROR(VLOOKUP(C7478,Tabla_Insumos,3,FALSE),0)</f>
        <v>0</v>
      </c>
      <c r="G7478" s="286">
        <f>ROUND(E7478*F7478,2)</f>
        <v>0</v>
      </c>
    </row>
    <row r="7479" spans="1:7" s="229" customFormat="1" ht="24" customHeight="1" x14ac:dyDescent="0.2">
      <c r="A7479" s="224" t="str">
        <f t="shared" si="2241"/>
        <v/>
      </c>
      <c r="B7479" s="222">
        <f t="shared" si="2242"/>
        <v>0</v>
      </c>
      <c r="C7479" s="223"/>
      <c r="D7479" s="224" t="str">
        <f t="shared" si="2243"/>
        <v/>
      </c>
      <c r="E7479" s="225"/>
      <c r="F7479" s="228">
        <f t="shared" si="2244"/>
        <v>0</v>
      </c>
      <c r="G7479" s="286">
        <f>ROUND(E7479*F7479,2)</f>
        <v>0</v>
      </c>
    </row>
    <row r="7480" spans="1:7" s="229" customFormat="1" ht="24" customHeight="1" x14ac:dyDescent="0.2">
      <c r="A7480" s="224" t="str">
        <f t="shared" si="2241"/>
        <v/>
      </c>
      <c r="B7480" s="222">
        <f t="shared" si="2242"/>
        <v>0</v>
      </c>
      <c r="C7480" s="223"/>
      <c r="D7480" s="224" t="str">
        <f t="shared" si="2243"/>
        <v/>
      </c>
      <c r="E7480" s="225"/>
      <c r="F7480" s="228">
        <f t="shared" si="2244"/>
        <v>0</v>
      </c>
      <c r="G7480" s="286">
        <f t="shared" ref="G7480:G7485" si="2245">ROUND(E7480*F7480,2)</f>
        <v>0</v>
      </c>
    </row>
    <row r="7481" spans="1:7" s="229" customFormat="1" ht="24" customHeight="1" x14ac:dyDescent="0.2">
      <c r="A7481" s="224" t="str">
        <f t="shared" si="2241"/>
        <v/>
      </c>
      <c r="B7481" s="222">
        <f t="shared" si="2242"/>
        <v>0</v>
      </c>
      <c r="C7481" s="223"/>
      <c r="D7481" s="224" t="str">
        <f t="shared" si="2243"/>
        <v/>
      </c>
      <c r="E7481" s="225"/>
      <c r="F7481" s="228">
        <f t="shared" si="2244"/>
        <v>0</v>
      </c>
      <c r="G7481" s="286">
        <f t="shared" si="2245"/>
        <v>0</v>
      </c>
    </row>
    <row r="7482" spans="1:7" s="229" customFormat="1" ht="24" customHeight="1" x14ac:dyDescent="0.2">
      <c r="A7482" s="224" t="str">
        <f t="shared" si="2241"/>
        <v/>
      </c>
      <c r="B7482" s="222">
        <f t="shared" si="2242"/>
        <v>0</v>
      </c>
      <c r="C7482" s="223"/>
      <c r="D7482" s="224" t="str">
        <f t="shared" si="2243"/>
        <v/>
      </c>
      <c r="E7482" s="225"/>
      <c r="F7482" s="226">
        <f t="shared" si="2244"/>
        <v>0</v>
      </c>
      <c r="G7482" s="286">
        <f t="shared" si="2245"/>
        <v>0</v>
      </c>
    </row>
    <row r="7483" spans="1:7" s="229" customFormat="1" ht="24" customHeight="1" x14ac:dyDescent="0.2">
      <c r="A7483" s="224" t="str">
        <f t="shared" si="2241"/>
        <v/>
      </c>
      <c r="B7483" s="222">
        <f t="shared" si="2242"/>
        <v>0</v>
      </c>
      <c r="C7483" s="223"/>
      <c r="D7483" s="224" t="str">
        <f t="shared" si="2243"/>
        <v/>
      </c>
      <c r="E7483" s="225"/>
      <c r="F7483" s="226">
        <f t="shared" si="2244"/>
        <v>0</v>
      </c>
      <c r="G7483" s="286">
        <f t="shared" si="2245"/>
        <v>0</v>
      </c>
    </row>
    <row r="7484" spans="1:7" s="229" customFormat="1" ht="24" customHeight="1" x14ac:dyDescent="0.2">
      <c r="A7484" s="224" t="str">
        <f t="shared" si="2241"/>
        <v/>
      </c>
      <c r="B7484" s="222">
        <f t="shared" si="2242"/>
        <v>0</v>
      </c>
      <c r="C7484" s="223"/>
      <c r="D7484" s="224" t="str">
        <f t="shared" si="2243"/>
        <v/>
      </c>
      <c r="E7484" s="225"/>
      <c r="F7484" s="226">
        <f t="shared" si="2244"/>
        <v>0</v>
      </c>
      <c r="G7484" s="286">
        <f t="shared" si="2245"/>
        <v>0</v>
      </c>
    </row>
    <row r="7485" spans="1:7" s="229" customFormat="1" ht="24" customHeight="1" x14ac:dyDescent="0.2">
      <c r="A7485" s="224" t="str">
        <f t="shared" si="2241"/>
        <v/>
      </c>
      <c r="B7485" s="222">
        <f t="shared" si="2242"/>
        <v>0</v>
      </c>
      <c r="C7485" s="223"/>
      <c r="D7485" s="224" t="str">
        <f t="shared" si="2243"/>
        <v/>
      </c>
      <c r="E7485" s="225"/>
      <c r="F7485" s="226">
        <f t="shared" si="2244"/>
        <v>0</v>
      </c>
      <c r="G7485" s="286">
        <f t="shared" si="2245"/>
        <v>0</v>
      </c>
    </row>
    <row r="7486" spans="1:7" ht="24" customHeight="1" x14ac:dyDescent="0.2">
      <c r="A7486" s="287"/>
      <c r="D7486" s="97"/>
      <c r="E7486" s="98"/>
      <c r="F7486" s="273" t="s">
        <v>32</v>
      </c>
      <c r="G7486" s="288">
        <f>SUBTOTAL(9,G7478:G7485)</f>
        <v>0</v>
      </c>
    </row>
    <row r="7487" spans="1:7" ht="24" customHeight="1" x14ac:dyDescent="0.2">
      <c r="A7487" s="287"/>
      <c r="C7487" s="107" t="s">
        <v>606</v>
      </c>
      <c r="D7487" s="97"/>
      <c r="E7487" s="98"/>
      <c r="G7487" s="289"/>
    </row>
    <row r="7488" spans="1:7" s="229" customFormat="1" ht="24" customHeight="1" x14ac:dyDescent="0.2">
      <c r="A7488" s="224" t="str">
        <f t="shared" ref="A7488:A7496" si="2246">IFERROR(VLOOKUP(C7488,Tabla_Insumos,4,FALSE),"")</f>
        <v/>
      </c>
      <c r="B7488" s="222" t="str">
        <f t="shared" ref="B7488:B7496" si="2247">IFERROR(VLOOKUP(C7488,Tabla_Insumos,5,FALSE),"")</f>
        <v/>
      </c>
      <c r="C7488" s="223"/>
      <c r="D7488" s="224" t="str">
        <f t="shared" ref="D7488:D7496" si="2248">IFERROR(VLOOKUP(C7488,Tabla_Insumos,2,FALSE),"")</f>
        <v/>
      </c>
      <c r="E7488" s="225"/>
      <c r="F7488" s="226">
        <f t="shared" ref="F7488:F7496" si="2249">IFERROR(VLOOKUP(C7488,Tabla_Insumos,3,FALSE),0)</f>
        <v>0</v>
      </c>
      <c r="G7488" s="286">
        <f t="shared" ref="G7488:G7496" si="2250">ROUND(E7488*F7488,2)</f>
        <v>0</v>
      </c>
    </row>
    <row r="7489" spans="1:7" s="229" customFormat="1" ht="24" customHeight="1" x14ac:dyDescent="0.2">
      <c r="A7489" s="224" t="str">
        <f t="shared" si="2246"/>
        <v/>
      </c>
      <c r="B7489" s="222" t="str">
        <f t="shared" si="2247"/>
        <v/>
      </c>
      <c r="C7489" s="223"/>
      <c r="D7489" s="224" t="str">
        <f t="shared" si="2248"/>
        <v/>
      </c>
      <c r="E7489" s="225"/>
      <c r="F7489" s="226">
        <f t="shared" si="2249"/>
        <v>0</v>
      </c>
      <c r="G7489" s="286">
        <f t="shared" si="2250"/>
        <v>0</v>
      </c>
    </row>
    <row r="7490" spans="1:7" s="229" customFormat="1" ht="24" customHeight="1" x14ac:dyDescent="0.2">
      <c r="A7490" s="224" t="str">
        <f t="shared" si="2246"/>
        <v/>
      </c>
      <c r="B7490" s="222" t="str">
        <f t="shared" si="2247"/>
        <v/>
      </c>
      <c r="C7490" s="223"/>
      <c r="D7490" s="224" t="str">
        <f t="shared" si="2248"/>
        <v/>
      </c>
      <c r="E7490" s="225"/>
      <c r="F7490" s="226">
        <f t="shared" si="2249"/>
        <v>0</v>
      </c>
      <c r="G7490" s="286">
        <f t="shared" si="2250"/>
        <v>0</v>
      </c>
    </row>
    <row r="7491" spans="1:7" s="229" customFormat="1" ht="24" customHeight="1" x14ac:dyDescent="0.2">
      <c r="A7491" s="224" t="str">
        <f t="shared" si="2246"/>
        <v/>
      </c>
      <c r="B7491" s="222" t="str">
        <f t="shared" si="2247"/>
        <v/>
      </c>
      <c r="C7491" s="223"/>
      <c r="D7491" s="224" t="str">
        <f t="shared" si="2248"/>
        <v/>
      </c>
      <c r="E7491" s="225"/>
      <c r="F7491" s="226">
        <f t="shared" si="2249"/>
        <v>0</v>
      </c>
      <c r="G7491" s="286">
        <f t="shared" si="2250"/>
        <v>0</v>
      </c>
    </row>
    <row r="7492" spans="1:7" s="229" customFormat="1" ht="24" customHeight="1" x14ac:dyDescent="0.2">
      <c r="A7492" s="224" t="str">
        <f t="shared" si="2246"/>
        <v/>
      </c>
      <c r="B7492" s="222" t="str">
        <f t="shared" si="2247"/>
        <v/>
      </c>
      <c r="C7492" s="223"/>
      <c r="D7492" s="224" t="str">
        <f t="shared" si="2248"/>
        <v/>
      </c>
      <c r="E7492" s="225"/>
      <c r="F7492" s="226">
        <f t="shared" si="2249"/>
        <v>0</v>
      </c>
      <c r="G7492" s="286">
        <f t="shared" si="2250"/>
        <v>0</v>
      </c>
    </row>
    <row r="7493" spans="1:7" s="229" customFormat="1" ht="24" customHeight="1" x14ac:dyDescent="0.2">
      <c r="A7493" s="224" t="str">
        <f t="shared" si="2246"/>
        <v/>
      </c>
      <c r="B7493" s="222" t="str">
        <f t="shared" si="2247"/>
        <v/>
      </c>
      <c r="C7493" s="223"/>
      <c r="D7493" s="224" t="str">
        <f t="shared" si="2248"/>
        <v/>
      </c>
      <c r="E7493" s="225"/>
      <c r="F7493" s="226">
        <f t="shared" si="2249"/>
        <v>0</v>
      </c>
      <c r="G7493" s="286">
        <f t="shared" si="2250"/>
        <v>0</v>
      </c>
    </row>
    <row r="7494" spans="1:7" s="229" customFormat="1" ht="24" customHeight="1" x14ac:dyDescent="0.2">
      <c r="A7494" s="224" t="str">
        <f t="shared" si="2246"/>
        <v/>
      </c>
      <c r="B7494" s="222" t="str">
        <f t="shared" si="2247"/>
        <v/>
      </c>
      <c r="C7494" s="223"/>
      <c r="D7494" s="224" t="str">
        <f t="shared" si="2248"/>
        <v/>
      </c>
      <c r="E7494" s="225"/>
      <c r="F7494" s="226">
        <f t="shared" si="2249"/>
        <v>0</v>
      </c>
      <c r="G7494" s="286">
        <f t="shared" si="2250"/>
        <v>0</v>
      </c>
    </row>
    <row r="7495" spans="1:7" s="229" customFormat="1" ht="24" customHeight="1" x14ac:dyDescent="0.2">
      <c r="A7495" s="224" t="str">
        <f t="shared" si="2246"/>
        <v/>
      </c>
      <c r="B7495" s="222" t="str">
        <f t="shared" si="2247"/>
        <v/>
      </c>
      <c r="C7495" s="223"/>
      <c r="D7495" s="224" t="str">
        <f t="shared" si="2248"/>
        <v/>
      </c>
      <c r="E7495" s="225"/>
      <c r="F7495" s="226">
        <f t="shared" si="2249"/>
        <v>0</v>
      </c>
      <c r="G7495" s="286">
        <f t="shared" si="2250"/>
        <v>0</v>
      </c>
    </row>
    <row r="7496" spans="1:7" s="229" customFormat="1" ht="24" customHeight="1" x14ac:dyDescent="0.2">
      <c r="A7496" s="224" t="str">
        <f t="shared" si="2246"/>
        <v/>
      </c>
      <c r="B7496" s="222" t="str">
        <f t="shared" si="2247"/>
        <v/>
      </c>
      <c r="C7496" s="223"/>
      <c r="D7496" s="224" t="str">
        <f t="shared" si="2248"/>
        <v/>
      </c>
      <c r="E7496" s="225"/>
      <c r="F7496" s="226">
        <f t="shared" si="2249"/>
        <v>0</v>
      </c>
      <c r="G7496" s="286">
        <f t="shared" si="2250"/>
        <v>0</v>
      </c>
    </row>
    <row r="7497" spans="1:7" ht="24" customHeight="1" x14ac:dyDescent="0.2">
      <c r="A7497" s="290"/>
      <c r="B7497" s="97"/>
      <c r="D7497" s="97"/>
      <c r="E7497" s="98"/>
      <c r="F7497" s="273" t="s">
        <v>33</v>
      </c>
      <c r="G7497" s="288">
        <f>SUBTOTAL(9,G7488:G7496)</f>
        <v>0</v>
      </c>
    </row>
    <row r="7498" spans="1:7" ht="24" customHeight="1" x14ac:dyDescent="0.2">
      <c r="A7498" s="291"/>
      <c r="B7498" s="97"/>
      <c r="D7498" s="97"/>
      <c r="E7498" s="98"/>
      <c r="G7498" s="289"/>
    </row>
    <row r="7499" spans="1:7" ht="24" customHeight="1" x14ac:dyDescent="0.2">
      <c r="A7499" s="292" t="str">
        <f>B7457</f>
        <v/>
      </c>
      <c r="B7499" s="293" t="str">
        <f>C7457</f>
        <v/>
      </c>
      <c r="C7499" s="104"/>
      <c r="D7499" s="104" t="s">
        <v>34</v>
      </c>
      <c r="E7499" s="105"/>
      <c r="F7499" s="295" t="s">
        <v>35</v>
      </c>
      <c r="G7499" s="294">
        <f>SUBTOTAL(9,G7462:G7498)</f>
        <v>0</v>
      </c>
    </row>
    <row r="7501" spans="1:7" ht="24" customHeight="1" x14ac:dyDescent="0.2">
      <c r="A7501" s="274" t="s">
        <v>37</v>
      </c>
      <c r="B7501" s="275"/>
      <c r="C7501" s="275"/>
      <c r="D7501" s="275"/>
      <c r="E7501" s="275"/>
      <c r="F7501" s="275"/>
      <c r="G7501" s="276"/>
    </row>
    <row r="7502" spans="1:7" ht="24" customHeight="1" x14ac:dyDescent="0.2">
      <c r="A7502" s="277" t="s">
        <v>602</v>
      </c>
      <c r="B7502" s="93" t="str">
        <f>Comitente</f>
        <v>DIRECCION PROVINCIAL DE ESPACIOS VERDES</v>
      </c>
      <c r="C7502" s="89"/>
      <c r="D7502" s="94"/>
      <c r="E7502" s="94"/>
      <c r="F7502" s="95"/>
      <c r="G7502" s="278"/>
    </row>
    <row r="7503" spans="1:7" ht="24" customHeight="1" x14ac:dyDescent="0.2">
      <c r="A7503" s="277" t="s">
        <v>603</v>
      </c>
      <c r="B7503" s="93">
        <f>Contratista</f>
        <v>0</v>
      </c>
      <c r="C7503" s="90"/>
      <c r="D7503" s="90"/>
      <c r="E7503" s="90"/>
      <c r="F7503" s="96"/>
      <c r="G7503" s="279"/>
    </row>
    <row r="7504" spans="1:7" ht="24" customHeight="1" x14ac:dyDescent="0.2">
      <c r="A7504" s="277" t="s">
        <v>24</v>
      </c>
      <c r="B7504" s="93" t="str">
        <f>Obra</f>
        <v>EXTRACCION DE MANGRULLO EXISTENTE, PROVISION DE NUEVO MANGRULLO Y REFUNCIONALIZACION DE JUEGOS DE NIÑOS EN PARQUE DE MAYO</v>
      </c>
      <c r="C7504" s="90"/>
      <c r="D7504" s="90"/>
      <c r="E7504" s="90"/>
      <c r="F7504" s="96" t="s">
        <v>38</v>
      </c>
      <c r="G7504" s="280">
        <f>Fecha_Base</f>
        <v>44865</v>
      </c>
    </row>
    <row r="7505" spans="1:123" ht="24" customHeight="1" x14ac:dyDescent="0.2">
      <c r="A7505" s="281" t="s">
        <v>601</v>
      </c>
      <c r="B7505" s="91" t="str">
        <f>Ubicación</f>
        <v>CAPITAL</v>
      </c>
      <c r="C7505" s="91"/>
      <c r="D7505" s="97"/>
      <c r="E7505" s="98"/>
      <c r="G7505" s="282"/>
    </row>
    <row r="7506" spans="1:123" ht="24" customHeight="1" x14ac:dyDescent="0.2">
      <c r="A7506" s="281" t="s">
        <v>39</v>
      </c>
      <c r="B7506" s="100" t="str">
        <f>IFERROR(VALUE(LEFT(B7507,FIND(".",B7507)-1)),"")</f>
        <v/>
      </c>
      <c r="C7506" s="92" t="str">
        <f>IFERROR(VLOOKUP(B7506,Tabla_CyP,2,FALSE),"")</f>
        <v/>
      </c>
      <c r="E7506" s="98"/>
      <c r="G7506" s="282"/>
    </row>
    <row r="7507" spans="1:123" ht="24" customHeight="1" x14ac:dyDescent="0.2">
      <c r="A7507" s="281" t="s">
        <v>25</v>
      </c>
      <c r="B7507" s="101" t="str">
        <f>IFERROR(VLOOKUP(COUNTIF($A$1:A7507,"ANALISIS DE PRECIOS"),Tabla_NumeroItem,2,FALSE),"")</f>
        <v/>
      </c>
      <c r="C7507" s="92" t="str">
        <f>IFERROR(VLOOKUP(B7507,Tabla_CyP,2,FALSE),"")</f>
        <v/>
      </c>
      <c r="D7507" s="97"/>
      <c r="E7507" s="98"/>
      <c r="F7507" s="96" t="s">
        <v>26</v>
      </c>
      <c r="G7507" s="283" t="str">
        <f>IFERROR(VLOOKUP(B7507,Tabla_CyP,4,FALSE),"")</f>
        <v/>
      </c>
    </row>
    <row r="7508" spans="1:123" ht="24" customHeight="1" x14ac:dyDescent="0.2">
      <c r="A7508" s="281"/>
      <c r="B7508" s="91"/>
      <c r="D7508" s="97"/>
      <c r="E7508" s="98"/>
      <c r="G7508" s="282"/>
    </row>
    <row r="7509" spans="1:123" ht="24" customHeight="1" x14ac:dyDescent="0.2">
      <c r="A7509" s="334" t="s">
        <v>507</v>
      </c>
      <c r="B7509" s="335"/>
      <c r="C7509" s="336" t="s">
        <v>0</v>
      </c>
      <c r="D7509" s="336" t="s">
        <v>27</v>
      </c>
      <c r="E7509" s="338" t="s">
        <v>28</v>
      </c>
      <c r="F7509" s="340" t="s">
        <v>29</v>
      </c>
      <c r="G7509" s="340" t="s">
        <v>30</v>
      </c>
    </row>
    <row r="7510" spans="1:123" s="97" customFormat="1" ht="24" customHeight="1" x14ac:dyDescent="0.2">
      <c r="A7510" s="102" t="s">
        <v>508</v>
      </c>
      <c r="B7510" s="102" t="s">
        <v>509</v>
      </c>
      <c r="C7510" s="337"/>
      <c r="D7510" s="337"/>
      <c r="E7510" s="339"/>
      <c r="F7510" s="341"/>
      <c r="G7510" s="341"/>
      <c r="H7510" s="230"/>
      <c r="I7510" s="230"/>
      <c r="J7510" s="230"/>
      <c r="K7510" s="230"/>
      <c r="L7510" s="230"/>
      <c r="M7510" s="230"/>
      <c r="N7510" s="230"/>
      <c r="O7510" s="230"/>
      <c r="P7510" s="230"/>
      <c r="Q7510" s="230"/>
      <c r="R7510" s="230"/>
      <c r="S7510" s="230"/>
      <c r="T7510" s="230"/>
      <c r="U7510" s="230"/>
      <c r="V7510" s="230"/>
      <c r="W7510" s="230"/>
      <c r="X7510" s="230"/>
      <c r="Y7510" s="230"/>
      <c r="Z7510" s="230"/>
      <c r="AA7510" s="230"/>
      <c r="AB7510" s="230"/>
      <c r="AC7510" s="230"/>
      <c r="AD7510" s="230"/>
      <c r="AE7510" s="230"/>
      <c r="AF7510" s="230"/>
      <c r="AG7510" s="230"/>
      <c r="AH7510" s="230"/>
      <c r="AI7510" s="230"/>
      <c r="AJ7510" s="230"/>
      <c r="AK7510" s="230"/>
      <c r="AL7510" s="230"/>
      <c r="AM7510" s="230"/>
      <c r="AN7510" s="230"/>
      <c r="AO7510" s="230"/>
      <c r="AP7510" s="230"/>
      <c r="AQ7510" s="230"/>
      <c r="AR7510" s="230"/>
      <c r="AS7510" s="230"/>
      <c r="AT7510" s="230"/>
      <c r="AU7510" s="230"/>
      <c r="AV7510" s="230"/>
      <c r="AW7510" s="230"/>
      <c r="AX7510" s="230"/>
      <c r="AY7510" s="230"/>
      <c r="AZ7510" s="230"/>
      <c r="BA7510" s="230"/>
      <c r="BB7510" s="230"/>
      <c r="BC7510" s="230"/>
      <c r="BD7510" s="230"/>
      <c r="BE7510" s="230"/>
      <c r="BF7510" s="230"/>
      <c r="BG7510" s="230"/>
      <c r="BH7510" s="230"/>
      <c r="BI7510" s="230"/>
      <c r="BJ7510" s="230"/>
      <c r="BK7510" s="230"/>
      <c r="BL7510" s="230"/>
      <c r="BM7510" s="230"/>
      <c r="BN7510" s="230"/>
      <c r="BO7510" s="230"/>
      <c r="BP7510" s="230"/>
      <c r="BQ7510" s="230"/>
      <c r="BR7510" s="230"/>
      <c r="BS7510" s="230"/>
      <c r="BT7510" s="230"/>
      <c r="BU7510" s="230"/>
      <c r="BV7510" s="230"/>
      <c r="BW7510" s="230"/>
      <c r="BX7510" s="230"/>
      <c r="BY7510" s="230"/>
      <c r="BZ7510" s="230"/>
      <c r="CA7510" s="230"/>
      <c r="CB7510" s="230"/>
      <c r="CC7510" s="230"/>
      <c r="CD7510" s="230"/>
      <c r="CE7510" s="230"/>
      <c r="CF7510" s="230"/>
      <c r="CG7510" s="230"/>
      <c r="CH7510" s="230"/>
      <c r="CI7510" s="230"/>
      <c r="CJ7510" s="230"/>
      <c r="CK7510" s="230"/>
      <c r="CL7510" s="230"/>
      <c r="CM7510" s="230"/>
      <c r="CN7510" s="230"/>
      <c r="CO7510" s="230"/>
      <c r="CP7510" s="230"/>
      <c r="CQ7510" s="230"/>
      <c r="CR7510" s="230"/>
      <c r="CS7510" s="230"/>
      <c r="CT7510" s="230"/>
      <c r="CU7510" s="230"/>
      <c r="CV7510" s="230"/>
      <c r="CW7510" s="230"/>
      <c r="CX7510" s="230"/>
      <c r="CY7510" s="230"/>
      <c r="CZ7510" s="230"/>
      <c r="DA7510" s="230"/>
      <c r="DB7510" s="230"/>
      <c r="DC7510" s="230"/>
      <c r="DD7510" s="230"/>
      <c r="DE7510" s="230"/>
      <c r="DF7510" s="230"/>
      <c r="DG7510" s="230"/>
      <c r="DH7510" s="230"/>
      <c r="DI7510" s="230"/>
      <c r="DJ7510" s="230"/>
      <c r="DK7510" s="230"/>
      <c r="DL7510" s="230"/>
      <c r="DM7510" s="230"/>
      <c r="DN7510" s="230"/>
      <c r="DO7510" s="230"/>
      <c r="DP7510" s="230"/>
      <c r="DQ7510" s="230"/>
      <c r="DR7510" s="230"/>
      <c r="DS7510" s="230"/>
    </row>
    <row r="7511" spans="1:123" ht="24" customHeight="1" x14ac:dyDescent="0.2">
      <c r="A7511" s="284"/>
      <c r="B7511" s="103"/>
      <c r="C7511" s="143" t="s">
        <v>604</v>
      </c>
      <c r="D7511" s="104"/>
      <c r="E7511" s="105"/>
      <c r="F7511" s="106"/>
      <c r="G7511" s="285"/>
    </row>
    <row r="7512" spans="1:123" s="229" customFormat="1" ht="24" customHeight="1" x14ac:dyDescent="0.2">
      <c r="A7512" s="224" t="str">
        <f t="shared" ref="A7512:A7525" si="2251">IFERROR(VLOOKUP(C7512,Tabla_Insumos,4,FALSE),"")</f>
        <v/>
      </c>
      <c r="B7512" s="222" t="str">
        <f>IFERROR(VLOOKUP(C7512,Tabla_Insumos,5,FALSE),"")</f>
        <v/>
      </c>
      <c r="C7512" s="223"/>
      <c r="D7512" s="224" t="str">
        <f t="shared" ref="D7512:D7525" si="2252">IFERROR(VLOOKUP(C7512,Tabla_Insumos,2,FALSE),"")</f>
        <v/>
      </c>
      <c r="E7512" s="225"/>
      <c r="F7512" s="226">
        <f t="shared" ref="F7512:F7525" si="2253">IFERROR(VLOOKUP(C7512,Tabla_Insumos,3,FALSE),0)</f>
        <v>0</v>
      </c>
      <c r="G7512" s="286">
        <f>ROUND(E7512*F7512,2)</f>
        <v>0</v>
      </c>
    </row>
    <row r="7513" spans="1:123" s="229" customFormat="1" ht="24" customHeight="1" x14ac:dyDescent="0.2">
      <c r="A7513" s="224" t="str">
        <f t="shared" si="2251"/>
        <v/>
      </c>
      <c r="B7513" s="222" t="str">
        <f t="shared" ref="B7513:B7525" si="2254">IFERROR(VLOOKUP(C7513,Tabla_Insumos,5,FALSE),"")</f>
        <v/>
      </c>
      <c r="C7513" s="223"/>
      <c r="D7513" s="224" t="str">
        <f t="shared" si="2252"/>
        <v/>
      </c>
      <c r="E7513" s="225"/>
      <c r="F7513" s="226">
        <f t="shared" si="2253"/>
        <v>0</v>
      </c>
      <c r="G7513" s="286">
        <f t="shared" ref="G7513:G7525" si="2255">ROUND(E7513*F7513,2)</f>
        <v>0</v>
      </c>
    </row>
    <row r="7514" spans="1:123" s="229" customFormat="1" ht="24" customHeight="1" x14ac:dyDescent="0.2">
      <c r="A7514" s="224" t="str">
        <f t="shared" si="2251"/>
        <v/>
      </c>
      <c r="B7514" s="222" t="str">
        <f t="shared" si="2254"/>
        <v/>
      </c>
      <c r="C7514" s="223"/>
      <c r="D7514" s="224" t="str">
        <f t="shared" si="2252"/>
        <v/>
      </c>
      <c r="E7514" s="225"/>
      <c r="F7514" s="226">
        <f t="shared" si="2253"/>
        <v>0</v>
      </c>
      <c r="G7514" s="286">
        <f t="shared" si="2255"/>
        <v>0</v>
      </c>
    </row>
    <row r="7515" spans="1:123" s="229" customFormat="1" ht="24" customHeight="1" x14ac:dyDescent="0.2">
      <c r="A7515" s="224" t="str">
        <f t="shared" si="2251"/>
        <v/>
      </c>
      <c r="B7515" s="222" t="str">
        <f t="shared" si="2254"/>
        <v/>
      </c>
      <c r="C7515" s="223"/>
      <c r="D7515" s="224" t="str">
        <f t="shared" si="2252"/>
        <v/>
      </c>
      <c r="E7515" s="225"/>
      <c r="F7515" s="226">
        <f t="shared" si="2253"/>
        <v>0</v>
      </c>
      <c r="G7515" s="286">
        <f t="shared" si="2255"/>
        <v>0</v>
      </c>
    </row>
    <row r="7516" spans="1:123" s="229" customFormat="1" ht="24" customHeight="1" x14ac:dyDescent="0.2">
      <c r="A7516" s="224" t="str">
        <f t="shared" si="2251"/>
        <v/>
      </c>
      <c r="B7516" s="222" t="str">
        <f t="shared" si="2254"/>
        <v/>
      </c>
      <c r="C7516" s="223"/>
      <c r="D7516" s="224" t="str">
        <f t="shared" si="2252"/>
        <v/>
      </c>
      <c r="E7516" s="225"/>
      <c r="F7516" s="226">
        <f t="shared" si="2253"/>
        <v>0</v>
      </c>
      <c r="G7516" s="286">
        <f t="shared" si="2255"/>
        <v>0</v>
      </c>
    </row>
    <row r="7517" spans="1:123" s="229" customFormat="1" ht="24" customHeight="1" x14ac:dyDescent="0.2">
      <c r="A7517" s="224" t="str">
        <f t="shared" si="2251"/>
        <v/>
      </c>
      <c r="B7517" s="222" t="str">
        <f t="shared" si="2254"/>
        <v/>
      </c>
      <c r="C7517" s="223"/>
      <c r="D7517" s="224" t="str">
        <f t="shared" si="2252"/>
        <v/>
      </c>
      <c r="E7517" s="225"/>
      <c r="F7517" s="226">
        <f t="shared" si="2253"/>
        <v>0</v>
      </c>
      <c r="G7517" s="286">
        <f t="shared" si="2255"/>
        <v>0</v>
      </c>
    </row>
    <row r="7518" spans="1:123" s="229" customFormat="1" ht="24" customHeight="1" x14ac:dyDescent="0.2">
      <c r="A7518" s="224" t="str">
        <f t="shared" si="2251"/>
        <v/>
      </c>
      <c r="B7518" s="222" t="str">
        <f t="shared" si="2254"/>
        <v/>
      </c>
      <c r="C7518" s="223"/>
      <c r="D7518" s="224" t="str">
        <f t="shared" si="2252"/>
        <v/>
      </c>
      <c r="E7518" s="225"/>
      <c r="F7518" s="226">
        <f t="shared" si="2253"/>
        <v>0</v>
      </c>
      <c r="G7518" s="286">
        <f t="shared" si="2255"/>
        <v>0</v>
      </c>
    </row>
    <row r="7519" spans="1:123" s="229" customFormat="1" ht="24" customHeight="1" x14ac:dyDescent="0.2">
      <c r="A7519" s="224" t="str">
        <f t="shared" si="2251"/>
        <v/>
      </c>
      <c r="B7519" s="222" t="str">
        <f t="shared" si="2254"/>
        <v/>
      </c>
      <c r="C7519" s="223"/>
      <c r="D7519" s="224" t="str">
        <f t="shared" si="2252"/>
        <v/>
      </c>
      <c r="E7519" s="225"/>
      <c r="F7519" s="226">
        <f t="shared" si="2253"/>
        <v>0</v>
      </c>
      <c r="G7519" s="286">
        <f t="shared" si="2255"/>
        <v>0</v>
      </c>
    </row>
    <row r="7520" spans="1:123" s="229" customFormat="1" ht="24" customHeight="1" x14ac:dyDescent="0.2">
      <c r="A7520" s="224" t="str">
        <f t="shared" si="2251"/>
        <v/>
      </c>
      <c r="B7520" s="222" t="str">
        <f t="shared" si="2254"/>
        <v/>
      </c>
      <c r="C7520" s="223"/>
      <c r="D7520" s="224" t="str">
        <f t="shared" si="2252"/>
        <v/>
      </c>
      <c r="E7520" s="225"/>
      <c r="F7520" s="226">
        <f t="shared" si="2253"/>
        <v>0</v>
      </c>
      <c r="G7520" s="286">
        <f t="shared" si="2255"/>
        <v>0</v>
      </c>
    </row>
    <row r="7521" spans="1:7" s="229" customFormat="1" ht="24" customHeight="1" x14ac:dyDescent="0.2">
      <c r="A7521" s="224" t="str">
        <f t="shared" si="2251"/>
        <v/>
      </c>
      <c r="B7521" s="222" t="str">
        <f t="shared" si="2254"/>
        <v/>
      </c>
      <c r="C7521" s="223"/>
      <c r="D7521" s="224" t="str">
        <f t="shared" si="2252"/>
        <v/>
      </c>
      <c r="E7521" s="225"/>
      <c r="F7521" s="226">
        <f t="shared" si="2253"/>
        <v>0</v>
      </c>
      <c r="G7521" s="286">
        <f t="shared" si="2255"/>
        <v>0</v>
      </c>
    </row>
    <row r="7522" spans="1:7" s="229" customFormat="1" ht="24" customHeight="1" x14ac:dyDescent="0.2">
      <c r="A7522" s="224" t="str">
        <f t="shared" si="2251"/>
        <v/>
      </c>
      <c r="B7522" s="222" t="str">
        <f t="shared" si="2254"/>
        <v/>
      </c>
      <c r="C7522" s="223"/>
      <c r="D7522" s="224" t="str">
        <f t="shared" si="2252"/>
        <v/>
      </c>
      <c r="E7522" s="225"/>
      <c r="F7522" s="226">
        <f t="shared" si="2253"/>
        <v>0</v>
      </c>
      <c r="G7522" s="286">
        <f t="shared" si="2255"/>
        <v>0</v>
      </c>
    </row>
    <row r="7523" spans="1:7" s="229" customFormat="1" ht="24" customHeight="1" x14ac:dyDescent="0.2">
      <c r="A7523" s="224" t="str">
        <f t="shared" si="2251"/>
        <v/>
      </c>
      <c r="B7523" s="222" t="str">
        <f t="shared" si="2254"/>
        <v/>
      </c>
      <c r="C7523" s="223"/>
      <c r="D7523" s="224" t="str">
        <f t="shared" si="2252"/>
        <v/>
      </c>
      <c r="E7523" s="225"/>
      <c r="F7523" s="226">
        <f t="shared" si="2253"/>
        <v>0</v>
      </c>
      <c r="G7523" s="286">
        <f t="shared" si="2255"/>
        <v>0</v>
      </c>
    </row>
    <row r="7524" spans="1:7" s="229" customFormat="1" ht="24" customHeight="1" x14ac:dyDescent="0.2">
      <c r="A7524" s="224" t="str">
        <f t="shared" si="2251"/>
        <v/>
      </c>
      <c r="B7524" s="222" t="str">
        <f t="shared" si="2254"/>
        <v/>
      </c>
      <c r="C7524" s="223"/>
      <c r="D7524" s="224" t="str">
        <f t="shared" si="2252"/>
        <v/>
      </c>
      <c r="E7524" s="225"/>
      <c r="F7524" s="226">
        <f t="shared" si="2253"/>
        <v>0</v>
      </c>
      <c r="G7524" s="286">
        <f t="shared" si="2255"/>
        <v>0</v>
      </c>
    </row>
    <row r="7525" spans="1:7" s="229" customFormat="1" ht="24" customHeight="1" x14ac:dyDescent="0.2">
      <c r="A7525" s="224" t="str">
        <f t="shared" si="2251"/>
        <v/>
      </c>
      <c r="B7525" s="222" t="str">
        <f t="shared" si="2254"/>
        <v/>
      </c>
      <c r="C7525" s="223"/>
      <c r="D7525" s="224" t="str">
        <f t="shared" si="2252"/>
        <v/>
      </c>
      <c r="E7525" s="225"/>
      <c r="F7525" s="227">
        <f t="shared" si="2253"/>
        <v>0</v>
      </c>
      <c r="G7525" s="286">
        <f t="shared" si="2255"/>
        <v>0</v>
      </c>
    </row>
    <row r="7526" spans="1:7" ht="24" customHeight="1" x14ac:dyDescent="0.2">
      <c r="A7526" s="287"/>
      <c r="D7526" s="97"/>
      <c r="E7526" s="98"/>
      <c r="F7526" s="273" t="s">
        <v>31</v>
      </c>
      <c r="G7526" s="288">
        <f>SUBTOTAL(9,G7512:G7525)</f>
        <v>0</v>
      </c>
    </row>
    <row r="7527" spans="1:7" ht="24" customHeight="1" x14ac:dyDescent="0.2">
      <c r="A7527" s="287"/>
      <c r="C7527" s="107" t="s">
        <v>605</v>
      </c>
      <c r="D7527" s="97"/>
      <c r="E7527" s="98"/>
      <c r="G7527" s="289"/>
    </row>
    <row r="7528" spans="1:7" s="229" customFormat="1" ht="24" customHeight="1" x14ac:dyDescent="0.2">
      <c r="A7528" s="224" t="str">
        <f t="shared" ref="A7528:A7535" si="2256">IFERROR(VLOOKUP(C7528,Tabla_Insumos,4,FALSE),"")</f>
        <v/>
      </c>
      <c r="B7528" s="222">
        <f t="shared" ref="B7528:B7535" si="2257">IFERROR(VLOOKUP(A7528,Tabla_Indices,5,FALSE),"")</f>
        <v>0</v>
      </c>
      <c r="C7528" s="223"/>
      <c r="D7528" s="224" t="str">
        <f t="shared" ref="D7528:D7535" si="2258">IFERROR(VLOOKUP(C7528,Tabla_Insumos,2,FALSE),"")</f>
        <v/>
      </c>
      <c r="E7528" s="225"/>
      <c r="F7528" s="228">
        <f t="shared" ref="F7528:F7535" si="2259">IFERROR(VLOOKUP(C7528,Tabla_Insumos,3,FALSE),0)</f>
        <v>0</v>
      </c>
      <c r="G7528" s="286">
        <f>ROUND(E7528*F7528,2)</f>
        <v>0</v>
      </c>
    </row>
    <row r="7529" spans="1:7" s="229" customFormat="1" ht="24" customHeight="1" x14ac:dyDescent="0.2">
      <c r="A7529" s="224" t="str">
        <f t="shared" si="2256"/>
        <v/>
      </c>
      <c r="B7529" s="222">
        <f t="shared" si="2257"/>
        <v>0</v>
      </c>
      <c r="C7529" s="223"/>
      <c r="D7529" s="224" t="str">
        <f t="shared" si="2258"/>
        <v/>
      </c>
      <c r="E7529" s="225"/>
      <c r="F7529" s="228">
        <f t="shared" si="2259"/>
        <v>0</v>
      </c>
      <c r="G7529" s="286">
        <f>ROUND(E7529*F7529,2)</f>
        <v>0</v>
      </c>
    </row>
    <row r="7530" spans="1:7" s="229" customFormat="1" ht="24" customHeight="1" x14ac:dyDescent="0.2">
      <c r="A7530" s="224" t="str">
        <f t="shared" si="2256"/>
        <v/>
      </c>
      <c r="B7530" s="222">
        <f t="shared" si="2257"/>
        <v>0</v>
      </c>
      <c r="C7530" s="223"/>
      <c r="D7530" s="224" t="str">
        <f t="shared" si="2258"/>
        <v/>
      </c>
      <c r="E7530" s="225"/>
      <c r="F7530" s="228">
        <f t="shared" si="2259"/>
        <v>0</v>
      </c>
      <c r="G7530" s="286">
        <f t="shared" ref="G7530:G7535" si="2260">ROUND(E7530*F7530,2)</f>
        <v>0</v>
      </c>
    </row>
    <row r="7531" spans="1:7" s="229" customFormat="1" ht="24" customHeight="1" x14ac:dyDescent="0.2">
      <c r="A7531" s="224" t="str">
        <f t="shared" si="2256"/>
        <v/>
      </c>
      <c r="B7531" s="222">
        <f t="shared" si="2257"/>
        <v>0</v>
      </c>
      <c r="C7531" s="223"/>
      <c r="D7531" s="224" t="str">
        <f t="shared" si="2258"/>
        <v/>
      </c>
      <c r="E7531" s="225"/>
      <c r="F7531" s="228">
        <f t="shared" si="2259"/>
        <v>0</v>
      </c>
      <c r="G7531" s="286">
        <f t="shared" si="2260"/>
        <v>0</v>
      </c>
    </row>
    <row r="7532" spans="1:7" s="229" customFormat="1" ht="24" customHeight="1" x14ac:dyDescent="0.2">
      <c r="A7532" s="224" t="str">
        <f t="shared" si="2256"/>
        <v/>
      </c>
      <c r="B7532" s="222">
        <f t="shared" si="2257"/>
        <v>0</v>
      </c>
      <c r="C7532" s="223"/>
      <c r="D7532" s="224" t="str">
        <f t="shared" si="2258"/>
        <v/>
      </c>
      <c r="E7532" s="225"/>
      <c r="F7532" s="226">
        <f t="shared" si="2259"/>
        <v>0</v>
      </c>
      <c r="G7532" s="286">
        <f t="shared" si="2260"/>
        <v>0</v>
      </c>
    </row>
    <row r="7533" spans="1:7" s="229" customFormat="1" ht="24" customHeight="1" x14ac:dyDescent="0.2">
      <c r="A7533" s="224" t="str">
        <f t="shared" si="2256"/>
        <v/>
      </c>
      <c r="B7533" s="222">
        <f t="shared" si="2257"/>
        <v>0</v>
      </c>
      <c r="C7533" s="223"/>
      <c r="D7533" s="224" t="str">
        <f t="shared" si="2258"/>
        <v/>
      </c>
      <c r="E7533" s="225"/>
      <c r="F7533" s="226">
        <f t="shared" si="2259"/>
        <v>0</v>
      </c>
      <c r="G7533" s="286">
        <f t="shared" si="2260"/>
        <v>0</v>
      </c>
    </row>
    <row r="7534" spans="1:7" s="229" customFormat="1" ht="24" customHeight="1" x14ac:dyDescent="0.2">
      <c r="A7534" s="224" t="str">
        <f t="shared" si="2256"/>
        <v/>
      </c>
      <c r="B7534" s="222">
        <f t="shared" si="2257"/>
        <v>0</v>
      </c>
      <c r="C7534" s="223"/>
      <c r="D7534" s="224" t="str">
        <f t="shared" si="2258"/>
        <v/>
      </c>
      <c r="E7534" s="225"/>
      <c r="F7534" s="226">
        <f t="shared" si="2259"/>
        <v>0</v>
      </c>
      <c r="G7534" s="286">
        <f t="shared" si="2260"/>
        <v>0</v>
      </c>
    </row>
    <row r="7535" spans="1:7" s="229" customFormat="1" ht="24" customHeight="1" x14ac:dyDescent="0.2">
      <c r="A7535" s="224" t="str">
        <f t="shared" si="2256"/>
        <v/>
      </c>
      <c r="B7535" s="222">
        <f t="shared" si="2257"/>
        <v>0</v>
      </c>
      <c r="C7535" s="223"/>
      <c r="D7535" s="224" t="str">
        <f t="shared" si="2258"/>
        <v/>
      </c>
      <c r="E7535" s="225"/>
      <c r="F7535" s="226">
        <f t="shared" si="2259"/>
        <v>0</v>
      </c>
      <c r="G7535" s="286">
        <f t="shared" si="2260"/>
        <v>0</v>
      </c>
    </row>
    <row r="7536" spans="1:7" ht="24" customHeight="1" x14ac:dyDescent="0.2">
      <c r="A7536" s="287"/>
      <c r="D7536" s="97"/>
      <c r="E7536" s="98"/>
      <c r="F7536" s="273" t="s">
        <v>32</v>
      </c>
      <c r="G7536" s="288">
        <f>SUBTOTAL(9,G7528:G7535)</f>
        <v>0</v>
      </c>
    </row>
    <row r="7537" spans="1:7" ht="24" customHeight="1" x14ac:dyDescent="0.2">
      <c r="A7537" s="287"/>
      <c r="C7537" s="107" t="s">
        <v>606</v>
      </c>
      <c r="D7537" s="97"/>
      <c r="E7537" s="98"/>
      <c r="G7537" s="289"/>
    </row>
    <row r="7538" spans="1:7" s="229" customFormat="1" ht="24" customHeight="1" x14ac:dyDescent="0.2">
      <c r="A7538" s="224" t="str">
        <f t="shared" ref="A7538:A7546" si="2261">IFERROR(VLOOKUP(C7538,Tabla_Insumos,4,FALSE),"")</f>
        <v/>
      </c>
      <c r="B7538" s="222" t="str">
        <f t="shared" ref="B7538:B7546" si="2262">IFERROR(VLOOKUP(C7538,Tabla_Insumos,5,FALSE),"")</f>
        <v/>
      </c>
      <c r="C7538" s="223"/>
      <c r="D7538" s="224" t="str">
        <f t="shared" ref="D7538:D7546" si="2263">IFERROR(VLOOKUP(C7538,Tabla_Insumos,2,FALSE),"")</f>
        <v/>
      </c>
      <c r="E7538" s="225"/>
      <c r="F7538" s="226">
        <f t="shared" ref="F7538:F7546" si="2264">IFERROR(VLOOKUP(C7538,Tabla_Insumos,3,FALSE),0)</f>
        <v>0</v>
      </c>
      <c r="G7538" s="286">
        <f t="shared" ref="G7538:G7546" si="2265">ROUND(E7538*F7538,2)</f>
        <v>0</v>
      </c>
    </row>
    <row r="7539" spans="1:7" s="229" customFormat="1" ht="24" customHeight="1" x14ac:dyDescent="0.2">
      <c r="A7539" s="224" t="str">
        <f t="shared" si="2261"/>
        <v/>
      </c>
      <c r="B7539" s="222" t="str">
        <f t="shared" si="2262"/>
        <v/>
      </c>
      <c r="C7539" s="223"/>
      <c r="D7539" s="224" t="str">
        <f t="shared" si="2263"/>
        <v/>
      </c>
      <c r="E7539" s="225"/>
      <c r="F7539" s="226">
        <f t="shared" si="2264"/>
        <v>0</v>
      </c>
      <c r="G7539" s="286">
        <f t="shared" si="2265"/>
        <v>0</v>
      </c>
    </row>
    <row r="7540" spans="1:7" s="229" customFormat="1" ht="24" customHeight="1" x14ac:dyDescent="0.2">
      <c r="A7540" s="224" t="str">
        <f t="shared" si="2261"/>
        <v/>
      </c>
      <c r="B7540" s="222" t="str">
        <f t="shared" si="2262"/>
        <v/>
      </c>
      <c r="C7540" s="223"/>
      <c r="D7540" s="224" t="str">
        <f t="shared" si="2263"/>
        <v/>
      </c>
      <c r="E7540" s="225"/>
      <c r="F7540" s="226">
        <f t="shared" si="2264"/>
        <v>0</v>
      </c>
      <c r="G7540" s="286">
        <f t="shared" si="2265"/>
        <v>0</v>
      </c>
    </row>
    <row r="7541" spans="1:7" s="229" customFormat="1" ht="24" customHeight="1" x14ac:dyDescent="0.2">
      <c r="A7541" s="224" t="str">
        <f t="shared" si="2261"/>
        <v/>
      </c>
      <c r="B7541" s="222" t="str">
        <f t="shared" si="2262"/>
        <v/>
      </c>
      <c r="C7541" s="223"/>
      <c r="D7541" s="224" t="str">
        <f t="shared" si="2263"/>
        <v/>
      </c>
      <c r="E7541" s="225"/>
      <c r="F7541" s="226">
        <f t="shared" si="2264"/>
        <v>0</v>
      </c>
      <c r="G7541" s="286">
        <f t="shared" si="2265"/>
        <v>0</v>
      </c>
    </row>
    <row r="7542" spans="1:7" s="229" customFormat="1" ht="24" customHeight="1" x14ac:dyDescent="0.2">
      <c r="A7542" s="224" t="str">
        <f t="shared" si="2261"/>
        <v/>
      </c>
      <c r="B7542" s="222" t="str">
        <f t="shared" si="2262"/>
        <v/>
      </c>
      <c r="C7542" s="223"/>
      <c r="D7542" s="224" t="str">
        <f t="shared" si="2263"/>
        <v/>
      </c>
      <c r="E7542" s="225"/>
      <c r="F7542" s="226">
        <f t="shared" si="2264"/>
        <v>0</v>
      </c>
      <c r="G7542" s="286">
        <f t="shared" si="2265"/>
        <v>0</v>
      </c>
    </row>
    <row r="7543" spans="1:7" s="229" customFormat="1" ht="24" customHeight="1" x14ac:dyDescent="0.2">
      <c r="A7543" s="224" t="str">
        <f t="shared" si="2261"/>
        <v/>
      </c>
      <c r="B7543" s="222" t="str">
        <f t="shared" si="2262"/>
        <v/>
      </c>
      <c r="C7543" s="223"/>
      <c r="D7543" s="224" t="str">
        <f t="shared" si="2263"/>
        <v/>
      </c>
      <c r="E7543" s="225"/>
      <c r="F7543" s="226">
        <f t="shared" si="2264"/>
        <v>0</v>
      </c>
      <c r="G7543" s="286">
        <f t="shared" si="2265"/>
        <v>0</v>
      </c>
    </row>
    <row r="7544" spans="1:7" s="229" customFormat="1" ht="24" customHeight="1" x14ac:dyDescent="0.2">
      <c r="A7544" s="224" t="str">
        <f t="shared" si="2261"/>
        <v/>
      </c>
      <c r="B7544" s="222" t="str">
        <f t="shared" si="2262"/>
        <v/>
      </c>
      <c r="C7544" s="223"/>
      <c r="D7544" s="224" t="str">
        <f t="shared" si="2263"/>
        <v/>
      </c>
      <c r="E7544" s="225"/>
      <c r="F7544" s="226">
        <f t="shared" si="2264"/>
        <v>0</v>
      </c>
      <c r="G7544" s="286">
        <f t="shared" si="2265"/>
        <v>0</v>
      </c>
    </row>
    <row r="7545" spans="1:7" s="229" customFormat="1" ht="24" customHeight="1" x14ac:dyDescent="0.2">
      <c r="A7545" s="224" t="str">
        <f t="shared" si="2261"/>
        <v/>
      </c>
      <c r="B7545" s="222" t="str">
        <f t="shared" si="2262"/>
        <v/>
      </c>
      <c r="C7545" s="223"/>
      <c r="D7545" s="224" t="str">
        <f t="shared" si="2263"/>
        <v/>
      </c>
      <c r="E7545" s="225"/>
      <c r="F7545" s="226">
        <f t="shared" si="2264"/>
        <v>0</v>
      </c>
      <c r="G7545" s="286">
        <f t="shared" si="2265"/>
        <v>0</v>
      </c>
    </row>
    <row r="7546" spans="1:7" s="229" customFormat="1" ht="24" customHeight="1" x14ac:dyDescent="0.2">
      <c r="A7546" s="224" t="str">
        <f t="shared" si="2261"/>
        <v/>
      </c>
      <c r="B7546" s="222" t="str">
        <f t="shared" si="2262"/>
        <v/>
      </c>
      <c r="C7546" s="223"/>
      <c r="D7546" s="224" t="str">
        <f t="shared" si="2263"/>
        <v/>
      </c>
      <c r="E7546" s="225"/>
      <c r="F7546" s="226">
        <f t="shared" si="2264"/>
        <v>0</v>
      </c>
      <c r="G7546" s="286">
        <f t="shared" si="2265"/>
        <v>0</v>
      </c>
    </row>
    <row r="7547" spans="1:7" ht="24" customHeight="1" x14ac:dyDescent="0.2">
      <c r="A7547" s="290"/>
      <c r="B7547" s="97"/>
      <c r="D7547" s="97"/>
      <c r="E7547" s="98"/>
      <c r="F7547" s="273" t="s">
        <v>33</v>
      </c>
      <c r="G7547" s="288">
        <f>SUBTOTAL(9,G7538:G7546)</f>
        <v>0</v>
      </c>
    </row>
    <row r="7548" spans="1:7" ht="24" customHeight="1" x14ac:dyDescent="0.2">
      <c r="A7548" s="291"/>
      <c r="B7548" s="97"/>
      <c r="D7548" s="97"/>
      <c r="E7548" s="98"/>
      <c r="G7548" s="289"/>
    </row>
    <row r="7549" spans="1:7" ht="24" customHeight="1" x14ac:dyDescent="0.2">
      <c r="A7549" s="292" t="str">
        <f>B7507</f>
        <v/>
      </c>
      <c r="B7549" s="293" t="str">
        <f>C7507</f>
        <v/>
      </c>
      <c r="C7549" s="104"/>
      <c r="D7549" s="104" t="s">
        <v>34</v>
      </c>
      <c r="E7549" s="105"/>
      <c r="F7549" s="295" t="s">
        <v>35</v>
      </c>
      <c r="G7549" s="294">
        <f>SUBTOTAL(9,G7512:G7548)</f>
        <v>0</v>
      </c>
    </row>
    <row r="7551" spans="1:7" ht="24" customHeight="1" x14ac:dyDescent="0.2">
      <c r="A7551" s="274" t="s">
        <v>37</v>
      </c>
      <c r="B7551" s="275"/>
      <c r="C7551" s="275"/>
      <c r="D7551" s="275"/>
      <c r="E7551" s="275"/>
      <c r="F7551" s="275"/>
      <c r="G7551" s="276"/>
    </row>
    <row r="7552" spans="1:7" ht="24" customHeight="1" x14ac:dyDescent="0.2">
      <c r="A7552" s="277" t="s">
        <v>602</v>
      </c>
      <c r="B7552" s="93" t="str">
        <f>Comitente</f>
        <v>DIRECCION PROVINCIAL DE ESPACIOS VERDES</v>
      </c>
      <c r="C7552" s="89"/>
      <c r="D7552" s="94"/>
      <c r="E7552" s="94"/>
      <c r="F7552" s="95"/>
      <c r="G7552" s="278"/>
    </row>
    <row r="7553" spans="1:123" ht="24" customHeight="1" x14ac:dyDescent="0.2">
      <c r="A7553" s="277" t="s">
        <v>603</v>
      </c>
      <c r="B7553" s="93">
        <f>Contratista</f>
        <v>0</v>
      </c>
      <c r="C7553" s="90"/>
      <c r="D7553" s="90"/>
      <c r="E7553" s="90"/>
      <c r="F7553" s="96"/>
      <c r="G7553" s="279"/>
    </row>
    <row r="7554" spans="1:123" ht="24" customHeight="1" x14ac:dyDescent="0.2">
      <c r="A7554" s="277" t="s">
        <v>24</v>
      </c>
      <c r="B7554" s="93" t="str">
        <f>Obra</f>
        <v>EXTRACCION DE MANGRULLO EXISTENTE, PROVISION DE NUEVO MANGRULLO Y REFUNCIONALIZACION DE JUEGOS DE NIÑOS EN PARQUE DE MAYO</v>
      </c>
      <c r="C7554" s="90"/>
      <c r="D7554" s="90"/>
      <c r="E7554" s="90"/>
      <c r="F7554" s="96" t="s">
        <v>38</v>
      </c>
      <c r="G7554" s="280">
        <f>Fecha_Base</f>
        <v>44865</v>
      </c>
    </row>
    <row r="7555" spans="1:123" ht="24" customHeight="1" x14ac:dyDescent="0.2">
      <c r="A7555" s="281" t="s">
        <v>601</v>
      </c>
      <c r="B7555" s="91" t="str">
        <f>Ubicación</f>
        <v>CAPITAL</v>
      </c>
      <c r="C7555" s="91"/>
      <c r="D7555" s="97"/>
      <c r="E7555" s="98"/>
      <c r="G7555" s="282"/>
    </row>
    <row r="7556" spans="1:123" ht="24" customHeight="1" x14ac:dyDescent="0.2">
      <c r="A7556" s="281" t="s">
        <v>39</v>
      </c>
      <c r="B7556" s="100" t="str">
        <f>IFERROR(VALUE(LEFT(B7557,FIND(".",B7557)-1)),"")</f>
        <v/>
      </c>
      <c r="C7556" s="92" t="str">
        <f>IFERROR(VLOOKUP(B7556,Tabla_CyP,2,FALSE),"")</f>
        <v/>
      </c>
      <c r="E7556" s="98"/>
      <c r="G7556" s="282"/>
    </row>
    <row r="7557" spans="1:123" ht="24" customHeight="1" x14ac:dyDescent="0.2">
      <c r="A7557" s="281" t="s">
        <v>25</v>
      </c>
      <c r="B7557" s="101" t="str">
        <f>IFERROR(VLOOKUP(COUNTIF($A$1:A7557,"ANALISIS DE PRECIOS"),Tabla_NumeroItem,2,FALSE),"")</f>
        <v/>
      </c>
      <c r="C7557" s="92" t="str">
        <f>IFERROR(VLOOKUP(B7557,Tabla_CyP,2,FALSE),"")</f>
        <v/>
      </c>
      <c r="D7557" s="97"/>
      <c r="E7557" s="98"/>
      <c r="F7557" s="96" t="s">
        <v>26</v>
      </c>
      <c r="G7557" s="283" t="str">
        <f>IFERROR(VLOOKUP(B7557,Tabla_CyP,4,FALSE),"")</f>
        <v/>
      </c>
    </row>
    <row r="7558" spans="1:123" ht="24" customHeight="1" x14ac:dyDescent="0.2">
      <c r="A7558" s="281"/>
      <c r="B7558" s="91"/>
      <c r="D7558" s="97"/>
      <c r="E7558" s="98"/>
      <c r="G7558" s="282"/>
    </row>
    <row r="7559" spans="1:123" ht="24" customHeight="1" x14ac:dyDescent="0.2">
      <c r="A7559" s="334" t="s">
        <v>507</v>
      </c>
      <c r="B7559" s="335"/>
      <c r="C7559" s="336" t="s">
        <v>0</v>
      </c>
      <c r="D7559" s="336" t="s">
        <v>27</v>
      </c>
      <c r="E7559" s="338" t="s">
        <v>28</v>
      </c>
      <c r="F7559" s="340" t="s">
        <v>29</v>
      </c>
      <c r="G7559" s="340" t="s">
        <v>30</v>
      </c>
    </row>
    <row r="7560" spans="1:123" s="97" customFormat="1" ht="24" customHeight="1" x14ac:dyDescent="0.2">
      <c r="A7560" s="102" t="s">
        <v>508</v>
      </c>
      <c r="B7560" s="102" t="s">
        <v>509</v>
      </c>
      <c r="C7560" s="337"/>
      <c r="D7560" s="337"/>
      <c r="E7560" s="339"/>
      <c r="F7560" s="341"/>
      <c r="G7560" s="341"/>
      <c r="H7560" s="230"/>
      <c r="I7560" s="230"/>
      <c r="J7560" s="230"/>
      <c r="K7560" s="230"/>
      <c r="L7560" s="230"/>
      <c r="M7560" s="230"/>
      <c r="N7560" s="230"/>
      <c r="O7560" s="230"/>
      <c r="P7560" s="230"/>
      <c r="Q7560" s="230"/>
      <c r="R7560" s="230"/>
      <c r="S7560" s="230"/>
      <c r="T7560" s="230"/>
      <c r="U7560" s="230"/>
      <c r="V7560" s="230"/>
      <c r="W7560" s="230"/>
      <c r="X7560" s="230"/>
      <c r="Y7560" s="230"/>
      <c r="Z7560" s="230"/>
      <c r="AA7560" s="230"/>
      <c r="AB7560" s="230"/>
      <c r="AC7560" s="230"/>
      <c r="AD7560" s="230"/>
      <c r="AE7560" s="230"/>
      <c r="AF7560" s="230"/>
      <c r="AG7560" s="230"/>
      <c r="AH7560" s="230"/>
      <c r="AI7560" s="230"/>
      <c r="AJ7560" s="230"/>
      <c r="AK7560" s="230"/>
      <c r="AL7560" s="230"/>
      <c r="AM7560" s="230"/>
      <c r="AN7560" s="230"/>
      <c r="AO7560" s="230"/>
      <c r="AP7560" s="230"/>
      <c r="AQ7560" s="230"/>
      <c r="AR7560" s="230"/>
      <c r="AS7560" s="230"/>
      <c r="AT7560" s="230"/>
      <c r="AU7560" s="230"/>
      <c r="AV7560" s="230"/>
      <c r="AW7560" s="230"/>
      <c r="AX7560" s="230"/>
      <c r="AY7560" s="230"/>
      <c r="AZ7560" s="230"/>
      <c r="BA7560" s="230"/>
      <c r="BB7560" s="230"/>
      <c r="BC7560" s="230"/>
      <c r="BD7560" s="230"/>
      <c r="BE7560" s="230"/>
      <c r="BF7560" s="230"/>
      <c r="BG7560" s="230"/>
      <c r="BH7560" s="230"/>
      <c r="BI7560" s="230"/>
      <c r="BJ7560" s="230"/>
      <c r="BK7560" s="230"/>
      <c r="BL7560" s="230"/>
      <c r="BM7560" s="230"/>
      <c r="BN7560" s="230"/>
      <c r="BO7560" s="230"/>
      <c r="BP7560" s="230"/>
      <c r="BQ7560" s="230"/>
      <c r="BR7560" s="230"/>
      <c r="BS7560" s="230"/>
      <c r="BT7560" s="230"/>
      <c r="BU7560" s="230"/>
      <c r="BV7560" s="230"/>
      <c r="BW7560" s="230"/>
      <c r="BX7560" s="230"/>
      <c r="BY7560" s="230"/>
      <c r="BZ7560" s="230"/>
      <c r="CA7560" s="230"/>
      <c r="CB7560" s="230"/>
      <c r="CC7560" s="230"/>
      <c r="CD7560" s="230"/>
      <c r="CE7560" s="230"/>
      <c r="CF7560" s="230"/>
      <c r="CG7560" s="230"/>
      <c r="CH7560" s="230"/>
      <c r="CI7560" s="230"/>
      <c r="CJ7560" s="230"/>
      <c r="CK7560" s="230"/>
      <c r="CL7560" s="230"/>
      <c r="CM7560" s="230"/>
      <c r="CN7560" s="230"/>
      <c r="CO7560" s="230"/>
      <c r="CP7560" s="230"/>
      <c r="CQ7560" s="230"/>
      <c r="CR7560" s="230"/>
      <c r="CS7560" s="230"/>
      <c r="CT7560" s="230"/>
      <c r="CU7560" s="230"/>
      <c r="CV7560" s="230"/>
      <c r="CW7560" s="230"/>
      <c r="CX7560" s="230"/>
      <c r="CY7560" s="230"/>
      <c r="CZ7560" s="230"/>
      <c r="DA7560" s="230"/>
      <c r="DB7560" s="230"/>
      <c r="DC7560" s="230"/>
      <c r="DD7560" s="230"/>
      <c r="DE7560" s="230"/>
      <c r="DF7560" s="230"/>
      <c r="DG7560" s="230"/>
      <c r="DH7560" s="230"/>
      <c r="DI7560" s="230"/>
      <c r="DJ7560" s="230"/>
      <c r="DK7560" s="230"/>
      <c r="DL7560" s="230"/>
      <c r="DM7560" s="230"/>
      <c r="DN7560" s="230"/>
      <c r="DO7560" s="230"/>
      <c r="DP7560" s="230"/>
      <c r="DQ7560" s="230"/>
      <c r="DR7560" s="230"/>
      <c r="DS7560" s="230"/>
    </row>
    <row r="7561" spans="1:123" ht="24" customHeight="1" x14ac:dyDescent="0.2">
      <c r="A7561" s="284"/>
      <c r="B7561" s="103"/>
      <c r="C7561" s="143" t="s">
        <v>604</v>
      </c>
      <c r="D7561" s="104"/>
      <c r="E7561" s="105"/>
      <c r="F7561" s="106"/>
      <c r="G7561" s="285"/>
    </row>
    <row r="7562" spans="1:123" s="229" customFormat="1" ht="24" customHeight="1" x14ac:dyDescent="0.2">
      <c r="A7562" s="224" t="str">
        <f t="shared" ref="A7562:A7575" si="2266">IFERROR(VLOOKUP(C7562,Tabla_Insumos,4,FALSE),"")</f>
        <v/>
      </c>
      <c r="B7562" s="222" t="str">
        <f>IFERROR(VLOOKUP(C7562,Tabla_Insumos,5,FALSE),"")</f>
        <v/>
      </c>
      <c r="C7562" s="223"/>
      <c r="D7562" s="224" t="str">
        <f t="shared" ref="D7562:D7575" si="2267">IFERROR(VLOOKUP(C7562,Tabla_Insumos,2,FALSE),"")</f>
        <v/>
      </c>
      <c r="E7562" s="225"/>
      <c r="F7562" s="226">
        <f t="shared" ref="F7562:F7575" si="2268">IFERROR(VLOOKUP(C7562,Tabla_Insumos,3,FALSE),0)</f>
        <v>0</v>
      </c>
      <c r="G7562" s="286">
        <f>ROUND(E7562*F7562,2)</f>
        <v>0</v>
      </c>
    </row>
    <row r="7563" spans="1:123" s="229" customFormat="1" ht="24" customHeight="1" x14ac:dyDescent="0.2">
      <c r="A7563" s="224" t="str">
        <f t="shared" si="2266"/>
        <v/>
      </c>
      <c r="B7563" s="222" t="str">
        <f t="shared" ref="B7563:B7575" si="2269">IFERROR(VLOOKUP(C7563,Tabla_Insumos,5,FALSE),"")</f>
        <v/>
      </c>
      <c r="C7563" s="223"/>
      <c r="D7563" s="224" t="str">
        <f t="shared" si="2267"/>
        <v/>
      </c>
      <c r="E7563" s="225"/>
      <c r="F7563" s="226">
        <f t="shared" si="2268"/>
        <v>0</v>
      </c>
      <c r="G7563" s="286">
        <f t="shared" ref="G7563:G7575" si="2270">ROUND(E7563*F7563,2)</f>
        <v>0</v>
      </c>
    </row>
    <row r="7564" spans="1:123" s="229" customFormat="1" ht="24" customHeight="1" x14ac:dyDescent="0.2">
      <c r="A7564" s="224" t="str">
        <f t="shared" si="2266"/>
        <v/>
      </c>
      <c r="B7564" s="222" t="str">
        <f t="shared" si="2269"/>
        <v/>
      </c>
      <c r="C7564" s="223"/>
      <c r="D7564" s="224" t="str">
        <f t="shared" si="2267"/>
        <v/>
      </c>
      <c r="E7564" s="225"/>
      <c r="F7564" s="226">
        <f t="shared" si="2268"/>
        <v>0</v>
      </c>
      <c r="G7564" s="286">
        <f t="shared" si="2270"/>
        <v>0</v>
      </c>
    </row>
    <row r="7565" spans="1:123" s="229" customFormat="1" ht="24" customHeight="1" x14ac:dyDescent="0.2">
      <c r="A7565" s="224" t="str">
        <f t="shared" si="2266"/>
        <v/>
      </c>
      <c r="B7565" s="222" t="str">
        <f t="shared" si="2269"/>
        <v/>
      </c>
      <c r="C7565" s="223"/>
      <c r="D7565" s="224" t="str">
        <f t="shared" si="2267"/>
        <v/>
      </c>
      <c r="E7565" s="225"/>
      <c r="F7565" s="226">
        <f t="shared" si="2268"/>
        <v>0</v>
      </c>
      <c r="G7565" s="286">
        <f t="shared" si="2270"/>
        <v>0</v>
      </c>
    </row>
    <row r="7566" spans="1:123" s="229" customFormat="1" ht="24" customHeight="1" x14ac:dyDescent="0.2">
      <c r="A7566" s="224" t="str">
        <f t="shared" si="2266"/>
        <v/>
      </c>
      <c r="B7566" s="222" t="str">
        <f t="shared" si="2269"/>
        <v/>
      </c>
      <c r="C7566" s="223"/>
      <c r="D7566" s="224" t="str">
        <f t="shared" si="2267"/>
        <v/>
      </c>
      <c r="E7566" s="225"/>
      <c r="F7566" s="226">
        <f t="shared" si="2268"/>
        <v>0</v>
      </c>
      <c r="G7566" s="286">
        <f t="shared" si="2270"/>
        <v>0</v>
      </c>
    </row>
    <row r="7567" spans="1:123" s="229" customFormat="1" ht="24" customHeight="1" x14ac:dyDescent="0.2">
      <c r="A7567" s="224" t="str">
        <f t="shared" si="2266"/>
        <v/>
      </c>
      <c r="B7567" s="222" t="str">
        <f t="shared" si="2269"/>
        <v/>
      </c>
      <c r="C7567" s="223"/>
      <c r="D7567" s="224" t="str">
        <f t="shared" si="2267"/>
        <v/>
      </c>
      <c r="E7567" s="225"/>
      <c r="F7567" s="226">
        <f t="shared" si="2268"/>
        <v>0</v>
      </c>
      <c r="G7567" s="286">
        <f t="shared" si="2270"/>
        <v>0</v>
      </c>
    </row>
    <row r="7568" spans="1:123" s="229" customFormat="1" ht="24" customHeight="1" x14ac:dyDescent="0.2">
      <c r="A7568" s="224" t="str">
        <f t="shared" si="2266"/>
        <v/>
      </c>
      <c r="B7568" s="222" t="str">
        <f t="shared" si="2269"/>
        <v/>
      </c>
      <c r="C7568" s="223"/>
      <c r="D7568" s="224" t="str">
        <f t="shared" si="2267"/>
        <v/>
      </c>
      <c r="E7568" s="225"/>
      <c r="F7568" s="226">
        <f t="shared" si="2268"/>
        <v>0</v>
      </c>
      <c r="G7568" s="286">
        <f t="shared" si="2270"/>
        <v>0</v>
      </c>
    </row>
    <row r="7569" spans="1:7" s="229" customFormat="1" ht="24" customHeight="1" x14ac:dyDescent="0.2">
      <c r="A7569" s="224" t="str">
        <f t="shared" si="2266"/>
        <v/>
      </c>
      <c r="B7569" s="222" t="str">
        <f t="shared" si="2269"/>
        <v/>
      </c>
      <c r="C7569" s="223"/>
      <c r="D7569" s="224" t="str">
        <f t="shared" si="2267"/>
        <v/>
      </c>
      <c r="E7569" s="225"/>
      <c r="F7569" s="226">
        <f t="shared" si="2268"/>
        <v>0</v>
      </c>
      <c r="G7569" s="286">
        <f t="shared" si="2270"/>
        <v>0</v>
      </c>
    </row>
    <row r="7570" spans="1:7" s="229" customFormat="1" ht="24" customHeight="1" x14ac:dyDescent="0.2">
      <c r="A7570" s="224" t="str">
        <f t="shared" si="2266"/>
        <v/>
      </c>
      <c r="B7570" s="222" t="str">
        <f t="shared" si="2269"/>
        <v/>
      </c>
      <c r="C7570" s="223"/>
      <c r="D7570" s="224" t="str">
        <f t="shared" si="2267"/>
        <v/>
      </c>
      <c r="E7570" s="225"/>
      <c r="F7570" s="226">
        <f t="shared" si="2268"/>
        <v>0</v>
      </c>
      <c r="G7570" s="286">
        <f t="shared" si="2270"/>
        <v>0</v>
      </c>
    </row>
    <row r="7571" spans="1:7" s="229" customFormat="1" ht="24" customHeight="1" x14ac:dyDescent="0.2">
      <c r="A7571" s="224" t="str">
        <f t="shared" si="2266"/>
        <v/>
      </c>
      <c r="B7571" s="222" t="str">
        <f t="shared" si="2269"/>
        <v/>
      </c>
      <c r="C7571" s="223"/>
      <c r="D7571" s="224" t="str">
        <f t="shared" si="2267"/>
        <v/>
      </c>
      <c r="E7571" s="225"/>
      <c r="F7571" s="226">
        <f t="shared" si="2268"/>
        <v>0</v>
      </c>
      <c r="G7571" s="286">
        <f t="shared" si="2270"/>
        <v>0</v>
      </c>
    </row>
    <row r="7572" spans="1:7" s="229" customFormat="1" ht="24" customHeight="1" x14ac:dyDescent="0.2">
      <c r="A7572" s="224" t="str">
        <f t="shared" si="2266"/>
        <v/>
      </c>
      <c r="B7572" s="222" t="str">
        <f t="shared" si="2269"/>
        <v/>
      </c>
      <c r="C7572" s="223"/>
      <c r="D7572" s="224" t="str">
        <f t="shared" si="2267"/>
        <v/>
      </c>
      <c r="E7572" s="225"/>
      <c r="F7572" s="226">
        <f t="shared" si="2268"/>
        <v>0</v>
      </c>
      <c r="G7572" s="286">
        <f t="shared" si="2270"/>
        <v>0</v>
      </c>
    </row>
    <row r="7573" spans="1:7" s="229" customFormat="1" ht="24" customHeight="1" x14ac:dyDescent="0.2">
      <c r="A7573" s="224" t="str">
        <f t="shared" si="2266"/>
        <v/>
      </c>
      <c r="B7573" s="222" t="str">
        <f t="shared" si="2269"/>
        <v/>
      </c>
      <c r="C7573" s="223"/>
      <c r="D7573" s="224" t="str">
        <f t="shared" si="2267"/>
        <v/>
      </c>
      <c r="E7573" s="225"/>
      <c r="F7573" s="226">
        <f t="shared" si="2268"/>
        <v>0</v>
      </c>
      <c r="G7573" s="286">
        <f t="shared" si="2270"/>
        <v>0</v>
      </c>
    </row>
    <row r="7574" spans="1:7" s="229" customFormat="1" ht="24" customHeight="1" x14ac:dyDescent="0.2">
      <c r="A7574" s="224" t="str">
        <f t="shared" si="2266"/>
        <v/>
      </c>
      <c r="B7574" s="222" t="str">
        <f t="shared" si="2269"/>
        <v/>
      </c>
      <c r="C7574" s="223"/>
      <c r="D7574" s="224" t="str">
        <f t="shared" si="2267"/>
        <v/>
      </c>
      <c r="E7574" s="225"/>
      <c r="F7574" s="226">
        <f t="shared" si="2268"/>
        <v>0</v>
      </c>
      <c r="G7574" s="286">
        <f t="shared" si="2270"/>
        <v>0</v>
      </c>
    </row>
    <row r="7575" spans="1:7" s="229" customFormat="1" ht="24" customHeight="1" x14ac:dyDescent="0.2">
      <c r="A7575" s="224" t="str">
        <f t="shared" si="2266"/>
        <v/>
      </c>
      <c r="B7575" s="222" t="str">
        <f t="shared" si="2269"/>
        <v/>
      </c>
      <c r="C7575" s="223"/>
      <c r="D7575" s="224" t="str">
        <f t="shared" si="2267"/>
        <v/>
      </c>
      <c r="E7575" s="225"/>
      <c r="F7575" s="227">
        <f t="shared" si="2268"/>
        <v>0</v>
      </c>
      <c r="G7575" s="286">
        <f t="shared" si="2270"/>
        <v>0</v>
      </c>
    </row>
    <row r="7576" spans="1:7" ht="24" customHeight="1" x14ac:dyDescent="0.2">
      <c r="A7576" s="287"/>
      <c r="D7576" s="97"/>
      <c r="E7576" s="98"/>
      <c r="F7576" s="273" t="s">
        <v>31</v>
      </c>
      <c r="G7576" s="288">
        <f>SUBTOTAL(9,G7562:G7575)</f>
        <v>0</v>
      </c>
    </row>
    <row r="7577" spans="1:7" ht="24" customHeight="1" x14ac:dyDescent="0.2">
      <c r="A7577" s="287"/>
      <c r="C7577" s="107" t="s">
        <v>605</v>
      </c>
      <c r="D7577" s="97"/>
      <c r="E7577" s="98"/>
      <c r="G7577" s="289"/>
    </row>
    <row r="7578" spans="1:7" s="229" customFormat="1" ht="24" customHeight="1" x14ac:dyDescent="0.2">
      <c r="A7578" s="224" t="str">
        <f t="shared" ref="A7578:A7585" si="2271">IFERROR(VLOOKUP(C7578,Tabla_Insumos,4,FALSE),"")</f>
        <v/>
      </c>
      <c r="B7578" s="222">
        <f t="shared" ref="B7578:B7585" si="2272">IFERROR(VLOOKUP(A7578,Tabla_Indices,5,FALSE),"")</f>
        <v>0</v>
      </c>
      <c r="C7578" s="223"/>
      <c r="D7578" s="224" t="str">
        <f t="shared" ref="D7578:D7585" si="2273">IFERROR(VLOOKUP(C7578,Tabla_Insumos,2,FALSE),"")</f>
        <v/>
      </c>
      <c r="E7578" s="225"/>
      <c r="F7578" s="228">
        <f t="shared" ref="F7578:F7585" si="2274">IFERROR(VLOOKUP(C7578,Tabla_Insumos,3,FALSE),0)</f>
        <v>0</v>
      </c>
      <c r="G7578" s="286">
        <f>ROUND(E7578*F7578,2)</f>
        <v>0</v>
      </c>
    </row>
    <row r="7579" spans="1:7" s="229" customFormat="1" ht="24" customHeight="1" x14ac:dyDescent="0.2">
      <c r="A7579" s="224" t="str">
        <f t="shared" si="2271"/>
        <v/>
      </c>
      <c r="B7579" s="222">
        <f t="shared" si="2272"/>
        <v>0</v>
      </c>
      <c r="C7579" s="223"/>
      <c r="D7579" s="224" t="str">
        <f t="shared" si="2273"/>
        <v/>
      </c>
      <c r="E7579" s="225"/>
      <c r="F7579" s="228">
        <f t="shared" si="2274"/>
        <v>0</v>
      </c>
      <c r="G7579" s="286">
        <f>ROUND(E7579*F7579,2)</f>
        <v>0</v>
      </c>
    </row>
    <row r="7580" spans="1:7" s="229" customFormat="1" ht="24" customHeight="1" x14ac:dyDescent="0.2">
      <c r="A7580" s="224" t="str">
        <f t="shared" si="2271"/>
        <v/>
      </c>
      <c r="B7580" s="222">
        <f t="shared" si="2272"/>
        <v>0</v>
      </c>
      <c r="C7580" s="223"/>
      <c r="D7580" s="224" t="str">
        <f t="shared" si="2273"/>
        <v/>
      </c>
      <c r="E7580" s="225"/>
      <c r="F7580" s="228">
        <f t="shared" si="2274"/>
        <v>0</v>
      </c>
      <c r="G7580" s="286">
        <f t="shared" ref="G7580:G7585" si="2275">ROUND(E7580*F7580,2)</f>
        <v>0</v>
      </c>
    </row>
    <row r="7581" spans="1:7" s="229" customFormat="1" ht="24" customHeight="1" x14ac:dyDescent="0.2">
      <c r="A7581" s="224" t="str">
        <f t="shared" si="2271"/>
        <v/>
      </c>
      <c r="B7581" s="222">
        <f t="shared" si="2272"/>
        <v>0</v>
      </c>
      <c r="C7581" s="223"/>
      <c r="D7581" s="224" t="str">
        <f t="shared" si="2273"/>
        <v/>
      </c>
      <c r="E7581" s="225"/>
      <c r="F7581" s="228">
        <f t="shared" si="2274"/>
        <v>0</v>
      </c>
      <c r="G7581" s="286">
        <f t="shared" si="2275"/>
        <v>0</v>
      </c>
    </row>
    <row r="7582" spans="1:7" s="229" customFormat="1" ht="24" customHeight="1" x14ac:dyDescent="0.2">
      <c r="A7582" s="224" t="str">
        <f t="shared" si="2271"/>
        <v/>
      </c>
      <c r="B7582" s="222">
        <f t="shared" si="2272"/>
        <v>0</v>
      </c>
      <c r="C7582" s="223"/>
      <c r="D7582" s="224" t="str">
        <f t="shared" si="2273"/>
        <v/>
      </c>
      <c r="E7582" s="225"/>
      <c r="F7582" s="226">
        <f t="shared" si="2274"/>
        <v>0</v>
      </c>
      <c r="G7582" s="286">
        <f t="shared" si="2275"/>
        <v>0</v>
      </c>
    </row>
    <row r="7583" spans="1:7" s="229" customFormat="1" ht="24" customHeight="1" x14ac:dyDescent="0.2">
      <c r="A7583" s="224" t="str">
        <f t="shared" si="2271"/>
        <v/>
      </c>
      <c r="B7583" s="222">
        <f t="shared" si="2272"/>
        <v>0</v>
      </c>
      <c r="C7583" s="223"/>
      <c r="D7583" s="224" t="str">
        <f t="shared" si="2273"/>
        <v/>
      </c>
      <c r="E7583" s="225"/>
      <c r="F7583" s="226">
        <f t="shared" si="2274"/>
        <v>0</v>
      </c>
      <c r="G7583" s="286">
        <f t="shared" si="2275"/>
        <v>0</v>
      </c>
    </row>
    <row r="7584" spans="1:7" s="229" customFormat="1" ht="24" customHeight="1" x14ac:dyDescent="0.2">
      <c r="A7584" s="224" t="str">
        <f t="shared" si="2271"/>
        <v/>
      </c>
      <c r="B7584" s="222">
        <f t="shared" si="2272"/>
        <v>0</v>
      </c>
      <c r="C7584" s="223"/>
      <c r="D7584" s="224" t="str">
        <f t="shared" si="2273"/>
        <v/>
      </c>
      <c r="E7584" s="225"/>
      <c r="F7584" s="226">
        <f t="shared" si="2274"/>
        <v>0</v>
      </c>
      <c r="G7584" s="286">
        <f t="shared" si="2275"/>
        <v>0</v>
      </c>
    </row>
    <row r="7585" spans="1:7" s="229" customFormat="1" ht="24" customHeight="1" x14ac:dyDescent="0.2">
      <c r="A7585" s="224" t="str">
        <f t="shared" si="2271"/>
        <v/>
      </c>
      <c r="B7585" s="222">
        <f t="shared" si="2272"/>
        <v>0</v>
      </c>
      <c r="C7585" s="223"/>
      <c r="D7585" s="224" t="str">
        <f t="shared" si="2273"/>
        <v/>
      </c>
      <c r="E7585" s="225"/>
      <c r="F7585" s="226">
        <f t="shared" si="2274"/>
        <v>0</v>
      </c>
      <c r="G7585" s="286">
        <f t="shared" si="2275"/>
        <v>0</v>
      </c>
    </row>
    <row r="7586" spans="1:7" ht="24" customHeight="1" x14ac:dyDescent="0.2">
      <c r="A7586" s="287"/>
      <c r="D7586" s="97"/>
      <c r="E7586" s="98"/>
      <c r="F7586" s="273" t="s">
        <v>32</v>
      </c>
      <c r="G7586" s="288">
        <f>SUBTOTAL(9,G7578:G7585)</f>
        <v>0</v>
      </c>
    </row>
    <row r="7587" spans="1:7" ht="24" customHeight="1" x14ac:dyDescent="0.2">
      <c r="A7587" s="287"/>
      <c r="C7587" s="107" t="s">
        <v>606</v>
      </c>
      <c r="D7587" s="97"/>
      <c r="E7587" s="98"/>
      <c r="G7587" s="289"/>
    </row>
    <row r="7588" spans="1:7" s="229" customFormat="1" ht="24" customHeight="1" x14ac:dyDescent="0.2">
      <c r="A7588" s="224" t="str">
        <f t="shared" ref="A7588:A7596" si="2276">IFERROR(VLOOKUP(C7588,Tabla_Insumos,4,FALSE),"")</f>
        <v/>
      </c>
      <c r="B7588" s="222" t="str">
        <f t="shared" ref="B7588:B7596" si="2277">IFERROR(VLOOKUP(C7588,Tabla_Insumos,5,FALSE),"")</f>
        <v/>
      </c>
      <c r="C7588" s="223"/>
      <c r="D7588" s="224" t="str">
        <f t="shared" ref="D7588:D7596" si="2278">IFERROR(VLOOKUP(C7588,Tabla_Insumos,2,FALSE),"")</f>
        <v/>
      </c>
      <c r="E7588" s="225"/>
      <c r="F7588" s="226">
        <f t="shared" ref="F7588:F7596" si="2279">IFERROR(VLOOKUP(C7588,Tabla_Insumos,3,FALSE),0)</f>
        <v>0</v>
      </c>
      <c r="G7588" s="286">
        <f t="shared" ref="G7588:G7596" si="2280">ROUND(E7588*F7588,2)</f>
        <v>0</v>
      </c>
    </row>
    <row r="7589" spans="1:7" s="229" customFormat="1" ht="24" customHeight="1" x14ac:dyDescent="0.2">
      <c r="A7589" s="224" t="str">
        <f t="shared" si="2276"/>
        <v/>
      </c>
      <c r="B7589" s="222" t="str">
        <f t="shared" si="2277"/>
        <v/>
      </c>
      <c r="C7589" s="223"/>
      <c r="D7589" s="224" t="str">
        <f t="shared" si="2278"/>
        <v/>
      </c>
      <c r="E7589" s="225"/>
      <c r="F7589" s="226">
        <f t="shared" si="2279"/>
        <v>0</v>
      </c>
      <c r="G7589" s="286">
        <f t="shared" si="2280"/>
        <v>0</v>
      </c>
    </row>
    <row r="7590" spans="1:7" s="229" customFormat="1" ht="24" customHeight="1" x14ac:dyDescent="0.2">
      <c r="A7590" s="224" t="str">
        <f t="shared" si="2276"/>
        <v/>
      </c>
      <c r="B7590" s="222" t="str">
        <f t="shared" si="2277"/>
        <v/>
      </c>
      <c r="C7590" s="223"/>
      <c r="D7590" s="224" t="str">
        <f t="shared" si="2278"/>
        <v/>
      </c>
      <c r="E7590" s="225"/>
      <c r="F7590" s="226">
        <f t="shared" si="2279"/>
        <v>0</v>
      </c>
      <c r="G7590" s="286">
        <f t="shared" si="2280"/>
        <v>0</v>
      </c>
    </row>
    <row r="7591" spans="1:7" s="229" customFormat="1" ht="24" customHeight="1" x14ac:dyDescent="0.2">
      <c r="A7591" s="224" t="str">
        <f t="shared" si="2276"/>
        <v/>
      </c>
      <c r="B7591" s="222" t="str">
        <f t="shared" si="2277"/>
        <v/>
      </c>
      <c r="C7591" s="223"/>
      <c r="D7591" s="224" t="str">
        <f t="shared" si="2278"/>
        <v/>
      </c>
      <c r="E7591" s="225"/>
      <c r="F7591" s="226">
        <f t="shared" si="2279"/>
        <v>0</v>
      </c>
      <c r="G7591" s="286">
        <f t="shared" si="2280"/>
        <v>0</v>
      </c>
    </row>
    <row r="7592" spans="1:7" s="229" customFormat="1" ht="24" customHeight="1" x14ac:dyDescent="0.2">
      <c r="A7592" s="224" t="str">
        <f t="shared" si="2276"/>
        <v/>
      </c>
      <c r="B7592" s="222" t="str">
        <f t="shared" si="2277"/>
        <v/>
      </c>
      <c r="C7592" s="223"/>
      <c r="D7592" s="224" t="str">
        <f t="shared" si="2278"/>
        <v/>
      </c>
      <c r="E7592" s="225"/>
      <c r="F7592" s="226">
        <f t="shared" si="2279"/>
        <v>0</v>
      </c>
      <c r="G7592" s="286">
        <f t="shared" si="2280"/>
        <v>0</v>
      </c>
    </row>
    <row r="7593" spans="1:7" s="229" customFormat="1" ht="24" customHeight="1" x14ac:dyDescent="0.2">
      <c r="A7593" s="224" t="str">
        <f t="shared" si="2276"/>
        <v/>
      </c>
      <c r="B7593" s="222" t="str">
        <f t="shared" si="2277"/>
        <v/>
      </c>
      <c r="C7593" s="223"/>
      <c r="D7593" s="224" t="str">
        <f t="shared" si="2278"/>
        <v/>
      </c>
      <c r="E7593" s="225"/>
      <c r="F7593" s="226">
        <f t="shared" si="2279"/>
        <v>0</v>
      </c>
      <c r="G7593" s="286">
        <f t="shared" si="2280"/>
        <v>0</v>
      </c>
    </row>
    <row r="7594" spans="1:7" s="229" customFormat="1" ht="24" customHeight="1" x14ac:dyDescent="0.2">
      <c r="A7594" s="224" t="str">
        <f t="shared" si="2276"/>
        <v/>
      </c>
      <c r="B7594" s="222" t="str">
        <f t="shared" si="2277"/>
        <v/>
      </c>
      <c r="C7594" s="223"/>
      <c r="D7594" s="224" t="str">
        <f t="shared" si="2278"/>
        <v/>
      </c>
      <c r="E7594" s="225"/>
      <c r="F7594" s="226">
        <f t="shared" si="2279"/>
        <v>0</v>
      </c>
      <c r="G7594" s="286">
        <f t="shared" si="2280"/>
        <v>0</v>
      </c>
    </row>
    <row r="7595" spans="1:7" s="229" customFormat="1" ht="24" customHeight="1" x14ac:dyDescent="0.2">
      <c r="A7595" s="224" t="str">
        <f t="shared" si="2276"/>
        <v/>
      </c>
      <c r="B7595" s="222" t="str">
        <f t="shared" si="2277"/>
        <v/>
      </c>
      <c r="C7595" s="223"/>
      <c r="D7595" s="224" t="str">
        <f t="shared" si="2278"/>
        <v/>
      </c>
      <c r="E7595" s="225"/>
      <c r="F7595" s="226">
        <f t="shared" si="2279"/>
        <v>0</v>
      </c>
      <c r="G7595" s="286">
        <f t="shared" si="2280"/>
        <v>0</v>
      </c>
    </row>
    <row r="7596" spans="1:7" s="229" customFormat="1" ht="24" customHeight="1" x14ac:dyDescent="0.2">
      <c r="A7596" s="224" t="str">
        <f t="shared" si="2276"/>
        <v/>
      </c>
      <c r="B7596" s="222" t="str">
        <f t="shared" si="2277"/>
        <v/>
      </c>
      <c r="C7596" s="223"/>
      <c r="D7596" s="224" t="str">
        <f t="shared" si="2278"/>
        <v/>
      </c>
      <c r="E7596" s="225"/>
      <c r="F7596" s="226">
        <f t="shared" si="2279"/>
        <v>0</v>
      </c>
      <c r="G7596" s="286">
        <f t="shared" si="2280"/>
        <v>0</v>
      </c>
    </row>
    <row r="7597" spans="1:7" ht="24" customHeight="1" x14ac:dyDescent="0.2">
      <c r="A7597" s="290"/>
      <c r="B7597" s="97"/>
      <c r="D7597" s="97"/>
      <c r="E7597" s="98"/>
      <c r="F7597" s="273" t="s">
        <v>33</v>
      </c>
      <c r="G7597" s="288">
        <f>SUBTOTAL(9,G7588:G7596)</f>
        <v>0</v>
      </c>
    </row>
    <row r="7598" spans="1:7" ht="24" customHeight="1" x14ac:dyDescent="0.2">
      <c r="A7598" s="291"/>
      <c r="B7598" s="97"/>
      <c r="D7598" s="97"/>
      <c r="E7598" s="98"/>
      <c r="G7598" s="289"/>
    </row>
    <row r="7599" spans="1:7" ht="24" customHeight="1" x14ac:dyDescent="0.2">
      <c r="A7599" s="292" t="str">
        <f>B7557</f>
        <v/>
      </c>
      <c r="B7599" s="293" t="str">
        <f>C7557</f>
        <v/>
      </c>
      <c r="C7599" s="104"/>
      <c r="D7599" s="104" t="s">
        <v>34</v>
      </c>
      <c r="E7599" s="105"/>
      <c r="F7599" s="295" t="s">
        <v>35</v>
      </c>
      <c r="G7599" s="294">
        <f>SUBTOTAL(9,G7562:G7598)</f>
        <v>0</v>
      </c>
    </row>
    <row r="7601" spans="1:123" ht="24" customHeight="1" x14ac:dyDescent="0.2">
      <c r="A7601" s="274" t="s">
        <v>37</v>
      </c>
      <c r="B7601" s="275"/>
      <c r="C7601" s="275"/>
      <c r="D7601" s="275"/>
      <c r="E7601" s="275"/>
      <c r="F7601" s="275"/>
      <c r="G7601" s="276"/>
    </row>
    <row r="7602" spans="1:123" ht="24" customHeight="1" x14ac:dyDescent="0.2">
      <c r="A7602" s="277" t="s">
        <v>602</v>
      </c>
      <c r="B7602" s="93" t="str">
        <f>Comitente</f>
        <v>DIRECCION PROVINCIAL DE ESPACIOS VERDES</v>
      </c>
      <c r="C7602" s="89"/>
      <c r="D7602" s="94"/>
      <c r="E7602" s="94"/>
      <c r="F7602" s="95"/>
      <c r="G7602" s="278"/>
    </row>
    <row r="7603" spans="1:123" ht="24" customHeight="1" x14ac:dyDescent="0.2">
      <c r="A7603" s="277" t="s">
        <v>603</v>
      </c>
      <c r="B7603" s="93">
        <f>Contratista</f>
        <v>0</v>
      </c>
      <c r="C7603" s="90"/>
      <c r="D7603" s="90"/>
      <c r="E7603" s="90"/>
      <c r="F7603" s="96"/>
      <c r="G7603" s="279"/>
    </row>
    <row r="7604" spans="1:123" ht="24" customHeight="1" x14ac:dyDescent="0.2">
      <c r="A7604" s="277" t="s">
        <v>24</v>
      </c>
      <c r="B7604" s="93" t="str">
        <f>Obra</f>
        <v>EXTRACCION DE MANGRULLO EXISTENTE, PROVISION DE NUEVO MANGRULLO Y REFUNCIONALIZACION DE JUEGOS DE NIÑOS EN PARQUE DE MAYO</v>
      </c>
      <c r="C7604" s="90"/>
      <c r="D7604" s="90"/>
      <c r="E7604" s="90"/>
      <c r="F7604" s="96" t="s">
        <v>38</v>
      </c>
      <c r="G7604" s="280">
        <f>Fecha_Base</f>
        <v>44865</v>
      </c>
    </row>
    <row r="7605" spans="1:123" ht="24" customHeight="1" x14ac:dyDescent="0.2">
      <c r="A7605" s="281" t="s">
        <v>601</v>
      </c>
      <c r="B7605" s="91" t="str">
        <f>Ubicación</f>
        <v>CAPITAL</v>
      </c>
      <c r="C7605" s="91"/>
      <c r="D7605" s="97"/>
      <c r="E7605" s="98"/>
      <c r="G7605" s="282"/>
    </row>
    <row r="7606" spans="1:123" ht="24" customHeight="1" x14ac:dyDescent="0.2">
      <c r="A7606" s="281" t="s">
        <v>39</v>
      </c>
      <c r="B7606" s="100" t="str">
        <f>IFERROR(VALUE(LEFT(B7607,FIND(".",B7607)-1)),"")</f>
        <v/>
      </c>
      <c r="C7606" s="92" t="str">
        <f>IFERROR(VLOOKUP(B7606,Tabla_CyP,2,FALSE),"")</f>
        <v/>
      </c>
      <c r="E7606" s="98"/>
      <c r="G7606" s="282"/>
    </row>
    <row r="7607" spans="1:123" ht="24" customHeight="1" x14ac:dyDescent="0.2">
      <c r="A7607" s="281" t="s">
        <v>25</v>
      </c>
      <c r="B7607" s="101" t="str">
        <f>IFERROR(VLOOKUP(COUNTIF($A$1:A7607,"ANALISIS DE PRECIOS"),Tabla_NumeroItem,2,FALSE),"")</f>
        <v/>
      </c>
      <c r="C7607" s="92" t="str">
        <f>IFERROR(VLOOKUP(B7607,Tabla_CyP,2,FALSE),"")</f>
        <v/>
      </c>
      <c r="D7607" s="97"/>
      <c r="E7607" s="98"/>
      <c r="F7607" s="96" t="s">
        <v>26</v>
      </c>
      <c r="G7607" s="283" t="str">
        <f>IFERROR(VLOOKUP(B7607,Tabla_CyP,4,FALSE),"")</f>
        <v/>
      </c>
    </row>
    <row r="7608" spans="1:123" ht="24" customHeight="1" x14ac:dyDescent="0.2">
      <c r="A7608" s="281"/>
      <c r="B7608" s="91"/>
      <c r="D7608" s="97"/>
      <c r="E7608" s="98"/>
      <c r="G7608" s="282"/>
    </row>
    <row r="7609" spans="1:123" ht="24" customHeight="1" x14ac:dyDescent="0.2">
      <c r="A7609" s="334" t="s">
        <v>507</v>
      </c>
      <c r="B7609" s="335"/>
      <c r="C7609" s="336" t="s">
        <v>0</v>
      </c>
      <c r="D7609" s="336" t="s">
        <v>27</v>
      </c>
      <c r="E7609" s="338" t="s">
        <v>28</v>
      </c>
      <c r="F7609" s="340" t="s">
        <v>29</v>
      </c>
      <c r="G7609" s="340" t="s">
        <v>30</v>
      </c>
    </row>
    <row r="7610" spans="1:123" s="97" customFormat="1" ht="24" customHeight="1" x14ac:dyDescent="0.2">
      <c r="A7610" s="102" t="s">
        <v>508</v>
      </c>
      <c r="B7610" s="102" t="s">
        <v>509</v>
      </c>
      <c r="C7610" s="337"/>
      <c r="D7610" s="337"/>
      <c r="E7610" s="339"/>
      <c r="F7610" s="341"/>
      <c r="G7610" s="341"/>
      <c r="H7610" s="230"/>
      <c r="I7610" s="230"/>
      <c r="J7610" s="230"/>
      <c r="K7610" s="230"/>
      <c r="L7610" s="230"/>
      <c r="M7610" s="230"/>
      <c r="N7610" s="230"/>
      <c r="O7610" s="230"/>
      <c r="P7610" s="230"/>
      <c r="Q7610" s="230"/>
      <c r="R7610" s="230"/>
      <c r="S7610" s="230"/>
      <c r="T7610" s="230"/>
      <c r="U7610" s="230"/>
      <c r="V7610" s="230"/>
      <c r="W7610" s="230"/>
      <c r="X7610" s="230"/>
      <c r="Y7610" s="230"/>
      <c r="Z7610" s="230"/>
      <c r="AA7610" s="230"/>
      <c r="AB7610" s="230"/>
      <c r="AC7610" s="230"/>
      <c r="AD7610" s="230"/>
      <c r="AE7610" s="230"/>
      <c r="AF7610" s="230"/>
      <c r="AG7610" s="230"/>
      <c r="AH7610" s="230"/>
      <c r="AI7610" s="230"/>
      <c r="AJ7610" s="230"/>
      <c r="AK7610" s="230"/>
      <c r="AL7610" s="230"/>
      <c r="AM7610" s="230"/>
      <c r="AN7610" s="230"/>
      <c r="AO7610" s="230"/>
      <c r="AP7610" s="230"/>
      <c r="AQ7610" s="230"/>
      <c r="AR7610" s="230"/>
      <c r="AS7610" s="230"/>
      <c r="AT7610" s="230"/>
      <c r="AU7610" s="230"/>
      <c r="AV7610" s="230"/>
      <c r="AW7610" s="230"/>
      <c r="AX7610" s="230"/>
      <c r="AY7610" s="230"/>
      <c r="AZ7610" s="230"/>
      <c r="BA7610" s="230"/>
      <c r="BB7610" s="230"/>
      <c r="BC7610" s="230"/>
      <c r="BD7610" s="230"/>
      <c r="BE7610" s="230"/>
      <c r="BF7610" s="230"/>
      <c r="BG7610" s="230"/>
      <c r="BH7610" s="230"/>
      <c r="BI7610" s="230"/>
      <c r="BJ7610" s="230"/>
      <c r="BK7610" s="230"/>
      <c r="BL7610" s="230"/>
      <c r="BM7610" s="230"/>
      <c r="BN7610" s="230"/>
      <c r="BO7610" s="230"/>
      <c r="BP7610" s="230"/>
      <c r="BQ7610" s="230"/>
      <c r="BR7610" s="230"/>
      <c r="BS7610" s="230"/>
      <c r="BT7610" s="230"/>
      <c r="BU7610" s="230"/>
      <c r="BV7610" s="230"/>
      <c r="BW7610" s="230"/>
      <c r="BX7610" s="230"/>
      <c r="BY7610" s="230"/>
      <c r="BZ7610" s="230"/>
      <c r="CA7610" s="230"/>
      <c r="CB7610" s="230"/>
      <c r="CC7610" s="230"/>
      <c r="CD7610" s="230"/>
      <c r="CE7610" s="230"/>
      <c r="CF7610" s="230"/>
      <c r="CG7610" s="230"/>
      <c r="CH7610" s="230"/>
      <c r="CI7610" s="230"/>
      <c r="CJ7610" s="230"/>
      <c r="CK7610" s="230"/>
      <c r="CL7610" s="230"/>
      <c r="CM7610" s="230"/>
      <c r="CN7610" s="230"/>
      <c r="CO7610" s="230"/>
      <c r="CP7610" s="230"/>
      <c r="CQ7610" s="230"/>
      <c r="CR7610" s="230"/>
      <c r="CS7610" s="230"/>
      <c r="CT7610" s="230"/>
      <c r="CU7610" s="230"/>
      <c r="CV7610" s="230"/>
      <c r="CW7610" s="230"/>
      <c r="CX7610" s="230"/>
      <c r="CY7610" s="230"/>
      <c r="CZ7610" s="230"/>
      <c r="DA7610" s="230"/>
      <c r="DB7610" s="230"/>
      <c r="DC7610" s="230"/>
      <c r="DD7610" s="230"/>
      <c r="DE7610" s="230"/>
      <c r="DF7610" s="230"/>
      <c r="DG7610" s="230"/>
      <c r="DH7610" s="230"/>
      <c r="DI7610" s="230"/>
      <c r="DJ7610" s="230"/>
      <c r="DK7610" s="230"/>
      <c r="DL7610" s="230"/>
      <c r="DM7610" s="230"/>
      <c r="DN7610" s="230"/>
      <c r="DO7610" s="230"/>
      <c r="DP7610" s="230"/>
      <c r="DQ7610" s="230"/>
      <c r="DR7610" s="230"/>
      <c r="DS7610" s="230"/>
    </row>
    <row r="7611" spans="1:123" ht="24" customHeight="1" x14ac:dyDescent="0.2">
      <c r="A7611" s="284"/>
      <c r="B7611" s="103"/>
      <c r="C7611" s="143" t="s">
        <v>604</v>
      </c>
      <c r="D7611" s="104"/>
      <c r="E7611" s="105"/>
      <c r="F7611" s="106"/>
      <c r="G7611" s="285"/>
    </row>
    <row r="7612" spans="1:123" s="229" customFormat="1" ht="24" customHeight="1" x14ac:dyDescent="0.2">
      <c r="A7612" s="224" t="str">
        <f t="shared" ref="A7612:A7625" si="2281">IFERROR(VLOOKUP(C7612,Tabla_Insumos,4,FALSE),"")</f>
        <v/>
      </c>
      <c r="B7612" s="222" t="str">
        <f>IFERROR(VLOOKUP(C7612,Tabla_Insumos,5,FALSE),"")</f>
        <v/>
      </c>
      <c r="C7612" s="223"/>
      <c r="D7612" s="224" t="str">
        <f t="shared" ref="D7612:D7625" si="2282">IFERROR(VLOOKUP(C7612,Tabla_Insumos,2,FALSE),"")</f>
        <v/>
      </c>
      <c r="E7612" s="225"/>
      <c r="F7612" s="226">
        <f t="shared" ref="F7612:F7625" si="2283">IFERROR(VLOOKUP(C7612,Tabla_Insumos,3,FALSE),0)</f>
        <v>0</v>
      </c>
      <c r="G7612" s="286">
        <f>ROUND(E7612*F7612,2)</f>
        <v>0</v>
      </c>
    </row>
    <row r="7613" spans="1:123" s="229" customFormat="1" ht="24" customHeight="1" x14ac:dyDescent="0.2">
      <c r="A7613" s="224" t="str">
        <f t="shared" si="2281"/>
        <v/>
      </c>
      <c r="B7613" s="222" t="str">
        <f t="shared" ref="B7613:B7625" si="2284">IFERROR(VLOOKUP(C7613,Tabla_Insumos,5,FALSE),"")</f>
        <v/>
      </c>
      <c r="C7613" s="223"/>
      <c r="D7613" s="224" t="str">
        <f t="shared" si="2282"/>
        <v/>
      </c>
      <c r="E7613" s="225"/>
      <c r="F7613" s="226">
        <f t="shared" si="2283"/>
        <v>0</v>
      </c>
      <c r="G7613" s="286">
        <f t="shared" ref="G7613:G7625" si="2285">ROUND(E7613*F7613,2)</f>
        <v>0</v>
      </c>
    </row>
    <row r="7614" spans="1:123" s="229" customFormat="1" ht="24" customHeight="1" x14ac:dyDescent="0.2">
      <c r="A7614" s="224" t="str">
        <f t="shared" si="2281"/>
        <v/>
      </c>
      <c r="B7614" s="222" t="str">
        <f t="shared" si="2284"/>
        <v/>
      </c>
      <c r="C7614" s="223"/>
      <c r="D7614" s="224" t="str">
        <f t="shared" si="2282"/>
        <v/>
      </c>
      <c r="E7614" s="225"/>
      <c r="F7614" s="226">
        <f t="shared" si="2283"/>
        <v>0</v>
      </c>
      <c r="G7614" s="286">
        <f t="shared" si="2285"/>
        <v>0</v>
      </c>
    </row>
    <row r="7615" spans="1:123" s="229" customFormat="1" ht="24" customHeight="1" x14ac:dyDescent="0.2">
      <c r="A7615" s="224" t="str">
        <f t="shared" si="2281"/>
        <v/>
      </c>
      <c r="B7615" s="222" t="str">
        <f t="shared" si="2284"/>
        <v/>
      </c>
      <c r="C7615" s="223"/>
      <c r="D7615" s="224" t="str">
        <f t="shared" si="2282"/>
        <v/>
      </c>
      <c r="E7615" s="225"/>
      <c r="F7615" s="226">
        <f t="shared" si="2283"/>
        <v>0</v>
      </c>
      <c r="G7615" s="286">
        <f t="shared" si="2285"/>
        <v>0</v>
      </c>
    </row>
    <row r="7616" spans="1:123" s="229" customFormat="1" ht="24" customHeight="1" x14ac:dyDescent="0.2">
      <c r="A7616" s="224" t="str">
        <f t="shared" si="2281"/>
        <v/>
      </c>
      <c r="B7616" s="222" t="str">
        <f t="shared" si="2284"/>
        <v/>
      </c>
      <c r="C7616" s="223"/>
      <c r="D7616" s="224" t="str">
        <f t="shared" si="2282"/>
        <v/>
      </c>
      <c r="E7616" s="225"/>
      <c r="F7616" s="226">
        <f t="shared" si="2283"/>
        <v>0</v>
      </c>
      <c r="G7616" s="286">
        <f t="shared" si="2285"/>
        <v>0</v>
      </c>
    </row>
    <row r="7617" spans="1:7" s="229" customFormat="1" ht="24" customHeight="1" x14ac:dyDescent="0.2">
      <c r="A7617" s="224" t="str">
        <f t="shared" si="2281"/>
        <v/>
      </c>
      <c r="B7617" s="222" t="str">
        <f t="shared" si="2284"/>
        <v/>
      </c>
      <c r="C7617" s="223"/>
      <c r="D7617" s="224" t="str">
        <f t="shared" si="2282"/>
        <v/>
      </c>
      <c r="E7617" s="225"/>
      <c r="F7617" s="226">
        <f t="shared" si="2283"/>
        <v>0</v>
      </c>
      <c r="G7617" s="286">
        <f t="shared" si="2285"/>
        <v>0</v>
      </c>
    </row>
    <row r="7618" spans="1:7" s="229" customFormat="1" ht="24" customHeight="1" x14ac:dyDescent="0.2">
      <c r="A7618" s="224" t="str">
        <f t="shared" si="2281"/>
        <v/>
      </c>
      <c r="B7618" s="222" t="str">
        <f t="shared" si="2284"/>
        <v/>
      </c>
      <c r="C7618" s="223"/>
      <c r="D7618" s="224" t="str">
        <f t="shared" si="2282"/>
        <v/>
      </c>
      <c r="E7618" s="225"/>
      <c r="F7618" s="226">
        <f t="shared" si="2283"/>
        <v>0</v>
      </c>
      <c r="G7618" s="286">
        <f t="shared" si="2285"/>
        <v>0</v>
      </c>
    </row>
    <row r="7619" spans="1:7" s="229" customFormat="1" ht="24" customHeight="1" x14ac:dyDescent="0.2">
      <c r="A7619" s="224" t="str">
        <f t="shared" si="2281"/>
        <v/>
      </c>
      <c r="B7619" s="222" t="str">
        <f t="shared" si="2284"/>
        <v/>
      </c>
      <c r="C7619" s="223"/>
      <c r="D7619" s="224" t="str">
        <f t="shared" si="2282"/>
        <v/>
      </c>
      <c r="E7619" s="225"/>
      <c r="F7619" s="226">
        <f t="shared" si="2283"/>
        <v>0</v>
      </c>
      <c r="G7619" s="286">
        <f t="shared" si="2285"/>
        <v>0</v>
      </c>
    </row>
    <row r="7620" spans="1:7" s="229" customFormat="1" ht="24" customHeight="1" x14ac:dyDescent="0.2">
      <c r="A7620" s="224" t="str">
        <f t="shared" si="2281"/>
        <v/>
      </c>
      <c r="B7620" s="222" t="str">
        <f t="shared" si="2284"/>
        <v/>
      </c>
      <c r="C7620" s="223"/>
      <c r="D7620" s="224" t="str">
        <f t="shared" si="2282"/>
        <v/>
      </c>
      <c r="E7620" s="225"/>
      <c r="F7620" s="226">
        <f t="shared" si="2283"/>
        <v>0</v>
      </c>
      <c r="G7620" s="286">
        <f t="shared" si="2285"/>
        <v>0</v>
      </c>
    </row>
    <row r="7621" spans="1:7" s="229" customFormat="1" ht="24" customHeight="1" x14ac:dyDescent="0.2">
      <c r="A7621" s="224" t="str">
        <f t="shared" si="2281"/>
        <v/>
      </c>
      <c r="B7621" s="222" t="str">
        <f t="shared" si="2284"/>
        <v/>
      </c>
      <c r="C7621" s="223"/>
      <c r="D7621" s="224" t="str">
        <f t="shared" si="2282"/>
        <v/>
      </c>
      <c r="E7621" s="225"/>
      <c r="F7621" s="226">
        <f t="shared" si="2283"/>
        <v>0</v>
      </c>
      <c r="G7621" s="286">
        <f t="shared" si="2285"/>
        <v>0</v>
      </c>
    </row>
    <row r="7622" spans="1:7" s="229" customFormat="1" ht="24" customHeight="1" x14ac:dyDescent="0.2">
      <c r="A7622" s="224" t="str">
        <f t="shared" si="2281"/>
        <v/>
      </c>
      <c r="B7622" s="222" t="str">
        <f t="shared" si="2284"/>
        <v/>
      </c>
      <c r="C7622" s="223"/>
      <c r="D7622" s="224" t="str">
        <f t="shared" si="2282"/>
        <v/>
      </c>
      <c r="E7622" s="225"/>
      <c r="F7622" s="226">
        <f t="shared" si="2283"/>
        <v>0</v>
      </c>
      <c r="G7622" s="286">
        <f t="shared" si="2285"/>
        <v>0</v>
      </c>
    </row>
    <row r="7623" spans="1:7" s="229" customFormat="1" ht="24" customHeight="1" x14ac:dyDescent="0.2">
      <c r="A7623" s="224" t="str">
        <f t="shared" si="2281"/>
        <v/>
      </c>
      <c r="B7623" s="222" t="str">
        <f t="shared" si="2284"/>
        <v/>
      </c>
      <c r="C7623" s="223"/>
      <c r="D7623" s="224" t="str">
        <f t="shared" si="2282"/>
        <v/>
      </c>
      <c r="E7623" s="225"/>
      <c r="F7623" s="226">
        <f t="shared" si="2283"/>
        <v>0</v>
      </c>
      <c r="G7623" s="286">
        <f t="shared" si="2285"/>
        <v>0</v>
      </c>
    </row>
    <row r="7624" spans="1:7" s="229" customFormat="1" ht="24" customHeight="1" x14ac:dyDescent="0.2">
      <c r="A7624" s="224" t="str">
        <f t="shared" si="2281"/>
        <v/>
      </c>
      <c r="B7624" s="222" t="str">
        <f t="shared" si="2284"/>
        <v/>
      </c>
      <c r="C7624" s="223"/>
      <c r="D7624" s="224" t="str">
        <f t="shared" si="2282"/>
        <v/>
      </c>
      <c r="E7624" s="225"/>
      <c r="F7624" s="226">
        <f t="shared" si="2283"/>
        <v>0</v>
      </c>
      <c r="G7624" s="286">
        <f t="shared" si="2285"/>
        <v>0</v>
      </c>
    </row>
    <row r="7625" spans="1:7" s="229" customFormat="1" ht="24" customHeight="1" x14ac:dyDescent="0.2">
      <c r="A7625" s="224" t="str">
        <f t="shared" si="2281"/>
        <v/>
      </c>
      <c r="B7625" s="222" t="str">
        <f t="shared" si="2284"/>
        <v/>
      </c>
      <c r="C7625" s="223"/>
      <c r="D7625" s="224" t="str">
        <f t="shared" si="2282"/>
        <v/>
      </c>
      <c r="E7625" s="225"/>
      <c r="F7625" s="227">
        <f t="shared" si="2283"/>
        <v>0</v>
      </c>
      <c r="G7625" s="286">
        <f t="shared" si="2285"/>
        <v>0</v>
      </c>
    </row>
    <row r="7626" spans="1:7" ht="24" customHeight="1" x14ac:dyDescent="0.2">
      <c r="A7626" s="287"/>
      <c r="D7626" s="97"/>
      <c r="E7626" s="98"/>
      <c r="F7626" s="273" t="s">
        <v>31</v>
      </c>
      <c r="G7626" s="288">
        <f>SUBTOTAL(9,G7612:G7625)</f>
        <v>0</v>
      </c>
    </row>
    <row r="7627" spans="1:7" ht="24" customHeight="1" x14ac:dyDescent="0.2">
      <c r="A7627" s="287"/>
      <c r="C7627" s="107" t="s">
        <v>605</v>
      </c>
      <c r="D7627" s="97"/>
      <c r="E7627" s="98"/>
      <c r="G7627" s="289"/>
    </row>
    <row r="7628" spans="1:7" s="229" customFormat="1" ht="24" customHeight="1" x14ac:dyDescent="0.2">
      <c r="A7628" s="224" t="str">
        <f t="shared" ref="A7628:A7635" si="2286">IFERROR(VLOOKUP(C7628,Tabla_Insumos,4,FALSE),"")</f>
        <v/>
      </c>
      <c r="B7628" s="222">
        <f t="shared" ref="B7628:B7635" si="2287">IFERROR(VLOOKUP(A7628,Tabla_Indices,5,FALSE),"")</f>
        <v>0</v>
      </c>
      <c r="C7628" s="223"/>
      <c r="D7628" s="224" t="str">
        <f t="shared" ref="D7628:D7635" si="2288">IFERROR(VLOOKUP(C7628,Tabla_Insumos,2,FALSE),"")</f>
        <v/>
      </c>
      <c r="E7628" s="225"/>
      <c r="F7628" s="228">
        <f t="shared" ref="F7628:F7635" si="2289">IFERROR(VLOOKUP(C7628,Tabla_Insumos,3,FALSE),0)</f>
        <v>0</v>
      </c>
      <c r="G7628" s="286">
        <f>ROUND(E7628*F7628,2)</f>
        <v>0</v>
      </c>
    </row>
    <row r="7629" spans="1:7" s="229" customFormat="1" ht="24" customHeight="1" x14ac:dyDescent="0.2">
      <c r="A7629" s="224" t="str">
        <f t="shared" si="2286"/>
        <v/>
      </c>
      <c r="B7629" s="222">
        <f t="shared" si="2287"/>
        <v>0</v>
      </c>
      <c r="C7629" s="223"/>
      <c r="D7629" s="224" t="str">
        <f t="shared" si="2288"/>
        <v/>
      </c>
      <c r="E7629" s="225"/>
      <c r="F7629" s="228">
        <f t="shared" si="2289"/>
        <v>0</v>
      </c>
      <c r="G7629" s="286">
        <f>ROUND(E7629*F7629,2)</f>
        <v>0</v>
      </c>
    </row>
    <row r="7630" spans="1:7" s="229" customFormat="1" ht="24" customHeight="1" x14ac:dyDescent="0.2">
      <c r="A7630" s="224" t="str">
        <f t="shared" si="2286"/>
        <v/>
      </c>
      <c r="B7630" s="222">
        <f t="shared" si="2287"/>
        <v>0</v>
      </c>
      <c r="C7630" s="223"/>
      <c r="D7630" s="224" t="str">
        <f t="shared" si="2288"/>
        <v/>
      </c>
      <c r="E7630" s="225"/>
      <c r="F7630" s="228">
        <f t="shared" si="2289"/>
        <v>0</v>
      </c>
      <c r="G7630" s="286">
        <f t="shared" ref="G7630:G7635" si="2290">ROUND(E7630*F7630,2)</f>
        <v>0</v>
      </c>
    </row>
    <row r="7631" spans="1:7" s="229" customFormat="1" ht="24" customHeight="1" x14ac:dyDescent="0.2">
      <c r="A7631" s="224" t="str">
        <f t="shared" si="2286"/>
        <v/>
      </c>
      <c r="B7631" s="222">
        <f t="shared" si="2287"/>
        <v>0</v>
      </c>
      <c r="C7631" s="223"/>
      <c r="D7631" s="224" t="str">
        <f t="shared" si="2288"/>
        <v/>
      </c>
      <c r="E7631" s="225"/>
      <c r="F7631" s="228">
        <f t="shared" si="2289"/>
        <v>0</v>
      </c>
      <c r="G7631" s="286">
        <f t="shared" si="2290"/>
        <v>0</v>
      </c>
    </row>
    <row r="7632" spans="1:7" s="229" customFormat="1" ht="24" customHeight="1" x14ac:dyDescent="0.2">
      <c r="A7632" s="224" t="str">
        <f t="shared" si="2286"/>
        <v/>
      </c>
      <c r="B7632" s="222">
        <f t="shared" si="2287"/>
        <v>0</v>
      </c>
      <c r="C7632" s="223"/>
      <c r="D7632" s="224" t="str">
        <f t="shared" si="2288"/>
        <v/>
      </c>
      <c r="E7632" s="225"/>
      <c r="F7632" s="226">
        <f t="shared" si="2289"/>
        <v>0</v>
      </c>
      <c r="G7632" s="286">
        <f t="shared" si="2290"/>
        <v>0</v>
      </c>
    </row>
    <row r="7633" spans="1:7" s="229" customFormat="1" ht="24" customHeight="1" x14ac:dyDescent="0.2">
      <c r="A7633" s="224" t="str">
        <f t="shared" si="2286"/>
        <v/>
      </c>
      <c r="B7633" s="222">
        <f t="shared" si="2287"/>
        <v>0</v>
      </c>
      <c r="C7633" s="223"/>
      <c r="D7633" s="224" t="str">
        <f t="shared" si="2288"/>
        <v/>
      </c>
      <c r="E7633" s="225"/>
      <c r="F7633" s="226">
        <f t="shared" si="2289"/>
        <v>0</v>
      </c>
      <c r="G7633" s="286">
        <f t="shared" si="2290"/>
        <v>0</v>
      </c>
    </row>
    <row r="7634" spans="1:7" s="229" customFormat="1" ht="24" customHeight="1" x14ac:dyDescent="0.2">
      <c r="A7634" s="224" t="str">
        <f t="shared" si="2286"/>
        <v/>
      </c>
      <c r="B7634" s="222">
        <f t="shared" si="2287"/>
        <v>0</v>
      </c>
      <c r="C7634" s="223"/>
      <c r="D7634" s="224" t="str">
        <f t="shared" si="2288"/>
        <v/>
      </c>
      <c r="E7634" s="225"/>
      <c r="F7634" s="226">
        <f t="shared" si="2289"/>
        <v>0</v>
      </c>
      <c r="G7634" s="286">
        <f t="shared" si="2290"/>
        <v>0</v>
      </c>
    </row>
    <row r="7635" spans="1:7" s="229" customFormat="1" ht="24" customHeight="1" x14ac:dyDescent="0.2">
      <c r="A7635" s="224" t="str">
        <f t="shared" si="2286"/>
        <v/>
      </c>
      <c r="B7635" s="222">
        <f t="shared" si="2287"/>
        <v>0</v>
      </c>
      <c r="C7635" s="223"/>
      <c r="D7635" s="224" t="str">
        <f t="shared" si="2288"/>
        <v/>
      </c>
      <c r="E7635" s="225"/>
      <c r="F7635" s="226">
        <f t="shared" si="2289"/>
        <v>0</v>
      </c>
      <c r="G7635" s="286">
        <f t="shared" si="2290"/>
        <v>0</v>
      </c>
    </row>
    <row r="7636" spans="1:7" ht="24" customHeight="1" x14ac:dyDescent="0.2">
      <c r="A7636" s="287"/>
      <c r="D7636" s="97"/>
      <c r="E7636" s="98"/>
      <c r="F7636" s="273" t="s">
        <v>32</v>
      </c>
      <c r="G7636" s="288">
        <f>SUBTOTAL(9,G7628:G7635)</f>
        <v>0</v>
      </c>
    </row>
    <row r="7637" spans="1:7" ht="24" customHeight="1" x14ac:dyDescent="0.2">
      <c r="A7637" s="287"/>
      <c r="C7637" s="107" t="s">
        <v>606</v>
      </c>
      <c r="D7637" s="97"/>
      <c r="E7637" s="98"/>
      <c r="G7637" s="289"/>
    </row>
    <row r="7638" spans="1:7" s="229" customFormat="1" ht="24" customHeight="1" x14ac:dyDescent="0.2">
      <c r="A7638" s="224" t="str">
        <f t="shared" ref="A7638:A7646" si="2291">IFERROR(VLOOKUP(C7638,Tabla_Insumos,4,FALSE),"")</f>
        <v/>
      </c>
      <c r="B7638" s="222" t="str">
        <f t="shared" ref="B7638:B7646" si="2292">IFERROR(VLOOKUP(C7638,Tabla_Insumos,5,FALSE),"")</f>
        <v/>
      </c>
      <c r="C7638" s="223"/>
      <c r="D7638" s="224" t="str">
        <f t="shared" ref="D7638:D7646" si="2293">IFERROR(VLOOKUP(C7638,Tabla_Insumos,2,FALSE),"")</f>
        <v/>
      </c>
      <c r="E7638" s="225"/>
      <c r="F7638" s="226">
        <f t="shared" ref="F7638:F7646" si="2294">IFERROR(VLOOKUP(C7638,Tabla_Insumos,3,FALSE),0)</f>
        <v>0</v>
      </c>
      <c r="G7638" s="286">
        <f t="shared" ref="G7638:G7646" si="2295">ROUND(E7638*F7638,2)</f>
        <v>0</v>
      </c>
    </row>
    <row r="7639" spans="1:7" s="229" customFormat="1" ht="24" customHeight="1" x14ac:dyDescent="0.2">
      <c r="A7639" s="224" t="str">
        <f t="shared" si="2291"/>
        <v/>
      </c>
      <c r="B7639" s="222" t="str">
        <f t="shared" si="2292"/>
        <v/>
      </c>
      <c r="C7639" s="223"/>
      <c r="D7639" s="224" t="str">
        <f t="shared" si="2293"/>
        <v/>
      </c>
      <c r="E7639" s="225"/>
      <c r="F7639" s="226">
        <f t="shared" si="2294"/>
        <v>0</v>
      </c>
      <c r="G7639" s="286">
        <f t="shared" si="2295"/>
        <v>0</v>
      </c>
    </row>
    <row r="7640" spans="1:7" s="229" customFormat="1" ht="24" customHeight="1" x14ac:dyDescent="0.2">
      <c r="A7640" s="224" t="str">
        <f t="shared" si="2291"/>
        <v/>
      </c>
      <c r="B7640" s="222" t="str">
        <f t="shared" si="2292"/>
        <v/>
      </c>
      <c r="C7640" s="223"/>
      <c r="D7640" s="224" t="str">
        <f t="shared" si="2293"/>
        <v/>
      </c>
      <c r="E7640" s="225"/>
      <c r="F7640" s="226">
        <f t="shared" si="2294"/>
        <v>0</v>
      </c>
      <c r="G7640" s="286">
        <f t="shared" si="2295"/>
        <v>0</v>
      </c>
    </row>
    <row r="7641" spans="1:7" s="229" customFormat="1" ht="24" customHeight="1" x14ac:dyDescent="0.2">
      <c r="A7641" s="224" t="str">
        <f t="shared" si="2291"/>
        <v/>
      </c>
      <c r="B7641" s="222" t="str">
        <f t="shared" si="2292"/>
        <v/>
      </c>
      <c r="C7641" s="223"/>
      <c r="D7641" s="224" t="str">
        <f t="shared" si="2293"/>
        <v/>
      </c>
      <c r="E7641" s="225"/>
      <c r="F7641" s="226">
        <f t="shared" si="2294"/>
        <v>0</v>
      </c>
      <c r="G7641" s="286">
        <f t="shared" si="2295"/>
        <v>0</v>
      </c>
    </row>
    <row r="7642" spans="1:7" s="229" customFormat="1" ht="24" customHeight="1" x14ac:dyDescent="0.2">
      <c r="A7642" s="224" t="str">
        <f t="shared" si="2291"/>
        <v/>
      </c>
      <c r="B7642" s="222" t="str">
        <f t="shared" si="2292"/>
        <v/>
      </c>
      <c r="C7642" s="223"/>
      <c r="D7642" s="224" t="str">
        <f t="shared" si="2293"/>
        <v/>
      </c>
      <c r="E7642" s="225"/>
      <c r="F7642" s="226">
        <f t="shared" si="2294"/>
        <v>0</v>
      </c>
      <c r="G7642" s="286">
        <f t="shared" si="2295"/>
        <v>0</v>
      </c>
    </row>
    <row r="7643" spans="1:7" s="229" customFormat="1" ht="24" customHeight="1" x14ac:dyDescent="0.2">
      <c r="A7643" s="224" t="str">
        <f t="shared" si="2291"/>
        <v/>
      </c>
      <c r="B7643" s="222" t="str">
        <f t="shared" si="2292"/>
        <v/>
      </c>
      <c r="C7643" s="223"/>
      <c r="D7643" s="224" t="str">
        <f t="shared" si="2293"/>
        <v/>
      </c>
      <c r="E7643" s="225"/>
      <c r="F7643" s="226">
        <f t="shared" si="2294"/>
        <v>0</v>
      </c>
      <c r="G7643" s="286">
        <f t="shared" si="2295"/>
        <v>0</v>
      </c>
    </row>
    <row r="7644" spans="1:7" s="229" customFormat="1" ht="24" customHeight="1" x14ac:dyDescent="0.2">
      <c r="A7644" s="224" t="str">
        <f t="shared" si="2291"/>
        <v/>
      </c>
      <c r="B7644" s="222" t="str">
        <f t="shared" si="2292"/>
        <v/>
      </c>
      <c r="C7644" s="223"/>
      <c r="D7644" s="224" t="str">
        <f t="shared" si="2293"/>
        <v/>
      </c>
      <c r="E7644" s="225"/>
      <c r="F7644" s="226">
        <f t="shared" si="2294"/>
        <v>0</v>
      </c>
      <c r="G7644" s="286">
        <f t="shared" si="2295"/>
        <v>0</v>
      </c>
    </row>
    <row r="7645" spans="1:7" s="229" customFormat="1" ht="24" customHeight="1" x14ac:dyDescent="0.2">
      <c r="A7645" s="224" t="str">
        <f t="shared" si="2291"/>
        <v/>
      </c>
      <c r="B7645" s="222" t="str">
        <f t="shared" si="2292"/>
        <v/>
      </c>
      <c r="C7645" s="223"/>
      <c r="D7645" s="224" t="str">
        <f t="shared" si="2293"/>
        <v/>
      </c>
      <c r="E7645" s="225"/>
      <c r="F7645" s="226">
        <f t="shared" si="2294"/>
        <v>0</v>
      </c>
      <c r="G7645" s="286">
        <f t="shared" si="2295"/>
        <v>0</v>
      </c>
    </row>
    <row r="7646" spans="1:7" s="229" customFormat="1" ht="24" customHeight="1" x14ac:dyDescent="0.2">
      <c r="A7646" s="224" t="str">
        <f t="shared" si="2291"/>
        <v/>
      </c>
      <c r="B7646" s="222" t="str">
        <f t="shared" si="2292"/>
        <v/>
      </c>
      <c r="C7646" s="223"/>
      <c r="D7646" s="224" t="str">
        <f t="shared" si="2293"/>
        <v/>
      </c>
      <c r="E7646" s="225"/>
      <c r="F7646" s="226">
        <f t="shared" si="2294"/>
        <v>0</v>
      </c>
      <c r="G7646" s="286">
        <f t="shared" si="2295"/>
        <v>0</v>
      </c>
    </row>
    <row r="7647" spans="1:7" ht="24" customHeight="1" x14ac:dyDescent="0.2">
      <c r="A7647" s="290"/>
      <c r="B7647" s="97"/>
      <c r="D7647" s="97"/>
      <c r="E7647" s="98"/>
      <c r="F7647" s="273" t="s">
        <v>33</v>
      </c>
      <c r="G7647" s="288">
        <f>SUBTOTAL(9,G7638:G7646)</f>
        <v>0</v>
      </c>
    </row>
    <row r="7648" spans="1:7" ht="24" customHeight="1" x14ac:dyDescent="0.2">
      <c r="A7648" s="291"/>
      <c r="B7648" s="97"/>
      <c r="D7648" s="97"/>
      <c r="E7648" s="98"/>
      <c r="G7648" s="289"/>
    </row>
    <row r="7649" spans="1:123" ht="24" customHeight="1" x14ac:dyDescent="0.2">
      <c r="A7649" s="292" t="str">
        <f>B7607</f>
        <v/>
      </c>
      <c r="B7649" s="293" t="str">
        <f>C7607</f>
        <v/>
      </c>
      <c r="C7649" s="104"/>
      <c r="D7649" s="104" t="s">
        <v>34</v>
      </c>
      <c r="E7649" s="105"/>
      <c r="F7649" s="295" t="s">
        <v>35</v>
      </c>
      <c r="G7649" s="294">
        <f>SUBTOTAL(9,G7612:G7648)</f>
        <v>0</v>
      </c>
    </row>
    <row r="7651" spans="1:123" ht="24" customHeight="1" x14ac:dyDescent="0.2">
      <c r="A7651" s="274" t="s">
        <v>37</v>
      </c>
      <c r="B7651" s="275"/>
      <c r="C7651" s="275"/>
      <c r="D7651" s="275"/>
      <c r="E7651" s="275"/>
      <c r="F7651" s="275"/>
      <c r="G7651" s="276"/>
    </row>
    <row r="7652" spans="1:123" ht="24" customHeight="1" x14ac:dyDescent="0.2">
      <c r="A7652" s="277" t="s">
        <v>602</v>
      </c>
      <c r="B7652" s="93" t="str">
        <f>Comitente</f>
        <v>DIRECCION PROVINCIAL DE ESPACIOS VERDES</v>
      </c>
      <c r="C7652" s="89"/>
      <c r="D7652" s="94"/>
      <c r="E7652" s="94"/>
      <c r="F7652" s="95"/>
      <c r="G7652" s="278"/>
    </row>
    <row r="7653" spans="1:123" ht="24" customHeight="1" x14ac:dyDescent="0.2">
      <c r="A7653" s="277" t="s">
        <v>603</v>
      </c>
      <c r="B7653" s="93">
        <f>Contratista</f>
        <v>0</v>
      </c>
      <c r="C7653" s="90"/>
      <c r="D7653" s="90"/>
      <c r="E7653" s="90"/>
      <c r="F7653" s="96"/>
      <c r="G7653" s="279"/>
    </row>
    <row r="7654" spans="1:123" ht="24" customHeight="1" x14ac:dyDescent="0.2">
      <c r="A7654" s="277" t="s">
        <v>24</v>
      </c>
      <c r="B7654" s="93" t="str">
        <f>Obra</f>
        <v>EXTRACCION DE MANGRULLO EXISTENTE, PROVISION DE NUEVO MANGRULLO Y REFUNCIONALIZACION DE JUEGOS DE NIÑOS EN PARQUE DE MAYO</v>
      </c>
      <c r="C7654" s="90"/>
      <c r="D7654" s="90"/>
      <c r="E7654" s="90"/>
      <c r="F7654" s="96" t="s">
        <v>38</v>
      </c>
      <c r="G7654" s="280">
        <f>Fecha_Base</f>
        <v>44865</v>
      </c>
    </row>
    <row r="7655" spans="1:123" ht="24" customHeight="1" x14ac:dyDescent="0.2">
      <c r="A7655" s="281" t="s">
        <v>601</v>
      </c>
      <c r="B7655" s="91" t="str">
        <f>Ubicación</f>
        <v>CAPITAL</v>
      </c>
      <c r="C7655" s="91"/>
      <c r="D7655" s="97"/>
      <c r="E7655" s="98"/>
      <c r="G7655" s="282"/>
    </row>
    <row r="7656" spans="1:123" ht="24" customHeight="1" x14ac:dyDescent="0.2">
      <c r="A7656" s="281" t="s">
        <v>39</v>
      </c>
      <c r="B7656" s="100" t="str">
        <f>IFERROR(VALUE(LEFT(B7657,FIND(".",B7657)-1)),"")</f>
        <v/>
      </c>
      <c r="C7656" s="92" t="str">
        <f>IFERROR(VLOOKUP(B7656,Tabla_CyP,2,FALSE),"")</f>
        <v/>
      </c>
      <c r="E7656" s="98"/>
      <c r="G7656" s="282"/>
    </row>
    <row r="7657" spans="1:123" ht="24" customHeight="1" x14ac:dyDescent="0.2">
      <c r="A7657" s="281" t="s">
        <v>25</v>
      </c>
      <c r="B7657" s="101" t="str">
        <f>IFERROR(VLOOKUP(COUNTIF($A$1:A7657,"ANALISIS DE PRECIOS"),Tabla_NumeroItem,2,FALSE),"")</f>
        <v/>
      </c>
      <c r="C7657" s="92" t="str">
        <f>IFERROR(VLOOKUP(B7657,Tabla_CyP,2,FALSE),"")</f>
        <v/>
      </c>
      <c r="D7657" s="97"/>
      <c r="E7657" s="98"/>
      <c r="F7657" s="96" t="s">
        <v>26</v>
      </c>
      <c r="G7657" s="283" t="str">
        <f>IFERROR(VLOOKUP(B7657,Tabla_CyP,4,FALSE),"")</f>
        <v/>
      </c>
    </row>
    <row r="7658" spans="1:123" ht="24" customHeight="1" x14ac:dyDescent="0.2">
      <c r="A7658" s="281"/>
      <c r="B7658" s="91"/>
      <c r="D7658" s="97"/>
      <c r="E7658" s="98"/>
      <c r="G7658" s="282"/>
    </row>
    <row r="7659" spans="1:123" ht="24" customHeight="1" x14ac:dyDescent="0.2">
      <c r="A7659" s="334" t="s">
        <v>507</v>
      </c>
      <c r="B7659" s="335"/>
      <c r="C7659" s="336" t="s">
        <v>0</v>
      </c>
      <c r="D7659" s="336" t="s">
        <v>27</v>
      </c>
      <c r="E7659" s="338" t="s">
        <v>28</v>
      </c>
      <c r="F7659" s="340" t="s">
        <v>29</v>
      </c>
      <c r="G7659" s="340" t="s">
        <v>30</v>
      </c>
    </row>
    <row r="7660" spans="1:123" s="97" customFormat="1" ht="24" customHeight="1" x14ac:dyDescent="0.2">
      <c r="A7660" s="102" t="s">
        <v>508</v>
      </c>
      <c r="B7660" s="102" t="s">
        <v>509</v>
      </c>
      <c r="C7660" s="337"/>
      <c r="D7660" s="337"/>
      <c r="E7660" s="339"/>
      <c r="F7660" s="341"/>
      <c r="G7660" s="341"/>
      <c r="H7660" s="230"/>
      <c r="I7660" s="230"/>
      <c r="J7660" s="230"/>
      <c r="K7660" s="230"/>
      <c r="L7660" s="230"/>
      <c r="M7660" s="230"/>
      <c r="N7660" s="230"/>
      <c r="O7660" s="230"/>
      <c r="P7660" s="230"/>
      <c r="Q7660" s="230"/>
      <c r="R7660" s="230"/>
      <c r="S7660" s="230"/>
      <c r="T7660" s="230"/>
      <c r="U7660" s="230"/>
      <c r="V7660" s="230"/>
      <c r="W7660" s="230"/>
      <c r="X7660" s="230"/>
      <c r="Y7660" s="230"/>
      <c r="Z7660" s="230"/>
      <c r="AA7660" s="230"/>
      <c r="AB7660" s="230"/>
      <c r="AC7660" s="230"/>
      <c r="AD7660" s="230"/>
      <c r="AE7660" s="230"/>
      <c r="AF7660" s="230"/>
      <c r="AG7660" s="230"/>
      <c r="AH7660" s="230"/>
      <c r="AI7660" s="230"/>
      <c r="AJ7660" s="230"/>
      <c r="AK7660" s="230"/>
      <c r="AL7660" s="230"/>
      <c r="AM7660" s="230"/>
      <c r="AN7660" s="230"/>
      <c r="AO7660" s="230"/>
      <c r="AP7660" s="230"/>
      <c r="AQ7660" s="230"/>
      <c r="AR7660" s="230"/>
      <c r="AS7660" s="230"/>
      <c r="AT7660" s="230"/>
      <c r="AU7660" s="230"/>
      <c r="AV7660" s="230"/>
      <c r="AW7660" s="230"/>
      <c r="AX7660" s="230"/>
      <c r="AY7660" s="230"/>
      <c r="AZ7660" s="230"/>
      <c r="BA7660" s="230"/>
      <c r="BB7660" s="230"/>
      <c r="BC7660" s="230"/>
      <c r="BD7660" s="230"/>
      <c r="BE7660" s="230"/>
      <c r="BF7660" s="230"/>
      <c r="BG7660" s="230"/>
      <c r="BH7660" s="230"/>
      <c r="BI7660" s="230"/>
      <c r="BJ7660" s="230"/>
      <c r="BK7660" s="230"/>
      <c r="BL7660" s="230"/>
      <c r="BM7660" s="230"/>
      <c r="BN7660" s="230"/>
      <c r="BO7660" s="230"/>
      <c r="BP7660" s="230"/>
      <c r="BQ7660" s="230"/>
      <c r="BR7660" s="230"/>
      <c r="BS7660" s="230"/>
      <c r="BT7660" s="230"/>
      <c r="BU7660" s="230"/>
      <c r="BV7660" s="230"/>
      <c r="BW7660" s="230"/>
      <c r="BX7660" s="230"/>
      <c r="BY7660" s="230"/>
      <c r="BZ7660" s="230"/>
      <c r="CA7660" s="230"/>
      <c r="CB7660" s="230"/>
      <c r="CC7660" s="230"/>
      <c r="CD7660" s="230"/>
      <c r="CE7660" s="230"/>
      <c r="CF7660" s="230"/>
      <c r="CG7660" s="230"/>
      <c r="CH7660" s="230"/>
      <c r="CI7660" s="230"/>
      <c r="CJ7660" s="230"/>
      <c r="CK7660" s="230"/>
      <c r="CL7660" s="230"/>
      <c r="CM7660" s="230"/>
      <c r="CN7660" s="230"/>
      <c r="CO7660" s="230"/>
      <c r="CP7660" s="230"/>
      <c r="CQ7660" s="230"/>
      <c r="CR7660" s="230"/>
      <c r="CS7660" s="230"/>
      <c r="CT7660" s="230"/>
      <c r="CU7660" s="230"/>
      <c r="CV7660" s="230"/>
      <c r="CW7660" s="230"/>
      <c r="CX7660" s="230"/>
      <c r="CY7660" s="230"/>
      <c r="CZ7660" s="230"/>
      <c r="DA7660" s="230"/>
      <c r="DB7660" s="230"/>
      <c r="DC7660" s="230"/>
      <c r="DD7660" s="230"/>
      <c r="DE7660" s="230"/>
      <c r="DF7660" s="230"/>
      <c r="DG7660" s="230"/>
      <c r="DH7660" s="230"/>
      <c r="DI7660" s="230"/>
      <c r="DJ7660" s="230"/>
      <c r="DK7660" s="230"/>
      <c r="DL7660" s="230"/>
      <c r="DM7660" s="230"/>
      <c r="DN7660" s="230"/>
      <c r="DO7660" s="230"/>
      <c r="DP7660" s="230"/>
      <c r="DQ7660" s="230"/>
      <c r="DR7660" s="230"/>
      <c r="DS7660" s="230"/>
    </row>
    <row r="7661" spans="1:123" ht="24" customHeight="1" x14ac:dyDescent="0.2">
      <c r="A7661" s="284"/>
      <c r="B7661" s="103"/>
      <c r="C7661" s="143" t="s">
        <v>604</v>
      </c>
      <c r="D7661" s="104"/>
      <c r="E7661" s="105"/>
      <c r="F7661" s="106"/>
      <c r="G7661" s="285"/>
    </row>
    <row r="7662" spans="1:123" s="229" customFormat="1" ht="24" customHeight="1" x14ac:dyDescent="0.2">
      <c r="A7662" s="224" t="str">
        <f t="shared" ref="A7662:A7675" si="2296">IFERROR(VLOOKUP(C7662,Tabla_Insumos,4,FALSE),"")</f>
        <v/>
      </c>
      <c r="B7662" s="222" t="str">
        <f>IFERROR(VLOOKUP(C7662,Tabla_Insumos,5,FALSE),"")</f>
        <v/>
      </c>
      <c r="C7662" s="223"/>
      <c r="D7662" s="224" t="str">
        <f t="shared" ref="D7662:D7675" si="2297">IFERROR(VLOOKUP(C7662,Tabla_Insumos,2,FALSE),"")</f>
        <v/>
      </c>
      <c r="E7662" s="225"/>
      <c r="F7662" s="226">
        <f t="shared" ref="F7662:F7675" si="2298">IFERROR(VLOOKUP(C7662,Tabla_Insumos,3,FALSE),0)</f>
        <v>0</v>
      </c>
      <c r="G7662" s="286">
        <f>ROUND(E7662*F7662,2)</f>
        <v>0</v>
      </c>
    </row>
    <row r="7663" spans="1:123" s="229" customFormat="1" ht="24" customHeight="1" x14ac:dyDescent="0.2">
      <c r="A7663" s="224" t="str">
        <f t="shared" si="2296"/>
        <v/>
      </c>
      <c r="B7663" s="222" t="str">
        <f t="shared" ref="B7663:B7675" si="2299">IFERROR(VLOOKUP(C7663,Tabla_Insumos,5,FALSE),"")</f>
        <v/>
      </c>
      <c r="C7663" s="223"/>
      <c r="D7663" s="224" t="str">
        <f t="shared" si="2297"/>
        <v/>
      </c>
      <c r="E7663" s="225"/>
      <c r="F7663" s="226">
        <f t="shared" si="2298"/>
        <v>0</v>
      </c>
      <c r="G7663" s="286">
        <f t="shared" ref="G7663:G7675" si="2300">ROUND(E7663*F7663,2)</f>
        <v>0</v>
      </c>
    </row>
    <row r="7664" spans="1:123" s="229" customFormat="1" ht="24" customHeight="1" x14ac:dyDescent="0.2">
      <c r="A7664" s="224" t="str">
        <f t="shared" si="2296"/>
        <v/>
      </c>
      <c r="B7664" s="222" t="str">
        <f t="shared" si="2299"/>
        <v/>
      </c>
      <c r="C7664" s="223"/>
      <c r="D7664" s="224" t="str">
        <f t="shared" si="2297"/>
        <v/>
      </c>
      <c r="E7664" s="225"/>
      <c r="F7664" s="226">
        <f t="shared" si="2298"/>
        <v>0</v>
      </c>
      <c r="G7664" s="286">
        <f t="shared" si="2300"/>
        <v>0</v>
      </c>
    </row>
    <row r="7665" spans="1:7" s="229" customFormat="1" ht="24" customHeight="1" x14ac:dyDescent="0.2">
      <c r="A7665" s="224" t="str">
        <f t="shared" si="2296"/>
        <v/>
      </c>
      <c r="B7665" s="222" t="str">
        <f t="shared" si="2299"/>
        <v/>
      </c>
      <c r="C7665" s="223"/>
      <c r="D7665" s="224" t="str">
        <f t="shared" si="2297"/>
        <v/>
      </c>
      <c r="E7665" s="225"/>
      <c r="F7665" s="226">
        <f t="shared" si="2298"/>
        <v>0</v>
      </c>
      <c r="G7665" s="286">
        <f t="shared" si="2300"/>
        <v>0</v>
      </c>
    </row>
    <row r="7666" spans="1:7" s="229" customFormat="1" ht="24" customHeight="1" x14ac:dyDescent="0.2">
      <c r="A7666" s="224" t="str">
        <f t="shared" si="2296"/>
        <v/>
      </c>
      <c r="B7666" s="222" t="str">
        <f t="shared" si="2299"/>
        <v/>
      </c>
      <c r="C7666" s="223"/>
      <c r="D7666" s="224" t="str">
        <f t="shared" si="2297"/>
        <v/>
      </c>
      <c r="E7666" s="225"/>
      <c r="F7666" s="226">
        <f t="shared" si="2298"/>
        <v>0</v>
      </c>
      <c r="G7666" s="286">
        <f t="shared" si="2300"/>
        <v>0</v>
      </c>
    </row>
    <row r="7667" spans="1:7" s="229" customFormat="1" ht="24" customHeight="1" x14ac:dyDescent="0.2">
      <c r="A7667" s="224" t="str">
        <f t="shared" si="2296"/>
        <v/>
      </c>
      <c r="B7667" s="222" t="str">
        <f t="shared" si="2299"/>
        <v/>
      </c>
      <c r="C7667" s="223"/>
      <c r="D7667" s="224" t="str">
        <f t="shared" si="2297"/>
        <v/>
      </c>
      <c r="E7667" s="225"/>
      <c r="F7667" s="226">
        <f t="shared" si="2298"/>
        <v>0</v>
      </c>
      <c r="G7667" s="286">
        <f t="shared" si="2300"/>
        <v>0</v>
      </c>
    </row>
    <row r="7668" spans="1:7" s="229" customFormat="1" ht="24" customHeight="1" x14ac:dyDescent="0.2">
      <c r="A7668" s="224" t="str">
        <f t="shared" si="2296"/>
        <v/>
      </c>
      <c r="B7668" s="222" t="str">
        <f t="shared" si="2299"/>
        <v/>
      </c>
      <c r="C7668" s="223"/>
      <c r="D7668" s="224" t="str">
        <f t="shared" si="2297"/>
        <v/>
      </c>
      <c r="E7668" s="225"/>
      <c r="F7668" s="226">
        <f t="shared" si="2298"/>
        <v>0</v>
      </c>
      <c r="G7668" s="286">
        <f t="shared" si="2300"/>
        <v>0</v>
      </c>
    </row>
    <row r="7669" spans="1:7" s="229" customFormat="1" ht="24" customHeight="1" x14ac:dyDescent="0.2">
      <c r="A7669" s="224" t="str">
        <f t="shared" si="2296"/>
        <v/>
      </c>
      <c r="B7669" s="222" t="str">
        <f t="shared" si="2299"/>
        <v/>
      </c>
      <c r="C7669" s="223"/>
      <c r="D7669" s="224" t="str">
        <f t="shared" si="2297"/>
        <v/>
      </c>
      <c r="E7669" s="225"/>
      <c r="F7669" s="226">
        <f t="shared" si="2298"/>
        <v>0</v>
      </c>
      <c r="G7669" s="286">
        <f t="shared" si="2300"/>
        <v>0</v>
      </c>
    </row>
    <row r="7670" spans="1:7" s="229" customFormat="1" ht="24" customHeight="1" x14ac:dyDescent="0.2">
      <c r="A7670" s="224" t="str">
        <f t="shared" si="2296"/>
        <v/>
      </c>
      <c r="B7670" s="222" t="str">
        <f t="shared" si="2299"/>
        <v/>
      </c>
      <c r="C7670" s="223"/>
      <c r="D7670" s="224" t="str">
        <f t="shared" si="2297"/>
        <v/>
      </c>
      <c r="E7670" s="225"/>
      <c r="F7670" s="226">
        <f t="shared" si="2298"/>
        <v>0</v>
      </c>
      <c r="G7670" s="286">
        <f t="shared" si="2300"/>
        <v>0</v>
      </c>
    </row>
    <row r="7671" spans="1:7" s="229" customFormat="1" ht="24" customHeight="1" x14ac:dyDescent="0.2">
      <c r="A7671" s="224" t="str">
        <f t="shared" si="2296"/>
        <v/>
      </c>
      <c r="B7671" s="222" t="str">
        <f t="shared" si="2299"/>
        <v/>
      </c>
      <c r="C7671" s="223"/>
      <c r="D7671" s="224" t="str">
        <f t="shared" si="2297"/>
        <v/>
      </c>
      <c r="E7671" s="225"/>
      <c r="F7671" s="226">
        <f t="shared" si="2298"/>
        <v>0</v>
      </c>
      <c r="G7671" s="286">
        <f t="shared" si="2300"/>
        <v>0</v>
      </c>
    </row>
    <row r="7672" spans="1:7" s="229" customFormat="1" ht="24" customHeight="1" x14ac:dyDescent="0.2">
      <c r="A7672" s="224" t="str">
        <f t="shared" si="2296"/>
        <v/>
      </c>
      <c r="B7672" s="222" t="str">
        <f t="shared" si="2299"/>
        <v/>
      </c>
      <c r="C7672" s="223"/>
      <c r="D7672" s="224" t="str">
        <f t="shared" si="2297"/>
        <v/>
      </c>
      <c r="E7672" s="225"/>
      <c r="F7672" s="226">
        <f t="shared" si="2298"/>
        <v>0</v>
      </c>
      <c r="G7672" s="286">
        <f t="shared" si="2300"/>
        <v>0</v>
      </c>
    </row>
    <row r="7673" spans="1:7" s="229" customFormat="1" ht="24" customHeight="1" x14ac:dyDescent="0.2">
      <c r="A7673" s="224" t="str">
        <f t="shared" si="2296"/>
        <v/>
      </c>
      <c r="B7673" s="222" t="str">
        <f t="shared" si="2299"/>
        <v/>
      </c>
      <c r="C7673" s="223"/>
      <c r="D7673" s="224" t="str">
        <f t="shared" si="2297"/>
        <v/>
      </c>
      <c r="E7673" s="225"/>
      <c r="F7673" s="226">
        <f t="shared" si="2298"/>
        <v>0</v>
      </c>
      <c r="G7673" s="286">
        <f t="shared" si="2300"/>
        <v>0</v>
      </c>
    </row>
    <row r="7674" spans="1:7" s="229" customFormat="1" ht="24" customHeight="1" x14ac:dyDescent="0.2">
      <c r="A7674" s="224" t="str">
        <f t="shared" si="2296"/>
        <v/>
      </c>
      <c r="B7674" s="222" t="str">
        <f t="shared" si="2299"/>
        <v/>
      </c>
      <c r="C7674" s="223"/>
      <c r="D7674" s="224" t="str">
        <f t="shared" si="2297"/>
        <v/>
      </c>
      <c r="E7674" s="225"/>
      <c r="F7674" s="226">
        <f t="shared" si="2298"/>
        <v>0</v>
      </c>
      <c r="G7674" s="286">
        <f t="shared" si="2300"/>
        <v>0</v>
      </c>
    </row>
    <row r="7675" spans="1:7" s="229" customFormat="1" ht="24" customHeight="1" x14ac:dyDescent="0.2">
      <c r="A7675" s="224" t="str">
        <f t="shared" si="2296"/>
        <v/>
      </c>
      <c r="B7675" s="222" t="str">
        <f t="shared" si="2299"/>
        <v/>
      </c>
      <c r="C7675" s="223"/>
      <c r="D7675" s="224" t="str">
        <f t="shared" si="2297"/>
        <v/>
      </c>
      <c r="E7675" s="225"/>
      <c r="F7675" s="227">
        <f t="shared" si="2298"/>
        <v>0</v>
      </c>
      <c r="G7675" s="286">
        <f t="shared" si="2300"/>
        <v>0</v>
      </c>
    </row>
    <row r="7676" spans="1:7" ht="24" customHeight="1" x14ac:dyDescent="0.2">
      <c r="A7676" s="287"/>
      <c r="D7676" s="97"/>
      <c r="E7676" s="98"/>
      <c r="F7676" s="273" t="s">
        <v>31</v>
      </c>
      <c r="G7676" s="288">
        <f>SUBTOTAL(9,G7662:G7675)</f>
        <v>0</v>
      </c>
    </row>
    <row r="7677" spans="1:7" ht="24" customHeight="1" x14ac:dyDescent="0.2">
      <c r="A7677" s="287"/>
      <c r="C7677" s="107" t="s">
        <v>605</v>
      </c>
      <c r="D7677" s="97"/>
      <c r="E7677" s="98"/>
      <c r="G7677" s="289"/>
    </row>
    <row r="7678" spans="1:7" s="229" customFormat="1" ht="24" customHeight="1" x14ac:dyDescent="0.2">
      <c r="A7678" s="224" t="str">
        <f t="shared" ref="A7678:A7685" si="2301">IFERROR(VLOOKUP(C7678,Tabla_Insumos,4,FALSE),"")</f>
        <v/>
      </c>
      <c r="B7678" s="222">
        <f t="shared" ref="B7678:B7685" si="2302">IFERROR(VLOOKUP(A7678,Tabla_Indices,5,FALSE),"")</f>
        <v>0</v>
      </c>
      <c r="C7678" s="223"/>
      <c r="D7678" s="224" t="str">
        <f t="shared" ref="D7678:D7685" si="2303">IFERROR(VLOOKUP(C7678,Tabla_Insumos,2,FALSE),"")</f>
        <v/>
      </c>
      <c r="E7678" s="225"/>
      <c r="F7678" s="228">
        <f t="shared" ref="F7678:F7685" si="2304">IFERROR(VLOOKUP(C7678,Tabla_Insumos,3,FALSE),0)</f>
        <v>0</v>
      </c>
      <c r="G7678" s="286">
        <f>ROUND(E7678*F7678,2)</f>
        <v>0</v>
      </c>
    </row>
    <row r="7679" spans="1:7" s="229" customFormat="1" ht="24" customHeight="1" x14ac:dyDescent="0.2">
      <c r="A7679" s="224" t="str">
        <f t="shared" si="2301"/>
        <v/>
      </c>
      <c r="B7679" s="222">
        <f t="shared" si="2302"/>
        <v>0</v>
      </c>
      <c r="C7679" s="223"/>
      <c r="D7679" s="224" t="str">
        <f t="shared" si="2303"/>
        <v/>
      </c>
      <c r="E7679" s="225"/>
      <c r="F7679" s="228">
        <f t="shared" si="2304"/>
        <v>0</v>
      </c>
      <c r="G7679" s="286">
        <f>ROUND(E7679*F7679,2)</f>
        <v>0</v>
      </c>
    </row>
    <row r="7680" spans="1:7" s="229" customFormat="1" ht="24" customHeight="1" x14ac:dyDescent="0.2">
      <c r="A7680" s="224" t="str">
        <f t="shared" si="2301"/>
        <v/>
      </c>
      <c r="B7680" s="222">
        <f t="shared" si="2302"/>
        <v>0</v>
      </c>
      <c r="C7680" s="223"/>
      <c r="D7680" s="224" t="str">
        <f t="shared" si="2303"/>
        <v/>
      </c>
      <c r="E7680" s="225"/>
      <c r="F7680" s="228">
        <f t="shared" si="2304"/>
        <v>0</v>
      </c>
      <c r="G7680" s="286">
        <f t="shared" ref="G7680:G7685" si="2305">ROUND(E7680*F7680,2)</f>
        <v>0</v>
      </c>
    </row>
    <row r="7681" spans="1:7" s="229" customFormat="1" ht="24" customHeight="1" x14ac:dyDescent="0.2">
      <c r="A7681" s="224" t="str">
        <f t="shared" si="2301"/>
        <v/>
      </c>
      <c r="B7681" s="222">
        <f t="shared" si="2302"/>
        <v>0</v>
      </c>
      <c r="C7681" s="223"/>
      <c r="D7681" s="224" t="str">
        <f t="shared" si="2303"/>
        <v/>
      </c>
      <c r="E7681" s="225"/>
      <c r="F7681" s="228">
        <f t="shared" si="2304"/>
        <v>0</v>
      </c>
      <c r="G7681" s="286">
        <f t="shared" si="2305"/>
        <v>0</v>
      </c>
    </row>
    <row r="7682" spans="1:7" s="229" customFormat="1" ht="24" customHeight="1" x14ac:dyDescent="0.2">
      <c r="A7682" s="224" t="str">
        <f t="shared" si="2301"/>
        <v/>
      </c>
      <c r="B7682" s="222">
        <f t="shared" si="2302"/>
        <v>0</v>
      </c>
      <c r="C7682" s="223"/>
      <c r="D7682" s="224" t="str">
        <f t="shared" si="2303"/>
        <v/>
      </c>
      <c r="E7682" s="225"/>
      <c r="F7682" s="226">
        <f t="shared" si="2304"/>
        <v>0</v>
      </c>
      <c r="G7682" s="286">
        <f t="shared" si="2305"/>
        <v>0</v>
      </c>
    </row>
    <row r="7683" spans="1:7" s="229" customFormat="1" ht="24" customHeight="1" x14ac:dyDescent="0.2">
      <c r="A7683" s="224" t="str">
        <f t="shared" si="2301"/>
        <v/>
      </c>
      <c r="B7683" s="222">
        <f t="shared" si="2302"/>
        <v>0</v>
      </c>
      <c r="C7683" s="223"/>
      <c r="D7683" s="224" t="str">
        <f t="shared" si="2303"/>
        <v/>
      </c>
      <c r="E7683" s="225"/>
      <c r="F7683" s="226">
        <f t="shared" si="2304"/>
        <v>0</v>
      </c>
      <c r="G7683" s="286">
        <f t="shared" si="2305"/>
        <v>0</v>
      </c>
    </row>
    <row r="7684" spans="1:7" s="229" customFormat="1" ht="24" customHeight="1" x14ac:dyDescent="0.2">
      <c r="A7684" s="224" t="str">
        <f t="shared" si="2301"/>
        <v/>
      </c>
      <c r="B7684" s="222">
        <f t="shared" si="2302"/>
        <v>0</v>
      </c>
      <c r="C7684" s="223"/>
      <c r="D7684" s="224" t="str">
        <f t="shared" si="2303"/>
        <v/>
      </c>
      <c r="E7684" s="225"/>
      <c r="F7684" s="226">
        <f t="shared" si="2304"/>
        <v>0</v>
      </c>
      <c r="G7684" s="286">
        <f t="shared" si="2305"/>
        <v>0</v>
      </c>
    </row>
    <row r="7685" spans="1:7" s="229" customFormat="1" ht="24" customHeight="1" x14ac:dyDescent="0.2">
      <c r="A7685" s="224" t="str">
        <f t="shared" si="2301"/>
        <v/>
      </c>
      <c r="B7685" s="222">
        <f t="shared" si="2302"/>
        <v>0</v>
      </c>
      <c r="C7685" s="223"/>
      <c r="D7685" s="224" t="str">
        <f t="shared" si="2303"/>
        <v/>
      </c>
      <c r="E7685" s="225"/>
      <c r="F7685" s="226">
        <f t="shared" si="2304"/>
        <v>0</v>
      </c>
      <c r="G7685" s="286">
        <f t="shared" si="2305"/>
        <v>0</v>
      </c>
    </row>
    <row r="7686" spans="1:7" ht="24" customHeight="1" x14ac:dyDescent="0.2">
      <c r="A7686" s="287"/>
      <c r="D7686" s="97"/>
      <c r="E7686" s="98"/>
      <c r="F7686" s="273" t="s">
        <v>32</v>
      </c>
      <c r="G7686" s="288">
        <f>SUBTOTAL(9,G7678:G7685)</f>
        <v>0</v>
      </c>
    </row>
    <row r="7687" spans="1:7" ht="24" customHeight="1" x14ac:dyDescent="0.2">
      <c r="A7687" s="287"/>
      <c r="C7687" s="107" t="s">
        <v>606</v>
      </c>
      <c r="D7687" s="97"/>
      <c r="E7687" s="98"/>
      <c r="G7687" s="289"/>
    </row>
    <row r="7688" spans="1:7" s="229" customFormat="1" ht="24" customHeight="1" x14ac:dyDescent="0.2">
      <c r="A7688" s="224" t="str">
        <f t="shared" ref="A7688:A7696" si="2306">IFERROR(VLOOKUP(C7688,Tabla_Insumos,4,FALSE),"")</f>
        <v/>
      </c>
      <c r="B7688" s="222" t="str">
        <f t="shared" ref="B7688:B7696" si="2307">IFERROR(VLOOKUP(C7688,Tabla_Insumos,5,FALSE),"")</f>
        <v/>
      </c>
      <c r="C7688" s="223"/>
      <c r="D7688" s="224" t="str">
        <f t="shared" ref="D7688:D7696" si="2308">IFERROR(VLOOKUP(C7688,Tabla_Insumos,2,FALSE),"")</f>
        <v/>
      </c>
      <c r="E7688" s="225"/>
      <c r="F7688" s="226">
        <f t="shared" ref="F7688:F7696" si="2309">IFERROR(VLOOKUP(C7688,Tabla_Insumos,3,FALSE),0)</f>
        <v>0</v>
      </c>
      <c r="G7688" s="286">
        <f t="shared" ref="G7688:G7696" si="2310">ROUND(E7688*F7688,2)</f>
        <v>0</v>
      </c>
    </row>
    <row r="7689" spans="1:7" s="229" customFormat="1" ht="24" customHeight="1" x14ac:dyDescent="0.2">
      <c r="A7689" s="224" t="str">
        <f t="shared" si="2306"/>
        <v/>
      </c>
      <c r="B7689" s="222" t="str">
        <f t="shared" si="2307"/>
        <v/>
      </c>
      <c r="C7689" s="223"/>
      <c r="D7689" s="224" t="str">
        <f t="shared" si="2308"/>
        <v/>
      </c>
      <c r="E7689" s="225"/>
      <c r="F7689" s="226">
        <f t="shared" si="2309"/>
        <v>0</v>
      </c>
      <c r="G7689" s="286">
        <f t="shared" si="2310"/>
        <v>0</v>
      </c>
    </row>
    <row r="7690" spans="1:7" s="229" customFormat="1" ht="24" customHeight="1" x14ac:dyDescent="0.2">
      <c r="A7690" s="224" t="str">
        <f t="shared" si="2306"/>
        <v/>
      </c>
      <c r="B7690" s="222" t="str">
        <f t="shared" si="2307"/>
        <v/>
      </c>
      <c r="C7690" s="223"/>
      <c r="D7690" s="224" t="str">
        <f t="shared" si="2308"/>
        <v/>
      </c>
      <c r="E7690" s="225"/>
      <c r="F7690" s="226">
        <f t="shared" si="2309"/>
        <v>0</v>
      </c>
      <c r="G7690" s="286">
        <f t="shared" si="2310"/>
        <v>0</v>
      </c>
    </row>
    <row r="7691" spans="1:7" s="229" customFormat="1" ht="24" customHeight="1" x14ac:dyDescent="0.2">
      <c r="A7691" s="224" t="str">
        <f t="shared" si="2306"/>
        <v/>
      </c>
      <c r="B7691" s="222" t="str">
        <f t="shared" si="2307"/>
        <v/>
      </c>
      <c r="C7691" s="223"/>
      <c r="D7691" s="224" t="str">
        <f t="shared" si="2308"/>
        <v/>
      </c>
      <c r="E7691" s="225"/>
      <c r="F7691" s="226">
        <f t="shared" si="2309"/>
        <v>0</v>
      </c>
      <c r="G7691" s="286">
        <f t="shared" si="2310"/>
        <v>0</v>
      </c>
    </row>
    <row r="7692" spans="1:7" s="229" customFormat="1" ht="24" customHeight="1" x14ac:dyDescent="0.2">
      <c r="A7692" s="224" t="str">
        <f t="shared" si="2306"/>
        <v/>
      </c>
      <c r="B7692" s="222" t="str">
        <f t="shared" si="2307"/>
        <v/>
      </c>
      <c r="C7692" s="223"/>
      <c r="D7692" s="224" t="str">
        <f t="shared" si="2308"/>
        <v/>
      </c>
      <c r="E7692" s="225"/>
      <c r="F7692" s="226">
        <f t="shared" si="2309"/>
        <v>0</v>
      </c>
      <c r="G7692" s="286">
        <f t="shared" si="2310"/>
        <v>0</v>
      </c>
    </row>
    <row r="7693" spans="1:7" s="229" customFormat="1" ht="24" customHeight="1" x14ac:dyDescent="0.2">
      <c r="A7693" s="224" t="str">
        <f t="shared" si="2306"/>
        <v/>
      </c>
      <c r="B7693" s="222" t="str">
        <f t="shared" si="2307"/>
        <v/>
      </c>
      <c r="C7693" s="223"/>
      <c r="D7693" s="224" t="str">
        <f t="shared" si="2308"/>
        <v/>
      </c>
      <c r="E7693" s="225"/>
      <c r="F7693" s="226">
        <f t="shared" si="2309"/>
        <v>0</v>
      </c>
      <c r="G7693" s="286">
        <f t="shared" si="2310"/>
        <v>0</v>
      </c>
    </row>
    <row r="7694" spans="1:7" s="229" customFormat="1" ht="24" customHeight="1" x14ac:dyDescent="0.2">
      <c r="A7694" s="224" t="str">
        <f t="shared" si="2306"/>
        <v/>
      </c>
      <c r="B7694" s="222" t="str">
        <f t="shared" si="2307"/>
        <v/>
      </c>
      <c r="C7694" s="223"/>
      <c r="D7694" s="224" t="str">
        <f t="shared" si="2308"/>
        <v/>
      </c>
      <c r="E7694" s="225"/>
      <c r="F7694" s="226">
        <f t="shared" si="2309"/>
        <v>0</v>
      </c>
      <c r="G7694" s="286">
        <f t="shared" si="2310"/>
        <v>0</v>
      </c>
    </row>
    <row r="7695" spans="1:7" s="229" customFormat="1" ht="24" customHeight="1" x14ac:dyDescent="0.2">
      <c r="A7695" s="224" t="str">
        <f t="shared" si="2306"/>
        <v/>
      </c>
      <c r="B7695" s="222" t="str">
        <f t="shared" si="2307"/>
        <v/>
      </c>
      <c r="C7695" s="223"/>
      <c r="D7695" s="224" t="str">
        <f t="shared" si="2308"/>
        <v/>
      </c>
      <c r="E7695" s="225"/>
      <c r="F7695" s="226">
        <f t="shared" si="2309"/>
        <v>0</v>
      </c>
      <c r="G7695" s="286">
        <f t="shared" si="2310"/>
        <v>0</v>
      </c>
    </row>
    <row r="7696" spans="1:7" s="229" customFormat="1" ht="24" customHeight="1" x14ac:dyDescent="0.2">
      <c r="A7696" s="224" t="str">
        <f t="shared" si="2306"/>
        <v/>
      </c>
      <c r="B7696" s="222" t="str">
        <f t="shared" si="2307"/>
        <v/>
      </c>
      <c r="C7696" s="223"/>
      <c r="D7696" s="224" t="str">
        <f t="shared" si="2308"/>
        <v/>
      </c>
      <c r="E7696" s="225"/>
      <c r="F7696" s="226">
        <f t="shared" si="2309"/>
        <v>0</v>
      </c>
      <c r="G7696" s="286">
        <f t="shared" si="2310"/>
        <v>0</v>
      </c>
    </row>
    <row r="7697" spans="1:123" ht="24" customHeight="1" x14ac:dyDescent="0.2">
      <c r="A7697" s="290"/>
      <c r="B7697" s="97"/>
      <c r="D7697" s="97"/>
      <c r="E7697" s="98"/>
      <c r="F7697" s="273" t="s">
        <v>33</v>
      </c>
      <c r="G7697" s="288">
        <f>SUBTOTAL(9,G7688:G7696)</f>
        <v>0</v>
      </c>
    </row>
    <row r="7698" spans="1:123" ht="24" customHeight="1" x14ac:dyDescent="0.2">
      <c r="A7698" s="291"/>
      <c r="B7698" s="97"/>
      <c r="D7698" s="97"/>
      <c r="E7698" s="98"/>
      <c r="G7698" s="289"/>
    </row>
    <row r="7699" spans="1:123" ht="24" customHeight="1" x14ac:dyDescent="0.2">
      <c r="A7699" s="292" t="str">
        <f>B7657</f>
        <v/>
      </c>
      <c r="B7699" s="293" t="str">
        <f>C7657</f>
        <v/>
      </c>
      <c r="C7699" s="104"/>
      <c r="D7699" s="104" t="s">
        <v>34</v>
      </c>
      <c r="E7699" s="105"/>
      <c r="F7699" s="295" t="s">
        <v>35</v>
      </c>
      <c r="G7699" s="294">
        <f>SUBTOTAL(9,G7662:G7698)</f>
        <v>0</v>
      </c>
    </row>
    <row r="7701" spans="1:123" ht="24" customHeight="1" x14ac:dyDescent="0.2">
      <c r="A7701" s="274" t="s">
        <v>37</v>
      </c>
      <c r="B7701" s="275"/>
      <c r="C7701" s="275"/>
      <c r="D7701" s="275"/>
      <c r="E7701" s="275"/>
      <c r="F7701" s="275"/>
      <c r="G7701" s="276"/>
    </row>
    <row r="7702" spans="1:123" ht="24" customHeight="1" x14ac:dyDescent="0.2">
      <c r="A7702" s="277" t="s">
        <v>602</v>
      </c>
      <c r="B7702" s="93" t="str">
        <f>Comitente</f>
        <v>DIRECCION PROVINCIAL DE ESPACIOS VERDES</v>
      </c>
      <c r="C7702" s="89"/>
      <c r="D7702" s="94"/>
      <c r="E7702" s="94"/>
      <c r="F7702" s="95"/>
      <c r="G7702" s="278"/>
    </row>
    <row r="7703" spans="1:123" ht="24" customHeight="1" x14ac:dyDescent="0.2">
      <c r="A7703" s="277" t="s">
        <v>603</v>
      </c>
      <c r="B7703" s="93">
        <f>Contratista</f>
        <v>0</v>
      </c>
      <c r="C7703" s="90"/>
      <c r="D7703" s="90"/>
      <c r="E7703" s="90"/>
      <c r="F7703" s="96"/>
      <c r="G7703" s="279"/>
    </row>
    <row r="7704" spans="1:123" ht="24" customHeight="1" x14ac:dyDescent="0.2">
      <c r="A7704" s="277" t="s">
        <v>24</v>
      </c>
      <c r="B7704" s="93" t="str">
        <f>Obra</f>
        <v>EXTRACCION DE MANGRULLO EXISTENTE, PROVISION DE NUEVO MANGRULLO Y REFUNCIONALIZACION DE JUEGOS DE NIÑOS EN PARQUE DE MAYO</v>
      </c>
      <c r="C7704" s="90"/>
      <c r="D7704" s="90"/>
      <c r="E7704" s="90"/>
      <c r="F7704" s="96" t="s">
        <v>38</v>
      </c>
      <c r="G7704" s="280">
        <f>Fecha_Base</f>
        <v>44865</v>
      </c>
    </row>
    <row r="7705" spans="1:123" ht="24" customHeight="1" x14ac:dyDescent="0.2">
      <c r="A7705" s="281" t="s">
        <v>601</v>
      </c>
      <c r="B7705" s="91" t="str">
        <f>Ubicación</f>
        <v>CAPITAL</v>
      </c>
      <c r="C7705" s="91"/>
      <c r="D7705" s="97"/>
      <c r="E7705" s="98"/>
      <c r="G7705" s="282"/>
    </row>
    <row r="7706" spans="1:123" ht="24" customHeight="1" x14ac:dyDescent="0.2">
      <c r="A7706" s="281" t="s">
        <v>39</v>
      </c>
      <c r="B7706" s="100" t="str">
        <f>IFERROR(VALUE(LEFT(B7707,FIND(".",B7707)-1)),"")</f>
        <v/>
      </c>
      <c r="C7706" s="92" t="str">
        <f>IFERROR(VLOOKUP(B7706,Tabla_CyP,2,FALSE),"")</f>
        <v/>
      </c>
      <c r="E7706" s="98"/>
      <c r="G7706" s="282"/>
    </row>
    <row r="7707" spans="1:123" ht="24" customHeight="1" x14ac:dyDescent="0.2">
      <c r="A7707" s="281" t="s">
        <v>25</v>
      </c>
      <c r="B7707" s="101" t="str">
        <f>IFERROR(VLOOKUP(COUNTIF($A$1:A7707,"ANALISIS DE PRECIOS"),Tabla_NumeroItem,2,FALSE),"")</f>
        <v/>
      </c>
      <c r="C7707" s="92" t="str">
        <f>IFERROR(VLOOKUP(B7707,Tabla_CyP,2,FALSE),"")</f>
        <v/>
      </c>
      <c r="D7707" s="97"/>
      <c r="E7707" s="98"/>
      <c r="F7707" s="96" t="s">
        <v>26</v>
      </c>
      <c r="G7707" s="283" t="str">
        <f>IFERROR(VLOOKUP(B7707,Tabla_CyP,4,FALSE),"")</f>
        <v/>
      </c>
    </row>
    <row r="7708" spans="1:123" ht="24" customHeight="1" x14ac:dyDescent="0.2">
      <c r="A7708" s="281"/>
      <c r="B7708" s="91"/>
      <c r="D7708" s="97"/>
      <c r="E7708" s="98"/>
      <c r="G7708" s="282"/>
    </row>
    <row r="7709" spans="1:123" ht="24" customHeight="1" x14ac:dyDescent="0.2">
      <c r="A7709" s="334" t="s">
        <v>507</v>
      </c>
      <c r="B7709" s="335"/>
      <c r="C7709" s="336" t="s">
        <v>0</v>
      </c>
      <c r="D7709" s="336" t="s">
        <v>27</v>
      </c>
      <c r="E7709" s="338" t="s">
        <v>28</v>
      </c>
      <c r="F7709" s="340" t="s">
        <v>29</v>
      </c>
      <c r="G7709" s="340" t="s">
        <v>30</v>
      </c>
    </row>
    <row r="7710" spans="1:123" s="97" customFormat="1" ht="24" customHeight="1" x14ac:dyDescent="0.2">
      <c r="A7710" s="102" t="s">
        <v>508</v>
      </c>
      <c r="B7710" s="102" t="s">
        <v>509</v>
      </c>
      <c r="C7710" s="337"/>
      <c r="D7710" s="337"/>
      <c r="E7710" s="339"/>
      <c r="F7710" s="341"/>
      <c r="G7710" s="341"/>
      <c r="H7710" s="230"/>
      <c r="I7710" s="230"/>
      <c r="J7710" s="230"/>
      <c r="K7710" s="230"/>
      <c r="L7710" s="230"/>
      <c r="M7710" s="230"/>
      <c r="N7710" s="230"/>
      <c r="O7710" s="230"/>
      <c r="P7710" s="230"/>
      <c r="Q7710" s="230"/>
      <c r="R7710" s="230"/>
      <c r="S7710" s="230"/>
      <c r="T7710" s="230"/>
      <c r="U7710" s="230"/>
      <c r="V7710" s="230"/>
      <c r="W7710" s="230"/>
      <c r="X7710" s="230"/>
      <c r="Y7710" s="230"/>
      <c r="Z7710" s="230"/>
      <c r="AA7710" s="230"/>
      <c r="AB7710" s="230"/>
      <c r="AC7710" s="230"/>
      <c r="AD7710" s="230"/>
      <c r="AE7710" s="230"/>
      <c r="AF7710" s="230"/>
      <c r="AG7710" s="230"/>
      <c r="AH7710" s="230"/>
      <c r="AI7710" s="230"/>
      <c r="AJ7710" s="230"/>
      <c r="AK7710" s="230"/>
      <c r="AL7710" s="230"/>
      <c r="AM7710" s="230"/>
      <c r="AN7710" s="230"/>
      <c r="AO7710" s="230"/>
      <c r="AP7710" s="230"/>
      <c r="AQ7710" s="230"/>
      <c r="AR7710" s="230"/>
      <c r="AS7710" s="230"/>
      <c r="AT7710" s="230"/>
      <c r="AU7710" s="230"/>
      <c r="AV7710" s="230"/>
      <c r="AW7710" s="230"/>
      <c r="AX7710" s="230"/>
      <c r="AY7710" s="230"/>
      <c r="AZ7710" s="230"/>
      <c r="BA7710" s="230"/>
      <c r="BB7710" s="230"/>
      <c r="BC7710" s="230"/>
      <c r="BD7710" s="230"/>
      <c r="BE7710" s="230"/>
      <c r="BF7710" s="230"/>
      <c r="BG7710" s="230"/>
      <c r="BH7710" s="230"/>
      <c r="BI7710" s="230"/>
      <c r="BJ7710" s="230"/>
      <c r="BK7710" s="230"/>
      <c r="BL7710" s="230"/>
      <c r="BM7710" s="230"/>
      <c r="BN7710" s="230"/>
      <c r="BO7710" s="230"/>
      <c r="BP7710" s="230"/>
      <c r="BQ7710" s="230"/>
      <c r="BR7710" s="230"/>
      <c r="BS7710" s="230"/>
      <c r="BT7710" s="230"/>
      <c r="BU7710" s="230"/>
      <c r="BV7710" s="230"/>
      <c r="BW7710" s="230"/>
      <c r="BX7710" s="230"/>
      <c r="BY7710" s="230"/>
      <c r="BZ7710" s="230"/>
      <c r="CA7710" s="230"/>
      <c r="CB7710" s="230"/>
      <c r="CC7710" s="230"/>
      <c r="CD7710" s="230"/>
      <c r="CE7710" s="230"/>
      <c r="CF7710" s="230"/>
      <c r="CG7710" s="230"/>
      <c r="CH7710" s="230"/>
      <c r="CI7710" s="230"/>
      <c r="CJ7710" s="230"/>
      <c r="CK7710" s="230"/>
      <c r="CL7710" s="230"/>
      <c r="CM7710" s="230"/>
      <c r="CN7710" s="230"/>
      <c r="CO7710" s="230"/>
      <c r="CP7710" s="230"/>
      <c r="CQ7710" s="230"/>
      <c r="CR7710" s="230"/>
      <c r="CS7710" s="230"/>
      <c r="CT7710" s="230"/>
      <c r="CU7710" s="230"/>
      <c r="CV7710" s="230"/>
      <c r="CW7710" s="230"/>
      <c r="CX7710" s="230"/>
      <c r="CY7710" s="230"/>
      <c r="CZ7710" s="230"/>
      <c r="DA7710" s="230"/>
      <c r="DB7710" s="230"/>
      <c r="DC7710" s="230"/>
      <c r="DD7710" s="230"/>
      <c r="DE7710" s="230"/>
      <c r="DF7710" s="230"/>
      <c r="DG7710" s="230"/>
      <c r="DH7710" s="230"/>
      <c r="DI7710" s="230"/>
      <c r="DJ7710" s="230"/>
      <c r="DK7710" s="230"/>
      <c r="DL7710" s="230"/>
      <c r="DM7710" s="230"/>
      <c r="DN7710" s="230"/>
      <c r="DO7710" s="230"/>
      <c r="DP7710" s="230"/>
      <c r="DQ7710" s="230"/>
      <c r="DR7710" s="230"/>
      <c r="DS7710" s="230"/>
    </row>
    <row r="7711" spans="1:123" ht="24" customHeight="1" x14ac:dyDescent="0.2">
      <c r="A7711" s="284"/>
      <c r="B7711" s="103"/>
      <c r="C7711" s="143" t="s">
        <v>604</v>
      </c>
      <c r="D7711" s="104"/>
      <c r="E7711" s="105"/>
      <c r="F7711" s="106"/>
      <c r="G7711" s="285"/>
    </row>
    <row r="7712" spans="1:123" s="229" customFormat="1" ht="24" customHeight="1" x14ac:dyDescent="0.2">
      <c r="A7712" s="224" t="str">
        <f t="shared" ref="A7712:A7725" si="2311">IFERROR(VLOOKUP(C7712,Tabla_Insumos,4,FALSE),"")</f>
        <v/>
      </c>
      <c r="B7712" s="222" t="str">
        <f>IFERROR(VLOOKUP(C7712,Tabla_Insumos,5,FALSE),"")</f>
        <v/>
      </c>
      <c r="C7712" s="223"/>
      <c r="D7712" s="224" t="str">
        <f t="shared" ref="D7712:D7725" si="2312">IFERROR(VLOOKUP(C7712,Tabla_Insumos,2,FALSE),"")</f>
        <v/>
      </c>
      <c r="E7712" s="225"/>
      <c r="F7712" s="226">
        <f t="shared" ref="F7712:F7725" si="2313">IFERROR(VLOOKUP(C7712,Tabla_Insumos,3,FALSE),0)</f>
        <v>0</v>
      </c>
      <c r="G7712" s="286">
        <f>ROUND(E7712*F7712,2)</f>
        <v>0</v>
      </c>
    </row>
    <row r="7713" spans="1:7" s="229" customFormat="1" ht="24" customHeight="1" x14ac:dyDescent="0.2">
      <c r="A7713" s="224" t="str">
        <f t="shared" si="2311"/>
        <v/>
      </c>
      <c r="B7713" s="222" t="str">
        <f t="shared" ref="B7713:B7725" si="2314">IFERROR(VLOOKUP(C7713,Tabla_Insumos,5,FALSE),"")</f>
        <v/>
      </c>
      <c r="C7713" s="223"/>
      <c r="D7713" s="224" t="str">
        <f t="shared" si="2312"/>
        <v/>
      </c>
      <c r="E7713" s="225"/>
      <c r="F7713" s="226">
        <f t="shared" si="2313"/>
        <v>0</v>
      </c>
      <c r="G7713" s="286">
        <f t="shared" ref="G7713:G7725" si="2315">ROUND(E7713*F7713,2)</f>
        <v>0</v>
      </c>
    </row>
    <row r="7714" spans="1:7" s="229" customFormat="1" ht="24" customHeight="1" x14ac:dyDescent="0.2">
      <c r="A7714" s="224" t="str">
        <f t="shared" si="2311"/>
        <v/>
      </c>
      <c r="B7714" s="222" t="str">
        <f t="shared" si="2314"/>
        <v/>
      </c>
      <c r="C7714" s="223"/>
      <c r="D7714" s="224" t="str">
        <f t="shared" si="2312"/>
        <v/>
      </c>
      <c r="E7714" s="225"/>
      <c r="F7714" s="226">
        <f t="shared" si="2313"/>
        <v>0</v>
      </c>
      <c r="G7714" s="286">
        <f t="shared" si="2315"/>
        <v>0</v>
      </c>
    </row>
    <row r="7715" spans="1:7" s="229" customFormat="1" ht="24" customHeight="1" x14ac:dyDescent="0.2">
      <c r="A7715" s="224" t="str">
        <f t="shared" si="2311"/>
        <v/>
      </c>
      <c r="B7715" s="222" t="str">
        <f t="shared" si="2314"/>
        <v/>
      </c>
      <c r="C7715" s="223"/>
      <c r="D7715" s="224" t="str">
        <f t="shared" si="2312"/>
        <v/>
      </c>
      <c r="E7715" s="225"/>
      <c r="F7715" s="226">
        <f t="shared" si="2313"/>
        <v>0</v>
      </c>
      <c r="G7715" s="286">
        <f t="shared" si="2315"/>
        <v>0</v>
      </c>
    </row>
    <row r="7716" spans="1:7" s="229" customFormat="1" ht="24" customHeight="1" x14ac:dyDescent="0.2">
      <c r="A7716" s="224" t="str">
        <f t="shared" si="2311"/>
        <v/>
      </c>
      <c r="B7716" s="222" t="str">
        <f t="shared" si="2314"/>
        <v/>
      </c>
      <c r="C7716" s="223"/>
      <c r="D7716" s="224" t="str">
        <f t="shared" si="2312"/>
        <v/>
      </c>
      <c r="E7716" s="225"/>
      <c r="F7716" s="226">
        <f t="shared" si="2313"/>
        <v>0</v>
      </c>
      <c r="G7716" s="286">
        <f t="shared" si="2315"/>
        <v>0</v>
      </c>
    </row>
    <row r="7717" spans="1:7" s="229" customFormat="1" ht="24" customHeight="1" x14ac:dyDescent="0.2">
      <c r="A7717" s="224" t="str">
        <f t="shared" si="2311"/>
        <v/>
      </c>
      <c r="B7717" s="222" t="str">
        <f t="shared" si="2314"/>
        <v/>
      </c>
      <c r="C7717" s="223"/>
      <c r="D7717" s="224" t="str">
        <f t="shared" si="2312"/>
        <v/>
      </c>
      <c r="E7717" s="225"/>
      <c r="F7717" s="226">
        <f t="shared" si="2313"/>
        <v>0</v>
      </c>
      <c r="G7717" s="286">
        <f t="shared" si="2315"/>
        <v>0</v>
      </c>
    </row>
    <row r="7718" spans="1:7" s="229" customFormat="1" ht="24" customHeight="1" x14ac:dyDescent="0.2">
      <c r="A7718" s="224" t="str">
        <f t="shared" si="2311"/>
        <v/>
      </c>
      <c r="B7718" s="222" t="str">
        <f t="shared" si="2314"/>
        <v/>
      </c>
      <c r="C7718" s="223"/>
      <c r="D7718" s="224" t="str">
        <f t="shared" si="2312"/>
        <v/>
      </c>
      <c r="E7718" s="225"/>
      <c r="F7718" s="226">
        <f t="shared" si="2313"/>
        <v>0</v>
      </c>
      <c r="G7718" s="286">
        <f t="shared" si="2315"/>
        <v>0</v>
      </c>
    </row>
    <row r="7719" spans="1:7" s="229" customFormat="1" ht="24" customHeight="1" x14ac:dyDescent="0.2">
      <c r="A7719" s="224" t="str">
        <f t="shared" si="2311"/>
        <v/>
      </c>
      <c r="B7719" s="222" t="str">
        <f t="shared" si="2314"/>
        <v/>
      </c>
      <c r="C7719" s="223"/>
      <c r="D7719" s="224" t="str">
        <f t="shared" si="2312"/>
        <v/>
      </c>
      <c r="E7719" s="225"/>
      <c r="F7719" s="226">
        <f t="shared" si="2313"/>
        <v>0</v>
      </c>
      <c r="G7719" s="286">
        <f t="shared" si="2315"/>
        <v>0</v>
      </c>
    </row>
    <row r="7720" spans="1:7" s="229" customFormat="1" ht="24" customHeight="1" x14ac:dyDescent="0.2">
      <c r="A7720" s="224" t="str">
        <f t="shared" si="2311"/>
        <v/>
      </c>
      <c r="B7720" s="222" t="str">
        <f t="shared" si="2314"/>
        <v/>
      </c>
      <c r="C7720" s="223"/>
      <c r="D7720" s="224" t="str">
        <f t="shared" si="2312"/>
        <v/>
      </c>
      <c r="E7720" s="225"/>
      <c r="F7720" s="226">
        <f t="shared" si="2313"/>
        <v>0</v>
      </c>
      <c r="G7720" s="286">
        <f t="shared" si="2315"/>
        <v>0</v>
      </c>
    </row>
    <row r="7721" spans="1:7" s="229" customFormat="1" ht="24" customHeight="1" x14ac:dyDescent="0.2">
      <c r="A7721" s="224" t="str">
        <f t="shared" si="2311"/>
        <v/>
      </c>
      <c r="B7721" s="222" t="str">
        <f t="shared" si="2314"/>
        <v/>
      </c>
      <c r="C7721" s="223"/>
      <c r="D7721" s="224" t="str">
        <f t="shared" si="2312"/>
        <v/>
      </c>
      <c r="E7721" s="225"/>
      <c r="F7721" s="226">
        <f t="shared" si="2313"/>
        <v>0</v>
      </c>
      <c r="G7721" s="286">
        <f t="shared" si="2315"/>
        <v>0</v>
      </c>
    </row>
    <row r="7722" spans="1:7" s="229" customFormat="1" ht="24" customHeight="1" x14ac:dyDescent="0.2">
      <c r="A7722" s="224" t="str">
        <f t="shared" si="2311"/>
        <v/>
      </c>
      <c r="B7722" s="222" t="str">
        <f t="shared" si="2314"/>
        <v/>
      </c>
      <c r="C7722" s="223"/>
      <c r="D7722" s="224" t="str">
        <f t="shared" si="2312"/>
        <v/>
      </c>
      <c r="E7722" s="225"/>
      <c r="F7722" s="226">
        <f t="shared" si="2313"/>
        <v>0</v>
      </c>
      <c r="G7722" s="286">
        <f t="shared" si="2315"/>
        <v>0</v>
      </c>
    </row>
    <row r="7723" spans="1:7" s="229" customFormat="1" ht="24" customHeight="1" x14ac:dyDescent="0.2">
      <c r="A7723" s="224" t="str">
        <f t="shared" si="2311"/>
        <v/>
      </c>
      <c r="B7723" s="222" t="str">
        <f t="shared" si="2314"/>
        <v/>
      </c>
      <c r="C7723" s="223"/>
      <c r="D7723" s="224" t="str">
        <f t="shared" si="2312"/>
        <v/>
      </c>
      <c r="E7723" s="225"/>
      <c r="F7723" s="226">
        <f t="shared" si="2313"/>
        <v>0</v>
      </c>
      <c r="G7723" s="286">
        <f t="shared" si="2315"/>
        <v>0</v>
      </c>
    </row>
    <row r="7724" spans="1:7" s="229" customFormat="1" ht="24" customHeight="1" x14ac:dyDescent="0.2">
      <c r="A7724" s="224" t="str">
        <f t="shared" si="2311"/>
        <v/>
      </c>
      <c r="B7724" s="222" t="str">
        <f t="shared" si="2314"/>
        <v/>
      </c>
      <c r="C7724" s="223"/>
      <c r="D7724" s="224" t="str">
        <f t="shared" si="2312"/>
        <v/>
      </c>
      <c r="E7724" s="225"/>
      <c r="F7724" s="226">
        <f t="shared" si="2313"/>
        <v>0</v>
      </c>
      <c r="G7724" s="286">
        <f t="shared" si="2315"/>
        <v>0</v>
      </c>
    </row>
    <row r="7725" spans="1:7" s="229" customFormat="1" ht="24" customHeight="1" x14ac:dyDescent="0.2">
      <c r="A7725" s="224" t="str">
        <f t="shared" si="2311"/>
        <v/>
      </c>
      <c r="B7725" s="222" t="str">
        <f t="shared" si="2314"/>
        <v/>
      </c>
      <c r="C7725" s="223"/>
      <c r="D7725" s="224" t="str">
        <f t="shared" si="2312"/>
        <v/>
      </c>
      <c r="E7725" s="225"/>
      <c r="F7725" s="227">
        <f t="shared" si="2313"/>
        <v>0</v>
      </c>
      <c r="G7725" s="286">
        <f t="shared" si="2315"/>
        <v>0</v>
      </c>
    </row>
    <row r="7726" spans="1:7" ht="24" customHeight="1" x14ac:dyDescent="0.2">
      <c r="A7726" s="287"/>
      <c r="D7726" s="97"/>
      <c r="E7726" s="98"/>
      <c r="F7726" s="273" t="s">
        <v>31</v>
      </c>
      <c r="G7726" s="288">
        <f>SUBTOTAL(9,G7712:G7725)</f>
        <v>0</v>
      </c>
    </row>
    <row r="7727" spans="1:7" ht="24" customHeight="1" x14ac:dyDescent="0.2">
      <c r="A7727" s="287"/>
      <c r="C7727" s="107" t="s">
        <v>605</v>
      </c>
      <c r="D7727" s="97"/>
      <c r="E7727" s="98"/>
      <c r="G7727" s="289"/>
    </row>
    <row r="7728" spans="1:7" s="229" customFormat="1" ht="24" customHeight="1" x14ac:dyDescent="0.2">
      <c r="A7728" s="224" t="str">
        <f t="shared" ref="A7728:A7735" si="2316">IFERROR(VLOOKUP(C7728,Tabla_Insumos,4,FALSE),"")</f>
        <v/>
      </c>
      <c r="B7728" s="222">
        <f t="shared" ref="B7728:B7735" si="2317">IFERROR(VLOOKUP(A7728,Tabla_Indices,5,FALSE),"")</f>
        <v>0</v>
      </c>
      <c r="C7728" s="223"/>
      <c r="D7728" s="224" t="str">
        <f t="shared" ref="D7728:D7735" si="2318">IFERROR(VLOOKUP(C7728,Tabla_Insumos,2,FALSE),"")</f>
        <v/>
      </c>
      <c r="E7728" s="225"/>
      <c r="F7728" s="228">
        <f t="shared" ref="F7728:F7735" si="2319">IFERROR(VLOOKUP(C7728,Tabla_Insumos,3,FALSE),0)</f>
        <v>0</v>
      </c>
      <c r="G7728" s="286">
        <f>ROUND(E7728*F7728,2)</f>
        <v>0</v>
      </c>
    </row>
    <row r="7729" spans="1:7" s="229" customFormat="1" ht="24" customHeight="1" x14ac:dyDescent="0.2">
      <c r="A7729" s="224" t="str">
        <f t="shared" si="2316"/>
        <v/>
      </c>
      <c r="B7729" s="222">
        <f t="shared" si="2317"/>
        <v>0</v>
      </c>
      <c r="C7729" s="223"/>
      <c r="D7729" s="224" t="str">
        <f t="shared" si="2318"/>
        <v/>
      </c>
      <c r="E7729" s="225"/>
      <c r="F7729" s="228">
        <f t="shared" si="2319"/>
        <v>0</v>
      </c>
      <c r="G7729" s="286">
        <f>ROUND(E7729*F7729,2)</f>
        <v>0</v>
      </c>
    </row>
    <row r="7730" spans="1:7" s="229" customFormat="1" ht="24" customHeight="1" x14ac:dyDescent="0.2">
      <c r="A7730" s="224" t="str">
        <f t="shared" si="2316"/>
        <v/>
      </c>
      <c r="B7730" s="222">
        <f t="shared" si="2317"/>
        <v>0</v>
      </c>
      <c r="C7730" s="223"/>
      <c r="D7730" s="224" t="str">
        <f t="shared" si="2318"/>
        <v/>
      </c>
      <c r="E7730" s="225"/>
      <c r="F7730" s="228">
        <f t="shared" si="2319"/>
        <v>0</v>
      </c>
      <c r="G7730" s="286">
        <f t="shared" ref="G7730:G7735" si="2320">ROUND(E7730*F7730,2)</f>
        <v>0</v>
      </c>
    </row>
    <row r="7731" spans="1:7" s="229" customFormat="1" ht="24" customHeight="1" x14ac:dyDescent="0.2">
      <c r="A7731" s="224" t="str">
        <f t="shared" si="2316"/>
        <v/>
      </c>
      <c r="B7731" s="222">
        <f t="shared" si="2317"/>
        <v>0</v>
      </c>
      <c r="C7731" s="223"/>
      <c r="D7731" s="224" t="str">
        <f t="shared" si="2318"/>
        <v/>
      </c>
      <c r="E7731" s="225"/>
      <c r="F7731" s="228">
        <f t="shared" si="2319"/>
        <v>0</v>
      </c>
      <c r="G7731" s="286">
        <f t="shared" si="2320"/>
        <v>0</v>
      </c>
    </row>
    <row r="7732" spans="1:7" s="229" customFormat="1" ht="24" customHeight="1" x14ac:dyDescent="0.2">
      <c r="A7732" s="224" t="str">
        <f t="shared" si="2316"/>
        <v/>
      </c>
      <c r="B7732" s="222">
        <f t="shared" si="2317"/>
        <v>0</v>
      </c>
      <c r="C7732" s="223"/>
      <c r="D7732" s="224" t="str">
        <f t="shared" si="2318"/>
        <v/>
      </c>
      <c r="E7732" s="225"/>
      <c r="F7732" s="226">
        <f t="shared" si="2319"/>
        <v>0</v>
      </c>
      <c r="G7732" s="286">
        <f t="shared" si="2320"/>
        <v>0</v>
      </c>
    </row>
    <row r="7733" spans="1:7" s="229" customFormat="1" ht="24" customHeight="1" x14ac:dyDescent="0.2">
      <c r="A7733" s="224" t="str">
        <f t="shared" si="2316"/>
        <v/>
      </c>
      <c r="B7733" s="222">
        <f t="shared" si="2317"/>
        <v>0</v>
      </c>
      <c r="C7733" s="223"/>
      <c r="D7733" s="224" t="str">
        <f t="shared" si="2318"/>
        <v/>
      </c>
      <c r="E7733" s="225"/>
      <c r="F7733" s="226">
        <f t="shared" si="2319"/>
        <v>0</v>
      </c>
      <c r="G7733" s="286">
        <f t="shared" si="2320"/>
        <v>0</v>
      </c>
    </row>
    <row r="7734" spans="1:7" s="229" customFormat="1" ht="24" customHeight="1" x14ac:dyDescent="0.2">
      <c r="A7734" s="224" t="str">
        <f t="shared" si="2316"/>
        <v/>
      </c>
      <c r="B7734" s="222">
        <f t="shared" si="2317"/>
        <v>0</v>
      </c>
      <c r="C7734" s="223"/>
      <c r="D7734" s="224" t="str">
        <f t="shared" si="2318"/>
        <v/>
      </c>
      <c r="E7734" s="225"/>
      <c r="F7734" s="226">
        <f t="shared" si="2319"/>
        <v>0</v>
      </c>
      <c r="G7734" s="286">
        <f t="shared" si="2320"/>
        <v>0</v>
      </c>
    </row>
    <row r="7735" spans="1:7" s="229" customFormat="1" ht="24" customHeight="1" x14ac:dyDescent="0.2">
      <c r="A7735" s="224" t="str">
        <f t="shared" si="2316"/>
        <v/>
      </c>
      <c r="B7735" s="222">
        <f t="shared" si="2317"/>
        <v>0</v>
      </c>
      <c r="C7735" s="223"/>
      <c r="D7735" s="224" t="str">
        <f t="shared" si="2318"/>
        <v/>
      </c>
      <c r="E7735" s="225"/>
      <c r="F7735" s="226">
        <f t="shared" si="2319"/>
        <v>0</v>
      </c>
      <c r="G7735" s="286">
        <f t="shared" si="2320"/>
        <v>0</v>
      </c>
    </row>
    <row r="7736" spans="1:7" ht="24" customHeight="1" x14ac:dyDescent="0.2">
      <c r="A7736" s="287"/>
      <c r="D7736" s="97"/>
      <c r="E7736" s="98"/>
      <c r="F7736" s="273" t="s">
        <v>32</v>
      </c>
      <c r="G7736" s="288">
        <f>SUBTOTAL(9,G7728:G7735)</f>
        <v>0</v>
      </c>
    </row>
    <row r="7737" spans="1:7" ht="24" customHeight="1" x14ac:dyDescent="0.2">
      <c r="A7737" s="287"/>
      <c r="C7737" s="107" t="s">
        <v>606</v>
      </c>
      <c r="D7737" s="97"/>
      <c r="E7737" s="98"/>
      <c r="G7737" s="289"/>
    </row>
    <row r="7738" spans="1:7" s="229" customFormat="1" ht="24" customHeight="1" x14ac:dyDescent="0.2">
      <c r="A7738" s="224" t="str">
        <f t="shared" ref="A7738:A7746" si="2321">IFERROR(VLOOKUP(C7738,Tabla_Insumos,4,FALSE),"")</f>
        <v/>
      </c>
      <c r="B7738" s="222" t="str">
        <f t="shared" ref="B7738:B7746" si="2322">IFERROR(VLOOKUP(C7738,Tabla_Insumos,5,FALSE),"")</f>
        <v/>
      </c>
      <c r="C7738" s="223"/>
      <c r="D7738" s="224" t="str">
        <f t="shared" ref="D7738:D7746" si="2323">IFERROR(VLOOKUP(C7738,Tabla_Insumos,2,FALSE),"")</f>
        <v/>
      </c>
      <c r="E7738" s="225"/>
      <c r="F7738" s="226">
        <f t="shared" ref="F7738:F7746" si="2324">IFERROR(VLOOKUP(C7738,Tabla_Insumos,3,FALSE),0)</f>
        <v>0</v>
      </c>
      <c r="G7738" s="286">
        <f t="shared" ref="G7738:G7746" si="2325">ROUND(E7738*F7738,2)</f>
        <v>0</v>
      </c>
    </row>
    <row r="7739" spans="1:7" s="229" customFormat="1" ht="24" customHeight="1" x14ac:dyDescent="0.2">
      <c r="A7739" s="224" t="str">
        <f t="shared" si="2321"/>
        <v/>
      </c>
      <c r="B7739" s="222" t="str">
        <f t="shared" si="2322"/>
        <v/>
      </c>
      <c r="C7739" s="223"/>
      <c r="D7739" s="224" t="str">
        <f t="shared" si="2323"/>
        <v/>
      </c>
      <c r="E7739" s="225"/>
      <c r="F7739" s="226">
        <f t="shared" si="2324"/>
        <v>0</v>
      </c>
      <c r="G7739" s="286">
        <f t="shared" si="2325"/>
        <v>0</v>
      </c>
    </row>
    <row r="7740" spans="1:7" s="229" customFormat="1" ht="24" customHeight="1" x14ac:dyDescent="0.2">
      <c r="A7740" s="224" t="str">
        <f t="shared" si="2321"/>
        <v/>
      </c>
      <c r="B7740" s="222" t="str">
        <f t="shared" si="2322"/>
        <v/>
      </c>
      <c r="C7740" s="223"/>
      <c r="D7740" s="224" t="str">
        <f t="shared" si="2323"/>
        <v/>
      </c>
      <c r="E7740" s="225"/>
      <c r="F7740" s="226">
        <f t="shared" si="2324"/>
        <v>0</v>
      </c>
      <c r="G7740" s="286">
        <f t="shared" si="2325"/>
        <v>0</v>
      </c>
    </row>
    <row r="7741" spans="1:7" s="229" customFormat="1" ht="24" customHeight="1" x14ac:dyDescent="0.2">
      <c r="A7741" s="224" t="str">
        <f t="shared" si="2321"/>
        <v/>
      </c>
      <c r="B7741" s="222" t="str">
        <f t="shared" si="2322"/>
        <v/>
      </c>
      <c r="C7741" s="223"/>
      <c r="D7741" s="224" t="str">
        <f t="shared" si="2323"/>
        <v/>
      </c>
      <c r="E7741" s="225"/>
      <c r="F7741" s="226">
        <f t="shared" si="2324"/>
        <v>0</v>
      </c>
      <c r="G7741" s="286">
        <f t="shared" si="2325"/>
        <v>0</v>
      </c>
    </row>
    <row r="7742" spans="1:7" s="229" customFormat="1" ht="24" customHeight="1" x14ac:dyDescent="0.2">
      <c r="A7742" s="224" t="str">
        <f t="shared" si="2321"/>
        <v/>
      </c>
      <c r="B7742" s="222" t="str">
        <f t="shared" si="2322"/>
        <v/>
      </c>
      <c r="C7742" s="223"/>
      <c r="D7742" s="224" t="str">
        <f t="shared" si="2323"/>
        <v/>
      </c>
      <c r="E7742" s="225"/>
      <c r="F7742" s="226">
        <f t="shared" si="2324"/>
        <v>0</v>
      </c>
      <c r="G7742" s="286">
        <f t="shared" si="2325"/>
        <v>0</v>
      </c>
    </row>
    <row r="7743" spans="1:7" s="229" customFormat="1" ht="24" customHeight="1" x14ac:dyDescent="0.2">
      <c r="A7743" s="224" t="str">
        <f t="shared" si="2321"/>
        <v/>
      </c>
      <c r="B7743" s="222" t="str">
        <f t="shared" si="2322"/>
        <v/>
      </c>
      <c r="C7743" s="223"/>
      <c r="D7743" s="224" t="str">
        <f t="shared" si="2323"/>
        <v/>
      </c>
      <c r="E7743" s="225"/>
      <c r="F7743" s="226">
        <f t="shared" si="2324"/>
        <v>0</v>
      </c>
      <c r="G7743" s="286">
        <f t="shared" si="2325"/>
        <v>0</v>
      </c>
    </row>
    <row r="7744" spans="1:7" s="229" customFormat="1" ht="24" customHeight="1" x14ac:dyDescent="0.2">
      <c r="A7744" s="224" t="str">
        <f t="shared" si="2321"/>
        <v/>
      </c>
      <c r="B7744" s="222" t="str">
        <f t="shared" si="2322"/>
        <v/>
      </c>
      <c r="C7744" s="223"/>
      <c r="D7744" s="224" t="str">
        <f t="shared" si="2323"/>
        <v/>
      </c>
      <c r="E7744" s="225"/>
      <c r="F7744" s="226">
        <f t="shared" si="2324"/>
        <v>0</v>
      </c>
      <c r="G7744" s="286">
        <f t="shared" si="2325"/>
        <v>0</v>
      </c>
    </row>
    <row r="7745" spans="1:123" s="229" customFormat="1" ht="24" customHeight="1" x14ac:dyDescent="0.2">
      <c r="A7745" s="224" t="str">
        <f t="shared" si="2321"/>
        <v/>
      </c>
      <c r="B7745" s="222" t="str">
        <f t="shared" si="2322"/>
        <v/>
      </c>
      <c r="C7745" s="223"/>
      <c r="D7745" s="224" t="str">
        <f t="shared" si="2323"/>
        <v/>
      </c>
      <c r="E7745" s="225"/>
      <c r="F7745" s="226">
        <f t="shared" si="2324"/>
        <v>0</v>
      </c>
      <c r="G7745" s="286">
        <f t="shared" si="2325"/>
        <v>0</v>
      </c>
    </row>
    <row r="7746" spans="1:123" s="229" customFormat="1" ht="24" customHeight="1" x14ac:dyDescent="0.2">
      <c r="A7746" s="224" t="str">
        <f t="shared" si="2321"/>
        <v/>
      </c>
      <c r="B7746" s="222" t="str">
        <f t="shared" si="2322"/>
        <v/>
      </c>
      <c r="C7746" s="223"/>
      <c r="D7746" s="224" t="str">
        <f t="shared" si="2323"/>
        <v/>
      </c>
      <c r="E7746" s="225"/>
      <c r="F7746" s="226">
        <f t="shared" si="2324"/>
        <v>0</v>
      </c>
      <c r="G7746" s="286">
        <f t="shared" si="2325"/>
        <v>0</v>
      </c>
    </row>
    <row r="7747" spans="1:123" ht="24" customHeight="1" x14ac:dyDescent="0.2">
      <c r="A7747" s="290"/>
      <c r="B7747" s="97"/>
      <c r="D7747" s="97"/>
      <c r="E7747" s="98"/>
      <c r="F7747" s="273" t="s">
        <v>33</v>
      </c>
      <c r="G7747" s="288">
        <f>SUBTOTAL(9,G7738:G7746)</f>
        <v>0</v>
      </c>
    </row>
    <row r="7748" spans="1:123" ht="24" customHeight="1" x14ac:dyDescent="0.2">
      <c r="A7748" s="291"/>
      <c r="B7748" s="97"/>
      <c r="D7748" s="97"/>
      <c r="E7748" s="98"/>
      <c r="G7748" s="289"/>
    </row>
    <row r="7749" spans="1:123" ht="24" customHeight="1" x14ac:dyDescent="0.2">
      <c r="A7749" s="292" t="str">
        <f>B7707</f>
        <v/>
      </c>
      <c r="B7749" s="293" t="str">
        <f>C7707</f>
        <v/>
      </c>
      <c r="C7749" s="104"/>
      <c r="D7749" s="104" t="s">
        <v>34</v>
      </c>
      <c r="E7749" s="105"/>
      <c r="F7749" s="295" t="s">
        <v>35</v>
      </c>
      <c r="G7749" s="294">
        <f>SUBTOTAL(9,G7712:G7748)</f>
        <v>0</v>
      </c>
    </row>
    <row r="7751" spans="1:123" ht="24" customHeight="1" x14ac:dyDescent="0.2">
      <c r="A7751" s="274" t="s">
        <v>37</v>
      </c>
      <c r="B7751" s="275"/>
      <c r="C7751" s="275"/>
      <c r="D7751" s="275"/>
      <c r="E7751" s="275"/>
      <c r="F7751" s="275"/>
      <c r="G7751" s="276"/>
    </row>
    <row r="7752" spans="1:123" ht="24" customHeight="1" x14ac:dyDescent="0.2">
      <c r="A7752" s="277" t="s">
        <v>602</v>
      </c>
      <c r="B7752" s="93" t="str">
        <f>Comitente</f>
        <v>DIRECCION PROVINCIAL DE ESPACIOS VERDES</v>
      </c>
      <c r="C7752" s="89"/>
      <c r="D7752" s="94"/>
      <c r="E7752" s="94"/>
      <c r="F7752" s="95"/>
      <c r="G7752" s="278"/>
    </row>
    <row r="7753" spans="1:123" ht="24" customHeight="1" x14ac:dyDescent="0.2">
      <c r="A7753" s="277" t="s">
        <v>603</v>
      </c>
      <c r="B7753" s="93">
        <f>Contratista</f>
        <v>0</v>
      </c>
      <c r="C7753" s="90"/>
      <c r="D7753" s="90"/>
      <c r="E7753" s="90"/>
      <c r="F7753" s="96"/>
      <c r="G7753" s="279"/>
    </row>
    <row r="7754" spans="1:123" ht="24" customHeight="1" x14ac:dyDescent="0.2">
      <c r="A7754" s="277" t="s">
        <v>24</v>
      </c>
      <c r="B7754" s="93" t="str">
        <f>Obra</f>
        <v>EXTRACCION DE MANGRULLO EXISTENTE, PROVISION DE NUEVO MANGRULLO Y REFUNCIONALIZACION DE JUEGOS DE NIÑOS EN PARQUE DE MAYO</v>
      </c>
      <c r="C7754" s="90"/>
      <c r="D7754" s="90"/>
      <c r="E7754" s="90"/>
      <c r="F7754" s="96" t="s">
        <v>38</v>
      </c>
      <c r="G7754" s="280">
        <f>Fecha_Base</f>
        <v>44865</v>
      </c>
    </row>
    <row r="7755" spans="1:123" ht="24" customHeight="1" x14ac:dyDescent="0.2">
      <c r="A7755" s="281" t="s">
        <v>601</v>
      </c>
      <c r="B7755" s="91" t="str">
        <f>Ubicación</f>
        <v>CAPITAL</v>
      </c>
      <c r="C7755" s="91"/>
      <c r="D7755" s="97"/>
      <c r="E7755" s="98"/>
      <c r="G7755" s="282"/>
    </row>
    <row r="7756" spans="1:123" ht="24" customHeight="1" x14ac:dyDescent="0.2">
      <c r="A7756" s="281" t="s">
        <v>39</v>
      </c>
      <c r="B7756" s="100" t="str">
        <f>IFERROR(VALUE(LEFT(B7757,FIND(".",B7757)-1)),"")</f>
        <v/>
      </c>
      <c r="C7756" s="92" t="str">
        <f>IFERROR(VLOOKUP(B7756,Tabla_CyP,2,FALSE),"")</f>
        <v/>
      </c>
      <c r="E7756" s="98"/>
      <c r="G7756" s="282"/>
    </row>
    <row r="7757" spans="1:123" ht="24" customHeight="1" x14ac:dyDescent="0.2">
      <c r="A7757" s="281" t="s">
        <v>25</v>
      </c>
      <c r="B7757" s="101" t="str">
        <f>IFERROR(VLOOKUP(COUNTIF($A$1:A7757,"ANALISIS DE PRECIOS"),Tabla_NumeroItem,2,FALSE),"")</f>
        <v/>
      </c>
      <c r="C7757" s="92" t="str">
        <f>IFERROR(VLOOKUP(B7757,Tabla_CyP,2,FALSE),"")</f>
        <v/>
      </c>
      <c r="D7757" s="97"/>
      <c r="E7757" s="98"/>
      <c r="F7757" s="96" t="s">
        <v>26</v>
      </c>
      <c r="G7757" s="283" t="str">
        <f>IFERROR(VLOOKUP(B7757,Tabla_CyP,4,FALSE),"")</f>
        <v/>
      </c>
    </row>
    <row r="7758" spans="1:123" ht="24" customHeight="1" x14ac:dyDescent="0.2">
      <c r="A7758" s="281"/>
      <c r="B7758" s="91"/>
      <c r="D7758" s="97"/>
      <c r="E7758" s="98"/>
      <c r="G7758" s="282"/>
    </row>
    <row r="7759" spans="1:123" ht="24" customHeight="1" x14ac:dyDescent="0.2">
      <c r="A7759" s="334" t="s">
        <v>507</v>
      </c>
      <c r="B7759" s="335"/>
      <c r="C7759" s="336" t="s">
        <v>0</v>
      </c>
      <c r="D7759" s="336" t="s">
        <v>27</v>
      </c>
      <c r="E7759" s="338" t="s">
        <v>28</v>
      </c>
      <c r="F7759" s="340" t="s">
        <v>29</v>
      </c>
      <c r="G7759" s="340" t="s">
        <v>30</v>
      </c>
    </row>
    <row r="7760" spans="1:123" s="97" customFormat="1" ht="24" customHeight="1" x14ac:dyDescent="0.2">
      <c r="A7760" s="102" t="s">
        <v>508</v>
      </c>
      <c r="B7760" s="102" t="s">
        <v>509</v>
      </c>
      <c r="C7760" s="337"/>
      <c r="D7760" s="337"/>
      <c r="E7760" s="339"/>
      <c r="F7760" s="341"/>
      <c r="G7760" s="341"/>
      <c r="H7760" s="230"/>
      <c r="I7760" s="230"/>
      <c r="J7760" s="230"/>
      <c r="K7760" s="230"/>
      <c r="L7760" s="230"/>
      <c r="M7760" s="230"/>
      <c r="N7760" s="230"/>
      <c r="O7760" s="230"/>
      <c r="P7760" s="230"/>
      <c r="Q7760" s="230"/>
      <c r="R7760" s="230"/>
      <c r="S7760" s="230"/>
      <c r="T7760" s="230"/>
      <c r="U7760" s="230"/>
      <c r="V7760" s="230"/>
      <c r="W7760" s="230"/>
      <c r="X7760" s="230"/>
      <c r="Y7760" s="230"/>
      <c r="Z7760" s="230"/>
      <c r="AA7760" s="230"/>
      <c r="AB7760" s="230"/>
      <c r="AC7760" s="230"/>
      <c r="AD7760" s="230"/>
      <c r="AE7760" s="230"/>
      <c r="AF7760" s="230"/>
      <c r="AG7760" s="230"/>
      <c r="AH7760" s="230"/>
      <c r="AI7760" s="230"/>
      <c r="AJ7760" s="230"/>
      <c r="AK7760" s="230"/>
      <c r="AL7760" s="230"/>
      <c r="AM7760" s="230"/>
      <c r="AN7760" s="230"/>
      <c r="AO7760" s="230"/>
      <c r="AP7760" s="230"/>
      <c r="AQ7760" s="230"/>
      <c r="AR7760" s="230"/>
      <c r="AS7760" s="230"/>
      <c r="AT7760" s="230"/>
      <c r="AU7760" s="230"/>
      <c r="AV7760" s="230"/>
      <c r="AW7760" s="230"/>
      <c r="AX7760" s="230"/>
      <c r="AY7760" s="230"/>
      <c r="AZ7760" s="230"/>
      <c r="BA7760" s="230"/>
      <c r="BB7760" s="230"/>
      <c r="BC7760" s="230"/>
      <c r="BD7760" s="230"/>
      <c r="BE7760" s="230"/>
      <c r="BF7760" s="230"/>
      <c r="BG7760" s="230"/>
      <c r="BH7760" s="230"/>
      <c r="BI7760" s="230"/>
      <c r="BJ7760" s="230"/>
      <c r="BK7760" s="230"/>
      <c r="BL7760" s="230"/>
      <c r="BM7760" s="230"/>
      <c r="BN7760" s="230"/>
      <c r="BO7760" s="230"/>
      <c r="BP7760" s="230"/>
      <c r="BQ7760" s="230"/>
      <c r="BR7760" s="230"/>
      <c r="BS7760" s="230"/>
      <c r="BT7760" s="230"/>
      <c r="BU7760" s="230"/>
      <c r="BV7760" s="230"/>
      <c r="BW7760" s="230"/>
      <c r="BX7760" s="230"/>
      <c r="BY7760" s="230"/>
      <c r="BZ7760" s="230"/>
      <c r="CA7760" s="230"/>
      <c r="CB7760" s="230"/>
      <c r="CC7760" s="230"/>
      <c r="CD7760" s="230"/>
      <c r="CE7760" s="230"/>
      <c r="CF7760" s="230"/>
      <c r="CG7760" s="230"/>
      <c r="CH7760" s="230"/>
      <c r="CI7760" s="230"/>
      <c r="CJ7760" s="230"/>
      <c r="CK7760" s="230"/>
      <c r="CL7760" s="230"/>
      <c r="CM7760" s="230"/>
      <c r="CN7760" s="230"/>
      <c r="CO7760" s="230"/>
      <c r="CP7760" s="230"/>
      <c r="CQ7760" s="230"/>
      <c r="CR7760" s="230"/>
      <c r="CS7760" s="230"/>
      <c r="CT7760" s="230"/>
      <c r="CU7760" s="230"/>
      <c r="CV7760" s="230"/>
      <c r="CW7760" s="230"/>
      <c r="CX7760" s="230"/>
      <c r="CY7760" s="230"/>
      <c r="CZ7760" s="230"/>
      <c r="DA7760" s="230"/>
      <c r="DB7760" s="230"/>
      <c r="DC7760" s="230"/>
      <c r="DD7760" s="230"/>
      <c r="DE7760" s="230"/>
      <c r="DF7760" s="230"/>
      <c r="DG7760" s="230"/>
      <c r="DH7760" s="230"/>
      <c r="DI7760" s="230"/>
      <c r="DJ7760" s="230"/>
      <c r="DK7760" s="230"/>
      <c r="DL7760" s="230"/>
      <c r="DM7760" s="230"/>
      <c r="DN7760" s="230"/>
      <c r="DO7760" s="230"/>
      <c r="DP7760" s="230"/>
      <c r="DQ7760" s="230"/>
      <c r="DR7760" s="230"/>
      <c r="DS7760" s="230"/>
    </row>
    <row r="7761" spans="1:7" ht="24" customHeight="1" x14ac:dyDescent="0.2">
      <c r="A7761" s="284"/>
      <c r="B7761" s="103"/>
      <c r="C7761" s="143" t="s">
        <v>604</v>
      </c>
      <c r="D7761" s="104"/>
      <c r="E7761" s="105"/>
      <c r="F7761" s="106"/>
      <c r="G7761" s="285"/>
    </row>
    <row r="7762" spans="1:7" s="229" customFormat="1" ht="24" customHeight="1" x14ac:dyDescent="0.2">
      <c r="A7762" s="224" t="str">
        <f t="shared" ref="A7762:A7775" si="2326">IFERROR(VLOOKUP(C7762,Tabla_Insumos,4,FALSE),"")</f>
        <v/>
      </c>
      <c r="B7762" s="222" t="str">
        <f>IFERROR(VLOOKUP(C7762,Tabla_Insumos,5,FALSE),"")</f>
        <v/>
      </c>
      <c r="C7762" s="223"/>
      <c r="D7762" s="224" t="str">
        <f t="shared" ref="D7762:D7775" si="2327">IFERROR(VLOOKUP(C7762,Tabla_Insumos,2,FALSE),"")</f>
        <v/>
      </c>
      <c r="E7762" s="225"/>
      <c r="F7762" s="226">
        <f t="shared" ref="F7762:F7775" si="2328">IFERROR(VLOOKUP(C7762,Tabla_Insumos,3,FALSE),0)</f>
        <v>0</v>
      </c>
      <c r="G7762" s="286">
        <f>ROUND(E7762*F7762,2)</f>
        <v>0</v>
      </c>
    </row>
    <row r="7763" spans="1:7" s="229" customFormat="1" ht="24" customHeight="1" x14ac:dyDescent="0.2">
      <c r="A7763" s="224" t="str">
        <f t="shared" si="2326"/>
        <v/>
      </c>
      <c r="B7763" s="222" t="str">
        <f t="shared" ref="B7763:B7775" si="2329">IFERROR(VLOOKUP(C7763,Tabla_Insumos,5,FALSE),"")</f>
        <v/>
      </c>
      <c r="C7763" s="223"/>
      <c r="D7763" s="224" t="str">
        <f t="shared" si="2327"/>
        <v/>
      </c>
      <c r="E7763" s="225"/>
      <c r="F7763" s="226">
        <f t="shared" si="2328"/>
        <v>0</v>
      </c>
      <c r="G7763" s="286">
        <f t="shared" ref="G7763:G7775" si="2330">ROUND(E7763*F7763,2)</f>
        <v>0</v>
      </c>
    </row>
    <row r="7764" spans="1:7" s="229" customFormat="1" ht="24" customHeight="1" x14ac:dyDescent="0.2">
      <c r="A7764" s="224" t="str">
        <f t="shared" si="2326"/>
        <v/>
      </c>
      <c r="B7764" s="222" t="str">
        <f t="shared" si="2329"/>
        <v/>
      </c>
      <c r="C7764" s="223"/>
      <c r="D7764" s="224" t="str">
        <f t="shared" si="2327"/>
        <v/>
      </c>
      <c r="E7764" s="225"/>
      <c r="F7764" s="226">
        <f t="shared" si="2328"/>
        <v>0</v>
      </c>
      <c r="G7764" s="286">
        <f t="shared" si="2330"/>
        <v>0</v>
      </c>
    </row>
    <row r="7765" spans="1:7" s="229" customFormat="1" ht="24" customHeight="1" x14ac:dyDescent="0.2">
      <c r="A7765" s="224" t="str">
        <f t="shared" si="2326"/>
        <v/>
      </c>
      <c r="B7765" s="222" t="str">
        <f t="shared" si="2329"/>
        <v/>
      </c>
      <c r="C7765" s="223"/>
      <c r="D7765" s="224" t="str">
        <f t="shared" si="2327"/>
        <v/>
      </c>
      <c r="E7765" s="225"/>
      <c r="F7765" s="226">
        <f t="shared" si="2328"/>
        <v>0</v>
      </c>
      <c r="G7765" s="286">
        <f t="shared" si="2330"/>
        <v>0</v>
      </c>
    </row>
    <row r="7766" spans="1:7" s="229" customFormat="1" ht="24" customHeight="1" x14ac:dyDescent="0.2">
      <c r="A7766" s="224" t="str">
        <f t="shared" si="2326"/>
        <v/>
      </c>
      <c r="B7766" s="222" t="str">
        <f t="shared" si="2329"/>
        <v/>
      </c>
      <c r="C7766" s="223"/>
      <c r="D7766" s="224" t="str">
        <f t="shared" si="2327"/>
        <v/>
      </c>
      <c r="E7766" s="225"/>
      <c r="F7766" s="226">
        <f t="shared" si="2328"/>
        <v>0</v>
      </c>
      <c r="G7766" s="286">
        <f t="shared" si="2330"/>
        <v>0</v>
      </c>
    </row>
    <row r="7767" spans="1:7" s="229" customFormat="1" ht="24" customHeight="1" x14ac:dyDescent="0.2">
      <c r="A7767" s="224" t="str">
        <f t="shared" si="2326"/>
        <v/>
      </c>
      <c r="B7767" s="222" t="str">
        <f t="shared" si="2329"/>
        <v/>
      </c>
      <c r="C7767" s="223"/>
      <c r="D7767" s="224" t="str">
        <f t="shared" si="2327"/>
        <v/>
      </c>
      <c r="E7767" s="225"/>
      <c r="F7767" s="226">
        <f t="shared" si="2328"/>
        <v>0</v>
      </c>
      <c r="G7767" s="286">
        <f t="shared" si="2330"/>
        <v>0</v>
      </c>
    </row>
    <row r="7768" spans="1:7" s="229" customFormat="1" ht="24" customHeight="1" x14ac:dyDescent="0.2">
      <c r="A7768" s="224" t="str">
        <f t="shared" si="2326"/>
        <v/>
      </c>
      <c r="B7768" s="222" t="str">
        <f t="shared" si="2329"/>
        <v/>
      </c>
      <c r="C7768" s="223"/>
      <c r="D7768" s="224" t="str">
        <f t="shared" si="2327"/>
        <v/>
      </c>
      <c r="E7768" s="225"/>
      <c r="F7768" s="226">
        <f t="shared" si="2328"/>
        <v>0</v>
      </c>
      <c r="G7768" s="286">
        <f t="shared" si="2330"/>
        <v>0</v>
      </c>
    </row>
    <row r="7769" spans="1:7" s="229" customFormat="1" ht="24" customHeight="1" x14ac:dyDescent="0.2">
      <c r="A7769" s="224" t="str">
        <f t="shared" si="2326"/>
        <v/>
      </c>
      <c r="B7769" s="222" t="str">
        <f t="shared" si="2329"/>
        <v/>
      </c>
      <c r="C7769" s="223"/>
      <c r="D7769" s="224" t="str">
        <f t="shared" si="2327"/>
        <v/>
      </c>
      <c r="E7769" s="225"/>
      <c r="F7769" s="226">
        <f t="shared" si="2328"/>
        <v>0</v>
      </c>
      <c r="G7769" s="286">
        <f t="shared" si="2330"/>
        <v>0</v>
      </c>
    </row>
    <row r="7770" spans="1:7" s="229" customFormat="1" ht="24" customHeight="1" x14ac:dyDescent="0.2">
      <c r="A7770" s="224" t="str">
        <f t="shared" si="2326"/>
        <v/>
      </c>
      <c r="B7770" s="222" t="str">
        <f t="shared" si="2329"/>
        <v/>
      </c>
      <c r="C7770" s="223"/>
      <c r="D7770" s="224" t="str">
        <f t="shared" si="2327"/>
        <v/>
      </c>
      <c r="E7770" s="225"/>
      <c r="F7770" s="226">
        <f t="shared" si="2328"/>
        <v>0</v>
      </c>
      <c r="G7770" s="286">
        <f t="shared" si="2330"/>
        <v>0</v>
      </c>
    </row>
    <row r="7771" spans="1:7" s="229" customFormat="1" ht="24" customHeight="1" x14ac:dyDescent="0.2">
      <c r="A7771" s="224" t="str">
        <f t="shared" si="2326"/>
        <v/>
      </c>
      <c r="B7771" s="222" t="str">
        <f t="shared" si="2329"/>
        <v/>
      </c>
      <c r="C7771" s="223"/>
      <c r="D7771" s="224" t="str">
        <f t="shared" si="2327"/>
        <v/>
      </c>
      <c r="E7771" s="225"/>
      <c r="F7771" s="226">
        <f t="shared" si="2328"/>
        <v>0</v>
      </c>
      <c r="G7771" s="286">
        <f t="shared" si="2330"/>
        <v>0</v>
      </c>
    </row>
    <row r="7772" spans="1:7" s="229" customFormat="1" ht="24" customHeight="1" x14ac:dyDescent="0.2">
      <c r="A7772" s="224" t="str">
        <f t="shared" si="2326"/>
        <v/>
      </c>
      <c r="B7772" s="222" t="str">
        <f t="shared" si="2329"/>
        <v/>
      </c>
      <c r="C7772" s="223"/>
      <c r="D7772" s="224" t="str">
        <f t="shared" si="2327"/>
        <v/>
      </c>
      <c r="E7772" s="225"/>
      <c r="F7772" s="226">
        <f t="shared" si="2328"/>
        <v>0</v>
      </c>
      <c r="G7772" s="286">
        <f t="shared" si="2330"/>
        <v>0</v>
      </c>
    </row>
    <row r="7773" spans="1:7" s="229" customFormat="1" ht="24" customHeight="1" x14ac:dyDescent="0.2">
      <c r="A7773" s="224" t="str">
        <f t="shared" si="2326"/>
        <v/>
      </c>
      <c r="B7773" s="222" t="str">
        <f t="shared" si="2329"/>
        <v/>
      </c>
      <c r="C7773" s="223"/>
      <c r="D7773" s="224" t="str">
        <f t="shared" si="2327"/>
        <v/>
      </c>
      <c r="E7773" s="225"/>
      <c r="F7773" s="226">
        <f t="shared" si="2328"/>
        <v>0</v>
      </c>
      <c r="G7773" s="286">
        <f t="shared" si="2330"/>
        <v>0</v>
      </c>
    </row>
    <row r="7774" spans="1:7" s="229" customFormat="1" ht="24" customHeight="1" x14ac:dyDescent="0.2">
      <c r="A7774" s="224" t="str">
        <f t="shared" si="2326"/>
        <v/>
      </c>
      <c r="B7774" s="222" t="str">
        <f t="shared" si="2329"/>
        <v/>
      </c>
      <c r="C7774" s="223"/>
      <c r="D7774" s="224" t="str">
        <f t="shared" si="2327"/>
        <v/>
      </c>
      <c r="E7774" s="225"/>
      <c r="F7774" s="226">
        <f t="shared" si="2328"/>
        <v>0</v>
      </c>
      <c r="G7774" s="286">
        <f t="shared" si="2330"/>
        <v>0</v>
      </c>
    </row>
    <row r="7775" spans="1:7" s="229" customFormat="1" ht="24" customHeight="1" x14ac:dyDescent="0.2">
      <c r="A7775" s="224" t="str">
        <f t="shared" si="2326"/>
        <v/>
      </c>
      <c r="B7775" s="222" t="str">
        <f t="shared" si="2329"/>
        <v/>
      </c>
      <c r="C7775" s="223"/>
      <c r="D7775" s="224" t="str">
        <f t="shared" si="2327"/>
        <v/>
      </c>
      <c r="E7775" s="225"/>
      <c r="F7775" s="227">
        <f t="shared" si="2328"/>
        <v>0</v>
      </c>
      <c r="G7775" s="286">
        <f t="shared" si="2330"/>
        <v>0</v>
      </c>
    </row>
    <row r="7776" spans="1:7" ht="24" customHeight="1" x14ac:dyDescent="0.2">
      <c r="A7776" s="287"/>
      <c r="D7776" s="97"/>
      <c r="E7776" s="98"/>
      <c r="F7776" s="273" t="s">
        <v>31</v>
      </c>
      <c r="G7776" s="288">
        <f>SUBTOTAL(9,G7762:G7775)</f>
        <v>0</v>
      </c>
    </row>
    <row r="7777" spans="1:7" ht="24" customHeight="1" x14ac:dyDescent="0.2">
      <c r="A7777" s="287"/>
      <c r="C7777" s="107" t="s">
        <v>605</v>
      </c>
      <c r="D7777" s="97"/>
      <c r="E7777" s="98"/>
      <c r="G7777" s="289"/>
    </row>
    <row r="7778" spans="1:7" s="229" customFormat="1" ht="24" customHeight="1" x14ac:dyDescent="0.2">
      <c r="A7778" s="224" t="str">
        <f t="shared" ref="A7778:A7785" si="2331">IFERROR(VLOOKUP(C7778,Tabla_Insumos,4,FALSE),"")</f>
        <v/>
      </c>
      <c r="B7778" s="222">
        <f t="shared" ref="B7778:B7785" si="2332">IFERROR(VLOOKUP(A7778,Tabla_Indices,5,FALSE),"")</f>
        <v>0</v>
      </c>
      <c r="C7778" s="223"/>
      <c r="D7778" s="224" t="str">
        <f t="shared" ref="D7778:D7785" si="2333">IFERROR(VLOOKUP(C7778,Tabla_Insumos,2,FALSE),"")</f>
        <v/>
      </c>
      <c r="E7778" s="225"/>
      <c r="F7778" s="228">
        <f t="shared" ref="F7778:F7785" si="2334">IFERROR(VLOOKUP(C7778,Tabla_Insumos,3,FALSE),0)</f>
        <v>0</v>
      </c>
      <c r="G7778" s="286">
        <f>ROUND(E7778*F7778,2)</f>
        <v>0</v>
      </c>
    </row>
    <row r="7779" spans="1:7" s="229" customFormat="1" ht="24" customHeight="1" x14ac:dyDescent="0.2">
      <c r="A7779" s="224" t="str">
        <f t="shared" si="2331"/>
        <v/>
      </c>
      <c r="B7779" s="222">
        <f t="shared" si="2332"/>
        <v>0</v>
      </c>
      <c r="C7779" s="223"/>
      <c r="D7779" s="224" t="str">
        <f t="shared" si="2333"/>
        <v/>
      </c>
      <c r="E7779" s="225"/>
      <c r="F7779" s="228">
        <f t="shared" si="2334"/>
        <v>0</v>
      </c>
      <c r="G7779" s="286">
        <f>ROUND(E7779*F7779,2)</f>
        <v>0</v>
      </c>
    </row>
    <row r="7780" spans="1:7" s="229" customFormat="1" ht="24" customHeight="1" x14ac:dyDescent="0.2">
      <c r="A7780" s="224" t="str">
        <f t="shared" si="2331"/>
        <v/>
      </c>
      <c r="B7780" s="222">
        <f t="shared" si="2332"/>
        <v>0</v>
      </c>
      <c r="C7780" s="223"/>
      <c r="D7780" s="224" t="str">
        <f t="shared" si="2333"/>
        <v/>
      </c>
      <c r="E7780" s="225"/>
      <c r="F7780" s="228">
        <f t="shared" si="2334"/>
        <v>0</v>
      </c>
      <c r="G7780" s="286">
        <f t="shared" ref="G7780:G7785" si="2335">ROUND(E7780*F7780,2)</f>
        <v>0</v>
      </c>
    </row>
    <row r="7781" spans="1:7" s="229" customFormat="1" ht="24" customHeight="1" x14ac:dyDescent="0.2">
      <c r="A7781" s="224" t="str">
        <f t="shared" si="2331"/>
        <v/>
      </c>
      <c r="B7781" s="222">
        <f t="shared" si="2332"/>
        <v>0</v>
      </c>
      <c r="C7781" s="223"/>
      <c r="D7781" s="224" t="str">
        <f t="shared" si="2333"/>
        <v/>
      </c>
      <c r="E7781" s="225"/>
      <c r="F7781" s="228">
        <f t="shared" si="2334"/>
        <v>0</v>
      </c>
      <c r="G7781" s="286">
        <f t="shared" si="2335"/>
        <v>0</v>
      </c>
    </row>
    <row r="7782" spans="1:7" s="229" customFormat="1" ht="24" customHeight="1" x14ac:dyDescent="0.2">
      <c r="A7782" s="224" t="str">
        <f t="shared" si="2331"/>
        <v/>
      </c>
      <c r="B7782" s="222">
        <f t="shared" si="2332"/>
        <v>0</v>
      </c>
      <c r="C7782" s="223"/>
      <c r="D7782" s="224" t="str">
        <f t="shared" si="2333"/>
        <v/>
      </c>
      <c r="E7782" s="225"/>
      <c r="F7782" s="226">
        <f t="shared" si="2334"/>
        <v>0</v>
      </c>
      <c r="G7782" s="286">
        <f t="shared" si="2335"/>
        <v>0</v>
      </c>
    </row>
    <row r="7783" spans="1:7" s="229" customFormat="1" ht="24" customHeight="1" x14ac:dyDescent="0.2">
      <c r="A7783" s="224" t="str">
        <f t="shared" si="2331"/>
        <v/>
      </c>
      <c r="B7783" s="222">
        <f t="shared" si="2332"/>
        <v>0</v>
      </c>
      <c r="C7783" s="223"/>
      <c r="D7783" s="224" t="str">
        <f t="shared" si="2333"/>
        <v/>
      </c>
      <c r="E7783" s="225"/>
      <c r="F7783" s="226">
        <f t="shared" si="2334"/>
        <v>0</v>
      </c>
      <c r="G7783" s="286">
        <f t="shared" si="2335"/>
        <v>0</v>
      </c>
    </row>
    <row r="7784" spans="1:7" s="229" customFormat="1" ht="24" customHeight="1" x14ac:dyDescent="0.2">
      <c r="A7784" s="224" t="str">
        <f t="shared" si="2331"/>
        <v/>
      </c>
      <c r="B7784" s="222">
        <f t="shared" si="2332"/>
        <v>0</v>
      </c>
      <c r="C7784" s="223"/>
      <c r="D7784" s="224" t="str">
        <f t="shared" si="2333"/>
        <v/>
      </c>
      <c r="E7784" s="225"/>
      <c r="F7784" s="226">
        <f t="shared" si="2334"/>
        <v>0</v>
      </c>
      <c r="G7784" s="286">
        <f t="shared" si="2335"/>
        <v>0</v>
      </c>
    </row>
    <row r="7785" spans="1:7" s="229" customFormat="1" ht="24" customHeight="1" x14ac:dyDescent="0.2">
      <c r="A7785" s="224" t="str">
        <f t="shared" si="2331"/>
        <v/>
      </c>
      <c r="B7785" s="222">
        <f t="shared" si="2332"/>
        <v>0</v>
      </c>
      <c r="C7785" s="223"/>
      <c r="D7785" s="224" t="str">
        <f t="shared" si="2333"/>
        <v/>
      </c>
      <c r="E7785" s="225"/>
      <c r="F7785" s="226">
        <f t="shared" si="2334"/>
        <v>0</v>
      </c>
      <c r="G7785" s="286">
        <f t="shared" si="2335"/>
        <v>0</v>
      </c>
    </row>
    <row r="7786" spans="1:7" ht="24" customHeight="1" x14ac:dyDescent="0.2">
      <c r="A7786" s="287"/>
      <c r="D7786" s="97"/>
      <c r="E7786" s="98"/>
      <c r="F7786" s="273" t="s">
        <v>32</v>
      </c>
      <c r="G7786" s="288">
        <f>SUBTOTAL(9,G7778:G7785)</f>
        <v>0</v>
      </c>
    </row>
    <row r="7787" spans="1:7" ht="24" customHeight="1" x14ac:dyDescent="0.2">
      <c r="A7787" s="287"/>
      <c r="C7787" s="107" t="s">
        <v>606</v>
      </c>
      <c r="D7787" s="97"/>
      <c r="E7787" s="98"/>
      <c r="G7787" s="289"/>
    </row>
    <row r="7788" spans="1:7" s="229" customFormat="1" ht="24" customHeight="1" x14ac:dyDescent="0.2">
      <c r="A7788" s="224" t="str">
        <f t="shared" ref="A7788:A7796" si="2336">IFERROR(VLOOKUP(C7788,Tabla_Insumos,4,FALSE),"")</f>
        <v/>
      </c>
      <c r="B7788" s="222" t="str">
        <f t="shared" ref="B7788:B7796" si="2337">IFERROR(VLOOKUP(C7788,Tabla_Insumos,5,FALSE),"")</f>
        <v/>
      </c>
      <c r="C7788" s="223"/>
      <c r="D7788" s="224" t="str">
        <f t="shared" ref="D7788:D7796" si="2338">IFERROR(VLOOKUP(C7788,Tabla_Insumos,2,FALSE),"")</f>
        <v/>
      </c>
      <c r="E7788" s="225"/>
      <c r="F7788" s="226">
        <f t="shared" ref="F7788:F7796" si="2339">IFERROR(VLOOKUP(C7788,Tabla_Insumos,3,FALSE),0)</f>
        <v>0</v>
      </c>
      <c r="G7788" s="286">
        <f t="shared" ref="G7788:G7796" si="2340">ROUND(E7788*F7788,2)</f>
        <v>0</v>
      </c>
    </row>
    <row r="7789" spans="1:7" s="229" customFormat="1" ht="24" customHeight="1" x14ac:dyDescent="0.2">
      <c r="A7789" s="224" t="str">
        <f t="shared" si="2336"/>
        <v/>
      </c>
      <c r="B7789" s="222" t="str">
        <f t="shared" si="2337"/>
        <v/>
      </c>
      <c r="C7789" s="223"/>
      <c r="D7789" s="224" t="str">
        <f t="shared" si="2338"/>
        <v/>
      </c>
      <c r="E7789" s="225"/>
      <c r="F7789" s="226">
        <f t="shared" si="2339"/>
        <v>0</v>
      </c>
      <c r="G7789" s="286">
        <f t="shared" si="2340"/>
        <v>0</v>
      </c>
    </row>
    <row r="7790" spans="1:7" s="229" customFormat="1" ht="24" customHeight="1" x14ac:dyDescent="0.2">
      <c r="A7790" s="224" t="str">
        <f t="shared" si="2336"/>
        <v/>
      </c>
      <c r="B7790" s="222" t="str">
        <f t="shared" si="2337"/>
        <v/>
      </c>
      <c r="C7790" s="223"/>
      <c r="D7790" s="224" t="str">
        <f t="shared" si="2338"/>
        <v/>
      </c>
      <c r="E7790" s="225"/>
      <c r="F7790" s="226">
        <f t="shared" si="2339"/>
        <v>0</v>
      </c>
      <c r="G7790" s="286">
        <f t="shared" si="2340"/>
        <v>0</v>
      </c>
    </row>
    <row r="7791" spans="1:7" s="229" customFormat="1" ht="24" customHeight="1" x14ac:dyDescent="0.2">
      <c r="A7791" s="224" t="str">
        <f t="shared" si="2336"/>
        <v/>
      </c>
      <c r="B7791" s="222" t="str">
        <f t="shared" si="2337"/>
        <v/>
      </c>
      <c r="C7791" s="223"/>
      <c r="D7791" s="224" t="str">
        <f t="shared" si="2338"/>
        <v/>
      </c>
      <c r="E7791" s="225"/>
      <c r="F7791" s="226">
        <f t="shared" si="2339"/>
        <v>0</v>
      </c>
      <c r="G7791" s="286">
        <f t="shared" si="2340"/>
        <v>0</v>
      </c>
    </row>
    <row r="7792" spans="1:7" s="229" customFormat="1" ht="24" customHeight="1" x14ac:dyDescent="0.2">
      <c r="A7792" s="224" t="str">
        <f t="shared" si="2336"/>
        <v/>
      </c>
      <c r="B7792" s="222" t="str">
        <f t="shared" si="2337"/>
        <v/>
      </c>
      <c r="C7792" s="223"/>
      <c r="D7792" s="224" t="str">
        <f t="shared" si="2338"/>
        <v/>
      </c>
      <c r="E7792" s="225"/>
      <c r="F7792" s="226">
        <f t="shared" si="2339"/>
        <v>0</v>
      </c>
      <c r="G7792" s="286">
        <f t="shared" si="2340"/>
        <v>0</v>
      </c>
    </row>
    <row r="7793" spans="1:7" s="229" customFormat="1" ht="24" customHeight="1" x14ac:dyDescent="0.2">
      <c r="A7793" s="224" t="str">
        <f t="shared" si="2336"/>
        <v/>
      </c>
      <c r="B7793" s="222" t="str">
        <f t="shared" si="2337"/>
        <v/>
      </c>
      <c r="C7793" s="223"/>
      <c r="D7793" s="224" t="str">
        <f t="shared" si="2338"/>
        <v/>
      </c>
      <c r="E7793" s="225"/>
      <c r="F7793" s="226">
        <f t="shared" si="2339"/>
        <v>0</v>
      </c>
      <c r="G7793" s="286">
        <f t="shared" si="2340"/>
        <v>0</v>
      </c>
    </row>
    <row r="7794" spans="1:7" s="229" customFormat="1" ht="24" customHeight="1" x14ac:dyDescent="0.2">
      <c r="A7794" s="224" t="str">
        <f t="shared" si="2336"/>
        <v/>
      </c>
      <c r="B7794" s="222" t="str">
        <f t="shared" si="2337"/>
        <v/>
      </c>
      <c r="C7794" s="223"/>
      <c r="D7794" s="224" t="str">
        <f t="shared" si="2338"/>
        <v/>
      </c>
      <c r="E7794" s="225"/>
      <c r="F7794" s="226">
        <f t="shared" si="2339"/>
        <v>0</v>
      </c>
      <c r="G7794" s="286">
        <f t="shared" si="2340"/>
        <v>0</v>
      </c>
    </row>
    <row r="7795" spans="1:7" s="229" customFormat="1" ht="24" customHeight="1" x14ac:dyDescent="0.2">
      <c r="A7795" s="224" t="str">
        <f t="shared" si="2336"/>
        <v/>
      </c>
      <c r="B7795" s="222" t="str">
        <f t="shared" si="2337"/>
        <v/>
      </c>
      <c r="C7795" s="223"/>
      <c r="D7795" s="224" t="str">
        <f t="shared" si="2338"/>
        <v/>
      </c>
      <c r="E7795" s="225"/>
      <c r="F7795" s="226">
        <f t="shared" si="2339"/>
        <v>0</v>
      </c>
      <c r="G7795" s="286">
        <f t="shared" si="2340"/>
        <v>0</v>
      </c>
    </row>
    <row r="7796" spans="1:7" s="229" customFormat="1" ht="24" customHeight="1" x14ac:dyDescent="0.2">
      <c r="A7796" s="224" t="str">
        <f t="shared" si="2336"/>
        <v/>
      </c>
      <c r="B7796" s="222" t="str">
        <f t="shared" si="2337"/>
        <v/>
      </c>
      <c r="C7796" s="223"/>
      <c r="D7796" s="224" t="str">
        <f t="shared" si="2338"/>
        <v/>
      </c>
      <c r="E7796" s="225"/>
      <c r="F7796" s="226">
        <f t="shared" si="2339"/>
        <v>0</v>
      </c>
      <c r="G7796" s="286">
        <f t="shared" si="2340"/>
        <v>0</v>
      </c>
    </row>
    <row r="7797" spans="1:7" ht="24" customHeight="1" x14ac:dyDescent="0.2">
      <c r="A7797" s="290"/>
      <c r="B7797" s="97"/>
      <c r="D7797" s="97"/>
      <c r="E7797" s="98"/>
      <c r="F7797" s="273" t="s">
        <v>33</v>
      </c>
      <c r="G7797" s="288">
        <f>SUBTOTAL(9,G7788:G7796)</f>
        <v>0</v>
      </c>
    </row>
    <row r="7798" spans="1:7" ht="24" customHeight="1" x14ac:dyDescent="0.2">
      <c r="A7798" s="291"/>
      <c r="B7798" s="97"/>
      <c r="D7798" s="97"/>
      <c r="E7798" s="98"/>
      <c r="G7798" s="289"/>
    </row>
    <row r="7799" spans="1:7" ht="24" customHeight="1" x14ac:dyDescent="0.2">
      <c r="A7799" s="292" t="str">
        <f>B7757</f>
        <v/>
      </c>
      <c r="B7799" s="293" t="str">
        <f>C7757</f>
        <v/>
      </c>
      <c r="C7799" s="104"/>
      <c r="D7799" s="104" t="s">
        <v>34</v>
      </c>
      <c r="E7799" s="105"/>
      <c r="F7799" s="295" t="s">
        <v>35</v>
      </c>
      <c r="G7799" s="294">
        <f>SUBTOTAL(9,G7762:G7798)</f>
        <v>0</v>
      </c>
    </row>
    <row r="7801" spans="1:7" ht="24" customHeight="1" x14ac:dyDescent="0.2">
      <c r="A7801" s="274" t="s">
        <v>37</v>
      </c>
      <c r="B7801" s="275"/>
      <c r="C7801" s="275"/>
      <c r="D7801" s="275"/>
      <c r="E7801" s="275"/>
      <c r="F7801" s="275"/>
      <c r="G7801" s="276"/>
    </row>
    <row r="7802" spans="1:7" ht="24" customHeight="1" x14ac:dyDescent="0.2">
      <c r="A7802" s="277" t="s">
        <v>602</v>
      </c>
      <c r="B7802" s="93" t="str">
        <f>Comitente</f>
        <v>DIRECCION PROVINCIAL DE ESPACIOS VERDES</v>
      </c>
      <c r="C7802" s="89"/>
      <c r="D7802" s="94"/>
      <c r="E7802" s="94"/>
      <c r="F7802" s="95"/>
      <c r="G7802" s="278"/>
    </row>
    <row r="7803" spans="1:7" ht="24" customHeight="1" x14ac:dyDescent="0.2">
      <c r="A7803" s="277" t="s">
        <v>603</v>
      </c>
      <c r="B7803" s="93">
        <f>Contratista</f>
        <v>0</v>
      </c>
      <c r="C7803" s="90"/>
      <c r="D7803" s="90"/>
      <c r="E7803" s="90"/>
      <c r="F7803" s="96"/>
      <c r="G7803" s="279"/>
    </row>
    <row r="7804" spans="1:7" ht="24" customHeight="1" x14ac:dyDescent="0.2">
      <c r="A7804" s="277" t="s">
        <v>24</v>
      </c>
      <c r="B7804" s="93" t="str">
        <f>Obra</f>
        <v>EXTRACCION DE MANGRULLO EXISTENTE, PROVISION DE NUEVO MANGRULLO Y REFUNCIONALIZACION DE JUEGOS DE NIÑOS EN PARQUE DE MAYO</v>
      </c>
      <c r="C7804" s="90"/>
      <c r="D7804" s="90"/>
      <c r="E7804" s="90"/>
      <c r="F7804" s="96" t="s">
        <v>38</v>
      </c>
      <c r="G7804" s="280">
        <f>Fecha_Base</f>
        <v>44865</v>
      </c>
    </row>
    <row r="7805" spans="1:7" ht="24" customHeight="1" x14ac:dyDescent="0.2">
      <c r="A7805" s="281" t="s">
        <v>601</v>
      </c>
      <c r="B7805" s="91" t="str">
        <f>Ubicación</f>
        <v>CAPITAL</v>
      </c>
      <c r="C7805" s="91"/>
      <c r="D7805" s="97"/>
      <c r="E7805" s="98"/>
      <c r="G7805" s="282"/>
    </row>
    <row r="7806" spans="1:7" ht="24" customHeight="1" x14ac:dyDescent="0.2">
      <c r="A7806" s="281" t="s">
        <v>39</v>
      </c>
      <c r="B7806" s="100" t="str">
        <f>IFERROR(VALUE(LEFT(B7807,FIND(".",B7807)-1)),"")</f>
        <v/>
      </c>
      <c r="C7806" s="92" t="str">
        <f>IFERROR(VLOOKUP(B7806,Tabla_CyP,2,FALSE),"")</f>
        <v/>
      </c>
      <c r="E7806" s="98"/>
      <c r="G7806" s="282"/>
    </row>
    <row r="7807" spans="1:7" ht="24" customHeight="1" x14ac:dyDescent="0.2">
      <c r="A7807" s="281" t="s">
        <v>25</v>
      </c>
      <c r="B7807" s="101" t="str">
        <f>IFERROR(VLOOKUP(COUNTIF($A$1:A7807,"ANALISIS DE PRECIOS"),Tabla_NumeroItem,2,FALSE),"")</f>
        <v/>
      </c>
      <c r="C7807" s="92" t="str">
        <f>IFERROR(VLOOKUP(B7807,Tabla_CyP,2,FALSE),"")</f>
        <v/>
      </c>
      <c r="D7807" s="97"/>
      <c r="E7807" s="98"/>
      <c r="F7807" s="96" t="s">
        <v>26</v>
      </c>
      <c r="G7807" s="283" t="str">
        <f>IFERROR(VLOOKUP(B7807,Tabla_CyP,4,FALSE),"")</f>
        <v/>
      </c>
    </row>
    <row r="7808" spans="1:7" ht="24" customHeight="1" x14ac:dyDescent="0.2">
      <c r="A7808" s="281"/>
      <c r="B7808" s="91"/>
      <c r="D7808" s="97"/>
      <c r="E7808" s="98"/>
      <c r="G7808" s="282"/>
    </row>
    <row r="7809" spans="1:123" ht="24" customHeight="1" x14ac:dyDescent="0.2">
      <c r="A7809" s="334" t="s">
        <v>507</v>
      </c>
      <c r="B7809" s="335"/>
      <c r="C7809" s="336" t="s">
        <v>0</v>
      </c>
      <c r="D7809" s="336" t="s">
        <v>27</v>
      </c>
      <c r="E7809" s="338" t="s">
        <v>28</v>
      </c>
      <c r="F7809" s="340" t="s">
        <v>29</v>
      </c>
      <c r="G7809" s="340" t="s">
        <v>30</v>
      </c>
    </row>
    <row r="7810" spans="1:123" s="97" customFormat="1" ht="24" customHeight="1" x14ac:dyDescent="0.2">
      <c r="A7810" s="102" t="s">
        <v>508</v>
      </c>
      <c r="B7810" s="102" t="s">
        <v>509</v>
      </c>
      <c r="C7810" s="337"/>
      <c r="D7810" s="337"/>
      <c r="E7810" s="339"/>
      <c r="F7810" s="341"/>
      <c r="G7810" s="341"/>
      <c r="H7810" s="230"/>
      <c r="I7810" s="230"/>
      <c r="J7810" s="230"/>
      <c r="K7810" s="230"/>
      <c r="L7810" s="230"/>
      <c r="M7810" s="230"/>
      <c r="N7810" s="230"/>
      <c r="O7810" s="230"/>
      <c r="P7810" s="230"/>
      <c r="Q7810" s="230"/>
      <c r="R7810" s="230"/>
      <c r="S7810" s="230"/>
      <c r="T7810" s="230"/>
      <c r="U7810" s="230"/>
      <c r="V7810" s="230"/>
      <c r="W7810" s="230"/>
      <c r="X7810" s="230"/>
      <c r="Y7810" s="230"/>
      <c r="Z7810" s="230"/>
      <c r="AA7810" s="230"/>
      <c r="AB7810" s="230"/>
      <c r="AC7810" s="230"/>
      <c r="AD7810" s="230"/>
      <c r="AE7810" s="230"/>
      <c r="AF7810" s="230"/>
      <c r="AG7810" s="230"/>
      <c r="AH7810" s="230"/>
      <c r="AI7810" s="230"/>
      <c r="AJ7810" s="230"/>
      <c r="AK7810" s="230"/>
      <c r="AL7810" s="230"/>
      <c r="AM7810" s="230"/>
      <c r="AN7810" s="230"/>
      <c r="AO7810" s="230"/>
      <c r="AP7810" s="230"/>
      <c r="AQ7810" s="230"/>
      <c r="AR7810" s="230"/>
      <c r="AS7810" s="230"/>
      <c r="AT7810" s="230"/>
      <c r="AU7810" s="230"/>
      <c r="AV7810" s="230"/>
      <c r="AW7810" s="230"/>
      <c r="AX7810" s="230"/>
      <c r="AY7810" s="230"/>
      <c r="AZ7810" s="230"/>
      <c r="BA7810" s="230"/>
      <c r="BB7810" s="230"/>
      <c r="BC7810" s="230"/>
      <c r="BD7810" s="230"/>
      <c r="BE7810" s="230"/>
      <c r="BF7810" s="230"/>
      <c r="BG7810" s="230"/>
      <c r="BH7810" s="230"/>
      <c r="BI7810" s="230"/>
      <c r="BJ7810" s="230"/>
      <c r="BK7810" s="230"/>
      <c r="BL7810" s="230"/>
      <c r="BM7810" s="230"/>
      <c r="BN7810" s="230"/>
      <c r="BO7810" s="230"/>
      <c r="BP7810" s="230"/>
      <c r="BQ7810" s="230"/>
      <c r="BR7810" s="230"/>
      <c r="BS7810" s="230"/>
      <c r="BT7810" s="230"/>
      <c r="BU7810" s="230"/>
      <c r="BV7810" s="230"/>
      <c r="BW7810" s="230"/>
      <c r="BX7810" s="230"/>
      <c r="BY7810" s="230"/>
      <c r="BZ7810" s="230"/>
      <c r="CA7810" s="230"/>
      <c r="CB7810" s="230"/>
      <c r="CC7810" s="230"/>
      <c r="CD7810" s="230"/>
      <c r="CE7810" s="230"/>
      <c r="CF7810" s="230"/>
      <c r="CG7810" s="230"/>
      <c r="CH7810" s="230"/>
      <c r="CI7810" s="230"/>
      <c r="CJ7810" s="230"/>
      <c r="CK7810" s="230"/>
      <c r="CL7810" s="230"/>
      <c r="CM7810" s="230"/>
      <c r="CN7810" s="230"/>
      <c r="CO7810" s="230"/>
      <c r="CP7810" s="230"/>
      <c r="CQ7810" s="230"/>
      <c r="CR7810" s="230"/>
      <c r="CS7810" s="230"/>
      <c r="CT7810" s="230"/>
      <c r="CU7810" s="230"/>
      <c r="CV7810" s="230"/>
      <c r="CW7810" s="230"/>
      <c r="CX7810" s="230"/>
      <c r="CY7810" s="230"/>
      <c r="CZ7810" s="230"/>
      <c r="DA7810" s="230"/>
      <c r="DB7810" s="230"/>
      <c r="DC7810" s="230"/>
      <c r="DD7810" s="230"/>
      <c r="DE7810" s="230"/>
      <c r="DF7810" s="230"/>
      <c r="DG7810" s="230"/>
      <c r="DH7810" s="230"/>
      <c r="DI7810" s="230"/>
      <c r="DJ7810" s="230"/>
      <c r="DK7810" s="230"/>
      <c r="DL7810" s="230"/>
      <c r="DM7810" s="230"/>
      <c r="DN7810" s="230"/>
      <c r="DO7810" s="230"/>
      <c r="DP7810" s="230"/>
      <c r="DQ7810" s="230"/>
      <c r="DR7810" s="230"/>
      <c r="DS7810" s="230"/>
    </row>
    <row r="7811" spans="1:123" ht="24" customHeight="1" x14ac:dyDescent="0.2">
      <c r="A7811" s="284"/>
      <c r="B7811" s="103"/>
      <c r="C7811" s="143" t="s">
        <v>604</v>
      </c>
      <c r="D7811" s="104"/>
      <c r="E7811" s="105"/>
      <c r="F7811" s="106"/>
      <c r="G7811" s="285"/>
    </row>
    <row r="7812" spans="1:123" s="229" customFormat="1" ht="24" customHeight="1" x14ac:dyDescent="0.2">
      <c r="A7812" s="224" t="str">
        <f t="shared" ref="A7812:A7825" si="2341">IFERROR(VLOOKUP(C7812,Tabla_Insumos,4,FALSE),"")</f>
        <v/>
      </c>
      <c r="B7812" s="222" t="str">
        <f>IFERROR(VLOOKUP(C7812,Tabla_Insumos,5,FALSE),"")</f>
        <v/>
      </c>
      <c r="C7812" s="223"/>
      <c r="D7812" s="224" t="str">
        <f t="shared" ref="D7812:D7825" si="2342">IFERROR(VLOOKUP(C7812,Tabla_Insumos,2,FALSE),"")</f>
        <v/>
      </c>
      <c r="E7812" s="225"/>
      <c r="F7812" s="226">
        <f t="shared" ref="F7812:F7825" si="2343">IFERROR(VLOOKUP(C7812,Tabla_Insumos,3,FALSE),0)</f>
        <v>0</v>
      </c>
      <c r="G7812" s="286">
        <f>ROUND(E7812*F7812,2)</f>
        <v>0</v>
      </c>
    </row>
    <row r="7813" spans="1:123" s="229" customFormat="1" ht="24" customHeight="1" x14ac:dyDescent="0.2">
      <c r="A7813" s="224" t="str">
        <f t="shared" si="2341"/>
        <v/>
      </c>
      <c r="B7813" s="222" t="str">
        <f t="shared" ref="B7813:B7825" si="2344">IFERROR(VLOOKUP(C7813,Tabla_Insumos,5,FALSE),"")</f>
        <v/>
      </c>
      <c r="C7813" s="223"/>
      <c r="D7813" s="224" t="str">
        <f t="shared" si="2342"/>
        <v/>
      </c>
      <c r="E7813" s="225"/>
      <c r="F7813" s="226">
        <f t="shared" si="2343"/>
        <v>0</v>
      </c>
      <c r="G7813" s="286">
        <f t="shared" ref="G7813:G7825" si="2345">ROUND(E7813*F7813,2)</f>
        <v>0</v>
      </c>
    </row>
    <row r="7814" spans="1:123" s="229" customFormat="1" ht="24" customHeight="1" x14ac:dyDescent="0.2">
      <c r="A7814" s="224" t="str">
        <f t="shared" si="2341"/>
        <v/>
      </c>
      <c r="B7814" s="222" t="str">
        <f t="shared" si="2344"/>
        <v/>
      </c>
      <c r="C7814" s="223"/>
      <c r="D7814" s="224" t="str">
        <f t="shared" si="2342"/>
        <v/>
      </c>
      <c r="E7814" s="225"/>
      <c r="F7814" s="226">
        <f t="shared" si="2343"/>
        <v>0</v>
      </c>
      <c r="G7814" s="286">
        <f t="shared" si="2345"/>
        <v>0</v>
      </c>
    </row>
    <row r="7815" spans="1:123" s="229" customFormat="1" ht="24" customHeight="1" x14ac:dyDescent="0.2">
      <c r="A7815" s="224" t="str">
        <f t="shared" si="2341"/>
        <v/>
      </c>
      <c r="B7815" s="222" t="str">
        <f t="shared" si="2344"/>
        <v/>
      </c>
      <c r="C7815" s="223"/>
      <c r="D7815" s="224" t="str">
        <f t="shared" si="2342"/>
        <v/>
      </c>
      <c r="E7815" s="225"/>
      <c r="F7815" s="226">
        <f t="shared" si="2343"/>
        <v>0</v>
      </c>
      <c r="G7815" s="286">
        <f t="shared" si="2345"/>
        <v>0</v>
      </c>
    </row>
    <row r="7816" spans="1:123" s="229" customFormat="1" ht="24" customHeight="1" x14ac:dyDescent="0.2">
      <c r="A7816" s="224" t="str">
        <f t="shared" si="2341"/>
        <v/>
      </c>
      <c r="B7816" s="222" t="str">
        <f t="shared" si="2344"/>
        <v/>
      </c>
      <c r="C7816" s="223"/>
      <c r="D7816" s="224" t="str">
        <f t="shared" si="2342"/>
        <v/>
      </c>
      <c r="E7816" s="225"/>
      <c r="F7816" s="226">
        <f t="shared" si="2343"/>
        <v>0</v>
      </c>
      <c r="G7816" s="286">
        <f t="shared" si="2345"/>
        <v>0</v>
      </c>
    </row>
    <row r="7817" spans="1:123" s="229" customFormat="1" ht="24" customHeight="1" x14ac:dyDescent="0.2">
      <c r="A7817" s="224" t="str">
        <f t="shared" si="2341"/>
        <v/>
      </c>
      <c r="B7817" s="222" t="str">
        <f t="shared" si="2344"/>
        <v/>
      </c>
      <c r="C7817" s="223"/>
      <c r="D7817" s="224" t="str">
        <f t="shared" si="2342"/>
        <v/>
      </c>
      <c r="E7817" s="225"/>
      <c r="F7817" s="226">
        <f t="shared" si="2343"/>
        <v>0</v>
      </c>
      <c r="G7817" s="286">
        <f t="shared" si="2345"/>
        <v>0</v>
      </c>
    </row>
    <row r="7818" spans="1:123" s="229" customFormat="1" ht="24" customHeight="1" x14ac:dyDescent="0.2">
      <c r="A7818" s="224" t="str">
        <f t="shared" si="2341"/>
        <v/>
      </c>
      <c r="B7818" s="222" t="str">
        <f t="shared" si="2344"/>
        <v/>
      </c>
      <c r="C7818" s="223"/>
      <c r="D7818" s="224" t="str">
        <f t="shared" si="2342"/>
        <v/>
      </c>
      <c r="E7818" s="225"/>
      <c r="F7818" s="226">
        <f t="shared" si="2343"/>
        <v>0</v>
      </c>
      <c r="G7818" s="286">
        <f t="shared" si="2345"/>
        <v>0</v>
      </c>
    </row>
    <row r="7819" spans="1:123" s="229" customFormat="1" ht="24" customHeight="1" x14ac:dyDescent="0.2">
      <c r="A7819" s="224" t="str">
        <f t="shared" si="2341"/>
        <v/>
      </c>
      <c r="B7819" s="222" t="str">
        <f t="shared" si="2344"/>
        <v/>
      </c>
      <c r="C7819" s="223"/>
      <c r="D7819" s="224" t="str">
        <f t="shared" si="2342"/>
        <v/>
      </c>
      <c r="E7819" s="225"/>
      <c r="F7819" s="226">
        <f t="shared" si="2343"/>
        <v>0</v>
      </c>
      <c r="G7819" s="286">
        <f t="shared" si="2345"/>
        <v>0</v>
      </c>
    </row>
    <row r="7820" spans="1:123" s="229" customFormat="1" ht="24" customHeight="1" x14ac:dyDescent="0.2">
      <c r="A7820" s="224" t="str">
        <f t="shared" si="2341"/>
        <v/>
      </c>
      <c r="B7820" s="222" t="str">
        <f t="shared" si="2344"/>
        <v/>
      </c>
      <c r="C7820" s="223"/>
      <c r="D7820" s="224" t="str">
        <f t="shared" si="2342"/>
        <v/>
      </c>
      <c r="E7820" s="225"/>
      <c r="F7820" s="226">
        <f t="shared" si="2343"/>
        <v>0</v>
      </c>
      <c r="G7820" s="286">
        <f t="shared" si="2345"/>
        <v>0</v>
      </c>
    </row>
    <row r="7821" spans="1:123" s="229" customFormat="1" ht="24" customHeight="1" x14ac:dyDescent="0.2">
      <c r="A7821" s="224" t="str">
        <f t="shared" si="2341"/>
        <v/>
      </c>
      <c r="B7821" s="222" t="str">
        <f t="shared" si="2344"/>
        <v/>
      </c>
      <c r="C7821" s="223"/>
      <c r="D7821" s="224" t="str">
        <f t="shared" si="2342"/>
        <v/>
      </c>
      <c r="E7821" s="225"/>
      <c r="F7821" s="226">
        <f t="shared" si="2343"/>
        <v>0</v>
      </c>
      <c r="G7821" s="286">
        <f t="shared" si="2345"/>
        <v>0</v>
      </c>
    </row>
    <row r="7822" spans="1:123" s="229" customFormat="1" ht="24" customHeight="1" x14ac:dyDescent="0.2">
      <c r="A7822" s="224" t="str">
        <f t="shared" si="2341"/>
        <v/>
      </c>
      <c r="B7822" s="222" t="str">
        <f t="shared" si="2344"/>
        <v/>
      </c>
      <c r="C7822" s="223"/>
      <c r="D7822" s="224" t="str">
        <f t="shared" si="2342"/>
        <v/>
      </c>
      <c r="E7822" s="225"/>
      <c r="F7822" s="226">
        <f t="shared" si="2343"/>
        <v>0</v>
      </c>
      <c r="G7822" s="286">
        <f t="shared" si="2345"/>
        <v>0</v>
      </c>
    </row>
    <row r="7823" spans="1:123" s="229" customFormat="1" ht="24" customHeight="1" x14ac:dyDescent="0.2">
      <c r="A7823" s="224" t="str">
        <f t="shared" si="2341"/>
        <v/>
      </c>
      <c r="B7823" s="222" t="str">
        <f t="shared" si="2344"/>
        <v/>
      </c>
      <c r="C7823" s="223"/>
      <c r="D7823" s="224" t="str">
        <f t="shared" si="2342"/>
        <v/>
      </c>
      <c r="E7823" s="225"/>
      <c r="F7823" s="226">
        <f t="shared" si="2343"/>
        <v>0</v>
      </c>
      <c r="G7823" s="286">
        <f t="shared" si="2345"/>
        <v>0</v>
      </c>
    </row>
    <row r="7824" spans="1:123" s="229" customFormat="1" ht="24" customHeight="1" x14ac:dyDescent="0.2">
      <c r="A7824" s="224" t="str">
        <f t="shared" si="2341"/>
        <v/>
      </c>
      <c r="B7824" s="222" t="str">
        <f t="shared" si="2344"/>
        <v/>
      </c>
      <c r="C7824" s="223"/>
      <c r="D7824" s="224" t="str">
        <f t="shared" si="2342"/>
        <v/>
      </c>
      <c r="E7824" s="225"/>
      <c r="F7824" s="226">
        <f t="shared" si="2343"/>
        <v>0</v>
      </c>
      <c r="G7824" s="286">
        <f t="shared" si="2345"/>
        <v>0</v>
      </c>
    </row>
    <row r="7825" spans="1:7" s="229" customFormat="1" ht="24" customHeight="1" x14ac:dyDescent="0.2">
      <c r="A7825" s="224" t="str">
        <f t="shared" si="2341"/>
        <v/>
      </c>
      <c r="B7825" s="222" t="str">
        <f t="shared" si="2344"/>
        <v/>
      </c>
      <c r="C7825" s="223"/>
      <c r="D7825" s="224" t="str">
        <f t="shared" si="2342"/>
        <v/>
      </c>
      <c r="E7825" s="225"/>
      <c r="F7825" s="227">
        <f t="shared" si="2343"/>
        <v>0</v>
      </c>
      <c r="G7825" s="286">
        <f t="shared" si="2345"/>
        <v>0</v>
      </c>
    </row>
    <row r="7826" spans="1:7" ht="24" customHeight="1" x14ac:dyDescent="0.2">
      <c r="A7826" s="287"/>
      <c r="D7826" s="97"/>
      <c r="E7826" s="98"/>
      <c r="F7826" s="273" t="s">
        <v>31</v>
      </c>
      <c r="G7826" s="288">
        <f>SUBTOTAL(9,G7812:G7825)</f>
        <v>0</v>
      </c>
    </row>
    <row r="7827" spans="1:7" ht="24" customHeight="1" x14ac:dyDescent="0.2">
      <c r="A7827" s="287"/>
      <c r="C7827" s="107" t="s">
        <v>605</v>
      </c>
      <c r="D7827" s="97"/>
      <c r="E7827" s="98"/>
      <c r="G7827" s="289"/>
    </row>
    <row r="7828" spans="1:7" s="229" customFormat="1" ht="24" customHeight="1" x14ac:dyDescent="0.2">
      <c r="A7828" s="224" t="str">
        <f t="shared" ref="A7828:A7835" si="2346">IFERROR(VLOOKUP(C7828,Tabla_Insumos,4,FALSE),"")</f>
        <v/>
      </c>
      <c r="B7828" s="222">
        <f t="shared" ref="B7828:B7835" si="2347">IFERROR(VLOOKUP(A7828,Tabla_Indices,5,FALSE),"")</f>
        <v>0</v>
      </c>
      <c r="C7828" s="223"/>
      <c r="D7828" s="224" t="str">
        <f t="shared" ref="D7828:D7835" si="2348">IFERROR(VLOOKUP(C7828,Tabla_Insumos,2,FALSE),"")</f>
        <v/>
      </c>
      <c r="E7828" s="225"/>
      <c r="F7828" s="228">
        <f t="shared" ref="F7828:F7835" si="2349">IFERROR(VLOOKUP(C7828,Tabla_Insumos,3,FALSE),0)</f>
        <v>0</v>
      </c>
      <c r="G7828" s="286">
        <f>ROUND(E7828*F7828,2)</f>
        <v>0</v>
      </c>
    </row>
    <row r="7829" spans="1:7" s="229" customFormat="1" ht="24" customHeight="1" x14ac:dyDescent="0.2">
      <c r="A7829" s="224" t="str">
        <f t="shared" si="2346"/>
        <v/>
      </c>
      <c r="B7829" s="222">
        <f t="shared" si="2347"/>
        <v>0</v>
      </c>
      <c r="C7829" s="223"/>
      <c r="D7829" s="224" t="str">
        <f t="shared" si="2348"/>
        <v/>
      </c>
      <c r="E7829" s="225"/>
      <c r="F7829" s="228">
        <f t="shared" si="2349"/>
        <v>0</v>
      </c>
      <c r="G7829" s="286">
        <f>ROUND(E7829*F7829,2)</f>
        <v>0</v>
      </c>
    </row>
    <row r="7830" spans="1:7" s="229" customFormat="1" ht="24" customHeight="1" x14ac:dyDescent="0.2">
      <c r="A7830" s="224" t="str">
        <f t="shared" si="2346"/>
        <v/>
      </c>
      <c r="B7830" s="222">
        <f t="shared" si="2347"/>
        <v>0</v>
      </c>
      <c r="C7830" s="223"/>
      <c r="D7830" s="224" t="str">
        <f t="shared" si="2348"/>
        <v/>
      </c>
      <c r="E7830" s="225"/>
      <c r="F7830" s="228">
        <f t="shared" si="2349"/>
        <v>0</v>
      </c>
      <c r="G7830" s="286">
        <f t="shared" ref="G7830:G7835" si="2350">ROUND(E7830*F7830,2)</f>
        <v>0</v>
      </c>
    </row>
    <row r="7831" spans="1:7" s="229" customFormat="1" ht="24" customHeight="1" x14ac:dyDescent="0.2">
      <c r="A7831" s="224" t="str">
        <f t="shared" si="2346"/>
        <v/>
      </c>
      <c r="B7831" s="222">
        <f t="shared" si="2347"/>
        <v>0</v>
      </c>
      <c r="C7831" s="223"/>
      <c r="D7831" s="224" t="str">
        <f t="shared" si="2348"/>
        <v/>
      </c>
      <c r="E7831" s="225"/>
      <c r="F7831" s="228">
        <f t="shared" si="2349"/>
        <v>0</v>
      </c>
      <c r="G7831" s="286">
        <f t="shared" si="2350"/>
        <v>0</v>
      </c>
    </row>
    <row r="7832" spans="1:7" s="229" customFormat="1" ht="24" customHeight="1" x14ac:dyDescent="0.2">
      <c r="A7832" s="224" t="str">
        <f t="shared" si="2346"/>
        <v/>
      </c>
      <c r="B7832" s="222">
        <f t="shared" si="2347"/>
        <v>0</v>
      </c>
      <c r="C7832" s="223"/>
      <c r="D7832" s="224" t="str">
        <f t="shared" si="2348"/>
        <v/>
      </c>
      <c r="E7832" s="225"/>
      <c r="F7832" s="226">
        <f t="shared" si="2349"/>
        <v>0</v>
      </c>
      <c r="G7832" s="286">
        <f t="shared" si="2350"/>
        <v>0</v>
      </c>
    </row>
    <row r="7833" spans="1:7" s="229" customFormat="1" ht="24" customHeight="1" x14ac:dyDescent="0.2">
      <c r="A7833" s="224" t="str">
        <f t="shared" si="2346"/>
        <v/>
      </c>
      <c r="B7833" s="222">
        <f t="shared" si="2347"/>
        <v>0</v>
      </c>
      <c r="C7833" s="223"/>
      <c r="D7833" s="224" t="str">
        <f t="shared" si="2348"/>
        <v/>
      </c>
      <c r="E7833" s="225"/>
      <c r="F7833" s="226">
        <f t="shared" si="2349"/>
        <v>0</v>
      </c>
      <c r="G7833" s="286">
        <f t="shared" si="2350"/>
        <v>0</v>
      </c>
    </row>
    <row r="7834" spans="1:7" s="229" customFormat="1" ht="24" customHeight="1" x14ac:dyDescent="0.2">
      <c r="A7834" s="224" t="str">
        <f t="shared" si="2346"/>
        <v/>
      </c>
      <c r="B7834" s="222">
        <f t="shared" si="2347"/>
        <v>0</v>
      </c>
      <c r="C7834" s="223"/>
      <c r="D7834" s="224" t="str">
        <f t="shared" si="2348"/>
        <v/>
      </c>
      <c r="E7834" s="225"/>
      <c r="F7834" s="226">
        <f t="shared" si="2349"/>
        <v>0</v>
      </c>
      <c r="G7834" s="286">
        <f t="shared" si="2350"/>
        <v>0</v>
      </c>
    </row>
    <row r="7835" spans="1:7" s="229" customFormat="1" ht="24" customHeight="1" x14ac:dyDescent="0.2">
      <c r="A7835" s="224" t="str">
        <f t="shared" si="2346"/>
        <v/>
      </c>
      <c r="B7835" s="222">
        <f t="shared" si="2347"/>
        <v>0</v>
      </c>
      <c r="C7835" s="223"/>
      <c r="D7835" s="224" t="str">
        <f t="shared" si="2348"/>
        <v/>
      </c>
      <c r="E7835" s="225"/>
      <c r="F7835" s="226">
        <f t="shared" si="2349"/>
        <v>0</v>
      </c>
      <c r="G7835" s="286">
        <f t="shared" si="2350"/>
        <v>0</v>
      </c>
    </row>
    <row r="7836" spans="1:7" ht="24" customHeight="1" x14ac:dyDescent="0.2">
      <c r="A7836" s="287"/>
      <c r="D7836" s="97"/>
      <c r="E7836" s="98"/>
      <c r="F7836" s="273" t="s">
        <v>32</v>
      </c>
      <c r="G7836" s="288">
        <f>SUBTOTAL(9,G7828:G7835)</f>
        <v>0</v>
      </c>
    </row>
    <row r="7837" spans="1:7" ht="24" customHeight="1" x14ac:dyDescent="0.2">
      <c r="A7837" s="287"/>
      <c r="C7837" s="107" t="s">
        <v>606</v>
      </c>
      <c r="D7837" s="97"/>
      <c r="E7837" s="98"/>
      <c r="G7837" s="289"/>
    </row>
    <row r="7838" spans="1:7" s="229" customFormat="1" ht="24" customHeight="1" x14ac:dyDescent="0.2">
      <c r="A7838" s="224" t="str">
        <f t="shared" ref="A7838:A7846" si="2351">IFERROR(VLOOKUP(C7838,Tabla_Insumos,4,FALSE),"")</f>
        <v/>
      </c>
      <c r="B7838" s="222" t="str">
        <f t="shared" ref="B7838:B7846" si="2352">IFERROR(VLOOKUP(C7838,Tabla_Insumos,5,FALSE),"")</f>
        <v/>
      </c>
      <c r="C7838" s="223"/>
      <c r="D7838" s="224" t="str">
        <f t="shared" ref="D7838:D7846" si="2353">IFERROR(VLOOKUP(C7838,Tabla_Insumos,2,FALSE),"")</f>
        <v/>
      </c>
      <c r="E7838" s="225"/>
      <c r="F7838" s="226">
        <f t="shared" ref="F7838:F7846" si="2354">IFERROR(VLOOKUP(C7838,Tabla_Insumos,3,FALSE),0)</f>
        <v>0</v>
      </c>
      <c r="G7838" s="286">
        <f t="shared" ref="G7838:G7846" si="2355">ROUND(E7838*F7838,2)</f>
        <v>0</v>
      </c>
    </row>
    <row r="7839" spans="1:7" s="229" customFormat="1" ht="24" customHeight="1" x14ac:dyDescent="0.2">
      <c r="A7839" s="224" t="str">
        <f t="shared" si="2351"/>
        <v/>
      </c>
      <c r="B7839" s="222" t="str">
        <f t="shared" si="2352"/>
        <v/>
      </c>
      <c r="C7839" s="223"/>
      <c r="D7839" s="224" t="str">
        <f t="shared" si="2353"/>
        <v/>
      </c>
      <c r="E7839" s="225"/>
      <c r="F7839" s="226">
        <f t="shared" si="2354"/>
        <v>0</v>
      </c>
      <c r="G7839" s="286">
        <f t="shared" si="2355"/>
        <v>0</v>
      </c>
    </row>
    <row r="7840" spans="1:7" s="229" customFormat="1" ht="24" customHeight="1" x14ac:dyDescent="0.2">
      <c r="A7840" s="224" t="str">
        <f t="shared" si="2351"/>
        <v/>
      </c>
      <c r="B7840" s="222" t="str">
        <f t="shared" si="2352"/>
        <v/>
      </c>
      <c r="C7840" s="223"/>
      <c r="D7840" s="224" t="str">
        <f t="shared" si="2353"/>
        <v/>
      </c>
      <c r="E7840" s="225"/>
      <c r="F7840" s="226">
        <f t="shared" si="2354"/>
        <v>0</v>
      </c>
      <c r="G7840" s="286">
        <f t="shared" si="2355"/>
        <v>0</v>
      </c>
    </row>
    <row r="7841" spans="1:7" s="229" customFormat="1" ht="24" customHeight="1" x14ac:dyDescent="0.2">
      <c r="A7841" s="224" t="str">
        <f t="shared" si="2351"/>
        <v/>
      </c>
      <c r="B7841" s="222" t="str">
        <f t="shared" si="2352"/>
        <v/>
      </c>
      <c r="C7841" s="223"/>
      <c r="D7841" s="224" t="str">
        <f t="shared" si="2353"/>
        <v/>
      </c>
      <c r="E7841" s="225"/>
      <c r="F7841" s="226">
        <f t="shared" si="2354"/>
        <v>0</v>
      </c>
      <c r="G7841" s="286">
        <f t="shared" si="2355"/>
        <v>0</v>
      </c>
    </row>
    <row r="7842" spans="1:7" s="229" customFormat="1" ht="24" customHeight="1" x14ac:dyDescent="0.2">
      <c r="A7842" s="224" t="str">
        <f t="shared" si="2351"/>
        <v/>
      </c>
      <c r="B7842" s="222" t="str">
        <f t="shared" si="2352"/>
        <v/>
      </c>
      <c r="C7842" s="223"/>
      <c r="D7842" s="224" t="str">
        <f t="shared" si="2353"/>
        <v/>
      </c>
      <c r="E7842" s="225"/>
      <c r="F7842" s="226">
        <f t="shared" si="2354"/>
        <v>0</v>
      </c>
      <c r="G7842" s="286">
        <f t="shared" si="2355"/>
        <v>0</v>
      </c>
    </row>
    <row r="7843" spans="1:7" s="229" customFormat="1" ht="24" customHeight="1" x14ac:dyDescent="0.2">
      <c r="A7843" s="224" t="str">
        <f t="shared" si="2351"/>
        <v/>
      </c>
      <c r="B7843" s="222" t="str">
        <f t="shared" si="2352"/>
        <v/>
      </c>
      <c r="C7843" s="223"/>
      <c r="D7843" s="224" t="str">
        <f t="shared" si="2353"/>
        <v/>
      </c>
      <c r="E7843" s="225"/>
      <c r="F7843" s="226">
        <f t="shared" si="2354"/>
        <v>0</v>
      </c>
      <c r="G7843" s="286">
        <f t="shared" si="2355"/>
        <v>0</v>
      </c>
    </row>
    <row r="7844" spans="1:7" s="229" customFormat="1" ht="24" customHeight="1" x14ac:dyDescent="0.2">
      <c r="A7844" s="224" t="str">
        <f t="shared" si="2351"/>
        <v/>
      </c>
      <c r="B7844" s="222" t="str">
        <f t="shared" si="2352"/>
        <v/>
      </c>
      <c r="C7844" s="223"/>
      <c r="D7844" s="224" t="str">
        <f t="shared" si="2353"/>
        <v/>
      </c>
      <c r="E7844" s="225"/>
      <c r="F7844" s="226">
        <f t="shared" si="2354"/>
        <v>0</v>
      </c>
      <c r="G7844" s="286">
        <f t="shared" si="2355"/>
        <v>0</v>
      </c>
    </row>
    <row r="7845" spans="1:7" s="229" customFormat="1" ht="24" customHeight="1" x14ac:dyDescent="0.2">
      <c r="A7845" s="224" t="str">
        <f t="shared" si="2351"/>
        <v/>
      </c>
      <c r="B7845" s="222" t="str">
        <f t="shared" si="2352"/>
        <v/>
      </c>
      <c r="C7845" s="223"/>
      <c r="D7845" s="224" t="str">
        <f t="shared" si="2353"/>
        <v/>
      </c>
      <c r="E7845" s="225"/>
      <c r="F7845" s="226">
        <f t="shared" si="2354"/>
        <v>0</v>
      </c>
      <c r="G7845" s="286">
        <f t="shared" si="2355"/>
        <v>0</v>
      </c>
    </row>
    <row r="7846" spans="1:7" s="229" customFormat="1" ht="24" customHeight="1" x14ac:dyDescent="0.2">
      <c r="A7846" s="224" t="str">
        <f t="shared" si="2351"/>
        <v/>
      </c>
      <c r="B7846" s="222" t="str">
        <f t="shared" si="2352"/>
        <v/>
      </c>
      <c r="C7846" s="223"/>
      <c r="D7846" s="224" t="str">
        <f t="shared" si="2353"/>
        <v/>
      </c>
      <c r="E7846" s="225"/>
      <c r="F7846" s="226">
        <f t="shared" si="2354"/>
        <v>0</v>
      </c>
      <c r="G7846" s="286">
        <f t="shared" si="2355"/>
        <v>0</v>
      </c>
    </row>
    <row r="7847" spans="1:7" ht="24" customHeight="1" x14ac:dyDescent="0.2">
      <c r="A7847" s="290"/>
      <c r="B7847" s="97"/>
      <c r="D7847" s="97"/>
      <c r="E7847" s="98"/>
      <c r="F7847" s="273" t="s">
        <v>33</v>
      </c>
      <c r="G7847" s="288">
        <f>SUBTOTAL(9,G7838:G7846)</f>
        <v>0</v>
      </c>
    </row>
    <row r="7848" spans="1:7" ht="24" customHeight="1" x14ac:dyDescent="0.2">
      <c r="A7848" s="291"/>
      <c r="B7848" s="97"/>
      <c r="D7848" s="97"/>
      <c r="E7848" s="98"/>
      <c r="G7848" s="289"/>
    </row>
    <row r="7849" spans="1:7" ht="24" customHeight="1" x14ac:dyDescent="0.2">
      <c r="A7849" s="292" t="str">
        <f>B7807</f>
        <v/>
      </c>
      <c r="B7849" s="293" t="str">
        <f>C7807</f>
        <v/>
      </c>
      <c r="C7849" s="104"/>
      <c r="D7849" s="104" t="s">
        <v>34</v>
      </c>
      <c r="E7849" s="105"/>
      <c r="F7849" s="295" t="s">
        <v>35</v>
      </c>
      <c r="G7849" s="294">
        <f>SUBTOTAL(9,G7812:G7848)</f>
        <v>0</v>
      </c>
    </row>
    <row r="7851" spans="1:7" ht="24" customHeight="1" x14ac:dyDescent="0.2">
      <c r="A7851" s="274" t="s">
        <v>37</v>
      </c>
      <c r="B7851" s="275"/>
      <c r="C7851" s="275"/>
      <c r="D7851" s="275"/>
      <c r="E7851" s="275"/>
      <c r="F7851" s="275"/>
      <c r="G7851" s="276"/>
    </row>
    <row r="7852" spans="1:7" ht="24" customHeight="1" x14ac:dyDescent="0.2">
      <c r="A7852" s="277" t="s">
        <v>602</v>
      </c>
      <c r="B7852" s="93" t="str">
        <f>Comitente</f>
        <v>DIRECCION PROVINCIAL DE ESPACIOS VERDES</v>
      </c>
      <c r="C7852" s="89"/>
      <c r="D7852" s="94"/>
      <c r="E7852" s="94"/>
      <c r="F7852" s="95"/>
      <c r="G7852" s="278"/>
    </row>
    <row r="7853" spans="1:7" ht="24" customHeight="1" x14ac:dyDescent="0.2">
      <c r="A7853" s="277" t="s">
        <v>603</v>
      </c>
      <c r="B7853" s="93">
        <f>Contratista</f>
        <v>0</v>
      </c>
      <c r="C7853" s="90"/>
      <c r="D7853" s="90"/>
      <c r="E7853" s="90"/>
      <c r="F7853" s="96"/>
      <c r="G7853" s="279"/>
    </row>
    <row r="7854" spans="1:7" ht="24" customHeight="1" x14ac:dyDescent="0.2">
      <c r="A7854" s="277" t="s">
        <v>24</v>
      </c>
      <c r="B7854" s="93" t="str">
        <f>Obra</f>
        <v>EXTRACCION DE MANGRULLO EXISTENTE, PROVISION DE NUEVO MANGRULLO Y REFUNCIONALIZACION DE JUEGOS DE NIÑOS EN PARQUE DE MAYO</v>
      </c>
      <c r="C7854" s="90"/>
      <c r="D7854" s="90"/>
      <c r="E7854" s="90"/>
      <c r="F7854" s="96" t="s">
        <v>38</v>
      </c>
      <c r="G7854" s="280">
        <f>Fecha_Base</f>
        <v>44865</v>
      </c>
    </row>
    <row r="7855" spans="1:7" ht="24" customHeight="1" x14ac:dyDescent="0.2">
      <c r="A7855" s="281" t="s">
        <v>601</v>
      </c>
      <c r="B7855" s="91" t="str">
        <f>Ubicación</f>
        <v>CAPITAL</v>
      </c>
      <c r="C7855" s="91"/>
      <c r="D7855" s="97"/>
      <c r="E7855" s="98"/>
      <c r="G7855" s="282"/>
    </row>
    <row r="7856" spans="1:7" ht="24" customHeight="1" x14ac:dyDescent="0.2">
      <c r="A7856" s="281" t="s">
        <v>39</v>
      </c>
      <c r="B7856" s="100" t="str">
        <f>IFERROR(VALUE(LEFT(B7857,FIND(".",B7857)-1)),"")</f>
        <v/>
      </c>
      <c r="C7856" s="92" t="str">
        <f>IFERROR(VLOOKUP(B7856,Tabla_CyP,2,FALSE),"")</f>
        <v/>
      </c>
      <c r="E7856" s="98"/>
      <c r="G7856" s="282"/>
    </row>
    <row r="7857" spans="1:123" ht="24" customHeight="1" x14ac:dyDescent="0.2">
      <c r="A7857" s="281" t="s">
        <v>25</v>
      </c>
      <c r="B7857" s="101" t="str">
        <f>IFERROR(VLOOKUP(COUNTIF($A$1:A7857,"ANALISIS DE PRECIOS"),Tabla_NumeroItem,2,FALSE),"")</f>
        <v/>
      </c>
      <c r="C7857" s="92" t="str">
        <f>IFERROR(VLOOKUP(B7857,Tabla_CyP,2,FALSE),"")</f>
        <v/>
      </c>
      <c r="D7857" s="97"/>
      <c r="E7857" s="98"/>
      <c r="F7857" s="96" t="s">
        <v>26</v>
      </c>
      <c r="G7857" s="283" t="str">
        <f>IFERROR(VLOOKUP(B7857,Tabla_CyP,4,FALSE),"")</f>
        <v/>
      </c>
    </row>
    <row r="7858" spans="1:123" ht="24" customHeight="1" x14ac:dyDescent="0.2">
      <c r="A7858" s="281"/>
      <c r="B7858" s="91"/>
      <c r="D7858" s="97"/>
      <c r="E7858" s="98"/>
      <c r="G7858" s="282"/>
    </row>
    <row r="7859" spans="1:123" ht="24" customHeight="1" x14ac:dyDescent="0.2">
      <c r="A7859" s="334" t="s">
        <v>507</v>
      </c>
      <c r="B7859" s="335"/>
      <c r="C7859" s="336" t="s">
        <v>0</v>
      </c>
      <c r="D7859" s="336" t="s">
        <v>27</v>
      </c>
      <c r="E7859" s="338" t="s">
        <v>28</v>
      </c>
      <c r="F7859" s="340" t="s">
        <v>29</v>
      </c>
      <c r="G7859" s="340" t="s">
        <v>30</v>
      </c>
    </row>
    <row r="7860" spans="1:123" s="97" customFormat="1" ht="24" customHeight="1" x14ac:dyDescent="0.2">
      <c r="A7860" s="102" t="s">
        <v>508</v>
      </c>
      <c r="B7860" s="102" t="s">
        <v>509</v>
      </c>
      <c r="C7860" s="337"/>
      <c r="D7860" s="337"/>
      <c r="E7860" s="339"/>
      <c r="F7860" s="341"/>
      <c r="G7860" s="341"/>
      <c r="H7860" s="230"/>
      <c r="I7860" s="230"/>
      <c r="J7860" s="230"/>
      <c r="K7860" s="230"/>
      <c r="L7860" s="230"/>
      <c r="M7860" s="230"/>
      <c r="N7860" s="230"/>
      <c r="O7860" s="230"/>
      <c r="P7860" s="230"/>
      <c r="Q7860" s="230"/>
      <c r="R7860" s="230"/>
      <c r="S7860" s="230"/>
      <c r="T7860" s="230"/>
      <c r="U7860" s="230"/>
      <c r="V7860" s="230"/>
      <c r="W7860" s="230"/>
      <c r="X7860" s="230"/>
      <c r="Y7860" s="230"/>
      <c r="Z7860" s="230"/>
      <c r="AA7860" s="230"/>
      <c r="AB7860" s="230"/>
      <c r="AC7860" s="230"/>
      <c r="AD7860" s="230"/>
      <c r="AE7860" s="230"/>
      <c r="AF7860" s="230"/>
      <c r="AG7860" s="230"/>
      <c r="AH7860" s="230"/>
      <c r="AI7860" s="230"/>
      <c r="AJ7860" s="230"/>
      <c r="AK7860" s="230"/>
      <c r="AL7860" s="230"/>
      <c r="AM7860" s="230"/>
      <c r="AN7860" s="230"/>
      <c r="AO7860" s="230"/>
      <c r="AP7860" s="230"/>
      <c r="AQ7860" s="230"/>
      <c r="AR7860" s="230"/>
      <c r="AS7860" s="230"/>
      <c r="AT7860" s="230"/>
      <c r="AU7860" s="230"/>
      <c r="AV7860" s="230"/>
      <c r="AW7860" s="230"/>
      <c r="AX7860" s="230"/>
      <c r="AY7860" s="230"/>
      <c r="AZ7860" s="230"/>
      <c r="BA7860" s="230"/>
      <c r="BB7860" s="230"/>
      <c r="BC7860" s="230"/>
      <c r="BD7860" s="230"/>
      <c r="BE7860" s="230"/>
      <c r="BF7860" s="230"/>
      <c r="BG7860" s="230"/>
      <c r="BH7860" s="230"/>
      <c r="BI7860" s="230"/>
      <c r="BJ7860" s="230"/>
      <c r="BK7860" s="230"/>
      <c r="BL7860" s="230"/>
      <c r="BM7860" s="230"/>
      <c r="BN7860" s="230"/>
      <c r="BO7860" s="230"/>
      <c r="BP7860" s="230"/>
      <c r="BQ7860" s="230"/>
      <c r="BR7860" s="230"/>
      <c r="BS7860" s="230"/>
      <c r="BT7860" s="230"/>
      <c r="BU7860" s="230"/>
      <c r="BV7860" s="230"/>
      <c r="BW7860" s="230"/>
      <c r="BX7860" s="230"/>
      <c r="BY7860" s="230"/>
      <c r="BZ7860" s="230"/>
      <c r="CA7860" s="230"/>
      <c r="CB7860" s="230"/>
      <c r="CC7860" s="230"/>
      <c r="CD7860" s="230"/>
      <c r="CE7860" s="230"/>
      <c r="CF7860" s="230"/>
      <c r="CG7860" s="230"/>
      <c r="CH7860" s="230"/>
      <c r="CI7860" s="230"/>
      <c r="CJ7860" s="230"/>
      <c r="CK7860" s="230"/>
      <c r="CL7860" s="230"/>
      <c r="CM7860" s="230"/>
      <c r="CN7860" s="230"/>
      <c r="CO7860" s="230"/>
      <c r="CP7860" s="230"/>
      <c r="CQ7860" s="230"/>
      <c r="CR7860" s="230"/>
      <c r="CS7860" s="230"/>
      <c r="CT7860" s="230"/>
      <c r="CU7860" s="230"/>
      <c r="CV7860" s="230"/>
      <c r="CW7860" s="230"/>
      <c r="CX7860" s="230"/>
      <c r="CY7860" s="230"/>
      <c r="CZ7860" s="230"/>
      <c r="DA7860" s="230"/>
      <c r="DB7860" s="230"/>
      <c r="DC7860" s="230"/>
      <c r="DD7860" s="230"/>
      <c r="DE7860" s="230"/>
      <c r="DF7860" s="230"/>
      <c r="DG7860" s="230"/>
      <c r="DH7860" s="230"/>
      <c r="DI7860" s="230"/>
      <c r="DJ7860" s="230"/>
      <c r="DK7860" s="230"/>
      <c r="DL7860" s="230"/>
      <c r="DM7860" s="230"/>
      <c r="DN7860" s="230"/>
      <c r="DO7860" s="230"/>
      <c r="DP7860" s="230"/>
      <c r="DQ7860" s="230"/>
      <c r="DR7860" s="230"/>
      <c r="DS7860" s="230"/>
    </row>
    <row r="7861" spans="1:123" ht="24" customHeight="1" x14ac:dyDescent="0.2">
      <c r="A7861" s="284"/>
      <c r="B7861" s="103"/>
      <c r="C7861" s="143" t="s">
        <v>604</v>
      </c>
      <c r="D7861" s="104"/>
      <c r="E7861" s="105"/>
      <c r="F7861" s="106"/>
      <c r="G7861" s="285"/>
    </row>
    <row r="7862" spans="1:123" s="229" customFormat="1" ht="24" customHeight="1" x14ac:dyDescent="0.2">
      <c r="A7862" s="224" t="str">
        <f t="shared" ref="A7862:A7875" si="2356">IFERROR(VLOOKUP(C7862,Tabla_Insumos,4,FALSE),"")</f>
        <v/>
      </c>
      <c r="B7862" s="222" t="str">
        <f>IFERROR(VLOOKUP(C7862,Tabla_Insumos,5,FALSE),"")</f>
        <v/>
      </c>
      <c r="C7862" s="223"/>
      <c r="D7862" s="224" t="str">
        <f t="shared" ref="D7862:D7875" si="2357">IFERROR(VLOOKUP(C7862,Tabla_Insumos,2,FALSE),"")</f>
        <v/>
      </c>
      <c r="E7862" s="225"/>
      <c r="F7862" s="226">
        <f t="shared" ref="F7862:F7875" si="2358">IFERROR(VLOOKUP(C7862,Tabla_Insumos,3,FALSE),0)</f>
        <v>0</v>
      </c>
      <c r="G7862" s="286">
        <f>ROUND(E7862*F7862,2)</f>
        <v>0</v>
      </c>
    </row>
    <row r="7863" spans="1:123" s="229" customFormat="1" ht="24" customHeight="1" x14ac:dyDescent="0.2">
      <c r="A7863" s="224" t="str">
        <f t="shared" si="2356"/>
        <v/>
      </c>
      <c r="B7863" s="222" t="str">
        <f t="shared" ref="B7863:B7875" si="2359">IFERROR(VLOOKUP(C7863,Tabla_Insumos,5,FALSE),"")</f>
        <v/>
      </c>
      <c r="C7863" s="223"/>
      <c r="D7863" s="224" t="str">
        <f t="shared" si="2357"/>
        <v/>
      </c>
      <c r="E7863" s="225"/>
      <c r="F7863" s="226">
        <f t="shared" si="2358"/>
        <v>0</v>
      </c>
      <c r="G7863" s="286">
        <f t="shared" ref="G7863:G7875" si="2360">ROUND(E7863*F7863,2)</f>
        <v>0</v>
      </c>
    </row>
    <row r="7864" spans="1:123" s="229" customFormat="1" ht="24" customHeight="1" x14ac:dyDescent="0.2">
      <c r="A7864" s="224" t="str">
        <f t="shared" si="2356"/>
        <v/>
      </c>
      <c r="B7864" s="222" t="str">
        <f t="shared" si="2359"/>
        <v/>
      </c>
      <c r="C7864" s="223"/>
      <c r="D7864" s="224" t="str">
        <f t="shared" si="2357"/>
        <v/>
      </c>
      <c r="E7864" s="225"/>
      <c r="F7864" s="226">
        <f t="shared" si="2358"/>
        <v>0</v>
      </c>
      <c r="G7864" s="286">
        <f t="shared" si="2360"/>
        <v>0</v>
      </c>
    </row>
    <row r="7865" spans="1:123" s="229" customFormat="1" ht="24" customHeight="1" x14ac:dyDescent="0.2">
      <c r="A7865" s="224" t="str">
        <f t="shared" si="2356"/>
        <v/>
      </c>
      <c r="B7865" s="222" t="str">
        <f t="shared" si="2359"/>
        <v/>
      </c>
      <c r="C7865" s="223"/>
      <c r="D7865" s="224" t="str">
        <f t="shared" si="2357"/>
        <v/>
      </c>
      <c r="E7865" s="225"/>
      <c r="F7865" s="226">
        <f t="shared" si="2358"/>
        <v>0</v>
      </c>
      <c r="G7865" s="286">
        <f t="shared" si="2360"/>
        <v>0</v>
      </c>
    </row>
    <row r="7866" spans="1:123" s="229" customFormat="1" ht="24" customHeight="1" x14ac:dyDescent="0.2">
      <c r="A7866" s="224" t="str">
        <f t="shared" si="2356"/>
        <v/>
      </c>
      <c r="B7866" s="222" t="str">
        <f t="shared" si="2359"/>
        <v/>
      </c>
      <c r="C7866" s="223"/>
      <c r="D7866" s="224" t="str">
        <f t="shared" si="2357"/>
        <v/>
      </c>
      <c r="E7866" s="225"/>
      <c r="F7866" s="226">
        <f t="shared" si="2358"/>
        <v>0</v>
      </c>
      <c r="G7866" s="286">
        <f t="shared" si="2360"/>
        <v>0</v>
      </c>
    </row>
    <row r="7867" spans="1:123" s="229" customFormat="1" ht="24" customHeight="1" x14ac:dyDescent="0.2">
      <c r="A7867" s="224" t="str">
        <f t="shared" si="2356"/>
        <v/>
      </c>
      <c r="B7867" s="222" t="str">
        <f t="shared" si="2359"/>
        <v/>
      </c>
      <c r="C7867" s="223"/>
      <c r="D7867" s="224" t="str">
        <f t="shared" si="2357"/>
        <v/>
      </c>
      <c r="E7867" s="225"/>
      <c r="F7867" s="226">
        <f t="shared" si="2358"/>
        <v>0</v>
      </c>
      <c r="G7867" s="286">
        <f t="shared" si="2360"/>
        <v>0</v>
      </c>
    </row>
    <row r="7868" spans="1:123" s="229" customFormat="1" ht="24" customHeight="1" x14ac:dyDescent="0.2">
      <c r="A7868" s="224" t="str">
        <f t="shared" si="2356"/>
        <v/>
      </c>
      <c r="B7868" s="222" t="str">
        <f t="shared" si="2359"/>
        <v/>
      </c>
      <c r="C7868" s="223"/>
      <c r="D7868" s="224" t="str">
        <f t="shared" si="2357"/>
        <v/>
      </c>
      <c r="E7868" s="225"/>
      <c r="F7868" s="226">
        <f t="shared" si="2358"/>
        <v>0</v>
      </c>
      <c r="G7868" s="286">
        <f t="shared" si="2360"/>
        <v>0</v>
      </c>
    </row>
    <row r="7869" spans="1:123" s="229" customFormat="1" ht="24" customHeight="1" x14ac:dyDescent="0.2">
      <c r="A7869" s="224" t="str">
        <f t="shared" si="2356"/>
        <v/>
      </c>
      <c r="B7869" s="222" t="str">
        <f t="shared" si="2359"/>
        <v/>
      </c>
      <c r="C7869" s="223"/>
      <c r="D7869" s="224" t="str">
        <f t="shared" si="2357"/>
        <v/>
      </c>
      <c r="E7869" s="225"/>
      <c r="F7869" s="226">
        <f t="shared" si="2358"/>
        <v>0</v>
      </c>
      <c r="G7869" s="286">
        <f t="shared" si="2360"/>
        <v>0</v>
      </c>
    </row>
    <row r="7870" spans="1:123" s="229" customFormat="1" ht="24" customHeight="1" x14ac:dyDescent="0.2">
      <c r="A7870" s="224" t="str">
        <f t="shared" si="2356"/>
        <v/>
      </c>
      <c r="B7870" s="222" t="str">
        <f t="shared" si="2359"/>
        <v/>
      </c>
      <c r="C7870" s="223"/>
      <c r="D7870" s="224" t="str">
        <f t="shared" si="2357"/>
        <v/>
      </c>
      <c r="E7870" s="225"/>
      <c r="F7870" s="226">
        <f t="shared" si="2358"/>
        <v>0</v>
      </c>
      <c r="G7870" s="286">
        <f t="shared" si="2360"/>
        <v>0</v>
      </c>
    </row>
    <row r="7871" spans="1:123" s="229" customFormat="1" ht="24" customHeight="1" x14ac:dyDescent="0.2">
      <c r="A7871" s="224" t="str">
        <f t="shared" si="2356"/>
        <v/>
      </c>
      <c r="B7871" s="222" t="str">
        <f t="shared" si="2359"/>
        <v/>
      </c>
      <c r="C7871" s="223"/>
      <c r="D7871" s="224" t="str">
        <f t="shared" si="2357"/>
        <v/>
      </c>
      <c r="E7871" s="225"/>
      <c r="F7871" s="226">
        <f t="shared" si="2358"/>
        <v>0</v>
      </c>
      <c r="G7871" s="286">
        <f t="shared" si="2360"/>
        <v>0</v>
      </c>
    </row>
    <row r="7872" spans="1:123" s="229" customFormat="1" ht="24" customHeight="1" x14ac:dyDescent="0.2">
      <c r="A7872" s="224" t="str">
        <f t="shared" si="2356"/>
        <v/>
      </c>
      <c r="B7872" s="222" t="str">
        <f t="shared" si="2359"/>
        <v/>
      </c>
      <c r="C7872" s="223"/>
      <c r="D7872" s="224" t="str">
        <f t="shared" si="2357"/>
        <v/>
      </c>
      <c r="E7872" s="225"/>
      <c r="F7872" s="226">
        <f t="shared" si="2358"/>
        <v>0</v>
      </c>
      <c r="G7872" s="286">
        <f t="shared" si="2360"/>
        <v>0</v>
      </c>
    </row>
    <row r="7873" spans="1:7" s="229" customFormat="1" ht="24" customHeight="1" x14ac:dyDescent="0.2">
      <c r="A7873" s="224" t="str">
        <f t="shared" si="2356"/>
        <v/>
      </c>
      <c r="B7873" s="222" t="str">
        <f t="shared" si="2359"/>
        <v/>
      </c>
      <c r="C7873" s="223"/>
      <c r="D7873" s="224" t="str">
        <f t="shared" si="2357"/>
        <v/>
      </c>
      <c r="E7873" s="225"/>
      <c r="F7873" s="226">
        <f t="shared" si="2358"/>
        <v>0</v>
      </c>
      <c r="G7873" s="286">
        <f t="shared" si="2360"/>
        <v>0</v>
      </c>
    </row>
    <row r="7874" spans="1:7" s="229" customFormat="1" ht="24" customHeight="1" x14ac:dyDescent="0.2">
      <c r="A7874" s="224" t="str">
        <f t="shared" si="2356"/>
        <v/>
      </c>
      <c r="B7874" s="222" t="str">
        <f t="shared" si="2359"/>
        <v/>
      </c>
      <c r="C7874" s="223"/>
      <c r="D7874" s="224" t="str">
        <f t="shared" si="2357"/>
        <v/>
      </c>
      <c r="E7874" s="225"/>
      <c r="F7874" s="226">
        <f t="shared" si="2358"/>
        <v>0</v>
      </c>
      <c r="G7874" s="286">
        <f t="shared" si="2360"/>
        <v>0</v>
      </c>
    </row>
    <row r="7875" spans="1:7" s="229" customFormat="1" ht="24" customHeight="1" x14ac:dyDescent="0.2">
      <c r="A7875" s="224" t="str">
        <f t="shared" si="2356"/>
        <v/>
      </c>
      <c r="B7875" s="222" t="str">
        <f t="shared" si="2359"/>
        <v/>
      </c>
      <c r="C7875" s="223"/>
      <c r="D7875" s="224" t="str">
        <f t="shared" si="2357"/>
        <v/>
      </c>
      <c r="E7875" s="225"/>
      <c r="F7875" s="227">
        <f t="shared" si="2358"/>
        <v>0</v>
      </c>
      <c r="G7875" s="286">
        <f t="shared" si="2360"/>
        <v>0</v>
      </c>
    </row>
    <row r="7876" spans="1:7" ht="24" customHeight="1" x14ac:dyDescent="0.2">
      <c r="A7876" s="287"/>
      <c r="D7876" s="97"/>
      <c r="E7876" s="98"/>
      <c r="F7876" s="273" t="s">
        <v>31</v>
      </c>
      <c r="G7876" s="288">
        <f>SUBTOTAL(9,G7862:G7875)</f>
        <v>0</v>
      </c>
    </row>
    <row r="7877" spans="1:7" ht="24" customHeight="1" x14ac:dyDescent="0.2">
      <c r="A7877" s="287"/>
      <c r="C7877" s="107" t="s">
        <v>605</v>
      </c>
      <c r="D7877" s="97"/>
      <c r="E7877" s="98"/>
      <c r="G7877" s="289"/>
    </row>
    <row r="7878" spans="1:7" s="229" customFormat="1" ht="24" customHeight="1" x14ac:dyDescent="0.2">
      <c r="A7878" s="224" t="str">
        <f t="shared" ref="A7878:A7885" si="2361">IFERROR(VLOOKUP(C7878,Tabla_Insumos,4,FALSE),"")</f>
        <v/>
      </c>
      <c r="B7878" s="222">
        <f t="shared" ref="B7878:B7885" si="2362">IFERROR(VLOOKUP(A7878,Tabla_Indices,5,FALSE),"")</f>
        <v>0</v>
      </c>
      <c r="C7878" s="223"/>
      <c r="D7878" s="224" t="str">
        <f t="shared" ref="D7878:D7885" si="2363">IFERROR(VLOOKUP(C7878,Tabla_Insumos,2,FALSE),"")</f>
        <v/>
      </c>
      <c r="E7878" s="225"/>
      <c r="F7878" s="228">
        <f t="shared" ref="F7878:F7885" si="2364">IFERROR(VLOOKUP(C7878,Tabla_Insumos,3,FALSE),0)</f>
        <v>0</v>
      </c>
      <c r="G7878" s="286">
        <f>ROUND(E7878*F7878,2)</f>
        <v>0</v>
      </c>
    </row>
    <row r="7879" spans="1:7" s="229" customFormat="1" ht="24" customHeight="1" x14ac:dyDescent="0.2">
      <c r="A7879" s="224" t="str">
        <f t="shared" si="2361"/>
        <v/>
      </c>
      <c r="B7879" s="222">
        <f t="shared" si="2362"/>
        <v>0</v>
      </c>
      <c r="C7879" s="223"/>
      <c r="D7879" s="224" t="str">
        <f t="shared" si="2363"/>
        <v/>
      </c>
      <c r="E7879" s="225"/>
      <c r="F7879" s="228">
        <f t="shared" si="2364"/>
        <v>0</v>
      </c>
      <c r="G7879" s="286">
        <f>ROUND(E7879*F7879,2)</f>
        <v>0</v>
      </c>
    </row>
    <row r="7880" spans="1:7" s="229" customFormat="1" ht="24" customHeight="1" x14ac:dyDescent="0.2">
      <c r="A7880" s="224" t="str">
        <f t="shared" si="2361"/>
        <v/>
      </c>
      <c r="B7880" s="222">
        <f t="shared" si="2362"/>
        <v>0</v>
      </c>
      <c r="C7880" s="223"/>
      <c r="D7880" s="224" t="str">
        <f t="shared" si="2363"/>
        <v/>
      </c>
      <c r="E7880" s="225"/>
      <c r="F7880" s="228">
        <f t="shared" si="2364"/>
        <v>0</v>
      </c>
      <c r="G7880" s="286">
        <f t="shared" ref="G7880:G7885" si="2365">ROUND(E7880*F7880,2)</f>
        <v>0</v>
      </c>
    </row>
    <row r="7881" spans="1:7" s="229" customFormat="1" ht="24" customHeight="1" x14ac:dyDescent="0.2">
      <c r="A7881" s="224" t="str">
        <f t="shared" si="2361"/>
        <v/>
      </c>
      <c r="B7881" s="222">
        <f t="shared" si="2362"/>
        <v>0</v>
      </c>
      <c r="C7881" s="223"/>
      <c r="D7881" s="224" t="str">
        <f t="shared" si="2363"/>
        <v/>
      </c>
      <c r="E7881" s="225"/>
      <c r="F7881" s="228">
        <f t="shared" si="2364"/>
        <v>0</v>
      </c>
      <c r="G7881" s="286">
        <f t="shared" si="2365"/>
        <v>0</v>
      </c>
    </row>
    <row r="7882" spans="1:7" s="229" customFormat="1" ht="24" customHeight="1" x14ac:dyDescent="0.2">
      <c r="A7882" s="224" t="str">
        <f t="shared" si="2361"/>
        <v/>
      </c>
      <c r="B7882" s="222">
        <f t="shared" si="2362"/>
        <v>0</v>
      </c>
      <c r="C7882" s="223"/>
      <c r="D7882" s="224" t="str">
        <f t="shared" si="2363"/>
        <v/>
      </c>
      <c r="E7882" s="225"/>
      <c r="F7882" s="226">
        <f t="shared" si="2364"/>
        <v>0</v>
      </c>
      <c r="G7882" s="286">
        <f t="shared" si="2365"/>
        <v>0</v>
      </c>
    </row>
    <row r="7883" spans="1:7" s="229" customFormat="1" ht="24" customHeight="1" x14ac:dyDescent="0.2">
      <c r="A7883" s="224" t="str">
        <f t="shared" si="2361"/>
        <v/>
      </c>
      <c r="B7883" s="222">
        <f t="shared" si="2362"/>
        <v>0</v>
      </c>
      <c r="C7883" s="223"/>
      <c r="D7883" s="224" t="str">
        <f t="shared" si="2363"/>
        <v/>
      </c>
      <c r="E7883" s="225"/>
      <c r="F7883" s="226">
        <f t="shared" si="2364"/>
        <v>0</v>
      </c>
      <c r="G7883" s="286">
        <f t="shared" si="2365"/>
        <v>0</v>
      </c>
    </row>
    <row r="7884" spans="1:7" s="229" customFormat="1" ht="24" customHeight="1" x14ac:dyDescent="0.2">
      <c r="A7884" s="224" t="str">
        <f t="shared" si="2361"/>
        <v/>
      </c>
      <c r="B7884" s="222">
        <f t="shared" si="2362"/>
        <v>0</v>
      </c>
      <c r="C7884" s="223"/>
      <c r="D7884" s="224" t="str">
        <f t="shared" si="2363"/>
        <v/>
      </c>
      <c r="E7884" s="225"/>
      <c r="F7884" s="226">
        <f t="shared" si="2364"/>
        <v>0</v>
      </c>
      <c r="G7884" s="286">
        <f t="shared" si="2365"/>
        <v>0</v>
      </c>
    </row>
    <row r="7885" spans="1:7" s="229" customFormat="1" ht="24" customHeight="1" x14ac:dyDescent="0.2">
      <c r="A7885" s="224" t="str">
        <f t="shared" si="2361"/>
        <v/>
      </c>
      <c r="B7885" s="222">
        <f t="shared" si="2362"/>
        <v>0</v>
      </c>
      <c r="C7885" s="223"/>
      <c r="D7885" s="224" t="str">
        <f t="shared" si="2363"/>
        <v/>
      </c>
      <c r="E7885" s="225"/>
      <c r="F7885" s="226">
        <f t="shared" si="2364"/>
        <v>0</v>
      </c>
      <c r="G7885" s="286">
        <f t="shared" si="2365"/>
        <v>0</v>
      </c>
    </row>
    <row r="7886" spans="1:7" ht="24" customHeight="1" x14ac:dyDescent="0.2">
      <c r="A7886" s="287"/>
      <c r="D7886" s="97"/>
      <c r="E7886" s="98"/>
      <c r="F7886" s="273" t="s">
        <v>32</v>
      </c>
      <c r="G7886" s="288">
        <f>SUBTOTAL(9,G7878:G7885)</f>
        <v>0</v>
      </c>
    </row>
    <row r="7887" spans="1:7" ht="24" customHeight="1" x14ac:dyDescent="0.2">
      <c r="A7887" s="287"/>
      <c r="C7887" s="107" t="s">
        <v>606</v>
      </c>
      <c r="D7887" s="97"/>
      <c r="E7887" s="98"/>
      <c r="G7887" s="289"/>
    </row>
    <row r="7888" spans="1:7" s="229" customFormat="1" ht="24" customHeight="1" x14ac:dyDescent="0.2">
      <c r="A7888" s="224" t="str">
        <f t="shared" ref="A7888:A7896" si="2366">IFERROR(VLOOKUP(C7888,Tabla_Insumos,4,FALSE),"")</f>
        <v/>
      </c>
      <c r="B7888" s="222" t="str">
        <f t="shared" ref="B7888:B7896" si="2367">IFERROR(VLOOKUP(C7888,Tabla_Insumos,5,FALSE),"")</f>
        <v/>
      </c>
      <c r="C7888" s="223"/>
      <c r="D7888" s="224" t="str">
        <f t="shared" ref="D7888:D7896" si="2368">IFERROR(VLOOKUP(C7888,Tabla_Insumos,2,FALSE),"")</f>
        <v/>
      </c>
      <c r="E7888" s="225"/>
      <c r="F7888" s="226">
        <f t="shared" ref="F7888:F7896" si="2369">IFERROR(VLOOKUP(C7888,Tabla_Insumos,3,FALSE),0)</f>
        <v>0</v>
      </c>
      <c r="G7888" s="286">
        <f t="shared" ref="G7888:G7896" si="2370">ROUND(E7888*F7888,2)</f>
        <v>0</v>
      </c>
    </row>
    <row r="7889" spans="1:7" s="229" customFormat="1" ht="24" customHeight="1" x14ac:dyDescent="0.2">
      <c r="A7889" s="224" t="str">
        <f t="shared" si="2366"/>
        <v/>
      </c>
      <c r="B7889" s="222" t="str">
        <f t="shared" si="2367"/>
        <v/>
      </c>
      <c r="C7889" s="223"/>
      <c r="D7889" s="224" t="str">
        <f t="shared" si="2368"/>
        <v/>
      </c>
      <c r="E7889" s="225"/>
      <c r="F7889" s="226">
        <f t="shared" si="2369"/>
        <v>0</v>
      </c>
      <c r="G7889" s="286">
        <f t="shared" si="2370"/>
        <v>0</v>
      </c>
    </row>
    <row r="7890" spans="1:7" s="229" customFormat="1" ht="24" customHeight="1" x14ac:dyDescent="0.2">
      <c r="A7890" s="224" t="str">
        <f t="shared" si="2366"/>
        <v/>
      </c>
      <c r="B7890" s="222" t="str">
        <f t="shared" si="2367"/>
        <v/>
      </c>
      <c r="C7890" s="223"/>
      <c r="D7890" s="224" t="str">
        <f t="shared" si="2368"/>
        <v/>
      </c>
      <c r="E7890" s="225"/>
      <c r="F7890" s="226">
        <f t="shared" si="2369"/>
        <v>0</v>
      </c>
      <c r="G7890" s="286">
        <f t="shared" si="2370"/>
        <v>0</v>
      </c>
    </row>
    <row r="7891" spans="1:7" s="229" customFormat="1" ht="24" customHeight="1" x14ac:dyDescent="0.2">
      <c r="A7891" s="224" t="str">
        <f t="shared" si="2366"/>
        <v/>
      </c>
      <c r="B7891" s="222" t="str">
        <f t="shared" si="2367"/>
        <v/>
      </c>
      <c r="C7891" s="223"/>
      <c r="D7891" s="224" t="str">
        <f t="shared" si="2368"/>
        <v/>
      </c>
      <c r="E7891" s="225"/>
      <c r="F7891" s="226">
        <f t="shared" si="2369"/>
        <v>0</v>
      </c>
      <c r="G7891" s="286">
        <f t="shared" si="2370"/>
        <v>0</v>
      </c>
    </row>
    <row r="7892" spans="1:7" s="229" customFormat="1" ht="24" customHeight="1" x14ac:dyDescent="0.2">
      <c r="A7892" s="224" t="str">
        <f t="shared" si="2366"/>
        <v/>
      </c>
      <c r="B7892" s="222" t="str">
        <f t="shared" si="2367"/>
        <v/>
      </c>
      <c r="C7892" s="223"/>
      <c r="D7892" s="224" t="str">
        <f t="shared" si="2368"/>
        <v/>
      </c>
      <c r="E7892" s="225"/>
      <c r="F7892" s="226">
        <f t="shared" si="2369"/>
        <v>0</v>
      </c>
      <c r="G7892" s="286">
        <f t="shared" si="2370"/>
        <v>0</v>
      </c>
    </row>
    <row r="7893" spans="1:7" s="229" customFormat="1" ht="24" customHeight="1" x14ac:dyDescent="0.2">
      <c r="A7893" s="224" t="str">
        <f t="shared" si="2366"/>
        <v/>
      </c>
      <c r="B7893" s="222" t="str">
        <f t="shared" si="2367"/>
        <v/>
      </c>
      <c r="C7893" s="223"/>
      <c r="D7893" s="224" t="str">
        <f t="shared" si="2368"/>
        <v/>
      </c>
      <c r="E7893" s="225"/>
      <c r="F7893" s="226">
        <f t="shared" si="2369"/>
        <v>0</v>
      </c>
      <c r="G7893" s="286">
        <f t="shared" si="2370"/>
        <v>0</v>
      </c>
    </row>
    <row r="7894" spans="1:7" s="229" customFormat="1" ht="24" customHeight="1" x14ac:dyDescent="0.2">
      <c r="A7894" s="224" t="str">
        <f t="shared" si="2366"/>
        <v/>
      </c>
      <c r="B7894" s="222" t="str">
        <f t="shared" si="2367"/>
        <v/>
      </c>
      <c r="C7894" s="223"/>
      <c r="D7894" s="224" t="str">
        <f t="shared" si="2368"/>
        <v/>
      </c>
      <c r="E7894" s="225"/>
      <c r="F7894" s="226">
        <f t="shared" si="2369"/>
        <v>0</v>
      </c>
      <c r="G7894" s="286">
        <f t="shared" si="2370"/>
        <v>0</v>
      </c>
    </row>
    <row r="7895" spans="1:7" s="229" customFormat="1" ht="24" customHeight="1" x14ac:dyDescent="0.2">
      <c r="A7895" s="224" t="str">
        <f t="shared" si="2366"/>
        <v/>
      </c>
      <c r="B7895" s="222" t="str">
        <f t="shared" si="2367"/>
        <v/>
      </c>
      <c r="C7895" s="223"/>
      <c r="D7895" s="224" t="str">
        <f t="shared" si="2368"/>
        <v/>
      </c>
      <c r="E7895" s="225"/>
      <c r="F7895" s="226">
        <f t="shared" si="2369"/>
        <v>0</v>
      </c>
      <c r="G7895" s="286">
        <f t="shared" si="2370"/>
        <v>0</v>
      </c>
    </row>
    <row r="7896" spans="1:7" s="229" customFormat="1" ht="24" customHeight="1" x14ac:dyDescent="0.2">
      <c r="A7896" s="224" t="str">
        <f t="shared" si="2366"/>
        <v/>
      </c>
      <c r="B7896" s="222" t="str">
        <f t="shared" si="2367"/>
        <v/>
      </c>
      <c r="C7896" s="223"/>
      <c r="D7896" s="224" t="str">
        <f t="shared" si="2368"/>
        <v/>
      </c>
      <c r="E7896" s="225"/>
      <c r="F7896" s="226">
        <f t="shared" si="2369"/>
        <v>0</v>
      </c>
      <c r="G7896" s="286">
        <f t="shared" si="2370"/>
        <v>0</v>
      </c>
    </row>
    <row r="7897" spans="1:7" ht="24" customHeight="1" x14ac:dyDescent="0.2">
      <c r="A7897" s="290"/>
      <c r="B7897" s="97"/>
      <c r="D7897" s="97"/>
      <c r="E7897" s="98"/>
      <c r="F7897" s="273" t="s">
        <v>33</v>
      </c>
      <c r="G7897" s="288">
        <f>SUBTOTAL(9,G7888:G7896)</f>
        <v>0</v>
      </c>
    </row>
    <row r="7898" spans="1:7" ht="24" customHeight="1" x14ac:dyDescent="0.2">
      <c r="A7898" s="291"/>
      <c r="B7898" s="97"/>
      <c r="D7898" s="97"/>
      <c r="E7898" s="98"/>
      <c r="G7898" s="289"/>
    </row>
    <row r="7899" spans="1:7" ht="24" customHeight="1" x14ac:dyDescent="0.2">
      <c r="A7899" s="292" t="str">
        <f>B7857</f>
        <v/>
      </c>
      <c r="B7899" s="293" t="str">
        <f>C7857</f>
        <v/>
      </c>
      <c r="C7899" s="104"/>
      <c r="D7899" s="104" t="s">
        <v>34</v>
      </c>
      <c r="E7899" s="105"/>
      <c r="F7899" s="295" t="s">
        <v>35</v>
      </c>
      <c r="G7899" s="294">
        <f>SUBTOTAL(9,G7862:G7898)</f>
        <v>0</v>
      </c>
    </row>
    <row r="7901" spans="1:7" ht="24" customHeight="1" x14ac:dyDescent="0.2">
      <c r="A7901" s="274" t="s">
        <v>37</v>
      </c>
      <c r="B7901" s="275"/>
      <c r="C7901" s="275"/>
      <c r="D7901" s="275"/>
      <c r="E7901" s="275"/>
      <c r="F7901" s="275"/>
      <c r="G7901" s="276"/>
    </row>
    <row r="7902" spans="1:7" ht="24" customHeight="1" x14ac:dyDescent="0.2">
      <c r="A7902" s="277" t="s">
        <v>602</v>
      </c>
      <c r="B7902" s="93" t="str">
        <f>Comitente</f>
        <v>DIRECCION PROVINCIAL DE ESPACIOS VERDES</v>
      </c>
      <c r="C7902" s="89"/>
      <c r="D7902" s="94"/>
      <c r="E7902" s="94"/>
      <c r="F7902" s="95"/>
      <c r="G7902" s="278"/>
    </row>
    <row r="7903" spans="1:7" ht="24" customHeight="1" x14ac:dyDescent="0.2">
      <c r="A7903" s="277" t="s">
        <v>603</v>
      </c>
      <c r="B7903" s="93">
        <f>Contratista</f>
        <v>0</v>
      </c>
      <c r="C7903" s="90"/>
      <c r="D7903" s="90"/>
      <c r="E7903" s="90"/>
      <c r="F7903" s="96"/>
      <c r="G7903" s="279"/>
    </row>
    <row r="7904" spans="1:7" ht="24" customHeight="1" x14ac:dyDescent="0.2">
      <c r="A7904" s="277" t="s">
        <v>24</v>
      </c>
      <c r="B7904" s="93" t="str">
        <f>Obra</f>
        <v>EXTRACCION DE MANGRULLO EXISTENTE, PROVISION DE NUEVO MANGRULLO Y REFUNCIONALIZACION DE JUEGOS DE NIÑOS EN PARQUE DE MAYO</v>
      </c>
      <c r="C7904" s="90"/>
      <c r="D7904" s="90"/>
      <c r="E7904" s="90"/>
      <c r="F7904" s="96" t="s">
        <v>38</v>
      </c>
      <c r="G7904" s="280">
        <f>Fecha_Base</f>
        <v>44865</v>
      </c>
    </row>
    <row r="7905" spans="1:123" ht="24" customHeight="1" x14ac:dyDescent="0.2">
      <c r="A7905" s="281" t="s">
        <v>601</v>
      </c>
      <c r="B7905" s="91" t="str">
        <f>Ubicación</f>
        <v>CAPITAL</v>
      </c>
      <c r="C7905" s="91"/>
      <c r="D7905" s="97"/>
      <c r="E7905" s="98"/>
      <c r="G7905" s="282"/>
    </row>
    <row r="7906" spans="1:123" ht="24" customHeight="1" x14ac:dyDescent="0.2">
      <c r="A7906" s="281" t="s">
        <v>39</v>
      </c>
      <c r="B7906" s="100" t="str">
        <f>IFERROR(VALUE(LEFT(B7907,FIND(".",B7907)-1)),"")</f>
        <v/>
      </c>
      <c r="C7906" s="92" t="str">
        <f>IFERROR(VLOOKUP(B7906,Tabla_CyP,2,FALSE),"")</f>
        <v/>
      </c>
      <c r="E7906" s="98"/>
      <c r="G7906" s="282"/>
    </row>
    <row r="7907" spans="1:123" ht="24" customHeight="1" x14ac:dyDescent="0.2">
      <c r="A7907" s="281" t="s">
        <v>25</v>
      </c>
      <c r="B7907" s="101" t="str">
        <f>IFERROR(VLOOKUP(COUNTIF($A$1:A7907,"ANALISIS DE PRECIOS"),Tabla_NumeroItem,2,FALSE),"")</f>
        <v/>
      </c>
      <c r="C7907" s="92" t="str">
        <f>IFERROR(VLOOKUP(B7907,Tabla_CyP,2,FALSE),"")</f>
        <v/>
      </c>
      <c r="D7907" s="97"/>
      <c r="E7907" s="98"/>
      <c r="F7907" s="96" t="s">
        <v>26</v>
      </c>
      <c r="G7907" s="283" t="str">
        <f>IFERROR(VLOOKUP(B7907,Tabla_CyP,4,FALSE),"")</f>
        <v/>
      </c>
    </row>
    <row r="7908" spans="1:123" ht="24" customHeight="1" x14ac:dyDescent="0.2">
      <c r="A7908" s="281"/>
      <c r="B7908" s="91"/>
      <c r="D7908" s="97"/>
      <c r="E7908" s="98"/>
      <c r="G7908" s="282"/>
    </row>
    <row r="7909" spans="1:123" ht="24" customHeight="1" x14ac:dyDescent="0.2">
      <c r="A7909" s="334" t="s">
        <v>507</v>
      </c>
      <c r="B7909" s="335"/>
      <c r="C7909" s="336" t="s">
        <v>0</v>
      </c>
      <c r="D7909" s="336" t="s">
        <v>27</v>
      </c>
      <c r="E7909" s="338" t="s">
        <v>28</v>
      </c>
      <c r="F7909" s="340" t="s">
        <v>29</v>
      </c>
      <c r="G7909" s="340" t="s">
        <v>30</v>
      </c>
    </row>
    <row r="7910" spans="1:123" s="97" customFormat="1" ht="24" customHeight="1" x14ac:dyDescent="0.2">
      <c r="A7910" s="102" t="s">
        <v>508</v>
      </c>
      <c r="B7910" s="102" t="s">
        <v>509</v>
      </c>
      <c r="C7910" s="337"/>
      <c r="D7910" s="337"/>
      <c r="E7910" s="339"/>
      <c r="F7910" s="341"/>
      <c r="G7910" s="341"/>
      <c r="H7910" s="230"/>
      <c r="I7910" s="230"/>
      <c r="J7910" s="230"/>
      <c r="K7910" s="230"/>
      <c r="L7910" s="230"/>
      <c r="M7910" s="230"/>
      <c r="N7910" s="230"/>
      <c r="O7910" s="230"/>
      <c r="P7910" s="230"/>
      <c r="Q7910" s="230"/>
      <c r="R7910" s="230"/>
      <c r="S7910" s="230"/>
      <c r="T7910" s="230"/>
      <c r="U7910" s="230"/>
      <c r="V7910" s="230"/>
      <c r="W7910" s="230"/>
      <c r="X7910" s="230"/>
      <c r="Y7910" s="230"/>
      <c r="Z7910" s="230"/>
      <c r="AA7910" s="230"/>
      <c r="AB7910" s="230"/>
      <c r="AC7910" s="230"/>
      <c r="AD7910" s="230"/>
      <c r="AE7910" s="230"/>
      <c r="AF7910" s="230"/>
      <c r="AG7910" s="230"/>
      <c r="AH7910" s="230"/>
      <c r="AI7910" s="230"/>
      <c r="AJ7910" s="230"/>
      <c r="AK7910" s="230"/>
      <c r="AL7910" s="230"/>
      <c r="AM7910" s="230"/>
      <c r="AN7910" s="230"/>
      <c r="AO7910" s="230"/>
      <c r="AP7910" s="230"/>
      <c r="AQ7910" s="230"/>
      <c r="AR7910" s="230"/>
      <c r="AS7910" s="230"/>
      <c r="AT7910" s="230"/>
      <c r="AU7910" s="230"/>
      <c r="AV7910" s="230"/>
      <c r="AW7910" s="230"/>
      <c r="AX7910" s="230"/>
      <c r="AY7910" s="230"/>
      <c r="AZ7910" s="230"/>
      <c r="BA7910" s="230"/>
      <c r="BB7910" s="230"/>
      <c r="BC7910" s="230"/>
      <c r="BD7910" s="230"/>
      <c r="BE7910" s="230"/>
      <c r="BF7910" s="230"/>
      <c r="BG7910" s="230"/>
      <c r="BH7910" s="230"/>
      <c r="BI7910" s="230"/>
      <c r="BJ7910" s="230"/>
      <c r="BK7910" s="230"/>
      <c r="BL7910" s="230"/>
      <c r="BM7910" s="230"/>
      <c r="BN7910" s="230"/>
      <c r="BO7910" s="230"/>
      <c r="BP7910" s="230"/>
      <c r="BQ7910" s="230"/>
      <c r="BR7910" s="230"/>
      <c r="BS7910" s="230"/>
      <c r="BT7910" s="230"/>
      <c r="BU7910" s="230"/>
      <c r="BV7910" s="230"/>
      <c r="BW7910" s="230"/>
      <c r="BX7910" s="230"/>
      <c r="BY7910" s="230"/>
      <c r="BZ7910" s="230"/>
      <c r="CA7910" s="230"/>
      <c r="CB7910" s="230"/>
      <c r="CC7910" s="230"/>
      <c r="CD7910" s="230"/>
      <c r="CE7910" s="230"/>
      <c r="CF7910" s="230"/>
      <c r="CG7910" s="230"/>
      <c r="CH7910" s="230"/>
      <c r="CI7910" s="230"/>
      <c r="CJ7910" s="230"/>
      <c r="CK7910" s="230"/>
      <c r="CL7910" s="230"/>
      <c r="CM7910" s="230"/>
      <c r="CN7910" s="230"/>
      <c r="CO7910" s="230"/>
      <c r="CP7910" s="230"/>
      <c r="CQ7910" s="230"/>
      <c r="CR7910" s="230"/>
      <c r="CS7910" s="230"/>
      <c r="CT7910" s="230"/>
      <c r="CU7910" s="230"/>
      <c r="CV7910" s="230"/>
      <c r="CW7910" s="230"/>
      <c r="CX7910" s="230"/>
      <c r="CY7910" s="230"/>
      <c r="CZ7910" s="230"/>
      <c r="DA7910" s="230"/>
      <c r="DB7910" s="230"/>
      <c r="DC7910" s="230"/>
      <c r="DD7910" s="230"/>
      <c r="DE7910" s="230"/>
      <c r="DF7910" s="230"/>
      <c r="DG7910" s="230"/>
      <c r="DH7910" s="230"/>
      <c r="DI7910" s="230"/>
      <c r="DJ7910" s="230"/>
      <c r="DK7910" s="230"/>
      <c r="DL7910" s="230"/>
      <c r="DM7910" s="230"/>
      <c r="DN7910" s="230"/>
      <c r="DO7910" s="230"/>
      <c r="DP7910" s="230"/>
      <c r="DQ7910" s="230"/>
      <c r="DR7910" s="230"/>
      <c r="DS7910" s="230"/>
    </row>
    <row r="7911" spans="1:123" ht="24" customHeight="1" x14ac:dyDescent="0.2">
      <c r="A7911" s="284"/>
      <c r="B7911" s="103"/>
      <c r="C7911" s="143" t="s">
        <v>604</v>
      </c>
      <c r="D7911" s="104"/>
      <c r="E7911" s="105"/>
      <c r="F7911" s="106"/>
      <c r="G7911" s="285"/>
    </row>
    <row r="7912" spans="1:123" s="229" customFormat="1" ht="24" customHeight="1" x14ac:dyDescent="0.2">
      <c r="A7912" s="224" t="str">
        <f t="shared" ref="A7912:A7925" si="2371">IFERROR(VLOOKUP(C7912,Tabla_Insumos,4,FALSE),"")</f>
        <v/>
      </c>
      <c r="B7912" s="222" t="str">
        <f>IFERROR(VLOOKUP(C7912,Tabla_Insumos,5,FALSE),"")</f>
        <v/>
      </c>
      <c r="C7912" s="223"/>
      <c r="D7912" s="224" t="str">
        <f t="shared" ref="D7912:D7925" si="2372">IFERROR(VLOOKUP(C7912,Tabla_Insumos,2,FALSE),"")</f>
        <v/>
      </c>
      <c r="E7912" s="225"/>
      <c r="F7912" s="226">
        <f t="shared" ref="F7912:F7925" si="2373">IFERROR(VLOOKUP(C7912,Tabla_Insumos,3,FALSE),0)</f>
        <v>0</v>
      </c>
      <c r="G7912" s="286">
        <f>ROUND(E7912*F7912,2)</f>
        <v>0</v>
      </c>
    </row>
    <row r="7913" spans="1:123" s="229" customFormat="1" ht="24" customHeight="1" x14ac:dyDescent="0.2">
      <c r="A7913" s="224" t="str">
        <f t="shared" si="2371"/>
        <v/>
      </c>
      <c r="B7913" s="222" t="str">
        <f t="shared" ref="B7913:B7925" si="2374">IFERROR(VLOOKUP(C7913,Tabla_Insumos,5,FALSE),"")</f>
        <v/>
      </c>
      <c r="C7913" s="223"/>
      <c r="D7913" s="224" t="str">
        <f t="shared" si="2372"/>
        <v/>
      </c>
      <c r="E7913" s="225"/>
      <c r="F7913" s="226">
        <f t="shared" si="2373"/>
        <v>0</v>
      </c>
      <c r="G7913" s="286">
        <f t="shared" ref="G7913:G7925" si="2375">ROUND(E7913*F7913,2)</f>
        <v>0</v>
      </c>
    </row>
    <row r="7914" spans="1:123" s="229" customFormat="1" ht="24" customHeight="1" x14ac:dyDescent="0.2">
      <c r="A7914" s="224" t="str">
        <f t="shared" si="2371"/>
        <v/>
      </c>
      <c r="B7914" s="222" t="str">
        <f t="shared" si="2374"/>
        <v/>
      </c>
      <c r="C7914" s="223"/>
      <c r="D7914" s="224" t="str">
        <f t="shared" si="2372"/>
        <v/>
      </c>
      <c r="E7914" s="225"/>
      <c r="F7914" s="226">
        <f t="shared" si="2373"/>
        <v>0</v>
      </c>
      <c r="G7914" s="286">
        <f t="shared" si="2375"/>
        <v>0</v>
      </c>
    </row>
    <row r="7915" spans="1:123" s="229" customFormat="1" ht="24" customHeight="1" x14ac:dyDescent="0.2">
      <c r="A7915" s="224" t="str">
        <f t="shared" si="2371"/>
        <v/>
      </c>
      <c r="B7915" s="222" t="str">
        <f t="shared" si="2374"/>
        <v/>
      </c>
      <c r="C7915" s="223"/>
      <c r="D7915" s="224" t="str">
        <f t="shared" si="2372"/>
        <v/>
      </c>
      <c r="E7915" s="225"/>
      <c r="F7915" s="226">
        <f t="shared" si="2373"/>
        <v>0</v>
      </c>
      <c r="G7915" s="286">
        <f t="shared" si="2375"/>
        <v>0</v>
      </c>
    </row>
    <row r="7916" spans="1:123" s="229" customFormat="1" ht="24" customHeight="1" x14ac:dyDescent="0.2">
      <c r="A7916" s="224" t="str">
        <f t="shared" si="2371"/>
        <v/>
      </c>
      <c r="B7916" s="222" t="str">
        <f t="shared" si="2374"/>
        <v/>
      </c>
      <c r="C7916" s="223"/>
      <c r="D7916" s="224" t="str">
        <f t="shared" si="2372"/>
        <v/>
      </c>
      <c r="E7916" s="225"/>
      <c r="F7916" s="226">
        <f t="shared" si="2373"/>
        <v>0</v>
      </c>
      <c r="G7916" s="286">
        <f t="shared" si="2375"/>
        <v>0</v>
      </c>
    </row>
    <row r="7917" spans="1:123" s="229" customFormat="1" ht="24" customHeight="1" x14ac:dyDescent="0.2">
      <c r="A7917" s="224" t="str">
        <f t="shared" si="2371"/>
        <v/>
      </c>
      <c r="B7917" s="222" t="str">
        <f t="shared" si="2374"/>
        <v/>
      </c>
      <c r="C7917" s="223"/>
      <c r="D7917" s="224" t="str">
        <f t="shared" si="2372"/>
        <v/>
      </c>
      <c r="E7917" s="225"/>
      <c r="F7917" s="226">
        <f t="shared" si="2373"/>
        <v>0</v>
      </c>
      <c r="G7917" s="286">
        <f t="shared" si="2375"/>
        <v>0</v>
      </c>
    </row>
    <row r="7918" spans="1:123" s="229" customFormat="1" ht="24" customHeight="1" x14ac:dyDescent="0.2">
      <c r="A7918" s="224" t="str">
        <f t="shared" si="2371"/>
        <v/>
      </c>
      <c r="B7918" s="222" t="str">
        <f t="shared" si="2374"/>
        <v/>
      </c>
      <c r="C7918" s="223"/>
      <c r="D7918" s="224" t="str">
        <f t="shared" si="2372"/>
        <v/>
      </c>
      <c r="E7918" s="225"/>
      <c r="F7918" s="226">
        <f t="shared" si="2373"/>
        <v>0</v>
      </c>
      <c r="G7918" s="286">
        <f t="shared" si="2375"/>
        <v>0</v>
      </c>
    </row>
    <row r="7919" spans="1:123" s="229" customFormat="1" ht="24" customHeight="1" x14ac:dyDescent="0.2">
      <c r="A7919" s="224" t="str">
        <f t="shared" si="2371"/>
        <v/>
      </c>
      <c r="B7919" s="222" t="str">
        <f t="shared" si="2374"/>
        <v/>
      </c>
      <c r="C7919" s="223"/>
      <c r="D7919" s="224" t="str">
        <f t="shared" si="2372"/>
        <v/>
      </c>
      <c r="E7919" s="225"/>
      <c r="F7919" s="226">
        <f t="shared" si="2373"/>
        <v>0</v>
      </c>
      <c r="G7919" s="286">
        <f t="shared" si="2375"/>
        <v>0</v>
      </c>
    </row>
    <row r="7920" spans="1:123" s="229" customFormat="1" ht="24" customHeight="1" x14ac:dyDescent="0.2">
      <c r="A7920" s="224" t="str">
        <f t="shared" si="2371"/>
        <v/>
      </c>
      <c r="B7920" s="222" t="str">
        <f t="shared" si="2374"/>
        <v/>
      </c>
      <c r="C7920" s="223"/>
      <c r="D7920" s="224" t="str">
        <f t="shared" si="2372"/>
        <v/>
      </c>
      <c r="E7920" s="225"/>
      <c r="F7920" s="226">
        <f t="shared" si="2373"/>
        <v>0</v>
      </c>
      <c r="G7920" s="286">
        <f t="shared" si="2375"/>
        <v>0</v>
      </c>
    </row>
    <row r="7921" spans="1:7" s="229" customFormat="1" ht="24" customHeight="1" x14ac:dyDescent="0.2">
      <c r="A7921" s="224" t="str">
        <f t="shared" si="2371"/>
        <v/>
      </c>
      <c r="B7921" s="222" t="str">
        <f t="shared" si="2374"/>
        <v/>
      </c>
      <c r="C7921" s="223"/>
      <c r="D7921" s="224" t="str">
        <f t="shared" si="2372"/>
        <v/>
      </c>
      <c r="E7921" s="225"/>
      <c r="F7921" s="226">
        <f t="shared" si="2373"/>
        <v>0</v>
      </c>
      <c r="G7921" s="286">
        <f t="shared" si="2375"/>
        <v>0</v>
      </c>
    </row>
    <row r="7922" spans="1:7" s="229" customFormat="1" ht="24" customHeight="1" x14ac:dyDescent="0.2">
      <c r="A7922" s="224" t="str">
        <f t="shared" si="2371"/>
        <v/>
      </c>
      <c r="B7922" s="222" t="str">
        <f t="shared" si="2374"/>
        <v/>
      </c>
      <c r="C7922" s="223"/>
      <c r="D7922" s="224" t="str">
        <f t="shared" si="2372"/>
        <v/>
      </c>
      <c r="E7922" s="225"/>
      <c r="F7922" s="226">
        <f t="shared" si="2373"/>
        <v>0</v>
      </c>
      <c r="G7922" s="286">
        <f t="shared" si="2375"/>
        <v>0</v>
      </c>
    </row>
    <row r="7923" spans="1:7" s="229" customFormat="1" ht="24" customHeight="1" x14ac:dyDescent="0.2">
      <c r="A7923" s="224" t="str">
        <f t="shared" si="2371"/>
        <v/>
      </c>
      <c r="B7923" s="222" t="str">
        <f t="shared" si="2374"/>
        <v/>
      </c>
      <c r="C7923" s="223"/>
      <c r="D7923" s="224" t="str">
        <f t="shared" si="2372"/>
        <v/>
      </c>
      <c r="E7923" s="225"/>
      <c r="F7923" s="226">
        <f t="shared" si="2373"/>
        <v>0</v>
      </c>
      <c r="G7923" s="286">
        <f t="shared" si="2375"/>
        <v>0</v>
      </c>
    </row>
    <row r="7924" spans="1:7" s="229" customFormat="1" ht="24" customHeight="1" x14ac:dyDescent="0.2">
      <c r="A7924" s="224" t="str">
        <f t="shared" si="2371"/>
        <v/>
      </c>
      <c r="B7924" s="222" t="str">
        <f t="shared" si="2374"/>
        <v/>
      </c>
      <c r="C7924" s="223"/>
      <c r="D7924" s="224" t="str">
        <f t="shared" si="2372"/>
        <v/>
      </c>
      <c r="E7924" s="225"/>
      <c r="F7924" s="226">
        <f t="shared" si="2373"/>
        <v>0</v>
      </c>
      <c r="G7924" s="286">
        <f t="shared" si="2375"/>
        <v>0</v>
      </c>
    </row>
    <row r="7925" spans="1:7" s="229" customFormat="1" ht="24" customHeight="1" x14ac:dyDescent="0.2">
      <c r="A7925" s="224" t="str">
        <f t="shared" si="2371"/>
        <v/>
      </c>
      <c r="B7925" s="222" t="str">
        <f t="shared" si="2374"/>
        <v/>
      </c>
      <c r="C7925" s="223"/>
      <c r="D7925" s="224" t="str">
        <f t="shared" si="2372"/>
        <v/>
      </c>
      <c r="E7925" s="225"/>
      <c r="F7925" s="227">
        <f t="shared" si="2373"/>
        <v>0</v>
      </c>
      <c r="G7925" s="286">
        <f t="shared" si="2375"/>
        <v>0</v>
      </c>
    </row>
    <row r="7926" spans="1:7" ht="24" customHeight="1" x14ac:dyDescent="0.2">
      <c r="A7926" s="287"/>
      <c r="D7926" s="97"/>
      <c r="E7926" s="98"/>
      <c r="F7926" s="273" t="s">
        <v>31</v>
      </c>
      <c r="G7926" s="288">
        <f>SUBTOTAL(9,G7912:G7925)</f>
        <v>0</v>
      </c>
    </row>
    <row r="7927" spans="1:7" ht="24" customHeight="1" x14ac:dyDescent="0.2">
      <c r="A7927" s="287"/>
      <c r="C7927" s="107" t="s">
        <v>605</v>
      </c>
      <c r="D7927" s="97"/>
      <c r="E7927" s="98"/>
      <c r="G7927" s="289"/>
    </row>
    <row r="7928" spans="1:7" s="229" customFormat="1" ht="24" customHeight="1" x14ac:dyDescent="0.2">
      <c r="A7928" s="224" t="str">
        <f t="shared" ref="A7928:A7935" si="2376">IFERROR(VLOOKUP(C7928,Tabla_Insumos,4,FALSE),"")</f>
        <v/>
      </c>
      <c r="B7928" s="222">
        <f t="shared" ref="B7928:B7935" si="2377">IFERROR(VLOOKUP(A7928,Tabla_Indices,5,FALSE),"")</f>
        <v>0</v>
      </c>
      <c r="C7928" s="223"/>
      <c r="D7928" s="224" t="str">
        <f t="shared" ref="D7928:D7935" si="2378">IFERROR(VLOOKUP(C7928,Tabla_Insumos,2,FALSE),"")</f>
        <v/>
      </c>
      <c r="E7928" s="225"/>
      <c r="F7928" s="228">
        <f t="shared" ref="F7928:F7935" si="2379">IFERROR(VLOOKUP(C7928,Tabla_Insumos,3,FALSE),0)</f>
        <v>0</v>
      </c>
      <c r="G7928" s="286">
        <f>ROUND(E7928*F7928,2)</f>
        <v>0</v>
      </c>
    </row>
    <row r="7929" spans="1:7" s="229" customFormat="1" ht="24" customHeight="1" x14ac:dyDescent="0.2">
      <c r="A7929" s="224" t="str">
        <f t="shared" si="2376"/>
        <v/>
      </c>
      <c r="B7929" s="222">
        <f t="shared" si="2377"/>
        <v>0</v>
      </c>
      <c r="C7929" s="223"/>
      <c r="D7929" s="224" t="str">
        <f t="shared" si="2378"/>
        <v/>
      </c>
      <c r="E7929" s="225"/>
      <c r="F7929" s="228">
        <f t="shared" si="2379"/>
        <v>0</v>
      </c>
      <c r="G7929" s="286">
        <f>ROUND(E7929*F7929,2)</f>
        <v>0</v>
      </c>
    </row>
    <row r="7930" spans="1:7" s="229" customFormat="1" ht="24" customHeight="1" x14ac:dyDescent="0.2">
      <c r="A7930" s="224" t="str">
        <f t="shared" si="2376"/>
        <v/>
      </c>
      <c r="B7930" s="222">
        <f t="shared" si="2377"/>
        <v>0</v>
      </c>
      <c r="C7930" s="223"/>
      <c r="D7930" s="224" t="str">
        <f t="shared" si="2378"/>
        <v/>
      </c>
      <c r="E7930" s="225"/>
      <c r="F7930" s="228">
        <f t="shared" si="2379"/>
        <v>0</v>
      </c>
      <c r="G7930" s="286">
        <f t="shared" ref="G7930:G7935" si="2380">ROUND(E7930*F7930,2)</f>
        <v>0</v>
      </c>
    </row>
    <row r="7931" spans="1:7" s="229" customFormat="1" ht="24" customHeight="1" x14ac:dyDescent="0.2">
      <c r="A7931" s="224" t="str">
        <f t="shared" si="2376"/>
        <v/>
      </c>
      <c r="B7931" s="222">
        <f t="shared" si="2377"/>
        <v>0</v>
      </c>
      <c r="C7931" s="223"/>
      <c r="D7931" s="224" t="str">
        <f t="shared" si="2378"/>
        <v/>
      </c>
      <c r="E7931" s="225"/>
      <c r="F7931" s="228">
        <f t="shared" si="2379"/>
        <v>0</v>
      </c>
      <c r="G7931" s="286">
        <f t="shared" si="2380"/>
        <v>0</v>
      </c>
    </row>
    <row r="7932" spans="1:7" s="229" customFormat="1" ht="24" customHeight="1" x14ac:dyDescent="0.2">
      <c r="A7932" s="224" t="str">
        <f t="shared" si="2376"/>
        <v/>
      </c>
      <c r="B7932" s="222">
        <f t="shared" si="2377"/>
        <v>0</v>
      </c>
      <c r="C7932" s="223"/>
      <c r="D7932" s="224" t="str">
        <f t="shared" si="2378"/>
        <v/>
      </c>
      <c r="E7932" s="225"/>
      <c r="F7932" s="226">
        <f t="shared" si="2379"/>
        <v>0</v>
      </c>
      <c r="G7932" s="286">
        <f t="shared" si="2380"/>
        <v>0</v>
      </c>
    </row>
    <row r="7933" spans="1:7" s="229" customFormat="1" ht="24" customHeight="1" x14ac:dyDescent="0.2">
      <c r="A7933" s="224" t="str">
        <f t="shared" si="2376"/>
        <v/>
      </c>
      <c r="B7933" s="222">
        <f t="shared" si="2377"/>
        <v>0</v>
      </c>
      <c r="C7933" s="223"/>
      <c r="D7933" s="224" t="str">
        <f t="shared" si="2378"/>
        <v/>
      </c>
      <c r="E7933" s="225"/>
      <c r="F7933" s="226">
        <f t="shared" si="2379"/>
        <v>0</v>
      </c>
      <c r="G7933" s="286">
        <f t="shared" si="2380"/>
        <v>0</v>
      </c>
    </row>
    <row r="7934" spans="1:7" s="229" customFormat="1" ht="24" customHeight="1" x14ac:dyDescent="0.2">
      <c r="A7934" s="224" t="str">
        <f t="shared" si="2376"/>
        <v/>
      </c>
      <c r="B7934" s="222">
        <f t="shared" si="2377"/>
        <v>0</v>
      </c>
      <c r="C7934" s="223"/>
      <c r="D7934" s="224" t="str">
        <f t="shared" si="2378"/>
        <v/>
      </c>
      <c r="E7934" s="225"/>
      <c r="F7934" s="226">
        <f t="shared" si="2379"/>
        <v>0</v>
      </c>
      <c r="G7934" s="286">
        <f t="shared" si="2380"/>
        <v>0</v>
      </c>
    </row>
    <row r="7935" spans="1:7" s="229" customFormat="1" ht="24" customHeight="1" x14ac:dyDescent="0.2">
      <c r="A7935" s="224" t="str">
        <f t="shared" si="2376"/>
        <v/>
      </c>
      <c r="B7935" s="222">
        <f t="shared" si="2377"/>
        <v>0</v>
      </c>
      <c r="C7935" s="223"/>
      <c r="D7935" s="224" t="str">
        <f t="shared" si="2378"/>
        <v/>
      </c>
      <c r="E7935" s="225"/>
      <c r="F7935" s="226">
        <f t="shared" si="2379"/>
        <v>0</v>
      </c>
      <c r="G7935" s="286">
        <f t="shared" si="2380"/>
        <v>0</v>
      </c>
    </row>
    <row r="7936" spans="1:7" ht="24" customHeight="1" x14ac:dyDescent="0.2">
      <c r="A7936" s="287"/>
      <c r="D7936" s="97"/>
      <c r="E7936" s="98"/>
      <c r="F7936" s="273" t="s">
        <v>32</v>
      </c>
      <c r="G7936" s="288">
        <f>SUBTOTAL(9,G7928:G7935)</f>
        <v>0</v>
      </c>
    </row>
    <row r="7937" spans="1:7" ht="24" customHeight="1" x14ac:dyDescent="0.2">
      <c r="A7937" s="287"/>
      <c r="C7937" s="107" t="s">
        <v>606</v>
      </c>
      <c r="D7937" s="97"/>
      <c r="E7937" s="98"/>
      <c r="G7937" s="289"/>
    </row>
    <row r="7938" spans="1:7" s="229" customFormat="1" ht="24" customHeight="1" x14ac:dyDescent="0.2">
      <c r="A7938" s="224" t="str">
        <f t="shared" ref="A7938:A7946" si="2381">IFERROR(VLOOKUP(C7938,Tabla_Insumos,4,FALSE),"")</f>
        <v/>
      </c>
      <c r="B7938" s="222" t="str">
        <f t="shared" ref="B7938:B7946" si="2382">IFERROR(VLOOKUP(C7938,Tabla_Insumos,5,FALSE),"")</f>
        <v/>
      </c>
      <c r="C7938" s="223"/>
      <c r="D7938" s="224" t="str">
        <f t="shared" ref="D7938:D7946" si="2383">IFERROR(VLOOKUP(C7938,Tabla_Insumos,2,FALSE),"")</f>
        <v/>
      </c>
      <c r="E7938" s="225"/>
      <c r="F7938" s="226">
        <f t="shared" ref="F7938:F7946" si="2384">IFERROR(VLOOKUP(C7938,Tabla_Insumos,3,FALSE),0)</f>
        <v>0</v>
      </c>
      <c r="G7938" s="286">
        <f t="shared" ref="G7938:G7946" si="2385">ROUND(E7938*F7938,2)</f>
        <v>0</v>
      </c>
    </row>
    <row r="7939" spans="1:7" s="229" customFormat="1" ht="24" customHeight="1" x14ac:dyDescent="0.2">
      <c r="A7939" s="224" t="str">
        <f t="shared" si="2381"/>
        <v/>
      </c>
      <c r="B7939" s="222" t="str">
        <f t="shared" si="2382"/>
        <v/>
      </c>
      <c r="C7939" s="223"/>
      <c r="D7939" s="224" t="str">
        <f t="shared" si="2383"/>
        <v/>
      </c>
      <c r="E7939" s="225"/>
      <c r="F7939" s="226">
        <f t="shared" si="2384"/>
        <v>0</v>
      </c>
      <c r="G7939" s="286">
        <f t="shared" si="2385"/>
        <v>0</v>
      </c>
    </row>
    <row r="7940" spans="1:7" s="229" customFormat="1" ht="24" customHeight="1" x14ac:dyDescent="0.2">
      <c r="A7940" s="224" t="str">
        <f t="shared" si="2381"/>
        <v/>
      </c>
      <c r="B7940" s="222" t="str">
        <f t="shared" si="2382"/>
        <v/>
      </c>
      <c r="C7940" s="223"/>
      <c r="D7940" s="224" t="str">
        <f t="shared" si="2383"/>
        <v/>
      </c>
      <c r="E7940" s="225"/>
      <c r="F7940" s="226">
        <f t="shared" si="2384"/>
        <v>0</v>
      </c>
      <c r="G7940" s="286">
        <f t="shared" si="2385"/>
        <v>0</v>
      </c>
    </row>
    <row r="7941" spans="1:7" s="229" customFormat="1" ht="24" customHeight="1" x14ac:dyDescent="0.2">
      <c r="A7941" s="224" t="str">
        <f t="shared" si="2381"/>
        <v/>
      </c>
      <c r="B7941" s="222" t="str">
        <f t="shared" si="2382"/>
        <v/>
      </c>
      <c r="C7941" s="223"/>
      <c r="D7941" s="224" t="str">
        <f t="shared" si="2383"/>
        <v/>
      </c>
      <c r="E7941" s="225"/>
      <c r="F7941" s="226">
        <f t="shared" si="2384"/>
        <v>0</v>
      </c>
      <c r="G7941" s="286">
        <f t="shared" si="2385"/>
        <v>0</v>
      </c>
    </row>
    <row r="7942" spans="1:7" s="229" customFormat="1" ht="24" customHeight="1" x14ac:dyDescent="0.2">
      <c r="A7942" s="224" t="str">
        <f t="shared" si="2381"/>
        <v/>
      </c>
      <c r="B7942" s="222" t="str">
        <f t="shared" si="2382"/>
        <v/>
      </c>
      <c r="C7942" s="223"/>
      <c r="D7942" s="224" t="str">
        <f t="shared" si="2383"/>
        <v/>
      </c>
      <c r="E7942" s="225"/>
      <c r="F7942" s="226">
        <f t="shared" si="2384"/>
        <v>0</v>
      </c>
      <c r="G7942" s="286">
        <f t="shared" si="2385"/>
        <v>0</v>
      </c>
    </row>
    <row r="7943" spans="1:7" s="229" customFormat="1" ht="24" customHeight="1" x14ac:dyDescent="0.2">
      <c r="A7943" s="224" t="str">
        <f t="shared" si="2381"/>
        <v/>
      </c>
      <c r="B7943" s="222" t="str">
        <f t="shared" si="2382"/>
        <v/>
      </c>
      <c r="C7943" s="223"/>
      <c r="D7943" s="224" t="str">
        <f t="shared" si="2383"/>
        <v/>
      </c>
      <c r="E7943" s="225"/>
      <c r="F7943" s="226">
        <f t="shared" si="2384"/>
        <v>0</v>
      </c>
      <c r="G7943" s="286">
        <f t="shared" si="2385"/>
        <v>0</v>
      </c>
    </row>
    <row r="7944" spans="1:7" s="229" customFormat="1" ht="24" customHeight="1" x14ac:dyDescent="0.2">
      <c r="A7944" s="224" t="str">
        <f t="shared" si="2381"/>
        <v/>
      </c>
      <c r="B7944" s="222" t="str">
        <f t="shared" si="2382"/>
        <v/>
      </c>
      <c r="C7944" s="223"/>
      <c r="D7944" s="224" t="str">
        <f t="shared" si="2383"/>
        <v/>
      </c>
      <c r="E7944" s="225"/>
      <c r="F7944" s="226">
        <f t="shared" si="2384"/>
        <v>0</v>
      </c>
      <c r="G7944" s="286">
        <f t="shared" si="2385"/>
        <v>0</v>
      </c>
    </row>
    <row r="7945" spans="1:7" s="229" customFormat="1" ht="24" customHeight="1" x14ac:dyDescent="0.2">
      <c r="A7945" s="224" t="str">
        <f t="shared" si="2381"/>
        <v/>
      </c>
      <c r="B7945" s="222" t="str">
        <f t="shared" si="2382"/>
        <v/>
      </c>
      <c r="C7945" s="223"/>
      <c r="D7945" s="224" t="str">
        <f t="shared" si="2383"/>
        <v/>
      </c>
      <c r="E7945" s="225"/>
      <c r="F7945" s="226">
        <f t="shared" si="2384"/>
        <v>0</v>
      </c>
      <c r="G7945" s="286">
        <f t="shared" si="2385"/>
        <v>0</v>
      </c>
    </row>
    <row r="7946" spans="1:7" s="229" customFormat="1" ht="24" customHeight="1" x14ac:dyDescent="0.2">
      <c r="A7946" s="224" t="str">
        <f t="shared" si="2381"/>
        <v/>
      </c>
      <c r="B7946" s="222" t="str">
        <f t="shared" si="2382"/>
        <v/>
      </c>
      <c r="C7946" s="223"/>
      <c r="D7946" s="224" t="str">
        <f t="shared" si="2383"/>
        <v/>
      </c>
      <c r="E7946" s="225"/>
      <c r="F7946" s="226">
        <f t="shared" si="2384"/>
        <v>0</v>
      </c>
      <c r="G7946" s="286">
        <f t="shared" si="2385"/>
        <v>0</v>
      </c>
    </row>
    <row r="7947" spans="1:7" ht="24" customHeight="1" x14ac:dyDescent="0.2">
      <c r="A7947" s="290"/>
      <c r="B7947" s="97"/>
      <c r="D7947" s="97"/>
      <c r="E7947" s="98"/>
      <c r="F7947" s="273" t="s">
        <v>33</v>
      </c>
      <c r="G7947" s="288">
        <f>SUBTOTAL(9,G7938:G7946)</f>
        <v>0</v>
      </c>
    </row>
    <row r="7948" spans="1:7" ht="24" customHeight="1" x14ac:dyDescent="0.2">
      <c r="A7948" s="291"/>
      <c r="B7948" s="97"/>
      <c r="D7948" s="97"/>
      <c r="E7948" s="98"/>
      <c r="G7948" s="289"/>
    </row>
    <row r="7949" spans="1:7" ht="24" customHeight="1" x14ac:dyDescent="0.2">
      <c r="A7949" s="292" t="str">
        <f>B7907</f>
        <v/>
      </c>
      <c r="B7949" s="293" t="str">
        <f>C7907</f>
        <v/>
      </c>
      <c r="C7949" s="104"/>
      <c r="D7949" s="104" t="s">
        <v>34</v>
      </c>
      <c r="E7949" s="105"/>
      <c r="F7949" s="295" t="s">
        <v>35</v>
      </c>
      <c r="G7949" s="294">
        <f>SUBTOTAL(9,G7912:G7948)</f>
        <v>0</v>
      </c>
    </row>
    <row r="7951" spans="1:7" ht="24" customHeight="1" x14ac:dyDescent="0.2">
      <c r="A7951" s="274" t="s">
        <v>37</v>
      </c>
      <c r="B7951" s="275"/>
      <c r="C7951" s="275"/>
      <c r="D7951" s="275"/>
      <c r="E7951" s="275"/>
      <c r="F7951" s="275"/>
      <c r="G7951" s="276"/>
    </row>
    <row r="7952" spans="1:7" ht="24" customHeight="1" x14ac:dyDescent="0.2">
      <c r="A7952" s="277" t="s">
        <v>602</v>
      </c>
      <c r="B7952" s="93" t="str">
        <f>Comitente</f>
        <v>DIRECCION PROVINCIAL DE ESPACIOS VERDES</v>
      </c>
      <c r="C7952" s="89"/>
      <c r="D7952" s="94"/>
      <c r="E7952" s="94"/>
      <c r="F7952" s="95"/>
      <c r="G7952" s="278"/>
    </row>
    <row r="7953" spans="1:123" ht="24" customHeight="1" x14ac:dyDescent="0.2">
      <c r="A7953" s="277" t="s">
        <v>603</v>
      </c>
      <c r="B7953" s="93">
        <f>Contratista</f>
        <v>0</v>
      </c>
      <c r="C7953" s="90"/>
      <c r="D7953" s="90"/>
      <c r="E7953" s="90"/>
      <c r="F7953" s="96"/>
      <c r="G7953" s="279"/>
    </row>
    <row r="7954" spans="1:123" ht="24" customHeight="1" x14ac:dyDescent="0.2">
      <c r="A7954" s="277" t="s">
        <v>24</v>
      </c>
      <c r="B7954" s="93" t="str">
        <f>Obra</f>
        <v>EXTRACCION DE MANGRULLO EXISTENTE, PROVISION DE NUEVO MANGRULLO Y REFUNCIONALIZACION DE JUEGOS DE NIÑOS EN PARQUE DE MAYO</v>
      </c>
      <c r="C7954" s="90"/>
      <c r="D7954" s="90"/>
      <c r="E7954" s="90"/>
      <c r="F7954" s="96" t="s">
        <v>38</v>
      </c>
      <c r="G7954" s="280">
        <f>Fecha_Base</f>
        <v>44865</v>
      </c>
    </row>
    <row r="7955" spans="1:123" ht="24" customHeight="1" x14ac:dyDescent="0.2">
      <c r="A7955" s="281" t="s">
        <v>601</v>
      </c>
      <c r="B7955" s="91" t="str">
        <f>Ubicación</f>
        <v>CAPITAL</v>
      </c>
      <c r="C7955" s="91"/>
      <c r="D7955" s="97"/>
      <c r="E7955" s="98"/>
      <c r="G7955" s="282"/>
    </row>
    <row r="7956" spans="1:123" ht="24" customHeight="1" x14ac:dyDescent="0.2">
      <c r="A7956" s="281" t="s">
        <v>39</v>
      </c>
      <c r="B7956" s="100" t="str">
        <f>IFERROR(VALUE(LEFT(B7957,FIND(".",B7957)-1)),"")</f>
        <v/>
      </c>
      <c r="C7956" s="92" t="str">
        <f>IFERROR(VLOOKUP(B7956,Tabla_CyP,2,FALSE),"")</f>
        <v/>
      </c>
      <c r="E7956" s="98"/>
      <c r="G7956" s="282"/>
    </row>
    <row r="7957" spans="1:123" ht="24" customHeight="1" x14ac:dyDescent="0.2">
      <c r="A7957" s="281" t="s">
        <v>25</v>
      </c>
      <c r="B7957" s="101" t="str">
        <f>IFERROR(VLOOKUP(COUNTIF($A$1:A7957,"ANALISIS DE PRECIOS"),Tabla_NumeroItem,2,FALSE),"")</f>
        <v/>
      </c>
      <c r="C7957" s="92" t="str">
        <f>IFERROR(VLOOKUP(B7957,Tabla_CyP,2,FALSE),"")</f>
        <v/>
      </c>
      <c r="D7957" s="97"/>
      <c r="E7957" s="98"/>
      <c r="F7957" s="96" t="s">
        <v>26</v>
      </c>
      <c r="G7957" s="283" t="str">
        <f>IFERROR(VLOOKUP(B7957,Tabla_CyP,4,FALSE),"")</f>
        <v/>
      </c>
    </row>
    <row r="7958" spans="1:123" ht="24" customHeight="1" x14ac:dyDescent="0.2">
      <c r="A7958" s="281"/>
      <c r="B7958" s="91"/>
      <c r="D7958" s="97"/>
      <c r="E7958" s="98"/>
      <c r="G7958" s="282"/>
    </row>
    <row r="7959" spans="1:123" ht="24" customHeight="1" x14ac:dyDescent="0.2">
      <c r="A7959" s="334" t="s">
        <v>507</v>
      </c>
      <c r="B7959" s="335"/>
      <c r="C7959" s="336" t="s">
        <v>0</v>
      </c>
      <c r="D7959" s="336" t="s">
        <v>27</v>
      </c>
      <c r="E7959" s="338" t="s">
        <v>28</v>
      </c>
      <c r="F7959" s="340" t="s">
        <v>29</v>
      </c>
      <c r="G7959" s="340" t="s">
        <v>30</v>
      </c>
    </row>
    <row r="7960" spans="1:123" s="97" customFormat="1" ht="24" customHeight="1" x14ac:dyDescent="0.2">
      <c r="A7960" s="102" t="s">
        <v>508</v>
      </c>
      <c r="B7960" s="102" t="s">
        <v>509</v>
      </c>
      <c r="C7960" s="337"/>
      <c r="D7960" s="337"/>
      <c r="E7960" s="339"/>
      <c r="F7960" s="341"/>
      <c r="G7960" s="341"/>
      <c r="H7960" s="230"/>
      <c r="I7960" s="230"/>
      <c r="J7960" s="230"/>
      <c r="K7960" s="230"/>
      <c r="L7960" s="230"/>
      <c r="M7960" s="230"/>
      <c r="N7960" s="230"/>
      <c r="O7960" s="230"/>
      <c r="P7960" s="230"/>
      <c r="Q7960" s="230"/>
      <c r="R7960" s="230"/>
      <c r="S7960" s="230"/>
      <c r="T7960" s="230"/>
      <c r="U7960" s="230"/>
      <c r="V7960" s="230"/>
      <c r="W7960" s="230"/>
      <c r="X7960" s="230"/>
      <c r="Y7960" s="230"/>
      <c r="Z7960" s="230"/>
      <c r="AA7960" s="230"/>
      <c r="AB7960" s="230"/>
      <c r="AC7960" s="230"/>
      <c r="AD7960" s="230"/>
      <c r="AE7960" s="230"/>
      <c r="AF7960" s="230"/>
      <c r="AG7960" s="230"/>
      <c r="AH7960" s="230"/>
      <c r="AI7960" s="230"/>
      <c r="AJ7960" s="230"/>
      <c r="AK7960" s="230"/>
      <c r="AL7960" s="230"/>
      <c r="AM7960" s="230"/>
      <c r="AN7960" s="230"/>
      <c r="AO7960" s="230"/>
      <c r="AP7960" s="230"/>
      <c r="AQ7960" s="230"/>
      <c r="AR7960" s="230"/>
      <c r="AS7960" s="230"/>
      <c r="AT7960" s="230"/>
      <c r="AU7960" s="230"/>
      <c r="AV7960" s="230"/>
      <c r="AW7960" s="230"/>
      <c r="AX7960" s="230"/>
      <c r="AY7960" s="230"/>
      <c r="AZ7960" s="230"/>
      <c r="BA7960" s="230"/>
      <c r="BB7960" s="230"/>
      <c r="BC7960" s="230"/>
      <c r="BD7960" s="230"/>
      <c r="BE7960" s="230"/>
      <c r="BF7960" s="230"/>
      <c r="BG7960" s="230"/>
      <c r="BH7960" s="230"/>
      <c r="BI7960" s="230"/>
      <c r="BJ7960" s="230"/>
      <c r="BK7960" s="230"/>
      <c r="BL7960" s="230"/>
      <c r="BM7960" s="230"/>
      <c r="BN7960" s="230"/>
      <c r="BO7960" s="230"/>
      <c r="BP7960" s="230"/>
      <c r="BQ7960" s="230"/>
      <c r="BR7960" s="230"/>
      <c r="BS7960" s="230"/>
      <c r="BT7960" s="230"/>
      <c r="BU7960" s="230"/>
      <c r="BV7960" s="230"/>
      <c r="BW7960" s="230"/>
      <c r="BX7960" s="230"/>
      <c r="BY7960" s="230"/>
      <c r="BZ7960" s="230"/>
      <c r="CA7960" s="230"/>
      <c r="CB7960" s="230"/>
      <c r="CC7960" s="230"/>
      <c r="CD7960" s="230"/>
      <c r="CE7960" s="230"/>
      <c r="CF7960" s="230"/>
      <c r="CG7960" s="230"/>
      <c r="CH7960" s="230"/>
      <c r="CI7960" s="230"/>
      <c r="CJ7960" s="230"/>
      <c r="CK7960" s="230"/>
      <c r="CL7960" s="230"/>
      <c r="CM7960" s="230"/>
      <c r="CN7960" s="230"/>
      <c r="CO7960" s="230"/>
      <c r="CP7960" s="230"/>
      <c r="CQ7960" s="230"/>
      <c r="CR7960" s="230"/>
      <c r="CS7960" s="230"/>
      <c r="CT7960" s="230"/>
      <c r="CU7960" s="230"/>
      <c r="CV7960" s="230"/>
      <c r="CW7960" s="230"/>
      <c r="CX7960" s="230"/>
      <c r="CY7960" s="230"/>
      <c r="CZ7960" s="230"/>
      <c r="DA7960" s="230"/>
      <c r="DB7960" s="230"/>
      <c r="DC7960" s="230"/>
      <c r="DD7960" s="230"/>
      <c r="DE7960" s="230"/>
      <c r="DF7960" s="230"/>
      <c r="DG7960" s="230"/>
      <c r="DH7960" s="230"/>
      <c r="DI7960" s="230"/>
      <c r="DJ7960" s="230"/>
      <c r="DK7960" s="230"/>
      <c r="DL7960" s="230"/>
      <c r="DM7960" s="230"/>
      <c r="DN7960" s="230"/>
      <c r="DO7960" s="230"/>
      <c r="DP7960" s="230"/>
      <c r="DQ7960" s="230"/>
      <c r="DR7960" s="230"/>
      <c r="DS7960" s="230"/>
    </row>
    <row r="7961" spans="1:123" ht="24" customHeight="1" x14ac:dyDescent="0.2">
      <c r="A7961" s="284"/>
      <c r="B7961" s="103"/>
      <c r="C7961" s="143" t="s">
        <v>604</v>
      </c>
      <c r="D7961" s="104"/>
      <c r="E7961" s="105"/>
      <c r="F7961" s="106"/>
      <c r="G7961" s="285"/>
    </row>
    <row r="7962" spans="1:123" s="229" customFormat="1" ht="24" customHeight="1" x14ac:dyDescent="0.2">
      <c r="A7962" s="224" t="str">
        <f t="shared" ref="A7962:A7975" si="2386">IFERROR(VLOOKUP(C7962,Tabla_Insumos,4,FALSE),"")</f>
        <v/>
      </c>
      <c r="B7962" s="222" t="str">
        <f>IFERROR(VLOOKUP(C7962,Tabla_Insumos,5,FALSE),"")</f>
        <v/>
      </c>
      <c r="C7962" s="223"/>
      <c r="D7962" s="224" t="str">
        <f t="shared" ref="D7962:D7975" si="2387">IFERROR(VLOOKUP(C7962,Tabla_Insumos,2,FALSE),"")</f>
        <v/>
      </c>
      <c r="E7962" s="225"/>
      <c r="F7962" s="226">
        <f t="shared" ref="F7962:F7975" si="2388">IFERROR(VLOOKUP(C7962,Tabla_Insumos,3,FALSE),0)</f>
        <v>0</v>
      </c>
      <c r="G7962" s="286">
        <f>ROUND(E7962*F7962,2)</f>
        <v>0</v>
      </c>
    </row>
    <row r="7963" spans="1:123" s="229" customFormat="1" ht="24" customHeight="1" x14ac:dyDescent="0.2">
      <c r="A7963" s="224" t="str">
        <f t="shared" si="2386"/>
        <v/>
      </c>
      <c r="B7963" s="222" t="str">
        <f t="shared" ref="B7963:B7975" si="2389">IFERROR(VLOOKUP(C7963,Tabla_Insumos,5,FALSE),"")</f>
        <v/>
      </c>
      <c r="C7963" s="223"/>
      <c r="D7963" s="224" t="str">
        <f t="shared" si="2387"/>
        <v/>
      </c>
      <c r="E7963" s="225"/>
      <c r="F7963" s="226">
        <f t="shared" si="2388"/>
        <v>0</v>
      </c>
      <c r="G7963" s="286">
        <f t="shared" ref="G7963:G7975" si="2390">ROUND(E7963*F7963,2)</f>
        <v>0</v>
      </c>
    </row>
    <row r="7964" spans="1:123" s="229" customFormat="1" ht="24" customHeight="1" x14ac:dyDescent="0.2">
      <c r="A7964" s="224" t="str">
        <f t="shared" si="2386"/>
        <v/>
      </c>
      <c r="B7964" s="222" t="str">
        <f t="shared" si="2389"/>
        <v/>
      </c>
      <c r="C7964" s="223"/>
      <c r="D7964" s="224" t="str">
        <f t="shared" si="2387"/>
        <v/>
      </c>
      <c r="E7964" s="225"/>
      <c r="F7964" s="226">
        <f t="shared" si="2388"/>
        <v>0</v>
      </c>
      <c r="G7964" s="286">
        <f t="shared" si="2390"/>
        <v>0</v>
      </c>
    </row>
    <row r="7965" spans="1:123" s="229" customFormat="1" ht="24" customHeight="1" x14ac:dyDescent="0.2">
      <c r="A7965" s="224" t="str">
        <f t="shared" si="2386"/>
        <v/>
      </c>
      <c r="B7965" s="222" t="str">
        <f t="shared" si="2389"/>
        <v/>
      </c>
      <c r="C7965" s="223"/>
      <c r="D7965" s="224" t="str">
        <f t="shared" si="2387"/>
        <v/>
      </c>
      <c r="E7965" s="225"/>
      <c r="F7965" s="226">
        <f t="shared" si="2388"/>
        <v>0</v>
      </c>
      <c r="G7965" s="286">
        <f t="shared" si="2390"/>
        <v>0</v>
      </c>
    </row>
    <row r="7966" spans="1:123" s="229" customFormat="1" ht="24" customHeight="1" x14ac:dyDescent="0.2">
      <c r="A7966" s="224" t="str">
        <f t="shared" si="2386"/>
        <v/>
      </c>
      <c r="B7966" s="222" t="str">
        <f t="shared" si="2389"/>
        <v/>
      </c>
      <c r="C7966" s="223"/>
      <c r="D7966" s="224" t="str">
        <f t="shared" si="2387"/>
        <v/>
      </c>
      <c r="E7966" s="225"/>
      <c r="F7966" s="226">
        <f t="shared" si="2388"/>
        <v>0</v>
      </c>
      <c r="G7966" s="286">
        <f t="shared" si="2390"/>
        <v>0</v>
      </c>
    </row>
    <row r="7967" spans="1:123" s="229" customFormat="1" ht="24" customHeight="1" x14ac:dyDescent="0.2">
      <c r="A7967" s="224" t="str">
        <f t="shared" si="2386"/>
        <v/>
      </c>
      <c r="B7967" s="222" t="str">
        <f t="shared" si="2389"/>
        <v/>
      </c>
      <c r="C7967" s="223"/>
      <c r="D7967" s="224" t="str">
        <f t="shared" si="2387"/>
        <v/>
      </c>
      <c r="E7967" s="225"/>
      <c r="F7967" s="226">
        <f t="shared" si="2388"/>
        <v>0</v>
      </c>
      <c r="G7967" s="286">
        <f t="shared" si="2390"/>
        <v>0</v>
      </c>
    </row>
    <row r="7968" spans="1:123" s="229" customFormat="1" ht="24" customHeight="1" x14ac:dyDescent="0.2">
      <c r="A7968" s="224" t="str">
        <f t="shared" si="2386"/>
        <v/>
      </c>
      <c r="B7968" s="222" t="str">
        <f t="shared" si="2389"/>
        <v/>
      </c>
      <c r="C7968" s="223"/>
      <c r="D7968" s="224" t="str">
        <f t="shared" si="2387"/>
        <v/>
      </c>
      <c r="E7968" s="225"/>
      <c r="F7968" s="226">
        <f t="shared" si="2388"/>
        <v>0</v>
      </c>
      <c r="G7968" s="286">
        <f t="shared" si="2390"/>
        <v>0</v>
      </c>
    </row>
    <row r="7969" spans="1:7" s="229" customFormat="1" ht="24" customHeight="1" x14ac:dyDescent="0.2">
      <c r="A7969" s="224" t="str">
        <f t="shared" si="2386"/>
        <v/>
      </c>
      <c r="B7969" s="222" t="str">
        <f t="shared" si="2389"/>
        <v/>
      </c>
      <c r="C7969" s="223"/>
      <c r="D7969" s="224" t="str">
        <f t="shared" si="2387"/>
        <v/>
      </c>
      <c r="E7969" s="225"/>
      <c r="F7969" s="226">
        <f t="shared" si="2388"/>
        <v>0</v>
      </c>
      <c r="G7969" s="286">
        <f t="shared" si="2390"/>
        <v>0</v>
      </c>
    </row>
    <row r="7970" spans="1:7" s="229" customFormat="1" ht="24" customHeight="1" x14ac:dyDescent="0.2">
      <c r="A7970" s="224" t="str">
        <f t="shared" si="2386"/>
        <v/>
      </c>
      <c r="B7970" s="222" t="str">
        <f t="shared" si="2389"/>
        <v/>
      </c>
      <c r="C7970" s="223"/>
      <c r="D7970" s="224" t="str">
        <f t="shared" si="2387"/>
        <v/>
      </c>
      <c r="E7970" s="225"/>
      <c r="F7970" s="226">
        <f t="shared" si="2388"/>
        <v>0</v>
      </c>
      <c r="G7970" s="286">
        <f t="shared" si="2390"/>
        <v>0</v>
      </c>
    </row>
    <row r="7971" spans="1:7" s="229" customFormat="1" ht="24" customHeight="1" x14ac:dyDescent="0.2">
      <c r="A7971" s="224" t="str">
        <f t="shared" si="2386"/>
        <v/>
      </c>
      <c r="B7971" s="222" t="str">
        <f t="shared" si="2389"/>
        <v/>
      </c>
      <c r="C7971" s="223"/>
      <c r="D7971" s="224" t="str">
        <f t="shared" si="2387"/>
        <v/>
      </c>
      <c r="E7971" s="225"/>
      <c r="F7971" s="226">
        <f t="shared" si="2388"/>
        <v>0</v>
      </c>
      <c r="G7971" s="286">
        <f t="shared" si="2390"/>
        <v>0</v>
      </c>
    </row>
    <row r="7972" spans="1:7" s="229" customFormat="1" ht="24" customHeight="1" x14ac:dyDescent="0.2">
      <c r="A7972" s="224" t="str">
        <f t="shared" si="2386"/>
        <v/>
      </c>
      <c r="B7972" s="222" t="str">
        <f t="shared" si="2389"/>
        <v/>
      </c>
      <c r="C7972" s="223"/>
      <c r="D7972" s="224" t="str">
        <f t="shared" si="2387"/>
        <v/>
      </c>
      <c r="E7972" s="225"/>
      <c r="F7972" s="226">
        <f t="shared" si="2388"/>
        <v>0</v>
      </c>
      <c r="G7972" s="286">
        <f t="shared" si="2390"/>
        <v>0</v>
      </c>
    </row>
    <row r="7973" spans="1:7" s="229" customFormat="1" ht="24" customHeight="1" x14ac:dyDescent="0.2">
      <c r="A7973" s="224" t="str">
        <f t="shared" si="2386"/>
        <v/>
      </c>
      <c r="B7973" s="222" t="str">
        <f t="shared" si="2389"/>
        <v/>
      </c>
      <c r="C7973" s="223"/>
      <c r="D7973" s="224" t="str">
        <f t="shared" si="2387"/>
        <v/>
      </c>
      <c r="E7973" s="225"/>
      <c r="F7973" s="226">
        <f t="shared" si="2388"/>
        <v>0</v>
      </c>
      <c r="G7973" s="286">
        <f t="shared" si="2390"/>
        <v>0</v>
      </c>
    </row>
    <row r="7974" spans="1:7" s="229" customFormat="1" ht="24" customHeight="1" x14ac:dyDescent="0.2">
      <c r="A7974" s="224" t="str">
        <f t="shared" si="2386"/>
        <v/>
      </c>
      <c r="B7974" s="222" t="str">
        <f t="shared" si="2389"/>
        <v/>
      </c>
      <c r="C7974" s="223"/>
      <c r="D7974" s="224" t="str">
        <f t="shared" si="2387"/>
        <v/>
      </c>
      <c r="E7974" s="225"/>
      <c r="F7974" s="226">
        <f t="shared" si="2388"/>
        <v>0</v>
      </c>
      <c r="G7974" s="286">
        <f t="shared" si="2390"/>
        <v>0</v>
      </c>
    </row>
    <row r="7975" spans="1:7" s="229" customFormat="1" ht="24" customHeight="1" x14ac:dyDescent="0.2">
      <c r="A7975" s="224" t="str">
        <f t="shared" si="2386"/>
        <v/>
      </c>
      <c r="B7975" s="222" t="str">
        <f t="shared" si="2389"/>
        <v/>
      </c>
      <c r="C7975" s="223"/>
      <c r="D7975" s="224" t="str">
        <f t="shared" si="2387"/>
        <v/>
      </c>
      <c r="E7975" s="225"/>
      <c r="F7975" s="227">
        <f t="shared" si="2388"/>
        <v>0</v>
      </c>
      <c r="G7975" s="286">
        <f t="shared" si="2390"/>
        <v>0</v>
      </c>
    </row>
    <row r="7976" spans="1:7" ht="24" customHeight="1" x14ac:dyDescent="0.2">
      <c r="A7976" s="287"/>
      <c r="D7976" s="97"/>
      <c r="E7976" s="98"/>
      <c r="F7976" s="273" t="s">
        <v>31</v>
      </c>
      <c r="G7976" s="288">
        <f>SUBTOTAL(9,G7962:G7975)</f>
        <v>0</v>
      </c>
    </row>
    <row r="7977" spans="1:7" ht="24" customHeight="1" x14ac:dyDescent="0.2">
      <c r="A7977" s="287"/>
      <c r="C7977" s="107" t="s">
        <v>605</v>
      </c>
      <c r="D7977" s="97"/>
      <c r="E7977" s="98"/>
      <c r="G7977" s="289"/>
    </row>
    <row r="7978" spans="1:7" s="229" customFormat="1" ht="24" customHeight="1" x14ac:dyDescent="0.2">
      <c r="A7978" s="224" t="str">
        <f t="shared" ref="A7978:A7985" si="2391">IFERROR(VLOOKUP(C7978,Tabla_Insumos,4,FALSE),"")</f>
        <v/>
      </c>
      <c r="B7978" s="222">
        <f t="shared" ref="B7978:B7985" si="2392">IFERROR(VLOOKUP(A7978,Tabla_Indices,5,FALSE),"")</f>
        <v>0</v>
      </c>
      <c r="C7978" s="223"/>
      <c r="D7978" s="224" t="str">
        <f t="shared" ref="D7978:D7985" si="2393">IFERROR(VLOOKUP(C7978,Tabla_Insumos,2,FALSE),"")</f>
        <v/>
      </c>
      <c r="E7978" s="225"/>
      <c r="F7978" s="228">
        <f t="shared" ref="F7978:F7985" si="2394">IFERROR(VLOOKUP(C7978,Tabla_Insumos,3,FALSE),0)</f>
        <v>0</v>
      </c>
      <c r="G7978" s="286">
        <f>ROUND(E7978*F7978,2)</f>
        <v>0</v>
      </c>
    </row>
    <row r="7979" spans="1:7" s="229" customFormat="1" ht="24" customHeight="1" x14ac:dyDescent="0.2">
      <c r="A7979" s="224" t="str">
        <f t="shared" si="2391"/>
        <v/>
      </c>
      <c r="B7979" s="222">
        <f t="shared" si="2392"/>
        <v>0</v>
      </c>
      <c r="C7979" s="223"/>
      <c r="D7979" s="224" t="str">
        <f t="shared" si="2393"/>
        <v/>
      </c>
      <c r="E7979" s="225"/>
      <c r="F7979" s="228">
        <f t="shared" si="2394"/>
        <v>0</v>
      </c>
      <c r="G7979" s="286">
        <f>ROUND(E7979*F7979,2)</f>
        <v>0</v>
      </c>
    </row>
    <row r="7980" spans="1:7" s="229" customFormat="1" ht="24" customHeight="1" x14ac:dyDescent="0.2">
      <c r="A7980" s="224" t="str">
        <f t="shared" si="2391"/>
        <v/>
      </c>
      <c r="B7980" s="222">
        <f t="shared" si="2392"/>
        <v>0</v>
      </c>
      <c r="C7980" s="223"/>
      <c r="D7980" s="224" t="str">
        <f t="shared" si="2393"/>
        <v/>
      </c>
      <c r="E7980" s="225"/>
      <c r="F7980" s="228">
        <f t="shared" si="2394"/>
        <v>0</v>
      </c>
      <c r="G7980" s="286">
        <f t="shared" ref="G7980:G7985" si="2395">ROUND(E7980*F7980,2)</f>
        <v>0</v>
      </c>
    </row>
    <row r="7981" spans="1:7" s="229" customFormat="1" ht="24" customHeight="1" x14ac:dyDescent="0.2">
      <c r="A7981" s="224" t="str">
        <f t="shared" si="2391"/>
        <v/>
      </c>
      <c r="B7981" s="222">
        <f t="shared" si="2392"/>
        <v>0</v>
      </c>
      <c r="C7981" s="223"/>
      <c r="D7981" s="224" t="str">
        <f t="shared" si="2393"/>
        <v/>
      </c>
      <c r="E7981" s="225"/>
      <c r="F7981" s="228">
        <f t="shared" si="2394"/>
        <v>0</v>
      </c>
      <c r="G7981" s="286">
        <f t="shared" si="2395"/>
        <v>0</v>
      </c>
    </row>
    <row r="7982" spans="1:7" s="229" customFormat="1" ht="24" customHeight="1" x14ac:dyDescent="0.2">
      <c r="A7982" s="224" t="str">
        <f t="shared" si="2391"/>
        <v/>
      </c>
      <c r="B7982" s="222">
        <f t="shared" si="2392"/>
        <v>0</v>
      </c>
      <c r="C7982" s="223"/>
      <c r="D7982" s="224" t="str">
        <f t="shared" si="2393"/>
        <v/>
      </c>
      <c r="E7982" s="225"/>
      <c r="F7982" s="226">
        <f t="shared" si="2394"/>
        <v>0</v>
      </c>
      <c r="G7982" s="286">
        <f t="shared" si="2395"/>
        <v>0</v>
      </c>
    </row>
    <row r="7983" spans="1:7" s="229" customFormat="1" ht="24" customHeight="1" x14ac:dyDescent="0.2">
      <c r="A7983" s="224" t="str">
        <f t="shared" si="2391"/>
        <v/>
      </c>
      <c r="B7983" s="222">
        <f t="shared" si="2392"/>
        <v>0</v>
      </c>
      <c r="C7983" s="223"/>
      <c r="D7983" s="224" t="str">
        <f t="shared" si="2393"/>
        <v/>
      </c>
      <c r="E7983" s="225"/>
      <c r="F7983" s="226">
        <f t="shared" si="2394"/>
        <v>0</v>
      </c>
      <c r="G7983" s="286">
        <f t="shared" si="2395"/>
        <v>0</v>
      </c>
    </row>
    <row r="7984" spans="1:7" s="229" customFormat="1" ht="24" customHeight="1" x14ac:dyDescent="0.2">
      <c r="A7984" s="224" t="str">
        <f t="shared" si="2391"/>
        <v/>
      </c>
      <c r="B7984" s="222">
        <f t="shared" si="2392"/>
        <v>0</v>
      </c>
      <c r="C7984" s="223"/>
      <c r="D7984" s="224" t="str">
        <f t="shared" si="2393"/>
        <v/>
      </c>
      <c r="E7984" s="225"/>
      <c r="F7984" s="226">
        <f t="shared" si="2394"/>
        <v>0</v>
      </c>
      <c r="G7984" s="286">
        <f t="shared" si="2395"/>
        <v>0</v>
      </c>
    </row>
    <row r="7985" spans="1:7" s="229" customFormat="1" ht="24" customHeight="1" x14ac:dyDescent="0.2">
      <c r="A7985" s="224" t="str">
        <f t="shared" si="2391"/>
        <v/>
      </c>
      <c r="B7985" s="222">
        <f t="shared" si="2392"/>
        <v>0</v>
      </c>
      <c r="C7985" s="223"/>
      <c r="D7985" s="224" t="str">
        <f t="shared" si="2393"/>
        <v/>
      </c>
      <c r="E7985" s="225"/>
      <c r="F7985" s="226">
        <f t="shared" si="2394"/>
        <v>0</v>
      </c>
      <c r="G7985" s="286">
        <f t="shared" si="2395"/>
        <v>0</v>
      </c>
    </row>
    <row r="7986" spans="1:7" ht="24" customHeight="1" x14ac:dyDescent="0.2">
      <c r="A7986" s="287"/>
      <c r="D7986" s="97"/>
      <c r="E7986" s="98"/>
      <c r="F7986" s="273" t="s">
        <v>32</v>
      </c>
      <c r="G7986" s="288">
        <f>SUBTOTAL(9,G7978:G7985)</f>
        <v>0</v>
      </c>
    </row>
    <row r="7987" spans="1:7" ht="24" customHeight="1" x14ac:dyDescent="0.2">
      <c r="A7987" s="287"/>
      <c r="C7987" s="107" t="s">
        <v>606</v>
      </c>
      <c r="D7987" s="97"/>
      <c r="E7987" s="98"/>
      <c r="G7987" s="289"/>
    </row>
    <row r="7988" spans="1:7" s="229" customFormat="1" ht="24" customHeight="1" x14ac:dyDescent="0.2">
      <c r="A7988" s="224" t="str">
        <f t="shared" ref="A7988:A7996" si="2396">IFERROR(VLOOKUP(C7988,Tabla_Insumos,4,FALSE),"")</f>
        <v/>
      </c>
      <c r="B7988" s="222" t="str">
        <f t="shared" ref="B7988:B7996" si="2397">IFERROR(VLOOKUP(C7988,Tabla_Insumos,5,FALSE),"")</f>
        <v/>
      </c>
      <c r="C7988" s="223"/>
      <c r="D7988" s="224" t="str">
        <f t="shared" ref="D7988:D7996" si="2398">IFERROR(VLOOKUP(C7988,Tabla_Insumos,2,FALSE),"")</f>
        <v/>
      </c>
      <c r="E7988" s="225"/>
      <c r="F7988" s="226">
        <f t="shared" ref="F7988:F7996" si="2399">IFERROR(VLOOKUP(C7988,Tabla_Insumos,3,FALSE),0)</f>
        <v>0</v>
      </c>
      <c r="G7988" s="286">
        <f t="shared" ref="G7988:G7996" si="2400">ROUND(E7988*F7988,2)</f>
        <v>0</v>
      </c>
    </row>
    <row r="7989" spans="1:7" s="229" customFormat="1" ht="24" customHeight="1" x14ac:dyDescent="0.2">
      <c r="A7989" s="224" t="str">
        <f t="shared" si="2396"/>
        <v/>
      </c>
      <c r="B7989" s="222" t="str">
        <f t="shared" si="2397"/>
        <v/>
      </c>
      <c r="C7989" s="223"/>
      <c r="D7989" s="224" t="str">
        <f t="shared" si="2398"/>
        <v/>
      </c>
      <c r="E7989" s="225"/>
      <c r="F7989" s="226">
        <f t="shared" si="2399"/>
        <v>0</v>
      </c>
      <c r="G7989" s="286">
        <f t="shared" si="2400"/>
        <v>0</v>
      </c>
    </row>
    <row r="7990" spans="1:7" s="229" customFormat="1" ht="24" customHeight="1" x14ac:dyDescent="0.2">
      <c r="A7990" s="224" t="str">
        <f t="shared" si="2396"/>
        <v/>
      </c>
      <c r="B7990" s="222" t="str">
        <f t="shared" si="2397"/>
        <v/>
      </c>
      <c r="C7990" s="223"/>
      <c r="D7990" s="224" t="str">
        <f t="shared" si="2398"/>
        <v/>
      </c>
      <c r="E7990" s="225"/>
      <c r="F7990" s="226">
        <f t="shared" si="2399"/>
        <v>0</v>
      </c>
      <c r="G7990" s="286">
        <f t="shared" si="2400"/>
        <v>0</v>
      </c>
    </row>
    <row r="7991" spans="1:7" s="229" customFormat="1" ht="24" customHeight="1" x14ac:dyDescent="0.2">
      <c r="A7991" s="224" t="str">
        <f t="shared" si="2396"/>
        <v/>
      </c>
      <c r="B7991" s="222" t="str">
        <f t="shared" si="2397"/>
        <v/>
      </c>
      <c r="C7991" s="223"/>
      <c r="D7991" s="224" t="str">
        <f t="shared" si="2398"/>
        <v/>
      </c>
      <c r="E7991" s="225"/>
      <c r="F7991" s="226">
        <f t="shared" si="2399"/>
        <v>0</v>
      </c>
      <c r="G7991" s="286">
        <f t="shared" si="2400"/>
        <v>0</v>
      </c>
    </row>
    <row r="7992" spans="1:7" s="229" customFormat="1" ht="24" customHeight="1" x14ac:dyDescent="0.2">
      <c r="A7992" s="224" t="str">
        <f t="shared" si="2396"/>
        <v/>
      </c>
      <c r="B7992" s="222" t="str">
        <f t="shared" si="2397"/>
        <v/>
      </c>
      <c r="C7992" s="223"/>
      <c r="D7992" s="224" t="str">
        <f t="shared" si="2398"/>
        <v/>
      </c>
      <c r="E7992" s="225"/>
      <c r="F7992" s="226">
        <f t="shared" si="2399"/>
        <v>0</v>
      </c>
      <c r="G7992" s="286">
        <f t="shared" si="2400"/>
        <v>0</v>
      </c>
    </row>
    <row r="7993" spans="1:7" s="229" customFormat="1" ht="24" customHeight="1" x14ac:dyDescent="0.2">
      <c r="A7993" s="224" t="str">
        <f t="shared" si="2396"/>
        <v/>
      </c>
      <c r="B7993" s="222" t="str">
        <f t="shared" si="2397"/>
        <v/>
      </c>
      <c r="C7993" s="223"/>
      <c r="D7993" s="224" t="str">
        <f t="shared" si="2398"/>
        <v/>
      </c>
      <c r="E7993" s="225"/>
      <c r="F7993" s="226">
        <f t="shared" si="2399"/>
        <v>0</v>
      </c>
      <c r="G7993" s="286">
        <f t="shared" si="2400"/>
        <v>0</v>
      </c>
    </row>
    <row r="7994" spans="1:7" s="229" customFormat="1" ht="24" customHeight="1" x14ac:dyDescent="0.2">
      <c r="A7994" s="224" t="str">
        <f t="shared" si="2396"/>
        <v/>
      </c>
      <c r="B7994" s="222" t="str">
        <f t="shared" si="2397"/>
        <v/>
      </c>
      <c r="C7994" s="223"/>
      <c r="D7994" s="224" t="str">
        <f t="shared" si="2398"/>
        <v/>
      </c>
      <c r="E7994" s="225"/>
      <c r="F7994" s="226">
        <f t="shared" si="2399"/>
        <v>0</v>
      </c>
      <c r="G7994" s="286">
        <f t="shared" si="2400"/>
        <v>0</v>
      </c>
    </row>
    <row r="7995" spans="1:7" s="229" customFormat="1" ht="24" customHeight="1" x14ac:dyDescent="0.2">
      <c r="A7995" s="224" t="str">
        <f t="shared" si="2396"/>
        <v/>
      </c>
      <c r="B7995" s="222" t="str">
        <f t="shared" si="2397"/>
        <v/>
      </c>
      <c r="C7995" s="223"/>
      <c r="D7995" s="224" t="str">
        <f t="shared" si="2398"/>
        <v/>
      </c>
      <c r="E7995" s="225"/>
      <c r="F7995" s="226">
        <f t="shared" si="2399"/>
        <v>0</v>
      </c>
      <c r="G7995" s="286">
        <f t="shared" si="2400"/>
        <v>0</v>
      </c>
    </row>
    <row r="7996" spans="1:7" s="229" customFormat="1" ht="24" customHeight="1" x14ac:dyDescent="0.2">
      <c r="A7996" s="224" t="str">
        <f t="shared" si="2396"/>
        <v/>
      </c>
      <c r="B7996" s="222" t="str">
        <f t="shared" si="2397"/>
        <v/>
      </c>
      <c r="C7996" s="223"/>
      <c r="D7996" s="224" t="str">
        <f t="shared" si="2398"/>
        <v/>
      </c>
      <c r="E7996" s="225"/>
      <c r="F7996" s="226">
        <f t="shared" si="2399"/>
        <v>0</v>
      </c>
      <c r="G7996" s="286">
        <f t="shared" si="2400"/>
        <v>0</v>
      </c>
    </row>
    <row r="7997" spans="1:7" ht="24" customHeight="1" x14ac:dyDescent="0.2">
      <c r="A7997" s="290"/>
      <c r="B7997" s="97"/>
      <c r="D7997" s="97"/>
      <c r="E7997" s="98"/>
      <c r="F7997" s="273" t="s">
        <v>33</v>
      </c>
      <c r="G7997" s="288">
        <f>SUBTOTAL(9,G7988:G7996)</f>
        <v>0</v>
      </c>
    </row>
    <row r="7998" spans="1:7" ht="24" customHeight="1" x14ac:dyDescent="0.2">
      <c r="A7998" s="291"/>
      <c r="B7998" s="97"/>
      <c r="D7998" s="97"/>
      <c r="E7998" s="98"/>
      <c r="G7998" s="289"/>
    </row>
    <row r="7999" spans="1:7" ht="24" customHeight="1" x14ac:dyDescent="0.2">
      <c r="A7999" s="292" t="str">
        <f>B7957</f>
        <v/>
      </c>
      <c r="B7999" s="293" t="str">
        <f>C7957</f>
        <v/>
      </c>
      <c r="C7999" s="104"/>
      <c r="D7999" s="104" t="s">
        <v>34</v>
      </c>
      <c r="E7999" s="105"/>
      <c r="F7999" s="295" t="s">
        <v>35</v>
      </c>
      <c r="G7999" s="294">
        <f>SUBTOTAL(9,G7962:G7998)</f>
        <v>0</v>
      </c>
    </row>
    <row r="8001" spans="1:123" ht="24" customHeight="1" x14ac:dyDescent="0.2">
      <c r="A8001" s="274" t="s">
        <v>37</v>
      </c>
      <c r="B8001" s="275"/>
      <c r="C8001" s="275"/>
      <c r="D8001" s="275"/>
      <c r="E8001" s="275"/>
      <c r="F8001" s="275"/>
      <c r="G8001" s="276"/>
    </row>
    <row r="8002" spans="1:123" ht="24" customHeight="1" x14ac:dyDescent="0.2">
      <c r="A8002" s="277" t="s">
        <v>602</v>
      </c>
      <c r="B8002" s="93" t="str">
        <f>Comitente</f>
        <v>DIRECCION PROVINCIAL DE ESPACIOS VERDES</v>
      </c>
      <c r="C8002" s="89"/>
      <c r="D8002" s="94"/>
      <c r="E8002" s="94"/>
      <c r="F8002" s="95"/>
      <c r="G8002" s="278"/>
    </row>
    <row r="8003" spans="1:123" ht="24" customHeight="1" x14ac:dyDescent="0.2">
      <c r="A8003" s="277" t="s">
        <v>603</v>
      </c>
      <c r="B8003" s="93">
        <f>Contratista</f>
        <v>0</v>
      </c>
      <c r="C8003" s="90"/>
      <c r="D8003" s="90"/>
      <c r="E8003" s="90"/>
      <c r="F8003" s="96"/>
      <c r="G8003" s="279"/>
    </row>
    <row r="8004" spans="1:123" ht="24" customHeight="1" x14ac:dyDescent="0.2">
      <c r="A8004" s="277" t="s">
        <v>24</v>
      </c>
      <c r="B8004" s="93" t="str">
        <f>Obra</f>
        <v>EXTRACCION DE MANGRULLO EXISTENTE, PROVISION DE NUEVO MANGRULLO Y REFUNCIONALIZACION DE JUEGOS DE NIÑOS EN PARQUE DE MAYO</v>
      </c>
      <c r="C8004" s="90"/>
      <c r="D8004" s="90"/>
      <c r="E8004" s="90"/>
      <c r="F8004" s="96" t="s">
        <v>38</v>
      </c>
      <c r="G8004" s="280">
        <f>Fecha_Base</f>
        <v>44865</v>
      </c>
    </row>
    <row r="8005" spans="1:123" ht="24" customHeight="1" x14ac:dyDescent="0.2">
      <c r="A8005" s="281" t="s">
        <v>601</v>
      </c>
      <c r="B8005" s="91" t="str">
        <f>Ubicación</f>
        <v>CAPITAL</v>
      </c>
      <c r="C8005" s="91"/>
      <c r="D8005" s="97"/>
      <c r="E8005" s="98"/>
      <c r="G8005" s="282"/>
    </row>
    <row r="8006" spans="1:123" ht="24" customHeight="1" x14ac:dyDescent="0.2">
      <c r="A8006" s="281" t="s">
        <v>39</v>
      </c>
      <c r="B8006" s="100" t="str">
        <f>IFERROR(VALUE(LEFT(B8007,FIND(".",B8007)-1)),"")</f>
        <v/>
      </c>
      <c r="C8006" s="92" t="str">
        <f>IFERROR(VLOOKUP(B8006,Tabla_CyP,2,FALSE),"")</f>
        <v/>
      </c>
      <c r="E8006" s="98"/>
      <c r="G8006" s="282"/>
    </row>
    <row r="8007" spans="1:123" ht="24" customHeight="1" x14ac:dyDescent="0.2">
      <c r="A8007" s="281" t="s">
        <v>25</v>
      </c>
      <c r="B8007" s="101" t="str">
        <f>IFERROR(VLOOKUP(COUNTIF($A$1:A8007,"ANALISIS DE PRECIOS"),Tabla_NumeroItem,2,FALSE),"")</f>
        <v/>
      </c>
      <c r="C8007" s="92" t="str">
        <f>IFERROR(VLOOKUP(B8007,Tabla_CyP,2,FALSE),"")</f>
        <v/>
      </c>
      <c r="D8007" s="97"/>
      <c r="E8007" s="98"/>
      <c r="F8007" s="96" t="s">
        <v>26</v>
      </c>
      <c r="G8007" s="283" t="str">
        <f>IFERROR(VLOOKUP(B8007,Tabla_CyP,4,FALSE),"")</f>
        <v/>
      </c>
    </row>
    <row r="8008" spans="1:123" ht="24" customHeight="1" x14ac:dyDescent="0.2">
      <c r="A8008" s="281"/>
      <c r="B8008" s="91"/>
      <c r="D8008" s="97"/>
      <c r="E8008" s="98"/>
      <c r="G8008" s="282"/>
    </row>
    <row r="8009" spans="1:123" ht="24" customHeight="1" x14ac:dyDescent="0.2">
      <c r="A8009" s="334" t="s">
        <v>507</v>
      </c>
      <c r="B8009" s="335"/>
      <c r="C8009" s="336" t="s">
        <v>0</v>
      </c>
      <c r="D8009" s="336" t="s">
        <v>27</v>
      </c>
      <c r="E8009" s="338" t="s">
        <v>28</v>
      </c>
      <c r="F8009" s="340" t="s">
        <v>29</v>
      </c>
      <c r="G8009" s="340" t="s">
        <v>30</v>
      </c>
    </row>
    <row r="8010" spans="1:123" s="97" customFormat="1" ht="24" customHeight="1" x14ac:dyDescent="0.2">
      <c r="A8010" s="102" t="s">
        <v>508</v>
      </c>
      <c r="B8010" s="102" t="s">
        <v>509</v>
      </c>
      <c r="C8010" s="337"/>
      <c r="D8010" s="337"/>
      <c r="E8010" s="339"/>
      <c r="F8010" s="341"/>
      <c r="G8010" s="341"/>
      <c r="H8010" s="230"/>
      <c r="I8010" s="230"/>
      <c r="J8010" s="230"/>
      <c r="K8010" s="230"/>
      <c r="L8010" s="230"/>
      <c r="M8010" s="230"/>
      <c r="N8010" s="230"/>
      <c r="O8010" s="230"/>
      <c r="P8010" s="230"/>
      <c r="Q8010" s="230"/>
      <c r="R8010" s="230"/>
      <c r="S8010" s="230"/>
      <c r="T8010" s="230"/>
      <c r="U8010" s="230"/>
      <c r="V8010" s="230"/>
      <c r="W8010" s="230"/>
      <c r="X8010" s="230"/>
      <c r="Y8010" s="230"/>
      <c r="Z8010" s="230"/>
      <c r="AA8010" s="230"/>
      <c r="AB8010" s="230"/>
      <c r="AC8010" s="230"/>
      <c r="AD8010" s="230"/>
      <c r="AE8010" s="230"/>
      <c r="AF8010" s="230"/>
      <c r="AG8010" s="230"/>
      <c r="AH8010" s="230"/>
      <c r="AI8010" s="230"/>
      <c r="AJ8010" s="230"/>
      <c r="AK8010" s="230"/>
      <c r="AL8010" s="230"/>
      <c r="AM8010" s="230"/>
      <c r="AN8010" s="230"/>
      <c r="AO8010" s="230"/>
      <c r="AP8010" s="230"/>
      <c r="AQ8010" s="230"/>
      <c r="AR8010" s="230"/>
      <c r="AS8010" s="230"/>
      <c r="AT8010" s="230"/>
      <c r="AU8010" s="230"/>
      <c r="AV8010" s="230"/>
      <c r="AW8010" s="230"/>
      <c r="AX8010" s="230"/>
      <c r="AY8010" s="230"/>
      <c r="AZ8010" s="230"/>
      <c r="BA8010" s="230"/>
      <c r="BB8010" s="230"/>
      <c r="BC8010" s="230"/>
      <c r="BD8010" s="230"/>
      <c r="BE8010" s="230"/>
      <c r="BF8010" s="230"/>
      <c r="BG8010" s="230"/>
      <c r="BH8010" s="230"/>
      <c r="BI8010" s="230"/>
      <c r="BJ8010" s="230"/>
      <c r="BK8010" s="230"/>
      <c r="BL8010" s="230"/>
      <c r="BM8010" s="230"/>
      <c r="BN8010" s="230"/>
      <c r="BO8010" s="230"/>
      <c r="BP8010" s="230"/>
      <c r="BQ8010" s="230"/>
      <c r="BR8010" s="230"/>
      <c r="BS8010" s="230"/>
      <c r="BT8010" s="230"/>
      <c r="BU8010" s="230"/>
      <c r="BV8010" s="230"/>
      <c r="BW8010" s="230"/>
      <c r="BX8010" s="230"/>
      <c r="BY8010" s="230"/>
      <c r="BZ8010" s="230"/>
      <c r="CA8010" s="230"/>
      <c r="CB8010" s="230"/>
      <c r="CC8010" s="230"/>
      <c r="CD8010" s="230"/>
      <c r="CE8010" s="230"/>
      <c r="CF8010" s="230"/>
      <c r="CG8010" s="230"/>
      <c r="CH8010" s="230"/>
      <c r="CI8010" s="230"/>
      <c r="CJ8010" s="230"/>
      <c r="CK8010" s="230"/>
      <c r="CL8010" s="230"/>
      <c r="CM8010" s="230"/>
      <c r="CN8010" s="230"/>
      <c r="CO8010" s="230"/>
      <c r="CP8010" s="230"/>
      <c r="CQ8010" s="230"/>
      <c r="CR8010" s="230"/>
      <c r="CS8010" s="230"/>
      <c r="CT8010" s="230"/>
      <c r="CU8010" s="230"/>
      <c r="CV8010" s="230"/>
      <c r="CW8010" s="230"/>
      <c r="CX8010" s="230"/>
      <c r="CY8010" s="230"/>
      <c r="CZ8010" s="230"/>
      <c r="DA8010" s="230"/>
      <c r="DB8010" s="230"/>
      <c r="DC8010" s="230"/>
      <c r="DD8010" s="230"/>
      <c r="DE8010" s="230"/>
      <c r="DF8010" s="230"/>
      <c r="DG8010" s="230"/>
      <c r="DH8010" s="230"/>
      <c r="DI8010" s="230"/>
      <c r="DJ8010" s="230"/>
      <c r="DK8010" s="230"/>
      <c r="DL8010" s="230"/>
      <c r="DM8010" s="230"/>
      <c r="DN8010" s="230"/>
      <c r="DO8010" s="230"/>
      <c r="DP8010" s="230"/>
      <c r="DQ8010" s="230"/>
      <c r="DR8010" s="230"/>
      <c r="DS8010" s="230"/>
    </row>
    <row r="8011" spans="1:123" ht="24" customHeight="1" x14ac:dyDescent="0.2">
      <c r="A8011" s="284"/>
      <c r="B8011" s="103"/>
      <c r="C8011" s="143" t="s">
        <v>604</v>
      </c>
      <c r="D8011" s="104"/>
      <c r="E8011" s="105"/>
      <c r="F8011" s="106"/>
      <c r="G8011" s="285"/>
    </row>
    <row r="8012" spans="1:123" s="229" customFormat="1" ht="24" customHeight="1" x14ac:dyDescent="0.2">
      <c r="A8012" s="224" t="str">
        <f t="shared" ref="A8012:A8025" si="2401">IFERROR(VLOOKUP(C8012,Tabla_Insumos,4,FALSE),"")</f>
        <v/>
      </c>
      <c r="B8012" s="222" t="str">
        <f>IFERROR(VLOOKUP(C8012,Tabla_Insumos,5,FALSE),"")</f>
        <v/>
      </c>
      <c r="C8012" s="223"/>
      <c r="D8012" s="224" t="str">
        <f t="shared" ref="D8012:D8025" si="2402">IFERROR(VLOOKUP(C8012,Tabla_Insumos,2,FALSE),"")</f>
        <v/>
      </c>
      <c r="E8012" s="225"/>
      <c r="F8012" s="226">
        <f t="shared" ref="F8012:F8025" si="2403">IFERROR(VLOOKUP(C8012,Tabla_Insumos,3,FALSE),0)</f>
        <v>0</v>
      </c>
      <c r="G8012" s="286">
        <f>ROUND(E8012*F8012,2)</f>
        <v>0</v>
      </c>
    </row>
    <row r="8013" spans="1:123" s="229" customFormat="1" ht="24" customHeight="1" x14ac:dyDescent="0.2">
      <c r="A8013" s="224" t="str">
        <f t="shared" si="2401"/>
        <v/>
      </c>
      <c r="B8013" s="222" t="str">
        <f t="shared" ref="B8013:B8025" si="2404">IFERROR(VLOOKUP(C8013,Tabla_Insumos,5,FALSE),"")</f>
        <v/>
      </c>
      <c r="C8013" s="223"/>
      <c r="D8013" s="224" t="str">
        <f t="shared" si="2402"/>
        <v/>
      </c>
      <c r="E8013" s="225"/>
      <c r="F8013" s="226">
        <f t="shared" si="2403"/>
        <v>0</v>
      </c>
      <c r="G8013" s="286">
        <f t="shared" ref="G8013:G8025" si="2405">ROUND(E8013*F8013,2)</f>
        <v>0</v>
      </c>
    </row>
    <row r="8014" spans="1:123" s="229" customFormat="1" ht="24" customHeight="1" x14ac:dyDescent="0.2">
      <c r="A8014" s="224" t="str">
        <f t="shared" si="2401"/>
        <v/>
      </c>
      <c r="B8014" s="222" t="str">
        <f t="shared" si="2404"/>
        <v/>
      </c>
      <c r="C8014" s="223"/>
      <c r="D8014" s="224" t="str">
        <f t="shared" si="2402"/>
        <v/>
      </c>
      <c r="E8014" s="225"/>
      <c r="F8014" s="226">
        <f t="shared" si="2403"/>
        <v>0</v>
      </c>
      <c r="G8014" s="286">
        <f t="shared" si="2405"/>
        <v>0</v>
      </c>
    </row>
    <row r="8015" spans="1:123" s="229" customFormat="1" ht="24" customHeight="1" x14ac:dyDescent="0.2">
      <c r="A8015" s="224" t="str">
        <f t="shared" si="2401"/>
        <v/>
      </c>
      <c r="B8015" s="222" t="str">
        <f t="shared" si="2404"/>
        <v/>
      </c>
      <c r="C8015" s="223"/>
      <c r="D8015" s="224" t="str">
        <f t="shared" si="2402"/>
        <v/>
      </c>
      <c r="E8015" s="225"/>
      <c r="F8015" s="226">
        <f t="shared" si="2403"/>
        <v>0</v>
      </c>
      <c r="G8015" s="286">
        <f t="shared" si="2405"/>
        <v>0</v>
      </c>
    </row>
    <row r="8016" spans="1:123" s="229" customFormat="1" ht="24" customHeight="1" x14ac:dyDescent="0.2">
      <c r="A8016" s="224" t="str">
        <f t="shared" si="2401"/>
        <v/>
      </c>
      <c r="B8016" s="222" t="str">
        <f t="shared" si="2404"/>
        <v/>
      </c>
      <c r="C8016" s="223"/>
      <c r="D8016" s="224" t="str">
        <f t="shared" si="2402"/>
        <v/>
      </c>
      <c r="E8016" s="225"/>
      <c r="F8016" s="226">
        <f t="shared" si="2403"/>
        <v>0</v>
      </c>
      <c r="G8016" s="286">
        <f t="shared" si="2405"/>
        <v>0</v>
      </c>
    </row>
    <row r="8017" spans="1:7" s="229" customFormat="1" ht="24" customHeight="1" x14ac:dyDescent="0.2">
      <c r="A8017" s="224" t="str">
        <f t="shared" si="2401"/>
        <v/>
      </c>
      <c r="B8017" s="222" t="str">
        <f t="shared" si="2404"/>
        <v/>
      </c>
      <c r="C8017" s="223"/>
      <c r="D8017" s="224" t="str">
        <f t="shared" si="2402"/>
        <v/>
      </c>
      <c r="E8017" s="225"/>
      <c r="F8017" s="226">
        <f t="shared" si="2403"/>
        <v>0</v>
      </c>
      <c r="G8017" s="286">
        <f t="shared" si="2405"/>
        <v>0</v>
      </c>
    </row>
    <row r="8018" spans="1:7" s="229" customFormat="1" ht="24" customHeight="1" x14ac:dyDescent="0.2">
      <c r="A8018" s="224" t="str">
        <f t="shared" si="2401"/>
        <v/>
      </c>
      <c r="B8018" s="222" t="str">
        <f t="shared" si="2404"/>
        <v/>
      </c>
      <c r="C8018" s="223"/>
      <c r="D8018" s="224" t="str">
        <f t="shared" si="2402"/>
        <v/>
      </c>
      <c r="E8018" s="225"/>
      <c r="F8018" s="226">
        <f t="shared" si="2403"/>
        <v>0</v>
      </c>
      <c r="G8018" s="286">
        <f t="shared" si="2405"/>
        <v>0</v>
      </c>
    </row>
    <row r="8019" spans="1:7" s="229" customFormat="1" ht="24" customHeight="1" x14ac:dyDescent="0.2">
      <c r="A8019" s="224" t="str">
        <f t="shared" si="2401"/>
        <v/>
      </c>
      <c r="B8019" s="222" t="str">
        <f t="shared" si="2404"/>
        <v/>
      </c>
      <c r="C8019" s="223"/>
      <c r="D8019" s="224" t="str">
        <f t="shared" si="2402"/>
        <v/>
      </c>
      <c r="E8019" s="225"/>
      <c r="F8019" s="226">
        <f t="shared" si="2403"/>
        <v>0</v>
      </c>
      <c r="G8019" s="286">
        <f t="shared" si="2405"/>
        <v>0</v>
      </c>
    </row>
    <row r="8020" spans="1:7" s="229" customFormat="1" ht="24" customHeight="1" x14ac:dyDescent="0.2">
      <c r="A8020" s="224" t="str">
        <f t="shared" si="2401"/>
        <v/>
      </c>
      <c r="B8020" s="222" t="str">
        <f t="shared" si="2404"/>
        <v/>
      </c>
      <c r="C8020" s="223"/>
      <c r="D8020" s="224" t="str">
        <f t="shared" si="2402"/>
        <v/>
      </c>
      <c r="E8020" s="225"/>
      <c r="F8020" s="226">
        <f t="shared" si="2403"/>
        <v>0</v>
      </c>
      <c r="G8020" s="286">
        <f t="shared" si="2405"/>
        <v>0</v>
      </c>
    </row>
    <row r="8021" spans="1:7" s="229" customFormat="1" ht="24" customHeight="1" x14ac:dyDescent="0.2">
      <c r="A8021" s="224" t="str">
        <f t="shared" si="2401"/>
        <v/>
      </c>
      <c r="B8021" s="222" t="str">
        <f t="shared" si="2404"/>
        <v/>
      </c>
      <c r="C8021" s="223"/>
      <c r="D8021" s="224" t="str">
        <f t="shared" si="2402"/>
        <v/>
      </c>
      <c r="E8021" s="225"/>
      <c r="F8021" s="226">
        <f t="shared" si="2403"/>
        <v>0</v>
      </c>
      <c r="G8021" s="286">
        <f t="shared" si="2405"/>
        <v>0</v>
      </c>
    </row>
    <row r="8022" spans="1:7" s="229" customFormat="1" ht="24" customHeight="1" x14ac:dyDescent="0.2">
      <c r="A8022" s="224" t="str">
        <f t="shared" si="2401"/>
        <v/>
      </c>
      <c r="B8022" s="222" t="str">
        <f t="shared" si="2404"/>
        <v/>
      </c>
      <c r="C8022" s="223"/>
      <c r="D8022" s="224" t="str">
        <f t="shared" si="2402"/>
        <v/>
      </c>
      <c r="E8022" s="225"/>
      <c r="F8022" s="226">
        <f t="shared" si="2403"/>
        <v>0</v>
      </c>
      <c r="G8022" s="286">
        <f t="shared" si="2405"/>
        <v>0</v>
      </c>
    </row>
    <row r="8023" spans="1:7" s="229" customFormat="1" ht="24" customHeight="1" x14ac:dyDescent="0.2">
      <c r="A8023" s="224" t="str">
        <f t="shared" si="2401"/>
        <v/>
      </c>
      <c r="B8023" s="222" t="str">
        <f t="shared" si="2404"/>
        <v/>
      </c>
      <c r="C8023" s="223"/>
      <c r="D8023" s="224" t="str">
        <f t="shared" si="2402"/>
        <v/>
      </c>
      <c r="E8023" s="225"/>
      <c r="F8023" s="226">
        <f t="shared" si="2403"/>
        <v>0</v>
      </c>
      <c r="G8023" s="286">
        <f t="shared" si="2405"/>
        <v>0</v>
      </c>
    </row>
    <row r="8024" spans="1:7" s="229" customFormat="1" ht="24" customHeight="1" x14ac:dyDescent="0.2">
      <c r="A8024" s="224" t="str">
        <f t="shared" si="2401"/>
        <v/>
      </c>
      <c r="B8024" s="222" t="str">
        <f t="shared" si="2404"/>
        <v/>
      </c>
      <c r="C8024" s="223"/>
      <c r="D8024" s="224" t="str">
        <f t="shared" si="2402"/>
        <v/>
      </c>
      <c r="E8024" s="225"/>
      <c r="F8024" s="226">
        <f t="shared" si="2403"/>
        <v>0</v>
      </c>
      <c r="G8024" s="286">
        <f t="shared" si="2405"/>
        <v>0</v>
      </c>
    </row>
    <row r="8025" spans="1:7" s="229" customFormat="1" ht="24" customHeight="1" x14ac:dyDescent="0.2">
      <c r="A8025" s="224" t="str">
        <f t="shared" si="2401"/>
        <v/>
      </c>
      <c r="B8025" s="222" t="str">
        <f t="shared" si="2404"/>
        <v/>
      </c>
      <c r="C8025" s="223"/>
      <c r="D8025" s="224" t="str">
        <f t="shared" si="2402"/>
        <v/>
      </c>
      <c r="E8025" s="225"/>
      <c r="F8025" s="227">
        <f t="shared" si="2403"/>
        <v>0</v>
      </c>
      <c r="G8025" s="286">
        <f t="shared" si="2405"/>
        <v>0</v>
      </c>
    </row>
    <row r="8026" spans="1:7" ht="24" customHeight="1" x14ac:dyDescent="0.2">
      <c r="A8026" s="287"/>
      <c r="D8026" s="97"/>
      <c r="E8026" s="98"/>
      <c r="F8026" s="273" t="s">
        <v>31</v>
      </c>
      <c r="G8026" s="288">
        <f>SUBTOTAL(9,G8012:G8025)</f>
        <v>0</v>
      </c>
    </row>
    <row r="8027" spans="1:7" ht="24" customHeight="1" x14ac:dyDescent="0.2">
      <c r="A8027" s="287"/>
      <c r="C8027" s="107" t="s">
        <v>605</v>
      </c>
      <c r="D8027" s="97"/>
      <c r="E8027" s="98"/>
      <c r="G8027" s="289"/>
    </row>
    <row r="8028" spans="1:7" s="229" customFormat="1" ht="24" customHeight="1" x14ac:dyDescent="0.2">
      <c r="A8028" s="224" t="str">
        <f t="shared" ref="A8028:A8035" si="2406">IFERROR(VLOOKUP(C8028,Tabla_Insumos,4,FALSE),"")</f>
        <v/>
      </c>
      <c r="B8028" s="222">
        <f t="shared" ref="B8028:B8035" si="2407">IFERROR(VLOOKUP(A8028,Tabla_Indices,5,FALSE),"")</f>
        <v>0</v>
      </c>
      <c r="C8028" s="223"/>
      <c r="D8028" s="224" t="str">
        <f t="shared" ref="D8028:D8035" si="2408">IFERROR(VLOOKUP(C8028,Tabla_Insumos,2,FALSE),"")</f>
        <v/>
      </c>
      <c r="E8028" s="225"/>
      <c r="F8028" s="228">
        <f t="shared" ref="F8028:F8035" si="2409">IFERROR(VLOOKUP(C8028,Tabla_Insumos,3,FALSE),0)</f>
        <v>0</v>
      </c>
      <c r="G8028" s="286">
        <f>ROUND(E8028*F8028,2)</f>
        <v>0</v>
      </c>
    </row>
    <row r="8029" spans="1:7" s="229" customFormat="1" ht="24" customHeight="1" x14ac:dyDescent="0.2">
      <c r="A8029" s="224" t="str">
        <f t="shared" si="2406"/>
        <v/>
      </c>
      <c r="B8029" s="222">
        <f t="shared" si="2407"/>
        <v>0</v>
      </c>
      <c r="C8029" s="223"/>
      <c r="D8029" s="224" t="str">
        <f t="shared" si="2408"/>
        <v/>
      </c>
      <c r="E8029" s="225"/>
      <c r="F8029" s="228">
        <f t="shared" si="2409"/>
        <v>0</v>
      </c>
      <c r="G8029" s="286">
        <f>ROUND(E8029*F8029,2)</f>
        <v>0</v>
      </c>
    </row>
    <row r="8030" spans="1:7" s="229" customFormat="1" ht="24" customHeight="1" x14ac:dyDescent="0.2">
      <c r="A8030" s="224" t="str">
        <f t="shared" si="2406"/>
        <v/>
      </c>
      <c r="B8030" s="222">
        <f t="shared" si="2407"/>
        <v>0</v>
      </c>
      <c r="C8030" s="223"/>
      <c r="D8030" s="224" t="str">
        <f t="shared" si="2408"/>
        <v/>
      </c>
      <c r="E8030" s="225"/>
      <c r="F8030" s="228">
        <f t="shared" si="2409"/>
        <v>0</v>
      </c>
      <c r="G8030" s="286">
        <f t="shared" ref="G8030:G8035" si="2410">ROUND(E8030*F8030,2)</f>
        <v>0</v>
      </c>
    </row>
    <row r="8031" spans="1:7" s="229" customFormat="1" ht="24" customHeight="1" x14ac:dyDescent="0.2">
      <c r="A8031" s="224" t="str">
        <f t="shared" si="2406"/>
        <v/>
      </c>
      <c r="B8031" s="222">
        <f t="shared" si="2407"/>
        <v>0</v>
      </c>
      <c r="C8031" s="223"/>
      <c r="D8031" s="224" t="str">
        <f t="shared" si="2408"/>
        <v/>
      </c>
      <c r="E8031" s="225"/>
      <c r="F8031" s="228">
        <f t="shared" si="2409"/>
        <v>0</v>
      </c>
      <c r="G8031" s="286">
        <f t="shared" si="2410"/>
        <v>0</v>
      </c>
    </row>
    <row r="8032" spans="1:7" s="229" customFormat="1" ht="24" customHeight="1" x14ac:dyDescent="0.2">
      <c r="A8032" s="224" t="str">
        <f t="shared" si="2406"/>
        <v/>
      </c>
      <c r="B8032" s="222">
        <f t="shared" si="2407"/>
        <v>0</v>
      </c>
      <c r="C8032" s="223"/>
      <c r="D8032" s="224" t="str">
        <f t="shared" si="2408"/>
        <v/>
      </c>
      <c r="E8032" s="225"/>
      <c r="F8032" s="226">
        <f t="shared" si="2409"/>
        <v>0</v>
      </c>
      <c r="G8032" s="286">
        <f t="shared" si="2410"/>
        <v>0</v>
      </c>
    </row>
    <row r="8033" spans="1:7" s="229" customFormat="1" ht="24" customHeight="1" x14ac:dyDescent="0.2">
      <c r="A8033" s="224" t="str">
        <f t="shared" si="2406"/>
        <v/>
      </c>
      <c r="B8033" s="222">
        <f t="shared" si="2407"/>
        <v>0</v>
      </c>
      <c r="C8033" s="223"/>
      <c r="D8033" s="224" t="str">
        <f t="shared" si="2408"/>
        <v/>
      </c>
      <c r="E8033" s="225"/>
      <c r="F8033" s="226">
        <f t="shared" si="2409"/>
        <v>0</v>
      </c>
      <c r="G8033" s="286">
        <f t="shared" si="2410"/>
        <v>0</v>
      </c>
    </row>
    <row r="8034" spans="1:7" s="229" customFormat="1" ht="24" customHeight="1" x14ac:dyDescent="0.2">
      <c r="A8034" s="224" t="str">
        <f t="shared" si="2406"/>
        <v/>
      </c>
      <c r="B8034" s="222">
        <f t="shared" si="2407"/>
        <v>0</v>
      </c>
      <c r="C8034" s="223"/>
      <c r="D8034" s="224" t="str">
        <f t="shared" si="2408"/>
        <v/>
      </c>
      <c r="E8034" s="225"/>
      <c r="F8034" s="226">
        <f t="shared" si="2409"/>
        <v>0</v>
      </c>
      <c r="G8034" s="286">
        <f t="shared" si="2410"/>
        <v>0</v>
      </c>
    </row>
    <row r="8035" spans="1:7" s="229" customFormat="1" ht="24" customHeight="1" x14ac:dyDescent="0.2">
      <c r="A8035" s="224" t="str">
        <f t="shared" si="2406"/>
        <v/>
      </c>
      <c r="B8035" s="222">
        <f t="shared" si="2407"/>
        <v>0</v>
      </c>
      <c r="C8035" s="223"/>
      <c r="D8035" s="224" t="str">
        <f t="shared" si="2408"/>
        <v/>
      </c>
      <c r="E8035" s="225"/>
      <c r="F8035" s="226">
        <f t="shared" si="2409"/>
        <v>0</v>
      </c>
      <c r="G8035" s="286">
        <f t="shared" si="2410"/>
        <v>0</v>
      </c>
    </row>
    <row r="8036" spans="1:7" ht="24" customHeight="1" x14ac:dyDescent="0.2">
      <c r="A8036" s="287"/>
      <c r="D8036" s="97"/>
      <c r="E8036" s="98"/>
      <c r="F8036" s="273" t="s">
        <v>32</v>
      </c>
      <c r="G8036" s="288">
        <f>SUBTOTAL(9,G8028:G8035)</f>
        <v>0</v>
      </c>
    </row>
    <row r="8037" spans="1:7" ht="24" customHeight="1" x14ac:dyDescent="0.2">
      <c r="A8037" s="287"/>
      <c r="C8037" s="107" t="s">
        <v>606</v>
      </c>
      <c r="D8037" s="97"/>
      <c r="E8037" s="98"/>
      <c r="G8037" s="289"/>
    </row>
    <row r="8038" spans="1:7" s="229" customFormat="1" ht="24" customHeight="1" x14ac:dyDescent="0.2">
      <c r="A8038" s="224" t="str">
        <f t="shared" ref="A8038:A8046" si="2411">IFERROR(VLOOKUP(C8038,Tabla_Insumos,4,FALSE),"")</f>
        <v/>
      </c>
      <c r="B8038" s="222" t="str">
        <f t="shared" ref="B8038:B8046" si="2412">IFERROR(VLOOKUP(C8038,Tabla_Insumos,5,FALSE),"")</f>
        <v/>
      </c>
      <c r="C8038" s="223"/>
      <c r="D8038" s="224" t="str">
        <f t="shared" ref="D8038:D8046" si="2413">IFERROR(VLOOKUP(C8038,Tabla_Insumos,2,FALSE),"")</f>
        <v/>
      </c>
      <c r="E8038" s="225"/>
      <c r="F8038" s="226">
        <f t="shared" ref="F8038:F8046" si="2414">IFERROR(VLOOKUP(C8038,Tabla_Insumos,3,FALSE),0)</f>
        <v>0</v>
      </c>
      <c r="G8038" s="286">
        <f t="shared" ref="G8038:G8046" si="2415">ROUND(E8038*F8038,2)</f>
        <v>0</v>
      </c>
    </row>
    <row r="8039" spans="1:7" s="229" customFormat="1" ht="24" customHeight="1" x14ac:dyDescent="0.2">
      <c r="A8039" s="224" t="str">
        <f t="shared" si="2411"/>
        <v/>
      </c>
      <c r="B8039" s="222" t="str">
        <f t="shared" si="2412"/>
        <v/>
      </c>
      <c r="C8039" s="223"/>
      <c r="D8039" s="224" t="str">
        <f t="shared" si="2413"/>
        <v/>
      </c>
      <c r="E8039" s="225"/>
      <c r="F8039" s="226">
        <f t="shared" si="2414"/>
        <v>0</v>
      </c>
      <c r="G8039" s="286">
        <f t="shared" si="2415"/>
        <v>0</v>
      </c>
    </row>
    <row r="8040" spans="1:7" s="229" customFormat="1" ht="24" customHeight="1" x14ac:dyDescent="0.2">
      <c r="A8040" s="224" t="str">
        <f t="shared" si="2411"/>
        <v/>
      </c>
      <c r="B8040" s="222" t="str">
        <f t="shared" si="2412"/>
        <v/>
      </c>
      <c r="C8040" s="223"/>
      <c r="D8040" s="224" t="str">
        <f t="shared" si="2413"/>
        <v/>
      </c>
      <c r="E8040" s="225"/>
      <c r="F8040" s="226">
        <f t="shared" si="2414"/>
        <v>0</v>
      </c>
      <c r="G8040" s="286">
        <f t="shared" si="2415"/>
        <v>0</v>
      </c>
    </row>
    <row r="8041" spans="1:7" s="229" customFormat="1" ht="24" customHeight="1" x14ac:dyDescent="0.2">
      <c r="A8041" s="224" t="str">
        <f t="shared" si="2411"/>
        <v/>
      </c>
      <c r="B8041" s="222" t="str">
        <f t="shared" si="2412"/>
        <v/>
      </c>
      <c r="C8041" s="223"/>
      <c r="D8041" s="224" t="str">
        <f t="shared" si="2413"/>
        <v/>
      </c>
      <c r="E8041" s="225"/>
      <c r="F8041" s="226">
        <f t="shared" si="2414"/>
        <v>0</v>
      </c>
      <c r="G8041" s="286">
        <f t="shared" si="2415"/>
        <v>0</v>
      </c>
    </row>
    <row r="8042" spans="1:7" s="229" customFormat="1" ht="24" customHeight="1" x14ac:dyDescent="0.2">
      <c r="A8042" s="224" t="str">
        <f t="shared" si="2411"/>
        <v/>
      </c>
      <c r="B8042" s="222" t="str">
        <f t="shared" si="2412"/>
        <v/>
      </c>
      <c r="C8042" s="223"/>
      <c r="D8042" s="224" t="str">
        <f t="shared" si="2413"/>
        <v/>
      </c>
      <c r="E8042" s="225"/>
      <c r="F8042" s="226">
        <f t="shared" si="2414"/>
        <v>0</v>
      </c>
      <c r="G8042" s="286">
        <f t="shared" si="2415"/>
        <v>0</v>
      </c>
    </row>
    <row r="8043" spans="1:7" s="229" customFormat="1" ht="24" customHeight="1" x14ac:dyDescent="0.2">
      <c r="A8043" s="224" t="str">
        <f t="shared" si="2411"/>
        <v/>
      </c>
      <c r="B8043" s="222" t="str">
        <f t="shared" si="2412"/>
        <v/>
      </c>
      <c r="C8043" s="223"/>
      <c r="D8043" s="224" t="str">
        <f t="shared" si="2413"/>
        <v/>
      </c>
      <c r="E8043" s="225"/>
      <c r="F8043" s="226">
        <f t="shared" si="2414"/>
        <v>0</v>
      </c>
      <c r="G8043" s="286">
        <f t="shared" si="2415"/>
        <v>0</v>
      </c>
    </row>
    <row r="8044" spans="1:7" s="229" customFormat="1" ht="24" customHeight="1" x14ac:dyDescent="0.2">
      <c r="A8044" s="224" t="str">
        <f t="shared" si="2411"/>
        <v/>
      </c>
      <c r="B8044" s="222" t="str">
        <f t="shared" si="2412"/>
        <v/>
      </c>
      <c r="C8044" s="223"/>
      <c r="D8044" s="224" t="str">
        <f t="shared" si="2413"/>
        <v/>
      </c>
      <c r="E8044" s="225"/>
      <c r="F8044" s="226">
        <f t="shared" si="2414"/>
        <v>0</v>
      </c>
      <c r="G8044" s="286">
        <f t="shared" si="2415"/>
        <v>0</v>
      </c>
    </row>
    <row r="8045" spans="1:7" s="229" customFormat="1" ht="24" customHeight="1" x14ac:dyDescent="0.2">
      <c r="A8045" s="224" t="str">
        <f t="shared" si="2411"/>
        <v/>
      </c>
      <c r="B8045" s="222" t="str">
        <f t="shared" si="2412"/>
        <v/>
      </c>
      <c r="C8045" s="223"/>
      <c r="D8045" s="224" t="str">
        <f t="shared" si="2413"/>
        <v/>
      </c>
      <c r="E8045" s="225"/>
      <c r="F8045" s="226">
        <f t="shared" si="2414"/>
        <v>0</v>
      </c>
      <c r="G8045" s="286">
        <f t="shared" si="2415"/>
        <v>0</v>
      </c>
    </row>
    <row r="8046" spans="1:7" s="229" customFormat="1" ht="24" customHeight="1" x14ac:dyDescent="0.2">
      <c r="A8046" s="224" t="str">
        <f t="shared" si="2411"/>
        <v/>
      </c>
      <c r="B8046" s="222" t="str">
        <f t="shared" si="2412"/>
        <v/>
      </c>
      <c r="C8046" s="223"/>
      <c r="D8046" s="224" t="str">
        <f t="shared" si="2413"/>
        <v/>
      </c>
      <c r="E8046" s="225"/>
      <c r="F8046" s="226">
        <f t="shared" si="2414"/>
        <v>0</v>
      </c>
      <c r="G8046" s="286">
        <f t="shared" si="2415"/>
        <v>0</v>
      </c>
    </row>
    <row r="8047" spans="1:7" ht="24" customHeight="1" x14ac:dyDescent="0.2">
      <c r="A8047" s="290"/>
      <c r="B8047" s="97"/>
      <c r="D8047" s="97"/>
      <c r="E8047" s="98"/>
      <c r="F8047" s="273" t="s">
        <v>33</v>
      </c>
      <c r="G8047" s="288">
        <f>SUBTOTAL(9,G8038:G8046)</f>
        <v>0</v>
      </c>
    </row>
    <row r="8048" spans="1:7" ht="24" customHeight="1" x14ac:dyDescent="0.2">
      <c r="A8048" s="291"/>
      <c r="B8048" s="97"/>
      <c r="D8048" s="97"/>
      <c r="E8048" s="98"/>
      <c r="G8048" s="289"/>
    </row>
    <row r="8049" spans="1:123" ht="24" customHeight="1" x14ac:dyDescent="0.2">
      <c r="A8049" s="292" t="str">
        <f>B8007</f>
        <v/>
      </c>
      <c r="B8049" s="293" t="str">
        <f>C8007</f>
        <v/>
      </c>
      <c r="C8049" s="104"/>
      <c r="D8049" s="104" t="s">
        <v>34</v>
      </c>
      <c r="E8049" s="105"/>
      <c r="F8049" s="295" t="s">
        <v>35</v>
      </c>
      <c r="G8049" s="294">
        <f>SUBTOTAL(9,G8012:G8048)</f>
        <v>0</v>
      </c>
    </row>
    <row r="8051" spans="1:123" ht="24" customHeight="1" x14ac:dyDescent="0.2">
      <c r="A8051" s="274" t="s">
        <v>37</v>
      </c>
      <c r="B8051" s="275"/>
      <c r="C8051" s="275"/>
      <c r="D8051" s="275"/>
      <c r="E8051" s="275"/>
      <c r="F8051" s="275"/>
      <c r="G8051" s="276"/>
    </row>
    <row r="8052" spans="1:123" ht="24" customHeight="1" x14ac:dyDescent="0.2">
      <c r="A8052" s="277" t="s">
        <v>602</v>
      </c>
      <c r="B8052" s="93" t="str">
        <f>Comitente</f>
        <v>DIRECCION PROVINCIAL DE ESPACIOS VERDES</v>
      </c>
      <c r="C8052" s="89"/>
      <c r="D8052" s="94"/>
      <c r="E8052" s="94"/>
      <c r="F8052" s="95"/>
      <c r="G8052" s="278"/>
    </row>
    <row r="8053" spans="1:123" ht="24" customHeight="1" x14ac:dyDescent="0.2">
      <c r="A8053" s="277" t="s">
        <v>603</v>
      </c>
      <c r="B8053" s="93">
        <f>Contratista</f>
        <v>0</v>
      </c>
      <c r="C8053" s="90"/>
      <c r="D8053" s="90"/>
      <c r="E8053" s="90"/>
      <c r="F8053" s="96"/>
      <c r="G8053" s="279"/>
    </row>
    <row r="8054" spans="1:123" ht="24" customHeight="1" x14ac:dyDescent="0.2">
      <c r="A8054" s="277" t="s">
        <v>24</v>
      </c>
      <c r="B8054" s="93" t="str">
        <f>Obra</f>
        <v>EXTRACCION DE MANGRULLO EXISTENTE, PROVISION DE NUEVO MANGRULLO Y REFUNCIONALIZACION DE JUEGOS DE NIÑOS EN PARQUE DE MAYO</v>
      </c>
      <c r="C8054" s="90"/>
      <c r="D8054" s="90"/>
      <c r="E8054" s="90"/>
      <c r="F8054" s="96" t="s">
        <v>38</v>
      </c>
      <c r="G8054" s="280">
        <f>Fecha_Base</f>
        <v>44865</v>
      </c>
    </row>
    <row r="8055" spans="1:123" ht="24" customHeight="1" x14ac:dyDescent="0.2">
      <c r="A8055" s="281" t="s">
        <v>601</v>
      </c>
      <c r="B8055" s="91" t="str">
        <f>Ubicación</f>
        <v>CAPITAL</v>
      </c>
      <c r="C8055" s="91"/>
      <c r="D8055" s="97"/>
      <c r="E8055" s="98"/>
      <c r="G8055" s="282"/>
    </row>
    <row r="8056" spans="1:123" ht="24" customHeight="1" x14ac:dyDescent="0.2">
      <c r="A8056" s="281" t="s">
        <v>39</v>
      </c>
      <c r="B8056" s="100" t="str">
        <f>IFERROR(VALUE(LEFT(B8057,FIND(".",B8057)-1)),"")</f>
        <v/>
      </c>
      <c r="C8056" s="92" t="str">
        <f>IFERROR(VLOOKUP(B8056,Tabla_CyP,2,FALSE),"")</f>
        <v/>
      </c>
      <c r="E8056" s="98"/>
      <c r="G8056" s="282"/>
    </row>
    <row r="8057" spans="1:123" ht="24" customHeight="1" x14ac:dyDescent="0.2">
      <c r="A8057" s="281" t="s">
        <v>25</v>
      </c>
      <c r="B8057" s="101" t="str">
        <f>IFERROR(VLOOKUP(COUNTIF($A$1:A8057,"ANALISIS DE PRECIOS"),Tabla_NumeroItem,2,FALSE),"")</f>
        <v/>
      </c>
      <c r="C8057" s="92" t="str">
        <f>IFERROR(VLOOKUP(B8057,Tabla_CyP,2,FALSE),"")</f>
        <v/>
      </c>
      <c r="D8057" s="97"/>
      <c r="E8057" s="98"/>
      <c r="F8057" s="96" t="s">
        <v>26</v>
      </c>
      <c r="G8057" s="283" t="str">
        <f>IFERROR(VLOOKUP(B8057,Tabla_CyP,4,FALSE),"")</f>
        <v/>
      </c>
    </row>
    <row r="8058" spans="1:123" ht="24" customHeight="1" x14ac:dyDescent="0.2">
      <c r="A8058" s="281"/>
      <c r="B8058" s="91"/>
      <c r="D8058" s="97"/>
      <c r="E8058" s="98"/>
      <c r="G8058" s="282"/>
    </row>
    <row r="8059" spans="1:123" ht="24" customHeight="1" x14ac:dyDescent="0.2">
      <c r="A8059" s="334" t="s">
        <v>507</v>
      </c>
      <c r="B8059" s="335"/>
      <c r="C8059" s="336" t="s">
        <v>0</v>
      </c>
      <c r="D8059" s="336" t="s">
        <v>27</v>
      </c>
      <c r="E8059" s="338" t="s">
        <v>28</v>
      </c>
      <c r="F8059" s="340" t="s">
        <v>29</v>
      </c>
      <c r="G8059" s="340" t="s">
        <v>30</v>
      </c>
    </row>
    <row r="8060" spans="1:123" s="97" customFormat="1" ht="24" customHeight="1" x14ac:dyDescent="0.2">
      <c r="A8060" s="102" t="s">
        <v>508</v>
      </c>
      <c r="B8060" s="102" t="s">
        <v>509</v>
      </c>
      <c r="C8060" s="337"/>
      <c r="D8060" s="337"/>
      <c r="E8060" s="339"/>
      <c r="F8060" s="341"/>
      <c r="G8060" s="341"/>
      <c r="H8060" s="230"/>
      <c r="I8060" s="230"/>
      <c r="J8060" s="230"/>
      <c r="K8060" s="230"/>
      <c r="L8060" s="230"/>
      <c r="M8060" s="230"/>
      <c r="N8060" s="230"/>
      <c r="O8060" s="230"/>
      <c r="P8060" s="230"/>
      <c r="Q8060" s="230"/>
      <c r="R8060" s="230"/>
      <c r="S8060" s="230"/>
      <c r="T8060" s="230"/>
      <c r="U8060" s="230"/>
      <c r="V8060" s="230"/>
      <c r="W8060" s="230"/>
      <c r="X8060" s="230"/>
      <c r="Y8060" s="230"/>
      <c r="Z8060" s="230"/>
      <c r="AA8060" s="230"/>
      <c r="AB8060" s="230"/>
      <c r="AC8060" s="230"/>
      <c r="AD8060" s="230"/>
      <c r="AE8060" s="230"/>
      <c r="AF8060" s="230"/>
      <c r="AG8060" s="230"/>
      <c r="AH8060" s="230"/>
      <c r="AI8060" s="230"/>
      <c r="AJ8060" s="230"/>
      <c r="AK8060" s="230"/>
      <c r="AL8060" s="230"/>
      <c r="AM8060" s="230"/>
      <c r="AN8060" s="230"/>
      <c r="AO8060" s="230"/>
      <c r="AP8060" s="230"/>
      <c r="AQ8060" s="230"/>
      <c r="AR8060" s="230"/>
      <c r="AS8060" s="230"/>
      <c r="AT8060" s="230"/>
      <c r="AU8060" s="230"/>
      <c r="AV8060" s="230"/>
      <c r="AW8060" s="230"/>
      <c r="AX8060" s="230"/>
      <c r="AY8060" s="230"/>
      <c r="AZ8060" s="230"/>
      <c r="BA8060" s="230"/>
      <c r="BB8060" s="230"/>
      <c r="BC8060" s="230"/>
      <c r="BD8060" s="230"/>
      <c r="BE8060" s="230"/>
      <c r="BF8060" s="230"/>
      <c r="BG8060" s="230"/>
      <c r="BH8060" s="230"/>
      <c r="BI8060" s="230"/>
      <c r="BJ8060" s="230"/>
      <c r="BK8060" s="230"/>
      <c r="BL8060" s="230"/>
      <c r="BM8060" s="230"/>
      <c r="BN8060" s="230"/>
      <c r="BO8060" s="230"/>
      <c r="BP8060" s="230"/>
      <c r="BQ8060" s="230"/>
      <c r="BR8060" s="230"/>
      <c r="BS8060" s="230"/>
      <c r="BT8060" s="230"/>
      <c r="BU8060" s="230"/>
      <c r="BV8060" s="230"/>
      <c r="BW8060" s="230"/>
      <c r="BX8060" s="230"/>
      <c r="BY8060" s="230"/>
      <c r="BZ8060" s="230"/>
      <c r="CA8060" s="230"/>
      <c r="CB8060" s="230"/>
      <c r="CC8060" s="230"/>
      <c r="CD8060" s="230"/>
      <c r="CE8060" s="230"/>
      <c r="CF8060" s="230"/>
      <c r="CG8060" s="230"/>
      <c r="CH8060" s="230"/>
      <c r="CI8060" s="230"/>
      <c r="CJ8060" s="230"/>
      <c r="CK8060" s="230"/>
      <c r="CL8060" s="230"/>
      <c r="CM8060" s="230"/>
      <c r="CN8060" s="230"/>
      <c r="CO8060" s="230"/>
      <c r="CP8060" s="230"/>
      <c r="CQ8060" s="230"/>
      <c r="CR8060" s="230"/>
      <c r="CS8060" s="230"/>
      <c r="CT8060" s="230"/>
      <c r="CU8060" s="230"/>
      <c r="CV8060" s="230"/>
      <c r="CW8060" s="230"/>
      <c r="CX8060" s="230"/>
      <c r="CY8060" s="230"/>
      <c r="CZ8060" s="230"/>
      <c r="DA8060" s="230"/>
      <c r="DB8060" s="230"/>
      <c r="DC8060" s="230"/>
      <c r="DD8060" s="230"/>
      <c r="DE8060" s="230"/>
      <c r="DF8060" s="230"/>
      <c r="DG8060" s="230"/>
      <c r="DH8060" s="230"/>
      <c r="DI8060" s="230"/>
      <c r="DJ8060" s="230"/>
      <c r="DK8060" s="230"/>
      <c r="DL8060" s="230"/>
      <c r="DM8060" s="230"/>
      <c r="DN8060" s="230"/>
      <c r="DO8060" s="230"/>
      <c r="DP8060" s="230"/>
      <c r="DQ8060" s="230"/>
      <c r="DR8060" s="230"/>
      <c r="DS8060" s="230"/>
    </row>
    <row r="8061" spans="1:123" ht="24" customHeight="1" x14ac:dyDescent="0.2">
      <c r="A8061" s="284"/>
      <c r="B8061" s="103"/>
      <c r="C8061" s="143" t="s">
        <v>604</v>
      </c>
      <c r="D8061" s="104"/>
      <c r="E8061" s="105"/>
      <c r="F8061" s="106"/>
      <c r="G8061" s="285"/>
    </row>
    <row r="8062" spans="1:123" s="229" customFormat="1" ht="24" customHeight="1" x14ac:dyDescent="0.2">
      <c r="A8062" s="224" t="str">
        <f t="shared" ref="A8062:A8075" si="2416">IFERROR(VLOOKUP(C8062,Tabla_Insumos,4,FALSE),"")</f>
        <v/>
      </c>
      <c r="B8062" s="222" t="str">
        <f>IFERROR(VLOOKUP(C8062,Tabla_Insumos,5,FALSE),"")</f>
        <v/>
      </c>
      <c r="C8062" s="223"/>
      <c r="D8062" s="224" t="str">
        <f t="shared" ref="D8062:D8075" si="2417">IFERROR(VLOOKUP(C8062,Tabla_Insumos,2,FALSE),"")</f>
        <v/>
      </c>
      <c r="E8062" s="225"/>
      <c r="F8062" s="226">
        <f t="shared" ref="F8062:F8075" si="2418">IFERROR(VLOOKUP(C8062,Tabla_Insumos,3,FALSE),0)</f>
        <v>0</v>
      </c>
      <c r="G8062" s="286">
        <f>ROUND(E8062*F8062,2)</f>
        <v>0</v>
      </c>
    </row>
    <row r="8063" spans="1:123" s="229" customFormat="1" ht="24" customHeight="1" x14ac:dyDescent="0.2">
      <c r="A8063" s="224" t="str">
        <f t="shared" si="2416"/>
        <v/>
      </c>
      <c r="B8063" s="222" t="str">
        <f t="shared" ref="B8063:B8075" si="2419">IFERROR(VLOOKUP(C8063,Tabla_Insumos,5,FALSE),"")</f>
        <v/>
      </c>
      <c r="C8063" s="223"/>
      <c r="D8063" s="224" t="str">
        <f t="shared" si="2417"/>
        <v/>
      </c>
      <c r="E8063" s="225"/>
      <c r="F8063" s="226">
        <f t="shared" si="2418"/>
        <v>0</v>
      </c>
      <c r="G8063" s="286">
        <f t="shared" ref="G8063:G8075" si="2420">ROUND(E8063*F8063,2)</f>
        <v>0</v>
      </c>
    </row>
    <row r="8064" spans="1:123" s="229" customFormat="1" ht="24" customHeight="1" x14ac:dyDescent="0.2">
      <c r="A8064" s="224" t="str">
        <f t="shared" si="2416"/>
        <v/>
      </c>
      <c r="B8064" s="222" t="str">
        <f t="shared" si="2419"/>
        <v/>
      </c>
      <c r="C8064" s="223"/>
      <c r="D8064" s="224" t="str">
        <f t="shared" si="2417"/>
        <v/>
      </c>
      <c r="E8064" s="225"/>
      <c r="F8064" s="226">
        <f t="shared" si="2418"/>
        <v>0</v>
      </c>
      <c r="G8064" s="286">
        <f t="shared" si="2420"/>
        <v>0</v>
      </c>
    </row>
    <row r="8065" spans="1:7" s="229" customFormat="1" ht="24" customHeight="1" x14ac:dyDescent="0.2">
      <c r="A8065" s="224" t="str">
        <f t="shared" si="2416"/>
        <v/>
      </c>
      <c r="B8065" s="222" t="str">
        <f t="shared" si="2419"/>
        <v/>
      </c>
      <c r="C8065" s="223"/>
      <c r="D8065" s="224" t="str">
        <f t="shared" si="2417"/>
        <v/>
      </c>
      <c r="E8065" s="225"/>
      <c r="F8065" s="226">
        <f t="shared" si="2418"/>
        <v>0</v>
      </c>
      <c r="G8065" s="286">
        <f t="shared" si="2420"/>
        <v>0</v>
      </c>
    </row>
    <row r="8066" spans="1:7" s="229" customFormat="1" ht="24" customHeight="1" x14ac:dyDescent="0.2">
      <c r="A8066" s="224" t="str">
        <f t="shared" si="2416"/>
        <v/>
      </c>
      <c r="B8066" s="222" t="str">
        <f t="shared" si="2419"/>
        <v/>
      </c>
      <c r="C8066" s="223"/>
      <c r="D8066" s="224" t="str">
        <f t="shared" si="2417"/>
        <v/>
      </c>
      <c r="E8066" s="225"/>
      <c r="F8066" s="226">
        <f t="shared" si="2418"/>
        <v>0</v>
      </c>
      <c r="G8066" s="286">
        <f t="shared" si="2420"/>
        <v>0</v>
      </c>
    </row>
    <row r="8067" spans="1:7" s="229" customFormat="1" ht="24" customHeight="1" x14ac:dyDescent="0.2">
      <c r="A8067" s="224" t="str">
        <f t="shared" si="2416"/>
        <v/>
      </c>
      <c r="B8067" s="222" t="str">
        <f t="shared" si="2419"/>
        <v/>
      </c>
      <c r="C8067" s="223"/>
      <c r="D8067" s="224" t="str">
        <f t="shared" si="2417"/>
        <v/>
      </c>
      <c r="E8067" s="225"/>
      <c r="F8067" s="226">
        <f t="shared" si="2418"/>
        <v>0</v>
      </c>
      <c r="G8067" s="286">
        <f t="shared" si="2420"/>
        <v>0</v>
      </c>
    </row>
    <row r="8068" spans="1:7" s="229" customFormat="1" ht="24" customHeight="1" x14ac:dyDescent="0.2">
      <c r="A8068" s="224" t="str">
        <f t="shared" si="2416"/>
        <v/>
      </c>
      <c r="B8068" s="222" t="str">
        <f t="shared" si="2419"/>
        <v/>
      </c>
      <c r="C8068" s="223"/>
      <c r="D8068" s="224" t="str">
        <f t="shared" si="2417"/>
        <v/>
      </c>
      <c r="E8068" s="225"/>
      <c r="F8068" s="226">
        <f t="shared" si="2418"/>
        <v>0</v>
      </c>
      <c r="G8068" s="286">
        <f t="shared" si="2420"/>
        <v>0</v>
      </c>
    </row>
    <row r="8069" spans="1:7" s="229" customFormat="1" ht="24" customHeight="1" x14ac:dyDescent="0.2">
      <c r="A8069" s="224" t="str">
        <f t="shared" si="2416"/>
        <v/>
      </c>
      <c r="B8069" s="222" t="str">
        <f t="shared" si="2419"/>
        <v/>
      </c>
      <c r="C8069" s="223"/>
      <c r="D8069" s="224" t="str">
        <f t="shared" si="2417"/>
        <v/>
      </c>
      <c r="E8069" s="225"/>
      <c r="F8069" s="226">
        <f t="shared" si="2418"/>
        <v>0</v>
      </c>
      <c r="G8069" s="286">
        <f t="shared" si="2420"/>
        <v>0</v>
      </c>
    </row>
    <row r="8070" spans="1:7" s="229" customFormat="1" ht="24" customHeight="1" x14ac:dyDescent="0.2">
      <c r="A8070" s="224" t="str">
        <f t="shared" si="2416"/>
        <v/>
      </c>
      <c r="B8070" s="222" t="str">
        <f t="shared" si="2419"/>
        <v/>
      </c>
      <c r="C8070" s="223"/>
      <c r="D8070" s="224" t="str">
        <f t="shared" si="2417"/>
        <v/>
      </c>
      <c r="E8070" s="225"/>
      <c r="F8070" s="226">
        <f t="shared" si="2418"/>
        <v>0</v>
      </c>
      <c r="G8070" s="286">
        <f t="shared" si="2420"/>
        <v>0</v>
      </c>
    </row>
    <row r="8071" spans="1:7" s="229" customFormat="1" ht="24" customHeight="1" x14ac:dyDescent="0.2">
      <c r="A8071" s="224" t="str">
        <f t="shared" si="2416"/>
        <v/>
      </c>
      <c r="B8071" s="222" t="str">
        <f t="shared" si="2419"/>
        <v/>
      </c>
      <c r="C8071" s="223"/>
      <c r="D8071" s="224" t="str">
        <f t="shared" si="2417"/>
        <v/>
      </c>
      <c r="E8071" s="225"/>
      <c r="F8071" s="226">
        <f t="shared" si="2418"/>
        <v>0</v>
      </c>
      <c r="G8071" s="286">
        <f t="shared" si="2420"/>
        <v>0</v>
      </c>
    </row>
    <row r="8072" spans="1:7" s="229" customFormat="1" ht="24" customHeight="1" x14ac:dyDescent="0.2">
      <c r="A8072" s="224" t="str">
        <f t="shared" si="2416"/>
        <v/>
      </c>
      <c r="B8072" s="222" t="str">
        <f t="shared" si="2419"/>
        <v/>
      </c>
      <c r="C8072" s="223"/>
      <c r="D8072" s="224" t="str">
        <f t="shared" si="2417"/>
        <v/>
      </c>
      <c r="E8072" s="225"/>
      <c r="F8072" s="226">
        <f t="shared" si="2418"/>
        <v>0</v>
      </c>
      <c r="G8072" s="286">
        <f t="shared" si="2420"/>
        <v>0</v>
      </c>
    </row>
    <row r="8073" spans="1:7" s="229" customFormat="1" ht="24" customHeight="1" x14ac:dyDescent="0.2">
      <c r="A8073" s="224" t="str">
        <f t="shared" si="2416"/>
        <v/>
      </c>
      <c r="B8073" s="222" t="str">
        <f t="shared" si="2419"/>
        <v/>
      </c>
      <c r="C8073" s="223"/>
      <c r="D8073" s="224" t="str">
        <f t="shared" si="2417"/>
        <v/>
      </c>
      <c r="E8073" s="225"/>
      <c r="F8073" s="226">
        <f t="shared" si="2418"/>
        <v>0</v>
      </c>
      <c r="G8073" s="286">
        <f t="shared" si="2420"/>
        <v>0</v>
      </c>
    </row>
    <row r="8074" spans="1:7" s="229" customFormat="1" ht="24" customHeight="1" x14ac:dyDescent="0.2">
      <c r="A8074" s="224" t="str">
        <f t="shared" si="2416"/>
        <v/>
      </c>
      <c r="B8074" s="222" t="str">
        <f t="shared" si="2419"/>
        <v/>
      </c>
      <c r="C8074" s="223"/>
      <c r="D8074" s="224" t="str">
        <f t="shared" si="2417"/>
        <v/>
      </c>
      <c r="E8074" s="225"/>
      <c r="F8074" s="226">
        <f t="shared" si="2418"/>
        <v>0</v>
      </c>
      <c r="G8074" s="286">
        <f t="shared" si="2420"/>
        <v>0</v>
      </c>
    </row>
    <row r="8075" spans="1:7" s="229" customFormat="1" ht="24" customHeight="1" x14ac:dyDescent="0.2">
      <c r="A8075" s="224" t="str">
        <f t="shared" si="2416"/>
        <v/>
      </c>
      <c r="B8075" s="222" t="str">
        <f t="shared" si="2419"/>
        <v/>
      </c>
      <c r="C8075" s="223"/>
      <c r="D8075" s="224" t="str">
        <f t="shared" si="2417"/>
        <v/>
      </c>
      <c r="E8075" s="225"/>
      <c r="F8075" s="227">
        <f t="shared" si="2418"/>
        <v>0</v>
      </c>
      <c r="G8075" s="286">
        <f t="shared" si="2420"/>
        <v>0</v>
      </c>
    </row>
    <row r="8076" spans="1:7" ht="24" customHeight="1" x14ac:dyDescent="0.2">
      <c r="A8076" s="287"/>
      <c r="D8076" s="97"/>
      <c r="E8076" s="98"/>
      <c r="F8076" s="273" t="s">
        <v>31</v>
      </c>
      <c r="G8076" s="288">
        <f>SUBTOTAL(9,G8062:G8075)</f>
        <v>0</v>
      </c>
    </row>
    <row r="8077" spans="1:7" ht="24" customHeight="1" x14ac:dyDescent="0.2">
      <c r="A8077" s="287"/>
      <c r="C8077" s="107" t="s">
        <v>605</v>
      </c>
      <c r="D8077" s="97"/>
      <c r="E8077" s="98"/>
      <c r="G8077" s="289"/>
    </row>
    <row r="8078" spans="1:7" s="229" customFormat="1" ht="24" customHeight="1" x14ac:dyDescent="0.2">
      <c r="A8078" s="224" t="str">
        <f t="shared" ref="A8078:A8085" si="2421">IFERROR(VLOOKUP(C8078,Tabla_Insumos,4,FALSE),"")</f>
        <v/>
      </c>
      <c r="B8078" s="222">
        <f t="shared" ref="B8078:B8085" si="2422">IFERROR(VLOOKUP(A8078,Tabla_Indices,5,FALSE),"")</f>
        <v>0</v>
      </c>
      <c r="C8078" s="223"/>
      <c r="D8078" s="224" t="str">
        <f t="shared" ref="D8078:D8085" si="2423">IFERROR(VLOOKUP(C8078,Tabla_Insumos,2,FALSE),"")</f>
        <v/>
      </c>
      <c r="E8078" s="225"/>
      <c r="F8078" s="228">
        <f t="shared" ref="F8078:F8085" si="2424">IFERROR(VLOOKUP(C8078,Tabla_Insumos,3,FALSE),0)</f>
        <v>0</v>
      </c>
      <c r="G8078" s="286">
        <f>ROUND(E8078*F8078,2)</f>
        <v>0</v>
      </c>
    </row>
    <row r="8079" spans="1:7" s="229" customFormat="1" ht="24" customHeight="1" x14ac:dyDescent="0.2">
      <c r="A8079" s="224" t="str">
        <f t="shared" si="2421"/>
        <v/>
      </c>
      <c r="B8079" s="222">
        <f t="shared" si="2422"/>
        <v>0</v>
      </c>
      <c r="C8079" s="223"/>
      <c r="D8079" s="224" t="str">
        <f t="shared" si="2423"/>
        <v/>
      </c>
      <c r="E8079" s="225"/>
      <c r="F8079" s="228">
        <f t="shared" si="2424"/>
        <v>0</v>
      </c>
      <c r="G8079" s="286">
        <f>ROUND(E8079*F8079,2)</f>
        <v>0</v>
      </c>
    </row>
    <row r="8080" spans="1:7" s="229" customFormat="1" ht="24" customHeight="1" x14ac:dyDescent="0.2">
      <c r="A8080" s="224" t="str">
        <f t="shared" si="2421"/>
        <v/>
      </c>
      <c r="B8080" s="222">
        <f t="shared" si="2422"/>
        <v>0</v>
      </c>
      <c r="C8080" s="223"/>
      <c r="D8080" s="224" t="str">
        <f t="shared" si="2423"/>
        <v/>
      </c>
      <c r="E8080" s="225"/>
      <c r="F8080" s="228">
        <f t="shared" si="2424"/>
        <v>0</v>
      </c>
      <c r="G8080" s="286">
        <f t="shared" ref="G8080:G8085" si="2425">ROUND(E8080*F8080,2)</f>
        <v>0</v>
      </c>
    </row>
    <row r="8081" spans="1:7" s="229" customFormat="1" ht="24" customHeight="1" x14ac:dyDescent="0.2">
      <c r="A8081" s="224" t="str">
        <f t="shared" si="2421"/>
        <v/>
      </c>
      <c r="B8081" s="222">
        <f t="shared" si="2422"/>
        <v>0</v>
      </c>
      <c r="C8081" s="223"/>
      <c r="D8081" s="224" t="str">
        <f t="shared" si="2423"/>
        <v/>
      </c>
      <c r="E8081" s="225"/>
      <c r="F8081" s="228">
        <f t="shared" si="2424"/>
        <v>0</v>
      </c>
      <c r="G8081" s="286">
        <f t="shared" si="2425"/>
        <v>0</v>
      </c>
    </row>
    <row r="8082" spans="1:7" s="229" customFormat="1" ht="24" customHeight="1" x14ac:dyDescent="0.2">
      <c r="A8082" s="224" t="str">
        <f t="shared" si="2421"/>
        <v/>
      </c>
      <c r="B8082" s="222">
        <f t="shared" si="2422"/>
        <v>0</v>
      </c>
      <c r="C8082" s="223"/>
      <c r="D8082" s="224" t="str">
        <f t="shared" si="2423"/>
        <v/>
      </c>
      <c r="E8082" s="225"/>
      <c r="F8082" s="226">
        <f t="shared" si="2424"/>
        <v>0</v>
      </c>
      <c r="G8082" s="286">
        <f t="shared" si="2425"/>
        <v>0</v>
      </c>
    </row>
    <row r="8083" spans="1:7" s="229" customFormat="1" ht="24" customHeight="1" x14ac:dyDescent="0.2">
      <c r="A8083" s="224" t="str">
        <f t="shared" si="2421"/>
        <v/>
      </c>
      <c r="B8083" s="222">
        <f t="shared" si="2422"/>
        <v>0</v>
      </c>
      <c r="C8083" s="223"/>
      <c r="D8083" s="224" t="str">
        <f t="shared" si="2423"/>
        <v/>
      </c>
      <c r="E8083" s="225"/>
      <c r="F8083" s="226">
        <f t="shared" si="2424"/>
        <v>0</v>
      </c>
      <c r="G8083" s="286">
        <f t="shared" si="2425"/>
        <v>0</v>
      </c>
    </row>
    <row r="8084" spans="1:7" s="229" customFormat="1" ht="24" customHeight="1" x14ac:dyDescent="0.2">
      <c r="A8084" s="224" t="str">
        <f t="shared" si="2421"/>
        <v/>
      </c>
      <c r="B8084" s="222">
        <f t="shared" si="2422"/>
        <v>0</v>
      </c>
      <c r="C8084" s="223"/>
      <c r="D8084" s="224" t="str">
        <f t="shared" si="2423"/>
        <v/>
      </c>
      <c r="E8084" s="225"/>
      <c r="F8084" s="226">
        <f t="shared" si="2424"/>
        <v>0</v>
      </c>
      <c r="G8084" s="286">
        <f t="shared" si="2425"/>
        <v>0</v>
      </c>
    </row>
    <row r="8085" spans="1:7" s="229" customFormat="1" ht="24" customHeight="1" x14ac:dyDescent="0.2">
      <c r="A8085" s="224" t="str">
        <f t="shared" si="2421"/>
        <v/>
      </c>
      <c r="B8085" s="222">
        <f t="shared" si="2422"/>
        <v>0</v>
      </c>
      <c r="C8085" s="223"/>
      <c r="D8085" s="224" t="str">
        <f t="shared" si="2423"/>
        <v/>
      </c>
      <c r="E8085" s="225"/>
      <c r="F8085" s="226">
        <f t="shared" si="2424"/>
        <v>0</v>
      </c>
      <c r="G8085" s="286">
        <f t="shared" si="2425"/>
        <v>0</v>
      </c>
    </row>
    <row r="8086" spans="1:7" ht="24" customHeight="1" x14ac:dyDescent="0.2">
      <c r="A8086" s="287"/>
      <c r="D8086" s="97"/>
      <c r="E8086" s="98"/>
      <c r="F8086" s="273" t="s">
        <v>32</v>
      </c>
      <c r="G8086" s="288">
        <f>SUBTOTAL(9,G8078:G8085)</f>
        <v>0</v>
      </c>
    </row>
    <row r="8087" spans="1:7" ht="24" customHeight="1" x14ac:dyDescent="0.2">
      <c r="A8087" s="287"/>
      <c r="C8087" s="107" t="s">
        <v>606</v>
      </c>
      <c r="D8087" s="97"/>
      <c r="E8087" s="98"/>
      <c r="G8087" s="289"/>
    </row>
    <row r="8088" spans="1:7" s="229" customFormat="1" ht="24" customHeight="1" x14ac:dyDescent="0.2">
      <c r="A8088" s="224" t="str">
        <f t="shared" ref="A8088:A8096" si="2426">IFERROR(VLOOKUP(C8088,Tabla_Insumos,4,FALSE),"")</f>
        <v/>
      </c>
      <c r="B8088" s="222" t="str">
        <f t="shared" ref="B8088:B8096" si="2427">IFERROR(VLOOKUP(C8088,Tabla_Insumos,5,FALSE),"")</f>
        <v/>
      </c>
      <c r="C8088" s="223"/>
      <c r="D8088" s="224" t="str">
        <f t="shared" ref="D8088:D8096" si="2428">IFERROR(VLOOKUP(C8088,Tabla_Insumos,2,FALSE),"")</f>
        <v/>
      </c>
      <c r="E8088" s="225"/>
      <c r="F8088" s="226">
        <f t="shared" ref="F8088:F8096" si="2429">IFERROR(VLOOKUP(C8088,Tabla_Insumos,3,FALSE),0)</f>
        <v>0</v>
      </c>
      <c r="G8088" s="286">
        <f t="shared" ref="G8088:G8096" si="2430">ROUND(E8088*F8088,2)</f>
        <v>0</v>
      </c>
    </row>
    <row r="8089" spans="1:7" s="229" customFormat="1" ht="24" customHeight="1" x14ac:dyDescent="0.2">
      <c r="A8089" s="224" t="str">
        <f t="shared" si="2426"/>
        <v/>
      </c>
      <c r="B8089" s="222" t="str">
        <f t="shared" si="2427"/>
        <v/>
      </c>
      <c r="C8089" s="223"/>
      <c r="D8089" s="224" t="str">
        <f t="shared" si="2428"/>
        <v/>
      </c>
      <c r="E8089" s="225"/>
      <c r="F8089" s="226">
        <f t="shared" si="2429"/>
        <v>0</v>
      </c>
      <c r="G8089" s="286">
        <f t="shared" si="2430"/>
        <v>0</v>
      </c>
    </row>
    <row r="8090" spans="1:7" s="229" customFormat="1" ht="24" customHeight="1" x14ac:dyDescent="0.2">
      <c r="A8090" s="224" t="str">
        <f t="shared" si="2426"/>
        <v/>
      </c>
      <c r="B8090" s="222" t="str">
        <f t="shared" si="2427"/>
        <v/>
      </c>
      <c r="C8090" s="223"/>
      <c r="D8090" s="224" t="str">
        <f t="shared" si="2428"/>
        <v/>
      </c>
      <c r="E8090" s="225"/>
      <c r="F8090" s="226">
        <f t="shared" si="2429"/>
        <v>0</v>
      </c>
      <c r="G8090" s="286">
        <f t="shared" si="2430"/>
        <v>0</v>
      </c>
    </row>
    <row r="8091" spans="1:7" s="229" customFormat="1" ht="24" customHeight="1" x14ac:dyDescent="0.2">
      <c r="A8091" s="224" t="str">
        <f t="shared" si="2426"/>
        <v/>
      </c>
      <c r="B8091" s="222" t="str">
        <f t="shared" si="2427"/>
        <v/>
      </c>
      <c r="C8091" s="223"/>
      <c r="D8091" s="224" t="str">
        <f t="shared" si="2428"/>
        <v/>
      </c>
      <c r="E8091" s="225"/>
      <c r="F8091" s="226">
        <f t="shared" si="2429"/>
        <v>0</v>
      </c>
      <c r="G8091" s="286">
        <f t="shared" si="2430"/>
        <v>0</v>
      </c>
    </row>
    <row r="8092" spans="1:7" s="229" customFormat="1" ht="24" customHeight="1" x14ac:dyDescent="0.2">
      <c r="A8092" s="224" t="str">
        <f t="shared" si="2426"/>
        <v/>
      </c>
      <c r="B8092" s="222" t="str">
        <f t="shared" si="2427"/>
        <v/>
      </c>
      <c r="C8092" s="223"/>
      <c r="D8092" s="224" t="str">
        <f t="shared" si="2428"/>
        <v/>
      </c>
      <c r="E8092" s="225"/>
      <c r="F8092" s="226">
        <f t="shared" si="2429"/>
        <v>0</v>
      </c>
      <c r="G8092" s="286">
        <f t="shared" si="2430"/>
        <v>0</v>
      </c>
    </row>
    <row r="8093" spans="1:7" s="229" customFormat="1" ht="24" customHeight="1" x14ac:dyDescent="0.2">
      <c r="A8093" s="224" t="str">
        <f t="shared" si="2426"/>
        <v/>
      </c>
      <c r="B8093" s="222" t="str">
        <f t="shared" si="2427"/>
        <v/>
      </c>
      <c r="C8093" s="223"/>
      <c r="D8093" s="224" t="str">
        <f t="shared" si="2428"/>
        <v/>
      </c>
      <c r="E8093" s="225"/>
      <c r="F8093" s="226">
        <f t="shared" si="2429"/>
        <v>0</v>
      </c>
      <c r="G8093" s="286">
        <f t="shared" si="2430"/>
        <v>0</v>
      </c>
    </row>
    <row r="8094" spans="1:7" s="229" customFormat="1" ht="24" customHeight="1" x14ac:dyDescent="0.2">
      <c r="A8094" s="224" t="str">
        <f t="shared" si="2426"/>
        <v/>
      </c>
      <c r="B8094" s="222" t="str">
        <f t="shared" si="2427"/>
        <v/>
      </c>
      <c r="C8094" s="223"/>
      <c r="D8094" s="224" t="str">
        <f t="shared" si="2428"/>
        <v/>
      </c>
      <c r="E8094" s="225"/>
      <c r="F8094" s="226">
        <f t="shared" si="2429"/>
        <v>0</v>
      </c>
      <c r="G8094" s="286">
        <f t="shared" si="2430"/>
        <v>0</v>
      </c>
    </row>
    <row r="8095" spans="1:7" s="229" customFormat="1" ht="24" customHeight="1" x14ac:dyDescent="0.2">
      <c r="A8095" s="224" t="str">
        <f t="shared" si="2426"/>
        <v/>
      </c>
      <c r="B8095" s="222" t="str">
        <f t="shared" si="2427"/>
        <v/>
      </c>
      <c r="C8095" s="223"/>
      <c r="D8095" s="224" t="str">
        <f t="shared" si="2428"/>
        <v/>
      </c>
      <c r="E8095" s="225"/>
      <c r="F8095" s="226">
        <f t="shared" si="2429"/>
        <v>0</v>
      </c>
      <c r="G8095" s="286">
        <f t="shared" si="2430"/>
        <v>0</v>
      </c>
    </row>
    <row r="8096" spans="1:7" s="229" customFormat="1" ht="24" customHeight="1" x14ac:dyDescent="0.2">
      <c r="A8096" s="224" t="str">
        <f t="shared" si="2426"/>
        <v/>
      </c>
      <c r="B8096" s="222" t="str">
        <f t="shared" si="2427"/>
        <v/>
      </c>
      <c r="C8096" s="223"/>
      <c r="D8096" s="224" t="str">
        <f t="shared" si="2428"/>
        <v/>
      </c>
      <c r="E8096" s="225"/>
      <c r="F8096" s="226">
        <f t="shared" si="2429"/>
        <v>0</v>
      </c>
      <c r="G8096" s="286">
        <f t="shared" si="2430"/>
        <v>0</v>
      </c>
    </row>
    <row r="8097" spans="1:123" ht="24" customHeight="1" x14ac:dyDescent="0.2">
      <c r="A8097" s="290"/>
      <c r="B8097" s="97"/>
      <c r="D8097" s="97"/>
      <c r="E8097" s="98"/>
      <c r="F8097" s="273" t="s">
        <v>33</v>
      </c>
      <c r="G8097" s="288">
        <f>SUBTOTAL(9,G8088:G8096)</f>
        <v>0</v>
      </c>
    </row>
    <row r="8098" spans="1:123" ht="24" customHeight="1" x14ac:dyDescent="0.2">
      <c r="A8098" s="291"/>
      <c r="B8098" s="97"/>
      <c r="D8098" s="97"/>
      <c r="E8098" s="98"/>
      <c r="G8098" s="289"/>
    </row>
    <row r="8099" spans="1:123" ht="24" customHeight="1" x14ac:dyDescent="0.2">
      <c r="A8099" s="292" t="str">
        <f>B8057</f>
        <v/>
      </c>
      <c r="B8099" s="293" t="str">
        <f>C8057</f>
        <v/>
      </c>
      <c r="C8099" s="104"/>
      <c r="D8099" s="104" t="s">
        <v>34</v>
      </c>
      <c r="E8099" s="105"/>
      <c r="F8099" s="295" t="s">
        <v>35</v>
      </c>
      <c r="G8099" s="294">
        <f>SUBTOTAL(9,G8062:G8098)</f>
        <v>0</v>
      </c>
    </row>
    <row r="8101" spans="1:123" ht="24" customHeight="1" x14ac:dyDescent="0.2">
      <c r="A8101" s="274" t="s">
        <v>37</v>
      </c>
      <c r="B8101" s="275"/>
      <c r="C8101" s="275"/>
      <c r="D8101" s="275"/>
      <c r="E8101" s="275"/>
      <c r="F8101" s="275"/>
      <c r="G8101" s="276"/>
    </row>
    <row r="8102" spans="1:123" ht="24" customHeight="1" x14ac:dyDescent="0.2">
      <c r="A8102" s="277" t="s">
        <v>602</v>
      </c>
      <c r="B8102" s="93" t="str">
        <f>Comitente</f>
        <v>DIRECCION PROVINCIAL DE ESPACIOS VERDES</v>
      </c>
      <c r="C8102" s="89"/>
      <c r="D8102" s="94"/>
      <c r="E8102" s="94"/>
      <c r="F8102" s="95"/>
      <c r="G8102" s="278"/>
    </row>
    <row r="8103" spans="1:123" ht="24" customHeight="1" x14ac:dyDescent="0.2">
      <c r="A8103" s="277" t="s">
        <v>603</v>
      </c>
      <c r="B8103" s="93">
        <f>Contratista</f>
        <v>0</v>
      </c>
      <c r="C8103" s="90"/>
      <c r="D8103" s="90"/>
      <c r="E8103" s="90"/>
      <c r="F8103" s="96"/>
      <c r="G8103" s="279"/>
    </row>
    <row r="8104" spans="1:123" ht="24" customHeight="1" x14ac:dyDescent="0.2">
      <c r="A8104" s="277" t="s">
        <v>24</v>
      </c>
      <c r="B8104" s="93" t="str">
        <f>Obra</f>
        <v>EXTRACCION DE MANGRULLO EXISTENTE, PROVISION DE NUEVO MANGRULLO Y REFUNCIONALIZACION DE JUEGOS DE NIÑOS EN PARQUE DE MAYO</v>
      </c>
      <c r="C8104" s="90"/>
      <c r="D8104" s="90"/>
      <c r="E8104" s="90"/>
      <c r="F8104" s="96" t="s">
        <v>38</v>
      </c>
      <c r="G8104" s="280">
        <f>Fecha_Base</f>
        <v>44865</v>
      </c>
    </row>
    <row r="8105" spans="1:123" ht="24" customHeight="1" x14ac:dyDescent="0.2">
      <c r="A8105" s="281" t="s">
        <v>601</v>
      </c>
      <c r="B8105" s="91" t="str">
        <f>Ubicación</f>
        <v>CAPITAL</v>
      </c>
      <c r="C8105" s="91"/>
      <c r="D8105" s="97"/>
      <c r="E8105" s="98"/>
      <c r="G8105" s="282"/>
    </row>
    <row r="8106" spans="1:123" ht="24" customHeight="1" x14ac:dyDescent="0.2">
      <c r="A8106" s="281" t="s">
        <v>39</v>
      </c>
      <c r="B8106" s="100" t="str">
        <f>IFERROR(VALUE(LEFT(B8107,FIND(".",B8107)-1)),"")</f>
        <v/>
      </c>
      <c r="C8106" s="92" t="str">
        <f>IFERROR(VLOOKUP(B8106,Tabla_CyP,2,FALSE),"")</f>
        <v/>
      </c>
      <c r="E8106" s="98"/>
      <c r="G8106" s="282"/>
    </row>
    <row r="8107" spans="1:123" ht="24" customHeight="1" x14ac:dyDescent="0.2">
      <c r="A8107" s="281" t="s">
        <v>25</v>
      </c>
      <c r="B8107" s="101" t="str">
        <f>IFERROR(VLOOKUP(COUNTIF($A$1:A8107,"ANALISIS DE PRECIOS"),Tabla_NumeroItem,2,FALSE),"")</f>
        <v/>
      </c>
      <c r="C8107" s="92" t="str">
        <f>IFERROR(VLOOKUP(B8107,Tabla_CyP,2,FALSE),"")</f>
        <v/>
      </c>
      <c r="D8107" s="97"/>
      <c r="E8107" s="98"/>
      <c r="F8107" s="96" t="s">
        <v>26</v>
      </c>
      <c r="G8107" s="283" t="str">
        <f>IFERROR(VLOOKUP(B8107,Tabla_CyP,4,FALSE),"")</f>
        <v/>
      </c>
    </row>
    <row r="8108" spans="1:123" ht="24" customHeight="1" x14ac:dyDescent="0.2">
      <c r="A8108" s="281"/>
      <c r="B8108" s="91"/>
      <c r="D8108" s="97"/>
      <c r="E8108" s="98"/>
      <c r="G8108" s="282"/>
    </row>
    <row r="8109" spans="1:123" ht="24" customHeight="1" x14ac:dyDescent="0.2">
      <c r="A8109" s="334" t="s">
        <v>507</v>
      </c>
      <c r="B8109" s="335"/>
      <c r="C8109" s="336" t="s">
        <v>0</v>
      </c>
      <c r="D8109" s="336" t="s">
        <v>27</v>
      </c>
      <c r="E8109" s="338" t="s">
        <v>28</v>
      </c>
      <c r="F8109" s="340" t="s">
        <v>29</v>
      </c>
      <c r="G8109" s="340" t="s">
        <v>30</v>
      </c>
    </row>
    <row r="8110" spans="1:123" s="97" customFormat="1" ht="24" customHeight="1" x14ac:dyDescent="0.2">
      <c r="A8110" s="102" t="s">
        <v>508</v>
      </c>
      <c r="B8110" s="102" t="s">
        <v>509</v>
      </c>
      <c r="C8110" s="337"/>
      <c r="D8110" s="337"/>
      <c r="E8110" s="339"/>
      <c r="F8110" s="341"/>
      <c r="G8110" s="341"/>
      <c r="H8110" s="230"/>
      <c r="I8110" s="230"/>
      <c r="J8110" s="230"/>
      <c r="K8110" s="230"/>
      <c r="L8110" s="230"/>
      <c r="M8110" s="230"/>
      <c r="N8110" s="230"/>
      <c r="O8110" s="230"/>
      <c r="P8110" s="230"/>
      <c r="Q8110" s="230"/>
      <c r="R8110" s="230"/>
      <c r="S8110" s="230"/>
      <c r="T8110" s="230"/>
      <c r="U8110" s="230"/>
      <c r="V8110" s="230"/>
      <c r="W8110" s="230"/>
      <c r="X8110" s="230"/>
      <c r="Y8110" s="230"/>
      <c r="Z8110" s="230"/>
      <c r="AA8110" s="230"/>
      <c r="AB8110" s="230"/>
      <c r="AC8110" s="230"/>
      <c r="AD8110" s="230"/>
      <c r="AE8110" s="230"/>
      <c r="AF8110" s="230"/>
      <c r="AG8110" s="230"/>
      <c r="AH8110" s="230"/>
      <c r="AI8110" s="230"/>
      <c r="AJ8110" s="230"/>
      <c r="AK8110" s="230"/>
      <c r="AL8110" s="230"/>
      <c r="AM8110" s="230"/>
      <c r="AN8110" s="230"/>
      <c r="AO8110" s="230"/>
      <c r="AP8110" s="230"/>
      <c r="AQ8110" s="230"/>
      <c r="AR8110" s="230"/>
      <c r="AS8110" s="230"/>
      <c r="AT8110" s="230"/>
      <c r="AU8110" s="230"/>
      <c r="AV8110" s="230"/>
      <c r="AW8110" s="230"/>
      <c r="AX8110" s="230"/>
      <c r="AY8110" s="230"/>
      <c r="AZ8110" s="230"/>
      <c r="BA8110" s="230"/>
      <c r="BB8110" s="230"/>
      <c r="BC8110" s="230"/>
      <c r="BD8110" s="230"/>
      <c r="BE8110" s="230"/>
      <c r="BF8110" s="230"/>
      <c r="BG8110" s="230"/>
      <c r="BH8110" s="230"/>
      <c r="BI8110" s="230"/>
      <c r="BJ8110" s="230"/>
      <c r="BK8110" s="230"/>
      <c r="BL8110" s="230"/>
      <c r="BM8110" s="230"/>
      <c r="BN8110" s="230"/>
      <c r="BO8110" s="230"/>
      <c r="BP8110" s="230"/>
      <c r="BQ8110" s="230"/>
      <c r="BR8110" s="230"/>
      <c r="BS8110" s="230"/>
      <c r="BT8110" s="230"/>
      <c r="BU8110" s="230"/>
      <c r="BV8110" s="230"/>
      <c r="BW8110" s="230"/>
      <c r="BX8110" s="230"/>
      <c r="BY8110" s="230"/>
      <c r="BZ8110" s="230"/>
      <c r="CA8110" s="230"/>
      <c r="CB8110" s="230"/>
      <c r="CC8110" s="230"/>
      <c r="CD8110" s="230"/>
      <c r="CE8110" s="230"/>
      <c r="CF8110" s="230"/>
      <c r="CG8110" s="230"/>
      <c r="CH8110" s="230"/>
      <c r="CI8110" s="230"/>
      <c r="CJ8110" s="230"/>
      <c r="CK8110" s="230"/>
      <c r="CL8110" s="230"/>
      <c r="CM8110" s="230"/>
      <c r="CN8110" s="230"/>
      <c r="CO8110" s="230"/>
      <c r="CP8110" s="230"/>
      <c r="CQ8110" s="230"/>
      <c r="CR8110" s="230"/>
      <c r="CS8110" s="230"/>
      <c r="CT8110" s="230"/>
      <c r="CU8110" s="230"/>
      <c r="CV8110" s="230"/>
      <c r="CW8110" s="230"/>
      <c r="CX8110" s="230"/>
      <c r="CY8110" s="230"/>
      <c r="CZ8110" s="230"/>
      <c r="DA8110" s="230"/>
      <c r="DB8110" s="230"/>
      <c r="DC8110" s="230"/>
      <c r="DD8110" s="230"/>
      <c r="DE8110" s="230"/>
      <c r="DF8110" s="230"/>
      <c r="DG8110" s="230"/>
      <c r="DH8110" s="230"/>
      <c r="DI8110" s="230"/>
      <c r="DJ8110" s="230"/>
      <c r="DK8110" s="230"/>
      <c r="DL8110" s="230"/>
      <c r="DM8110" s="230"/>
      <c r="DN8110" s="230"/>
      <c r="DO8110" s="230"/>
      <c r="DP8110" s="230"/>
      <c r="DQ8110" s="230"/>
      <c r="DR8110" s="230"/>
      <c r="DS8110" s="230"/>
    </row>
    <row r="8111" spans="1:123" ht="24" customHeight="1" x14ac:dyDescent="0.2">
      <c r="A8111" s="284"/>
      <c r="B8111" s="103"/>
      <c r="C8111" s="143" t="s">
        <v>604</v>
      </c>
      <c r="D8111" s="104"/>
      <c r="E8111" s="105"/>
      <c r="F8111" s="106"/>
      <c r="G8111" s="285"/>
    </row>
    <row r="8112" spans="1:123" s="229" customFormat="1" ht="24" customHeight="1" x14ac:dyDescent="0.2">
      <c r="A8112" s="224" t="str">
        <f t="shared" ref="A8112:A8125" si="2431">IFERROR(VLOOKUP(C8112,Tabla_Insumos,4,FALSE),"")</f>
        <v/>
      </c>
      <c r="B8112" s="222" t="str">
        <f>IFERROR(VLOOKUP(C8112,Tabla_Insumos,5,FALSE),"")</f>
        <v/>
      </c>
      <c r="C8112" s="223"/>
      <c r="D8112" s="224" t="str">
        <f t="shared" ref="D8112:D8125" si="2432">IFERROR(VLOOKUP(C8112,Tabla_Insumos,2,FALSE),"")</f>
        <v/>
      </c>
      <c r="E8112" s="225"/>
      <c r="F8112" s="226">
        <f t="shared" ref="F8112:F8125" si="2433">IFERROR(VLOOKUP(C8112,Tabla_Insumos,3,FALSE),0)</f>
        <v>0</v>
      </c>
      <c r="G8112" s="286">
        <f>ROUND(E8112*F8112,2)</f>
        <v>0</v>
      </c>
    </row>
    <row r="8113" spans="1:7" s="229" customFormat="1" ht="24" customHeight="1" x14ac:dyDescent="0.2">
      <c r="A8113" s="224" t="str">
        <f t="shared" si="2431"/>
        <v/>
      </c>
      <c r="B8113" s="222" t="str">
        <f t="shared" ref="B8113:B8125" si="2434">IFERROR(VLOOKUP(C8113,Tabla_Insumos,5,FALSE),"")</f>
        <v/>
      </c>
      <c r="C8113" s="223"/>
      <c r="D8113" s="224" t="str">
        <f t="shared" si="2432"/>
        <v/>
      </c>
      <c r="E8113" s="225"/>
      <c r="F8113" s="226">
        <f t="shared" si="2433"/>
        <v>0</v>
      </c>
      <c r="G8113" s="286">
        <f t="shared" ref="G8113:G8125" si="2435">ROUND(E8113*F8113,2)</f>
        <v>0</v>
      </c>
    </row>
    <row r="8114" spans="1:7" s="229" customFormat="1" ht="24" customHeight="1" x14ac:dyDescent="0.2">
      <c r="A8114" s="224" t="str">
        <f t="shared" si="2431"/>
        <v/>
      </c>
      <c r="B8114" s="222" t="str">
        <f t="shared" si="2434"/>
        <v/>
      </c>
      <c r="C8114" s="223"/>
      <c r="D8114" s="224" t="str">
        <f t="shared" si="2432"/>
        <v/>
      </c>
      <c r="E8114" s="225"/>
      <c r="F8114" s="226">
        <f t="shared" si="2433"/>
        <v>0</v>
      </c>
      <c r="G8114" s="286">
        <f t="shared" si="2435"/>
        <v>0</v>
      </c>
    </row>
    <row r="8115" spans="1:7" s="229" customFormat="1" ht="24" customHeight="1" x14ac:dyDescent="0.2">
      <c r="A8115" s="224" t="str">
        <f t="shared" si="2431"/>
        <v/>
      </c>
      <c r="B8115" s="222" t="str">
        <f t="shared" si="2434"/>
        <v/>
      </c>
      <c r="C8115" s="223"/>
      <c r="D8115" s="224" t="str">
        <f t="shared" si="2432"/>
        <v/>
      </c>
      <c r="E8115" s="225"/>
      <c r="F8115" s="226">
        <f t="shared" si="2433"/>
        <v>0</v>
      </c>
      <c r="G8115" s="286">
        <f t="shared" si="2435"/>
        <v>0</v>
      </c>
    </row>
    <row r="8116" spans="1:7" s="229" customFormat="1" ht="24" customHeight="1" x14ac:dyDescent="0.2">
      <c r="A8116" s="224" t="str">
        <f t="shared" si="2431"/>
        <v/>
      </c>
      <c r="B8116" s="222" t="str">
        <f t="shared" si="2434"/>
        <v/>
      </c>
      <c r="C8116" s="223"/>
      <c r="D8116" s="224" t="str">
        <f t="shared" si="2432"/>
        <v/>
      </c>
      <c r="E8116" s="225"/>
      <c r="F8116" s="226">
        <f t="shared" si="2433"/>
        <v>0</v>
      </c>
      <c r="G8116" s="286">
        <f t="shared" si="2435"/>
        <v>0</v>
      </c>
    </row>
    <row r="8117" spans="1:7" s="229" customFormat="1" ht="24" customHeight="1" x14ac:dyDescent="0.2">
      <c r="A8117" s="224" t="str">
        <f t="shared" si="2431"/>
        <v/>
      </c>
      <c r="B8117" s="222" t="str">
        <f t="shared" si="2434"/>
        <v/>
      </c>
      <c r="C8117" s="223"/>
      <c r="D8117" s="224" t="str">
        <f t="shared" si="2432"/>
        <v/>
      </c>
      <c r="E8117" s="225"/>
      <c r="F8117" s="226">
        <f t="shared" si="2433"/>
        <v>0</v>
      </c>
      <c r="G8117" s="286">
        <f t="shared" si="2435"/>
        <v>0</v>
      </c>
    </row>
    <row r="8118" spans="1:7" s="229" customFormat="1" ht="24" customHeight="1" x14ac:dyDescent="0.2">
      <c r="A8118" s="224" t="str">
        <f t="shared" si="2431"/>
        <v/>
      </c>
      <c r="B8118" s="222" t="str">
        <f t="shared" si="2434"/>
        <v/>
      </c>
      <c r="C8118" s="223"/>
      <c r="D8118" s="224" t="str">
        <f t="shared" si="2432"/>
        <v/>
      </c>
      <c r="E8118" s="225"/>
      <c r="F8118" s="226">
        <f t="shared" si="2433"/>
        <v>0</v>
      </c>
      <c r="G8118" s="286">
        <f t="shared" si="2435"/>
        <v>0</v>
      </c>
    </row>
    <row r="8119" spans="1:7" s="229" customFormat="1" ht="24" customHeight="1" x14ac:dyDescent="0.2">
      <c r="A8119" s="224" t="str">
        <f t="shared" si="2431"/>
        <v/>
      </c>
      <c r="B8119" s="222" t="str">
        <f t="shared" si="2434"/>
        <v/>
      </c>
      <c r="C8119" s="223"/>
      <c r="D8119" s="224" t="str">
        <f t="shared" si="2432"/>
        <v/>
      </c>
      <c r="E8119" s="225"/>
      <c r="F8119" s="226">
        <f t="shared" si="2433"/>
        <v>0</v>
      </c>
      <c r="G8119" s="286">
        <f t="shared" si="2435"/>
        <v>0</v>
      </c>
    </row>
    <row r="8120" spans="1:7" s="229" customFormat="1" ht="24" customHeight="1" x14ac:dyDescent="0.2">
      <c r="A8120" s="224" t="str">
        <f t="shared" si="2431"/>
        <v/>
      </c>
      <c r="B8120" s="222" t="str">
        <f t="shared" si="2434"/>
        <v/>
      </c>
      <c r="C8120" s="223"/>
      <c r="D8120" s="224" t="str">
        <f t="shared" si="2432"/>
        <v/>
      </c>
      <c r="E8120" s="225"/>
      <c r="F8120" s="226">
        <f t="shared" si="2433"/>
        <v>0</v>
      </c>
      <c r="G8120" s="286">
        <f t="shared" si="2435"/>
        <v>0</v>
      </c>
    </row>
    <row r="8121" spans="1:7" s="229" customFormat="1" ht="24" customHeight="1" x14ac:dyDescent="0.2">
      <c r="A8121" s="224" t="str">
        <f t="shared" si="2431"/>
        <v/>
      </c>
      <c r="B8121" s="222" t="str">
        <f t="shared" si="2434"/>
        <v/>
      </c>
      <c r="C8121" s="223"/>
      <c r="D8121" s="224" t="str">
        <f t="shared" si="2432"/>
        <v/>
      </c>
      <c r="E8121" s="225"/>
      <c r="F8121" s="226">
        <f t="shared" si="2433"/>
        <v>0</v>
      </c>
      <c r="G8121" s="286">
        <f t="shared" si="2435"/>
        <v>0</v>
      </c>
    </row>
    <row r="8122" spans="1:7" s="229" customFormat="1" ht="24" customHeight="1" x14ac:dyDescent="0.2">
      <c r="A8122" s="224" t="str">
        <f t="shared" si="2431"/>
        <v/>
      </c>
      <c r="B8122" s="222" t="str">
        <f t="shared" si="2434"/>
        <v/>
      </c>
      <c r="C8122" s="223"/>
      <c r="D8122" s="224" t="str">
        <f t="shared" si="2432"/>
        <v/>
      </c>
      <c r="E8122" s="225"/>
      <c r="F8122" s="226">
        <f t="shared" si="2433"/>
        <v>0</v>
      </c>
      <c r="G8122" s="286">
        <f t="shared" si="2435"/>
        <v>0</v>
      </c>
    </row>
    <row r="8123" spans="1:7" s="229" customFormat="1" ht="24" customHeight="1" x14ac:dyDescent="0.2">
      <c r="A8123" s="224" t="str">
        <f t="shared" si="2431"/>
        <v/>
      </c>
      <c r="B8123" s="222" t="str">
        <f t="shared" si="2434"/>
        <v/>
      </c>
      <c r="C8123" s="223"/>
      <c r="D8123" s="224" t="str">
        <f t="shared" si="2432"/>
        <v/>
      </c>
      <c r="E8123" s="225"/>
      <c r="F8123" s="226">
        <f t="shared" si="2433"/>
        <v>0</v>
      </c>
      <c r="G8123" s="286">
        <f t="shared" si="2435"/>
        <v>0</v>
      </c>
    </row>
    <row r="8124" spans="1:7" s="229" customFormat="1" ht="24" customHeight="1" x14ac:dyDescent="0.2">
      <c r="A8124" s="224" t="str">
        <f t="shared" si="2431"/>
        <v/>
      </c>
      <c r="B8124" s="222" t="str">
        <f t="shared" si="2434"/>
        <v/>
      </c>
      <c r="C8124" s="223"/>
      <c r="D8124" s="224" t="str">
        <f t="shared" si="2432"/>
        <v/>
      </c>
      <c r="E8124" s="225"/>
      <c r="F8124" s="226">
        <f t="shared" si="2433"/>
        <v>0</v>
      </c>
      <c r="G8124" s="286">
        <f t="shared" si="2435"/>
        <v>0</v>
      </c>
    </row>
    <row r="8125" spans="1:7" s="229" customFormat="1" ht="24" customHeight="1" x14ac:dyDescent="0.2">
      <c r="A8125" s="224" t="str">
        <f t="shared" si="2431"/>
        <v/>
      </c>
      <c r="B8125" s="222" t="str">
        <f t="shared" si="2434"/>
        <v/>
      </c>
      <c r="C8125" s="223"/>
      <c r="D8125" s="224" t="str">
        <f t="shared" si="2432"/>
        <v/>
      </c>
      <c r="E8125" s="225"/>
      <c r="F8125" s="227">
        <f t="shared" si="2433"/>
        <v>0</v>
      </c>
      <c r="G8125" s="286">
        <f t="shared" si="2435"/>
        <v>0</v>
      </c>
    </row>
    <row r="8126" spans="1:7" ht="24" customHeight="1" x14ac:dyDescent="0.2">
      <c r="A8126" s="287"/>
      <c r="D8126" s="97"/>
      <c r="E8126" s="98"/>
      <c r="F8126" s="273" t="s">
        <v>31</v>
      </c>
      <c r="G8126" s="288">
        <f>SUBTOTAL(9,G8112:G8125)</f>
        <v>0</v>
      </c>
    </row>
    <row r="8127" spans="1:7" ht="24" customHeight="1" x14ac:dyDescent="0.2">
      <c r="A8127" s="287"/>
      <c r="C8127" s="107" t="s">
        <v>605</v>
      </c>
      <c r="D8127" s="97"/>
      <c r="E8127" s="98"/>
      <c r="G8127" s="289"/>
    </row>
    <row r="8128" spans="1:7" s="229" customFormat="1" ht="24" customHeight="1" x14ac:dyDescent="0.2">
      <c r="A8128" s="224" t="str">
        <f t="shared" ref="A8128:A8135" si="2436">IFERROR(VLOOKUP(C8128,Tabla_Insumos,4,FALSE),"")</f>
        <v/>
      </c>
      <c r="B8128" s="222">
        <f t="shared" ref="B8128:B8135" si="2437">IFERROR(VLOOKUP(A8128,Tabla_Indices,5,FALSE),"")</f>
        <v>0</v>
      </c>
      <c r="C8128" s="223"/>
      <c r="D8128" s="224" t="str">
        <f t="shared" ref="D8128:D8135" si="2438">IFERROR(VLOOKUP(C8128,Tabla_Insumos,2,FALSE),"")</f>
        <v/>
      </c>
      <c r="E8128" s="225"/>
      <c r="F8128" s="228">
        <f t="shared" ref="F8128:F8135" si="2439">IFERROR(VLOOKUP(C8128,Tabla_Insumos,3,FALSE),0)</f>
        <v>0</v>
      </c>
      <c r="G8128" s="286">
        <f>ROUND(E8128*F8128,2)</f>
        <v>0</v>
      </c>
    </row>
    <row r="8129" spans="1:7" s="229" customFormat="1" ht="24" customHeight="1" x14ac:dyDescent="0.2">
      <c r="A8129" s="224" t="str">
        <f t="shared" si="2436"/>
        <v/>
      </c>
      <c r="B8129" s="222">
        <f t="shared" si="2437"/>
        <v>0</v>
      </c>
      <c r="C8129" s="223"/>
      <c r="D8129" s="224" t="str">
        <f t="shared" si="2438"/>
        <v/>
      </c>
      <c r="E8129" s="225"/>
      <c r="F8129" s="228">
        <f t="shared" si="2439"/>
        <v>0</v>
      </c>
      <c r="G8129" s="286">
        <f>ROUND(E8129*F8129,2)</f>
        <v>0</v>
      </c>
    </row>
    <row r="8130" spans="1:7" s="229" customFormat="1" ht="24" customHeight="1" x14ac:dyDescent="0.2">
      <c r="A8130" s="224" t="str">
        <f t="shared" si="2436"/>
        <v/>
      </c>
      <c r="B8130" s="222">
        <f t="shared" si="2437"/>
        <v>0</v>
      </c>
      <c r="C8130" s="223"/>
      <c r="D8130" s="224" t="str">
        <f t="shared" si="2438"/>
        <v/>
      </c>
      <c r="E8130" s="225"/>
      <c r="F8130" s="228">
        <f t="shared" si="2439"/>
        <v>0</v>
      </c>
      <c r="G8130" s="286">
        <f t="shared" ref="G8130:G8135" si="2440">ROUND(E8130*F8130,2)</f>
        <v>0</v>
      </c>
    </row>
    <row r="8131" spans="1:7" s="229" customFormat="1" ht="24" customHeight="1" x14ac:dyDescent="0.2">
      <c r="A8131" s="224" t="str">
        <f t="shared" si="2436"/>
        <v/>
      </c>
      <c r="B8131" s="222">
        <f t="shared" si="2437"/>
        <v>0</v>
      </c>
      <c r="C8131" s="223"/>
      <c r="D8131" s="224" t="str">
        <f t="shared" si="2438"/>
        <v/>
      </c>
      <c r="E8131" s="225"/>
      <c r="F8131" s="228">
        <f t="shared" si="2439"/>
        <v>0</v>
      </c>
      <c r="G8131" s="286">
        <f t="shared" si="2440"/>
        <v>0</v>
      </c>
    </row>
    <row r="8132" spans="1:7" s="229" customFormat="1" ht="24" customHeight="1" x14ac:dyDescent="0.2">
      <c r="A8132" s="224" t="str">
        <f t="shared" si="2436"/>
        <v/>
      </c>
      <c r="B8132" s="222">
        <f t="shared" si="2437"/>
        <v>0</v>
      </c>
      <c r="C8132" s="223"/>
      <c r="D8132" s="224" t="str">
        <f t="shared" si="2438"/>
        <v/>
      </c>
      <c r="E8132" s="225"/>
      <c r="F8132" s="226">
        <f t="shared" si="2439"/>
        <v>0</v>
      </c>
      <c r="G8132" s="286">
        <f t="shared" si="2440"/>
        <v>0</v>
      </c>
    </row>
    <row r="8133" spans="1:7" s="229" customFormat="1" ht="24" customHeight="1" x14ac:dyDescent="0.2">
      <c r="A8133" s="224" t="str">
        <f t="shared" si="2436"/>
        <v/>
      </c>
      <c r="B8133" s="222">
        <f t="shared" si="2437"/>
        <v>0</v>
      </c>
      <c r="C8133" s="223"/>
      <c r="D8133" s="224" t="str">
        <f t="shared" si="2438"/>
        <v/>
      </c>
      <c r="E8133" s="225"/>
      <c r="F8133" s="226">
        <f t="shared" si="2439"/>
        <v>0</v>
      </c>
      <c r="G8133" s="286">
        <f t="shared" si="2440"/>
        <v>0</v>
      </c>
    </row>
    <row r="8134" spans="1:7" s="229" customFormat="1" ht="24" customHeight="1" x14ac:dyDescent="0.2">
      <c r="A8134" s="224" t="str">
        <f t="shared" si="2436"/>
        <v/>
      </c>
      <c r="B8134" s="222">
        <f t="shared" si="2437"/>
        <v>0</v>
      </c>
      <c r="C8134" s="223"/>
      <c r="D8134" s="224" t="str">
        <f t="shared" si="2438"/>
        <v/>
      </c>
      <c r="E8134" s="225"/>
      <c r="F8134" s="226">
        <f t="shared" si="2439"/>
        <v>0</v>
      </c>
      <c r="G8134" s="286">
        <f t="shared" si="2440"/>
        <v>0</v>
      </c>
    </row>
    <row r="8135" spans="1:7" s="229" customFormat="1" ht="24" customHeight="1" x14ac:dyDescent="0.2">
      <c r="A8135" s="224" t="str">
        <f t="shared" si="2436"/>
        <v/>
      </c>
      <c r="B8135" s="222">
        <f t="shared" si="2437"/>
        <v>0</v>
      </c>
      <c r="C8135" s="223"/>
      <c r="D8135" s="224" t="str">
        <f t="shared" si="2438"/>
        <v/>
      </c>
      <c r="E8135" s="225"/>
      <c r="F8135" s="226">
        <f t="shared" si="2439"/>
        <v>0</v>
      </c>
      <c r="G8135" s="286">
        <f t="shared" si="2440"/>
        <v>0</v>
      </c>
    </row>
    <row r="8136" spans="1:7" ht="24" customHeight="1" x14ac:dyDescent="0.2">
      <c r="A8136" s="287"/>
      <c r="D8136" s="97"/>
      <c r="E8136" s="98"/>
      <c r="F8136" s="273" t="s">
        <v>32</v>
      </c>
      <c r="G8136" s="288">
        <f>SUBTOTAL(9,G8128:G8135)</f>
        <v>0</v>
      </c>
    </row>
    <row r="8137" spans="1:7" ht="24" customHeight="1" x14ac:dyDescent="0.2">
      <c r="A8137" s="287"/>
      <c r="C8137" s="107" t="s">
        <v>606</v>
      </c>
      <c r="D8137" s="97"/>
      <c r="E8137" s="98"/>
      <c r="G8137" s="289"/>
    </row>
    <row r="8138" spans="1:7" s="229" customFormat="1" ht="24" customHeight="1" x14ac:dyDescent="0.2">
      <c r="A8138" s="224" t="str">
        <f t="shared" ref="A8138:A8146" si="2441">IFERROR(VLOOKUP(C8138,Tabla_Insumos,4,FALSE),"")</f>
        <v/>
      </c>
      <c r="B8138" s="222" t="str">
        <f t="shared" ref="B8138:B8146" si="2442">IFERROR(VLOOKUP(C8138,Tabla_Insumos,5,FALSE),"")</f>
        <v/>
      </c>
      <c r="C8138" s="223"/>
      <c r="D8138" s="224" t="str">
        <f t="shared" ref="D8138:D8146" si="2443">IFERROR(VLOOKUP(C8138,Tabla_Insumos,2,FALSE),"")</f>
        <v/>
      </c>
      <c r="E8138" s="225"/>
      <c r="F8138" s="226">
        <f t="shared" ref="F8138:F8146" si="2444">IFERROR(VLOOKUP(C8138,Tabla_Insumos,3,FALSE),0)</f>
        <v>0</v>
      </c>
      <c r="G8138" s="286">
        <f t="shared" ref="G8138:G8146" si="2445">ROUND(E8138*F8138,2)</f>
        <v>0</v>
      </c>
    </row>
    <row r="8139" spans="1:7" s="229" customFormat="1" ht="24" customHeight="1" x14ac:dyDescent="0.2">
      <c r="A8139" s="224" t="str">
        <f t="shared" si="2441"/>
        <v/>
      </c>
      <c r="B8139" s="222" t="str">
        <f t="shared" si="2442"/>
        <v/>
      </c>
      <c r="C8139" s="223"/>
      <c r="D8139" s="224" t="str">
        <f t="shared" si="2443"/>
        <v/>
      </c>
      <c r="E8139" s="225"/>
      <c r="F8139" s="226">
        <f t="shared" si="2444"/>
        <v>0</v>
      </c>
      <c r="G8139" s="286">
        <f t="shared" si="2445"/>
        <v>0</v>
      </c>
    </row>
    <row r="8140" spans="1:7" s="229" customFormat="1" ht="24" customHeight="1" x14ac:dyDescent="0.2">
      <c r="A8140" s="224" t="str">
        <f t="shared" si="2441"/>
        <v/>
      </c>
      <c r="B8140" s="222" t="str">
        <f t="shared" si="2442"/>
        <v/>
      </c>
      <c r="C8140" s="223"/>
      <c r="D8140" s="224" t="str">
        <f t="shared" si="2443"/>
        <v/>
      </c>
      <c r="E8140" s="225"/>
      <c r="F8140" s="226">
        <f t="shared" si="2444"/>
        <v>0</v>
      </c>
      <c r="G8140" s="286">
        <f t="shared" si="2445"/>
        <v>0</v>
      </c>
    </row>
    <row r="8141" spans="1:7" s="229" customFormat="1" ht="24" customHeight="1" x14ac:dyDescent="0.2">
      <c r="A8141" s="224" t="str">
        <f t="shared" si="2441"/>
        <v/>
      </c>
      <c r="B8141" s="222" t="str">
        <f t="shared" si="2442"/>
        <v/>
      </c>
      <c r="C8141" s="223"/>
      <c r="D8141" s="224" t="str">
        <f t="shared" si="2443"/>
        <v/>
      </c>
      <c r="E8141" s="225"/>
      <c r="F8141" s="226">
        <f t="shared" si="2444"/>
        <v>0</v>
      </c>
      <c r="G8141" s="286">
        <f t="shared" si="2445"/>
        <v>0</v>
      </c>
    </row>
    <row r="8142" spans="1:7" s="229" customFormat="1" ht="24" customHeight="1" x14ac:dyDescent="0.2">
      <c r="A8142" s="224" t="str">
        <f t="shared" si="2441"/>
        <v/>
      </c>
      <c r="B8142" s="222" t="str">
        <f t="shared" si="2442"/>
        <v/>
      </c>
      <c r="C8142" s="223"/>
      <c r="D8142" s="224" t="str">
        <f t="shared" si="2443"/>
        <v/>
      </c>
      <c r="E8142" s="225"/>
      <c r="F8142" s="226">
        <f t="shared" si="2444"/>
        <v>0</v>
      </c>
      <c r="G8142" s="286">
        <f t="shared" si="2445"/>
        <v>0</v>
      </c>
    </row>
    <row r="8143" spans="1:7" s="229" customFormat="1" ht="24" customHeight="1" x14ac:dyDescent="0.2">
      <c r="A8143" s="224" t="str">
        <f t="shared" si="2441"/>
        <v/>
      </c>
      <c r="B8143" s="222" t="str">
        <f t="shared" si="2442"/>
        <v/>
      </c>
      <c r="C8143" s="223"/>
      <c r="D8143" s="224" t="str">
        <f t="shared" si="2443"/>
        <v/>
      </c>
      <c r="E8143" s="225"/>
      <c r="F8143" s="226">
        <f t="shared" si="2444"/>
        <v>0</v>
      </c>
      <c r="G8143" s="286">
        <f t="shared" si="2445"/>
        <v>0</v>
      </c>
    </row>
    <row r="8144" spans="1:7" s="229" customFormat="1" ht="24" customHeight="1" x14ac:dyDescent="0.2">
      <c r="A8144" s="224" t="str">
        <f t="shared" si="2441"/>
        <v/>
      </c>
      <c r="B8144" s="222" t="str">
        <f t="shared" si="2442"/>
        <v/>
      </c>
      <c r="C8144" s="223"/>
      <c r="D8144" s="224" t="str">
        <f t="shared" si="2443"/>
        <v/>
      </c>
      <c r="E8144" s="225"/>
      <c r="F8144" s="226">
        <f t="shared" si="2444"/>
        <v>0</v>
      </c>
      <c r="G8144" s="286">
        <f t="shared" si="2445"/>
        <v>0</v>
      </c>
    </row>
    <row r="8145" spans="1:123" s="229" customFormat="1" ht="24" customHeight="1" x14ac:dyDescent="0.2">
      <c r="A8145" s="224" t="str">
        <f t="shared" si="2441"/>
        <v/>
      </c>
      <c r="B8145" s="222" t="str">
        <f t="shared" si="2442"/>
        <v/>
      </c>
      <c r="C8145" s="223"/>
      <c r="D8145" s="224" t="str">
        <f t="shared" si="2443"/>
        <v/>
      </c>
      <c r="E8145" s="225"/>
      <c r="F8145" s="226">
        <f t="shared" si="2444"/>
        <v>0</v>
      </c>
      <c r="G8145" s="286">
        <f t="shared" si="2445"/>
        <v>0</v>
      </c>
    </row>
    <row r="8146" spans="1:123" s="229" customFormat="1" ht="24" customHeight="1" x14ac:dyDescent="0.2">
      <c r="A8146" s="224" t="str">
        <f t="shared" si="2441"/>
        <v/>
      </c>
      <c r="B8146" s="222" t="str">
        <f t="shared" si="2442"/>
        <v/>
      </c>
      <c r="C8146" s="223"/>
      <c r="D8146" s="224" t="str">
        <f t="shared" si="2443"/>
        <v/>
      </c>
      <c r="E8146" s="225"/>
      <c r="F8146" s="226">
        <f t="shared" si="2444"/>
        <v>0</v>
      </c>
      <c r="G8146" s="286">
        <f t="shared" si="2445"/>
        <v>0</v>
      </c>
    </row>
    <row r="8147" spans="1:123" ht="24" customHeight="1" x14ac:dyDescent="0.2">
      <c r="A8147" s="290"/>
      <c r="B8147" s="97"/>
      <c r="D8147" s="97"/>
      <c r="E8147" s="98"/>
      <c r="F8147" s="273" t="s">
        <v>33</v>
      </c>
      <c r="G8147" s="288">
        <f>SUBTOTAL(9,G8138:G8146)</f>
        <v>0</v>
      </c>
    </row>
    <row r="8148" spans="1:123" ht="24" customHeight="1" x14ac:dyDescent="0.2">
      <c r="A8148" s="291"/>
      <c r="B8148" s="97"/>
      <c r="D8148" s="97"/>
      <c r="E8148" s="98"/>
      <c r="G8148" s="289"/>
    </row>
    <row r="8149" spans="1:123" ht="24" customHeight="1" x14ac:dyDescent="0.2">
      <c r="A8149" s="292" t="str">
        <f>B8107</f>
        <v/>
      </c>
      <c r="B8149" s="293" t="str">
        <f>C8107</f>
        <v/>
      </c>
      <c r="C8149" s="104"/>
      <c r="D8149" s="104" t="s">
        <v>34</v>
      </c>
      <c r="E8149" s="105"/>
      <c r="F8149" s="295" t="s">
        <v>35</v>
      </c>
      <c r="G8149" s="294">
        <f>SUBTOTAL(9,G8112:G8148)</f>
        <v>0</v>
      </c>
    </row>
    <row r="8151" spans="1:123" ht="24" customHeight="1" x14ac:dyDescent="0.2">
      <c r="A8151" s="274" t="s">
        <v>37</v>
      </c>
      <c r="B8151" s="275"/>
      <c r="C8151" s="275"/>
      <c r="D8151" s="275"/>
      <c r="E8151" s="275"/>
      <c r="F8151" s="275"/>
      <c r="G8151" s="276"/>
    </row>
    <row r="8152" spans="1:123" ht="24" customHeight="1" x14ac:dyDescent="0.2">
      <c r="A8152" s="277" t="s">
        <v>602</v>
      </c>
      <c r="B8152" s="93" t="str">
        <f>Comitente</f>
        <v>DIRECCION PROVINCIAL DE ESPACIOS VERDES</v>
      </c>
      <c r="C8152" s="89"/>
      <c r="D8152" s="94"/>
      <c r="E8152" s="94"/>
      <c r="F8152" s="95"/>
      <c r="G8152" s="278"/>
    </row>
    <row r="8153" spans="1:123" ht="24" customHeight="1" x14ac:dyDescent="0.2">
      <c r="A8153" s="277" t="s">
        <v>603</v>
      </c>
      <c r="B8153" s="93">
        <f>Contratista</f>
        <v>0</v>
      </c>
      <c r="C8153" s="90"/>
      <c r="D8153" s="90"/>
      <c r="E8153" s="90"/>
      <c r="F8153" s="96"/>
      <c r="G8153" s="279"/>
    </row>
    <row r="8154" spans="1:123" ht="24" customHeight="1" x14ac:dyDescent="0.2">
      <c r="A8154" s="277" t="s">
        <v>24</v>
      </c>
      <c r="B8154" s="93" t="str">
        <f>Obra</f>
        <v>EXTRACCION DE MANGRULLO EXISTENTE, PROVISION DE NUEVO MANGRULLO Y REFUNCIONALIZACION DE JUEGOS DE NIÑOS EN PARQUE DE MAYO</v>
      </c>
      <c r="C8154" s="90"/>
      <c r="D8154" s="90"/>
      <c r="E8154" s="90"/>
      <c r="F8154" s="96" t="s">
        <v>38</v>
      </c>
      <c r="G8154" s="280">
        <f>Fecha_Base</f>
        <v>44865</v>
      </c>
    </row>
    <row r="8155" spans="1:123" ht="24" customHeight="1" x14ac:dyDescent="0.2">
      <c r="A8155" s="281" t="s">
        <v>601</v>
      </c>
      <c r="B8155" s="91" t="str">
        <f>Ubicación</f>
        <v>CAPITAL</v>
      </c>
      <c r="C8155" s="91"/>
      <c r="D8155" s="97"/>
      <c r="E8155" s="98"/>
      <c r="G8155" s="282"/>
    </row>
    <row r="8156" spans="1:123" ht="24" customHeight="1" x14ac:dyDescent="0.2">
      <c r="A8156" s="281" t="s">
        <v>39</v>
      </c>
      <c r="B8156" s="100" t="str">
        <f>IFERROR(VALUE(LEFT(B8157,FIND(".",B8157)-1)),"")</f>
        <v/>
      </c>
      <c r="C8156" s="92" t="str">
        <f>IFERROR(VLOOKUP(B8156,Tabla_CyP,2,FALSE),"")</f>
        <v/>
      </c>
      <c r="E8156" s="98"/>
      <c r="G8156" s="282"/>
    </row>
    <row r="8157" spans="1:123" ht="24" customHeight="1" x14ac:dyDescent="0.2">
      <c r="A8157" s="281" t="s">
        <v>25</v>
      </c>
      <c r="B8157" s="101" t="str">
        <f>IFERROR(VLOOKUP(COUNTIF($A$1:A8157,"ANALISIS DE PRECIOS"),Tabla_NumeroItem,2,FALSE),"")</f>
        <v/>
      </c>
      <c r="C8157" s="92" t="str">
        <f>IFERROR(VLOOKUP(B8157,Tabla_CyP,2,FALSE),"")</f>
        <v/>
      </c>
      <c r="D8157" s="97"/>
      <c r="E8157" s="98"/>
      <c r="F8157" s="96" t="s">
        <v>26</v>
      </c>
      <c r="G8157" s="283" t="str">
        <f>IFERROR(VLOOKUP(B8157,Tabla_CyP,4,FALSE),"")</f>
        <v/>
      </c>
    </row>
    <row r="8158" spans="1:123" ht="24" customHeight="1" x14ac:dyDescent="0.2">
      <c r="A8158" s="281"/>
      <c r="B8158" s="91"/>
      <c r="D8158" s="97"/>
      <c r="E8158" s="98"/>
      <c r="G8158" s="282"/>
    </row>
    <row r="8159" spans="1:123" ht="24" customHeight="1" x14ac:dyDescent="0.2">
      <c r="A8159" s="334" t="s">
        <v>507</v>
      </c>
      <c r="B8159" s="335"/>
      <c r="C8159" s="336" t="s">
        <v>0</v>
      </c>
      <c r="D8159" s="336" t="s">
        <v>27</v>
      </c>
      <c r="E8159" s="338" t="s">
        <v>28</v>
      </c>
      <c r="F8159" s="340" t="s">
        <v>29</v>
      </c>
      <c r="G8159" s="340" t="s">
        <v>30</v>
      </c>
    </row>
    <row r="8160" spans="1:123" s="97" customFormat="1" ht="24" customHeight="1" x14ac:dyDescent="0.2">
      <c r="A8160" s="102" t="s">
        <v>508</v>
      </c>
      <c r="B8160" s="102" t="s">
        <v>509</v>
      </c>
      <c r="C8160" s="337"/>
      <c r="D8160" s="337"/>
      <c r="E8160" s="339"/>
      <c r="F8160" s="341"/>
      <c r="G8160" s="341"/>
      <c r="H8160" s="230"/>
      <c r="I8160" s="230"/>
      <c r="J8160" s="230"/>
      <c r="K8160" s="230"/>
      <c r="L8160" s="230"/>
      <c r="M8160" s="230"/>
      <c r="N8160" s="230"/>
      <c r="O8160" s="230"/>
      <c r="P8160" s="230"/>
      <c r="Q8160" s="230"/>
      <c r="R8160" s="230"/>
      <c r="S8160" s="230"/>
      <c r="T8160" s="230"/>
      <c r="U8160" s="230"/>
      <c r="V8160" s="230"/>
      <c r="W8160" s="230"/>
      <c r="X8160" s="230"/>
      <c r="Y8160" s="230"/>
      <c r="Z8160" s="230"/>
      <c r="AA8160" s="230"/>
      <c r="AB8160" s="230"/>
      <c r="AC8160" s="230"/>
      <c r="AD8160" s="230"/>
      <c r="AE8160" s="230"/>
      <c r="AF8160" s="230"/>
      <c r="AG8160" s="230"/>
      <c r="AH8160" s="230"/>
      <c r="AI8160" s="230"/>
      <c r="AJ8160" s="230"/>
      <c r="AK8160" s="230"/>
      <c r="AL8160" s="230"/>
      <c r="AM8160" s="230"/>
      <c r="AN8160" s="230"/>
      <c r="AO8160" s="230"/>
      <c r="AP8160" s="230"/>
      <c r="AQ8160" s="230"/>
      <c r="AR8160" s="230"/>
      <c r="AS8160" s="230"/>
      <c r="AT8160" s="230"/>
      <c r="AU8160" s="230"/>
      <c r="AV8160" s="230"/>
      <c r="AW8160" s="230"/>
      <c r="AX8160" s="230"/>
      <c r="AY8160" s="230"/>
      <c r="AZ8160" s="230"/>
      <c r="BA8160" s="230"/>
      <c r="BB8160" s="230"/>
      <c r="BC8160" s="230"/>
      <c r="BD8160" s="230"/>
      <c r="BE8160" s="230"/>
      <c r="BF8160" s="230"/>
      <c r="BG8160" s="230"/>
      <c r="BH8160" s="230"/>
      <c r="BI8160" s="230"/>
      <c r="BJ8160" s="230"/>
      <c r="BK8160" s="230"/>
      <c r="BL8160" s="230"/>
      <c r="BM8160" s="230"/>
      <c r="BN8160" s="230"/>
      <c r="BO8160" s="230"/>
      <c r="BP8160" s="230"/>
      <c r="BQ8160" s="230"/>
      <c r="BR8160" s="230"/>
      <c r="BS8160" s="230"/>
      <c r="BT8160" s="230"/>
      <c r="BU8160" s="230"/>
      <c r="BV8160" s="230"/>
      <c r="BW8160" s="230"/>
      <c r="BX8160" s="230"/>
      <c r="BY8160" s="230"/>
      <c r="BZ8160" s="230"/>
      <c r="CA8160" s="230"/>
      <c r="CB8160" s="230"/>
      <c r="CC8160" s="230"/>
      <c r="CD8160" s="230"/>
      <c r="CE8160" s="230"/>
      <c r="CF8160" s="230"/>
      <c r="CG8160" s="230"/>
      <c r="CH8160" s="230"/>
      <c r="CI8160" s="230"/>
      <c r="CJ8160" s="230"/>
      <c r="CK8160" s="230"/>
      <c r="CL8160" s="230"/>
      <c r="CM8160" s="230"/>
      <c r="CN8160" s="230"/>
      <c r="CO8160" s="230"/>
      <c r="CP8160" s="230"/>
      <c r="CQ8160" s="230"/>
      <c r="CR8160" s="230"/>
      <c r="CS8160" s="230"/>
      <c r="CT8160" s="230"/>
      <c r="CU8160" s="230"/>
      <c r="CV8160" s="230"/>
      <c r="CW8160" s="230"/>
      <c r="CX8160" s="230"/>
      <c r="CY8160" s="230"/>
      <c r="CZ8160" s="230"/>
      <c r="DA8160" s="230"/>
      <c r="DB8160" s="230"/>
      <c r="DC8160" s="230"/>
      <c r="DD8160" s="230"/>
      <c r="DE8160" s="230"/>
      <c r="DF8160" s="230"/>
      <c r="DG8160" s="230"/>
      <c r="DH8160" s="230"/>
      <c r="DI8160" s="230"/>
      <c r="DJ8160" s="230"/>
      <c r="DK8160" s="230"/>
      <c r="DL8160" s="230"/>
      <c r="DM8160" s="230"/>
      <c r="DN8160" s="230"/>
      <c r="DO8160" s="230"/>
      <c r="DP8160" s="230"/>
      <c r="DQ8160" s="230"/>
      <c r="DR8160" s="230"/>
      <c r="DS8160" s="230"/>
    </row>
    <row r="8161" spans="1:7" ht="24" customHeight="1" x14ac:dyDescent="0.2">
      <c r="A8161" s="284"/>
      <c r="B8161" s="103"/>
      <c r="C8161" s="143" t="s">
        <v>604</v>
      </c>
      <c r="D8161" s="104"/>
      <c r="E8161" s="105"/>
      <c r="F8161" s="106"/>
      <c r="G8161" s="285"/>
    </row>
    <row r="8162" spans="1:7" s="229" customFormat="1" ht="24" customHeight="1" x14ac:dyDescent="0.2">
      <c r="A8162" s="224" t="str">
        <f t="shared" ref="A8162:A8175" si="2446">IFERROR(VLOOKUP(C8162,Tabla_Insumos,4,FALSE),"")</f>
        <v/>
      </c>
      <c r="B8162" s="222" t="str">
        <f>IFERROR(VLOOKUP(C8162,Tabla_Insumos,5,FALSE),"")</f>
        <v/>
      </c>
      <c r="C8162" s="223"/>
      <c r="D8162" s="224" t="str">
        <f t="shared" ref="D8162:D8175" si="2447">IFERROR(VLOOKUP(C8162,Tabla_Insumos,2,FALSE),"")</f>
        <v/>
      </c>
      <c r="E8162" s="225"/>
      <c r="F8162" s="226">
        <f t="shared" ref="F8162:F8175" si="2448">IFERROR(VLOOKUP(C8162,Tabla_Insumos,3,FALSE),0)</f>
        <v>0</v>
      </c>
      <c r="G8162" s="286">
        <f>ROUND(E8162*F8162,2)</f>
        <v>0</v>
      </c>
    </row>
    <row r="8163" spans="1:7" s="229" customFormat="1" ht="24" customHeight="1" x14ac:dyDescent="0.2">
      <c r="A8163" s="224" t="str">
        <f t="shared" si="2446"/>
        <v/>
      </c>
      <c r="B8163" s="222" t="str">
        <f t="shared" ref="B8163:B8175" si="2449">IFERROR(VLOOKUP(C8163,Tabla_Insumos,5,FALSE),"")</f>
        <v/>
      </c>
      <c r="C8163" s="223"/>
      <c r="D8163" s="224" t="str">
        <f t="shared" si="2447"/>
        <v/>
      </c>
      <c r="E8163" s="225"/>
      <c r="F8163" s="226">
        <f t="shared" si="2448"/>
        <v>0</v>
      </c>
      <c r="G8163" s="286">
        <f t="shared" ref="G8163:G8175" si="2450">ROUND(E8163*F8163,2)</f>
        <v>0</v>
      </c>
    </row>
    <row r="8164" spans="1:7" s="229" customFormat="1" ht="24" customHeight="1" x14ac:dyDescent="0.2">
      <c r="A8164" s="224" t="str">
        <f t="shared" si="2446"/>
        <v/>
      </c>
      <c r="B8164" s="222" t="str">
        <f t="shared" si="2449"/>
        <v/>
      </c>
      <c r="C8164" s="223"/>
      <c r="D8164" s="224" t="str">
        <f t="shared" si="2447"/>
        <v/>
      </c>
      <c r="E8164" s="225"/>
      <c r="F8164" s="226">
        <f t="shared" si="2448"/>
        <v>0</v>
      </c>
      <c r="G8164" s="286">
        <f t="shared" si="2450"/>
        <v>0</v>
      </c>
    </row>
    <row r="8165" spans="1:7" s="229" customFormat="1" ht="24" customHeight="1" x14ac:dyDescent="0.2">
      <c r="A8165" s="224" t="str">
        <f t="shared" si="2446"/>
        <v/>
      </c>
      <c r="B8165" s="222" t="str">
        <f t="shared" si="2449"/>
        <v/>
      </c>
      <c r="C8165" s="223"/>
      <c r="D8165" s="224" t="str">
        <f t="shared" si="2447"/>
        <v/>
      </c>
      <c r="E8165" s="225"/>
      <c r="F8165" s="226">
        <f t="shared" si="2448"/>
        <v>0</v>
      </c>
      <c r="G8165" s="286">
        <f t="shared" si="2450"/>
        <v>0</v>
      </c>
    </row>
    <row r="8166" spans="1:7" s="229" customFormat="1" ht="24" customHeight="1" x14ac:dyDescent="0.2">
      <c r="A8166" s="224" t="str">
        <f t="shared" si="2446"/>
        <v/>
      </c>
      <c r="B8166" s="222" t="str">
        <f t="shared" si="2449"/>
        <v/>
      </c>
      <c r="C8166" s="223"/>
      <c r="D8166" s="224" t="str">
        <f t="shared" si="2447"/>
        <v/>
      </c>
      <c r="E8166" s="225"/>
      <c r="F8166" s="226">
        <f t="shared" si="2448"/>
        <v>0</v>
      </c>
      <c r="G8166" s="286">
        <f t="shared" si="2450"/>
        <v>0</v>
      </c>
    </row>
    <row r="8167" spans="1:7" s="229" customFormat="1" ht="24" customHeight="1" x14ac:dyDescent="0.2">
      <c r="A8167" s="224" t="str">
        <f t="shared" si="2446"/>
        <v/>
      </c>
      <c r="B8167" s="222" t="str">
        <f t="shared" si="2449"/>
        <v/>
      </c>
      <c r="C8167" s="223"/>
      <c r="D8167" s="224" t="str">
        <f t="shared" si="2447"/>
        <v/>
      </c>
      <c r="E8167" s="225"/>
      <c r="F8167" s="226">
        <f t="shared" si="2448"/>
        <v>0</v>
      </c>
      <c r="G8167" s="286">
        <f t="shared" si="2450"/>
        <v>0</v>
      </c>
    </row>
    <row r="8168" spans="1:7" s="229" customFormat="1" ht="24" customHeight="1" x14ac:dyDescent="0.2">
      <c r="A8168" s="224" t="str">
        <f t="shared" si="2446"/>
        <v/>
      </c>
      <c r="B8168" s="222" t="str">
        <f t="shared" si="2449"/>
        <v/>
      </c>
      <c r="C8168" s="223"/>
      <c r="D8168" s="224" t="str">
        <f t="shared" si="2447"/>
        <v/>
      </c>
      <c r="E8168" s="225"/>
      <c r="F8168" s="226">
        <f t="shared" si="2448"/>
        <v>0</v>
      </c>
      <c r="G8168" s="286">
        <f t="shared" si="2450"/>
        <v>0</v>
      </c>
    </row>
    <row r="8169" spans="1:7" s="229" customFormat="1" ht="24" customHeight="1" x14ac:dyDescent="0.2">
      <c r="A8169" s="224" t="str">
        <f t="shared" si="2446"/>
        <v/>
      </c>
      <c r="B8169" s="222" t="str">
        <f t="shared" si="2449"/>
        <v/>
      </c>
      <c r="C8169" s="223"/>
      <c r="D8169" s="224" t="str">
        <f t="shared" si="2447"/>
        <v/>
      </c>
      <c r="E8169" s="225"/>
      <c r="F8169" s="226">
        <f t="shared" si="2448"/>
        <v>0</v>
      </c>
      <c r="G8169" s="286">
        <f t="shared" si="2450"/>
        <v>0</v>
      </c>
    </row>
    <row r="8170" spans="1:7" s="229" customFormat="1" ht="24" customHeight="1" x14ac:dyDescent="0.2">
      <c r="A8170" s="224" t="str">
        <f t="shared" si="2446"/>
        <v/>
      </c>
      <c r="B8170" s="222" t="str">
        <f t="shared" si="2449"/>
        <v/>
      </c>
      <c r="C8170" s="223"/>
      <c r="D8170" s="224" t="str">
        <f t="shared" si="2447"/>
        <v/>
      </c>
      <c r="E8170" s="225"/>
      <c r="F8170" s="226">
        <f t="shared" si="2448"/>
        <v>0</v>
      </c>
      <c r="G8170" s="286">
        <f t="shared" si="2450"/>
        <v>0</v>
      </c>
    </row>
    <row r="8171" spans="1:7" s="229" customFormat="1" ht="24" customHeight="1" x14ac:dyDescent="0.2">
      <c r="A8171" s="224" t="str">
        <f t="shared" si="2446"/>
        <v/>
      </c>
      <c r="B8171" s="222" t="str">
        <f t="shared" si="2449"/>
        <v/>
      </c>
      <c r="C8171" s="223"/>
      <c r="D8171" s="224" t="str">
        <f t="shared" si="2447"/>
        <v/>
      </c>
      <c r="E8171" s="225"/>
      <c r="F8171" s="226">
        <f t="shared" si="2448"/>
        <v>0</v>
      </c>
      <c r="G8171" s="286">
        <f t="shared" si="2450"/>
        <v>0</v>
      </c>
    </row>
    <row r="8172" spans="1:7" s="229" customFormat="1" ht="24" customHeight="1" x14ac:dyDescent="0.2">
      <c r="A8172" s="224" t="str">
        <f t="shared" si="2446"/>
        <v/>
      </c>
      <c r="B8172" s="222" t="str">
        <f t="shared" si="2449"/>
        <v/>
      </c>
      <c r="C8172" s="223"/>
      <c r="D8172" s="224" t="str">
        <f t="shared" si="2447"/>
        <v/>
      </c>
      <c r="E8172" s="225"/>
      <c r="F8172" s="226">
        <f t="shared" si="2448"/>
        <v>0</v>
      </c>
      <c r="G8172" s="286">
        <f t="shared" si="2450"/>
        <v>0</v>
      </c>
    </row>
    <row r="8173" spans="1:7" s="229" customFormat="1" ht="24" customHeight="1" x14ac:dyDescent="0.2">
      <c r="A8173" s="224" t="str">
        <f t="shared" si="2446"/>
        <v/>
      </c>
      <c r="B8173" s="222" t="str">
        <f t="shared" si="2449"/>
        <v/>
      </c>
      <c r="C8173" s="223"/>
      <c r="D8173" s="224" t="str">
        <f t="shared" si="2447"/>
        <v/>
      </c>
      <c r="E8173" s="225"/>
      <c r="F8173" s="226">
        <f t="shared" si="2448"/>
        <v>0</v>
      </c>
      <c r="G8173" s="286">
        <f t="shared" si="2450"/>
        <v>0</v>
      </c>
    </row>
    <row r="8174" spans="1:7" s="229" customFormat="1" ht="24" customHeight="1" x14ac:dyDescent="0.2">
      <c r="A8174" s="224" t="str">
        <f t="shared" si="2446"/>
        <v/>
      </c>
      <c r="B8174" s="222" t="str">
        <f t="shared" si="2449"/>
        <v/>
      </c>
      <c r="C8174" s="223"/>
      <c r="D8174" s="224" t="str">
        <f t="shared" si="2447"/>
        <v/>
      </c>
      <c r="E8174" s="225"/>
      <c r="F8174" s="226">
        <f t="shared" si="2448"/>
        <v>0</v>
      </c>
      <c r="G8174" s="286">
        <f t="shared" si="2450"/>
        <v>0</v>
      </c>
    </row>
    <row r="8175" spans="1:7" s="229" customFormat="1" ht="24" customHeight="1" x14ac:dyDescent="0.2">
      <c r="A8175" s="224" t="str">
        <f t="shared" si="2446"/>
        <v/>
      </c>
      <c r="B8175" s="222" t="str">
        <f t="shared" si="2449"/>
        <v/>
      </c>
      <c r="C8175" s="223"/>
      <c r="D8175" s="224" t="str">
        <f t="shared" si="2447"/>
        <v/>
      </c>
      <c r="E8175" s="225"/>
      <c r="F8175" s="227">
        <f t="shared" si="2448"/>
        <v>0</v>
      </c>
      <c r="G8175" s="286">
        <f t="shared" si="2450"/>
        <v>0</v>
      </c>
    </row>
    <row r="8176" spans="1:7" ht="24" customHeight="1" x14ac:dyDescent="0.2">
      <c r="A8176" s="287"/>
      <c r="D8176" s="97"/>
      <c r="E8176" s="98"/>
      <c r="F8176" s="273" t="s">
        <v>31</v>
      </c>
      <c r="G8176" s="288">
        <f>SUBTOTAL(9,G8162:G8175)</f>
        <v>0</v>
      </c>
    </row>
    <row r="8177" spans="1:7" ht="24" customHeight="1" x14ac:dyDescent="0.2">
      <c r="A8177" s="287"/>
      <c r="C8177" s="107" t="s">
        <v>605</v>
      </c>
      <c r="D8177" s="97"/>
      <c r="E8177" s="98"/>
      <c r="G8177" s="289"/>
    </row>
    <row r="8178" spans="1:7" s="229" customFormat="1" ht="24" customHeight="1" x14ac:dyDescent="0.2">
      <c r="A8178" s="224" t="str">
        <f t="shared" ref="A8178:A8185" si="2451">IFERROR(VLOOKUP(C8178,Tabla_Insumos,4,FALSE),"")</f>
        <v/>
      </c>
      <c r="B8178" s="222">
        <f t="shared" ref="B8178:B8185" si="2452">IFERROR(VLOOKUP(A8178,Tabla_Indices,5,FALSE),"")</f>
        <v>0</v>
      </c>
      <c r="C8178" s="223"/>
      <c r="D8178" s="224" t="str">
        <f t="shared" ref="D8178:D8185" si="2453">IFERROR(VLOOKUP(C8178,Tabla_Insumos,2,FALSE),"")</f>
        <v/>
      </c>
      <c r="E8178" s="225"/>
      <c r="F8178" s="228">
        <f t="shared" ref="F8178:F8185" si="2454">IFERROR(VLOOKUP(C8178,Tabla_Insumos,3,FALSE),0)</f>
        <v>0</v>
      </c>
      <c r="G8178" s="286">
        <f>ROUND(E8178*F8178,2)</f>
        <v>0</v>
      </c>
    </row>
    <row r="8179" spans="1:7" s="229" customFormat="1" ht="24" customHeight="1" x14ac:dyDescent="0.2">
      <c r="A8179" s="224" t="str">
        <f t="shared" si="2451"/>
        <v/>
      </c>
      <c r="B8179" s="222">
        <f t="shared" si="2452"/>
        <v>0</v>
      </c>
      <c r="C8179" s="223"/>
      <c r="D8179" s="224" t="str">
        <f t="shared" si="2453"/>
        <v/>
      </c>
      <c r="E8179" s="225"/>
      <c r="F8179" s="228">
        <f t="shared" si="2454"/>
        <v>0</v>
      </c>
      <c r="G8179" s="286">
        <f>ROUND(E8179*F8179,2)</f>
        <v>0</v>
      </c>
    </row>
    <row r="8180" spans="1:7" s="229" customFormat="1" ht="24" customHeight="1" x14ac:dyDescent="0.2">
      <c r="A8180" s="224" t="str">
        <f t="shared" si="2451"/>
        <v/>
      </c>
      <c r="B8180" s="222">
        <f t="shared" si="2452"/>
        <v>0</v>
      </c>
      <c r="C8180" s="223"/>
      <c r="D8180" s="224" t="str">
        <f t="shared" si="2453"/>
        <v/>
      </c>
      <c r="E8180" s="225"/>
      <c r="F8180" s="228">
        <f t="shared" si="2454"/>
        <v>0</v>
      </c>
      <c r="G8180" s="286">
        <f t="shared" ref="G8180:G8185" si="2455">ROUND(E8180*F8180,2)</f>
        <v>0</v>
      </c>
    </row>
    <row r="8181" spans="1:7" s="229" customFormat="1" ht="24" customHeight="1" x14ac:dyDescent="0.2">
      <c r="A8181" s="224" t="str">
        <f t="shared" si="2451"/>
        <v/>
      </c>
      <c r="B8181" s="222">
        <f t="shared" si="2452"/>
        <v>0</v>
      </c>
      <c r="C8181" s="223"/>
      <c r="D8181" s="224" t="str">
        <f t="shared" si="2453"/>
        <v/>
      </c>
      <c r="E8181" s="225"/>
      <c r="F8181" s="228">
        <f t="shared" si="2454"/>
        <v>0</v>
      </c>
      <c r="G8181" s="286">
        <f t="shared" si="2455"/>
        <v>0</v>
      </c>
    </row>
    <row r="8182" spans="1:7" s="229" customFormat="1" ht="24" customHeight="1" x14ac:dyDescent="0.2">
      <c r="A8182" s="224" t="str">
        <f t="shared" si="2451"/>
        <v/>
      </c>
      <c r="B8182" s="222">
        <f t="shared" si="2452"/>
        <v>0</v>
      </c>
      <c r="C8182" s="223"/>
      <c r="D8182" s="224" t="str">
        <f t="shared" si="2453"/>
        <v/>
      </c>
      <c r="E8182" s="225"/>
      <c r="F8182" s="226">
        <f t="shared" si="2454"/>
        <v>0</v>
      </c>
      <c r="G8182" s="286">
        <f t="shared" si="2455"/>
        <v>0</v>
      </c>
    </row>
    <row r="8183" spans="1:7" s="229" customFormat="1" ht="24" customHeight="1" x14ac:dyDescent="0.2">
      <c r="A8183" s="224" t="str">
        <f t="shared" si="2451"/>
        <v/>
      </c>
      <c r="B8183" s="222">
        <f t="shared" si="2452"/>
        <v>0</v>
      </c>
      <c r="C8183" s="223"/>
      <c r="D8183" s="224" t="str">
        <f t="shared" si="2453"/>
        <v/>
      </c>
      <c r="E8183" s="225"/>
      <c r="F8183" s="226">
        <f t="shared" si="2454"/>
        <v>0</v>
      </c>
      <c r="G8183" s="286">
        <f t="shared" si="2455"/>
        <v>0</v>
      </c>
    </row>
    <row r="8184" spans="1:7" s="229" customFormat="1" ht="24" customHeight="1" x14ac:dyDescent="0.2">
      <c r="A8184" s="224" t="str">
        <f t="shared" si="2451"/>
        <v/>
      </c>
      <c r="B8184" s="222">
        <f t="shared" si="2452"/>
        <v>0</v>
      </c>
      <c r="C8184" s="223"/>
      <c r="D8184" s="224" t="str">
        <f t="shared" si="2453"/>
        <v/>
      </c>
      <c r="E8184" s="225"/>
      <c r="F8184" s="226">
        <f t="shared" si="2454"/>
        <v>0</v>
      </c>
      <c r="G8184" s="286">
        <f t="shared" si="2455"/>
        <v>0</v>
      </c>
    </row>
    <row r="8185" spans="1:7" s="229" customFormat="1" ht="24" customHeight="1" x14ac:dyDescent="0.2">
      <c r="A8185" s="224" t="str">
        <f t="shared" si="2451"/>
        <v/>
      </c>
      <c r="B8185" s="222">
        <f t="shared" si="2452"/>
        <v>0</v>
      </c>
      <c r="C8185" s="223"/>
      <c r="D8185" s="224" t="str">
        <f t="shared" si="2453"/>
        <v/>
      </c>
      <c r="E8185" s="225"/>
      <c r="F8185" s="226">
        <f t="shared" si="2454"/>
        <v>0</v>
      </c>
      <c r="G8185" s="286">
        <f t="shared" si="2455"/>
        <v>0</v>
      </c>
    </row>
    <row r="8186" spans="1:7" ht="24" customHeight="1" x14ac:dyDescent="0.2">
      <c r="A8186" s="287"/>
      <c r="D8186" s="97"/>
      <c r="E8186" s="98"/>
      <c r="F8186" s="273" t="s">
        <v>32</v>
      </c>
      <c r="G8186" s="288">
        <f>SUBTOTAL(9,G8178:G8185)</f>
        <v>0</v>
      </c>
    </row>
    <row r="8187" spans="1:7" ht="24" customHeight="1" x14ac:dyDescent="0.2">
      <c r="A8187" s="287"/>
      <c r="C8187" s="107" t="s">
        <v>606</v>
      </c>
      <c r="D8187" s="97"/>
      <c r="E8187" s="98"/>
      <c r="G8187" s="289"/>
    </row>
    <row r="8188" spans="1:7" s="229" customFormat="1" ht="24" customHeight="1" x14ac:dyDescent="0.2">
      <c r="A8188" s="224" t="str">
        <f t="shared" ref="A8188:A8196" si="2456">IFERROR(VLOOKUP(C8188,Tabla_Insumos,4,FALSE),"")</f>
        <v/>
      </c>
      <c r="B8188" s="222" t="str">
        <f t="shared" ref="B8188:B8196" si="2457">IFERROR(VLOOKUP(C8188,Tabla_Insumos,5,FALSE),"")</f>
        <v/>
      </c>
      <c r="C8188" s="223"/>
      <c r="D8188" s="224" t="str">
        <f t="shared" ref="D8188:D8196" si="2458">IFERROR(VLOOKUP(C8188,Tabla_Insumos,2,FALSE),"")</f>
        <v/>
      </c>
      <c r="E8188" s="225"/>
      <c r="F8188" s="226">
        <f t="shared" ref="F8188:F8196" si="2459">IFERROR(VLOOKUP(C8188,Tabla_Insumos,3,FALSE),0)</f>
        <v>0</v>
      </c>
      <c r="G8188" s="286">
        <f t="shared" ref="G8188:G8196" si="2460">ROUND(E8188*F8188,2)</f>
        <v>0</v>
      </c>
    </row>
    <row r="8189" spans="1:7" s="229" customFormat="1" ht="24" customHeight="1" x14ac:dyDescent="0.2">
      <c r="A8189" s="224" t="str">
        <f t="shared" si="2456"/>
        <v/>
      </c>
      <c r="B8189" s="222" t="str">
        <f t="shared" si="2457"/>
        <v/>
      </c>
      <c r="C8189" s="223"/>
      <c r="D8189" s="224" t="str">
        <f t="shared" si="2458"/>
        <v/>
      </c>
      <c r="E8189" s="225"/>
      <c r="F8189" s="226">
        <f t="shared" si="2459"/>
        <v>0</v>
      </c>
      <c r="G8189" s="286">
        <f t="shared" si="2460"/>
        <v>0</v>
      </c>
    </row>
    <row r="8190" spans="1:7" s="229" customFormat="1" ht="24" customHeight="1" x14ac:dyDescent="0.2">
      <c r="A8190" s="224" t="str">
        <f t="shared" si="2456"/>
        <v/>
      </c>
      <c r="B8190" s="222" t="str">
        <f t="shared" si="2457"/>
        <v/>
      </c>
      <c r="C8190" s="223"/>
      <c r="D8190" s="224" t="str">
        <f t="shared" si="2458"/>
        <v/>
      </c>
      <c r="E8190" s="225"/>
      <c r="F8190" s="226">
        <f t="shared" si="2459"/>
        <v>0</v>
      </c>
      <c r="G8190" s="286">
        <f t="shared" si="2460"/>
        <v>0</v>
      </c>
    </row>
    <row r="8191" spans="1:7" s="229" customFormat="1" ht="24" customHeight="1" x14ac:dyDescent="0.2">
      <c r="A8191" s="224" t="str">
        <f t="shared" si="2456"/>
        <v/>
      </c>
      <c r="B8191" s="222" t="str">
        <f t="shared" si="2457"/>
        <v/>
      </c>
      <c r="C8191" s="223"/>
      <c r="D8191" s="224" t="str">
        <f t="shared" si="2458"/>
        <v/>
      </c>
      <c r="E8191" s="225"/>
      <c r="F8191" s="226">
        <f t="shared" si="2459"/>
        <v>0</v>
      </c>
      <c r="G8191" s="286">
        <f t="shared" si="2460"/>
        <v>0</v>
      </c>
    </row>
    <row r="8192" spans="1:7" s="229" customFormat="1" ht="24" customHeight="1" x14ac:dyDescent="0.2">
      <c r="A8192" s="224" t="str">
        <f t="shared" si="2456"/>
        <v/>
      </c>
      <c r="B8192" s="222" t="str">
        <f t="shared" si="2457"/>
        <v/>
      </c>
      <c r="C8192" s="223"/>
      <c r="D8192" s="224" t="str">
        <f t="shared" si="2458"/>
        <v/>
      </c>
      <c r="E8192" s="225"/>
      <c r="F8192" s="226">
        <f t="shared" si="2459"/>
        <v>0</v>
      </c>
      <c r="G8192" s="286">
        <f t="shared" si="2460"/>
        <v>0</v>
      </c>
    </row>
    <row r="8193" spans="1:7" s="229" customFormat="1" ht="24" customHeight="1" x14ac:dyDescent="0.2">
      <c r="A8193" s="224" t="str">
        <f t="shared" si="2456"/>
        <v/>
      </c>
      <c r="B8193" s="222" t="str">
        <f t="shared" si="2457"/>
        <v/>
      </c>
      <c r="C8193" s="223"/>
      <c r="D8193" s="224" t="str">
        <f t="shared" si="2458"/>
        <v/>
      </c>
      <c r="E8193" s="225"/>
      <c r="F8193" s="226">
        <f t="shared" si="2459"/>
        <v>0</v>
      </c>
      <c r="G8193" s="286">
        <f t="shared" si="2460"/>
        <v>0</v>
      </c>
    </row>
    <row r="8194" spans="1:7" s="229" customFormat="1" ht="24" customHeight="1" x14ac:dyDescent="0.2">
      <c r="A8194" s="224" t="str">
        <f t="shared" si="2456"/>
        <v/>
      </c>
      <c r="B8194" s="222" t="str">
        <f t="shared" si="2457"/>
        <v/>
      </c>
      <c r="C8194" s="223"/>
      <c r="D8194" s="224" t="str">
        <f t="shared" si="2458"/>
        <v/>
      </c>
      <c r="E8194" s="225"/>
      <c r="F8194" s="226">
        <f t="shared" si="2459"/>
        <v>0</v>
      </c>
      <c r="G8194" s="286">
        <f t="shared" si="2460"/>
        <v>0</v>
      </c>
    </row>
    <row r="8195" spans="1:7" s="229" customFormat="1" ht="24" customHeight="1" x14ac:dyDescent="0.2">
      <c r="A8195" s="224" t="str">
        <f t="shared" si="2456"/>
        <v/>
      </c>
      <c r="B8195" s="222" t="str">
        <f t="shared" si="2457"/>
        <v/>
      </c>
      <c r="C8195" s="223"/>
      <c r="D8195" s="224" t="str">
        <f t="shared" si="2458"/>
        <v/>
      </c>
      <c r="E8195" s="225"/>
      <c r="F8195" s="226">
        <f t="shared" si="2459"/>
        <v>0</v>
      </c>
      <c r="G8195" s="286">
        <f t="shared" si="2460"/>
        <v>0</v>
      </c>
    </row>
    <row r="8196" spans="1:7" s="229" customFormat="1" ht="24" customHeight="1" x14ac:dyDescent="0.2">
      <c r="A8196" s="224" t="str">
        <f t="shared" si="2456"/>
        <v/>
      </c>
      <c r="B8196" s="222" t="str">
        <f t="shared" si="2457"/>
        <v/>
      </c>
      <c r="C8196" s="223"/>
      <c r="D8196" s="224" t="str">
        <f t="shared" si="2458"/>
        <v/>
      </c>
      <c r="E8196" s="225"/>
      <c r="F8196" s="226">
        <f t="shared" si="2459"/>
        <v>0</v>
      </c>
      <c r="G8196" s="286">
        <f t="shared" si="2460"/>
        <v>0</v>
      </c>
    </row>
    <row r="8197" spans="1:7" ht="24" customHeight="1" x14ac:dyDescent="0.2">
      <c r="A8197" s="290"/>
      <c r="B8197" s="97"/>
      <c r="D8197" s="97"/>
      <c r="E8197" s="98"/>
      <c r="F8197" s="273" t="s">
        <v>33</v>
      </c>
      <c r="G8197" s="288">
        <f>SUBTOTAL(9,G8188:G8196)</f>
        <v>0</v>
      </c>
    </row>
    <row r="8198" spans="1:7" ht="24" customHeight="1" x14ac:dyDescent="0.2">
      <c r="A8198" s="291"/>
      <c r="B8198" s="97"/>
      <c r="D8198" s="97"/>
      <c r="E8198" s="98"/>
      <c r="G8198" s="289"/>
    </row>
    <row r="8199" spans="1:7" ht="24" customHeight="1" x14ac:dyDescent="0.2">
      <c r="A8199" s="292" t="str">
        <f>B8157</f>
        <v/>
      </c>
      <c r="B8199" s="293" t="str">
        <f>C8157</f>
        <v/>
      </c>
      <c r="C8199" s="104"/>
      <c r="D8199" s="104" t="s">
        <v>34</v>
      </c>
      <c r="E8199" s="105"/>
      <c r="F8199" s="295" t="s">
        <v>35</v>
      </c>
      <c r="G8199" s="294">
        <f>SUBTOTAL(9,G8162:G8198)</f>
        <v>0</v>
      </c>
    </row>
    <row r="8201" spans="1:7" ht="24" customHeight="1" x14ac:dyDescent="0.2">
      <c r="A8201" s="274" t="s">
        <v>37</v>
      </c>
      <c r="B8201" s="275"/>
      <c r="C8201" s="275"/>
      <c r="D8201" s="275"/>
      <c r="E8201" s="275"/>
      <c r="F8201" s="275"/>
      <c r="G8201" s="276"/>
    </row>
    <row r="8202" spans="1:7" ht="24" customHeight="1" x14ac:dyDescent="0.2">
      <c r="A8202" s="277" t="s">
        <v>602</v>
      </c>
      <c r="B8202" s="93" t="str">
        <f>Comitente</f>
        <v>DIRECCION PROVINCIAL DE ESPACIOS VERDES</v>
      </c>
      <c r="C8202" s="89"/>
      <c r="D8202" s="94"/>
      <c r="E8202" s="94"/>
      <c r="F8202" s="95"/>
      <c r="G8202" s="278"/>
    </row>
    <row r="8203" spans="1:7" ht="24" customHeight="1" x14ac:dyDescent="0.2">
      <c r="A8203" s="277" t="s">
        <v>603</v>
      </c>
      <c r="B8203" s="93">
        <f>Contratista</f>
        <v>0</v>
      </c>
      <c r="C8203" s="90"/>
      <c r="D8203" s="90"/>
      <c r="E8203" s="90"/>
      <c r="F8203" s="96"/>
      <c r="G8203" s="279"/>
    </row>
    <row r="8204" spans="1:7" ht="24" customHeight="1" x14ac:dyDescent="0.2">
      <c r="A8204" s="277" t="s">
        <v>24</v>
      </c>
      <c r="B8204" s="93" t="str">
        <f>Obra</f>
        <v>EXTRACCION DE MANGRULLO EXISTENTE, PROVISION DE NUEVO MANGRULLO Y REFUNCIONALIZACION DE JUEGOS DE NIÑOS EN PARQUE DE MAYO</v>
      </c>
      <c r="C8204" s="90"/>
      <c r="D8204" s="90"/>
      <c r="E8204" s="90"/>
      <c r="F8204" s="96" t="s">
        <v>38</v>
      </c>
      <c r="G8204" s="280">
        <f>Fecha_Base</f>
        <v>44865</v>
      </c>
    </row>
    <row r="8205" spans="1:7" ht="24" customHeight="1" x14ac:dyDescent="0.2">
      <c r="A8205" s="281" t="s">
        <v>601</v>
      </c>
      <c r="B8205" s="91" t="str">
        <f>Ubicación</f>
        <v>CAPITAL</v>
      </c>
      <c r="C8205" s="91"/>
      <c r="D8205" s="97"/>
      <c r="E8205" s="98"/>
      <c r="G8205" s="282"/>
    </row>
    <row r="8206" spans="1:7" ht="24" customHeight="1" x14ac:dyDescent="0.2">
      <c r="A8206" s="281" t="s">
        <v>39</v>
      </c>
      <c r="B8206" s="100" t="str">
        <f>IFERROR(VALUE(LEFT(B8207,FIND(".",B8207)-1)),"")</f>
        <v/>
      </c>
      <c r="C8206" s="92" t="str">
        <f>IFERROR(VLOOKUP(B8206,Tabla_CyP,2,FALSE),"")</f>
        <v/>
      </c>
      <c r="E8206" s="98"/>
      <c r="G8206" s="282"/>
    </row>
    <row r="8207" spans="1:7" ht="24" customHeight="1" x14ac:dyDescent="0.2">
      <c r="A8207" s="281" t="s">
        <v>25</v>
      </c>
      <c r="B8207" s="101" t="str">
        <f>IFERROR(VLOOKUP(COUNTIF($A$1:A8207,"ANALISIS DE PRECIOS"),Tabla_NumeroItem,2,FALSE),"")</f>
        <v/>
      </c>
      <c r="C8207" s="92" t="str">
        <f>IFERROR(VLOOKUP(B8207,Tabla_CyP,2,FALSE),"")</f>
        <v/>
      </c>
      <c r="D8207" s="97"/>
      <c r="E8207" s="98"/>
      <c r="F8207" s="96" t="s">
        <v>26</v>
      </c>
      <c r="G8207" s="283" t="str">
        <f>IFERROR(VLOOKUP(B8207,Tabla_CyP,4,FALSE),"")</f>
        <v/>
      </c>
    </row>
    <row r="8208" spans="1:7" ht="24" customHeight="1" x14ac:dyDescent="0.2">
      <c r="A8208" s="281"/>
      <c r="B8208" s="91"/>
      <c r="D8208" s="97"/>
      <c r="E8208" s="98"/>
      <c r="G8208" s="282"/>
    </row>
    <row r="8209" spans="1:123" ht="24" customHeight="1" x14ac:dyDescent="0.2">
      <c r="A8209" s="334" t="s">
        <v>507</v>
      </c>
      <c r="B8209" s="335"/>
      <c r="C8209" s="336" t="s">
        <v>0</v>
      </c>
      <c r="D8209" s="336" t="s">
        <v>27</v>
      </c>
      <c r="E8209" s="338" t="s">
        <v>28</v>
      </c>
      <c r="F8209" s="340" t="s">
        <v>29</v>
      </c>
      <c r="G8209" s="340" t="s">
        <v>30</v>
      </c>
    </row>
    <row r="8210" spans="1:123" s="97" customFormat="1" ht="24" customHeight="1" x14ac:dyDescent="0.2">
      <c r="A8210" s="102" t="s">
        <v>508</v>
      </c>
      <c r="B8210" s="102" t="s">
        <v>509</v>
      </c>
      <c r="C8210" s="337"/>
      <c r="D8210" s="337"/>
      <c r="E8210" s="339"/>
      <c r="F8210" s="341"/>
      <c r="G8210" s="341"/>
      <c r="H8210" s="230"/>
      <c r="I8210" s="230"/>
      <c r="J8210" s="230"/>
      <c r="K8210" s="230"/>
      <c r="L8210" s="230"/>
      <c r="M8210" s="230"/>
      <c r="N8210" s="230"/>
      <c r="O8210" s="230"/>
      <c r="P8210" s="230"/>
      <c r="Q8210" s="230"/>
      <c r="R8210" s="230"/>
      <c r="S8210" s="230"/>
      <c r="T8210" s="230"/>
      <c r="U8210" s="230"/>
      <c r="V8210" s="230"/>
      <c r="W8210" s="230"/>
      <c r="X8210" s="230"/>
      <c r="Y8210" s="230"/>
      <c r="Z8210" s="230"/>
      <c r="AA8210" s="230"/>
      <c r="AB8210" s="230"/>
      <c r="AC8210" s="230"/>
      <c r="AD8210" s="230"/>
      <c r="AE8210" s="230"/>
      <c r="AF8210" s="230"/>
      <c r="AG8210" s="230"/>
      <c r="AH8210" s="230"/>
      <c r="AI8210" s="230"/>
      <c r="AJ8210" s="230"/>
      <c r="AK8210" s="230"/>
      <c r="AL8210" s="230"/>
      <c r="AM8210" s="230"/>
      <c r="AN8210" s="230"/>
      <c r="AO8210" s="230"/>
      <c r="AP8210" s="230"/>
      <c r="AQ8210" s="230"/>
      <c r="AR8210" s="230"/>
      <c r="AS8210" s="230"/>
      <c r="AT8210" s="230"/>
      <c r="AU8210" s="230"/>
      <c r="AV8210" s="230"/>
      <c r="AW8210" s="230"/>
      <c r="AX8210" s="230"/>
      <c r="AY8210" s="230"/>
      <c r="AZ8210" s="230"/>
      <c r="BA8210" s="230"/>
      <c r="BB8210" s="230"/>
      <c r="BC8210" s="230"/>
      <c r="BD8210" s="230"/>
      <c r="BE8210" s="230"/>
      <c r="BF8210" s="230"/>
      <c r="BG8210" s="230"/>
      <c r="BH8210" s="230"/>
      <c r="BI8210" s="230"/>
      <c r="BJ8210" s="230"/>
      <c r="BK8210" s="230"/>
      <c r="BL8210" s="230"/>
      <c r="BM8210" s="230"/>
      <c r="BN8210" s="230"/>
      <c r="BO8210" s="230"/>
      <c r="BP8210" s="230"/>
      <c r="BQ8210" s="230"/>
      <c r="BR8210" s="230"/>
      <c r="BS8210" s="230"/>
      <c r="BT8210" s="230"/>
      <c r="BU8210" s="230"/>
      <c r="BV8210" s="230"/>
      <c r="BW8210" s="230"/>
      <c r="BX8210" s="230"/>
      <c r="BY8210" s="230"/>
      <c r="BZ8210" s="230"/>
      <c r="CA8210" s="230"/>
      <c r="CB8210" s="230"/>
      <c r="CC8210" s="230"/>
      <c r="CD8210" s="230"/>
      <c r="CE8210" s="230"/>
      <c r="CF8210" s="230"/>
      <c r="CG8210" s="230"/>
      <c r="CH8210" s="230"/>
      <c r="CI8210" s="230"/>
      <c r="CJ8210" s="230"/>
      <c r="CK8210" s="230"/>
      <c r="CL8210" s="230"/>
      <c r="CM8210" s="230"/>
      <c r="CN8210" s="230"/>
      <c r="CO8210" s="230"/>
      <c r="CP8210" s="230"/>
      <c r="CQ8210" s="230"/>
      <c r="CR8210" s="230"/>
      <c r="CS8210" s="230"/>
      <c r="CT8210" s="230"/>
      <c r="CU8210" s="230"/>
      <c r="CV8210" s="230"/>
      <c r="CW8210" s="230"/>
      <c r="CX8210" s="230"/>
      <c r="CY8210" s="230"/>
      <c r="CZ8210" s="230"/>
      <c r="DA8210" s="230"/>
      <c r="DB8210" s="230"/>
      <c r="DC8210" s="230"/>
      <c r="DD8210" s="230"/>
      <c r="DE8210" s="230"/>
      <c r="DF8210" s="230"/>
      <c r="DG8210" s="230"/>
      <c r="DH8210" s="230"/>
      <c r="DI8210" s="230"/>
      <c r="DJ8210" s="230"/>
      <c r="DK8210" s="230"/>
      <c r="DL8210" s="230"/>
      <c r="DM8210" s="230"/>
      <c r="DN8210" s="230"/>
      <c r="DO8210" s="230"/>
      <c r="DP8210" s="230"/>
      <c r="DQ8210" s="230"/>
      <c r="DR8210" s="230"/>
      <c r="DS8210" s="230"/>
    </row>
    <row r="8211" spans="1:123" ht="24" customHeight="1" x14ac:dyDescent="0.2">
      <c r="A8211" s="284"/>
      <c r="B8211" s="103"/>
      <c r="C8211" s="143" t="s">
        <v>604</v>
      </c>
      <c r="D8211" s="104"/>
      <c r="E8211" s="105"/>
      <c r="F8211" s="106"/>
      <c r="G8211" s="285"/>
    </row>
    <row r="8212" spans="1:123" s="229" customFormat="1" ht="24" customHeight="1" x14ac:dyDescent="0.2">
      <c r="A8212" s="224" t="str">
        <f t="shared" ref="A8212:A8225" si="2461">IFERROR(VLOOKUP(C8212,Tabla_Insumos,4,FALSE),"")</f>
        <v/>
      </c>
      <c r="B8212" s="222" t="str">
        <f>IFERROR(VLOOKUP(C8212,Tabla_Insumos,5,FALSE),"")</f>
        <v/>
      </c>
      <c r="C8212" s="223"/>
      <c r="D8212" s="224" t="str">
        <f t="shared" ref="D8212:D8225" si="2462">IFERROR(VLOOKUP(C8212,Tabla_Insumos,2,FALSE),"")</f>
        <v/>
      </c>
      <c r="E8212" s="225"/>
      <c r="F8212" s="226">
        <f t="shared" ref="F8212:F8225" si="2463">IFERROR(VLOOKUP(C8212,Tabla_Insumos,3,FALSE),0)</f>
        <v>0</v>
      </c>
      <c r="G8212" s="286">
        <f>ROUND(E8212*F8212,2)</f>
        <v>0</v>
      </c>
    </row>
    <row r="8213" spans="1:123" s="229" customFormat="1" ht="24" customHeight="1" x14ac:dyDescent="0.2">
      <c r="A8213" s="224" t="str">
        <f t="shared" si="2461"/>
        <v/>
      </c>
      <c r="B8213" s="222" t="str">
        <f t="shared" ref="B8213:B8225" si="2464">IFERROR(VLOOKUP(C8213,Tabla_Insumos,5,FALSE),"")</f>
        <v/>
      </c>
      <c r="C8213" s="223"/>
      <c r="D8213" s="224" t="str">
        <f t="shared" si="2462"/>
        <v/>
      </c>
      <c r="E8213" s="225"/>
      <c r="F8213" s="226">
        <f t="shared" si="2463"/>
        <v>0</v>
      </c>
      <c r="G8213" s="286">
        <f t="shared" ref="G8213:G8225" si="2465">ROUND(E8213*F8213,2)</f>
        <v>0</v>
      </c>
    </row>
    <row r="8214" spans="1:123" s="229" customFormat="1" ht="24" customHeight="1" x14ac:dyDescent="0.2">
      <c r="A8214" s="224" t="str">
        <f t="shared" si="2461"/>
        <v/>
      </c>
      <c r="B8214" s="222" t="str">
        <f t="shared" si="2464"/>
        <v/>
      </c>
      <c r="C8214" s="223"/>
      <c r="D8214" s="224" t="str">
        <f t="shared" si="2462"/>
        <v/>
      </c>
      <c r="E8214" s="225"/>
      <c r="F8214" s="226">
        <f t="shared" si="2463"/>
        <v>0</v>
      </c>
      <c r="G8214" s="286">
        <f t="shared" si="2465"/>
        <v>0</v>
      </c>
    </row>
    <row r="8215" spans="1:123" s="229" customFormat="1" ht="24" customHeight="1" x14ac:dyDescent="0.2">
      <c r="A8215" s="224" t="str">
        <f t="shared" si="2461"/>
        <v/>
      </c>
      <c r="B8215" s="222" t="str">
        <f t="shared" si="2464"/>
        <v/>
      </c>
      <c r="C8215" s="223"/>
      <c r="D8215" s="224" t="str">
        <f t="shared" si="2462"/>
        <v/>
      </c>
      <c r="E8215" s="225"/>
      <c r="F8215" s="226">
        <f t="shared" si="2463"/>
        <v>0</v>
      </c>
      <c r="G8215" s="286">
        <f t="shared" si="2465"/>
        <v>0</v>
      </c>
    </row>
    <row r="8216" spans="1:123" s="229" customFormat="1" ht="24" customHeight="1" x14ac:dyDescent="0.2">
      <c r="A8216" s="224" t="str">
        <f t="shared" si="2461"/>
        <v/>
      </c>
      <c r="B8216" s="222" t="str">
        <f t="shared" si="2464"/>
        <v/>
      </c>
      <c r="C8216" s="223"/>
      <c r="D8216" s="224" t="str">
        <f t="shared" si="2462"/>
        <v/>
      </c>
      <c r="E8216" s="225"/>
      <c r="F8216" s="226">
        <f t="shared" si="2463"/>
        <v>0</v>
      </c>
      <c r="G8216" s="286">
        <f t="shared" si="2465"/>
        <v>0</v>
      </c>
    </row>
    <row r="8217" spans="1:123" s="229" customFormat="1" ht="24" customHeight="1" x14ac:dyDescent="0.2">
      <c r="A8217" s="224" t="str">
        <f t="shared" si="2461"/>
        <v/>
      </c>
      <c r="B8217" s="222" t="str">
        <f t="shared" si="2464"/>
        <v/>
      </c>
      <c r="C8217" s="223"/>
      <c r="D8217" s="224" t="str">
        <f t="shared" si="2462"/>
        <v/>
      </c>
      <c r="E8217" s="225"/>
      <c r="F8217" s="226">
        <f t="shared" si="2463"/>
        <v>0</v>
      </c>
      <c r="G8217" s="286">
        <f t="shared" si="2465"/>
        <v>0</v>
      </c>
    </row>
    <row r="8218" spans="1:123" s="229" customFormat="1" ht="24" customHeight="1" x14ac:dyDescent="0.2">
      <c r="A8218" s="224" t="str">
        <f t="shared" si="2461"/>
        <v/>
      </c>
      <c r="B8218" s="222" t="str">
        <f t="shared" si="2464"/>
        <v/>
      </c>
      <c r="C8218" s="223"/>
      <c r="D8218" s="224" t="str">
        <f t="shared" si="2462"/>
        <v/>
      </c>
      <c r="E8218" s="225"/>
      <c r="F8218" s="226">
        <f t="shared" si="2463"/>
        <v>0</v>
      </c>
      <c r="G8218" s="286">
        <f t="shared" si="2465"/>
        <v>0</v>
      </c>
    </row>
    <row r="8219" spans="1:123" s="229" customFormat="1" ht="24" customHeight="1" x14ac:dyDescent="0.2">
      <c r="A8219" s="224" t="str">
        <f t="shared" si="2461"/>
        <v/>
      </c>
      <c r="B8219" s="222" t="str">
        <f t="shared" si="2464"/>
        <v/>
      </c>
      <c r="C8219" s="223"/>
      <c r="D8219" s="224" t="str">
        <f t="shared" si="2462"/>
        <v/>
      </c>
      <c r="E8219" s="225"/>
      <c r="F8219" s="226">
        <f t="shared" si="2463"/>
        <v>0</v>
      </c>
      <c r="G8219" s="286">
        <f t="shared" si="2465"/>
        <v>0</v>
      </c>
    </row>
    <row r="8220" spans="1:123" s="229" customFormat="1" ht="24" customHeight="1" x14ac:dyDescent="0.2">
      <c r="A8220" s="224" t="str">
        <f t="shared" si="2461"/>
        <v/>
      </c>
      <c r="B8220" s="222" t="str">
        <f t="shared" si="2464"/>
        <v/>
      </c>
      <c r="C8220" s="223"/>
      <c r="D8220" s="224" t="str">
        <f t="shared" si="2462"/>
        <v/>
      </c>
      <c r="E8220" s="225"/>
      <c r="F8220" s="226">
        <f t="shared" si="2463"/>
        <v>0</v>
      </c>
      <c r="G8220" s="286">
        <f t="shared" si="2465"/>
        <v>0</v>
      </c>
    </row>
    <row r="8221" spans="1:123" s="229" customFormat="1" ht="24" customHeight="1" x14ac:dyDescent="0.2">
      <c r="A8221" s="224" t="str">
        <f t="shared" si="2461"/>
        <v/>
      </c>
      <c r="B8221" s="222" t="str">
        <f t="shared" si="2464"/>
        <v/>
      </c>
      <c r="C8221" s="223"/>
      <c r="D8221" s="224" t="str">
        <f t="shared" si="2462"/>
        <v/>
      </c>
      <c r="E8221" s="225"/>
      <c r="F8221" s="226">
        <f t="shared" si="2463"/>
        <v>0</v>
      </c>
      <c r="G8221" s="286">
        <f t="shared" si="2465"/>
        <v>0</v>
      </c>
    </row>
    <row r="8222" spans="1:123" s="229" customFormat="1" ht="24" customHeight="1" x14ac:dyDescent="0.2">
      <c r="A8222" s="224" t="str">
        <f t="shared" si="2461"/>
        <v/>
      </c>
      <c r="B8222" s="222" t="str">
        <f t="shared" si="2464"/>
        <v/>
      </c>
      <c r="C8222" s="223"/>
      <c r="D8222" s="224" t="str">
        <f t="shared" si="2462"/>
        <v/>
      </c>
      <c r="E8222" s="225"/>
      <c r="F8222" s="226">
        <f t="shared" si="2463"/>
        <v>0</v>
      </c>
      <c r="G8222" s="286">
        <f t="shared" si="2465"/>
        <v>0</v>
      </c>
    </row>
    <row r="8223" spans="1:123" s="229" customFormat="1" ht="24" customHeight="1" x14ac:dyDescent="0.2">
      <c r="A8223" s="224" t="str">
        <f t="shared" si="2461"/>
        <v/>
      </c>
      <c r="B8223" s="222" t="str">
        <f t="shared" si="2464"/>
        <v/>
      </c>
      <c r="C8223" s="223"/>
      <c r="D8223" s="224" t="str">
        <f t="shared" si="2462"/>
        <v/>
      </c>
      <c r="E8223" s="225"/>
      <c r="F8223" s="226">
        <f t="shared" si="2463"/>
        <v>0</v>
      </c>
      <c r="G8223" s="286">
        <f t="shared" si="2465"/>
        <v>0</v>
      </c>
    </row>
    <row r="8224" spans="1:123" s="229" customFormat="1" ht="24" customHeight="1" x14ac:dyDescent="0.2">
      <c r="A8224" s="224" t="str">
        <f t="shared" si="2461"/>
        <v/>
      </c>
      <c r="B8224" s="222" t="str">
        <f t="shared" si="2464"/>
        <v/>
      </c>
      <c r="C8224" s="223"/>
      <c r="D8224" s="224" t="str">
        <f t="shared" si="2462"/>
        <v/>
      </c>
      <c r="E8224" s="225"/>
      <c r="F8224" s="226">
        <f t="shared" si="2463"/>
        <v>0</v>
      </c>
      <c r="G8224" s="286">
        <f t="shared" si="2465"/>
        <v>0</v>
      </c>
    </row>
    <row r="8225" spans="1:7" s="229" customFormat="1" ht="24" customHeight="1" x14ac:dyDescent="0.2">
      <c r="A8225" s="224" t="str">
        <f t="shared" si="2461"/>
        <v/>
      </c>
      <c r="B8225" s="222" t="str">
        <f t="shared" si="2464"/>
        <v/>
      </c>
      <c r="C8225" s="223"/>
      <c r="D8225" s="224" t="str">
        <f t="shared" si="2462"/>
        <v/>
      </c>
      <c r="E8225" s="225"/>
      <c r="F8225" s="227">
        <f t="shared" si="2463"/>
        <v>0</v>
      </c>
      <c r="G8225" s="286">
        <f t="shared" si="2465"/>
        <v>0</v>
      </c>
    </row>
    <row r="8226" spans="1:7" ht="24" customHeight="1" x14ac:dyDescent="0.2">
      <c r="A8226" s="287"/>
      <c r="D8226" s="97"/>
      <c r="E8226" s="98"/>
      <c r="F8226" s="273" t="s">
        <v>31</v>
      </c>
      <c r="G8226" s="288">
        <f>SUBTOTAL(9,G8212:G8225)</f>
        <v>0</v>
      </c>
    </row>
    <row r="8227" spans="1:7" ht="24" customHeight="1" x14ac:dyDescent="0.2">
      <c r="A8227" s="287"/>
      <c r="C8227" s="107" t="s">
        <v>605</v>
      </c>
      <c r="D8227" s="97"/>
      <c r="E8227" s="98"/>
      <c r="G8227" s="289"/>
    </row>
    <row r="8228" spans="1:7" s="229" customFormat="1" ht="24" customHeight="1" x14ac:dyDescent="0.2">
      <c r="A8228" s="224" t="str">
        <f t="shared" ref="A8228:A8235" si="2466">IFERROR(VLOOKUP(C8228,Tabla_Insumos,4,FALSE),"")</f>
        <v/>
      </c>
      <c r="B8228" s="222">
        <f t="shared" ref="B8228:B8235" si="2467">IFERROR(VLOOKUP(A8228,Tabla_Indices,5,FALSE),"")</f>
        <v>0</v>
      </c>
      <c r="C8228" s="223"/>
      <c r="D8228" s="224" t="str">
        <f t="shared" ref="D8228:D8235" si="2468">IFERROR(VLOOKUP(C8228,Tabla_Insumos,2,FALSE),"")</f>
        <v/>
      </c>
      <c r="E8228" s="225"/>
      <c r="F8228" s="228">
        <f t="shared" ref="F8228:F8235" si="2469">IFERROR(VLOOKUP(C8228,Tabla_Insumos,3,FALSE),0)</f>
        <v>0</v>
      </c>
      <c r="G8228" s="286">
        <f>ROUND(E8228*F8228,2)</f>
        <v>0</v>
      </c>
    </row>
    <row r="8229" spans="1:7" s="229" customFormat="1" ht="24" customHeight="1" x14ac:dyDescent="0.2">
      <c r="A8229" s="224" t="str">
        <f t="shared" si="2466"/>
        <v/>
      </c>
      <c r="B8229" s="222">
        <f t="shared" si="2467"/>
        <v>0</v>
      </c>
      <c r="C8229" s="223"/>
      <c r="D8229" s="224" t="str">
        <f t="shared" si="2468"/>
        <v/>
      </c>
      <c r="E8229" s="225"/>
      <c r="F8229" s="228">
        <f t="shared" si="2469"/>
        <v>0</v>
      </c>
      <c r="G8229" s="286">
        <f>ROUND(E8229*F8229,2)</f>
        <v>0</v>
      </c>
    </row>
    <row r="8230" spans="1:7" s="229" customFormat="1" ht="24" customHeight="1" x14ac:dyDescent="0.2">
      <c r="A8230" s="224" t="str">
        <f t="shared" si="2466"/>
        <v/>
      </c>
      <c r="B8230" s="222">
        <f t="shared" si="2467"/>
        <v>0</v>
      </c>
      <c r="C8230" s="223"/>
      <c r="D8230" s="224" t="str">
        <f t="shared" si="2468"/>
        <v/>
      </c>
      <c r="E8230" s="225"/>
      <c r="F8230" s="228">
        <f t="shared" si="2469"/>
        <v>0</v>
      </c>
      <c r="G8230" s="286">
        <f t="shared" ref="G8230:G8235" si="2470">ROUND(E8230*F8230,2)</f>
        <v>0</v>
      </c>
    </row>
    <row r="8231" spans="1:7" s="229" customFormat="1" ht="24" customHeight="1" x14ac:dyDescent="0.2">
      <c r="A8231" s="224" t="str">
        <f t="shared" si="2466"/>
        <v/>
      </c>
      <c r="B8231" s="222">
        <f t="shared" si="2467"/>
        <v>0</v>
      </c>
      <c r="C8231" s="223"/>
      <c r="D8231" s="224" t="str">
        <f t="shared" si="2468"/>
        <v/>
      </c>
      <c r="E8231" s="225"/>
      <c r="F8231" s="228">
        <f t="shared" si="2469"/>
        <v>0</v>
      </c>
      <c r="G8231" s="286">
        <f t="shared" si="2470"/>
        <v>0</v>
      </c>
    </row>
    <row r="8232" spans="1:7" s="229" customFormat="1" ht="24" customHeight="1" x14ac:dyDescent="0.2">
      <c r="A8232" s="224" t="str">
        <f t="shared" si="2466"/>
        <v/>
      </c>
      <c r="B8232" s="222">
        <f t="shared" si="2467"/>
        <v>0</v>
      </c>
      <c r="C8232" s="223"/>
      <c r="D8232" s="224" t="str">
        <f t="shared" si="2468"/>
        <v/>
      </c>
      <c r="E8232" s="225"/>
      <c r="F8232" s="226">
        <f t="shared" si="2469"/>
        <v>0</v>
      </c>
      <c r="G8232" s="286">
        <f t="shared" si="2470"/>
        <v>0</v>
      </c>
    </row>
    <row r="8233" spans="1:7" s="229" customFormat="1" ht="24" customHeight="1" x14ac:dyDescent="0.2">
      <c r="A8233" s="224" t="str">
        <f t="shared" si="2466"/>
        <v/>
      </c>
      <c r="B8233" s="222">
        <f t="shared" si="2467"/>
        <v>0</v>
      </c>
      <c r="C8233" s="223"/>
      <c r="D8233" s="224" t="str">
        <f t="shared" si="2468"/>
        <v/>
      </c>
      <c r="E8233" s="225"/>
      <c r="F8233" s="226">
        <f t="shared" si="2469"/>
        <v>0</v>
      </c>
      <c r="G8233" s="286">
        <f t="shared" si="2470"/>
        <v>0</v>
      </c>
    </row>
    <row r="8234" spans="1:7" s="229" customFormat="1" ht="24" customHeight="1" x14ac:dyDescent="0.2">
      <c r="A8234" s="224" t="str">
        <f t="shared" si="2466"/>
        <v/>
      </c>
      <c r="B8234" s="222">
        <f t="shared" si="2467"/>
        <v>0</v>
      </c>
      <c r="C8234" s="223"/>
      <c r="D8234" s="224" t="str">
        <f t="shared" si="2468"/>
        <v/>
      </c>
      <c r="E8234" s="225"/>
      <c r="F8234" s="226">
        <f t="shared" si="2469"/>
        <v>0</v>
      </c>
      <c r="G8234" s="286">
        <f t="shared" si="2470"/>
        <v>0</v>
      </c>
    </row>
    <row r="8235" spans="1:7" s="229" customFormat="1" ht="24" customHeight="1" x14ac:dyDescent="0.2">
      <c r="A8235" s="224" t="str">
        <f t="shared" si="2466"/>
        <v/>
      </c>
      <c r="B8235" s="222">
        <f t="shared" si="2467"/>
        <v>0</v>
      </c>
      <c r="C8235" s="223"/>
      <c r="D8235" s="224" t="str">
        <f t="shared" si="2468"/>
        <v/>
      </c>
      <c r="E8235" s="225"/>
      <c r="F8235" s="226">
        <f t="shared" si="2469"/>
        <v>0</v>
      </c>
      <c r="G8235" s="286">
        <f t="shared" si="2470"/>
        <v>0</v>
      </c>
    </row>
    <row r="8236" spans="1:7" ht="24" customHeight="1" x14ac:dyDescent="0.2">
      <c r="A8236" s="287"/>
      <c r="D8236" s="97"/>
      <c r="E8236" s="98"/>
      <c r="F8236" s="273" t="s">
        <v>32</v>
      </c>
      <c r="G8236" s="288">
        <f>SUBTOTAL(9,G8228:G8235)</f>
        <v>0</v>
      </c>
    </row>
    <row r="8237" spans="1:7" ht="24" customHeight="1" x14ac:dyDescent="0.2">
      <c r="A8237" s="287"/>
      <c r="C8237" s="107" t="s">
        <v>606</v>
      </c>
      <c r="D8237" s="97"/>
      <c r="E8237" s="98"/>
      <c r="G8237" s="289"/>
    </row>
    <row r="8238" spans="1:7" s="229" customFormat="1" ht="24" customHeight="1" x14ac:dyDescent="0.2">
      <c r="A8238" s="224" t="str">
        <f t="shared" ref="A8238:A8246" si="2471">IFERROR(VLOOKUP(C8238,Tabla_Insumos,4,FALSE),"")</f>
        <v/>
      </c>
      <c r="B8238" s="222" t="str">
        <f t="shared" ref="B8238:B8246" si="2472">IFERROR(VLOOKUP(C8238,Tabla_Insumos,5,FALSE),"")</f>
        <v/>
      </c>
      <c r="C8238" s="223"/>
      <c r="D8238" s="224" t="str">
        <f t="shared" ref="D8238:D8246" si="2473">IFERROR(VLOOKUP(C8238,Tabla_Insumos,2,FALSE),"")</f>
        <v/>
      </c>
      <c r="E8238" s="225"/>
      <c r="F8238" s="226">
        <f t="shared" ref="F8238:F8246" si="2474">IFERROR(VLOOKUP(C8238,Tabla_Insumos,3,FALSE),0)</f>
        <v>0</v>
      </c>
      <c r="G8238" s="286">
        <f t="shared" ref="G8238:G8246" si="2475">ROUND(E8238*F8238,2)</f>
        <v>0</v>
      </c>
    </row>
    <row r="8239" spans="1:7" s="229" customFormat="1" ht="24" customHeight="1" x14ac:dyDescent="0.2">
      <c r="A8239" s="224" t="str">
        <f t="shared" si="2471"/>
        <v/>
      </c>
      <c r="B8239" s="222" t="str">
        <f t="shared" si="2472"/>
        <v/>
      </c>
      <c r="C8239" s="223"/>
      <c r="D8239" s="224" t="str">
        <f t="shared" si="2473"/>
        <v/>
      </c>
      <c r="E8239" s="225"/>
      <c r="F8239" s="226">
        <f t="shared" si="2474"/>
        <v>0</v>
      </c>
      <c r="G8239" s="286">
        <f t="shared" si="2475"/>
        <v>0</v>
      </c>
    </row>
    <row r="8240" spans="1:7" s="229" customFormat="1" ht="24" customHeight="1" x14ac:dyDescent="0.2">
      <c r="A8240" s="224" t="str">
        <f t="shared" si="2471"/>
        <v/>
      </c>
      <c r="B8240" s="222" t="str">
        <f t="shared" si="2472"/>
        <v/>
      </c>
      <c r="C8240" s="223"/>
      <c r="D8240" s="224" t="str">
        <f t="shared" si="2473"/>
        <v/>
      </c>
      <c r="E8240" s="225"/>
      <c r="F8240" s="226">
        <f t="shared" si="2474"/>
        <v>0</v>
      </c>
      <c r="G8240" s="286">
        <f t="shared" si="2475"/>
        <v>0</v>
      </c>
    </row>
    <row r="8241" spans="1:7" s="229" customFormat="1" ht="24" customHeight="1" x14ac:dyDescent="0.2">
      <c r="A8241" s="224" t="str">
        <f t="shared" si="2471"/>
        <v/>
      </c>
      <c r="B8241" s="222" t="str">
        <f t="shared" si="2472"/>
        <v/>
      </c>
      <c r="C8241" s="223"/>
      <c r="D8241" s="224" t="str">
        <f t="shared" si="2473"/>
        <v/>
      </c>
      <c r="E8241" s="225"/>
      <c r="F8241" s="226">
        <f t="shared" si="2474"/>
        <v>0</v>
      </c>
      <c r="G8241" s="286">
        <f t="shared" si="2475"/>
        <v>0</v>
      </c>
    </row>
    <row r="8242" spans="1:7" s="229" customFormat="1" ht="24" customHeight="1" x14ac:dyDescent="0.2">
      <c r="A8242" s="224" t="str">
        <f t="shared" si="2471"/>
        <v/>
      </c>
      <c r="B8242" s="222" t="str">
        <f t="shared" si="2472"/>
        <v/>
      </c>
      <c r="C8242" s="223"/>
      <c r="D8242" s="224" t="str">
        <f t="shared" si="2473"/>
        <v/>
      </c>
      <c r="E8242" s="225"/>
      <c r="F8242" s="226">
        <f t="shared" si="2474"/>
        <v>0</v>
      </c>
      <c r="G8242" s="286">
        <f t="shared" si="2475"/>
        <v>0</v>
      </c>
    </row>
    <row r="8243" spans="1:7" s="229" customFormat="1" ht="24" customHeight="1" x14ac:dyDescent="0.2">
      <c r="A8243" s="224" t="str">
        <f t="shared" si="2471"/>
        <v/>
      </c>
      <c r="B8243" s="222" t="str">
        <f t="shared" si="2472"/>
        <v/>
      </c>
      <c r="C8243" s="223"/>
      <c r="D8243" s="224" t="str">
        <f t="shared" si="2473"/>
        <v/>
      </c>
      <c r="E8243" s="225"/>
      <c r="F8243" s="226">
        <f t="shared" si="2474"/>
        <v>0</v>
      </c>
      <c r="G8243" s="286">
        <f t="shared" si="2475"/>
        <v>0</v>
      </c>
    </row>
    <row r="8244" spans="1:7" s="229" customFormat="1" ht="24" customHeight="1" x14ac:dyDescent="0.2">
      <c r="A8244" s="224" t="str">
        <f t="shared" si="2471"/>
        <v/>
      </c>
      <c r="B8244" s="222" t="str">
        <f t="shared" si="2472"/>
        <v/>
      </c>
      <c r="C8244" s="223"/>
      <c r="D8244" s="224" t="str">
        <f t="shared" si="2473"/>
        <v/>
      </c>
      <c r="E8244" s="225"/>
      <c r="F8244" s="226">
        <f t="shared" si="2474"/>
        <v>0</v>
      </c>
      <c r="G8244" s="286">
        <f t="shared" si="2475"/>
        <v>0</v>
      </c>
    </row>
    <row r="8245" spans="1:7" s="229" customFormat="1" ht="24" customHeight="1" x14ac:dyDescent="0.2">
      <c r="A8245" s="224" t="str">
        <f t="shared" si="2471"/>
        <v/>
      </c>
      <c r="B8245" s="222" t="str">
        <f t="shared" si="2472"/>
        <v/>
      </c>
      <c r="C8245" s="223"/>
      <c r="D8245" s="224" t="str">
        <f t="shared" si="2473"/>
        <v/>
      </c>
      <c r="E8245" s="225"/>
      <c r="F8245" s="226">
        <f t="shared" si="2474"/>
        <v>0</v>
      </c>
      <c r="G8245" s="286">
        <f t="shared" si="2475"/>
        <v>0</v>
      </c>
    </row>
    <row r="8246" spans="1:7" s="229" customFormat="1" ht="24" customHeight="1" x14ac:dyDescent="0.2">
      <c r="A8246" s="224" t="str">
        <f t="shared" si="2471"/>
        <v/>
      </c>
      <c r="B8246" s="222" t="str">
        <f t="shared" si="2472"/>
        <v/>
      </c>
      <c r="C8246" s="223"/>
      <c r="D8246" s="224" t="str">
        <f t="shared" si="2473"/>
        <v/>
      </c>
      <c r="E8246" s="225"/>
      <c r="F8246" s="226">
        <f t="shared" si="2474"/>
        <v>0</v>
      </c>
      <c r="G8246" s="286">
        <f t="shared" si="2475"/>
        <v>0</v>
      </c>
    </row>
    <row r="8247" spans="1:7" ht="24" customHeight="1" x14ac:dyDescent="0.2">
      <c r="A8247" s="290"/>
      <c r="B8247" s="97"/>
      <c r="D8247" s="97"/>
      <c r="E8247" s="98"/>
      <c r="F8247" s="273" t="s">
        <v>33</v>
      </c>
      <c r="G8247" s="288">
        <f>SUBTOTAL(9,G8238:G8246)</f>
        <v>0</v>
      </c>
    </row>
    <row r="8248" spans="1:7" ht="24" customHeight="1" x14ac:dyDescent="0.2">
      <c r="A8248" s="291"/>
      <c r="B8248" s="97"/>
      <c r="D8248" s="97"/>
      <c r="E8248" s="98"/>
      <c r="G8248" s="289"/>
    </row>
    <row r="8249" spans="1:7" ht="24" customHeight="1" x14ac:dyDescent="0.2">
      <c r="A8249" s="292" t="str">
        <f>B8207</f>
        <v/>
      </c>
      <c r="B8249" s="293" t="str">
        <f>C8207</f>
        <v/>
      </c>
      <c r="C8249" s="104"/>
      <c r="D8249" s="104" t="s">
        <v>34</v>
      </c>
      <c r="E8249" s="105"/>
      <c r="F8249" s="295" t="s">
        <v>35</v>
      </c>
      <c r="G8249" s="294">
        <f>SUBTOTAL(9,G8212:G8248)</f>
        <v>0</v>
      </c>
    </row>
    <row r="8251" spans="1:7" ht="24" customHeight="1" x14ac:dyDescent="0.2">
      <c r="A8251" s="274" t="s">
        <v>37</v>
      </c>
      <c r="B8251" s="275"/>
      <c r="C8251" s="275"/>
      <c r="D8251" s="275"/>
      <c r="E8251" s="275"/>
      <c r="F8251" s="275"/>
      <c r="G8251" s="276"/>
    </row>
    <row r="8252" spans="1:7" ht="24" customHeight="1" x14ac:dyDescent="0.2">
      <c r="A8252" s="277" t="s">
        <v>602</v>
      </c>
      <c r="B8252" s="93" t="str">
        <f>Comitente</f>
        <v>DIRECCION PROVINCIAL DE ESPACIOS VERDES</v>
      </c>
      <c r="C8252" s="89"/>
      <c r="D8252" s="94"/>
      <c r="E8252" s="94"/>
      <c r="F8252" s="95"/>
      <c r="G8252" s="278"/>
    </row>
    <row r="8253" spans="1:7" ht="24" customHeight="1" x14ac:dyDescent="0.2">
      <c r="A8253" s="277" t="s">
        <v>603</v>
      </c>
      <c r="B8253" s="93">
        <f>Contratista</f>
        <v>0</v>
      </c>
      <c r="C8253" s="90"/>
      <c r="D8253" s="90"/>
      <c r="E8253" s="90"/>
      <c r="F8253" s="96"/>
      <c r="G8253" s="279"/>
    </row>
    <row r="8254" spans="1:7" ht="24" customHeight="1" x14ac:dyDescent="0.2">
      <c r="A8254" s="277" t="s">
        <v>24</v>
      </c>
      <c r="B8254" s="93" t="str">
        <f>Obra</f>
        <v>EXTRACCION DE MANGRULLO EXISTENTE, PROVISION DE NUEVO MANGRULLO Y REFUNCIONALIZACION DE JUEGOS DE NIÑOS EN PARQUE DE MAYO</v>
      </c>
      <c r="C8254" s="90"/>
      <c r="D8254" s="90"/>
      <c r="E8254" s="90"/>
      <c r="F8254" s="96" t="s">
        <v>38</v>
      </c>
      <c r="G8254" s="280">
        <f>Fecha_Base</f>
        <v>44865</v>
      </c>
    </row>
    <row r="8255" spans="1:7" ht="24" customHeight="1" x14ac:dyDescent="0.2">
      <c r="A8255" s="281" t="s">
        <v>601</v>
      </c>
      <c r="B8255" s="91" t="str">
        <f>Ubicación</f>
        <v>CAPITAL</v>
      </c>
      <c r="C8255" s="91"/>
      <c r="D8255" s="97"/>
      <c r="E8255" s="98"/>
      <c r="G8255" s="282"/>
    </row>
    <row r="8256" spans="1:7" ht="24" customHeight="1" x14ac:dyDescent="0.2">
      <c r="A8256" s="281" t="s">
        <v>39</v>
      </c>
      <c r="B8256" s="100" t="str">
        <f>IFERROR(VALUE(LEFT(B8257,FIND(".",B8257)-1)),"")</f>
        <v/>
      </c>
      <c r="C8256" s="92" t="str">
        <f>IFERROR(VLOOKUP(B8256,Tabla_CyP,2,FALSE),"")</f>
        <v/>
      </c>
      <c r="E8256" s="98"/>
      <c r="G8256" s="282"/>
    </row>
    <row r="8257" spans="1:123" ht="24" customHeight="1" x14ac:dyDescent="0.2">
      <c r="A8257" s="281" t="s">
        <v>25</v>
      </c>
      <c r="B8257" s="101" t="str">
        <f>IFERROR(VLOOKUP(COUNTIF($A$1:A8257,"ANALISIS DE PRECIOS"),Tabla_NumeroItem,2,FALSE),"")</f>
        <v/>
      </c>
      <c r="C8257" s="92" t="str">
        <f>IFERROR(VLOOKUP(B8257,Tabla_CyP,2,FALSE),"")</f>
        <v/>
      </c>
      <c r="D8257" s="97"/>
      <c r="E8257" s="98"/>
      <c r="F8257" s="96" t="s">
        <v>26</v>
      </c>
      <c r="G8257" s="283" t="str">
        <f>IFERROR(VLOOKUP(B8257,Tabla_CyP,4,FALSE),"")</f>
        <v/>
      </c>
    </row>
    <row r="8258" spans="1:123" ht="24" customHeight="1" x14ac:dyDescent="0.2">
      <c r="A8258" s="281"/>
      <c r="B8258" s="91"/>
      <c r="D8258" s="97"/>
      <c r="E8258" s="98"/>
      <c r="G8258" s="282"/>
    </row>
    <row r="8259" spans="1:123" ht="24" customHeight="1" x14ac:dyDescent="0.2">
      <c r="A8259" s="334" t="s">
        <v>507</v>
      </c>
      <c r="B8259" s="335"/>
      <c r="C8259" s="336" t="s">
        <v>0</v>
      </c>
      <c r="D8259" s="336" t="s">
        <v>27</v>
      </c>
      <c r="E8259" s="338" t="s">
        <v>28</v>
      </c>
      <c r="F8259" s="340" t="s">
        <v>29</v>
      </c>
      <c r="G8259" s="340" t="s">
        <v>30</v>
      </c>
    </row>
    <row r="8260" spans="1:123" s="97" customFormat="1" ht="24" customHeight="1" x14ac:dyDescent="0.2">
      <c r="A8260" s="102" t="s">
        <v>508</v>
      </c>
      <c r="B8260" s="102" t="s">
        <v>509</v>
      </c>
      <c r="C8260" s="337"/>
      <c r="D8260" s="337"/>
      <c r="E8260" s="339"/>
      <c r="F8260" s="341"/>
      <c r="G8260" s="341"/>
      <c r="H8260" s="230"/>
      <c r="I8260" s="230"/>
      <c r="J8260" s="230"/>
      <c r="K8260" s="230"/>
      <c r="L8260" s="230"/>
      <c r="M8260" s="230"/>
      <c r="N8260" s="230"/>
      <c r="O8260" s="230"/>
      <c r="P8260" s="230"/>
      <c r="Q8260" s="230"/>
      <c r="R8260" s="230"/>
      <c r="S8260" s="230"/>
      <c r="T8260" s="230"/>
      <c r="U8260" s="230"/>
      <c r="V8260" s="230"/>
      <c r="W8260" s="230"/>
      <c r="X8260" s="230"/>
      <c r="Y8260" s="230"/>
      <c r="Z8260" s="230"/>
      <c r="AA8260" s="230"/>
      <c r="AB8260" s="230"/>
      <c r="AC8260" s="230"/>
      <c r="AD8260" s="230"/>
      <c r="AE8260" s="230"/>
      <c r="AF8260" s="230"/>
      <c r="AG8260" s="230"/>
      <c r="AH8260" s="230"/>
      <c r="AI8260" s="230"/>
      <c r="AJ8260" s="230"/>
      <c r="AK8260" s="230"/>
      <c r="AL8260" s="230"/>
      <c r="AM8260" s="230"/>
      <c r="AN8260" s="230"/>
      <c r="AO8260" s="230"/>
      <c r="AP8260" s="230"/>
      <c r="AQ8260" s="230"/>
      <c r="AR8260" s="230"/>
      <c r="AS8260" s="230"/>
      <c r="AT8260" s="230"/>
      <c r="AU8260" s="230"/>
      <c r="AV8260" s="230"/>
      <c r="AW8260" s="230"/>
      <c r="AX8260" s="230"/>
      <c r="AY8260" s="230"/>
      <c r="AZ8260" s="230"/>
      <c r="BA8260" s="230"/>
      <c r="BB8260" s="230"/>
      <c r="BC8260" s="230"/>
      <c r="BD8260" s="230"/>
      <c r="BE8260" s="230"/>
      <c r="BF8260" s="230"/>
      <c r="BG8260" s="230"/>
      <c r="BH8260" s="230"/>
      <c r="BI8260" s="230"/>
      <c r="BJ8260" s="230"/>
      <c r="BK8260" s="230"/>
      <c r="BL8260" s="230"/>
      <c r="BM8260" s="230"/>
      <c r="BN8260" s="230"/>
      <c r="BO8260" s="230"/>
      <c r="BP8260" s="230"/>
      <c r="BQ8260" s="230"/>
      <c r="BR8260" s="230"/>
      <c r="BS8260" s="230"/>
      <c r="BT8260" s="230"/>
      <c r="BU8260" s="230"/>
      <c r="BV8260" s="230"/>
      <c r="BW8260" s="230"/>
      <c r="BX8260" s="230"/>
      <c r="BY8260" s="230"/>
      <c r="BZ8260" s="230"/>
      <c r="CA8260" s="230"/>
      <c r="CB8260" s="230"/>
      <c r="CC8260" s="230"/>
      <c r="CD8260" s="230"/>
      <c r="CE8260" s="230"/>
      <c r="CF8260" s="230"/>
      <c r="CG8260" s="230"/>
      <c r="CH8260" s="230"/>
      <c r="CI8260" s="230"/>
      <c r="CJ8260" s="230"/>
      <c r="CK8260" s="230"/>
      <c r="CL8260" s="230"/>
      <c r="CM8260" s="230"/>
      <c r="CN8260" s="230"/>
      <c r="CO8260" s="230"/>
      <c r="CP8260" s="230"/>
      <c r="CQ8260" s="230"/>
      <c r="CR8260" s="230"/>
      <c r="CS8260" s="230"/>
      <c r="CT8260" s="230"/>
      <c r="CU8260" s="230"/>
      <c r="CV8260" s="230"/>
      <c r="CW8260" s="230"/>
      <c r="CX8260" s="230"/>
      <c r="CY8260" s="230"/>
      <c r="CZ8260" s="230"/>
      <c r="DA8260" s="230"/>
      <c r="DB8260" s="230"/>
      <c r="DC8260" s="230"/>
      <c r="DD8260" s="230"/>
      <c r="DE8260" s="230"/>
      <c r="DF8260" s="230"/>
      <c r="DG8260" s="230"/>
      <c r="DH8260" s="230"/>
      <c r="DI8260" s="230"/>
      <c r="DJ8260" s="230"/>
      <c r="DK8260" s="230"/>
      <c r="DL8260" s="230"/>
      <c r="DM8260" s="230"/>
      <c r="DN8260" s="230"/>
      <c r="DO8260" s="230"/>
      <c r="DP8260" s="230"/>
      <c r="DQ8260" s="230"/>
      <c r="DR8260" s="230"/>
      <c r="DS8260" s="230"/>
    </row>
    <row r="8261" spans="1:123" ht="24" customHeight="1" x14ac:dyDescent="0.2">
      <c r="A8261" s="284"/>
      <c r="B8261" s="103"/>
      <c r="C8261" s="143" t="s">
        <v>604</v>
      </c>
      <c r="D8261" s="104"/>
      <c r="E8261" s="105"/>
      <c r="F8261" s="106"/>
      <c r="G8261" s="285"/>
    </row>
    <row r="8262" spans="1:123" s="229" customFormat="1" ht="24" customHeight="1" x14ac:dyDescent="0.2">
      <c r="A8262" s="224" t="str">
        <f t="shared" ref="A8262:A8275" si="2476">IFERROR(VLOOKUP(C8262,Tabla_Insumos,4,FALSE),"")</f>
        <v/>
      </c>
      <c r="B8262" s="222" t="str">
        <f>IFERROR(VLOOKUP(C8262,Tabla_Insumos,5,FALSE),"")</f>
        <v/>
      </c>
      <c r="C8262" s="223"/>
      <c r="D8262" s="224" t="str">
        <f t="shared" ref="D8262:D8275" si="2477">IFERROR(VLOOKUP(C8262,Tabla_Insumos,2,FALSE),"")</f>
        <v/>
      </c>
      <c r="E8262" s="225"/>
      <c r="F8262" s="226">
        <f t="shared" ref="F8262:F8275" si="2478">IFERROR(VLOOKUP(C8262,Tabla_Insumos,3,FALSE),0)</f>
        <v>0</v>
      </c>
      <c r="G8262" s="286">
        <f>ROUND(E8262*F8262,2)</f>
        <v>0</v>
      </c>
    </row>
    <row r="8263" spans="1:123" s="229" customFormat="1" ht="24" customHeight="1" x14ac:dyDescent="0.2">
      <c r="A8263" s="224" t="str">
        <f t="shared" si="2476"/>
        <v/>
      </c>
      <c r="B8263" s="222" t="str">
        <f t="shared" ref="B8263:B8275" si="2479">IFERROR(VLOOKUP(C8263,Tabla_Insumos,5,FALSE),"")</f>
        <v/>
      </c>
      <c r="C8263" s="223"/>
      <c r="D8263" s="224" t="str">
        <f t="shared" si="2477"/>
        <v/>
      </c>
      <c r="E8263" s="225"/>
      <c r="F8263" s="226">
        <f t="shared" si="2478"/>
        <v>0</v>
      </c>
      <c r="G8263" s="286">
        <f t="shared" ref="G8263:G8275" si="2480">ROUND(E8263*F8263,2)</f>
        <v>0</v>
      </c>
    </row>
    <row r="8264" spans="1:123" s="229" customFormat="1" ht="24" customHeight="1" x14ac:dyDescent="0.2">
      <c r="A8264" s="224" t="str">
        <f t="shared" si="2476"/>
        <v/>
      </c>
      <c r="B8264" s="222" t="str">
        <f t="shared" si="2479"/>
        <v/>
      </c>
      <c r="C8264" s="223"/>
      <c r="D8264" s="224" t="str">
        <f t="shared" si="2477"/>
        <v/>
      </c>
      <c r="E8264" s="225"/>
      <c r="F8264" s="226">
        <f t="shared" si="2478"/>
        <v>0</v>
      </c>
      <c r="G8264" s="286">
        <f t="shared" si="2480"/>
        <v>0</v>
      </c>
    </row>
    <row r="8265" spans="1:123" s="229" customFormat="1" ht="24" customHeight="1" x14ac:dyDescent="0.2">
      <c r="A8265" s="224" t="str">
        <f t="shared" si="2476"/>
        <v/>
      </c>
      <c r="B8265" s="222" t="str">
        <f t="shared" si="2479"/>
        <v/>
      </c>
      <c r="C8265" s="223"/>
      <c r="D8265" s="224" t="str">
        <f t="shared" si="2477"/>
        <v/>
      </c>
      <c r="E8265" s="225"/>
      <c r="F8265" s="226">
        <f t="shared" si="2478"/>
        <v>0</v>
      </c>
      <c r="G8265" s="286">
        <f t="shared" si="2480"/>
        <v>0</v>
      </c>
    </row>
    <row r="8266" spans="1:123" s="229" customFormat="1" ht="24" customHeight="1" x14ac:dyDescent="0.2">
      <c r="A8266" s="224" t="str">
        <f t="shared" si="2476"/>
        <v/>
      </c>
      <c r="B8266" s="222" t="str">
        <f t="shared" si="2479"/>
        <v/>
      </c>
      <c r="C8266" s="223"/>
      <c r="D8266" s="224" t="str">
        <f t="shared" si="2477"/>
        <v/>
      </c>
      <c r="E8266" s="225"/>
      <c r="F8266" s="226">
        <f t="shared" si="2478"/>
        <v>0</v>
      </c>
      <c r="G8266" s="286">
        <f t="shared" si="2480"/>
        <v>0</v>
      </c>
    </row>
    <row r="8267" spans="1:123" s="229" customFormat="1" ht="24" customHeight="1" x14ac:dyDescent="0.2">
      <c r="A8267" s="224" t="str">
        <f t="shared" si="2476"/>
        <v/>
      </c>
      <c r="B8267" s="222" t="str">
        <f t="shared" si="2479"/>
        <v/>
      </c>
      <c r="C8267" s="223"/>
      <c r="D8267" s="224" t="str">
        <f t="shared" si="2477"/>
        <v/>
      </c>
      <c r="E8267" s="225"/>
      <c r="F8267" s="226">
        <f t="shared" si="2478"/>
        <v>0</v>
      </c>
      <c r="G8267" s="286">
        <f t="shared" si="2480"/>
        <v>0</v>
      </c>
    </row>
    <row r="8268" spans="1:123" s="229" customFormat="1" ht="24" customHeight="1" x14ac:dyDescent="0.2">
      <c r="A8268" s="224" t="str">
        <f t="shared" si="2476"/>
        <v/>
      </c>
      <c r="B8268" s="222" t="str">
        <f t="shared" si="2479"/>
        <v/>
      </c>
      <c r="C8268" s="223"/>
      <c r="D8268" s="224" t="str">
        <f t="shared" si="2477"/>
        <v/>
      </c>
      <c r="E8268" s="225"/>
      <c r="F8268" s="226">
        <f t="shared" si="2478"/>
        <v>0</v>
      </c>
      <c r="G8268" s="286">
        <f t="shared" si="2480"/>
        <v>0</v>
      </c>
    </row>
    <row r="8269" spans="1:123" s="229" customFormat="1" ht="24" customHeight="1" x14ac:dyDescent="0.2">
      <c r="A8269" s="224" t="str">
        <f t="shared" si="2476"/>
        <v/>
      </c>
      <c r="B8269" s="222" t="str">
        <f t="shared" si="2479"/>
        <v/>
      </c>
      <c r="C8269" s="223"/>
      <c r="D8269" s="224" t="str">
        <f t="shared" si="2477"/>
        <v/>
      </c>
      <c r="E8269" s="225"/>
      <c r="F8269" s="226">
        <f t="shared" si="2478"/>
        <v>0</v>
      </c>
      <c r="G8269" s="286">
        <f t="shared" si="2480"/>
        <v>0</v>
      </c>
    </row>
    <row r="8270" spans="1:123" s="229" customFormat="1" ht="24" customHeight="1" x14ac:dyDescent="0.2">
      <c r="A8270" s="224" t="str">
        <f t="shared" si="2476"/>
        <v/>
      </c>
      <c r="B8270" s="222" t="str">
        <f t="shared" si="2479"/>
        <v/>
      </c>
      <c r="C8270" s="223"/>
      <c r="D8270" s="224" t="str">
        <f t="shared" si="2477"/>
        <v/>
      </c>
      <c r="E8270" s="225"/>
      <c r="F8270" s="226">
        <f t="shared" si="2478"/>
        <v>0</v>
      </c>
      <c r="G8270" s="286">
        <f t="shared" si="2480"/>
        <v>0</v>
      </c>
    </row>
    <row r="8271" spans="1:123" s="229" customFormat="1" ht="24" customHeight="1" x14ac:dyDescent="0.2">
      <c r="A8271" s="224" t="str">
        <f t="shared" si="2476"/>
        <v/>
      </c>
      <c r="B8271" s="222" t="str">
        <f t="shared" si="2479"/>
        <v/>
      </c>
      <c r="C8271" s="223"/>
      <c r="D8271" s="224" t="str">
        <f t="shared" si="2477"/>
        <v/>
      </c>
      <c r="E8271" s="225"/>
      <c r="F8271" s="226">
        <f t="shared" si="2478"/>
        <v>0</v>
      </c>
      <c r="G8271" s="286">
        <f t="shared" si="2480"/>
        <v>0</v>
      </c>
    </row>
    <row r="8272" spans="1:123" s="229" customFormat="1" ht="24" customHeight="1" x14ac:dyDescent="0.2">
      <c r="A8272" s="224" t="str">
        <f t="shared" si="2476"/>
        <v/>
      </c>
      <c r="B8272" s="222" t="str">
        <f t="shared" si="2479"/>
        <v/>
      </c>
      <c r="C8272" s="223"/>
      <c r="D8272" s="224" t="str">
        <f t="shared" si="2477"/>
        <v/>
      </c>
      <c r="E8272" s="225"/>
      <c r="F8272" s="226">
        <f t="shared" si="2478"/>
        <v>0</v>
      </c>
      <c r="G8272" s="286">
        <f t="shared" si="2480"/>
        <v>0</v>
      </c>
    </row>
    <row r="8273" spans="1:7" s="229" customFormat="1" ht="24" customHeight="1" x14ac:dyDescent="0.2">
      <c r="A8273" s="224" t="str">
        <f t="shared" si="2476"/>
        <v/>
      </c>
      <c r="B8273" s="222" t="str">
        <f t="shared" si="2479"/>
        <v/>
      </c>
      <c r="C8273" s="223"/>
      <c r="D8273" s="224" t="str">
        <f t="shared" si="2477"/>
        <v/>
      </c>
      <c r="E8273" s="225"/>
      <c r="F8273" s="226">
        <f t="shared" si="2478"/>
        <v>0</v>
      </c>
      <c r="G8273" s="286">
        <f t="shared" si="2480"/>
        <v>0</v>
      </c>
    </row>
    <row r="8274" spans="1:7" s="229" customFormat="1" ht="24" customHeight="1" x14ac:dyDescent="0.2">
      <c r="A8274" s="224" t="str">
        <f t="shared" si="2476"/>
        <v/>
      </c>
      <c r="B8274" s="222" t="str">
        <f t="shared" si="2479"/>
        <v/>
      </c>
      <c r="C8274" s="223"/>
      <c r="D8274" s="224" t="str">
        <f t="shared" si="2477"/>
        <v/>
      </c>
      <c r="E8274" s="225"/>
      <c r="F8274" s="226">
        <f t="shared" si="2478"/>
        <v>0</v>
      </c>
      <c r="G8274" s="286">
        <f t="shared" si="2480"/>
        <v>0</v>
      </c>
    </row>
    <row r="8275" spans="1:7" s="229" customFormat="1" ht="24" customHeight="1" x14ac:dyDescent="0.2">
      <c r="A8275" s="224" t="str">
        <f t="shared" si="2476"/>
        <v/>
      </c>
      <c r="B8275" s="222" t="str">
        <f t="shared" si="2479"/>
        <v/>
      </c>
      <c r="C8275" s="223"/>
      <c r="D8275" s="224" t="str">
        <f t="shared" si="2477"/>
        <v/>
      </c>
      <c r="E8275" s="225"/>
      <c r="F8275" s="227">
        <f t="shared" si="2478"/>
        <v>0</v>
      </c>
      <c r="G8275" s="286">
        <f t="shared" si="2480"/>
        <v>0</v>
      </c>
    </row>
    <row r="8276" spans="1:7" ht="24" customHeight="1" x14ac:dyDescent="0.2">
      <c r="A8276" s="287"/>
      <c r="D8276" s="97"/>
      <c r="E8276" s="98"/>
      <c r="F8276" s="273" t="s">
        <v>31</v>
      </c>
      <c r="G8276" s="288">
        <f>SUBTOTAL(9,G8262:G8275)</f>
        <v>0</v>
      </c>
    </row>
    <row r="8277" spans="1:7" ht="24" customHeight="1" x14ac:dyDescent="0.2">
      <c r="A8277" s="287"/>
      <c r="C8277" s="107" t="s">
        <v>605</v>
      </c>
      <c r="D8277" s="97"/>
      <c r="E8277" s="98"/>
      <c r="G8277" s="289"/>
    </row>
    <row r="8278" spans="1:7" s="229" customFormat="1" ht="24" customHeight="1" x14ac:dyDescent="0.2">
      <c r="A8278" s="224" t="str">
        <f t="shared" ref="A8278:A8285" si="2481">IFERROR(VLOOKUP(C8278,Tabla_Insumos,4,FALSE),"")</f>
        <v/>
      </c>
      <c r="B8278" s="222">
        <f t="shared" ref="B8278:B8285" si="2482">IFERROR(VLOOKUP(A8278,Tabla_Indices,5,FALSE),"")</f>
        <v>0</v>
      </c>
      <c r="C8278" s="223"/>
      <c r="D8278" s="224" t="str">
        <f t="shared" ref="D8278:D8285" si="2483">IFERROR(VLOOKUP(C8278,Tabla_Insumos,2,FALSE),"")</f>
        <v/>
      </c>
      <c r="E8278" s="225"/>
      <c r="F8278" s="228">
        <f t="shared" ref="F8278:F8285" si="2484">IFERROR(VLOOKUP(C8278,Tabla_Insumos,3,FALSE),0)</f>
        <v>0</v>
      </c>
      <c r="G8278" s="286">
        <f>ROUND(E8278*F8278,2)</f>
        <v>0</v>
      </c>
    </row>
    <row r="8279" spans="1:7" s="229" customFormat="1" ht="24" customHeight="1" x14ac:dyDescent="0.2">
      <c r="A8279" s="224" t="str">
        <f t="shared" si="2481"/>
        <v/>
      </c>
      <c r="B8279" s="222">
        <f t="shared" si="2482"/>
        <v>0</v>
      </c>
      <c r="C8279" s="223"/>
      <c r="D8279" s="224" t="str">
        <f t="shared" si="2483"/>
        <v/>
      </c>
      <c r="E8279" s="225"/>
      <c r="F8279" s="228">
        <f t="shared" si="2484"/>
        <v>0</v>
      </c>
      <c r="G8279" s="286">
        <f>ROUND(E8279*F8279,2)</f>
        <v>0</v>
      </c>
    </row>
    <row r="8280" spans="1:7" s="229" customFormat="1" ht="24" customHeight="1" x14ac:dyDescent="0.2">
      <c r="A8280" s="224" t="str">
        <f t="shared" si="2481"/>
        <v/>
      </c>
      <c r="B8280" s="222">
        <f t="shared" si="2482"/>
        <v>0</v>
      </c>
      <c r="C8280" s="223"/>
      <c r="D8280" s="224" t="str">
        <f t="shared" si="2483"/>
        <v/>
      </c>
      <c r="E8280" s="225"/>
      <c r="F8280" s="228">
        <f t="shared" si="2484"/>
        <v>0</v>
      </c>
      <c r="G8280" s="286">
        <f t="shared" ref="G8280:G8285" si="2485">ROUND(E8280*F8280,2)</f>
        <v>0</v>
      </c>
    </row>
    <row r="8281" spans="1:7" s="229" customFormat="1" ht="24" customHeight="1" x14ac:dyDescent="0.2">
      <c r="A8281" s="224" t="str">
        <f t="shared" si="2481"/>
        <v/>
      </c>
      <c r="B8281" s="222">
        <f t="shared" si="2482"/>
        <v>0</v>
      </c>
      <c r="C8281" s="223"/>
      <c r="D8281" s="224" t="str">
        <f t="shared" si="2483"/>
        <v/>
      </c>
      <c r="E8281" s="225"/>
      <c r="F8281" s="228">
        <f t="shared" si="2484"/>
        <v>0</v>
      </c>
      <c r="G8281" s="286">
        <f t="shared" si="2485"/>
        <v>0</v>
      </c>
    </row>
    <row r="8282" spans="1:7" s="229" customFormat="1" ht="24" customHeight="1" x14ac:dyDescent="0.2">
      <c r="A8282" s="224" t="str">
        <f t="shared" si="2481"/>
        <v/>
      </c>
      <c r="B8282" s="222">
        <f t="shared" si="2482"/>
        <v>0</v>
      </c>
      <c r="C8282" s="223"/>
      <c r="D8282" s="224" t="str">
        <f t="shared" si="2483"/>
        <v/>
      </c>
      <c r="E8282" s="225"/>
      <c r="F8282" s="226">
        <f t="shared" si="2484"/>
        <v>0</v>
      </c>
      <c r="G8282" s="286">
        <f t="shared" si="2485"/>
        <v>0</v>
      </c>
    </row>
    <row r="8283" spans="1:7" s="229" customFormat="1" ht="24" customHeight="1" x14ac:dyDescent="0.2">
      <c r="A8283" s="224" t="str">
        <f t="shared" si="2481"/>
        <v/>
      </c>
      <c r="B8283" s="222">
        <f t="shared" si="2482"/>
        <v>0</v>
      </c>
      <c r="C8283" s="223"/>
      <c r="D8283" s="224" t="str">
        <f t="shared" si="2483"/>
        <v/>
      </c>
      <c r="E8283" s="225"/>
      <c r="F8283" s="226">
        <f t="shared" si="2484"/>
        <v>0</v>
      </c>
      <c r="G8283" s="286">
        <f t="shared" si="2485"/>
        <v>0</v>
      </c>
    </row>
    <row r="8284" spans="1:7" s="229" customFormat="1" ht="24" customHeight="1" x14ac:dyDescent="0.2">
      <c r="A8284" s="224" t="str">
        <f t="shared" si="2481"/>
        <v/>
      </c>
      <c r="B8284" s="222">
        <f t="shared" si="2482"/>
        <v>0</v>
      </c>
      <c r="C8284" s="223"/>
      <c r="D8284" s="224" t="str">
        <f t="shared" si="2483"/>
        <v/>
      </c>
      <c r="E8284" s="225"/>
      <c r="F8284" s="226">
        <f t="shared" si="2484"/>
        <v>0</v>
      </c>
      <c r="G8284" s="286">
        <f t="shared" si="2485"/>
        <v>0</v>
      </c>
    </row>
    <row r="8285" spans="1:7" s="229" customFormat="1" ht="24" customHeight="1" x14ac:dyDescent="0.2">
      <c r="A8285" s="224" t="str">
        <f t="shared" si="2481"/>
        <v/>
      </c>
      <c r="B8285" s="222">
        <f t="shared" si="2482"/>
        <v>0</v>
      </c>
      <c r="C8285" s="223"/>
      <c r="D8285" s="224" t="str">
        <f t="shared" si="2483"/>
        <v/>
      </c>
      <c r="E8285" s="225"/>
      <c r="F8285" s="226">
        <f t="shared" si="2484"/>
        <v>0</v>
      </c>
      <c r="G8285" s="286">
        <f t="shared" si="2485"/>
        <v>0</v>
      </c>
    </row>
    <row r="8286" spans="1:7" ht="24" customHeight="1" x14ac:dyDescent="0.2">
      <c r="A8286" s="287"/>
      <c r="D8286" s="97"/>
      <c r="E8286" s="98"/>
      <c r="F8286" s="273" t="s">
        <v>32</v>
      </c>
      <c r="G8286" s="288">
        <f>SUBTOTAL(9,G8278:G8285)</f>
        <v>0</v>
      </c>
    </row>
    <row r="8287" spans="1:7" ht="24" customHeight="1" x14ac:dyDescent="0.2">
      <c r="A8287" s="287"/>
      <c r="C8287" s="107" t="s">
        <v>606</v>
      </c>
      <c r="D8287" s="97"/>
      <c r="E8287" s="98"/>
      <c r="G8287" s="289"/>
    </row>
    <row r="8288" spans="1:7" s="229" customFormat="1" ht="24" customHeight="1" x14ac:dyDescent="0.2">
      <c r="A8288" s="224" t="str">
        <f t="shared" ref="A8288:A8296" si="2486">IFERROR(VLOOKUP(C8288,Tabla_Insumos,4,FALSE),"")</f>
        <v/>
      </c>
      <c r="B8288" s="222" t="str">
        <f t="shared" ref="B8288:B8296" si="2487">IFERROR(VLOOKUP(C8288,Tabla_Insumos,5,FALSE),"")</f>
        <v/>
      </c>
      <c r="C8288" s="223"/>
      <c r="D8288" s="224" t="str">
        <f t="shared" ref="D8288:D8296" si="2488">IFERROR(VLOOKUP(C8288,Tabla_Insumos,2,FALSE),"")</f>
        <v/>
      </c>
      <c r="E8288" s="225"/>
      <c r="F8288" s="226">
        <f t="shared" ref="F8288:F8296" si="2489">IFERROR(VLOOKUP(C8288,Tabla_Insumos,3,FALSE),0)</f>
        <v>0</v>
      </c>
      <c r="G8288" s="286">
        <f t="shared" ref="G8288:G8296" si="2490">ROUND(E8288*F8288,2)</f>
        <v>0</v>
      </c>
    </row>
    <row r="8289" spans="1:7" s="229" customFormat="1" ht="24" customHeight="1" x14ac:dyDescent="0.2">
      <c r="A8289" s="224" t="str">
        <f t="shared" si="2486"/>
        <v/>
      </c>
      <c r="B8289" s="222" t="str">
        <f t="shared" si="2487"/>
        <v/>
      </c>
      <c r="C8289" s="223"/>
      <c r="D8289" s="224" t="str">
        <f t="shared" si="2488"/>
        <v/>
      </c>
      <c r="E8289" s="225"/>
      <c r="F8289" s="226">
        <f t="shared" si="2489"/>
        <v>0</v>
      </c>
      <c r="G8289" s="286">
        <f t="shared" si="2490"/>
        <v>0</v>
      </c>
    </row>
    <row r="8290" spans="1:7" s="229" customFormat="1" ht="24" customHeight="1" x14ac:dyDescent="0.2">
      <c r="A8290" s="224" t="str">
        <f t="shared" si="2486"/>
        <v/>
      </c>
      <c r="B8290" s="222" t="str">
        <f t="shared" si="2487"/>
        <v/>
      </c>
      <c r="C8290" s="223"/>
      <c r="D8290" s="224" t="str">
        <f t="shared" si="2488"/>
        <v/>
      </c>
      <c r="E8290" s="225"/>
      <c r="F8290" s="226">
        <f t="shared" si="2489"/>
        <v>0</v>
      </c>
      <c r="G8290" s="286">
        <f t="shared" si="2490"/>
        <v>0</v>
      </c>
    </row>
    <row r="8291" spans="1:7" s="229" customFormat="1" ht="24" customHeight="1" x14ac:dyDescent="0.2">
      <c r="A8291" s="224" t="str">
        <f t="shared" si="2486"/>
        <v/>
      </c>
      <c r="B8291" s="222" t="str">
        <f t="shared" si="2487"/>
        <v/>
      </c>
      <c r="C8291" s="223"/>
      <c r="D8291" s="224" t="str">
        <f t="shared" si="2488"/>
        <v/>
      </c>
      <c r="E8291" s="225"/>
      <c r="F8291" s="226">
        <f t="shared" si="2489"/>
        <v>0</v>
      </c>
      <c r="G8291" s="286">
        <f t="shared" si="2490"/>
        <v>0</v>
      </c>
    </row>
    <row r="8292" spans="1:7" s="229" customFormat="1" ht="24" customHeight="1" x14ac:dyDescent="0.2">
      <c r="A8292" s="224" t="str">
        <f t="shared" si="2486"/>
        <v/>
      </c>
      <c r="B8292" s="222" t="str">
        <f t="shared" si="2487"/>
        <v/>
      </c>
      <c r="C8292" s="223"/>
      <c r="D8292" s="224" t="str">
        <f t="shared" si="2488"/>
        <v/>
      </c>
      <c r="E8292" s="225"/>
      <c r="F8292" s="226">
        <f t="shared" si="2489"/>
        <v>0</v>
      </c>
      <c r="G8292" s="286">
        <f t="shared" si="2490"/>
        <v>0</v>
      </c>
    </row>
    <row r="8293" spans="1:7" s="229" customFormat="1" ht="24" customHeight="1" x14ac:dyDescent="0.2">
      <c r="A8293" s="224" t="str">
        <f t="shared" si="2486"/>
        <v/>
      </c>
      <c r="B8293" s="222" t="str">
        <f t="shared" si="2487"/>
        <v/>
      </c>
      <c r="C8293" s="223"/>
      <c r="D8293" s="224" t="str">
        <f t="shared" si="2488"/>
        <v/>
      </c>
      <c r="E8293" s="225"/>
      <c r="F8293" s="226">
        <f t="shared" si="2489"/>
        <v>0</v>
      </c>
      <c r="G8293" s="286">
        <f t="shared" si="2490"/>
        <v>0</v>
      </c>
    </row>
    <row r="8294" spans="1:7" s="229" customFormat="1" ht="24" customHeight="1" x14ac:dyDescent="0.2">
      <c r="A8294" s="224" t="str">
        <f t="shared" si="2486"/>
        <v/>
      </c>
      <c r="B8294" s="222" t="str">
        <f t="shared" si="2487"/>
        <v/>
      </c>
      <c r="C8294" s="223"/>
      <c r="D8294" s="224" t="str">
        <f t="shared" si="2488"/>
        <v/>
      </c>
      <c r="E8294" s="225"/>
      <c r="F8294" s="226">
        <f t="shared" si="2489"/>
        <v>0</v>
      </c>
      <c r="G8294" s="286">
        <f t="shared" si="2490"/>
        <v>0</v>
      </c>
    </row>
    <row r="8295" spans="1:7" s="229" customFormat="1" ht="24" customHeight="1" x14ac:dyDescent="0.2">
      <c r="A8295" s="224" t="str">
        <f t="shared" si="2486"/>
        <v/>
      </c>
      <c r="B8295" s="222" t="str">
        <f t="shared" si="2487"/>
        <v/>
      </c>
      <c r="C8295" s="223"/>
      <c r="D8295" s="224" t="str">
        <f t="shared" si="2488"/>
        <v/>
      </c>
      <c r="E8295" s="225"/>
      <c r="F8295" s="226">
        <f t="shared" si="2489"/>
        <v>0</v>
      </c>
      <c r="G8295" s="286">
        <f t="shared" si="2490"/>
        <v>0</v>
      </c>
    </row>
    <row r="8296" spans="1:7" s="229" customFormat="1" ht="24" customHeight="1" x14ac:dyDescent="0.2">
      <c r="A8296" s="224" t="str">
        <f t="shared" si="2486"/>
        <v/>
      </c>
      <c r="B8296" s="222" t="str">
        <f t="shared" si="2487"/>
        <v/>
      </c>
      <c r="C8296" s="223"/>
      <c r="D8296" s="224" t="str">
        <f t="shared" si="2488"/>
        <v/>
      </c>
      <c r="E8296" s="225"/>
      <c r="F8296" s="226">
        <f t="shared" si="2489"/>
        <v>0</v>
      </c>
      <c r="G8296" s="286">
        <f t="shared" si="2490"/>
        <v>0</v>
      </c>
    </row>
    <row r="8297" spans="1:7" ht="24" customHeight="1" x14ac:dyDescent="0.2">
      <c r="A8297" s="290"/>
      <c r="B8297" s="97"/>
      <c r="D8297" s="97"/>
      <c r="E8297" s="98"/>
      <c r="F8297" s="273" t="s">
        <v>33</v>
      </c>
      <c r="G8297" s="288">
        <f>SUBTOTAL(9,G8288:G8296)</f>
        <v>0</v>
      </c>
    </row>
    <row r="8298" spans="1:7" ht="24" customHeight="1" x14ac:dyDescent="0.2">
      <c r="A8298" s="291"/>
      <c r="B8298" s="97"/>
      <c r="D8298" s="97"/>
      <c r="E8298" s="98"/>
      <c r="G8298" s="289"/>
    </row>
    <row r="8299" spans="1:7" ht="24" customHeight="1" x14ac:dyDescent="0.2">
      <c r="A8299" s="292" t="str">
        <f>B8257</f>
        <v/>
      </c>
      <c r="B8299" s="293" t="str">
        <f>C8257</f>
        <v/>
      </c>
      <c r="C8299" s="104"/>
      <c r="D8299" s="104" t="s">
        <v>34</v>
      </c>
      <c r="E8299" s="105"/>
      <c r="F8299" s="295" t="s">
        <v>35</v>
      </c>
      <c r="G8299" s="294">
        <f>SUBTOTAL(9,G8262:G8298)</f>
        <v>0</v>
      </c>
    </row>
    <row r="8301" spans="1:7" ht="24" customHeight="1" x14ac:dyDescent="0.2">
      <c r="A8301" s="274" t="s">
        <v>37</v>
      </c>
      <c r="B8301" s="275"/>
      <c r="C8301" s="275"/>
      <c r="D8301" s="275"/>
      <c r="E8301" s="275"/>
      <c r="F8301" s="275"/>
      <c r="G8301" s="276"/>
    </row>
    <row r="8302" spans="1:7" ht="24" customHeight="1" x14ac:dyDescent="0.2">
      <c r="A8302" s="277" t="s">
        <v>602</v>
      </c>
      <c r="B8302" s="93" t="str">
        <f>Comitente</f>
        <v>DIRECCION PROVINCIAL DE ESPACIOS VERDES</v>
      </c>
      <c r="C8302" s="89"/>
      <c r="D8302" s="94"/>
      <c r="E8302" s="94"/>
      <c r="F8302" s="95"/>
      <c r="G8302" s="278"/>
    </row>
    <row r="8303" spans="1:7" ht="24" customHeight="1" x14ac:dyDescent="0.2">
      <c r="A8303" s="277" t="s">
        <v>603</v>
      </c>
      <c r="B8303" s="93">
        <f>Contratista</f>
        <v>0</v>
      </c>
      <c r="C8303" s="90"/>
      <c r="D8303" s="90"/>
      <c r="E8303" s="90"/>
      <c r="F8303" s="96"/>
      <c r="G8303" s="279"/>
    </row>
    <row r="8304" spans="1:7" ht="24" customHeight="1" x14ac:dyDescent="0.2">
      <c r="A8304" s="277" t="s">
        <v>24</v>
      </c>
      <c r="B8304" s="93" t="str">
        <f>Obra</f>
        <v>EXTRACCION DE MANGRULLO EXISTENTE, PROVISION DE NUEVO MANGRULLO Y REFUNCIONALIZACION DE JUEGOS DE NIÑOS EN PARQUE DE MAYO</v>
      </c>
      <c r="C8304" s="90"/>
      <c r="D8304" s="90"/>
      <c r="E8304" s="90"/>
      <c r="F8304" s="96" t="s">
        <v>38</v>
      </c>
      <c r="G8304" s="280">
        <f>Fecha_Base</f>
        <v>44865</v>
      </c>
    </row>
    <row r="8305" spans="1:123" ht="24" customHeight="1" x14ac:dyDescent="0.2">
      <c r="A8305" s="281" t="s">
        <v>601</v>
      </c>
      <c r="B8305" s="91" t="str">
        <f>Ubicación</f>
        <v>CAPITAL</v>
      </c>
      <c r="C8305" s="91"/>
      <c r="D8305" s="97"/>
      <c r="E8305" s="98"/>
      <c r="G8305" s="282"/>
    </row>
    <row r="8306" spans="1:123" ht="24" customHeight="1" x14ac:dyDescent="0.2">
      <c r="A8306" s="281" t="s">
        <v>39</v>
      </c>
      <c r="B8306" s="100" t="str">
        <f>IFERROR(VALUE(LEFT(B8307,FIND(".",B8307)-1)),"")</f>
        <v/>
      </c>
      <c r="C8306" s="92" t="str">
        <f>IFERROR(VLOOKUP(B8306,Tabla_CyP,2,FALSE),"")</f>
        <v/>
      </c>
      <c r="E8306" s="98"/>
      <c r="G8306" s="282"/>
    </row>
    <row r="8307" spans="1:123" ht="24" customHeight="1" x14ac:dyDescent="0.2">
      <c r="A8307" s="281" t="s">
        <v>25</v>
      </c>
      <c r="B8307" s="101" t="str">
        <f>IFERROR(VLOOKUP(COUNTIF($A$1:A8307,"ANALISIS DE PRECIOS"),Tabla_NumeroItem,2,FALSE),"")</f>
        <v/>
      </c>
      <c r="C8307" s="92" t="str">
        <f>IFERROR(VLOOKUP(B8307,Tabla_CyP,2,FALSE),"")</f>
        <v/>
      </c>
      <c r="D8307" s="97"/>
      <c r="E8307" s="98"/>
      <c r="F8307" s="96" t="s">
        <v>26</v>
      </c>
      <c r="G8307" s="283" t="str">
        <f>IFERROR(VLOOKUP(B8307,Tabla_CyP,4,FALSE),"")</f>
        <v/>
      </c>
    </row>
    <row r="8308" spans="1:123" ht="24" customHeight="1" x14ac:dyDescent="0.2">
      <c r="A8308" s="281"/>
      <c r="B8308" s="91"/>
      <c r="D8308" s="97"/>
      <c r="E8308" s="98"/>
      <c r="G8308" s="282"/>
    </row>
    <row r="8309" spans="1:123" ht="24" customHeight="1" x14ac:dyDescent="0.2">
      <c r="A8309" s="334" t="s">
        <v>507</v>
      </c>
      <c r="B8309" s="335"/>
      <c r="C8309" s="336" t="s">
        <v>0</v>
      </c>
      <c r="D8309" s="336" t="s">
        <v>27</v>
      </c>
      <c r="E8309" s="338" t="s">
        <v>28</v>
      </c>
      <c r="F8309" s="340" t="s">
        <v>29</v>
      </c>
      <c r="G8309" s="340" t="s">
        <v>30</v>
      </c>
    </row>
    <row r="8310" spans="1:123" s="97" customFormat="1" ht="24" customHeight="1" x14ac:dyDescent="0.2">
      <c r="A8310" s="102" t="s">
        <v>508</v>
      </c>
      <c r="B8310" s="102" t="s">
        <v>509</v>
      </c>
      <c r="C8310" s="337"/>
      <c r="D8310" s="337"/>
      <c r="E8310" s="339"/>
      <c r="F8310" s="341"/>
      <c r="G8310" s="341"/>
      <c r="H8310" s="230"/>
      <c r="I8310" s="230"/>
      <c r="J8310" s="230"/>
      <c r="K8310" s="230"/>
      <c r="L8310" s="230"/>
      <c r="M8310" s="230"/>
      <c r="N8310" s="230"/>
      <c r="O8310" s="230"/>
      <c r="P8310" s="230"/>
      <c r="Q8310" s="230"/>
      <c r="R8310" s="230"/>
      <c r="S8310" s="230"/>
      <c r="T8310" s="230"/>
      <c r="U8310" s="230"/>
      <c r="V8310" s="230"/>
      <c r="W8310" s="230"/>
      <c r="X8310" s="230"/>
      <c r="Y8310" s="230"/>
      <c r="Z8310" s="230"/>
      <c r="AA8310" s="230"/>
      <c r="AB8310" s="230"/>
      <c r="AC8310" s="230"/>
      <c r="AD8310" s="230"/>
      <c r="AE8310" s="230"/>
      <c r="AF8310" s="230"/>
      <c r="AG8310" s="230"/>
      <c r="AH8310" s="230"/>
      <c r="AI8310" s="230"/>
      <c r="AJ8310" s="230"/>
      <c r="AK8310" s="230"/>
      <c r="AL8310" s="230"/>
      <c r="AM8310" s="230"/>
      <c r="AN8310" s="230"/>
      <c r="AO8310" s="230"/>
      <c r="AP8310" s="230"/>
      <c r="AQ8310" s="230"/>
      <c r="AR8310" s="230"/>
      <c r="AS8310" s="230"/>
      <c r="AT8310" s="230"/>
      <c r="AU8310" s="230"/>
      <c r="AV8310" s="230"/>
      <c r="AW8310" s="230"/>
      <c r="AX8310" s="230"/>
      <c r="AY8310" s="230"/>
      <c r="AZ8310" s="230"/>
      <c r="BA8310" s="230"/>
      <c r="BB8310" s="230"/>
      <c r="BC8310" s="230"/>
      <c r="BD8310" s="230"/>
      <c r="BE8310" s="230"/>
      <c r="BF8310" s="230"/>
      <c r="BG8310" s="230"/>
      <c r="BH8310" s="230"/>
      <c r="BI8310" s="230"/>
      <c r="BJ8310" s="230"/>
      <c r="BK8310" s="230"/>
      <c r="BL8310" s="230"/>
      <c r="BM8310" s="230"/>
      <c r="BN8310" s="230"/>
      <c r="BO8310" s="230"/>
      <c r="BP8310" s="230"/>
      <c r="BQ8310" s="230"/>
      <c r="BR8310" s="230"/>
      <c r="BS8310" s="230"/>
      <c r="BT8310" s="230"/>
      <c r="BU8310" s="230"/>
      <c r="BV8310" s="230"/>
      <c r="BW8310" s="230"/>
      <c r="BX8310" s="230"/>
      <c r="BY8310" s="230"/>
      <c r="BZ8310" s="230"/>
      <c r="CA8310" s="230"/>
      <c r="CB8310" s="230"/>
      <c r="CC8310" s="230"/>
      <c r="CD8310" s="230"/>
      <c r="CE8310" s="230"/>
      <c r="CF8310" s="230"/>
      <c r="CG8310" s="230"/>
      <c r="CH8310" s="230"/>
      <c r="CI8310" s="230"/>
      <c r="CJ8310" s="230"/>
      <c r="CK8310" s="230"/>
      <c r="CL8310" s="230"/>
      <c r="CM8310" s="230"/>
      <c r="CN8310" s="230"/>
      <c r="CO8310" s="230"/>
      <c r="CP8310" s="230"/>
      <c r="CQ8310" s="230"/>
      <c r="CR8310" s="230"/>
      <c r="CS8310" s="230"/>
      <c r="CT8310" s="230"/>
      <c r="CU8310" s="230"/>
      <c r="CV8310" s="230"/>
      <c r="CW8310" s="230"/>
      <c r="CX8310" s="230"/>
      <c r="CY8310" s="230"/>
      <c r="CZ8310" s="230"/>
      <c r="DA8310" s="230"/>
      <c r="DB8310" s="230"/>
      <c r="DC8310" s="230"/>
      <c r="DD8310" s="230"/>
      <c r="DE8310" s="230"/>
      <c r="DF8310" s="230"/>
      <c r="DG8310" s="230"/>
      <c r="DH8310" s="230"/>
      <c r="DI8310" s="230"/>
      <c r="DJ8310" s="230"/>
      <c r="DK8310" s="230"/>
      <c r="DL8310" s="230"/>
      <c r="DM8310" s="230"/>
      <c r="DN8310" s="230"/>
      <c r="DO8310" s="230"/>
      <c r="DP8310" s="230"/>
      <c r="DQ8310" s="230"/>
      <c r="DR8310" s="230"/>
      <c r="DS8310" s="230"/>
    </row>
    <row r="8311" spans="1:123" ht="24" customHeight="1" x14ac:dyDescent="0.2">
      <c r="A8311" s="284"/>
      <c r="B8311" s="103"/>
      <c r="C8311" s="143" t="s">
        <v>604</v>
      </c>
      <c r="D8311" s="104"/>
      <c r="E8311" s="105"/>
      <c r="F8311" s="106"/>
      <c r="G8311" s="285"/>
    </row>
    <row r="8312" spans="1:123" s="229" customFormat="1" ht="24" customHeight="1" x14ac:dyDescent="0.2">
      <c r="A8312" s="224" t="str">
        <f t="shared" ref="A8312:A8325" si="2491">IFERROR(VLOOKUP(C8312,Tabla_Insumos,4,FALSE),"")</f>
        <v/>
      </c>
      <c r="B8312" s="222" t="str">
        <f>IFERROR(VLOOKUP(C8312,Tabla_Insumos,5,FALSE),"")</f>
        <v/>
      </c>
      <c r="C8312" s="223"/>
      <c r="D8312" s="224" t="str">
        <f t="shared" ref="D8312:D8325" si="2492">IFERROR(VLOOKUP(C8312,Tabla_Insumos,2,FALSE),"")</f>
        <v/>
      </c>
      <c r="E8312" s="225"/>
      <c r="F8312" s="226">
        <f t="shared" ref="F8312:F8325" si="2493">IFERROR(VLOOKUP(C8312,Tabla_Insumos,3,FALSE),0)</f>
        <v>0</v>
      </c>
      <c r="G8312" s="286">
        <f>ROUND(E8312*F8312,2)</f>
        <v>0</v>
      </c>
    </row>
    <row r="8313" spans="1:123" s="229" customFormat="1" ht="24" customHeight="1" x14ac:dyDescent="0.2">
      <c r="A8313" s="224" t="str">
        <f t="shared" si="2491"/>
        <v/>
      </c>
      <c r="B8313" s="222" t="str">
        <f t="shared" ref="B8313:B8325" si="2494">IFERROR(VLOOKUP(C8313,Tabla_Insumos,5,FALSE),"")</f>
        <v/>
      </c>
      <c r="C8313" s="223"/>
      <c r="D8313" s="224" t="str">
        <f t="shared" si="2492"/>
        <v/>
      </c>
      <c r="E8313" s="225"/>
      <c r="F8313" s="226">
        <f t="shared" si="2493"/>
        <v>0</v>
      </c>
      <c r="G8313" s="286">
        <f t="shared" ref="G8313:G8325" si="2495">ROUND(E8313*F8313,2)</f>
        <v>0</v>
      </c>
    </row>
    <row r="8314" spans="1:123" s="229" customFormat="1" ht="24" customHeight="1" x14ac:dyDescent="0.2">
      <c r="A8314" s="224" t="str">
        <f t="shared" si="2491"/>
        <v/>
      </c>
      <c r="B8314" s="222" t="str">
        <f t="shared" si="2494"/>
        <v/>
      </c>
      <c r="C8314" s="223"/>
      <c r="D8314" s="224" t="str">
        <f t="shared" si="2492"/>
        <v/>
      </c>
      <c r="E8314" s="225"/>
      <c r="F8314" s="226">
        <f t="shared" si="2493"/>
        <v>0</v>
      </c>
      <c r="G8314" s="286">
        <f t="shared" si="2495"/>
        <v>0</v>
      </c>
    </row>
    <row r="8315" spans="1:123" s="229" customFormat="1" ht="24" customHeight="1" x14ac:dyDescent="0.2">
      <c r="A8315" s="224" t="str">
        <f t="shared" si="2491"/>
        <v/>
      </c>
      <c r="B8315" s="222" t="str">
        <f t="shared" si="2494"/>
        <v/>
      </c>
      <c r="C8315" s="223"/>
      <c r="D8315" s="224" t="str">
        <f t="shared" si="2492"/>
        <v/>
      </c>
      <c r="E8315" s="225"/>
      <c r="F8315" s="226">
        <f t="shared" si="2493"/>
        <v>0</v>
      </c>
      <c r="G8315" s="286">
        <f t="shared" si="2495"/>
        <v>0</v>
      </c>
    </row>
    <row r="8316" spans="1:123" s="229" customFormat="1" ht="24" customHeight="1" x14ac:dyDescent="0.2">
      <c r="A8316" s="224" t="str">
        <f t="shared" si="2491"/>
        <v/>
      </c>
      <c r="B8316" s="222" t="str">
        <f t="shared" si="2494"/>
        <v/>
      </c>
      <c r="C8316" s="223"/>
      <c r="D8316" s="224" t="str">
        <f t="shared" si="2492"/>
        <v/>
      </c>
      <c r="E8316" s="225"/>
      <c r="F8316" s="226">
        <f t="shared" si="2493"/>
        <v>0</v>
      </c>
      <c r="G8316" s="286">
        <f t="shared" si="2495"/>
        <v>0</v>
      </c>
    </row>
    <row r="8317" spans="1:123" s="229" customFormat="1" ht="24" customHeight="1" x14ac:dyDescent="0.2">
      <c r="A8317" s="224" t="str">
        <f t="shared" si="2491"/>
        <v/>
      </c>
      <c r="B8317" s="222" t="str">
        <f t="shared" si="2494"/>
        <v/>
      </c>
      <c r="C8317" s="223"/>
      <c r="D8317" s="224" t="str">
        <f t="shared" si="2492"/>
        <v/>
      </c>
      <c r="E8317" s="225"/>
      <c r="F8317" s="226">
        <f t="shared" si="2493"/>
        <v>0</v>
      </c>
      <c r="G8317" s="286">
        <f t="shared" si="2495"/>
        <v>0</v>
      </c>
    </row>
    <row r="8318" spans="1:123" s="229" customFormat="1" ht="24" customHeight="1" x14ac:dyDescent="0.2">
      <c r="A8318" s="224" t="str">
        <f t="shared" si="2491"/>
        <v/>
      </c>
      <c r="B8318" s="222" t="str">
        <f t="shared" si="2494"/>
        <v/>
      </c>
      <c r="C8318" s="223"/>
      <c r="D8318" s="224" t="str">
        <f t="shared" si="2492"/>
        <v/>
      </c>
      <c r="E8318" s="225"/>
      <c r="F8318" s="226">
        <f t="shared" si="2493"/>
        <v>0</v>
      </c>
      <c r="G8318" s="286">
        <f t="shared" si="2495"/>
        <v>0</v>
      </c>
    </row>
    <row r="8319" spans="1:123" s="229" customFormat="1" ht="24" customHeight="1" x14ac:dyDescent="0.2">
      <c r="A8319" s="224" t="str">
        <f t="shared" si="2491"/>
        <v/>
      </c>
      <c r="B8319" s="222" t="str">
        <f t="shared" si="2494"/>
        <v/>
      </c>
      <c r="C8319" s="223"/>
      <c r="D8319" s="224" t="str">
        <f t="shared" si="2492"/>
        <v/>
      </c>
      <c r="E8319" s="225"/>
      <c r="F8319" s="226">
        <f t="shared" si="2493"/>
        <v>0</v>
      </c>
      <c r="G8319" s="286">
        <f t="shared" si="2495"/>
        <v>0</v>
      </c>
    </row>
    <row r="8320" spans="1:123" s="229" customFormat="1" ht="24" customHeight="1" x14ac:dyDescent="0.2">
      <c r="A8320" s="224" t="str">
        <f t="shared" si="2491"/>
        <v/>
      </c>
      <c r="B8320" s="222" t="str">
        <f t="shared" si="2494"/>
        <v/>
      </c>
      <c r="C8320" s="223"/>
      <c r="D8320" s="224" t="str">
        <f t="shared" si="2492"/>
        <v/>
      </c>
      <c r="E8320" s="225"/>
      <c r="F8320" s="226">
        <f t="shared" si="2493"/>
        <v>0</v>
      </c>
      <c r="G8320" s="286">
        <f t="shared" si="2495"/>
        <v>0</v>
      </c>
    </row>
    <row r="8321" spans="1:7" s="229" customFormat="1" ht="24" customHeight="1" x14ac:dyDescent="0.2">
      <c r="A8321" s="224" t="str">
        <f t="shared" si="2491"/>
        <v/>
      </c>
      <c r="B8321" s="222" t="str">
        <f t="shared" si="2494"/>
        <v/>
      </c>
      <c r="C8321" s="223"/>
      <c r="D8321" s="224" t="str">
        <f t="shared" si="2492"/>
        <v/>
      </c>
      <c r="E8321" s="225"/>
      <c r="F8321" s="226">
        <f t="shared" si="2493"/>
        <v>0</v>
      </c>
      <c r="G8321" s="286">
        <f t="shared" si="2495"/>
        <v>0</v>
      </c>
    </row>
    <row r="8322" spans="1:7" s="229" customFormat="1" ht="24" customHeight="1" x14ac:dyDescent="0.2">
      <c r="A8322" s="224" t="str">
        <f t="shared" si="2491"/>
        <v/>
      </c>
      <c r="B8322" s="222" t="str">
        <f t="shared" si="2494"/>
        <v/>
      </c>
      <c r="C8322" s="223"/>
      <c r="D8322" s="224" t="str">
        <f t="shared" si="2492"/>
        <v/>
      </c>
      <c r="E8322" s="225"/>
      <c r="F8322" s="226">
        <f t="shared" si="2493"/>
        <v>0</v>
      </c>
      <c r="G8322" s="286">
        <f t="shared" si="2495"/>
        <v>0</v>
      </c>
    </row>
    <row r="8323" spans="1:7" s="229" customFormat="1" ht="24" customHeight="1" x14ac:dyDescent="0.2">
      <c r="A8323" s="224" t="str">
        <f t="shared" si="2491"/>
        <v/>
      </c>
      <c r="B8323" s="222" t="str">
        <f t="shared" si="2494"/>
        <v/>
      </c>
      <c r="C8323" s="223"/>
      <c r="D8323" s="224" t="str">
        <f t="shared" si="2492"/>
        <v/>
      </c>
      <c r="E8323" s="225"/>
      <c r="F8323" s="226">
        <f t="shared" si="2493"/>
        <v>0</v>
      </c>
      <c r="G8323" s="286">
        <f t="shared" si="2495"/>
        <v>0</v>
      </c>
    </row>
    <row r="8324" spans="1:7" s="229" customFormat="1" ht="24" customHeight="1" x14ac:dyDescent="0.2">
      <c r="A8324" s="224" t="str">
        <f t="shared" si="2491"/>
        <v/>
      </c>
      <c r="B8324" s="222" t="str">
        <f t="shared" si="2494"/>
        <v/>
      </c>
      <c r="C8324" s="223"/>
      <c r="D8324" s="224" t="str">
        <f t="shared" si="2492"/>
        <v/>
      </c>
      <c r="E8324" s="225"/>
      <c r="F8324" s="226">
        <f t="shared" si="2493"/>
        <v>0</v>
      </c>
      <c r="G8324" s="286">
        <f t="shared" si="2495"/>
        <v>0</v>
      </c>
    </row>
    <row r="8325" spans="1:7" s="229" customFormat="1" ht="24" customHeight="1" x14ac:dyDescent="0.2">
      <c r="A8325" s="224" t="str">
        <f t="shared" si="2491"/>
        <v/>
      </c>
      <c r="B8325" s="222" t="str">
        <f t="shared" si="2494"/>
        <v/>
      </c>
      <c r="C8325" s="223"/>
      <c r="D8325" s="224" t="str">
        <f t="shared" si="2492"/>
        <v/>
      </c>
      <c r="E8325" s="225"/>
      <c r="F8325" s="227">
        <f t="shared" si="2493"/>
        <v>0</v>
      </c>
      <c r="G8325" s="286">
        <f t="shared" si="2495"/>
        <v>0</v>
      </c>
    </row>
    <row r="8326" spans="1:7" ht="24" customHeight="1" x14ac:dyDescent="0.2">
      <c r="A8326" s="287"/>
      <c r="D8326" s="97"/>
      <c r="E8326" s="98"/>
      <c r="F8326" s="273" t="s">
        <v>31</v>
      </c>
      <c r="G8326" s="288">
        <f>SUBTOTAL(9,G8312:G8325)</f>
        <v>0</v>
      </c>
    </row>
    <row r="8327" spans="1:7" ht="24" customHeight="1" x14ac:dyDescent="0.2">
      <c r="A8327" s="287"/>
      <c r="C8327" s="107" t="s">
        <v>605</v>
      </c>
      <c r="D8327" s="97"/>
      <c r="E8327" s="98"/>
      <c r="G8327" s="289"/>
    </row>
    <row r="8328" spans="1:7" s="229" customFormat="1" ht="24" customHeight="1" x14ac:dyDescent="0.2">
      <c r="A8328" s="224" t="str">
        <f t="shared" ref="A8328:A8335" si="2496">IFERROR(VLOOKUP(C8328,Tabla_Insumos,4,FALSE),"")</f>
        <v/>
      </c>
      <c r="B8328" s="222">
        <f t="shared" ref="B8328:B8335" si="2497">IFERROR(VLOOKUP(A8328,Tabla_Indices,5,FALSE),"")</f>
        <v>0</v>
      </c>
      <c r="C8328" s="223"/>
      <c r="D8328" s="224" t="str">
        <f t="shared" ref="D8328:D8335" si="2498">IFERROR(VLOOKUP(C8328,Tabla_Insumos,2,FALSE),"")</f>
        <v/>
      </c>
      <c r="E8328" s="225"/>
      <c r="F8328" s="228">
        <f t="shared" ref="F8328:F8335" si="2499">IFERROR(VLOOKUP(C8328,Tabla_Insumos,3,FALSE),0)</f>
        <v>0</v>
      </c>
      <c r="G8328" s="286">
        <f>ROUND(E8328*F8328,2)</f>
        <v>0</v>
      </c>
    </row>
    <row r="8329" spans="1:7" s="229" customFormat="1" ht="24" customHeight="1" x14ac:dyDescent="0.2">
      <c r="A8329" s="224" t="str">
        <f t="shared" si="2496"/>
        <v/>
      </c>
      <c r="B8329" s="222">
        <f t="shared" si="2497"/>
        <v>0</v>
      </c>
      <c r="C8329" s="223"/>
      <c r="D8329" s="224" t="str">
        <f t="shared" si="2498"/>
        <v/>
      </c>
      <c r="E8329" s="225"/>
      <c r="F8329" s="228">
        <f t="shared" si="2499"/>
        <v>0</v>
      </c>
      <c r="G8329" s="286">
        <f>ROUND(E8329*F8329,2)</f>
        <v>0</v>
      </c>
    </row>
    <row r="8330" spans="1:7" s="229" customFormat="1" ht="24" customHeight="1" x14ac:dyDescent="0.2">
      <c r="A8330" s="224" t="str">
        <f t="shared" si="2496"/>
        <v/>
      </c>
      <c r="B8330" s="222">
        <f t="shared" si="2497"/>
        <v>0</v>
      </c>
      <c r="C8330" s="223"/>
      <c r="D8330" s="224" t="str">
        <f t="shared" si="2498"/>
        <v/>
      </c>
      <c r="E8330" s="225"/>
      <c r="F8330" s="228">
        <f t="shared" si="2499"/>
        <v>0</v>
      </c>
      <c r="G8330" s="286">
        <f t="shared" ref="G8330:G8335" si="2500">ROUND(E8330*F8330,2)</f>
        <v>0</v>
      </c>
    </row>
    <row r="8331" spans="1:7" s="229" customFormat="1" ht="24" customHeight="1" x14ac:dyDescent="0.2">
      <c r="A8331" s="224" t="str">
        <f t="shared" si="2496"/>
        <v/>
      </c>
      <c r="B8331" s="222">
        <f t="shared" si="2497"/>
        <v>0</v>
      </c>
      <c r="C8331" s="223"/>
      <c r="D8331" s="224" t="str">
        <f t="shared" si="2498"/>
        <v/>
      </c>
      <c r="E8331" s="225"/>
      <c r="F8331" s="228">
        <f t="shared" si="2499"/>
        <v>0</v>
      </c>
      <c r="G8331" s="286">
        <f t="shared" si="2500"/>
        <v>0</v>
      </c>
    </row>
    <row r="8332" spans="1:7" s="229" customFormat="1" ht="24" customHeight="1" x14ac:dyDescent="0.2">
      <c r="A8332" s="224" t="str">
        <f t="shared" si="2496"/>
        <v/>
      </c>
      <c r="B8332" s="222">
        <f t="shared" si="2497"/>
        <v>0</v>
      </c>
      <c r="C8332" s="223"/>
      <c r="D8332" s="224" t="str">
        <f t="shared" si="2498"/>
        <v/>
      </c>
      <c r="E8332" s="225"/>
      <c r="F8332" s="226">
        <f t="shared" si="2499"/>
        <v>0</v>
      </c>
      <c r="G8332" s="286">
        <f t="shared" si="2500"/>
        <v>0</v>
      </c>
    </row>
    <row r="8333" spans="1:7" s="229" customFormat="1" ht="24" customHeight="1" x14ac:dyDescent="0.2">
      <c r="A8333" s="224" t="str">
        <f t="shared" si="2496"/>
        <v/>
      </c>
      <c r="B8333" s="222">
        <f t="shared" si="2497"/>
        <v>0</v>
      </c>
      <c r="C8333" s="223"/>
      <c r="D8333" s="224" t="str">
        <f t="shared" si="2498"/>
        <v/>
      </c>
      <c r="E8333" s="225"/>
      <c r="F8333" s="226">
        <f t="shared" si="2499"/>
        <v>0</v>
      </c>
      <c r="G8333" s="286">
        <f t="shared" si="2500"/>
        <v>0</v>
      </c>
    </row>
    <row r="8334" spans="1:7" s="229" customFormat="1" ht="24" customHeight="1" x14ac:dyDescent="0.2">
      <c r="A8334" s="224" t="str">
        <f t="shared" si="2496"/>
        <v/>
      </c>
      <c r="B8334" s="222">
        <f t="shared" si="2497"/>
        <v>0</v>
      </c>
      <c r="C8334" s="223"/>
      <c r="D8334" s="224" t="str">
        <f t="shared" si="2498"/>
        <v/>
      </c>
      <c r="E8334" s="225"/>
      <c r="F8334" s="226">
        <f t="shared" si="2499"/>
        <v>0</v>
      </c>
      <c r="G8334" s="286">
        <f t="shared" si="2500"/>
        <v>0</v>
      </c>
    </row>
    <row r="8335" spans="1:7" s="229" customFormat="1" ht="24" customHeight="1" x14ac:dyDescent="0.2">
      <c r="A8335" s="224" t="str">
        <f t="shared" si="2496"/>
        <v/>
      </c>
      <c r="B8335" s="222">
        <f t="shared" si="2497"/>
        <v>0</v>
      </c>
      <c r="C8335" s="223"/>
      <c r="D8335" s="224" t="str">
        <f t="shared" si="2498"/>
        <v/>
      </c>
      <c r="E8335" s="225"/>
      <c r="F8335" s="226">
        <f t="shared" si="2499"/>
        <v>0</v>
      </c>
      <c r="G8335" s="286">
        <f t="shared" si="2500"/>
        <v>0</v>
      </c>
    </row>
    <row r="8336" spans="1:7" ht="24" customHeight="1" x14ac:dyDescent="0.2">
      <c r="A8336" s="287"/>
      <c r="D8336" s="97"/>
      <c r="E8336" s="98"/>
      <c r="F8336" s="273" t="s">
        <v>32</v>
      </c>
      <c r="G8336" s="288">
        <f>SUBTOTAL(9,G8328:G8335)</f>
        <v>0</v>
      </c>
    </row>
    <row r="8337" spans="1:7" ht="24" customHeight="1" x14ac:dyDescent="0.2">
      <c r="A8337" s="287"/>
      <c r="C8337" s="107" t="s">
        <v>606</v>
      </c>
      <c r="D8337" s="97"/>
      <c r="E8337" s="98"/>
      <c r="G8337" s="289"/>
    </row>
    <row r="8338" spans="1:7" s="229" customFormat="1" ht="24" customHeight="1" x14ac:dyDescent="0.2">
      <c r="A8338" s="224" t="str">
        <f t="shared" ref="A8338:A8346" si="2501">IFERROR(VLOOKUP(C8338,Tabla_Insumos,4,FALSE),"")</f>
        <v/>
      </c>
      <c r="B8338" s="222" t="str">
        <f t="shared" ref="B8338:B8346" si="2502">IFERROR(VLOOKUP(C8338,Tabla_Insumos,5,FALSE),"")</f>
        <v/>
      </c>
      <c r="C8338" s="223"/>
      <c r="D8338" s="224" t="str">
        <f t="shared" ref="D8338:D8346" si="2503">IFERROR(VLOOKUP(C8338,Tabla_Insumos,2,FALSE),"")</f>
        <v/>
      </c>
      <c r="E8338" s="225"/>
      <c r="F8338" s="226">
        <f t="shared" ref="F8338:F8346" si="2504">IFERROR(VLOOKUP(C8338,Tabla_Insumos,3,FALSE),0)</f>
        <v>0</v>
      </c>
      <c r="G8338" s="286">
        <f t="shared" ref="G8338:G8346" si="2505">ROUND(E8338*F8338,2)</f>
        <v>0</v>
      </c>
    </row>
    <row r="8339" spans="1:7" s="229" customFormat="1" ht="24" customHeight="1" x14ac:dyDescent="0.2">
      <c r="A8339" s="224" t="str">
        <f t="shared" si="2501"/>
        <v/>
      </c>
      <c r="B8339" s="222" t="str">
        <f t="shared" si="2502"/>
        <v/>
      </c>
      <c r="C8339" s="223"/>
      <c r="D8339" s="224" t="str">
        <f t="shared" si="2503"/>
        <v/>
      </c>
      <c r="E8339" s="225"/>
      <c r="F8339" s="226">
        <f t="shared" si="2504"/>
        <v>0</v>
      </c>
      <c r="G8339" s="286">
        <f t="shared" si="2505"/>
        <v>0</v>
      </c>
    </row>
    <row r="8340" spans="1:7" s="229" customFormat="1" ht="24" customHeight="1" x14ac:dyDescent="0.2">
      <c r="A8340" s="224" t="str">
        <f t="shared" si="2501"/>
        <v/>
      </c>
      <c r="B8340" s="222" t="str">
        <f t="shared" si="2502"/>
        <v/>
      </c>
      <c r="C8340" s="223"/>
      <c r="D8340" s="224" t="str">
        <f t="shared" si="2503"/>
        <v/>
      </c>
      <c r="E8340" s="225"/>
      <c r="F8340" s="226">
        <f t="shared" si="2504"/>
        <v>0</v>
      </c>
      <c r="G8340" s="286">
        <f t="shared" si="2505"/>
        <v>0</v>
      </c>
    </row>
    <row r="8341" spans="1:7" s="229" customFormat="1" ht="24" customHeight="1" x14ac:dyDescent="0.2">
      <c r="A8341" s="224" t="str">
        <f t="shared" si="2501"/>
        <v/>
      </c>
      <c r="B8341" s="222" t="str">
        <f t="shared" si="2502"/>
        <v/>
      </c>
      <c r="C8341" s="223"/>
      <c r="D8341" s="224" t="str">
        <f t="shared" si="2503"/>
        <v/>
      </c>
      <c r="E8341" s="225"/>
      <c r="F8341" s="226">
        <f t="shared" si="2504"/>
        <v>0</v>
      </c>
      <c r="G8341" s="286">
        <f t="shared" si="2505"/>
        <v>0</v>
      </c>
    </row>
    <row r="8342" spans="1:7" s="229" customFormat="1" ht="24" customHeight="1" x14ac:dyDescent="0.2">
      <c r="A8342" s="224" t="str">
        <f t="shared" si="2501"/>
        <v/>
      </c>
      <c r="B8342" s="222" t="str">
        <f t="shared" si="2502"/>
        <v/>
      </c>
      <c r="C8342" s="223"/>
      <c r="D8342" s="224" t="str">
        <f t="shared" si="2503"/>
        <v/>
      </c>
      <c r="E8342" s="225"/>
      <c r="F8342" s="226">
        <f t="shared" si="2504"/>
        <v>0</v>
      </c>
      <c r="G8342" s="286">
        <f t="shared" si="2505"/>
        <v>0</v>
      </c>
    </row>
    <row r="8343" spans="1:7" s="229" customFormat="1" ht="24" customHeight="1" x14ac:dyDescent="0.2">
      <c r="A8343" s="224" t="str">
        <f t="shared" si="2501"/>
        <v/>
      </c>
      <c r="B8343" s="222" t="str">
        <f t="shared" si="2502"/>
        <v/>
      </c>
      <c r="C8343" s="223"/>
      <c r="D8343" s="224" t="str">
        <f t="shared" si="2503"/>
        <v/>
      </c>
      <c r="E8343" s="225"/>
      <c r="F8343" s="226">
        <f t="shared" si="2504"/>
        <v>0</v>
      </c>
      <c r="G8343" s="286">
        <f t="shared" si="2505"/>
        <v>0</v>
      </c>
    </row>
    <row r="8344" spans="1:7" s="229" customFormat="1" ht="24" customHeight="1" x14ac:dyDescent="0.2">
      <c r="A8344" s="224" t="str">
        <f t="shared" si="2501"/>
        <v/>
      </c>
      <c r="B8344" s="222" t="str">
        <f t="shared" si="2502"/>
        <v/>
      </c>
      <c r="C8344" s="223"/>
      <c r="D8344" s="224" t="str">
        <f t="shared" si="2503"/>
        <v/>
      </c>
      <c r="E8344" s="225"/>
      <c r="F8344" s="226">
        <f t="shared" si="2504"/>
        <v>0</v>
      </c>
      <c r="G8344" s="286">
        <f t="shared" si="2505"/>
        <v>0</v>
      </c>
    </row>
    <row r="8345" spans="1:7" s="229" customFormat="1" ht="24" customHeight="1" x14ac:dyDescent="0.2">
      <c r="A8345" s="224" t="str">
        <f t="shared" si="2501"/>
        <v/>
      </c>
      <c r="B8345" s="222" t="str">
        <f t="shared" si="2502"/>
        <v/>
      </c>
      <c r="C8345" s="223"/>
      <c r="D8345" s="224" t="str">
        <f t="shared" si="2503"/>
        <v/>
      </c>
      <c r="E8345" s="225"/>
      <c r="F8345" s="226">
        <f t="shared" si="2504"/>
        <v>0</v>
      </c>
      <c r="G8345" s="286">
        <f t="shared" si="2505"/>
        <v>0</v>
      </c>
    </row>
    <row r="8346" spans="1:7" s="229" customFormat="1" ht="24" customHeight="1" x14ac:dyDescent="0.2">
      <c r="A8346" s="224" t="str">
        <f t="shared" si="2501"/>
        <v/>
      </c>
      <c r="B8346" s="222" t="str">
        <f t="shared" si="2502"/>
        <v/>
      </c>
      <c r="C8346" s="223"/>
      <c r="D8346" s="224" t="str">
        <f t="shared" si="2503"/>
        <v/>
      </c>
      <c r="E8346" s="225"/>
      <c r="F8346" s="226">
        <f t="shared" si="2504"/>
        <v>0</v>
      </c>
      <c r="G8346" s="286">
        <f t="shared" si="2505"/>
        <v>0</v>
      </c>
    </row>
    <row r="8347" spans="1:7" ht="24" customHeight="1" x14ac:dyDescent="0.2">
      <c r="A8347" s="290"/>
      <c r="B8347" s="97"/>
      <c r="D8347" s="97"/>
      <c r="E8347" s="98"/>
      <c r="F8347" s="273" t="s">
        <v>33</v>
      </c>
      <c r="G8347" s="288">
        <f>SUBTOTAL(9,G8338:G8346)</f>
        <v>0</v>
      </c>
    </row>
    <row r="8348" spans="1:7" ht="24" customHeight="1" x14ac:dyDescent="0.2">
      <c r="A8348" s="291"/>
      <c r="B8348" s="97"/>
      <c r="D8348" s="97"/>
      <c r="E8348" s="98"/>
      <c r="G8348" s="289"/>
    </row>
    <row r="8349" spans="1:7" ht="24" customHeight="1" x14ac:dyDescent="0.2">
      <c r="A8349" s="292" t="str">
        <f>B8307</f>
        <v/>
      </c>
      <c r="B8349" s="293" t="str">
        <f>C8307</f>
        <v/>
      </c>
      <c r="C8349" s="104"/>
      <c r="D8349" s="104" t="s">
        <v>34</v>
      </c>
      <c r="E8349" s="105"/>
      <c r="F8349" s="295" t="s">
        <v>35</v>
      </c>
      <c r="G8349" s="294">
        <f>SUBTOTAL(9,G8312:G8348)</f>
        <v>0</v>
      </c>
    </row>
    <row r="8351" spans="1:7" ht="24" customHeight="1" x14ac:dyDescent="0.2">
      <c r="A8351" s="274" t="s">
        <v>37</v>
      </c>
      <c r="B8351" s="275"/>
      <c r="C8351" s="275"/>
      <c r="D8351" s="275"/>
      <c r="E8351" s="275"/>
      <c r="F8351" s="275"/>
      <c r="G8351" s="276"/>
    </row>
    <row r="8352" spans="1:7" ht="24" customHeight="1" x14ac:dyDescent="0.2">
      <c r="A8352" s="277" t="s">
        <v>602</v>
      </c>
      <c r="B8352" s="93" t="str">
        <f>Comitente</f>
        <v>DIRECCION PROVINCIAL DE ESPACIOS VERDES</v>
      </c>
      <c r="C8352" s="89"/>
      <c r="D8352" s="94"/>
      <c r="E8352" s="94"/>
      <c r="F8352" s="95"/>
      <c r="G8352" s="278"/>
    </row>
    <row r="8353" spans="1:123" ht="24" customHeight="1" x14ac:dyDescent="0.2">
      <c r="A8353" s="277" t="s">
        <v>603</v>
      </c>
      <c r="B8353" s="93">
        <f>Contratista</f>
        <v>0</v>
      </c>
      <c r="C8353" s="90"/>
      <c r="D8353" s="90"/>
      <c r="E8353" s="90"/>
      <c r="F8353" s="96"/>
      <c r="G8353" s="279"/>
    </row>
    <row r="8354" spans="1:123" ht="24" customHeight="1" x14ac:dyDescent="0.2">
      <c r="A8354" s="277" t="s">
        <v>24</v>
      </c>
      <c r="B8354" s="93" t="str">
        <f>Obra</f>
        <v>EXTRACCION DE MANGRULLO EXISTENTE, PROVISION DE NUEVO MANGRULLO Y REFUNCIONALIZACION DE JUEGOS DE NIÑOS EN PARQUE DE MAYO</v>
      </c>
      <c r="C8354" s="90"/>
      <c r="D8354" s="90"/>
      <c r="E8354" s="90"/>
      <c r="F8354" s="96" t="s">
        <v>38</v>
      </c>
      <c r="G8354" s="280">
        <f>Fecha_Base</f>
        <v>44865</v>
      </c>
    </row>
    <row r="8355" spans="1:123" ht="24" customHeight="1" x14ac:dyDescent="0.2">
      <c r="A8355" s="281" t="s">
        <v>601</v>
      </c>
      <c r="B8355" s="91" t="str">
        <f>Ubicación</f>
        <v>CAPITAL</v>
      </c>
      <c r="C8355" s="91"/>
      <c r="D8355" s="97"/>
      <c r="E8355" s="98"/>
      <c r="G8355" s="282"/>
    </row>
    <row r="8356" spans="1:123" ht="24" customHeight="1" x14ac:dyDescent="0.2">
      <c r="A8356" s="281" t="s">
        <v>39</v>
      </c>
      <c r="B8356" s="100" t="str">
        <f>IFERROR(VALUE(LEFT(B8357,FIND(".",B8357)-1)),"")</f>
        <v/>
      </c>
      <c r="C8356" s="92" t="str">
        <f>IFERROR(VLOOKUP(B8356,Tabla_CyP,2,FALSE),"")</f>
        <v/>
      </c>
      <c r="E8356" s="98"/>
      <c r="G8356" s="282"/>
    </row>
    <row r="8357" spans="1:123" ht="24" customHeight="1" x14ac:dyDescent="0.2">
      <c r="A8357" s="281" t="s">
        <v>25</v>
      </c>
      <c r="B8357" s="101" t="str">
        <f>IFERROR(VLOOKUP(COUNTIF($A$1:A8357,"ANALISIS DE PRECIOS"),Tabla_NumeroItem,2,FALSE),"")</f>
        <v/>
      </c>
      <c r="C8357" s="92" t="str">
        <f>IFERROR(VLOOKUP(B8357,Tabla_CyP,2,FALSE),"")</f>
        <v/>
      </c>
      <c r="D8357" s="97"/>
      <c r="E8357" s="98"/>
      <c r="F8357" s="96" t="s">
        <v>26</v>
      </c>
      <c r="G8357" s="283" t="str">
        <f>IFERROR(VLOOKUP(B8357,Tabla_CyP,4,FALSE),"")</f>
        <v/>
      </c>
    </row>
    <row r="8358" spans="1:123" ht="24" customHeight="1" x14ac:dyDescent="0.2">
      <c r="A8358" s="281"/>
      <c r="B8358" s="91"/>
      <c r="D8358" s="97"/>
      <c r="E8358" s="98"/>
      <c r="G8358" s="282"/>
    </row>
    <row r="8359" spans="1:123" ht="24" customHeight="1" x14ac:dyDescent="0.2">
      <c r="A8359" s="334" t="s">
        <v>507</v>
      </c>
      <c r="B8359" s="335"/>
      <c r="C8359" s="336" t="s">
        <v>0</v>
      </c>
      <c r="D8359" s="336" t="s">
        <v>27</v>
      </c>
      <c r="E8359" s="338" t="s">
        <v>28</v>
      </c>
      <c r="F8359" s="340" t="s">
        <v>29</v>
      </c>
      <c r="G8359" s="340" t="s">
        <v>30</v>
      </c>
    </row>
    <row r="8360" spans="1:123" s="97" customFormat="1" ht="24" customHeight="1" x14ac:dyDescent="0.2">
      <c r="A8360" s="102" t="s">
        <v>508</v>
      </c>
      <c r="B8360" s="102" t="s">
        <v>509</v>
      </c>
      <c r="C8360" s="337"/>
      <c r="D8360" s="337"/>
      <c r="E8360" s="339"/>
      <c r="F8360" s="341"/>
      <c r="G8360" s="341"/>
      <c r="H8360" s="230"/>
      <c r="I8360" s="230"/>
      <c r="J8360" s="230"/>
      <c r="K8360" s="230"/>
      <c r="L8360" s="230"/>
      <c r="M8360" s="230"/>
      <c r="N8360" s="230"/>
      <c r="O8360" s="230"/>
      <c r="P8360" s="230"/>
      <c r="Q8360" s="230"/>
      <c r="R8360" s="230"/>
      <c r="S8360" s="230"/>
      <c r="T8360" s="230"/>
      <c r="U8360" s="230"/>
      <c r="V8360" s="230"/>
      <c r="W8360" s="230"/>
      <c r="X8360" s="230"/>
      <c r="Y8360" s="230"/>
      <c r="Z8360" s="230"/>
      <c r="AA8360" s="230"/>
      <c r="AB8360" s="230"/>
      <c r="AC8360" s="230"/>
      <c r="AD8360" s="230"/>
      <c r="AE8360" s="230"/>
      <c r="AF8360" s="230"/>
      <c r="AG8360" s="230"/>
      <c r="AH8360" s="230"/>
      <c r="AI8360" s="230"/>
      <c r="AJ8360" s="230"/>
      <c r="AK8360" s="230"/>
      <c r="AL8360" s="230"/>
      <c r="AM8360" s="230"/>
      <c r="AN8360" s="230"/>
      <c r="AO8360" s="230"/>
      <c r="AP8360" s="230"/>
      <c r="AQ8360" s="230"/>
      <c r="AR8360" s="230"/>
      <c r="AS8360" s="230"/>
      <c r="AT8360" s="230"/>
      <c r="AU8360" s="230"/>
      <c r="AV8360" s="230"/>
      <c r="AW8360" s="230"/>
      <c r="AX8360" s="230"/>
      <c r="AY8360" s="230"/>
      <c r="AZ8360" s="230"/>
      <c r="BA8360" s="230"/>
      <c r="BB8360" s="230"/>
      <c r="BC8360" s="230"/>
      <c r="BD8360" s="230"/>
      <c r="BE8360" s="230"/>
      <c r="BF8360" s="230"/>
      <c r="BG8360" s="230"/>
      <c r="BH8360" s="230"/>
      <c r="BI8360" s="230"/>
      <c r="BJ8360" s="230"/>
      <c r="BK8360" s="230"/>
      <c r="BL8360" s="230"/>
      <c r="BM8360" s="230"/>
      <c r="BN8360" s="230"/>
      <c r="BO8360" s="230"/>
      <c r="BP8360" s="230"/>
      <c r="BQ8360" s="230"/>
      <c r="BR8360" s="230"/>
      <c r="BS8360" s="230"/>
      <c r="BT8360" s="230"/>
      <c r="BU8360" s="230"/>
      <c r="BV8360" s="230"/>
      <c r="BW8360" s="230"/>
      <c r="BX8360" s="230"/>
      <c r="BY8360" s="230"/>
      <c r="BZ8360" s="230"/>
      <c r="CA8360" s="230"/>
      <c r="CB8360" s="230"/>
      <c r="CC8360" s="230"/>
      <c r="CD8360" s="230"/>
      <c r="CE8360" s="230"/>
      <c r="CF8360" s="230"/>
      <c r="CG8360" s="230"/>
      <c r="CH8360" s="230"/>
      <c r="CI8360" s="230"/>
      <c r="CJ8360" s="230"/>
      <c r="CK8360" s="230"/>
      <c r="CL8360" s="230"/>
      <c r="CM8360" s="230"/>
      <c r="CN8360" s="230"/>
      <c r="CO8360" s="230"/>
      <c r="CP8360" s="230"/>
      <c r="CQ8360" s="230"/>
      <c r="CR8360" s="230"/>
      <c r="CS8360" s="230"/>
      <c r="CT8360" s="230"/>
      <c r="CU8360" s="230"/>
      <c r="CV8360" s="230"/>
      <c r="CW8360" s="230"/>
      <c r="CX8360" s="230"/>
      <c r="CY8360" s="230"/>
      <c r="CZ8360" s="230"/>
      <c r="DA8360" s="230"/>
      <c r="DB8360" s="230"/>
      <c r="DC8360" s="230"/>
      <c r="DD8360" s="230"/>
      <c r="DE8360" s="230"/>
      <c r="DF8360" s="230"/>
      <c r="DG8360" s="230"/>
      <c r="DH8360" s="230"/>
      <c r="DI8360" s="230"/>
      <c r="DJ8360" s="230"/>
      <c r="DK8360" s="230"/>
      <c r="DL8360" s="230"/>
      <c r="DM8360" s="230"/>
      <c r="DN8360" s="230"/>
      <c r="DO8360" s="230"/>
      <c r="DP8360" s="230"/>
      <c r="DQ8360" s="230"/>
      <c r="DR8360" s="230"/>
      <c r="DS8360" s="230"/>
    </row>
    <row r="8361" spans="1:123" ht="24" customHeight="1" x14ac:dyDescent="0.2">
      <c r="A8361" s="284"/>
      <c r="B8361" s="103"/>
      <c r="C8361" s="143" t="s">
        <v>604</v>
      </c>
      <c r="D8361" s="104"/>
      <c r="E8361" s="105"/>
      <c r="F8361" s="106"/>
      <c r="G8361" s="285"/>
    </row>
    <row r="8362" spans="1:123" s="229" customFormat="1" ht="24" customHeight="1" x14ac:dyDescent="0.2">
      <c r="A8362" s="224" t="str">
        <f t="shared" ref="A8362:A8375" si="2506">IFERROR(VLOOKUP(C8362,Tabla_Insumos,4,FALSE),"")</f>
        <v/>
      </c>
      <c r="B8362" s="222" t="str">
        <f>IFERROR(VLOOKUP(C8362,Tabla_Insumos,5,FALSE),"")</f>
        <v/>
      </c>
      <c r="C8362" s="223"/>
      <c r="D8362" s="224" t="str">
        <f t="shared" ref="D8362:D8375" si="2507">IFERROR(VLOOKUP(C8362,Tabla_Insumos,2,FALSE),"")</f>
        <v/>
      </c>
      <c r="E8362" s="225"/>
      <c r="F8362" s="226">
        <f t="shared" ref="F8362:F8375" si="2508">IFERROR(VLOOKUP(C8362,Tabla_Insumos,3,FALSE),0)</f>
        <v>0</v>
      </c>
      <c r="G8362" s="286">
        <f>ROUND(E8362*F8362,2)</f>
        <v>0</v>
      </c>
    </row>
    <row r="8363" spans="1:123" s="229" customFormat="1" ht="24" customHeight="1" x14ac:dyDescent="0.2">
      <c r="A8363" s="224" t="str">
        <f t="shared" si="2506"/>
        <v/>
      </c>
      <c r="B8363" s="222" t="str">
        <f t="shared" ref="B8363:B8375" si="2509">IFERROR(VLOOKUP(C8363,Tabla_Insumos,5,FALSE),"")</f>
        <v/>
      </c>
      <c r="C8363" s="223"/>
      <c r="D8363" s="224" t="str">
        <f t="shared" si="2507"/>
        <v/>
      </c>
      <c r="E8363" s="225"/>
      <c r="F8363" s="226">
        <f t="shared" si="2508"/>
        <v>0</v>
      </c>
      <c r="G8363" s="286">
        <f t="shared" ref="G8363:G8375" si="2510">ROUND(E8363*F8363,2)</f>
        <v>0</v>
      </c>
    </row>
    <row r="8364" spans="1:123" s="229" customFormat="1" ht="24" customHeight="1" x14ac:dyDescent="0.2">
      <c r="A8364" s="224" t="str">
        <f t="shared" si="2506"/>
        <v/>
      </c>
      <c r="B8364" s="222" t="str">
        <f t="shared" si="2509"/>
        <v/>
      </c>
      <c r="C8364" s="223"/>
      <c r="D8364" s="224" t="str">
        <f t="shared" si="2507"/>
        <v/>
      </c>
      <c r="E8364" s="225"/>
      <c r="F8364" s="226">
        <f t="shared" si="2508"/>
        <v>0</v>
      </c>
      <c r="G8364" s="286">
        <f t="shared" si="2510"/>
        <v>0</v>
      </c>
    </row>
    <row r="8365" spans="1:123" s="229" customFormat="1" ht="24" customHeight="1" x14ac:dyDescent="0.2">
      <c r="A8365" s="224" t="str">
        <f t="shared" si="2506"/>
        <v/>
      </c>
      <c r="B8365" s="222" t="str">
        <f t="shared" si="2509"/>
        <v/>
      </c>
      <c r="C8365" s="223"/>
      <c r="D8365" s="224" t="str">
        <f t="shared" si="2507"/>
        <v/>
      </c>
      <c r="E8365" s="225"/>
      <c r="F8365" s="226">
        <f t="shared" si="2508"/>
        <v>0</v>
      </c>
      <c r="G8365" s="286">
        <f t="shared" si="2510"/>
        <v>0</v>
      </c>
    </row>
    <row r="8366" spans="1:123" s="229" customFormat="1" ht="24" customHeight="1" x14ac:dyDescent="0.2">
      <c r="A8366" s="224" t="str">
        <f t="shared" si="2506"/>
        <v/>
      </c>
      <c r="B8366" s="222" t="str">
        <f t="shared" si="2509"/>
        <v/>
      </c>
      <c r="C8366" s="223"/>
      <c r="D8366" s="224" t="str">
        <f t="shared" si="2507"/>
        <v/>
      </c>
      <c r="E8366" s="225"/>
      <c r="F8366" s="226">
        <f t="shared" si="2508"/>
        <v>0</v>
      </c>
      <c r="G8366" s="286">
        <f t="shared" si="2510"/>
        <v>0</v>
      </c>
    </row>
    <row r="8367" spans="1:123" s="229" customFormat="1" ht="24" customHeight="1" x14ac:dyDescent="0.2">
      <c r="A8367" s="224" t="str">
        <f t="shared" si="2506"/>
        <v/>
      </c>
      <c r="B8367" s="222" t="str">
        <f t="shared" si="2509"/>
        <v/>
      </c>
      <c r="C8367" s="223"/>
      <c r="D8367" s="224" t="str">
        <f t="shared" si="2507"/>
        <v/>
      </c>
      <c r="E8367" s="225"/>
      <c r="F8367" s="226">
        <f t="shared" si="2508"/>
        <v>0</v>
      </c>
      <c r="G8367" s="286">
        <f t="shared" si="2510"/>
        <v>0</v>
      </c>
    </row>
    <row r="8368" spans="1:123" s="229" customFormat="1" ht="24" customHeight="1" x14ac:dyDescent="0.2">
      <c r="A8368" s="224" t="str">
        <f t="shared" si="2506"/>
        <v/>
      </c>
      <c r="B8368" s="222" t="str">
        <f t="shared" si="2509"/>
        <v/>
      </c>
      <c r="C8368" s="223"/>
      <c r="D8368" s="224" t="str">
        <f t="shared" si="2507"/>
        <v/>
      </c>
      <c r="E8368" s="225"/>
      <c r="F8368" s="226">
        <f t="shared" si="2508"/>
        <v>0</v>
      </c>
      <c r="G8368" s="286">
        <f t="shared" si="2510"/>
        <v>0</v>
      </c>
    </row>
    <row r="8369" spans="1:7" s="229" customFormat="1" ht="24" customHeight="1" x14ac:dyDescent="0.2">
      <c r="A8369" s="224" t="str">
        <f t="shared" si="2506"/>
        <v/>
      </c>
      <c r="B8369" s="222" t="str">
        <f t="shared" si="2509"/>
        <v/>
      </c>
      <c r="C8369" s="223"/>
      <c r="D8369" s="224" t="str">
        <f t="shared" si="2507"/>
        <v/>
      </c>
      <c r="E8369" s="225"/>
      <c r="F8369" s="226">
        <f t="shared" si="2508"/>
        <v>0</v>
      </c>
      <c r="G8369" s="286">
        <f t="shared" si="2510"/>
        <v>0</v>
      </c>
    </row>
    <row r="8370" spans="1:7" s="229" customFormat="1" ht="24" customHeight="1" x14ac:dyDescent="0.2">
      <c r="A8370" s="224" t="str">
        <f t="shared" si="2506"/>
        <v/>
      </c>
      <c r="B8370" s="222" t="str">
        <f t="shared" si="2509"/>
        <v/>
      </c>
      <c r="C8370" s="223"/>
      <c r="D8370" s="224" t="str">
        <f t="shared" si="2507"/>
        <v/>
      </c>
      <c r="E8370" s="225"/>
      <c r="F8370" s="226">
        <f t="shared" si="2508"/>
        <v>0</v>
      </c>
      <c r="G8370" s="286">
        <f t="shared" si="2510"/>
        <v>0</v>
      </c>
    </row>
    <row r="8371" spans="1:7" s="229" customFormat="1" ht="24" customHeight="1" x14ac:dyDescent="0.2">
      <c r="A8371" s="224" t="str">
        <f t="shared" si="2506"/>
        <v/>
      </c>
      <c r="B8371" s="222" t="str">
        <f t="shared" si="2509"/>
        <v/>
      </c>
      <c r="C8371" s="223"/>
      <c r="D8371" s="224" t="str">
        <f t="shared" si="2507"/>
        <v/>
      </c>
      <c r="E8371" s="225"/>
      <c r="F8371" s="226">
        <f t="shared" si="2508"/>
        <v>0</v>
      </c>
      <c r="G8371" s="286">
        <f t="shared" si="2510"/>
        <v>0</v>
      </c>
    </row>
    <row r="8372" spans="1:7" s="229" customFormat="1" ht="24" customHeight="1" x14ac:dyDescent="0.2">
      <c r="A8372" s="224" t="str">
        <f t="shared" si="2506"/>
        <v/>
      </c>
      <c r="B8372" s="222" t="str">
        <f t="shared" si="2509"/>
        <v/>
      </c>
      <c r="C8372" s="223"/>
      <c r="D8372" s="224" t="str">
        <f t="shared" si="2507"/>
        <v/>
      </c>
      <c r="E8372" s="225"/>
      <c r="F8372" s="226">
        <f t="shared" si="2508"/>
        <v>0</v>
      </c>
      <c r="G8372" s="286">
        <f t="shared" si="2510"/>
        <v>0</v>
      </c>
    </row>
    <row r="8373" spans="1:7" s="229" customFormat="1" ht="24" customHeight="1" x14ac:dyDescent="0.2">
      <c r="A8373" s="224" t="str">
        <f t="shared" si="2506"/>
        <v/>
      </c>
      <c r="B8373" s="222" t="str">
        <f t="shared" si="2509"/>
        <v/>
      </c>
      <c r="C8373" s="223"/>
      <c r="D8373" s="224" t="str">
        <f t="shared" si="2507"/>
        <v/>
      </c>
      <c r="E8373" s="225"/>
      <c r="F8373" s="226">
        <f t="shared" si="2508"/>
        <v>0</v>
      </c>
      <c r="G8373" s="286">
        <f t="shared" si="2510"/>
        <v>0</v>
      </c>
    </row>
    <row r="8374" spans="1:7" s="229" customFormat="1" ht="24" customHeight="1" x14ac:dyDescent="0.2">
      <c r="A8374" s="224" t="str">
        <f t="shared" si="2506"/>
        <v/>
      </c>
      <c r="B8374" s="222" t="str">
        <f t="shared" si="2509"/>
        <v/>
      </c>
      <c r="C8374" s="223"/>
      <c r="D8374" s="224" t="str">
        <f t="shared" si="2507"/>
        <v/>
      </c>
      <c r="E8374" s="225"/>
      <c r="F8374" s="226">
        <f t="shared" si="2508"/>
        <v>0</v>
      </c>
      <c r="G8374" s="286">
        <f t="shared" si="2510"/>
        <v>0</v>
      </c>
    </row>
    <row r="8375" spans="1:7" s="229" customFormat="1" ht="24" customHeight="1" x14ac:dyDescent="0.2">
      <c r="A8375" s="224" t="str">
        <f t="shared" si="2506"/>
        <v/>
      </c>
      <c r="B8375" s="222" t="str">
        <f t="shared" si="2509"/>
        <v/>
      </c>
      <c r="C8375" s="223"/>
      <c r="D8375" s="224" t="str">
        <f t="shared" si="2507"/>
        <v/>
      </c>
      <c r="E8375" s="225"/>
      <c r="F8375" s="227">
        <f t="shared" si="2508"/>
        <v>0</v>
      </c>
      <c r="G8375" s="286">
        <f t="shared" si="2510"/>
        <v>0</v>
      </c>
    </row>
    <row r="8376" spans="1:7" ht="24" customHeight="1" x14ac:dyDescent="0.2">
      <c r="A8376" s="287"/>
      <c r="D8376" s="97"/>
      <c r="E8376" s="98"/>
      <c r="F8376" s="273" t="s">
        <v>31</v>
      </c>
      <c r="G8376" s="288">
        <f>SUBTOTAL(9,G8362:G8375)</f>
        <v>0</v>
      </c>
    </row>
    <row r="8377" spans="1:7" ht="24" customHeight="1" x14ac:dyDescent="0.2">
      <c r="A8377" s="287"/>
      <c r="C8377" s="107" t="s">
        <v>605</v>
      </c>
      <c r="D8377" s="97"/>
      <c r="E8377" s="98"/>
      <c r="G8377" s="289"/>
    </row>
    <row r="8378" spans="1:7" s="229" customFormat="1" ht="24" customHeight="1" x14ac:dyDescent="0.2">
      <c r="A8378" s="224" t="str">
        <f t="shared" ref="A8378:A8385" si="2511">IFERROR(VLOOKUP(C8378,Tabla_Insumos,4,FALSE),"")</f>
        <v/>
      </c>
      <c r="B8378" s="222">
        <f t="shared" ref="B8378:B8385" si="2512">IFERROR(VLOOKUP(A8378,Tabla_Indices,5,FALSE),"")</f>
        <v>0</v>
      </c>
      <c r="C8378" s="223"/>
      <c r="D8378" s="224" t="str">
        <f t="shared" ref="D8378:D8385" si="2513">IFERROR(VLOOKUP(C8378,Tabla_Insumos,2,FALSE),"")</f>
        <v/>
      </c>
      <c r="E8378" s="225"/>
      <c r="F8378" s="228">
        <f t="shared" ref="F8378:F8385" si="2514">IFERROR(VLOOKUP(C8378,Tabla_Insumos,3,FALSE),0)</f>
        <v>0</v>
      </c>
      <c r="G8378" s="286">
        <f>ROUND(E8378*F8378,2)</f>
        <v>0</v>
      </c>
    </row>
    <row r="8379" spans="1:7" s="229" customFormat="1" ht="24" customHeight="1" x14ac:dyDescent="0.2">
      <c r="A8379" s="224" t="str">
        <f t="shared" si="2511"/>
        <v/>
      </c>
      <c r="B8379" s="222">
        <f t="shared" si="2512"/>
        <v>0</v>
      </c>
      <c r="C8379" s="223"/>
      <c r="D8379" s="224" t="str">
        <f t="shared" si="2513"/>
        <v/>
      </c>
      <c r="E8379" s="225"/>
      <c r="F8379" s="228">
        <f t="shared" si="2514"/>
        <v>0</v>
      </c>
      <c r="G8379" s="286">
        <f>ROUND(E8379*F8379,2)</f>
        <v>0</v>
      </c>
    </row>
    <row r="8380" spans="1:7" s="229" customFormat="1" ht="24" customHeight="1" x14ac:dyDescent="0.2">
      <c r="A8380" s="224" t="str">
        <f t="shared" si="2511"/>
        <v/>
      </c>
      <c r="B8380" s="222">
        <f t="shared" si="2512"/>
        <v>0</v>
      </c>
      <c r="C8380" s="223"/>
      <c r="D8380" s="224" t="str">
        <f t="shared" si="2513"/>
        <v/>
      </c>
      <c r="E8380" s="225"/>
      <c r="F8380" s="228">
        <f t="shared" si="2514"/>
        <v>0</v>
      </c>
      <c r="G8380" s="286">
        <f t="shared" ref="G8380:G8385" si="2515">ROUND(E8380*F8380,2)</f>
        <v>0</v>
      </c>
    </row>
    <row r="8381" spans="1:7" s="229" customFormat="1" ht="24" customHeight="1" x14ac:dyDescent="0.2">
      <c r="A8381" s="224" t="str">
        <f t="shared" si="2511"/>
        <v/>
      </c>
      <c r="B8381" s="222">
        <f t="shared" si="2512"/>
        <v>0</v>
      </c>
      <c r="C8381" s="223"/>
      <c r="D8381" s="224" t="str">
        <f t="shared" si="2513"/>
        <v/>
      </c>
      <c r="E8381" s="225"/>
      <c r="F8381" s="228">
        <f t="shared" si="2514"/>
        <v>0</v>
      </c>
      <c r="G8381" s="286">
        <f t="shared" si="2515"/>
        <v>0</v>
      </c>
    </row>
    <row r="8382" spans="1:7" s="229" customFormat="1" ht="24" customHeight="1" x14ac:dyDescent="0.2">
      <c r="A8382" s="224" t="str">
        <f t="shared" si="2511"/>
        <v/>
      </c>
      <c r="B8382" s="222">
        <f t="shared" si="2512"/>
        <v>0</v>
      </c>
      <c r="C8382" s="223"/>
      <c r="D8382" s="224" t="str">
        <f t="shared" si="2513"/>
        <v/>
      </c>
      <c r="E8382" s="225"/>
      <c r="F8382" s="226">
        <f t="shared" si="2514"/>
        <v>0</v>
      </c>
      <c r="G8382" s="286">
        <f t="shared" si="2515"/>
        <v>0</v>
      </c>
    </row>
    <row r="8383" spans="1:7" s="229" customFormat="1" ht="24" customHeight="1" x14ac:dyDescent="0.2">
      <c r="A8383" s="224" t="str">
        <f t="shared" si="2511"/>
        <v/>
      </c>
      <c r="B8383" s="222">
        <f t="shared" si="2512"/>
        <v>0</v>
      </c>
      <c r="C8383" s="223"/>
      <c r="D8383" s="224" t="str">
        <f t="shared" si="2513"/>
        <v/>
      </c>
      <c r="E8383" s="225"/>
      <c r="F8383" s="226">
        <f t="shared" si="2514"/>
        <v>0</v>
      </c>
      <c r="G8383" s="286">
        <f t="shared" si="2515"/>
        <v>0</v>
      </c>
    </row>
    <row r="8384" spans="1:7" s="229" customFormat="1" ht="24" customHeight="1" x14ac:dyDescent="0.2">
      <c r="A8384" s="224" t="str">
        <f t="shared" si="2511"/>
        <v/>
      </c>
      <c r="B8384" s="222">
        <f t="shared" si="2512"/>
        <v>0</v>
      </c>
      <c r="C8384" s="223"/>
      <c r="D8384" s="224" t="str">
        <f t="shared" si="2513"/>
        <v/>
      </c>
      <c r="E8384" s="225"/>
      <c r="F8384" s="226">
        <f t="shared" si="2514"/>
        <v>0</v>
      </c>
      <c r="G8384" s="286">
        <f t="shared" si="2515"/>
        <v>0</v>
      </c>
    </row>
    <row r="8385" spans="1:7" s="229" customFormat="1" ht="24" customHeight="1" x14ac:dyDescent="0.2">
      <c r="A8385" s="224" t="str">
        <f t="shared" si="2511"/>
        <v/>
      </c>
      <c r="B8385" s="222">
        <f t="shared" si="2512"/>
        <v>0</v>
      </c>
      <c r="C8385" s="223"/>
      <c r="D8385" s="224" t="str">
        <f t="shared" si="2513"/>
        <v/>
      </c>
      <c r="E8385" s="225"/>
      <c r="F8385" s="226">
        <f t="shared" si="2514"/>
        <v>0</v>
      </c>
      <c r="G8385" s="286">
        <f t="shared" si="2515"/>
        <v>0</v>
      </c>
    </row>
    <row r="8386" spans="1:7" ht="24" customHeight="1" x14ac:dyDescent="0.2">
      <c r="A8386" s="287"/>
      <c r="D8386" s="97"/>
      <c r="E8386" s="98"/>
      <c r="F8386" s="273" t="s">
        <v>32</v>
      </c>
      <c r="G8386" s="288">
        <f>SUBTOTAL(9,G8378:G8385)</f>
        <v>0</v>
      </c>
    </row>
    <row r="8387" spans="1:7" ht="24" customHeight="1" x14ac:dyDescent="0.2">
      <c r="A8387" s="287"/>
      <c r="C8387" s="107" t="s">
        <v>606</v>
      </c>
      <c r="D8387" s="97"/>
      <c r="E8387" s="98"/>
      <c r="G8387" s="289"/>
    </row>
    <row r="8388" spans="1:7" s="229" customFormat="1" ht="24" customHeight="1" x14ac:dyDescent="0.2">
      <c r="A8388" s="224" t="str">
        <f t="shared" ref="A8388:A8396" si="2516">IFERROR(VLOOKUP(C8388,Tabla_Insumos,4,FALSE),"")</f>
        <v/>
      </c>
      <c r="B8388" s="222" t="str">
        <f t="shared" ref="B8388:B8396" si="2517">IFERROR(VLOOKUP(C8388,Tabla_Insumos,5,FALSE),"")</f>
        <v/>
      </c>
      <c r="C8388" s="223"/>
      <c r="D8388" s="224" t="str">
        <f t="shared" ref="D8388:D8396" si="2518">IFERROR(VLOOKUP(C8388,Tabla_Insumos,2,FALSE),"")</f>
        <v/>
      </c>
      <c r="E8388" s="225"/>
      <c r="F8388" s="226">
        <f t="shared" ref="F8388:F8396" si="2519">IFERROR(VLOOKUP(C8388,Tabla_Insumos,3,FALSE),0)</f>
        <v>0</v>
      </c>
      <c r="G8388" s="286">
        <f t="shared" ref="G8388:G8396" si="2520">ROUND(E8388*F8388,2)</f>
        <v>0</v>
      </c>
    </row>
    <row r="8389" spans="1:7" s="229" customFormat="1" ht="24" customHeight="1" x14ac:dyDescent="0.2">
      <c r="A8389" s="224" t="str">
        <f t="shared" si="2516"/>
        <v/>
      </c>
      <c r="B8389" s="222" t="str">
        <f t="shared" si="2517"/>
        <v/>
      </c>
      <c r="C8389" s="223"/>
      <c r="D8389" s="224" t="str">
        <f t="shared" si="2518"/>
        <v/>
      </c>
      <c r="E8389" s="225"/>
      <c r="F8389" s="226">
        <f t="shared" si="2519"/>
        <v>0</v>
      </c>
      <c r="G8389" s="286">
        <f t="shared" si="2520"/>
        <v>0</v>
      </c>
    </row>
    <row r="8390" spans="1:7" s="229" customFormat="1" ht="24" customHeight="1" x14ac:dyDescent="0.2">
      <c r="A8390" s="224" t="str">
        <f t="shared" si="2516"/>
        <v/>
      </c>
      <c r="B8390" s="222" t="str">
        <f t="shared" si="2517"/>
        <v/>
      </c>
      <c r="C8390" s="223"/>
      <c r="D8390" s="224" t="str">
        <f t="shared" si="2518"/>
        <v/>
      </c>
      <c r="E8390" s="225"/>
      <c r="F8390" s="226">
        <f t="shared" si="2519"/>
        <v>0</v>
      </c>
      <c r="G8390" s="286">
        <f t="shared" si="2520"/>
        <v>0</v>
      </c>
    </row>
    <row r="8391" spans="1:7" s="229" customFormat="1" ht="24" customHeight="1" x14ac:dyDescent="0.2">
      <c r="A8391" s="224" t="str">
        <f t="shared" si="2516"/>
        <v/>
      </c>
      <c r="B8391" s="222" t="str">
        <f t="shared" si="2517"/>
        <v/>
      </c>
      <c r="C8391" s="223"/>
      <c r="D8391" s="224" t="str">
        <f t="shared" si="2518"/>
        <v/>
      </c>
      <c r="E8391" s="225"/>
      <c r="F8391" s="226">
        <f t="shared" si="2519"/>
        <v>0</v>
      </c>
      <c r="G8391" s="286">
        <f t="shared" si="2520"/>
        <v>0</v>
      </c>
    </row>
    <row r="8392" spans="1:7" s="229" customFormat="1" ht="24" customHeight="1" x14ac:dyDescent="0.2">
      <c r="A8392" s="224" t="str">
        <f t="shared" si="2516"/>
        <v/>
      </c>
      <c r="B8392" s="222" t="str">
        <f t="shared" si="2517"/>
        <v/>
      </c>
      <c r="C8392" s="223"/>
      <c r="D8392" s="224" t="str">
        <f t="shared" si="2518"/>
        <v/>
      </c>
      <c r="E8392" s="225"/>
      <c r="F8392" s="226">
        <f t="shared" si="2519"/>
        <v>0</v>
      </c>
      <c r="G8392" s="286">
        <f t="shared" si="2520"/>
        <v>0</v>
      </c>
    </row>
    <row r="8393" spans="1:7" s="229" customFormat="1" ht="24" customHeight="1" x14ac:dyDescent="0.2">
      <c r="A8393" s="224" t="str">
        <f t="shared" si="2516"/>
        <v/>
      </c>
      <c r="B8393" s="222" t="str">
        <f t="shared" si="2517"/>
        <v/>
      </c>
      <c r="C8393" s="223"/>
      <c r="D8393" s="224" t="str">
        <f t="shared" si="2518"/>
        <v/>
      </c>
      <c r="E8393" s="225"/>
      <c r="F8393" s="226">
        <f t="shared" si="2519"/>
        <v>0</v>
      </c>
      <c r="G8393" s="286">
        <f t="shared" si="2520"/>
        <v>0</v>
      </c>
    </row>
    <row r="8394" spans="1:7" s="229" customFormat="1" ht="24" customHeight="1" x14ac:dyDescent="0.2">
      <c r="A8394" s="224" t="str">
        <f t="shared" si="2516"/>
        <v/>
      </c>
      <c r="B8394" s="222" t="str">
        <f t="shared" si="2517"/>
        <v/>
      </c>
      <c r="C8394" s="223"/>
      <c r="D8394" s="224" t="str">
        <f t="shared" si="2518"/>
        <v/>
      </c>
      <c r="E8394" s="225"/>
      <c r="F8394" s="226">
        <f t="shared" si="2519"/>
        <v>0</v>
      </c>
      <c r="G8394" s="286">
        <f t="shared" si="2520"/>
        <v>0</v>
      </c>
    </row>
    <row r="8395" spans="1:7" s="229" customFormat="1" ht="24" customHeight="1" x14ac:dyDescent="0.2">
      <c r="A8395" s="224" t="str">
        <f t="shared" si="2516"/>
        <v/>
      </c>
      <c r="B8395" s="222" t="str">
        <f t="shared" si="2517"/>
        <v/>
      </c>
      <c r="C8395" s="223"/>
      <c r="D8395" s="224" t="str">
        <f t="shared" si="2518"/>
        <v/>
      </c>
      <c r="E8395" s="225"/>
      <c r="F8395" s="226">
        <f t="shared" si="2519"/>
        <v>0</v>
      </c>
      <c r="G8395" s="286">
        <f t="shared" si="2520"/>
        <v>0</v>
      </c>
    </row>
    <row r="8396" spans="1:7" s="229" customFormat="1" ht="24" customHeight="1" x14ac:dyDescent="0.2">
      <c r="A8396" s="224" t="str">
        <f t="shared" si="2516"/>
        <v/>
      </c>
      <c r="B8396" s="222" t="str">
        <f t="shared" si="2517"/>
        <v/>
      </c>
      <c r="C8396" s="223"/>
      <c r="D8396" s="224" t="str">
        <f t="shared" si="2518"/>
        <v/>
      </c>
      <c r="E8396" s="225"/>
      <c r="F8396" s="226">
        <f t="shared" si="2519"/>
        <v>0</v>
      </c>
      <c r="G8396" s="286">
        <f t="shared" si="2520"/>
        <v>0</v>
      </c>
    </row>
    <row r="8397" spans="1:7" ht="24" customHeight="1" x14ac:dyDescent="0.2">
      <c r="A8397" s="290"/>
      <c r="B8397" s="97"/>
      <c r="D8397" s="97"/>
      <c r="E8397" s="98"/>
      <c r="F8397" s="273" t="s">
        <v>33</v>
      </c>
      <c r="G8397" s="288">
        <f>SUBTOTAL(9,G8388:G8396)</f>
        <v>0</v>
      </c>
    </row>
    <row r="8398" spans="1:7" ht="24" customHeight="1" x14ac:dyDescent="0.2">
      <c r="A8398" s="291"/>
      <c r="B8398" s="97"/>
      <c r="D8398" s="97"/>
      <c r="E8398" s="98"/>
      <c r="G8398" s="289"/>
    </row>
    <row r="8399" spans="1:7" ht="24" customHeight="1" x14ac:dyDescent="0.2">
      <c r="A8399" s="292" t="str">
        <f>B8357</f>
        <v/>
      </c>
      <c r="B8399" s="293" t="str">
        <f>C8357</f>
        <v/>
      </c>
      <c r="C8399" s="104"/>
      <c r="D8399" s="104" t="s">
        <v>34</v>
      </c>
      <c r="E8399" s="105"/>
      <c r="F8399" s="295" t="s">
        <v>35</v>
      </c>
      <c r="G8399" s="294">
        <f>SUBTOTAL(9,G8362:G8398)</f>
        <v>0</v>
      </c>
    </row>
    <row r="8401" spans="1:123" ht="24" customHeight="1" x14ac:dyDescent="0.2">
      <c r="A8401" s="274" t="s">
        <v>37</v>
      </c>
      <c r="B8401" s="275"/>
      <c r="C8401" s="275"/>
      <c r="D8401" s="275"/>
      <c r="E8401" s="275"/>
      <c r="F8401" s="275"/>
      <c r="G8401" s="276"/>
    </row>
    <row r="8402" spans="1:123" ht="24" customHeight="1" x14ac:dyDescent="0.2">
      <c r="A8402" s="277" t="s">
        <v>602</v>
      </c>
      <c r="B8402" s="93" t="str">
        <f>Comitente</f>
        <v>DIRECCION PROVINCIAL DE ESPACIOS VERDES</v>
      </c>
      <c r="C8402" s="89"/>
      <c r="D8402" s="94"/>
      <c r="E8402" s="94"/>
      <c r="F8402" s="95"/>
      <c r="G8402" s="278"/>
    </row>
    <row r="8403" spans="1:123" ht="24" customHeight="1" x14ac:dyDescent="0.2">
      <c r="A8403" s="277" t="s">
        <v>603</v>
      </c>
      <c r="B8403" s="93">
        <f>Contratista</f>
        <v>0</v>
      </c>
      <c r="C8403" s="90"/>
      <c r="D8403" s="90"/>
      <c r="E8403" s="90"/>
      <c r="F8403" s="96"/>
      <c r="G8403" s="279"/>
    </row>
    <row r="8404" spans="1:123" ht="24" customHeight="1" x14ac:dyDescent="0.2">
      <c r="A8404" s="277" t="s">
        <v>24</v>
      </c>
      <c r="B8404" s="93" t="str">
        <f>Obra</f>
        <v>EXTRACCION DE MANGRULLO EXISTENTE, PROVISION DE NUEVO MANGRULLO Y REFUNCIONALIZACION DE JUEGOS DE NIÑOS EN PARQUE DE MAYO</v>
      </c>
      <c r="C8404" s="90"/>
      <c r="D8404" s="90"/>
      <c r="E8404" s="90"/>
      <c r="F8404" s="96" t="s">
        <v>38</v>
      </c>
      <c r="G8404" s="280">
        <f>Fecha_Base</f>
        <v>44865</v>
      </c>
    </row>
    <row r="8405" spans="1:123" ht="24" customHeight="1" x14ac:dyDescent="0.2">
      <c r="A8405" s="281" t="s">
        <v>601</v>
      </c>
      <c r="B8405" s="91" t="str">
        <f>Ubicación</f>
        <v>CAPITAL</v>
      </c>
      <c r="C8405" s="91"/>
      <c r="D8405" s="97"/>
      <c r="E8405" s="98"/>
      <c r="G8405" s="282"/>
    </row>
    <row r="8406" spans="1:123" ht="24" customHeight="1" x14ac:dyDescent="0.2">
      <c r="A8406" s="281" t="s">
        <v>39</v>
      </c>
      <c r="B8406" s="100" t="str">
        <f>IFERROR(VALUE(LEFT(B8407,FIND(".",B8407)-1)),"")</f>
        <v/>
      </c>
      <c r="C8406" s="92" t="str">
        <f>IFERROR(VLOOKUP(B8406,Tabla_CyP,2,FALSE),"")</f>
        <v/>
      </c>
      <c r="E8406" s="98"/>
      <c r="G8406" s="282"/>
    </row>
    <row r="8407" spans="1:123" ht="24" customHeight="1" x14ac:dyDescent="0.2">
      <c r="A8407" s="281" t="s">
        <v>25</v>
      </c>
      <c r="B8407" s="101" t="str">
        <f>IFERROR(VLOOKUP(COUNTIF($A$1:A8407,"ANALISIS DE PRECIOS"),Tabla_NumeroItem,2,FALSE),"")</f>
        <v/>
      </c>
      <c r="C8407" s="92" t="str">
        <f>IFERROR(VLOOKUP(B8407,Tabla_CyP,2,FALSE),"")</f>
        <v/>
      </c>
      <c r="D8407" s="97"/>
      <c r="E8407" s="98"/>
      <c r="F8407" s="96" t="s">
        <v>26</v>
      </c>
      <c r="G8407" s="283" t="str">
        <f>IFERROR(VLOOKUP(B8407,Tabla_CyP,4,FALSE),"")</f>
        <v/>
      </c>
    </row>
    <row r="8408" spans="1:123" ht="24" customHeight="1" x14ac:dyDescent="0.2">
      <c r="A8408" s="281"/>
      <c r="B8408" s="91"/>
      <c r="D8408" s="97"/>
      <c r="E8408" s="98"/>
      <c r="G8408" s="282"/>
    </row>
    <row r="8409" spans="1:123" ht="24" customHeight="1" x14ac:dyDescent="0.2">
      <c r="A8409" s="334" t="s">
        <v>507</v>
      </c>
      <c r="B8409" s="335"/>
      <c r="C8409" s="336" t="s">
        <v>0</v>
      </c>
      <c r="D8409" s="336" t="s">
        <v>27</v>
      </c>
      <c r="E8409" s="338" t="s">
        <v>28</v>
      </c>
      <c r="F8409" s="340" t="s">
        <v>29</v>
      </c>
      <c r="G8409" s="340" t="s">
        <v>30</v>
      </c>
    </row>
    <row r="8410" spans="1:123" s="97" customFormat="1" ht="24" customHeight="1" x14ac:dyDescent="0.2">
      <c r="A8410" s="102" t="s">
        <v>508</v>
      </c>
      <c r="B8410" s="102" t="s">
        <v>509</v>
      </c>
      <c r="C8410" s="337"/>
      <c r="D8410" s="337"/>
      <c r="E8410" s="339"/>
      <c r="F8410" s="341"/>
      <c r="G8410" s="341"/>
      <c r="H8410" s="230"/>
      <c r="I8410" s="230"/>
      <c r="J8410" s="230"/>
      <c r="K8410" s="230"/>
      <c r="L8410" s="230"/>
      <c r="M8410" s="230"/>
      <c r="N8410" s="230"/>
      <c r="O8410" s="230"/>
      <c r="P8410" s="230"/>
      <c r="Q8410" s="230"/>
      <c r="R8410" s="230"/>
      <c r="S8410" s="230"/>
      <c r="T8410" s="230"/>
      <c r="U8410" s="230"/>
      <c r="V8410" s="230"/>
      <c r="W8410" s="230"/>
      <c r="X8410" s="230"/>
      <c r="Y8410" s="230"/>
      <c r="Z8410" s="230"/>
      <c r="AA8410" s="230"/>
      <c r="AB8410" s="230"/>
      <c r="AC8410" s="230"/>
      <c r="AD8410" s="230"/>
      <c r="AE8410" s="230"/>
      <c r="AF8410" s="230"/>
      <c r="AG8410" s="230"/>
      <c r="AH8410" s="230"/>
      <c r="AI8410" s="230"/>
      <c r="AJ8410" s="230"/>
      <c r="AK8410" s="230"/>
      <c r="AL8410" s="230"/>
      <c r="AM8410" s="230"/>
      <c r="AN8410" s="230"/>
      <c r="AO8410" s="230"/>
      <c r="AP8410" s="230"/>
      <c r="AQ8410" s="230"/>
      <c r="AR8410" s="230"/>
      <c r="AS8410" s="230"/>
      <c r="AT8410" s="230"/>
      <c r="AU8410" s="230"/>
      <c r="AV8410" s="230"/>
      <c r="AW8410" s="230"/>
      <c r="AX8410" s="230"/>
      <c r="AY8410" s="230"/>
      <c r="AZ8410" s="230"/>
      <c r="BA8410" s="230"/>
      <c r="BB8410" s="230"/>
      <c r="BC8410" s="230"/>
      <c r="BD8410" s="230"/>
      <c r="BE8410" s="230"/>
      <c r="BF8410" s="230"/>
      <c r="BG8410" s="230"/>
      <c r="BH8410" s="230"/>
      <c r="BI8410" s="230"/>
      <c r="BJ8410" s="230"/>
      <c r="BK8410" s="230"/>
      <c r="BL8410" s="230"/>
      <c r="BM8410" s="230"/>
      <c r="BN8410" s="230"/>
      <c r="BO8410" s="230"/>
      <c r="BP8410" s="230"/>
      <c r="BQ8410" s="230"/>
      <c r="BR8410" s="230"/>
      <c r="BS8410" s="230"/>
      <c r="BT8410" s="230"/>
      <c r="BU8410" s="230"/>
      <c r="BV8410" s="230"/>
      <c r="BW8410" s="230"/>
      <c r="BX8410" s="230"/>
      <c r="BY8410" s="230"/>
      <c r="BZ8410" s="230"/>
      <c r="CA8410" s="230"/>
      <c r="CB8410" s="230"/>
      <c r="CC8410" s="230"/>
      <c r="CD8410" s="230"/>
      <c r="CE8410" s="230"/>
      <c r="CF8410" s="230"/>
      <c r="CG8410" s="230"/>
      <c r="CH8410" s="230"/>
      <c r="CI8410" s="230"/>
      <c r="CJ8410" s="230"/>
      <c r="CK8410" s="230"/>
      <c r="CL8410" s="230"/>
      <c r="CM8410" s="230"/>
      <c r="CN8410" s="230"/>
      <c r="CO8410" s="230"/>
      <c r="CP8410" s="230"/>
      <c r="CQ8410" s="230"/>
      <c r="CR8410" s="230"/>
      <c r="CS8410" s="230"/>
      <c r="CT8410" s="230"/>
      <c r="CU8410" s="230"/>
      <c r="CV8410" s="230"/>
      <c r="CW8410" s="230"/>
      <c r="CX8410" s="230"/>
      <c r="CY8410" s="230"/>
      <c r="CZ8410" s="230"/>
      <c r="DA8410" s="230"/>
      <c r="DB8410" s="230"/>
      <c r="DC8410" s="230"/>
      <c r="DD8410" s="230"/>
      <c r="DE8410" s="230"/>
      <c r="DF8410" s="230"/>
      <c r="DG8410" s="230"/>
      <c r="DH8410" s="230"/>
      <c r="DI8410" s="230"/>
      <c r="DJ8410" s="230"/>
      <c r="DK8410" s="230"/>
      <c r="DL8410" s="230"/>
      <c r="DM8410" s="230"/>
      <c r="DN8410" s="230"/>
      <c r="DO8410" s="230"/>
      <c r="DP8410" s="230"/>
      <c r="DQ8410" s="230"/>
      <c r="DR8410" s="230"/>
      <c r="DS8410" s="230"/>
    </row>
    <row r="8411" spans="1:123" ht="24" customHeight="1" x14ac:dyDescent="0.2">
      <c r="A8411" s="284"/>
      <c r="B8411" s="103"/>
      <c r="C8411" s="143" t="s">
        <v>604</v>
      </c>
      <c r="D8411" s="104"/>
      <c r="E8411" s="105"/>
      <c r="F8411" s="106"/>
      <c r="G8411" s="285"/>
    </row>
    <row r="8412" spans="1:123" s="229" customFormat="1" ht="24" customHeight="1" x14ac:dyDescent="0.2">
      <c r="A8412" s="224" t="str">
        <f t="shared" ref="A8412:A8425" si="2521">IFERROR(VLOOKUP(C8412,Tabla_Insumos,4,FALSE),"")</f>
        <v/>
      </c>
      <c r="B8412" s="222" t="str">
        <f>IFERROR(VLOOKUP(C8412,Tabla_Insumos,5,FALSE),"")</f>
        <v/>
      </c>
      <c r="C8412" s="223"/>
      <c r="D8412" s="224" t="str">
        <f t="shared" ref="D8412:D8425" si="2522">IFERROR(VLOOKUP(C8412,Tabla_Insumos,2,FALSE),"")</f>
        <v/>
      </c>
      <c r="E8412" s="225"/>
      <c r="F8412" s="226">
        <f t="shared" ref="F8412:F8425" si="2523">IFERROR(VLOOKUP(C8412,Tabla_Insumos,3,FALSE),0)</f>
        <v>0</v>
      </c>
      <c r="G8412" s="286">
        <f>ROUND(E8412*F8412,2)</f>
        <v>0</v>
      </c>
    </row>
    <row r="8413" spans="1:123" s="229" customFormat="1" ht="24" customHeight="1" x14ac:dyDescent="0.2">
      <c r="A8413" s="224" t="str">
        <f t="shared" si="2521"/>
        <v/>
      </c>
      <c r="B8413" s="222" t="str">
        <f t="shared" ref="B8413:B8425" si="2524">IFERROR(VLOOKUP(C8413,Tabla_Insumos,5,FALSE),"")</f>
        <v/>
      </c>
      <c r="C8413" s="223"/>
      <c r="D8413" s="224" t="str">
        <f t="shared" si="2522"/>
        <v/>
      </c>
      <c r="E8413" s="225"/>
      <c r="F8413" s="226">
        <f t="shared" si="2523"/>
        <v>0</v>
      </c>
      <c r="G8413" s="286">
        <f t="shared" ref="G8413:G8425" si="2525">ROUND(E8413*F8413,2)</f>
        <v>0</v>
      </c>
    </row>
    <row r="8414" spans="1:123" s="229" customFormat="1" ht="24" customHeight="1" x14ac:dyDescent="0.2">
      <c r="A8414" s="224" t="str">
        <f t="shared" si="2521"/>
        <v/>
      </c>
      <c r="B8414" s="222" t="str">
        <f t="shared" si="2524"/>
        <v/>
      </c>
      <c r="C8414" s="223"/>
      <c r="D8414" s="224" t="str">
        <f t="shared" si="2522"/>
        <v/>
      </c>
      <c r="E8414" s="225"/>
      <c r="F8414" s="226">
        <f t="shared" si="2523"/>
        <v>0</v>
      </c>
      <c r="G8414" s="286">
        <f t="shared" si="2525"/>
        <v>0</v>
      </c>
    </row>
    <row r="8415" spans="1:123" s="229" customFormat="1" ht="24" customHeight="1" x14ac:dyDescent="0.2">
      <c r="A8415" s="224" t="str">
        <f t="shared" si="2521"/>
        <v/>
      </c>
      <c r="B8415" s="222" t="str">
        <f t="shared" si="2524"/>
        <v/>
      </c>
      <c r="C8415" s="223"/>
      <c r="D8415" s="224" t="str">
        <f t="shared" si="2522"/>
        <v/>
      </c>
      <c r="E8415" s="225"/>
      <c r="F8415" s="226">
        <f t="shared" si="2523"/>
        <v>0</v>
      </c>
      <c r="G8415" s="286">
        <f t="shared" si="2525"/>
        <v>0</v>
      </c>
    </row>
    <row r="8416" spans="1:123" s="229" customFormat="1" ht="24" customHeight="1" x14ac:dyDescent="0.2">
      <c r="A8416" s="224" t="str">
        <f t="shared" si="2521"/>
        <v/>
      </c>
      <c r="B8416" s="222" t="str">
        <f t="shared" si="2524"/>
        <v/>
      </c>
      <c r="C8416" s="223"/>
      <c r="D8416" s="224" t="str">
        <f t="shared" si="2522"/>
        <v/>
      </c>
      <c r="E8416" s="225"/>
      <c r="F8416" s="226">
        <f t="shared" si="2523"/>
        <v>0</v>
      </c>
      <c r="G8416" s="286">
        <f t="shared" si="2525"/>
        <v>0</v>
      </c>
    </row>
    <row r="8417" spans="1:7" s="229" customFormat="1" ht="24" customHeight="1" x14ac:dyDescent="0.2">
      <c r="A8417" s="224" t="str">
        <f t="shared" si="2521"/>
        <v/>
      </c>
      <c r="B8417" s="222" t="str">
        <f t="shared" si="2524"/>
        <v/>
      </c>
      <c r="C8417" s="223"/>
      <c r="D8417" s="224" t="str">
        <f t="shared" si="2522"/>
        <v/>
      </c>
      <c r="E8417" s="225"/>
      <c r="F8417" s="226">
        <f t="shared" si="2523"/>
        <v>0</v>
      </c>
      <c r="G8417" s="286">
        <f t="shared" si="2525"/>
        <v>0</v>
      </c>
    </row>
    <row r="8418" spans="1:7" s="229" customFormat="1" ht="24" customHeight="1" x14ac:dyDescent="0.2">
      <c r="A8418" s="224" t="str">
        <f t="shared" si="2521"/>
        <v/>
      </c>
      <c r="B8418" s="222" t="str">
        <f t="shared" si="2524"/>
        <v/>
      </c>
      <c r="C8418" s="223"/>
      <c r="D8418" s="224" t="str">
        <f t="shared" si="2522"/>
        <v/>
      </c>
      <c r="E8418" s="225"/>
      <c r="F8418" s="226">
        <f t="shared" si="2523"/>
        <v>0</v>
      </c>
      <c r="G8418" s="286">
        <f t="shared" si="2525"/>
        <v>0</v>
      </c>
    </row>
    <row r="8419" spans="1:7" s="229" customFormat="1" ht="24" customHeight="1" x14ac:dyDescent="0.2">
      <c r="A8419" s="224" t="str">
        <f t="shared" si="2521"/>
        <v/>
      </c>
      <c r="B8419" s="222" t="str">
        <f t="shared" si="2524"/>
        <v/>
      </c>
      <c r="C8419" s="223"/>
      <c r="D8419" s="224" t="str">
        <f t="shared" si="2522"/>
        <v/>
      </c>
      <c r="E8419" s="225"/>
      <c r="F8419" s="226">
        <f t="shared" si="2523"/>
        <v>0</v>
      </c>
      <c r="G8419" s="286">
        <f t="shared" si="2525"/>
        <v>0</v>
      </c>
    </row>
    <row r="8420" spans="1:7" s="229" customFormat="1" ht="24" customHeight="1" x14ac:dyDescent="0.2">
      <c r="A8420" s="224" t="str">
        <f t="shared" si="2521"/>
        <v/>
      </c>
      <c r="B8420" s="222" t="str">
        <f t="shared" si="2524"/>
        <v/>
      </c>
      <c r="C8420" s="223"/>
      <c r="D8420" s="224" t="str">
        <f t="shared" si="2522"/>
        <v/>
      </c>
      <c r="E8420" s="225"/>
      <c r="F8420" s="226">
        <f t="shared" si="2523"/>
        <v>0</v>
      </c>
      <c r="G8420" s="286">
        <f t="shared" si="2525"/>
        <v>0</v>
      </c>
    </row>
    <row r="8421" spans="1:7" s="229" customFormat="1" ht="24" customHeight="1" x14ac:dyDescent="0.2">
      <c r="A8421" s="224" t="str">
        <f t="shared" si="2521"/>
        <v/>
      </c>
      <c r="B8421" s="222" t="str">
        <f t="shared" si="2524"/>
        <v/>
      </c>
      <c r="C8421" s="223"/>
      <c r="D8421" s="224" t="str">
        <f t="shared" si="2522"/>
        <v/>
      </c>
      <c r="E8421" s="225"/>
      <c r="F8421" s="226">
        <f t="shared" si="2523"/>
        <v>0</v>
      </c>
      <c r="G8421" s="286">
        <f t="shared" si="2525"/>
        <v>0</v>
      </c>
    </row>
    <row r="8422" spans="1:7" s="229" customFormat="1" ht="24" customHeight="1" x14ac:dyDescent="0.2">
      <c r="A8422" s="224" t="str">
        <f t="shared" si="2521"/>
        <v/>
      </c>
      <c r="B8422" s="222" t="str">
        <f t="shared" si="2524"/>
        <v/>
      </c>
      <c r="C8422" s="223"/>
      <c r="D8422" s="224" t="str">
        <f t="shared" si="2522"/>
        <v/>
      </c>
      <c r="E8422" s="225"/>
      <c r="F8422" s="226">
        <f t="shared" si="2523"/>
        <v>0</v>
      </c>
      <c r="G8422" s="286">
        <f t="shared" si="2525"/>
        <v>0</v>
      </c>
    </row>
    <row r="8423" spans="1:7" s="229" customFormat="1" ht="24" customHeight="1" x14ac:dyDescent="0.2">
      <c r="A8423" s="224" t="str">
        <f t="shared" si="2521"/>
        <v/>
      </c>
      <c r="B8423" s="222" t="str">
        <f t="shared" si="2524"/>
        <v/>
      </c>
      <c r="C8423" s="223"/>
      <c r="D8423" s="224" t="str">
        <f t="shared" si="2522"/>
        <v/>
      </c>
      <c r="E8423" s="225"/>
      <c r="F8423" s="226">
        <f t="shared" si="2523"/>
        <v>0</v>
      </c>
      <c r="G8423" s="286">
        <f t="shared" si="2525"/>
        <v>0</v>
      </c>
    </row>
    <row r="8424" spans="1:7" s="229" customFormat="1" ht="24" customHeight="1" x14ac:dyDescent="0.2">
      <c r="A8424" s="224" t="str">
        <f t="shared" si="2521"/>
        <v/>
      </c>
      <c r="B8424" s="222" t="str">
        <f t="shared" si="2524"/>
        <v/>
      </c>
      <c r="C8424" s="223"/>
      <c r="D8424" s="224" t="str">
        <f t="shared" si="2522"/>
        <v/>
      </c>
      <c r="E8424" s="225"/>
      <c r="F8424" s="226">
        <f t="shared" si="2523"/>
        <v>0</v>
      </c>
      <c r="G8424" s="286">
        <f t="shared" si="2525"/>
        <v>0</v>
      </c>
    </row>
    <row r="8425" spans="1:7" s="229" customFormat="1" ht="24" customHeight="1" x14ac:dyDescent="0.2">
      <c r="A8425" s="224" t="str">
        <f t="shared" si="2521"/>
        <v/>
      </c>
      <c r="B8425" s="222" t="str">
        <f t="shared" si="2524"/>
        <v/>
      </c>
      <c r="C8425" s="223"/>
      <c r="D8425" s="224" t="str">
        <f t="shared" si="2522"/>
        <v/>
      </c>
      <c r="E8425" s="225"/>
      <c r="F8425" s="227">
        <f t="shared" si="2523"/>
        <v>0</v>
      </c>
      <c r="G8425" s="286">
        <f t="shared" si="2525"/>
        <v>0</v>
      </c>
    </row>
    <row r="8426" spans="1:7" ht="24" customHeight="1" x14ac:dyDescent="0.2">
      <c r="A8426" s="287"/>
      <c r="D8426" s="97"/>
      <c r="E8426" s="98"/>
      <c r="F8426" s="273" t="s">
        <v>31</v>
      </c>
      <c r="G8426" s="288">
        <f>SUBTOTAL(9,G8412:G8425)</f>
        <v>0</v>
      </c>
    </row>
    <row r="8427" spans="1:7" ht="24" customHeight="1" x14ac:dyDescent="0.2">
      <c r="A8427" s="287"/>
      <c r="C8427" s="107" t="s">
        <v>605</v>
      </c>
      <c r="D8427" s="97"/>
      <c r="E8427" s="98"/>
      <c r="G8427" s="289"/>
    </row>
    <row r="8428" spans="1:7" s="229" customFormat="1" ht="24" customHeight="1" x14ac:dyDescent="0.2">
      <c r="A8428" s="224" t="str">
        <f t="shared" ref="A8428:A8435" si="2526">IFERROR(VLOOKUP(C8428,Tabla_Insumos,4,FALSE),"")</f>
        <v/>
      </c>
      <c r="B8428" s="222">
        <f t="shared" ref="B8428:B8435" si="2527">IFERROR(VLOOKUP(A8428,Tabla_Indices,5,FALSE),"")</f>
        <v>0</v>
      </c>
      <c r="C8428" s="223"/>
      <c r="D8428" s="224" t="str">
        <f t="shared" ref="D8428:D8435" si="2528">IFERROR(VLOOKUP(C8428,Tabla_Insumos,2,FALSE),"")</f>
        <v/>
      </c>
      <c r="E8428" s="225"/>
      <c r="F8428" s="228">
        <f t="shared" ref="F8428:F8435" si="2529">IFERROR(VLOOKUP(C8428,Tabla_Insumos,3,FALSE),0)</f>
        <v>0</v>
      </c>
      <c r="G8428" s="286">
        <f>ROUND(E8428*F8428,2)</f>
        <v>0</v>
      </c>
    </row>
    <row r="8429" spans="1:7" s="229" customFormat="1" ht="24" customHeight="1" x14ac:dyDescent="0.2">
      <c r="A8429" s="224" t="str">
        <f t="shared" si="2526"/>
        <v/>
      </c>
      <c r="B8429" s="222">
        <f t="shared" si="2527"/>
        <v>0</v>
      </c>
      <c r="C8429" s="223"/>
      <c r="D8429" s="224" t="str">
        <f t="shared" si="2528"/>
        <v/>
      </c>
      <c r="E8429" s="225"/>
      <c r="F8429" s="228">
        <f t="shared" si="2529"/>
        <v>0</v>
      </c>
      <c r="G8429" s="286">
        <f>ROUND(E8429*F8429,2)</f>
        <v>0</v>
      </c>
    </row>
    <row r="8430" spans="1:7" s="229" customFormat="1" ht="24" customHeight="1" x14ac:dyDescent="0.2">
      <c r="A8430" s="224" t="str">
        <f t="shared" si="2526"/>
        <v/>
      </c>
      <c r="B8430" s="222">
        <f t="shared" si="2527"/>
        <v>0</v>
      </c>
      <c r="C8430" s="223"/>
      <c r="D8430" s="224" t="str">
        <f t="shared" si="2528"/>
        <v/>
      </c>
      <c r="E8430" s="225"/>
      <c r="F8430" s="228">
        <f t="shared" si="2529"/>
        <v>0</v>
      </c>
      <c r="G8430" s="286">
        <f t="shared" ref="G8430:G8435" si="2530">ROUND(E8430*F8430,2)</f>
        <v>0</v>
      </c>
    </row>
    <row r="8431" spans="1:7" s="229" customFormat="1" ht="24" customHeight="1" x14ac:dyDescent="0.2">
      <c r="A8431" s="224" t="str">
        <f t="shared" si="2526"/>
        <v/>
      </c>
      <c r="B8431" s="222">
        <f t="shared" si="2527"/>
        <v>0</v>
      </c>
      <c r="C8431" s="223"/>
      <c r="D8431" s="224" t="str">
        <f t="shared" si="2528"/>
        <v/>
      </c>
      <c r="E8431" s="225"/>
      <c r="F8431" s="228">
        <f t="shared" si="2529"/>
        <v>0</v>
      </c>
      <c r="G8431" s="286">
        <f t="shared" si="2530"/>
        <v>0</v>
      </c>
    </row>
    <row r="8432" spans="1:7" s="229" customFormat="1" ht="24" customHeight="1" x14ac:dyDescent="0.2">
      <c r="A8432" s="224" t="str">
        <f t="shared" si="2526"/>
        <v/>
      </c>
      <c r="B8432" s="222">
        <f t="shared" si="2527"/>
        <v>0</v>
      </c>
      <c r="C8432" s="223"/>
      <c r="D8432" s="224" t="str">
        <f t="shared" si="2528"/>
        <v/>
      </c>
      <c r="E8432" s="225"/>
      <c r="F8432" s="226">
        <f t="shared" si="2529"/>
        <v>0</v>
      </c>
      <c r="G8432" s="286">
        <f t="shared" si="2530"/>
        <v>0</v>
      </c>
    </row>
    <row r="8433" spans="1:7" s="229" customFormat="1" ht="24" customHeight="1" x14ac:dyDescent="0.2">
      <c r="A8433" s="224" t="str">
        <f t="shared" si="2526"/>
        <v/>
      </c>
      <c r="B8433" s="222">
        <f t="shared" si="2527"/>
        <v>0</v>
      </c>
      <c r="C8433" s="223"/>
      <c r="D8433" s="224" t="str">
        <f t="shared" si="2528"/>
        <v/>
      </c>
      <c r="E8433" s="225"/>
      <c r="F8433" s="226">
        <f t="shared" si="2529"/>
        <v>0</v>
      </c>
      <c r="G8433" s="286">
        <f t="shared" si="2530"/>
        <v>0</v>
      </c>
    </row>
    <row r="8434" spans="1:7" s="229" customFormat="1" ht="24" customHeight="1" x14ac:dyDescent="0.2">
      <c r="A8434" s="224" t="str">
        <f t="shared" si="2526"/>
        <v/>
      </c>
      <c r="B8434" s="222">
        <f t="shared" si="2527"/>
        <v>0</v>
      </c>
      <c r="C8434" s="223"/>
      <c r="D8434" s="224" t="str">
        <f t="shared" si="2528"/>
        <v/>
      </c>
      <c r="E8434" s="225"/>
      <c r="F8434" s="226">
        <f t="shared" si="2529"/>
        <v>0</v>
      </c>
      <c r="G8434" s="286">
        <f t="shared" si="2530"/>
        <v>0</v>
      </c>
    </row>
    <row r="8435" spans="1:7" s="229" customFormat="1" ht="24" customHeight="1" x14ac:dyDescent="0.2">
      <c r="A8435" s="224" t="str">
        <f t="shared" si="2526"/>
        <v/>
      </c>
      <c r="B8435" s="222">
        <f t="shared" si="2527"/>
        <v>0</v>
      </c>
      <c r="C8435" s="223"/>
      <c r="D8435" s="224" t="str">
        <f t="shared" si="2528"/>
        <v/>
      </c>
      <c r="E8435" s="225"/>
      <c r="F8435" s="226">
        <f t="shared" si="2529"/>
        <v>0</v>
      </c>
      <c r="G8435" s="286">
        <f t="shared" si="2530"/>
        <v>0</v>
      </c>
    </row>
    <row r="8436" spans="1:7" ht="24" customHeight="1" x14ac:dyDescent="0.2">
      <c r="A8436" s="287"/>
      <c r="D8436" s="97"/>
      <c r="E8436" s="98"/>
      <c r="F8436" s="273" t="s">
        <v>32</v>
      </c>
      <c r="G8436" s="288">
        <f>SUBTOTAL(9,G8428:G8435)</f>
        <v>0</v>
      </c>
    </row>
    <row r="8437" spans="1:7" ht="24" customHeight="1" x14ac:dyDescent="0.2">
      <c r="A8437" s="287"/>
      <c r="C8437" s="107" t="s">
        <v>606</v>
      </c>
      <c r="D8437" s="97"/>
      <c r="E8437" s="98"/>
      <c r="G8437" s="289"/>
    </row>
    <row r="8438" spans="1:7" s="229" customFormat="1" ht="24" customHeight="1" x14ac:dyDescent="0.2">
      <c r="A8438" s="224" t="str">
        <f t="shared" ref="A8438:A8446" si="2531">IFERROR(VLOOKUP(C8438,Tabla_Insumos,4,FALSE),"")</f>
        <v/>
      </c>
      <c r="B8438" s="222" t="str">
        <f t="shared" ref="B8438:B8446" si="2532">IFERROR(VLOOKUP(C8438,Tabla_Insumos,5,FALSE),"")</f>
        <v/>
      </c>
      <c r="C8438" s="223"/>
      <c r="D8438" s="224" t="str">
        <f t="shared" ref="D8438:D8446" si="2533">IFERROR(VLOOKUP(C8438,Tabla_Insumos,2,FALSE),"")</f>
        <v/>
      </c>
      <c r="E8438" s="225"/>
      <c r="F8438" s="226">
        <f t="shared" ref="F8438:F8446" si="2534">IFERROR(VLOOKUP(C8438,Tabla_Insumos,3,FALSE),0)</f>
        <v>0</v>
      </c>
      <c r="G8438" s="286">
        <f t="shared" ref="G8438:G8446" si="2535">ROUND(E8438*F8438,2)</f>
        <v>0</v>
      </c>
    </row>
    <row r="8439" spans="1:7" s="229" customFormat="1" ht="24" customHeight="1" x14ac:dyDescent="0.2">
      <c r="A8439" s="224" t="str">
        <f t="shared" si="2531"/>
        <v/>
      </c>
      <c r="B8439" s="222" t="str">
        <f t="shared" si="2532"/>
        <v/>
      </c>
      <c r="C8439" s="223"/>
      <c r="D8439" s="224" t="str">
        <f t="shared" si="2533"/>
        <v/>
      </c>
      <c r="E8439" s="225"/>
      <c r="F8439" s="226">
        <f t="shared" si="2534"/>
        <v>0</v>
      </c>
      <c r="G8439" s="286">
        <f t="shared" si="2535"/>
        <v>0</v>
      </c>
    </row>
    <row r="8440" spans="1:7" s="229" customFormat="1" ht="24" customHeight="1" x14ac:dyDescent="0.2">
      <c r="A8440" s="224" t="str">
        <f t="shared" si="2531"/>
        <v/>
      </c>
      <c r="B8440" s="222" t="str">
        <f t="shared" si="2532"/>
        <v/>
      </c>
      <c r="C8440" s="223"/>
      <c r="D8440" s="224" t="str">
        <f t="shared" si="2533"/>
        <v/>
      </c>
      <c r="E8440" s="225"/>
      <c r="F8440" s="226">
        <f t="shared" si="2534"/>
        <v>0</v>
      </c>
      <c r="G8440" s="286">
        <f t="shared" si="2535"/>
        <v>0</v>
      </c>
    </row>
    <row r="8441" spans="1:7" s="229" customFormat="1" ht="24" customHeight="1" x14ac:dyDescent="0.2">
      <c r="A8441" s="224" t="str">
        <f t="shared" si="2531"/>
        <v/>
      </c>
      <c r="B8441" s="222" t="str">
        <f t="shared" si="2532"/>
        <v/>
      </c>
      <c r="C8441" s="223"/>
      <c r="D8441" s="224" t="str">
        <f t="shared" si="2533"/>
        <v/>
      </c>
      <c r="E8441" s="225"/>
      <c r="F8441" s="226">
        <f t="shared" si="2534"/>
        <v>0</v>
      </c>
      <c r="G8441" s="286">
        <f t="shared" si="2535"/>
        <v>0</v>
      </c>
    </row>
    <row r="8442" spans="1:7" s="229" customFormat="1" ht="24" customHeight="1" x14ac:dyDescent="0.2">
      <c r="A8442" s="224" t="str">
        <f t="shared" si="2531"/>
        <v/>
      </c>
      <c r="B8442" s="222" t="str">
        <f t="shared" si="2532"/>
        <v/>
      </c>
      <c r="C8442" s="223"/>
      <c r="D8442" s="224" t="str">
        <f t="shared" si="2533"/>
        <v/>
      </c>
      <c r="E8442" s="225"/>
      <c r="F8442" s="226">
        <f t="shared" si="2534"/>
        <v>0</v>
      </c>
      <c r="G8442" s="286">
        <f t="shared" si="2535"/>
        <v>0</v>
      </c>
    </row>
    <row r="8443" spans="1:7" s="229" customFormat="1" ht="24" customHeight="1" x14ac:dyDescent="0.2">
      <c r="A8443" s="224" t="str">
        <f t="shared" si="2531"/>
        <v/>
      </c>
      <c r="B8443" s="222" t="str">
        <f t="shared" si="2532"/>
        <v/>
      </c>
      <c r="C8443" s="223"/>
      <c r="D8443" s="224" t="str">
        <f t="shared" si="2533"/>
        <v/>
      </c>
      <c r="E8443" s="225"/>
      <c r="F8443" s="226">
        <f t="shared" si="2534"/>
        <v>0</v>
      </c>
      <c r="G8443" s="286">
        <f t="shared" si="2535"/>
        <v>0</v>
      </c>
    </row>
    <row r="8444" spans="1:7" s="229" customFormat="1" ht="24" customHeight="1" x14ac:dyDescent="0.2">
      <c r="A8444" s="224" t="str">
        <f t="shared" si="2531"/>
        <v/>
      </c>
      <c r="B8444" s="222" t="str">
        <f t="shared" si="2532"/>
        <v/>
      </c>
      <c r="C8444" s="223"/>
      <c r="D8444" s="224" t="str">
        <f t="shared" si="2533"/>
        <v/>
      </c>
      <c r="E8444" s="225"/>
      <c r="F8444" s="226">
        <f t="shared" si="2534"/>
        <v>0</v>
      </c>
      <c r="G8444" s="286">
        <f t="shared" si="2535"/>
        <v>0</v>
      </c>
    </row>
    <row r="8445" spans="1:7" s="229" customFormat="1" ht="24" customHeight="1" x14ac:dyDescent="0.2">
      <c r="A8445" s="224" t="str">
        <f t="shared" si="2531"/>
        <v/>
      </c>
      <c r="B8445" s="222" t="str">
        <f t="shared" si="2532"/>
        <v/>
      </c>
      <c r="C8445" s="223"/>
      <c r="D8445" s="224" t="str">
        <f t="shared" si="2533"/>
        <v/>
      </c>
      <c r="E8445" s="225"/>
      <c r="F8445" s="226">
        <f t="shared" si="2534"/>
        <v>0</v>
      </c>
      <c r="G8445" s="286">
        <f t="shared" si="2535"/>
        <v>0</v>
      </c>
    </row>
    <row r="8446" spans="1:7" s="229" customFormat="1" ht="24" customHeight="1" x14ac:dyDescent="0.2">
      <c r="A8446" s="224" t="str">
        <f t="shared" si="2531"/>
        <v/>
      </c>
      <c r="B8446" s="222" t="str">
        <f t="shared" si="2532"/>
        <v/>
      </c>
      <c r="C8446" s="223"/>
      <c r="D8446" s="224" t="str">
        <f t="shared" si="2533"/>
        <v/>
      </c>
      <c r="E8446" s="225"/>
      <c r="F8446" s="226">
        <f t="shared" si="2534"/>
        <v>0</v>
      </c>
      <c r="G8446" s="286">
        <f t="shared" si="2535"/>
        <v>0</v>
      </c>
    </row>
    <row r="8447" spans="1:7" ht="24" customHeight="1" x14ac:dyDescent="0.2">
      <c r="A8447" s="290"/>
      <c r="B8447" s="97"/>
      <c r="D8447" s="97"/>
      <c r="E8447" s="98"/>
      <c r="F8447" s="273" t="s">
        <v>33</v>
      </c>
      <c r="G8447" s="288">
        <f>SUBTOTAL(9,G8438:G8446)</f>
        <v>0</v>
      </c>
    </row>
    <row r="8448" spans="1:7" ht="24" customHeight="1" x14ac:dyDescent="0.2">
      <c r="A8448" s="291"/>
      <c r="B8448" s="97"/>
      <c r="D8448" s="97"/>
      <c r="E8448" s="98"/>
      <c r="G8448" s="289"/>
    </row>
    <row r="8449" spans="1:123" ht="24" customHeight="1" x14ac:dyDescent="0.2">
      <c r="A8449" s="292" t="str">
        <f>B8407</f>
        <v/>
      </c>
      <c r="B8449" s="293" t="str">
        <f>C8407</f>
        <v/>
      </c>
      <c r="C8449" s="104"/>
      <c r="D8449" s="104" t="s">
        <v>34</v>
      </c>
      <c r="E8449" s="105"/>
      <c r="F8449" s="295" t="s">
        <v>35</v>
      </c>
      <c r="G8449" s="294">
        <f>SUBTOTAL(9,G8412:G8448)</f>
        <v>0</v>
      </c>
    </row>
    <row r="8451" spans="1:123" ht="24" customHeight="1" x14ac:dyDescent="0.2">
      <c r="A8451" s="274" t="s">
        <v>37</v>
      </c>
      <c r="B8451" s="275"/>
      <c r="C8451" s="275"/>
      <c r="D8451" s="275"/>
      <c r="E8451" s="275"/>
      <c r="F8451" s="275"/>
      <c r="G8451" s="276"/>
    </row>
    <row r="8452" spans="1:123" ht="24" customHeight="1" x14ac:dyDescent="0.2">
      <c r="A8452" s="277" t="s">
        <v>602</v>
      </c>
      <c r="B8452" s="93" t="str">
        <f>Comitente</f>
        <v>DIRECCION PROVINCIAL DE ESPACIOS VERDES</v>
      </c>
      <c r="C8452" s="89"/>
      <c r="D8452" s="94"/>
      <c r="E8452" s="94"/>
      <c r="F8452" s="95"/>
      <c r="G8452" s="278"/>
    </row>
    <row r="8453" spans="1:123" ht="24" customHeight="1" x14ac:dyDescent="0.2">
      <c r="A8453" s="277" t="s">
        <v>603</v>
      </c>
      <c r="B8453" s="93">
        <f>Contratista</f>
        <v>0</v>
      </c>
      <c r="C8453" s="90"/>
      <c r="D8453" s="90"/>
      <c r="E8453" s="90"/>
      <c r="F8453" s="96"/>
      <c r="G8453" s="279"/>
    </row>
    <row r="8454" spans="1:123" ht="24" customHeight="1" x14ac:dyDescent="0.2">
      <c r="A8454" s="277" t="s">
        <v>24</v>
      </c>
      <c r="B8454" s="93" t="str">
        <f>Obra</f>
        <v>EXTRACCION DE MANGRULLO EXISTENTE, PROVISION DE NUEVO MANGRULLO Y REFUNCIONALIZACION DE JUEGOS DE NIÑOS EN PARQUE DE MAYO</v>
      </c>
      <c r="C8454" s="90"/>
      <c r="D8454" s="90"/>
      <c r="E8454" s="90"/>
      <c r="F8454" s="96" t="s">
        <v>38</v>
      </c>
      <c r="G8454" s="280">
        <f>Fecha_Base</f>
        <v>44865</v>
      </c>
    </row>
    <row r="8455" spans="1:123" ht="24" customHeight="1" x14ac:dyDescent="0.2">
      <c r="A8455" s="281" t="s">
        <v>601</v>
      </c>
      <c r="B8455" s="91" t="str">
        <f>Ubicación</f>
        <v>CAPITAL</v>
      </c>
      <c r="C8455" s="91"/>
      <c r="D8455" s="97"/>
      <c r="E8455" s="98"/>
      <c r="G8455" s="282"/>
    </row>
    <row r="8456" spans="1:123" ht="24" customHeight="1" x14ac:dyDescent="0.2">
      <c r="A8456" s="281" t="s">
        <v>39</v>
      </c>
      <c r="B8456" s="100" t="str">
        <f>IFERROR(VALUE(LEFT(B8457,FIND(".",B8457)-1)),"")</f>
        <v/>
      </c>
      <c r="C8456" s="92" t="str">
        <f>IFERROR(VLOOKUP(B8456,Tabla_CyP,2,FALSE),"")</f>
        <v/>
      </c>
      <c r="E8456" s="98"/>
      <c r="G8456" s="282"/>
    </row>
    <row r="8457" spans="1:123" ht="24" customHeight="1" x14ac:dyDescent="0.2">
      <c r="A8457" s="281" t="s">
        <v>25</v>
      </c>
      <c r="B8457" s="101" t="str">
        <f>IFERROR(VLOOKUP(COUNTIF($A$1:A8457,"ANALISIS DE PRECIOS"),Tabla_NumeroItem,2,FALSE),"")</f>
        <v/>
      </c>
      <c r="C8457" s="92" t="str">
        <f>IFERROR(VLOOKUP(B8457,Tabla_CyP,2,FALSE),"")</f>
        <v/>
      </c>
      <c r="D8457" s="97"/>
      <c r="E8457" s="98"/>
      <c r="F8457" s="96" t="s">
        <v>26</v>
      </c>
      <c r="G8457" s="283" t="str">
        <f>IFERROR(VLOOKUP(B8457,Tabla_CyP,4,FALSE),"")</f>
        <v/>
      </c>
    </row>
    <row r="8458" spans="1:123" ht="24" customHeight="1" x14ac:dyDescent="0.2">
      <c r="A8458" s="281"/>
      <c r="B8458" s="91"/>
      <c r="D8458" s="97"/>
      <c r="E8458" s="98"/>
      <c r="G8458" s="282"/>
    </row>
    <row r="8459" spans="1:123" ht="24" customHeight="1" x14ac:dyDescent="0.2">
      <c r="A8459" s="334" t="s">
        <v>507</v>
      </c>
      <c r="B8459" s="335"/>
      <c r="C8459" s="336" t="s">
        <v>0</v>
      </c>
      <c r="D8459" s="336" t="s">
        <v>27</v>
      </c>
      <c r="E8459" s="338" t="s">
        <v>28</v>
      </c>
      <c r="F8459" s="340" t="s">
        <v>29</v>
      </c>
      <c r="G8459" s="340" t="s">
        <v>30</v>
      </c>
    </row>
    <row r="8460" spans="1:123" s="97" customFormat="1" ht="24" customHeight="1" x14ac:dyDescent="0.2">
      <c r="A8460" s="102" t="s">
        <v>508</v>
      </c>
      <c r="B8460" s="102" t="s">
        <v>509</v>
      </c>
      <c r="C8460" s="337"/>
      <c r="D8460" s="337"/>
      <c r="E8460" s="339"/>
      <c r="F8460" s="341"/>
      <c r="G8460" s="341"/>
      <c r="H8460" s="230"/>
      <c r="I8460" s="230"/>
      <c r="J8460" s="230"/>
      <c r="K8460" s="230"/>
      <c r="L8460" s="230"/>
      <c r="M8460" s="230"/>
      <c r="N8460" s="230"/>
      <c r="O8460" s="230"/>
      <c r="P8460" s="230"/>
      <c r="Q8460" s="230"/>
      <c r="R8460" s="230"/>
      <c r="S8460" s="230"/>
      <c r="T8460" s="230"/>
      <c r="U8460" s="230"/>
      <c r="V8460" s="230"/>
      <c r="W8460" s="230"/>
      <c r="X8460" s="230"/>
      <c r="Y8460" s="230"/>
      <c r="Z8460" s="230"/>
      <c r="AA8460" s="230"/>
      <c r="AB8460" s="230"/>
      <c r="AC8460" s="230"/>
      <c r="AD8460" s="230"/>
      <c r="AE8460" s="230"/>
      <c r="AF8460" s="230"/>
      <c r="AG8460" s="230"/>
      <c r="AH8460" s="230"/>
      <c r="AI8460" s="230"/>
      <c r="AJ8460" s="230"/>
      <c r="AK8460" s="230"/>
      <c r="AL8460" s="230"/>
      <c r="AM8460" s="230"/>
      <c r="AN8460" s="230"/>
      <c r="AO8460" s="230"/>
      <c r="AP8460" s="230"/>
      <c r="AQ8460" s="230"/>
      <c r="AR8460" s="230"/>
      <c r="AS8460" s="230"/>
      <c r="AT8460" s="230"/>
      <c r="AU8460" s="230"/>
      <c r="AV8460" s="230"/>
      <c r="AW8460" s="230"/>
      <c r="AX8460" s="230"/>
      <c r="AY8460" s="230"/>
      <c r="AZ8460" s="230"/>
      <c r="BA8460" s="230"/>
      <c r="BB8460" s="230"/>
      <c r="BC8460" s="230"/>
      <c r="BD8460" s="230"/>
      <c r="BE8460" s="230"/>
      <c r="BF8460" s="230"/>
      <c r="BG8460" s="230"/>
      <c r="BH8460" s="230"/>
      <c r="BI8460" s="230"/>
      <c r="BJ8460" s="230"/>
      <c r="BK8460" s="230"/>
      <c r="BL8460" s="230"/>
      <c r="BM8460" s="230"/>
      <c r="BN8460" s="230"/>
      <c r="BO8460" s="230"/>
      <c r="BP8460" s="230"/>
      <c r="BQ8460" s="230"/>
      <c r="BR8460" s="230"/>
      <c r="BS8460" s="230"/>
      <c r="BT8460" s="230"/>
      <c r="BU8460" s="230"/>
      <c r="BV8460" s="230"/>
      <c r="BW8460" s="230"/>
      <c r="BX8460" s="230"/>
      <c r="BY8460" s="230"/>
      <c r="BZ8460" s="230"/>
      <c r="CA8460" s="230"/>
      <c r="CB8460" s="230"/>
      <c r="CC8460" s="230"/>
      <c r="CD8460" s="230"/>
      <c r="CE8460" s="230"/>
      <c r="CF8460" s="230"/>
      <c r="CG8460" s="230"/>
      <c r="CH8460" s="230"/>
      <c r="CI8460" s="230"/>
      <c r="CJ8460" s="230"/>
      <c r="CK8460" s="230"/>
      <c r="CL8460" s="230"/>
      <c r="CM8460" s="230"/>
      <c r="CN8460" s="230"/>
      <c r="CO8460" s="230"/>
      <c r="CP8460" s="230"/>
      <c r="CQ8460" s="230"/>
      <c r="CR8460" s="230"/>
      <c r="CS8460" s="230"/>
      <c r="CT8460" s="230"/>
      <c r="CU8460" s="230"/>
      <c r="CV8460" s="230"/>
      <c r="CW8460" s="230"/>
      <c r="CX8460" s="230"/>
      <c r="CY8460" s="230"/>
      <c r="CZ8460" s="230"/>
      <c r="DA8460" s="230"/>
      <c r="DB8460" s="230"/>
      <c r="DC8460" s="230"/>
      <c r="DD8460" s="230"/>
      <c r="DE8460" s="230"/>
      <c r="DF8460" s="230"/>
      <c r="DG8460" s="230"/>
      <c r="DH8460" s="230"/>
      <c r="DI8460" s="230"/>
      <c r="DJ8460" s="230"/>
      <c r="DK8460" s="230"/>
      <c r="DL8460" s="230"/>
      <c r="DM8460" s="230"/>
      <c r="DN8460" s="230"/>
      <c r="DO8460" s="230"/>
      <c r="DP8460" s="230"/>
      <c r="DQ8460" s="230"/>
      <c r="DR8460" s="230"/>
      <c r="DS8460" s="230"/>
    </row>
    <row r="8461" spans="1:123" ht="24" customHeight="1" x14ac:dyDescent="0.2">
      <c r="A8461" s="284"/>
      <c r="B8461" s="103"/>
      <c r="C8461" s="143" t="s">
        <v>604</v>
      </c>
      <c r="D8461" s="104"/>
      <c r="E8461" s="105"/>
      <c r="F8461" s="106"/>
      <c r="G8461" s="285"/>
    </row>
    <row r="8462" spans="1:123" s="229" customFormat="1" ht="24" customHeight="1" x14ac:dyDescent="0.2">
      <c r="A8462" s="224" t="str">
        <f t="shared" ref="A8462:A8475" si="2536">IFERROR(VLOOKUP(C8462,Tabla_Insumos,4,FALSE),"")</f>
        <v/>
      </c>
      <c r="B8462" s="222" t="str">
        <f>IFERROR(VLOOKUP(C8462,Tabla_Insumos,5,FALSE),"")</f>
        <v/>
      </c>
      <c r="C8462" s="223"/>
      <c r="D8462" s="224" t="str">
        <f t="shared" ref="D8462:D8475" si="2537">IFERROR(VLOOKUP(C8462,Tabla_Insumos,2,FALSE),"")</f>
        <v/>
      </c>
      <c r="E8462" s="225"/>
      <c r="F8462" s="226">
        <f t="shared" ref="F8462:F8475" si="2538">IFERROR(VLOOKUP(C8462,Tabla_Insumos,3,FALSE),0)</f>
        <v>0</v>
      </c>
      <c r="G8462" s="286">
        <f>ROUND(E8462*F8462,2)</f>
        <v>0</v>
      </c>
    </row>
    <row r="8463" spans="1:123" s="229" customFormat="1" ht="24" customHeight="1" x14ac:dyDescent="0.2">
      <c r="A8463" s="224" t="str">
        <f t="shared" si="2536"/>
        <v/>
      </c>
      <c r="B8463" s="222" t="str">
        <f t="shared" ref="B8463:B8475" si="2539">IFERROR(VLOOKUP(C8463,Tabla_Insumos,5,FALSE),"")</f>
        <v/>
      </c>
      <c r="C8463" s="223"/>
      <c r="D8463" s="224" t="str">
        <f t="shared" si="2537"/>
        <v/>
      </c>
      <c r="E8463" s="225"/>
      <c r="F8463" s="226">
        <f t="shared" si="2538"/>
        <v>0</v>
      </c>
      <c r="G8463" s="286">
        <f t="shared" ref="G8463:G8475" si="2540">ROUND(E8463*F8463,2)</f>
        <v>0</v>
      </c>
    </row>
    <row r="8464" spans="1:123" s="229" customFormat="1" ht="24" customHeight="1" x14ac:dyDescent="0.2">
      <c r="A8464" s="224" t="str">
        <f t="shared" si="2536"/>
        <v/>
      </c>
      <c r="B8464" s="222" t="str">
        <f t="shared" si="2539"/>
        <v/>
      </c>
      <c r="C8464" s="223"/>
      <c r="D8464" s="224" t="str">
        <f t="shared" si="2537"/>
        <v/>
      </c>
      <c r="E8464" s="225"/>
      <c r="F8464" s="226">
        <f t="shared" si="2538"/>
        <v>0</v>
      </c>
      <c r="G8464" s="286">
        <f t="shared" si="2540"/>
        <v>0</v>
      </c>
    </row>
    <row r="8465" spans="1:7" s="229" customFormat="1" ht="24" customHeight="1" x14ac:dyDescent="0.2">
      <c r="A8465" s="224" t="str">
        <f t="shared" si="2536"/>
        <v/>
      </c>
      <c r="B8465" s="222" t="str">
        <f t="shared" si="2539"/>
        <v/>
      </c>
      <c r="C8465" s="223"/>
      <c r="D8465" s="224" t="str">
        <f t="shared" si="2537"/>
        <v/>
      </c>
      <c r="E8465" s="225"/>
      <c r="F8465" s="226">
        <f t="shared" si="2538"/>
        <v>0</v>
      </c>
      <c r="G8465" s="286">
        <f t="shared" si="2540"/>
        <v>0</v>
      </c>
    </row>
    <row r="8466" spans="1:7" s="229" customFormat="1" ht="24" customHeight="1" x14ac:dyDescent="0.2">
      <c r="A8466" s="224" t="str">
        <f t="shared" si="2536"/>
        <v/>
      </c>
      <c r="B8466" s="222" t="str">
        <f t="shared" si="2539"/>
        <v/>
      </c>
      <c r="C8466" s="223"/>
      <c r="D8466" s="224" t="str">
        <f t="shared" si="2537"/>
        <v/>
      </c>
      <c r="E8466" s="225"/>
      <c r="F8466" s="226">
        <f t="shared" si="2538"/>
        <v>0</v>
      </c>
      <c r="G8466" s="286">
        <f t="shared" si="2540"/>
        <v>0</v>
      </c>
    </row>
    <row r="8467" spans="1:7" s="229" customFormat="1" ht="24" customHeight="1" x14ac:dyDescent="0.2">
      <c r="A8467" s="224" t="str">
        <f t="shared" si="2536"/>
        <v/>
      </c>
      <c r="B8467" s="222" t="str">
        <f t="shared" si="2539"/>
        <v/>
      </c>
      <c r="C8467" s="223"/>
      <c r="D8467" s="224" t="str">
        <f t="shared" si="2537"/>
        <v/>
      </c>
      <c r="E8467" s="225"/>
      <c r="F8467" s="226">
        <f t="shared" si="2538"/>
        <v>0</v>
      </c>
      <c r="G8467" s="286">
        <f t="shared" si="2540"/>
        <v>0</v>
      </c>
    </row>
    <row r="8468" spans="1:7" s="229" customFormat="1" ht="24" customHeight="1" x14ac:dyDescent="0.2">
      <c r="A8468" s="224" t="str">
        <f t="shared" si="2536"/>
        <v/>
      </c>
      <c r="B8468" s="222" t="str">
        <f t="shared" si="2539"/>
        <v/>
      </c>
      <c r="C8468" s="223"/>
      <c r="D8468" s="224" t="str">
        <f t="shared" si="2537"/>
        <v/>
      </c>
      <c r="E8468" s="225"/>
      <c r="F8468" s="226">
        <f t="shared" si="2538"/>
        <v>0</v>
      </c>
      <c r="G8468" s="286">
        <f t="shared" si="2540"/>
        <v>0</v>
      </c>
    </row>
    <row r="8469" spans="1:7" s="229" customFormat="1" ht="24" customHeight="1" x14ac:dyDescent="0.2">
      <c r="A8469" s="224" t="str">
        <f t="shared" si="2536"/>
        <v/>
      </c>
      <c r="B8469" s="222" t="str">
        <f t="shared" si="2539"/>
        <v/>
      </c>
      <c r="C8469" s="223"/>
      <c r="D8469" s="224" t="str">
        <f t="shared" si="2537"/>
        <v/>
      </c>
      <c r="E8469" s="225"/>
      <c r="F8469" s="226">
        <f t="shared" si="2538"/>
        <v>0</v>
      </c>
      <c r="G8469" s="286">
        <f t="shared" si="2540"/>
        <v>0</v>
      </c>
    </row>
    <row r="8470" spans="1:7" s="229" customFormat="1" ht="24" customHeight="1" x14ac:dyDescent="0.2">
      <c r="A8470" s="224" t="str">
        <f t="shared" si="2536"/>
        <v/>
      </c>
      <c r="B8470" s="222" t="str">
        <f t="shared" si="2539"/>
        <v/>
      </c>
      <c r="C8470" s="223"/>
      <c r="D8470" s="224" t="str">
        <f t="shared" si="2537"/>
        <v/>
      </c>
      <c r="E8470" s="225"/>
      <c r="F8470" s="226">
        <f t="shared" si="2538"/>
        <v>0</v>
      </c>
      <c r="G8470" s="286">
        <f t="shared" si="2540"/>
        <v>0</v>
      </c>
    </row>
    <row r="8471" spans="1:7" s="229" customFormat="1" ht="24" customHeight="1" x14ac:dyDescent="0.2">
      <c r="A8471" s="224" t="str">
        <f t="shared" si="2536"/>
        <v/>
      </c>
      <c r="B8471" s="222" t="str">
        <f t="shared" si="2539"/>
        <v/>
      </c>
      <c r="C8471" s="223"/>
      <c r="D8471" s="224" t="str">
        <f t="shared" si="2537"/>
        <v/>
      </c>
      <c r="E8471" s="225"/>
      <c r="F8471" s="226">
        <f t="shared" si="2538"/>
        <v>0</v>
      </c>
      <c r="G8471" s="286">
        <f t="shared" si="2540"/>
        <v>0</v>
      </c>
    </row>
    <row r="8472" spans="1:7" s="229" customFormat="1" ht="24" customHeight="1" x14ac:dyDescent="0.2">
      <c r="A8472" s="224" t="str">
        <f t="shared" si="2536"/>
        <v/>
      </c>
      <c r="B8472" s="222" t="str">
        <f t="shared" si="2539"/>
        <v/>
      </c>
      <c r="C8472" s="223"/>
      <c r="D8472" s="224" t="str">
        <f t="shared" si="2537"/>
        <v/>
      </c>
      <c r="E8472" s="225"/>
      <c r="F8472" s="226">
        <f t="shared" si="2538"/>
        <v>0</v>
      </c>
      <c r="G8472" s="286">
        <f t="shared" si="2540"/>
        <v>0</v>
      </c>
    </row>
    <row r="8473" spans="1:7" s="229" customFormat="1" ht="24" customHeight="1" x14ac:dyDescent="0.2">
      <c r="A8473" s="224" t="str">
        <f t="shared" si="2536"/>
        <v/>
      </c>
      <c r="B8473" s="222" t="str">
        <f t="shared" si="2539"/>
        <v/>
      </c>
      <c r="C8473" s="223"/>
      <c r="D8473" s="224" t="str">
        <f t="shared" si="2537"/>
        <v/>
      </c>
      <c r="E8473" s="225"/>
      <c r="F8473" s="226">
        <f t="shared" si="2538"/>
        <v>0</v>
      </c>
      <c r="G8473" s="286">
        <f t="shared" si="2540"/>
        <v>0</v>
      </c>
    </row>
    <row r="8474" spans="1:7" s="229" customFormat="1" ht="24" customHeight="1" x14ac:dyDescent="0.2">
      <c r="A8474" s="224" t="str">
        <f t="shared" si="2536"/>
        <v/>
      </c>
      <c r="B8474" s="222" t="str">
        <f t="shared" si="2539"/>
        <v/>
      </c>
      <c r="C8474" s="223"/>
      <c r="D8474" s="224" t="str">
        <f t="shared" si="2537"/>
        <v/>
      </c>
      <c r="E8474" s="225"/>
      <c r="F8474" s="226">
        <f t="shared" si="2538"/>
        <v>0</v>
      </c>
      <c r="G8474" s="286">
        <f t="shared" si="2540"/>
        <v>0</v>
      </c>
    </row>
    <row r="8475" spans="1:7" s="229" customFormat="1" ht="24" customHeight="1" x14ac:dyDescent="0.2">
      <c r="A8475" s="224" t="str">
        <f t="shared" si="2536"/>
        <v/>
      </c>
      <c r="B8475" s="222" t="str">
        <f t="shared" si="2539"/>
        <v/>
      </c>
      <c r="C8475" s="223"/>
      <c r="D8475" s="224" t="str">
        <f t="shared" si="2537"/>
        <v/>
      </c>
      <c r="E8475" s="225"/>
      <c r="F8475" s="227">
        <f t="shared" si="2538"/>
        <v>0</v>
      </c>
      <c r="G8475" s="286">
        <f t="shared" si="2540"/>
        <v>0</v>
      </c>
    </row>
    <row r="8476" spans="1:7" ht="24" customHeight="1" x14ac:dyDescent="0.2">
      <c r="A8476" s="287"/>
      <c r="D8476" s="97"/>
      <c r="E8476" s="98"/>
      <c r="F8476" s="273" t="s">
        <v>31</v>
      </c>
      <c r="G8476" s="288">
        <f>SUBTOTAL(9,G8462:G8475)</f>
        <v>0</v>
      </c>
    </row>
    <row r="8477" spans="1:7" ht="24" customHeight="1" x14ac:dyDescent="0.2">
      <c r="A8477" s="287"/>
      <c r="C8477" s="107" t="s">
        <v>605</v>
      </c>
      <c r="D8477" s="97"/>
      <c r="E8477" s="98"/>
      <c r="G8477" s="289"/>
    </row>
    <row r="8478" spans="1:7" s="229" customFormat="1" ht="24" customHeight="1" x14ac:dyDescent="0.2">
      <c r="A8478" s="224" t="str">
        <f t="shared" ref="A8478:A8485" si="2541">IFERROR(VLOOKUP(C8478,Tabla_Insumos,4,FALSE),"")</f>
        <v/>
      </c>
      <c r="B8478" s="222">
        <f t="shared" ref="B8478:B8485" si="2542">IFERROR(VLOOKUP(A8478,Tabla_Indices,5,FALSE),"")</f>
        <v>0</v>
      </c>
      <c r="C8478" s="223"/>
      <c r="D8478" s="224" t="str">
        <f t="shared" ref="D8478:D8485" si="2543">IFERROR(VLOOKUP(C8478,Tabla_Insumos,2,FALSE),"")</f>
        <v/>
      </c>
      <c r="E8478" s="225"/>
      <c r="F8478" s="228">
        <f t="shared" ref="F8478:F8485" si="2544">IFERROR(VLOOKUP(C8478,Tabla_Insumos,3,FALSE),0)</f>
        <v>0</v>
      </c>
      <c r="G8478" s="286">
        <f>ROUND(E8478*F8478,2)</f>
        <v>0</v>
      </c>
    </row>
    <row r="8479" spans="1:7" s="229" customFormat="1" ht="24" customHeight="1" x14ac:dyDescent="0.2">
      <c r="A8479" s="224" t="str">
        <f t="shared" si="2541"/>
        <v/>
      </c>
      <c r="B8479" s="222">
        <f t="shared" si="2542"/>
        <v>0</v>
      </c>
      <c r="C8479" s="223"/>
      <c r="D8479" s="224" t="str">
        <f t="shared" si="2543"/>
        <v/>
      </c>
      <c r="E8479" s="225"/>
      <c r="F8479" s="228">
        <f t="shared" si="2544"/>
        <v>0</v>
      </c>
      <c r="G8479" s="286">
        <f>ROUND(E8479*F8479,2)</f>
        <v>0</v>
      </c>
    </row>
    <row r="8480" spans="1:7" s="229" customFormat="1" ht="24" customHeight="1" x14ac:dyDescent="0.2">
      <c r="A8480" s="224" t="str">
        <f t="shared" si="2541"/>
        <v/>
      </c>
      <c r="B8480" s="222">
        <f t="shared" si="2542"/>
        <v>0</v>
      </c>
      <c r="C8480" s="223"/>
      <c r="D8480" s="224" t="str">
        <f t="shared" si="2543"/>
        <v/>
      </c>
      <c r="E8480" s="225"/>
      <c r="F8480" s="228">
        <f t="shared" si="2544"/>
        <v>0</v>
      </c>
      <c r="G8480" s="286">
        <f t="shared" ref="G8480:G8485" si="2545">ROUND(E8480*F8480,2)</f>
        <v>0</v>
      </c>
    </row>
    <row r="8481" spans="1:7" s="229" customFormat="1" ht="24" customHeight="1" x14ac:dyDescent="0.2">
      <c r="A8481" s="224" t="str">
        <f t="shared" si="2541"/>
        <v/>
      </c>
      <c r="B8481" s="222">
        <f t="shared" si="2542"/>
        <v>0</v>
      </c>
      <c r="C8481" s="223"/>
      <c r="D8481" s="224" t="str">
        <f t="shared" si="2543"/>
        <v/>
      </c>
      <c r="E8481" s="225"/>
      <c r="F8481" s="228">
        <f t="shared" si="2544"/>
        <v>0</v>
      </c>
      <c r="G8481" s="286">
        <f t="shared" si="2545"/>
        <v>0</v>
      </c>
    </row>
    <row r="8482" spans="1:7" s="229" customFormat="1" ht="24" customHeight="1" x14ac:dyDescent="0.2">
      <c r="A8482" s="224" t="str">
        <f t="shared" si="2541"/>
        <v/>
      </c>
      <c r="B8482" s="222">
        <f t="shared" si="2542"/>
        <v>0</v>
      </c>
      <c r="C8482" s="223"/>
      <c r="D8482" s="224" t="str">
        <f t="shared" si="2543"/>
        <v/>
      </c>
      <c r="E8482" s="225"/>
      <c r="F8482" s="226">
        <f t="shared" si="2544"/>
        <v>0</v>
      </c>
      <c r="G8482" s="286">
        <f t="shared" si="2545"/>
        <v>0</v>
      </c>
    </row>
    <row r="8483" spans="1:7" s="229" customFormat="1" ht="24" customHeight="1" x14ac:dyDescent="0.2">
      <c r="A8483" s="224" t="str">
        <f t="shared" si="2541"/>
        <v/>
      </c>
      <c r="B8483" s="222">
        <f t="shared" si="2542"/>
        <v>0</v>
      </c>
      <c r="C8483" s="223"/>
      <c r="D8483" s="224" t="str">
        <f t="shared" si="2543"/>
        <v/>
      </c>
      <c r="E8483" s="225"/>
      <c r="F8483" s="226">
        <f t="shared" si="2544"/>
        <v>0</v>
      </c>
      <c r="G8483" s="286">
        <f t="shared" si="2545"/>
        <v>0</v>
      </c>
    </row>
    <row r="8484" spans="1:7" s="229" customFormat="1" ht="24" customHeight="1" x14ac:dyDescent="0.2">
      <c r="A8484" s="224" t="str">
        <f t="shared" si="2541"/>
        <v/>
      </c>
      <c r="B8484" s="222">
        <f t="shared" si="2542"/>
        <v>0</v>
      </c>
      <c r="C8484" s="223"/>
      <c r="D8484" s="224" t="str">
        <f t="shared" si="2543"/>
        <v/>
      </c>
      <c r="E8484" s="225"/>
      <c r="F8484" s="226">
        <f t="shared" si="2544"/>
        <v>0</v>
      </c>
      <c r="G8484" s="286">
        <f t="shared" si="2545"/>
        <v>0</v>
      </c>
    </row>
    <row r="8485" spans="1:7" s="229" customFormat="1" ht="24" customHeight="1" x14ac:dyDescent="0.2">
      <c r="A8485" s="224" t="str">
        <f t="shared" si="2541"/>
        <v/>
      </c>
      <c r="B8485" s="222">
        <f t="shared" si="2542"/>
        <v>0</v>
      </c>
      <c r="C8485" s="223"/>
      <c r="D8485" s="224" t="str">
        <f t="shared" si="2543"/>
        <v/>
      </c>
      <c r="E8485" s="225"/>
      <c r="F8485" s="226">
        <f t="shared" si="2544"/>
        <v>0</v>
      </c>
      <c r="G8485" s="286">
        <f t="shared" si="2545"/>
        <v>0</v>
      </c>
    </row>
    <row r="8486" spans="1:7" ht="24" customHeight="1" x14ac:dyDescent="0.2">
      <c r="A8486" s="287"/>
      <c r="D8486" s="97"/>
      <c r="E8486" s="98"/>
      <c r="F8486" s="273" t="s">
        <v>32</v>
      </c>
      <c r="G8486" s="288">
        <f>SUBTOTAL(9,G8478:G8485)</f>
        <v>0</v>
      </c>
    </row>
    <row r="8487" spans="1:7" ht="24" customHeight="1" x14ac:dyDescent="0.2">
      <c r="A8487" s="287"/>
      <c r="C8487" s="107" t="s">
        <v>606</v>
      </c>
      <c r="D8487" s="97"/>
      <c r="E8487" s="98"/>
      <c r="G8487" s="289"/>
    </row>
    <row r="8488" spans="1:7" s="229" customFormat="1" ht="24" customHeight="1" x14ac:dyDescent="0.2">
      <c r="A8488" s="224" t="str">
        <f t="shared" ref="A8488:A8496" si="2546">IFERROR(VLOOKUP(C8488,Tabla_Insumos,4,FALSE),"")</f>
        <v/>
      </c>
      <c r="B8488" s="222" t="str">
        <f t="shared" ref="B8488:B8496" si="2547">IFERROR(VLOOKUP(C8488,Tabla_Insumos,5,FALSE),"")</f>
        <v/>
      </c>
      <c r="C8488" s="223"/>
      <c r="D8488" s="224" t="str">
        <f t="shared" ref="D8488:D8496" si="2548">IFERROR(VLOOKUP(C8488,Tabla_Insumos,2,FALSE),"")</f>
        <v/>
      </c>
      <c r="E8488" s="225"/>
      <c r="F8488" s="226">
        <f t="shared" ref="F8488:F8496" si="2549">IFERROR(VLOOKUP(C8488,Tabla_Insumos,3,FALSE),0)</f>
        <v>0</v>
      </c>
      <c r="G8488" s="286">
        <f t="shared" ref="G8488:G8496" si="2550">ROUND(E8488*F8488,2)</f>
        <v>0</v>
      </c>
    </row>
    <row r="8489" spans="1:7" s="229" customFormat="1" ht="24" customHeight="1" x14ac:dyDescent="0.2">
      <c r="A8489" s="224" t="str">
        <f t="shared" si="2546"/>
        <v/>
      </c>
      <c r="B8489" s="222" t="str">
        <f t="shared" si="2547"/>
        <v/>
      </c>
      <c r="C8489" s="223"/>
      <c r="D8489" s="224" t="str">
        <f t="shared" si="2548"/>
        <v/>
      </c>
      <c r="E8489" s="225"/>
      <c r="F8489" s="226">
        <f t="shared" si="2549"/>
        <v>0</v>
      </c>
      <c r="G8489" s="286">
        <f t="shared" si="2550"/>
        <v>0</v>
      </c>
    </row>
    <row r="8490" spans="1:7" s="229" customFormat="1" ht="24" customHeight="1" x14ac:dyDescent="0.2">
      <c r="A8490" s="224" t="str">
        <f t="shared" si="2546"/>
        <v/>
      </c>
      <c r="B8490" s="222" t="str">
        <f t="shared" si="2547"/>
        <v/>
      </c>
      <c r="C8490" s="223"/>
      <c r="D8490" s="224" t="str">
        <f t="shared" si="2548"/>
        <v/>
      </c>
      <c r="E8490" s="225"/>
      <c r="F8490" s="226">
        <f t="shared" si="2549"/>
        <v>0</v>
      </c>
      <c r="G8490" s="286">
        <f t="shared" si="2550"/>
        <v>0</v>
      </c>
    </row>
    <row r="8491" spans="1:7" s="229" customFormat="1" ht="24" customHeight="1" x14ac:dyDescent="0.2">
      <c r="A8491" s="224" t="str">
        <f t="shared" si="2546"/>
        <v/>
      </c>
      <c r="B8491" s="222" t="str">
        <f t="shared" si="2547"/>
        <v/>
      </c>
      <c r="C8491" s="223"/>
      <c r="D8491" s="224" t="str">
        <f t="shared" si="2548"/>
        <v/>
      </c>
      <c r="E8491" s="225"/>
      <c r="F8491" s="226">
        <f t="shared" si="2549"/>
        <v>0</v>
      </c>
      <c r="G8491" s="286">
        <f t="shared" si="2550"/>
        <v>0</v>
      </c>
    </row>
    <row r="8492" spans="1:7" s="229" customFormat="1" ht="24" customHeight="1" x14ac:dyDescent="0.2">
      <c r="A8492" s="224" t="str">
        <f t="shared" si="2546"/>
        <v/>
      </c>
      <c r="B8492" s="222" t="str">
        <f t="shared" si="2547"/>
        <v/>
      </c>
      <c r="C8492" s="223"/>
      <c r="D8492" s="224" t="str">
        <f t="shared" si="2548"/>
        <v/>
      </c>
      <c r="E8492" s="225"/>
      <c r="F8492" s="226">
        <f t="shared" si="2549"/>
        <v>0</v>
      </c>
      <c r="G8492" s="286">
        <f t="shared" si="2550"/>
        <v>0</v>
      </c>
    </row>
    <row r="8493" spans="1:7" s="229" customFormat="1" ht="24" customHeight="1" x14ac:dyDescent="0.2">
      <c r="A8493" s="224" t="str">
        <f t="shared" si="2546"/>
        <v/>
      </c>
      <c r="B8493" s="222" t="str">
        <f t="shared" si="2547"/>
        <v/>
      </c>
      <c r="C8493" s="223"/>
      <c r="D8493" s="224" t="str">
        <f t="shared" si="2548"/>
        <v/>
      </c>
      <c r="E8493" s="225"/>
      <c r="F8493" s="226">
        <f t="shared" si="2549"/>
        <v>0</v>
      </c>
      <c r="G8493" s="286">
        <f t="shared" si="2550"/>
        <v>0</v>
      </c>
    </row>
    <row r="8494" spans="1:7" s="229" customFormat="1" ht="24" customHeight="1" x14ac:dyDescent="0.2">
      <c r="A8494" s="224" t="str">
        <f t="shared" si="2546"/>
        <v/>
      </c>
      <c r="B8494" s="222" t="str">
        <f t="shared" si="2547"/>
        <v/>
      </c>
      <c r="C8494" s="223"/>
      <c r="D8494" s="224" t="str">
        <f t="shared" si="2548"/>
        <v/>
      </c>
      <c r="E8494" s="225"/>
      <c r="F8494" s="226">
        <f t="shared" si="2549"/>
        <v>0</v>
      </c>
      <c r="G8494" s="286">
        <f t="shared" si="2550"/>
        <v>0</v>
      </c>
    </row>
    <row r="8495" spans="1:7" s="229" customFormat="1" ht="24" customHeight="1" x14ac:dyDescent="0.2">
      <c r="A8495" s="224" t="str">
        <f t="shared" si="2546"/>
        <v/>
      </c>
      <c r="B8495" s="222" t="str">
        <f t="shared" si="2547"/>
        <v/>
      </c>
      <c r="C8495" s="223"/>
      <c r="D8495" s="224" t="str">
        <f t="shared" si="2548"/>
        <v/>
      </c>
      <c r="E8495" s="225"/>
      <c r="F8495" s="226">
        <f t="shared" si="2549"/>
        <v>0</v>
      </c>
      <c r="G8495" s="286">
        <f t="shared" si="2550"/>
        <v>0</v>
      </c>
    </row>
    <row r="8496" spans="1:7" s="229" customFormat="1" ht="24" customHeight="1" x14ac:dyDescent="0.2">
      <c r="A8496" s="224" t="str">
        <f t="shared" si="2546"/>
        <v/>
      </c>
      <c r="B8496" s="222" t="str">
        <f t="shared" si="2547"/>
        <v/>
      </c>
      <c r="C8496" s="223"/>
      <c r="D8496" s="224" t="str">
        <f t="shared" si="2548"/>
        <v/>
      </c>
      <c r="E8496" s="225"/>
      <c r="F8496" s="226">
        <f t="shared" si="2549"/>
        <v>0</v>
      </c>
      <c r="G8496" s="286">
        <f t="shared" si="2550"/>
        <v>0</v>
      </c>
    </row>
    <row r="8497" spans="1:123" ht="24" customHeight="1" x14ac:dyDescent="0.2">
      <c r="A8497" s="290"/>
      <c r="B8497" s="97"/>
      <c r="D8497" s="97"/>
      <c r="E8497" s="98"/>
      <c r="F8497" s="273" t="s">
        <v>33</v>
      </c>
      <c r="G8497" s="288">
        <f>SUBTOTAL(9,G8488:G8496)</f>
        <v>0</v>
      </c>
    </row>
    <row r="8498" spans="1:123" ht="24" customHeight="1" x14ac:dyDescent="0.2">
      <c r="A8498" s="291"/>
      <c r="B8498" s="97"/>
      <c r="D8498" s="97"/>
      <c r="E8498" s="98"/>
      <c r="G8498" s="289"/>
    </row>
    <row r="8499" spans="1:123" ht="24" customHeight="1" x14ac:dyDescent="0.2">
      <c r="A8499" s="292" t="str">
        <f>B8457</f>
        <v/>
      </c>
      <c r="B8499" s="293" t="str">
        <f>C8457</f>
        <v/>
      </c>
      <c r="C8499" s="104"/>
      <c r="D8499" s="104" t="s">
        <v>34</v>
      </c>
      <c r="E8499" s="105"/>
      <c r="F8499" s="295" t="s">
        <v>35</v>
      </c>
      <c r="G8499" s="294">
        <f>SUBTOTAL(9,G8462:G8498)</f>
        <v>0</v>
      </c>
    </row>
    <row r="8501" spans="1:123" ht="24" customHeight="1" x14ac:dyDescent="0.2">
      <c r="A8501" s="274" t="s">
        <v>37</v>
      </c>
      <c r="B8501" s="275"/>
      <c r="C8501" s="275"/>
      <c r="D8501" s="275"/>
      <c r="E8501" s="275"/>
      <c r="F8501" s="275"/>
      <c r="G8501" s="276"/>
    </row>
    <row r="8502" spans="1:123" ht="24" customHeight="1" x14ac:dyDescent="0.2">
      <c r="A8502" s="277" t="s">
        <v>602</v>
      </c>
      <c r="B8502" s="93" t="str">
        <f>Comitente</f>
        <v>DIRECCION PROVINCIAL DE ESPACIOS VERDES</v>
      </c>
      <c r="C8502" s="89"/>
      <c r="D8502" s="94"/>
      <c r="E8502" s="94"/>
      <c r="F8502" s="95"/>
      <c r="G8502" s="278"/>
    </row>
    <row r="8503" spans="1:123" ht="24" customHeight="1" x14ac:dyDescent="0.2">
      <c r="A8503" s="277" t="s">
        <v>603</v>
      </c>
      <c r="B8503" s="93">
        <f>Contratista</f>
        <v>0</v>
      </c>
      <c r="C8503" s="90"/>
      <c r="D8503" s="90"/>
      <c r="E8503" s="90"/>
      <c r="F8503" s="96"/>
      <c r="G8503" s="279"/>
    </row>
    <row r="8504" spans="1:123" ht="24" customHeight="1" x14ac:dyDescent="0.2">
      <c r="A8504" s="277" t="s">
        <v>24</v>
      </c>
      <c r="B8504" s="93" t="str">
        <f>Obra</f>
        <v>EXTRACCION DE MANGRULLO EXISTENTE, PROVISION DE NUEVO MANGRULLO Y REFUNCIONALIZACION DE JUEGOS DE NIÑOS EN PARQUE DE MAYO</v>
      </c>
      <c r="C8504" s="90"/>
      <c r="D8504" s="90"/>
      <c r="E8504" s="90"/>
      <c r="F8504" s="96" t="s">
        <v>38</v>
      </c>
      <c r="G8504" s="280">
        <f>Fecha_Base</f>
        <v>44865</v>
      </c>
    </row>
    <row r="8505" spans="1:123" ht="24" customHeight="1" x14ac:dyDescent="0.2">
      <c r="A8505" s="281" t="s">
        <v>601</v>
      </c>
      <c r="B8505" s="91" t="str">
        <f>Ubicación</f>
        <v>CAPITAL</v>
      </c>
      <c r="C8505" s="91"/>
      <c r="D8505" s="97"/>
      <c r="E8505" s="98"/>
      <c r="G8505" s="282"/>
    </row>
    <row r="8506" spans="1:123" ht="24" customHeight="1" x14ac:dyDescent="0.2">
      <c r="A8506" s="281" t="s">
        <v>39</v>
      </c>
      <c r="B8506" s="100" t="str">
        <f>IFERROR(VALUE(LEFT(B8507,FIND(".",B8507)-1)),"")</f>
        <v/>
      </c>
      <c r="C8506" s="92" t="str">
        <f>IFERROR(VLOOKUP(B8506,Tabla_CyP,2,FALSE),"")</f>
        <v/>
      </c>
      <c r="E8506" s="98"/>
      <c r="G8506" s="282"/>
    </row>
    <row r="8507" spans="1:123" ht="24" customHeight="1" x14ac:dyDescent="0.2">
      <c r="A8507" s="281" t="s">
        <v>25</v>
      </c>
      <c r="B8507" s="101" t="str">
        <f>IFERROR(VLOOKUP(COUNTIF($A$1:A8507,"ANALISIS DE PRECIOS"),Tabla_NumeroItem,2,FALSE),"")</f>
        <v/>
      </c>
      <c r="C8507" s="92" t="str">
        <f>IFERROR(VLOOKUP(B8507,Tabla_CyP,2,FALSE),"")</f>
        <v/>
      </c>
      <c r="D8507" s="97"/>
      <c r="E8507" s="98"/>
      <c r="F8507" s="96" t="s">
        <v>26</v>
      </c>
      <c r="G8507" s="283" t="str">
        <f>IFERROR(VLOOKUP(B8507,Tabla_CyP,4,FALSE),"")</f>
        <v/>
      </c>
    </row>
    <row r="8508" spans="1:123" ht="24" customHeight="1" x14ac:dyDescent="0.2">
      <c r="A8508" s="281"/>
      <c r="B8508" s="91"/>
      <c r="D8508" s="97"/>
      <c r="E8508" s="98"/>
      <c r="G8508" s="282"/>
    </row>
    <row r="8509" spans="1:123" ht="24" customHeight="1" x14ac:dyDescent="0.2">
      <c r="A8509" s="334" t="s">
        <v>507</v>
      </c>
      <c r="B8509" s="335"/>
      <c r="C8509" s="336" t="s">
        <v>0</v>
      </c>
      <c r="D8509" s="336" t="s">
        <v>27</v>
      </c>
      <c r="E8509" s="338" t="s">
        <v>28</v>
      </c>
      <c r="F8509" s="340" t="s">
        <v>29</v>
      </c>
      <c r="G8509" s="340" t="s">
        <v>30</v>
      </c>
    </row>
    <row r="8510" spans="1:123" s="97" customFormat="1" ht="24" customHeight="1" x14ac:dyDescent="0.2">
      <c r="A8510" s="102" t="s">
        <v>508</v>
      </c>
      <c r="B8510" s="102" t="s">
        <v>509</v>
      </c>
      <c r="C8510" s="337"/>
      <c r="D8510" s="337"/>
      <c r="E8510" s="339"/>
      <c r="F8510" s="341"/>
      <c r="G8510" s="341"/>
      <c r="H8510" s="230"/>
      <c r="I8510" s="230"/>
      <c r="J8510" s="230"/>
      <c r="K8510" s="230"/>
      <c r="L8510" s="230"/>
      <c r="M8510" s="230"/>
      <c r="N8510" s="230"/>
      <c r="O8510" s="230"/>
      <c r="P8510" s="230"/>
      <c r="Q8510" s="230"/>
      <c r="R8510" s="230"/>
      <c r="S8510" s="230"/>
      <c r="T8510" s="230"/>
      <c r="U8510" s="230"/>
      <c r="V8510" s="230"/>
      <c r="W8510" s="230"/>
      <c r="X8510" s="230"/>
      <c r="Y8510" s="230"/>
      <c r="Z8510" s="230"/>
      <c r="AA8510" s="230"/>
      <c r="AB8510" s="230"/>
      <c r="AC8510" s="230"/>
      <c r="AD8510" s="230"/>
      <c r="AE8510" s="230"/>
      <c r="AF8510" s="230"/>
      <c r="AG8510" s="230"/>
      <c r="AH8510" s="230"/>
      <c r="AI8510" s="230"/>
      <c r="AJ8510" s="230"/>
      <c r="AK8510" s="230"/>
      <c r="AL8510" s="230"/>
      <c r="AM8510" s="230"/>
      <c r="AN8510" s="230"/>
      <c r="AO8510" s="230"/>
      <c r="AP8510" s="230"/>
      <c r="AQ8510" s="230"/>
      <c r="AR8510" s="230"/>
      <c r="AS8510" s="230"/>
      <c r="AT8510" s="230"/>
      <c r="AU8510" s="230"/>
      <c r="AV8510" s="230"/>
      <c r="AW8510" s="230"/>
      <c r="AX8510" s="230"/>
      <c r="AY8510" s="230"/>
      <c r="AZ8510" s="230"/>
      <c r="BA8510" s="230"/>
      <c r="BB8510" s="230"/>
      <c r="BC8510" s="230"/>
      <c r="BD8510" s="230"/>
      <c r="BE8510" s="230"/>
      <c r="BF8510" s="230"/>
      <c r="BG8510" s="230"/>
      <c r="BH8510" s="230"/>
      <c r="BI8510" s="230"/>
      <c r="BJ8510" s="230"/>
      <c r="BK8510" s="230"/>
      <c r="BL8510" s="230"/>
      <c r="BM8510" s="230"/>
      <c r="BN8510" s="230"/>
      <c r="BO8510" s="230"/>
      <c r="BP8510" s="230"/>
      <c r="BQ8510" s="230"/>
      <c r="BR8510" s="230"/>
      <c r="BS8510" s="230"/>
      <c r="BT8510" s="230"/>
      <c r="BU8510" s="230"/>
      <c r="BV8510" s="230"/>
      <c r="BW8510" s="230"/>
      <c r="BX8510" s="230"/>
      <c r="BY8510" s="230"/>
      <c r="BZ8510" s="230"/>
      <c r="CA8510" s="230"/>
      <c r="CB8510" s="230"/>
      <c r="CC8510" s="230"/>
      <c r="CD8510" s="230"/>
      <c r="CE8510" s="230"/>
      <c r="CF8510" s="230"/>
      <c r="CG8510" s="230"/>
      <c r="CH8510" s="230"/>
      <c r="CI8510" s="230"/>
      <c r="CJ8510" s="230"/>
      <c r="CK8510" s="230"/>
      <c r="CL8510" s="230"/>
      <c r="CM8510" s="230"/>
      <c r="CN8510" s="230"/>
      <c r="CO8510" s="230"/>
      <c r="CP8510" s="230"/>
      <c r="CQ8510" s="230"/>
      <c r="CR8510" s="230"/>
      <c r="CS8510" s="230"/>
      <c r="CT8510" s="230"/>
      <c r="CU8510" s="230"/>
      <c r="CV8510" s="230"/>
      <c r="CW8510" s="230"/>
      <c r="CX8510" s="230"/>
      <c r="CY8510" s="230"/>
      <c r="CZ8510" s="230"/>
      <c r="DA8510" s="230"/>
      <c r="DB8510" s="230"/>
      <c r="DC8510" s="230"/>
      <c r="DD8510" s="230"/>
      <c r="DE8510" s="230"/>
      <c r="DF8510" s="230"/>
      <c r="DG8510" s="230"/>
      <c r="DH8510" s="230"/>
      <c r="DI8510" s="230"/>
      <c r="DJ8510" s="230"/>
      <c r="DK8510" s="230"/>
      <c r="DL8510" s="230"/>
      <c r="DM8510" s="230"/>
      <c r="DN8510" s="230"/>
      <c r="DO8510" s="230"/>
      <c r="DP8510" s="230"/>
      <c r="DQ8510" s="230"/>
      <c r="DR8510" s="230"/>
      <c r="DS8510" s="230"/>
    </row>
    <row r="8511" spans="1:123" ht="24" customHeight="1" x14ac:dyDescent="0.2">
      <c r="A8511" s="284"/>
      <c r="B8511" s="103"/>
      <c r="C8511" s="143" t="s">
        <v>604</v>
      </c>
      <c r="D8511" s="104"/>
      <c r="E8511" s="105"/>
      <c r="F8511" s="106"/>
      <c r="G8511" s="285"/>
    </row>
    <row r="8512" spans="1:123" s="229" customFormat="1" ht="24" customHeight="1" x14ac:dyDescent="0.2">
      <c r="A8512" s="224" t="str">
        <f t="shared" ref="A8512:A8525" si="2551">IFERROR(VLOOKUP(C8512,Tabla_Insumos,4,FALSE),"")</f>
        <v/>
      </c>
      <c r="B8512" s="222" t="str">
        <f>IFERROR(VLOOKUP(C8512,Tabla_Insumos,5,FALSE),"")</f>
        <v/>
      </c>
      <c r="C8512" s="223"/>
      <c r="D8512" s="224" t="str">
        <f t="shared" ref="D8512:D8525" si="2552">IFERROR(VLOOKUP(C8512,Tabla_Insumos,2,FALSE),"")</f>
        <v/>
      </c>
      <c r="E8512" s="225"/>
      <c r="F8512" s="226">
        <f t="shared" ref="F8512:F8525" si="2553">IFERROR(VLOOKUP(C8512,Tabla_Insumos,3,FALSE),0)</f>
        <v>0</v>
      </c>
      <c r="G8512" s="286">
        <f>ROUND(E8512*F8512,2)</f>
        <v>0</v>
      </c>
    </row>
    <row r="8513" spans="1:7" s="229" customFormat="1" ht="24" customHeight="1" x14ac:dyDescent="0.2">
      <c r="A8513" s="224" t="str">
        <f t="shared" si="2551"/>
        <v/>
      </c>
      <c r="B8513" s="222" t="str">
        <f t="shared" ref="B8513:B8525" si="2554">IFERROR(VLOOKUP(C8513,Tabla_Insumos,5,FALSE),"")</f>
        <v/>
      </c>
      <c r="C8513" s="223"/>
      <c r="D8513" s="224" t="str">
        <f t="shared" si="2552"/>
        <v/>
      </c>
      <c r="E8513" s="225"/>
      <c r="F8513" s="226">
        <f t="shared" si="2553"/>
        <v>0</v>
      </c>
      <c r="G8513" s="286">
        <f t="shared" ref="G8513:G8525" si="2555">ROUND(E8513*F8513,2)</f>
        <v>0</v>
      </c>
    </row>
    <row r="8514" spans="1:7" s="229" customFormat="1" ht="24" customHeight="1" x14ac:dyDescent="0.2">
      <c r="A8514" s="224" t="str">
        <f t="shared" si="2551"/>
        <v/>
      </c>
      <c r="B8514" s="222" t="str">
        <f t="shared" si="2554"/>
        <v/>
      </c>
      <c r="C8514" s="223"/>
      <c r="D8514" s="224" t="str">
        <f t="shared" si="2552"/>
        <v/>
      </c>
      <c r="E8514" s="225"/>
      <c r="F8514" s="226">
        <f t="shared" si="2553"/>
        <v>0</v>
      </c>
      <c r="G8514" s="286">
        <f t="shared" si="2555"/>
        <v>0</v>
      </c>
    </row>
    <row r="8515" spans="1:7" s="229" customFormat="1" ht="24" customHeight="1" x14ac:dyDescent="0.2">
      <c r="A8515" s="224" t="str">
        <f t="shared" si="2551"/>
        <v/>
      </c>
      <c r="B8515" s="222" t="str">
        <f t="shared" si="2554"/>
        <v/>
      </c>
      <c r="C8515" s="223"/>
      <c r="D8515" s="224" t="str">
        <f t="shared" si="2552"/>
        <v/>
      </c>
      <c r="E8515" s="225"/>
      <c r="F8515" s="226">
        <f t="shared" si="2553"/>
        <v>0</v>
      </c>
      <c r="G8515" s="286">
        <f t="shared" si="2555"/>
        <v>0</v>
      </c>
    </row>
    <row r="8516" spans="1:7" s="229" customFormat="1" ht="24" customHeight="1" x14ac:dyDescent="0.2">
      <c r="A8516" s="224" t="str">
        <f t="shared" si="2551"/>
        <v/>
      </c>
      <c r="B8516" s="222" t="str">
        <f t="shared" si="2554"/>
        <v/>
      </c>
      <c r="C8516" s="223"/>
      <c r="D8516" s="224" t="str">
        <f t="shared" si="2552"/>
        <v/>
      </c>
      <c r="E8516" s="225"/>
      <c r="F8516" s="226">
        <f t="shared" si="2553"/>
        <v>0</v>
      </c>
      <c r="G8516" s="286">
        <f t="shared" si="2555"/>
        <v>0</v>
      </c>
    </row>
    <row r="8517" spans="1:7" s="229" customFormat="1" ht="24" customHeight="1" x14ac:dyDescent="0.2">
      <c r="A8517" s="224" t="str">
        <f t="shared" si="2551"/>
        <v/>
      </c>
      <c r="B8517" s="222" t="str">
        <f t="shared" si="2554"/>
        <v/>
      </c>
      <c r="C8517" s="223"/>
      <c r="D8517" s="224" t="str">
        <f t="shared" si="2552"/>
        <v/>
      </c>
      <c r="E8517" s="225"/>
      <c r="F8517" s="226">
        <f t="shared" si="2553"/>
        <v>0</v>
      </c>
      <c r="G8517" s="286">
        <f t="shared" si="2555"/>
        <v>0</v>
      </c>
    </row>
    <row r="8518" spans="1:7" s="229" customFormat="1" ht="24" customHeight="1" x14ac:dyDescent="0.2">
      <c r="A8518" s="224" t="str">
        <f t="shared" si="2551"/>
        <v/>
      </c>
      <c r="B8518" s="222" t="str">
        <f t="shared" si="2554"/>
        <v/>
      </c>
      <c r="C8518" s="223"/>
      <c r="D8518" s="224" t="str">
        <f t="shared" si="2552"/>
        <v/>
      </c>
      <c r="E8518" s="225"/>
      <c r="F8518" s="226">
        <f t="shared" si="2553"/>
        <v>0</v>
      </c>
      <c r="G8518" s="286">
        <f t="shared" si="2555"/>
        <v>0</v>
      </c>
    </row>
    <row r="8519" spans="1:7" s="229" customFormat="1" ht="24" customHeight="1" x14ac:dyDescent="0.2">
      <c r="A8519" s="224" t="str">
        <f t="shared" si="2551"/>
        <v/>
      </c>
      <c r="B8519" s="222" t="str">
        <f t="shared" si="2554"/>
        <v/>
      </c>
      <c r="C8519" s="223"/>
      <c r="D8519" s="224" t="str">
        <f t="shared" si="2552"/>
        <v/>
      </c>
      <c r="E8519" s="225"/>
      <c r="F8519" s="226">
        <f t="shared" si="2553"/>
        <v>0</v>
      </c>
      <c r="G8519" s="286">
        <f t="shared" si="2555"/>
        <v>0</v>
      </c>
    </row>
    <row r="8520" spans="1:7" s="229" customFormat="1" ht="24" customHeight="1" x14ac:dyDescent="0.2">
      <c r="A8520" s="224" t="str">
        <f t="shared" si="2551"/>
        <v/>
      </c>
      <c r="B8520" s="222" t="str">
        <f t="shared" si="2554"/>
        <v/>
      </c>
      <c r="C8520" s="223"/>
      <c r="D8520" s="224" t="str">
        <f t="shared" si="2552"/>
        <v/>
      </c>
      <c r="E8520" s="225"/>
      <c r="F8520" s="226">
        <f t="shared" si="2553"/>
        <v>0</v>
      </c>
      <c r="G8520" s="286">
        <f t="shared" si="2555"/>
        <v>0</v>
      </c>
    </row>
    <row r="8521" spans="1:7" s="229" customFormat="1" ht="24" customHeight="1" x14ac:dyDescent="0.2">
      <c r="A8521" s="224" t="str">
        <f t="shared" si="2551"/>
        <v/>
      </c>
      <c r="B8521" s="222" t="str">
        <f t="shared" si="2554"/>
        <v/>
      </c>
      <c r="C8521" s="223"/>
      <c r="D8521" s="224" t="str">
        <f t="shared" si="2552"/>
        <v/>
      </c>
      <c r="E8521" s="225"/>
      <c r="F8521" s="226">
        <f t="shared" si="2553"/>
        <v>0</v>
      </c>
      <c r="G8521" s="286">
        <f t="shared" si="2555"/>
        <v>0</v>
      </c>
    </row>
    <row r="8522" spans="1:7" s="229" customFormat="1" ht="24" customHeight="1" x14ac:dyDescent="0.2">
      <c r="A8522" s="224" t="str">
        <f t="shared" si="2551"/>
        <v/>
      </c>
      <c r="B8522" s="222" t="str">
        <f t="shared" si="2554"/>
        <v/>
      </c>
      <c r="C8522" s="223"/>
      <c r="D8522" s="224" t="str">
        <f t="shared" si="2552"/>
        <v/>
      </c>
      <c r="E8522" s="225"/>
      <c r="F8522" s="226">
        <f t="shared" si="2553"/>
        <v>0</v>
      </c>
      <c r="G8522" s="286">
        <f t="shared" si="2555"/>
        <v>0</v>
      </c>
    </row>
    <row r="8523" spans="1:7" s="229" customFormat="1" ht="24" customHeight="1" x14ac:dyDescent="0.2">
      <c r="A8523" s="224" t="str">
        <f t="shared" si="2551"/>
        <v/>
      </c>
      <c r="B8523" s="222" t="str">
        <f t="shared" si="2554"/>
        <v/>
      </c>
      <c r="C8523" s="223"/>
      <c r="D8523" s="224" t="str">
        <f t="shared" si="2552"/>
        <v/>
      </c>
      <c r="E8523" s="225"/>
      <c r="F8523" s="226">
        <f t="shared" si="2553"/>
        <v>0</v>
      </c>
      <c r="G8523" s="286">
        <f t="shared" si="2555"/>
        <v>0</v>
      </c>
    </row>
    <row r="8524" spans="1:7" s="229" customFormat="1" ht="24" customHeight="1" x14ac:dyDescent="0.2">
      <c r="A8524" s="224" t="str">
        <f t="shared" si="2551"/>
        <v/>
      </c>
      <c r="B8524" s="222" t="str">
        <f t="shared" si="2554"/>
        <v/>
      </c>
      <c r="C8524" s="223"/>
      <c r="D8524" s="224" t="str">
        <f t="shared" si="2552"/>
        <v/>
      </c>
      <c r="E8524" s="225"/>
      <c r="F8524" s="226">
        <f t="shared" si="2553"/>
        <v>0</v>
      </c>
      <c r="G8524" s="286">
        <f t="shared" si="2555"/>
        <v>0</v>
      </c>
    </row>
    <row r="8525" spans="1:7" s="229" customFormat="1" ht="24" customHeight="1" x14ac:dyDescent="0.2">
      <c r="A8525" s="224" t="str">
        <f t="shared" si="2551"/>
        <v/>
      </c>
      <c r="B8525" s="222" t="str">
        <f t="shared" si="2554"/>
        <v/>
      </c>
      <c r="C8525" s="223"/>
      <c r="D8525" s="224" t="str">
        <f t="shared" si="2552"/>
        <v/>
      </c>
      <c r="E8525" s="225"/>
      <c r="F8525" s="227">
        <f t="shared" si="2553"/>
        <v>0</v>
      </c>
      <c r="G8525" s="286">
        <f t="shared" si="2555"/>
        <v>0</v>
      </c>
    </row>
    <row r="8526" spans="1:7" ht="24" customHeight="1" x14ac:dyDescent="0.2">
      <c r="A8526" s="287"/>
      <c r="D8526" s="97"/>
      <c r="E8526" s="98"/>
      <c r="F8526" s="273" t="s">
        <v>31</v>
      </c>
      <c r="G8526" s="288">
        <f>SUBTOTAL(9,G8512:G8525)</f>
        <v>0</v>
      </c>
    </row>
    <row r="8527" spans="1:7" ht="24" customHeight="1" x14ac:dyDescent="0.2">
      <c r="A8527" s="287"/>
      <c r="C8527" s="107" t="s">
        <v>605</v>
      </c>
      <c r="D8527" s="97"/>
      <c r="E8527" s="98"/>
      <c r="G8527" s="289"/>
    </row>
    <row r="8528" spans="1:7" s="229" customFormat="1" ht="24" customHeight="1" x14ac:dyDescent="0.2">
      <c r="A8528" s="224" t="str">
        <f t="shared" ref="A8528:A8535" si="2556">IFERROR(VLOOKUP(C8528,Tabla_Insumos,4,FALSE),"")</f>
        <v/>
      </c>
      <c r="B8528" s="222">
        <f t="shared" ref="B8528:B8535" si="2557">IFERROR(VLOOKUP(A8528,Tabla_Indices,5,FALSE),"")</f>
        <v>0</v>
      </c>
      <c r="C8528" s="223"/>
      <c r="D8528" s="224" t="str">
        <f t="shared" ref="D8528:D8535" si="2558">IFERROR(VLOOKUP(C8528,Tabla_Insumos,2,FALSE),"")</f>
        <v/>
      </c>
      <c r="E8528" s="225"/>
      <c r="F8528" s="228">
        <f t="shared" ref="F8528:F8535" si="2559">IFERROR(VLOOKUP(C8528,Tabla_Insumos,3,FALSE),0)</f>
        <v>0</v>
      </c>
      <c r="G8528" s="286">
        <f>ROUND(E8528*F8528,2)</f>
        <v>0</v>
      </c>
    </row>
    <row r="8529" spans="1:7" s="229" customFormat="1" ht="24" customHeight="1" x14ac:dyDescent="0.2">
      <c r="A8529" s="224" t="str">
        <f t="shared" si="2556"/>
        <v/>
      </c>
      <c r="B8529" s="222">
        <f t="shared" si="2557"/>
        <v>0</v>
      </c>
      <c r="C8529" s="223"/>
      <c r="D8529" s="224" t="str">
        <f t="shared" si="2558"/>
        <v/>
      </c>
      <c r="E8529" s="225"/>
      <c r="F8529" s="228">
        <f t="shared" si="2559"/>
        <v>0</v>
      </c>
      <c r="G8529" s="286">
        <f>ROUND(E8529*F8529,2)</f>
        <v>0</v>
      </c>
    </row>
    <row r="8530" spans="1:7" s="229" customFormat="1" ht="24" customHeight="1" x14ac:dyDescent="0.2">
      <c r="A8530" s="224" t="str">
        <f t="shared" si="2556"/>
        <v/>
      </c>
      <c r="B8530" s="222">
        <f t="shared" si="2557"/>
        <v>0</v>
      </c>
      <c r="C8530" s="223"/>
      <c r="D8530" s="224" t="str">
        <f t="shared" si="2558"/>
        <v/>
      </c>
      <c r="E8530" s="225"/>
      <c r="F8530" s="228">
        <f t="shared" si="2559"/>
        <v>0</v>
      </c>
      <c r="G8530" s="286">
        <f t="shared" ref="G8530:G8535" si="2560">ROUND(E8530*F8530,2)</f>
        <v>0</v>
      </c>
    </row>
    <row r="8531" spans="1:7" s="229" customFormat="1" ht="24" customHeight="1" x14ac:dyDescent="0.2">
      <c r="A8531" s="224" t="str">
        <f t="shared" si="2556"/>
        <v/>
      </c>
      <c r="B8531" s="222">
        <f t="shared" si="2557"/>
        <v>0</v>
      </c>
      <c r="C8531" s="223"/>
      <c r="D8531" s="224" t="str">
        <f t="shared" si="2558"/>
        <v/>
      </c>
      <c r="E8531" s="225"/>
      <c r="F8531" s="228">
        <f t="shared" si="2559"/>
        <v>0</v>
      </c>
      <c r="G8531" s="286">
        <f t="shared" si="2560"/>
        <v>0</v>
      </c>
    </row>
    <row r="8532" spans="1:7" s="229" customFormat="1" ht="24" customHeight="1" x14ac:dyDescent="0.2">
      <c r="A8532" s="224" t="str">
        <f t="shared" si="2556"/>
        <v/>
      </c>
      <c r="B8532" s="222">
        <f t="shared" si="2557"/>
        <v>0</v>
      </c>
      <c r="C8532" s="223"/>
      <c r="D8532" s="224" t="str">
        <f t="shared" si="2558"/>
        <v/>
      </c>
      <c r="E8532" s="225"/>
      <c r="F8532" s="226">
        <f t="shared" si="2559"/>
        <v>0</v>
      </c>
      <c r="G8532" s="286">
        <f t="shared" si="2560"/>
        <v>0</v>
      </c>
    </row>
    <row r="8533" spans="1:7" s="229" customFormat="1" ht="24" customHeight="1" x14ac:dyDescent="0.2">
      <c r="A8533" s="224" t="str">
        <f t="shared" si="2556"/>
        <v/>
      </c>
      <c r="B8533" s="222">
        <f t="shared" si="2557"/>
        <v>0</v>
      </c>
      <c r="C8533" s="223"/>
      <c r="D8533" s="224" t="str">
        <f t="shared" si="2558"/>
        <v/>
      </c>
      <c r="E8533" s="225"/>
      <c r="F8533" s="226">
        <f t="shared" si="2559"/>
        <v>0</v>
      </c>
      <c r="G8533" s="286">
        <f t="shared" si="2560"/>
        <v>0</v>
      </c>
    </row>
    <row r="8534" spans="1:7" s="229" customFormat="1" ht="24" customHeight="1" x14ac:dyDescent="0.2">
      <c r="A8534" s="224" t="str">
        <f t="shared" si="2556"/>
        <v/>
      </c>
      <c r="B8534" s="222">
        <f t="shared" si="2557"/>
        <v>0</v>
      </c>
      <c r="C8534" s="223"/>
      <c r="D8534" s="224" t="str">
        <f t="shared" si="2558"/>
        <v/>
      </c>
      <c r="E8534" s="225"/>
      <c r="F8534" s="226">
        <f t="shared" si="2559"/>
        <v>0</v>
      </c>
      <c r="G8534" s="286">
        <f t="shared" si="2560"/>
        <v>0</v>
      </c>
    </row>
    <row r="8535" spans="1:7" s="229" customFormat="1" ht="24" customHeight="1" x14ac:dyDescent="0.2">
      <c r="A8535" s="224" t="str">
        <f t="shared" si="2556"/>
        <v/>
      </c>
      <c r="B8535" s="222">
        <f t="shared" si="2557"/>
        <v>0</v>
      </c>
      <c r="C8535" s="223"/>
      <c r="D8535" s="224" t="str">
        <f t="shared" si="2558"/>
        <v/>
      </c>
      <c r="E8535" s="225"/>
      <c r="F8535" s="226">
        <f t="shared" si="2559"/>
        <v>0</v>
      </c>
      <c r="G8535" s="286">
        <f t="shared" si="2560"/>
        <v>0</v>
      </c>
    </row>
    <row r="8536" spans="1:7" ht="24" customHeight="1" x14ac:dyDescent="0.2">
      <c r="A8536" s="287"/>
      <c r="D8536" s="97"/>
      <c r="E8536" s="98"/>
      <c r="F8536" s="273" t="s">
        <v>32</v>
      </c>
      <c r="G8536" s="288">
        <f>SUBTOTAL(9,G8528:G8535)</f>
        <v>0</v>
      </c>
    </row>
    <row r="8537" spans="1:7" ht="24" customHeight="1" x14ac:dyDescent="0.2">
      <c r="A8537" s="287"/>
      <c r="C8537" s="107" t="s">
        <v>606</v>
      </c>
      <c r="D8537" s="97"/>
      <c r="E8537" s="98"/>
      <c r="G8537" s="289"/>
    </row>
    <row r="8538" spans="1:7" s="229" customFormat="1" ht="24" customHeight="1" x14ac:dyDescent="0.2">
      <c r="A8538" s="224" t="str">
        <f t="shared" ref="A8538:A8546" si="2561">IFERROR(VLOOKUP(C8538,Tabla_Insumos,4,FALSE),"")</f>
        <v/>
      </c>
      <c r="B8538" s="222" t="str">
        <f t="shared" ref="B8538:B8546" si="2562">IFERROR(VLOOKUP(C8538,Tabla_Insumos,5,FALSE),"")</f>
        <v/>
      </c>
      <c r="C8538" s="223"/>
      <c r="D8538" s="224" t="str">
        <f t="shared" ref="D8538:D8546" si="2563">IFERROR(VLOOKUP(C8538,Tabla_Insumos,2,FALSE),"")</f>
        <v/>
      </c>
      <c r="E8538" s="225"/>
      <c r="F8538" s="226">
        <f t="shared" ref="F8538:F8546" si="2564">IFERROR(VLOOKUP(C8538,Tabla_Insumos,3,FALSE),0)</f>
        <v>0</v>
      </c>
      <c r="G8538" s="286">
        <f t="shared" ref="G8538:G8546" si="2565">ROUND(E8538*F8538,2)</f>
        <v>0</v>
      </c>
    </row>
    <row r="8539" spans="1:7" s="229" customFormat="1" ht="24" customHeight="1" x14ac:dyDescent="0.2">
      <c r="A8539" s="224" t="str">
        <f t="shared" si="2561"/>
        <v/>
      </c>
      <c r="B8539" s="222" t="str">
        <f t="shared" si="2562"/>
        <v/>
      </c>
      <c r="C8539" s="223"/>
      <c r="D8539" s="224" t="str">
        <f t="shared" si="2563"/>
        <v/>
      </c>
      <c r="E8539" s="225"/>
      <c r="F8539" s="226">
        <f t="shared" si="2564"/>
        <v>0</v>
      </c>
      <c r="G8539" s="286">
        <f t="shared" si="2565"/>
        <v>0</v>
      </c>
    </row>
    <row r="8540" spans="1:7" s="229" customFormat="1" ht="24" customHeight="1" x14ac:dyDescent="0.2">
      <c r="A8540" s="224" t="str">
        <f t="shared" si="2561"/>
        <v/>
      </c>
      <c r="B8540" s="222" t="str">
        <f t="shared" si="2562"/>
        <v/>
      </c>
      <c r="C8540" s="223"/>
      <c r="D8540" s="224" t="str">
        <f t="shared" si="2563"/>
        <v/>
      </c>
      <c r="E8540" s="225"/>
      <c r="F8540" s="226">
        <f t="shared" si="2564"/>
        <v>0</v>
      </c>
      <c r="G8540" s="286">
        <f t="shared" si="2565"/>
        <v>0</v>
      </c>
    </row>
    <row r="8541" spans="1:7" s="229" customFormat="1" ht="24" customHeight="1" x14ac:dyDescent="0.2">
      <c r="A8541" s="224" t="str">
        <f t="shared" si="2561"/>
        <v/>
      </c>
      <c r="B8541" s="222" t="str">
        <f t="shared" si="2562"/>
        <v/>
      </c>
      <c r="C8541" s="223"/>
      <c r="D8541" s="224" t="str">
        <f t="shared" si="2563"/>
        <v/>
      </c>
      <c r="E8541" s="225"/>
      <c r="F8541" s="226">
        <f t="shared" si="2564"/>
        <v>0</v>
      </c>
      <c r="G8541" s="286">
        <f t="shared" si="2565"/>
        <v>0</v>
      </c>
    </row>
    <row r="8542" spans="1:7" s="229" customFormat="1" ht="24" customHeight="1" x14ac:dyDescent="0.2">
      <c r="A8542" s="224" t="str">
        <f t="shared" si="2561"/>
        <v/>
      </c>
      <c r="B8542" s="222" t="str">
        <f t="shared" si="2562"/>
        <v/>
      </c>
      <c r="C8542" s="223"/>
      <c r="D8542" s="224" t="str">
        <f t="shared" si="2563"/>
        <v/>
      </c>
      <c r="E8542" s="225"/>
      <c r="F8542" s="226">
        <f t="shared" si="2564"/>
        <v>0</v>
      </c>
      <c r="G8542" s="286">
        <f t="shared" si="2565"/>
        <v>0</v>
      </c>
    </row>
    <row r="8543" spans="1:7" s="229" customFormat="1" ht="24" customHeight="1" x14ac:dyDescent="0.2">
      <c r="A8543" s="224" t="str">
        <f t="shared" si="2561"/>
        <v/>
      </c>
      <c r="B8543" s="222" t="str">
        <f t="shared" si="2562"/>
        <v/>
      </c>
      <c r="C8543" s="223"/>
      <c r="D8543" s="224" t="str">
        <f t="shared" si="2563"/>
        <v/>
      </c>
      <c r="E8543" s="225"/>
      <c r="F8543" s="226">
        <f t="shared" si="2564"/>
        <v>0</v>
      </c>
      <c r="G8543" s="286">
        <f t="shared" si="2565"/>
        <v>0</v>
      </c>
    </row>
    <row r="8544" spans="1:7" s="229" customFormat="1" ht="24" customHeight="1" x14ac:dyDescent="0.2">
      <c r="A8544" s="224" t="str">
        <f t="shared" si="2561"/>
        <v/>
      </c>
      <c r="B8544" s="222" t="str">
        <f t="shared" si="2562"/>
        <v/>
      </c>
      <c r="C8544" s="223"/>
      <c r="D8544" s="224" t="str">
        <f t="shared" si="2563"/>
        <v/>
      </c>
      <c r="E8544" s="225"/>
      <c r="F8544" s="226">
        <f t="shared" si="2564"/>
        <v>0</v>
      </c>
      <c r="G8544" s="286">
        <f t="shared" si="2565"/>
        <v>0</v>
      </c>
    </row>
    <row r="8545" spans="1:123" s="229" customFormat="1" ht="24" customHeight="1" x14ac:dyDescent="0.2">
      <c r="A8545" s="224" t="str">
        <f t="shared" si="2561"/>
        <v/>
      </c>
      <c r="B8545" s="222" t="str">
        <f t="shared" si="2562"/>
        <v/>
      </c>
      <c r="C8545" s="223"/>
      <c r="D8545" s="224" t="str">
        <f t="shared" si="2563"/>
        <v/>
      </c>
      <c r="E8545" s="225"/>
      <c r="F8545" s="226">
        <f t="shared" si="2564"/>
        <v>0</v>
      </c>
      <c r="G8545" s="286">
        <f t="shared" si="2565"/>
        <v>0</v>
      </c>
    </row>
    <row r="8546" spans="1:123" s="229" customFormat="1" ht="24" customHeight="1" x14ac:dyDescent="0.2">
      <c r="A8546" s="224" t="str">
        <f t="shared" si="2561"/>
        <v/>
      </c>
      <c r="B8546" s="222" t="str">
        <f t="shared" si="2562"/>
        <v/>
      </c>
      <c r="C8546" s="223"/>
      <c r="D8546" s="224" t="str">
        <f t="shared" si="2563"/>
        <v/>
      </c>
      <c r="E8546" s="225"/>
      <c r="F8546" s="226">
        <f t="shared" si="2564"/>
        <v>0</v>
      </c>
      <c r="G8546" s="286">
        <f t="shared" si="2565"/>
        <v>0</v>
      </c>
    </row>
    <row r="8547" spans="1:123" ht="24" customHeight="1" x14ac:dyDescent="0.2">
      <c r="A8547" s="290"/>
      <c r="B8547" s="97"/>
      <c r="D8547" s="97"/>
      <c r="E8547" s="98"/>
      <c r="F8547" s="273" t="s">
        <v>33</v>
      </c>
      <c r="G8547" s="288">
        <f>SUBTOTAL(9,G8538:G8546)</f>
        <v>0</v>
      </c>
    </row>
    <row r="8548" spans="1:123" ht="24" customHeight="1" x14ac:dyDescent="0.2">
      <c r="A8548" s="291"/>
      <c r="B8548" s="97"/>
      <c r="D8548" s="97"/>
      <c r="E8548" s="98"/>
      <c r="G8548" s="289"/>
    </row>
    <row r="8549" spans="1:123" ht="24" customHeight="1" x14ac:dyDescent="0.2">
      <c r="A8549" s="292" t="str">
        <f>B8507</f>
        <v/>
      </c>
      <c r="B8549" s="293" t="str">
        <f>C8507</f>
        <v/>
      </c>
      <c r="C8549" s="104"/>
      <c r="D8549" s="104" t="s">
        <v>34</v>
      </c>
      <c r="E8549" s="105"/>
      <c r="F8549" s="295" t="s">
        <v>35</v>
      </c>
      <c r="G8549" s="294">
        <f>SUBTOTAL(9,G8512:G8548)</f>
        <v>0</v>
      </c>
    </row>
    <row r="8551" spans="1:123" ht="24" customHeight="1" x14ac:dyDescent="0.2">
      <c r="A8551" s="274" t="s">
        <v>37</v>
      </c>
      <c r="B8551" s="275"/>
      <c r="C8551" s="275"/>
      <c r="D8551" s="275"/>
      <c r="E8551" s="275"/>
      <c r="F8551" s="275"/>
      <c r="G8551" s="276"/>
    </row>
    <row r="8552" spans="1:123" ht="24" customHeight="1" x14ac:dyDescent="0.2">
      <c r="A8552" s="277" t="s">
        <v>602</v>
      </c>
      <c r="B8552" s="93" t="str">
        <f>Comitente</f>
        <v>DIRECCION PROVINCIAL DE ESPACIOS VERDES</v>
      </c>
      <c r="C8552" s="89"/>
      <c r="D8552" s="94"/>
      <c r="E8552" s="94"/>
      <c r="F8552" s="95"/>
      <c r="G8552" s="278"/>
    </row>
    <row r="8553" spans="1:123" ht="24" customHeight="1" x14ac:dyDescent="0.2">
      <c r="A8553" s="277" t="s">
        <v>603</v>
      </c>
      <c r="B8553" s="93">
        <f>Contratista</f>
        <v>0</v>
      </c>
      <c r="C8553" s="90"/>
      <c r="D8553" s="90"/>
      <c r="E8553" s="90"/>
      <c r="F8553" s="96"/>
      <c r="G8553" s="279"/>
    </row>
    <row r="8554" spans="1:123" ht="24" customHeight="1" x14ac:dyDescent="0.2">
      <c r="A8554" s="277" t="s">
        <v>24</v>
      </c>
      <c r="B8554" s="93" t="str">
        <f>Obra</f>
        <v>EXTRACCION DE MANGRULLO EXISTENTE, PROVISION DE NUEVO MANGRULLO Y REFUNCIONALIZACION DE JUEGOS DE NIÑOS EN PARQUE DE MAYO</v>
      </c>
      <c r="C8554" s="90"/>
      <c r="D8554" s="90"/>
      <c r="E8554" s="90"/>
      <c r="F8554" s="96" t="s">
        <v>38</v>
      </c>
      <c r="G8554" s="280">
        <f>Fecha_Base</f>
        <v>44865</v>
      </c>
    </row>
    <row r="8555" spans="1:123" ht="24" customHeight="1" x14ac:dyDescent="0.2">
      <c r="A8555" s="281" t="s">
        <v>601</v>
      </c>
      <c r="B8555" s="91" t="str">
        <f>Ubicación</f>
        <v>CAPITAL</v>
      </c>
      <c r="C8555" s="91"/>
      <c r="D8555" s="97"/>
      <c r="E8555" s="98"/>
      <c r="G8555" s="282"/>
    </row>
    <row r="8556" spans="1:123" ht="24" customHeight="1" x14ac:dyDescent="0.2">
      <c r="A8556" s="281" t="s">
        <v>39</v>
      </c>
      <c r="B8556" s="100" t="str">
        <f>IFERROR(VALUE(LEFT(B8557,FIND(".",B8557)-1)),"")</f>
        <v/>
      </c>
      <c r="C8556" s="92" t="str">
        <f>IFERROR(VLOOKUP(B8556,Tabla_CyP,2,FALSE),"")</f>
        <v/>
      </c>
      <c r="E8556" s="98"/>
      <c r="G8556" s="282"/>
    </row>
    <row r="8557" spans="1:123" ht="24" customHeight="1" x14ac:dyDescent="0.2">
      <c r="A8557" s="281" t="s">
        <v>25</v>
      </c>
      <c r="B8557" s="101" t="str">
        <f>IFERROR(VLOOKUP(COUNTIF($A$1:A8557,"ANALISIS DE PRECIOS"),Tabla_NumeroItem,2,FALSE),"")</f>
        <v/>
      </c>
      <c r="C8557" s="92" t="str">
        <f>IFERROR(VLOOKUP(B8557,Tabla_CyP,2,FALSE),"")</f>
        <v/>
      </c>
      <c r="D8557" s="97"/>
      <c r="E8557" s="98"/>
      <c r="F8557" s="96" t="s">
        <v>26</v>
      </c>
      <c r="G8557" s="283" t="str">
        <f>IFERROR(VLOOKUP(B8557,Tabla_CyP,4,FALSE),"")</f>
        <v/>
      </c>
    </row>
    <row r="8558" spans="1:123" ht="24" customHeight="1" x14ac:dyDescent="0.2">
      <c r="A8558" s="281"/>
      <c r="B8558" s="91"/>
      <c r="D8558" s="97"/>
      <c r="E8558" s="98"/>
      <c r="G8558" s="282"/>
    </row>
    <row r="8559" spans="1:123" ht="24" customHeight="1" x14ac:dyDescent="0.2">
      <c r="A8559" s="334" t="s">
        <v>507</v>
      </c>
      <c r="B8559" s="335"/>
      <c r="C8559" s="336" t="s">
        <v>0</v>
      </c>
      <c r="D8559" s="336" t="s">
        <v>27</v>
      </c>
      <c r="E8559" s="338" t="s">
        <v>28</v>
      </c>
      <c r="F8559" s="340" t="s">
        <v>29</v>
      </c>
      <c r="G8559" s="340" t="s">
        <v>30</v>
      </c>
    </row>
    <row r="8560" spans="1:123" s="97" customFormat="1" ht="24" customHeight="1" x14ac:dyDescent="0.2">
      <c r="A8560" s="102" t="s">
        <v>508</v>
      </c>
      <c r="B8560" s="102" t="s">
        <v>509</v>
      </c>
      <c r="C8560" s="337"/>
      <c r="D8560" s="337"/>
      <c r="E8560" s="339"/>
      <c r="F8560" s="341"/>
      <c r="G8560" s="341"/>
      <c r="H8560" s="230"/>
      <c r="I8560" s="230"/>
      <c r="J8560" s="230"/>
      <c r="K8560" s="230"/>
      <c r="L8560" s="230"/>
      <c r="M8560" s="230"/>
      <c r="N8560" s="230"/>
      <c r="O8560" s="230"/>
      <c r="P8560" s="230"/>
      <c r="Q8560" s="230"/>
      <c r="R8560" s="230"/>
      <c r="S8560" s="230"/>
      <c r="T8560" s="230"/>
      <c r="U8560" s="230"/>
      <c r="V8560" s="230"/>
      <c r="W8560" s="230"/>
      <c r="X8560" s="230"/>
      <c r="Y8560" s="230"/>
      <c r="Z8560" s="230"/>
      <c r="AA8560" s="230"/>
      <c r="AB8560" s="230"/>
      <c r="AC8560" s="230"/>
      <c r="AD8560" s="230"/>
      <c r="AE8560" s="230"/>
      <c r="AF8560" s="230"/>
      <c r="AG8560" s="230"/>
      <c r="AH8560" s="230"/>
      <c r="AI8560" s="230"/>
      <c r="AJ8560" s="230"/>
      <c r="AK8560" s="230"/>
      <c r="AL8560" s="230"/>
      <c r="AM8560" s="230"/>
      <c r="AN8560" s="230"/>
      <c r="AO8560" s="230"/>
      <c r="AP8560" s="230"/>
      <c r="AQ8560" s="230"/>
      <c r="AR8560" s="230"/>
      <c r="AS8560" s="230"/>
      <c r="AT8560" s="230"/>
      <c r="AU8560" s="230"/>
      <c r="AV8560" s="230"/>
      <c r="AW8560" s="230"/>
      <c r="AX8560" s="230"/>
      <c r="AY8560" s="230"/>
      <c r="AZ8560" s="230"/>
      <c r="BA8560" s="230"/>
      <c r="BB8560" s="230"/>
      <c r="BC8560" s="230"/>
      <c r="BD8560" s="230"/>
      <c r="BE8560" s="230"/>
      <c r="BF8560" s="230"/>
      <c r="BG8560" s="230"/>
      <c r="BH8560" s="230"/>
      <c r="BI8560" s="230"/>
      <c r="BJ8560" s="230"/>
      <c r="BK8560" s="230"/>
      <c r="BL8560" s="230"/>
      <c r="BM8560" s="230"/>
      <c r="BN8560" s="230"/>
      <c r="BO8560" s="230"/>
      <c r="BP8560" s="230"/>
      <c r="BQ8560" s="230"/>
      <c r="BR8560" s="230"/>
      <c r="BS8560" s="230"/>
      <c r="BT8560" s="230"/>
      <c r="BU8560" s="230"/>
      <c r="BV8560" s="230"/>
      <c r="BW8560" s="230"/>
      <c r="BX8560" s="230"/>
      <c r="BY8560" s="230"/>
      <c r="BZ8560" s="230"/>
      <c r="CA8560" s="230"/>
      <c r="CB8560" s="230"/>
      <c r="CC8560" s="230"/>
      <c r="CD8560" s="230"/>
      <c r="CE8560" s="230"/>
      <c r="CF8560" s="230"/>
      <c r="CG8560" s="230"/>
      <c r="CH8560" s="230"/>
      <c r="CI8560" s="230"/>
      <c r="CJ8560" s="230"/>
      <c r="CK8560" s="230"/>
      <c r="CL8560" s="230"/>
      <c r="CM8560" s="230"/>
      <c r="CN8560" s="230"/>
      <c r="CO8560" s="230"/>
      <c r="CP8560" s="230"/>
      <c r="CQ8560" s="230"/>
      <c r="CR8560" s="230"/>
      <c r="CS8560" s="230"/>
      <c r="CT8560" s="230"/>
      <c r="CU8560" s="230"/>
      <c r="CV8560" s="230"/>
      <c r="CW8560" s="230"/>
      <c r="CX8560" s="230"/>
      <c r="CY8560" s="230"/>
      <c r="CZ8560" s="230"/>
      <c r="DA8560" s="230"/>
      <c r="DB8560" s="230"/>
      <c r="DC8560" s="230"/>
      <c r="DD8560" s="230"/>
      <c r="DE8560" s="230"/>
      <c r="DF8560" s="230"/>
      <c r="DG8560" s="230"/>
      <c r="DH8560" s="230"/>
      <c r="DI8560" s="230"/>
      <c r="DJ8560" s="230"/>
      <c r="DK8560" s="230"/>
      <c r="DL8560" s="230"/>
      <c r="DM8560" s="230"/>
      <c r="DN8560" s="230"/>
      <c r="DO8560" s="230"/>
      <c r="DP8560" s="230"/>
      <c r="DQ8560" s="230"/>
      <c r="DR8560" s="230"/>
      <c r="DS8560" s="230"/>
    </row>
    <row r="8561" spans="1:7" ht="24" customHeight="1" x14ac:dyDescent="0.2">
      <c r="A8561" s="284"/>
      <c r="B8561" s="103"/>
      <c r="C8561" s="143" t="s">
        <v>604</v>
      </c>
      <c r="D8561" s="104"/>
      <c r="E8561" s="105"/>
      <c r="F8561" s="106"/>
      <c r="G8561" s="285"/>
    </row>
    <row r="8562" spans="1:7" s="229" customFormat="1" ht="24" customHeight="1" x14ac:dyDescent="0.2">
      <c r="A8562" s="224" t="str">
        <f t="shared" ref="A8562:A8575" si="2566">IFERROR(VLOOKUP(C8562,Tabla_Insumos,4,FALSE),"")</f>
        <v/>
      </c>
      <c r="B8562" s="222" t="str">
        <f>IFERROR(VLOOKUP(C8562,Tabla_Insumos,5,FALSE),"")</f>
        <v/>
      </c>
      <c r="C8562" s="223"/>
      <c r="D8562" s="224" t="str">
        <f t="shared" ref="D8562:D8575" si="2567">IFERROR(VLOOKUP(C8562,Tabla_Insumos,2,FALSE),"")</f>
        <v/>
      </c>
      <c r="E8562" s="225"/>
      <c r="F8562" s="226">
        <f t="shared" ref="F8562:F8575" si="2568">IFERROR(VLOOKUP(C8562,Tabla_Insumos,3,FALSE),0)</f>
        <v>0</v>
      </c>
      <c r="G8562" s="286">
        <f>ROUND(E8562*F8562,2)</f>
        <v>0</v>
      </c>
    </row>
    <row r="8563" spans="1:7" s="229" customFormat="1" ht="24" customHeight="1" x14ac:dyDescent="0.2">
      <c r="A8563" s="224" t="str">
        <f t="shared" si="2566"/>
        <v/>
      </c>
      <c r="B8563" s="222" t="str">
        <f t="shared" ref="B8563:B8575" si="2569">IFERROR(VLOOKUP(C8563,Tabla_Insumos,5,FALSE),"")</f>
        <v/>
      </c>
      <c r="C8563" s="223"/>
      <c r="D8563" s="224" t="str">
        <f t="shared" si="2567"/>
        <v/>
      </c>
      <c r="E8563" s="225"/>
      <c r="F8563" s="226">
        <f t="shared" si="2568"/>
        <v>0</v>
      </c>
      <c r="G8563" s="286">
        <f t="shared" ref="G8563:G8575" si="2570">ROUND(E8563*F8563,2)</f>
        <v>0</v>
      </c>
    </row>
    <row r="8564" spans="1:7" s="229" customFormat="1" ht="24" customHeight="1" x14ac:dyDescent="0.2">
      <c r="A8564" s="224" t="str">
        <f t="shared" si="2566"/>
        <v/>
      </c>
      <c r="B8564" s="222" t="str">
        <f t="shared" si="2569"/>
        <v/>
      </c>
      <c r="C8564" s="223"/>
      <c r="D8564" s="224" t="str">
        <f t="shared" si="2567"/>
        <v/>
      </c>
      <c r="E8564" s="225"/>
      <c r="F8564" s="226">
        <f t="shared" si="2568"/>
        <v>0</v>
      </c>
      <c r="G8564" s="286">
        <f t="shared" si="2570"/>
        <v>0</v>
      </c>
    </row>
    <row r="8565" spans="1:7" s="229" customFormat="1" ht="24" customHeight="1" x14ac:dyDescent="0.2">
      <c r="A8565" s="224" t="str">
        <f t="shared" si="2566"/>
        <v/>
      </c>
      <c r="B8565" s="222" t="str">
        <f t="shared" si="2569"/>
        <v/>
      </c>
      <c r="C8565" s="223"/>
      <c r="D8565" s="224" t="str">
        <f t="shared" si="2567"/>
        <v/>
      </c>
      <c r="E8565" s="225"/>
      <c r="F8565" s="226">
        <f t="shared" si="2568"/>
        <v>0</v>
      </c>
      <c r="G8565" s="286">
        <f t="shared" si="2570"/>
        <v>0</v>
      </c>
    </row>
    <row r="8566" spans="1:7" s="229" customFormat="1" ht="24" customHeight="1" x14ac:dyDescent="0.2">
      <c r="A8566" s="224" t="str">
        <f t="shared" si="2566"/>
        <v/>
      </c>
      <c r="B8566" s="222" t="str">
        <f t="shared" si="2569"/>
        <v/>
      </c>
      <c r="C8566" s="223"/>
      <c r="D8566" s="224" t="str">
        <f t="shared" si="2567"/>
        <v/>
      </c>
      <c r="E8566" s="225"/>
      <c r="F8566" s="226">
        <f t="shared" si="2568"/>
        <v>0</v>
      </c>
      <c r="G8566" s="286">
        <f t="shared" si="2570"/>
        <v>0</v>
      </c>
    </row>
    <row r="8567" spans="1:7" s="229" customFormat="1" ht="24" customHeight="1" x14ac:dyDescent="0.2">
      <c r="A8567" s="224" t="str">
        <f t="shared" si="2566"/>
        <v/>
      </c>
      <c r="B8567" s="222" t="str">
        <f t="shared" si="2569"/>
        <v/>
      </c>
      <c r="C8567" s="223"/>
      <c r="D8567" s="224" t="str">
        <f t="shared" si="2567"/>
        <v/>
      </c>
      <c r="E8567" s="225"/>
      <c r="F8567" s="226">
        <f t="shared" si="2568"/>
        <v>0</v>
      </c>
      <c r="G8567" s="286">
        <f t="shared" si="2570"/>
        <v>0</v>
      </c>
    </row>
    <row r="8568" spans="1:7" s="229" customFormat="1" ht="24" customHeight="1" x14ac:dyDescent="0.2">
      <c r="A8568" s="224" t="str">
        <f t="shared" si="2566"/>
        <v/>
      </c>
      <c r="B8568" s="222" t="str">
        <f t="shared" si="2569"/>
        <v/>
      </c>
      <c r="C8568" s="223"/>
      <c r="D8568" s="224" t="str">
        <f t="shared" si="2567"/>
        <v/>
      </c>
      <c r="E8568" s="225"/>
      <c r="F8568" s="226">
        <f t="shared" si="2568"/>
        <v>0</v>
      </c>
      <c r="G8568" s="286">
        <f t="shared" si="2570"/>
        <v>0</v>
      </c>
    </row>
    <row r="8569" spans="1:7" s="229" customFormat="1" ht="24" customHeight="1" x14ac:dyDescent="0.2">
      <c r="A8569" s="224" t="str">
        <f t="shared" si="2566"/>
        <v/>
      </c>
      <c r="B8569" s="222" t="str">
        <f t="shared" si="2569"/>
        <v/>
      </c>
      <c r="C8569" s="223"/>
      <c r="D8569" s="224" t="str">
        <f t="shared" si="2567"/>
        <v/>
      </c>
      <c r="E8569" s="225"/>
      <c r="F8569" s="226">
        <f t="shared" si="2568"/>
        <v>0</v>
      </c>
      <c r="G8569" s="286">
        <f t="shared" si="2570"/>
        <v>0</v>
      </c>
    </row>
    <row r="8570" spans="1:7" s="229" customFormat="1" ht="24" customHeight="1" x14ac:dyDescent="0.2">
      <c r="A8570" s="224" t="str">
        <f t="shared" si="2566"/>
        <v/>
      </c>
      <c r="B8570" s="222" t="str">
        <f t="shared" si="2569"/>
        <v/>
      </c>
      <c r="C8570" s="223"/>
      <c r="D8570" s="224" t="str">
        <f t="shared" si="2567"/>
        <v/>
      </c>
      <c r="E8570" s="225"/>
      <c r="F8570" s="226">
        <f t="shared" si="2568"/>
        <v>0</v>
      </c>
      <c r="G8570" s="286">
        <f t="shared" si="2570"/>
        <v>0</v>
      </c>
    </row>
    <row r="8571" spans="1:7" s="229" customFormat="1" ht="24" customHeight="1" x14ac:dyDescent="0.2">
      <c r="A8571" s="224" t="str">
        <f t="shared" si="2566"/>
        <v/>
      </c>
      <c r="B8571" s="222" t="str">
        <f t="shared" si="2569"/>
        <v/>
      </c>
      <c r="C8571" s="223"/>
      <c r="D8571" s="224" t="str">
        <f t="shared" si="2567"/>
        <v/>
      </c>
      <c r="E8571" s="225"/>
      <c r="F8571" s="226">
        <f t="shared" si="2568"/>
        <v>0</v>
      </c>
      <c r="G8571" s="286">
        <f t="shared" si="2570"/>
        <v>0</v>
      </c>
    </row>
    <row r="8572" spans="1:7" s="229" customFormat="1" ht="24" customHeight="1" x14ac:dyDescent="0.2">
      <c r="A8572" s="224" t="str">
        <f t="shared" si="2566"/>
        <v/>
      </c>
      <c r="B8572" s="222" t="str">
        <f t="shared" si="2569"/>
        <v/>
      </c>
      <c r="C8572" s="223"/>
      <c r="D8572" s="224" t="str">
        <f t="shared" si="2567"/>
        <v/>
      </c>
      <c r="E8572" s="225"/>
      <c r="F8572" s="226">
        <f t="shared" si="2568"/>
        <v>0</v>
      </c>
      <c r="G8572" s="286">
        <f t="shared" si="2570"/>
        <v>0</v>
      </c>
    </row>
    <row r="8573" spans="1:7" s="229" customFormat="1" ht="24" customHeight="1" x14ac:dyDescent="0.2">
      <c r="A8573" s="224" t="str">
        <f t="shared" si="2566"/>
        <v/>
      </c>
      <c r="B8573" s="222" t="str">
        <f t="shared" si="2569"/>
        <v/>
      </c>
      <c r="C8573" s="223"/>
      <c r="D8573" s="224" t="str">
        <f t="shared" si="2567"/>
        <v/>
      </c>
      <c r="E8573" s="225"/>
      <c r="F8573" s="226">
        <f t="shared" si="2568"/>
        <v>0</v>
      </c>
      <c r="G8573" s="286">
        <f t="shared" si="2570"/>
        <v>0</v>
      </c>
    </row>
    <row r="8574" spans="1:7" s="229" customFormat="1" ht="24" customHeight="1" x14ac:dyDescent="0.2">
      <c r="A8574" s="224" t="str">
        <f t="shared" si="2566"/>
        <v/>
      </c>
      <c r="B8574" s="222" t="str">
        <f t="shared" si="2569"/>
        <v/>
      </c>
      <c r="C8574" s="223"/>
      <c r="D8574" s="224" t="str">
        <f t="shared" si="2567"/>
        <v/>
      </c>
      <c r="E8574" s="225"/>
      <c r="F8574" s="226">
        <f t="shared" si="2568"/>
        <v>0</v>
      </c>
      <c r="G8574" s="286">
        <f t="shared" si="2570"/>
        <v>0</v>
      </c>
    </row>
    <row r="8575" spans="1:7" s="229" customFormat="1" ht="24" customHeight="1" x14ac:dyDescent="0.2">
      <c r="A8575" s="224" t="str">
        <f t="shared" si="2566"/>
        <v/>
      </c>
      <c r="B8575" s="222" t="str">
        <f t="shared" si="2569"/>
        <v/>
      </c>
      <c r="C8575" s="223"/>
      <c r="D8575" s="224" t="str">
        <f t="shared" si="2567"/>
        <v/>
      </c>
      <c r="E8575" s="225"/>
      <c r="F8575" s="227">
        <f t="shared" si="2568"/>
        <v>0</v>
      </c>
      <c r="G8575" s="286">
        <f t="shared" si="2570"/>
        <v>0</v>
      </c>
    </row>
    <row r="8576" spans="1:7" ht="24" customHeight="1" x14ac:dyDescent="0.2">
      <c r="A8576" s="287"/>
      <c r="D8576" s="97"/>
      <c r="E8576" s="98"/>
      <c r="F8576" s="273" t="s">
        <v>31</v>
      </c>
      <c r="G8576" s="288">
        <f>SUBTOTAL(9,G8562:G8575)</f>
        <v>0</v>
      </c>
    </row>
    <row r="8577" spans="1:7" ht="24" customHeight="1" x14ac:dyDescent="0.2">
      <c r="A8577" s="287"/>
      <c r="C8577" s="107" t="s">
        <v>605</v>
      </c>
      <c r="D8577" s="97"/>
      <c r="E8577" s="98"/>
      <c r="G8577" s="289"/>
    </row>
    <row r="8578" spans="1:7" s="229" customFormat="1" ht="24" customHeight="1" x14ac:dyDescent="0.2">
      <c r="A8578" s="224" t="str">
        <f t="shared" ref="A8578:A8585" si="2571">IFERROR(VLOOKUP(C8578,Tabla_Insumos,4,FALSE),"")</f>
        <v/>
      </c>
      <c r="B8578" s="222">
        <f t="shared" ref="B8578:B8585" si="2572">IFERROR(VLOOKUP(A8578,Tabla_Indices,5,FALSE),"")</f>
        <v>0</v>
      </c>
      <c r="C8578" s="223"/>
      <c r="D8578" s="224" t="str">
        <f t="shared" ref="D8578:D8585" si="2573">IFERROR(VLOOKUP(C8578,Tabla_Insumos,2,FALSE),"")</f>
        <v/>
      </c>
      <c r="E8578" s="225"/>
      <c r="F8578" s="228">
        <f t="shared" ref="F8578:F8585" si="2574">IFERROR(VLOOKUP(C8578,Tabla_Insumos,3,FALSE),0)</f>
        <v>0</v>
      </c>
      <c r="G8578" s="286">
        <f>ROUND(E8578*F8578,2)</f>
        <v>0</v>
      </c>
    </row>
    <row r="8579" spans="1:7" s="229" customFormat="1" ht="24" customHeight="1" x14ac:dyDescent="0.2">
      <c r="A8579" s="224" t="str">
        <f t="shared" si="2571"/>
        <v/>
      </c>
      <c r="B8579" s="222">
        <f t="shared" si="2572"/>
        <v>0</v>
      </c>
      <c r="C8579" s="223"/>
      <c r="D8579" s="224" t="str">
        <f t="shared" si="2573"/>
        <v/>
      </c>
      <c r="E8579" s="225"/>
      <c r="F8579" s="228">
        <f t="shared" si="2574"/>
        <v>0</v>
      </c>
      <c r="G8579" s="286">
        <f>ROUND(E8579*F8579,2)</f>
        <v>0</v>
      </c>
    </row>
    <row r="8580" spans="1:7" s="229" customFormat="1" ht="24" customHeight="1" x14ac:dyDescent="0.2">
      <c r="A8580" s="224" t="str">
        <f t="shared" si="2571"/>
        <v/>
      </c>
      <c r="B8580" s="222">
        <f t="shared" si="2572"/>
        <v>0</v>
      </c>
      <c r="C8580" s="223"/>
      <c r="D8580" s="224" t="str">
        <f t="shared" si="2573"/>
        <v/>
      </c>
      <c r="E8580" s="225"/>
      <c r="F8580" s="228">
        <f t="shared" si="2574"/>
        <v>0</v>
      </c>
      <c r="G8580" s="286">
        <f t="shared" ref="G8580:G8585" si="2575">ROUND(E8580*F8580,2)</f>
        <v>0</v>
      </c>
    </row>
    <row r="8581" spans="1:7" s="229" customFormat="1" ht="24" customHeight="1" x14ac:dyDescent="0.2">
      <c r="A8581" s="224" t="str">
        <f t="shared" si="2571"/>
        <v/>
      </c>
      <c r="B8581" s="222">
        <f t="shared" si="2572"/>
        <v>0</v>
      </c>
      <c r="C8581" s="223"/>
      <c r="D8581" s="224" t="str">
        <f t="shared" si="2573"/>
        <v/>
      </c>
      <c r="E8581" s="225"/>
      <c r="F8581" s="228">
        <f t="shared" si="2574"/>
        <v>0</v>
      </c>
      <c r="G8581" s="286">
        <f t="shared" si="2575"/>
        <v>0</v>
      </c>
    </row>
    <row r="8582" spans="1:7" s="229" customFormat="1" ht="24" customHeight="1" x14ac:dyDescent="0.2">
      <c r="A8582" s="224" t="str">
        <f t="shared" si="2571"/>
        <v/>
      </c>
      <c r="B8582" s="222">
        <f t="shared" si="2572"/>
        <v>0</v>
      </c>
      <c r="C8582" s="223"/>
      <c r="D8582" s="224" t="str">
        <f t="shared" si="2573"/>
        <v/>
      </c>
      <c r="E8582" s="225"/>
      <c r="F8582" s="226">
        <f t="shared" si="2574"/>
        <v>0</v>
      </c>
      <c r="G8582" s="286">
        <f t="shared" si="2575"/>
        <v>0</v>
      </c>
    </row>
    <row r="8583" spans="1:7" s="229" customFormat="1" ht="24" customHeight="1" x14ac:dyDescent="0.2">
      <c r="A8583" s="224" t="str">
        <f t="shared" si="2571"/>
        <v/>
      </c>
      <c r="B8583" s="222">
        <f t="shared" si="2572"/>
        <v>0</v>
      </c>
      <c r="C8583" s="223"/>
      <c r="D8583" s="224" t="str">
        <f t="shared" si="2573"/>
        <v/>
      </c>
      <c r="E8583" s="225"/>
      <c r="F8583" s="226">
        <f t="shared" si="2574"/>
        <v>0</v>
      </c>
      <c r="G8583" s="286">
        <f t="shared" si="2575"/>
        <v>0</v>
      </c>
    </row>
    <row r="8584" spans="1:7" s="229" customFormat="1" ht="24" customHeight="1" x14ac:dyDescent="0.2">
      <c r="A8584" s="224" t="str">
        <f t="shared" si="2571"/>
        <v/>
      </c>
      <c r="B8584" s="222">
        <f t="shared" si="2572"/>
        <v>0</v>
      </c>
      <c r="C8584" s="223"/>
      <c r="D8584" s="224" t="str">
        <f t="shared" si="2573"/>
        <v/>
      </c>
      <c r="E8584" s="225"/>
      <c r="F8584" s="226">
        <f t="shared" si="2574"/>
        <v>0</v>
      </c>
      <c r="G8584" s="286">
        <f t="shared" si="2575"/>
        <v>0</v>
      </c>
    </row>
    <row r="8585" spans="1:7" s="229" customFormat="1" ht="24" customHeight="1" x14ac:dyDescent="0.2">
      <c r="A8585" s="224" t="str">
        <f t="shared" si="2571"/>
        <v/>
      </c>
      <c r="B8585" s="222">
        <f t="shared" si="2572"/>
        <v>0</v>
      </c>
      <c r="C8585" s="223"/>
      <c r="D8585" s="224" t="str">
        <f t="shared" si="2573"/>
        <v/>
      </c>
      <c r="E8585" s="225"/>
      <c r="F8585" s="226">
        <f t="shared" si="2574"/>
        <v>0</v>
      </c>
      <c r="G8585" s="286">
        <f t="shared" si="2575"/>
        <v>0</v>
      </c>
    </row>
    <row r="8586" spans="1:7" ht="24" customHeight="1" x14ac:dyDescent="0.2">
      <c r="A8586" s="287"/>
      <c r="D8586" s="97"/>
      <c r="E8586" s="98"/>
      <c r="F8586" s="273" t="s">
        <v>32</v>
      </c>
      <c r="G8586" s="288">
        <f>SUBTOTAL(9,G8578:G8585)</f>
        <v>0</v>
      </c>
    </row>
    <row r="8587" spans="1:7" ht="24" customHeight="1" x14ac:dyDescent="0.2">
      <c r="A8587" s="287"/>
      <c r="C8587" s="107" t="s">
        <v>606</v>
      </c>
      <c r="D8587" s="97"/>
      <c r="E8587" s="98"/>
      <c r="G8587" s="289"/>
    </row>
    <row r="8588" spans="1:7" s="229" customFormat="1" ht="24" customHeight="1" x14ac:dyDescent="0.2">
      <c r="A8588" s="224" t="str">
        <f t="shared" ref="A8588:A8596" si="2576">IFERROR(VLOOKUP(C8588,Tabla_Insumos,4,FALSE),"")</f>
        <v/>
      </c>
      <c r="B8588" s="222" t="str">
        <f t="shared" ref="B8588:B8596" si="2577">IFERROR(VLOOKUP(C8588,Tabla_Insumos,5,FALSE),"")</f>
        <v/>
      </c>
      <c r="C8588" s="223"/>
      <c r="D8588" s="224" t="str">
        <f t="shared" ref="D8588:D8596" si="2578">IFERROR(VLOOKUP(C8588,Tabla_Insumos,2,FALSE),"")</f>
        <v/>
      </c>
      <c r="E8588" s="225"/>
      <c r="F8588" s="226">
        <f t="shared" ref="F8588:F8596" si="2579">IFERROR(VLOOKUP(C8588,Tabla_Insumos,3,FALSE),0)</f>
        <v>0</v>
      </c>
      <c r="G8588" s="286">
        <f t="shared" ref="G8588:G8596" si="2580">ROUND(E8588*F8588,2)</f>
        <v>0</v>
      </c>
    </row>
    <row r="8589" spans="1:7" s="229" customFormat="1" ht="24" customHeight="1" x14ac:dyDescent="0.2">
      <c r="A8589" s="224" t="str">
        <f t="shared" si="2576"/>
        <v/>
      </c>
      <c r="B8589" s="222" t="str">
        <f t="shared" si="2577"/>
        <v/>
      </c>
      <c r="C8589" s="223"/>
      <c r="D8589" s="224" t="str">
        <f t="shared" si="2578"/>
        <v/>
      </c>
      <c r="E8589" s="225"/>
      <c r="F8589" s="226">
        <f t="shared" si="2579"/>
        <v>0</v>
      </c>
      <c r="G8589" s="286">
        <f t="shared" si="2580"/>
        <v>0</v>
      </c>
    </row>
    <row r="8590" spans="1:7" s="229" customFormat="1" ht="24" customHeight="1" x14ac:dyDescent="0.2">
      <c r="A8590" s="224" t="str">
        <f t="shared" si="2576"/>
        <v/>
      </c>
      <c r="B8590" s="222" t="str">
        <f t="shared" si="2577"/>
        <v/>
      </c>
      <c r="C8590" s="223"/>
      <c r="D8590" s="224" t="str">
        <f t="shared" si="2578"/>
        <v/>
      </c>
      <c r="E8590" s="225"/>
      <c r="F8590" s="226">
        <f t="shared" si="2579"/>
        <v>0</v>
      </c>
      <c r="G8590" s="286">
        <f t="shared" si="2580"/>
        <v>0</v>
      </c>
    </row>
    <row r="8591" spans="1:7" s="229" customFormat="1" ht="24" customHeight="1" x14ac:dyDescent="0.2">
      <c r="A8591" s="224" t="str">
        <f t="shared" si="2576"/>
        <v/>
      </c>
      <c r="B8591" s="222" t="str">
        <f t="shared" si="2577"/>
        <v/>
      </c>
      <c r="C8591" s="223"/>
      <c r="D8591" s="224" t="str">
        <f t="shared" si="2578"/>
        <v/>
      </c>
      <c r="E8591" s="225"/>
      <c r="F8591" s="226">
        <f t="shared" si="2579"/>
        <v>0</v>
      </c>
      <c r="G8591" s="286">
        <f t="shared" si="2580"/>
        <v>0</v>
      </c>
    </row>
    <row r="8592" spans="1:7" s="229" customFormat="1" ht="24" customHeight="1" x14ac:dyDescent="0.2">
      <c r="A8592" s="224" t="str">
        <f t="shared" si="2576"/>
        <v/>
      </c>
      <c r="B8592" s="222" t="str">
        <f t="shared" si="2577"/>
        <v/>
      </c>
      <c r="C8592" s="223"/>
      <c r="D8592" s="224" t="str">
        <f t="shared" si="2578"/>
        <v/>
      </c>
      <c r="E8592" s="225"/>
      <c r="F8592" s="226">
        <f t="shared" si="2579"/>
        <v>0</v>
      </c>
      <c r="G8592" s="286">
        <f t="shared" si="2580"/>
        <v>0</v>
      </c>
    </row>
    <row r="8593" spans="1:7" s="229" customFormat="1" ht="24" customHeight="1" x14ac:dyDescent="0.2">
      <c r="A8593" s="224" t="str">
        <f t="shared" si="2576"/>
        <v/>
      </c>
      <c r="B8593" s="222" t="str">
        <f t="shared" si="2577"/>
        <v/>
      </c>
      <c r="C8593" s="223"/>
      <c r="D8593" s="224" t="str">
        <f t="shared" si="2578"/>
        <v/>
      </c>
      <c r="E8593" s="225"/>
      <c r="F8593" s="226">
        <f t="shared" si="2579"/>
        <v>0</v>
      </c>
      <c r="G8593" s="286">
        <f t="shared" si="2580"/>
        <v>0</v>
      </c>
    </row>
    <row r="8594" spans="1:7" s="229" customFormat="1" ht="24" customHeight="1" x14ac:dyDescent="0.2">
      <c r="A8594" s="224" t="str">
        <f t="shared" si="2576"/>
        <v/>
      </c>
      <c r="B8594" s="222" t="str">
        <f t="shared" si="2577"/>
        <v/>
      </c>
      <c r="C8594" s="223"/>
      <c r="D8594" s="224" t="str">
        <f t="shared" si="2578"/>
        <v/>
      </c>
      <c r="E8594" s="225"/>
      <c r="F8594" s="226">
        <f t="shared" si="2579"/>
        <v>0</v>
      </c>
      <c r="G8594" s="286">
        <f t="shared" si="2580"/>
        <v>0</v>
      </c>
    </row>
    <row r="8595" spans="1:7" s="229" customFormat="1" ht="24" customHeight="1" x14ac:dyDescent="0.2">
      <c r="A8595" s="224" t="str">
        <f t="shared" si="2576"/>
        <v/>
      </c>
      <c r="B8595" s="222" t="str">
        <f t="shared" si="2577"/>
        <v/>
      </c>
      <c r="C8595" s="223"/>
      <c r="D8595" s="224" t="str">
        <f t="shared" si="2578"/>
        <v/>
      </c>
      <c r="E8595" s="225"/>
      <c r="F8595" s="226">
        <f t="shared" si="2579"/>
        <v>0</v>
      </c>
      <c r="G8595" s="286">
        <f t="shared" si="2580"/>
        <v>0</v>
      </c>
    </row>
    <row r="8596" spans="1:7" s="229" customFormat="1" ht="24" customHeight="1" x14ac:dyDescent="0.2">
      <c r="A8596" s="224" t="str">
        <f t="shared" si="2576"/>
        <v/>
      </c>
      <c r="B8596" s="222" t="str">
        <f t="shared" si="2577"/>
        <v/>
      </c>
      <c r="C8596" s="223"/>
      <c r="D8596" s="224" t="str">
        <f t="shared" si="2578"/>
        <v/>
      </c>
      <c r="E8596" s="225"/>
      <c r="F8596" s="226">
        <f t="shared" si="2579"/>
        <v>0</v>
      </c>
      <c r="G8596" s="286">
        <f t="shared" si="2580"/>
        <v>0</v>
      </c>
    </row>
    <row r="8597" spans="1:7" ht="24" customHeight="1" x14ac:dyDescent="0.2">
      <c r="A8597" s="290"/>
      <c r="B8597" s="97"/>
      <c r="D8597" s="97"/>
      <c r="E8597" s="98"/>
      <c r="F8597" s="273" t="s">
        <v>33</v>
      </c>
      <c r="G8597" s="288">
        <f>SUBTOTAL(9,G8588:G8596)</f>
        <v>0</v>
      </c>
    </row>
    <row r="8598" spans="1:7" ht="24" customHeight="1" x14ac:dyDescent="0.2">
      <c r="A8598" s="291"/>
      <c r="B8598" s="97"/>
      <c r="D8598" s="97"/>
      <c r="E8598" s="98"/>
      <c r="G8598" s="289"/>
    </row>
    <row r="8599" spans="1:7" ht="24" customHeight="1" x14ac:dyDescent="0.2">
      <c r="A8599" s="292" t="str">
        <f>B8557</f>
        <v/>
      </c>
      <c r="B8599" s="293" t="str">
        <f>C8557</f>
        <v/>
      </c>
      <c r="C8599" s="104"/>
      <c r="D8599" s="104" t="s">
        <v>34</v>
      </c>
      <c r="E8599" s="105"/>
      <c r="F8599" s="295" t="s">
        <v>35</v>
      </c>
      <c r="G8599" s="294">
        <f>SUBTOTAL(9,G8562:G8598)</f>
        <v>0</v>
      </c>
    </row>
    <row r="8601" spans="1:7" ht="24" customHeight="1" x14ac:dyDescent="0.2">
      <c r="A8601" s="274" t="s">
        <v>37</v>
      </c>
      <c r="B8601" s="275"/>
      <c r="C8601" s="275"/>
      <c r="D8601" s="275"/>
      <c r="E8601" s="275"/>
      <c r="F8601" s="275"/>
      <c r="G8601" s="276"/>
    </row>
    <row r="8602" spans="1:7" ht="24" customHeight="1" x14ac:dyDescent="0.2">
      <c r="A8602" s="277" t="s">
        <v>602</v>
      </c>
      <c r="B8602" s="93" t="str">
        <f>Comitente</f>
        <v>DIRECCION PROVINCIAL DE ESPACIOS VERDES</v>
      </c>
      <c r="C8602" s="89"/>
      <c r="D8602" s="94"/>
      <c r="E8602" s="94"/>
      <c r="F8602" s="95"/>
      <c r="G8602" s="278"/>
    </row>
    <row r="8603" spans="1:7" ht="24" customHeight="1" x14ac:dyDescent="0.2">
      <c r="A8603" s="277" t="s">
        <v>603</v>
      </c>
      <c r="B8603" s="93">
        <f>Contratista</f>
        <v>0</v>
      </c>
      <c r="C8603" s="90"/>
      <c r="D8603" s="90"/>
      <c r="E8603" s="90"/>
      <c r="F8603" s="96"/>
      <c r="G8603" s="279"/>
    </row>
    <row r="8604" spans="1:7" ht="24" customHeight="1" x14ac:dyDescent="0.2">
      <c r="A8604" s="277" t="s">
        <v>24</v>
      </c>
      <c r="B8604" s="93" t="str">
        <f>Obra</f>
        <v>EXTRACCION DE MANGRULLO EXISTENTE, PROVISION DE NUEVO MANGRULLO Y REFUNCIONALIZACION DE JUEGOS DE NIÑOS EN PARQUE DE MAYO</v>
      </c>
      <c r="C8604" s="90"/>
      <c r="D8604" s="90"/>
      <c r="E8604" s="90"/>
      <c r="F8604" s="96" t="s">
        <v>38</v>
      </c>
      <c r="G8604" s="280">
        <f>Fecha_Base</f>
        <v>44865</v>
      </c>
    </row>
    <row r="8605" spans="1:7" ht="24" customHeight="1" x14ac:dyDescent="0.2">
      <c r="A8605" s="281" t="s">
        <v>601</v>
      </c>
      <c r="B8605" s="91" t="str">
        <f>Ubicación</f>
        <v>CAPITAL</v>
      </c>
      <c r="C8605" s="91"/>
      <c r="D8605" s="97"/>
      <c r="E8605" s="98"/>
      <c r="G8605" s="282"/>
    </row>
    <row r="8606" spans="1:7" ht="24" customHeight="1" x14ac:dyDescent="0.2">
      <c r="A8606" s="281" t="s">
        <v>39</v>
      </c>
      <c r="B8606" s="100" t="str">
        <f>IFERROR(VALUE(LEFT(B8607,FIND(".",B8607)-1)),"")</f>
        <v/>
      </c>
      <c r="C8606" s="92" t="str">
        <f>IFERROR(VLOOKUP(B8606,Tabla_CyP,2,FALSE),"")</f>
        <v/>
      </c>
      <c r="E8606" s="98"/>
      <c r="G8606" s="282"/>
    </row>
    <row r="8607" spans="1:7" ht="24" customHeight="1" x14ac:dyDescent="0.2">
      <c r="A8607" s="281" t="s">
        <v>25</v>
      </c>
      <c r="B8607" s="101" t="str">
        <f>IFERROR(VLOOKUP(COUNTIF($A$1:A8607,"ANALISIS DE PRECIOS"),Tabla_NumeroItem,2,FALSE),"")</f>
        <v/>
      </c>
      <c r="C8607" s="92" t="str">
        <f>IFERROR(VLOOKUP(B8607,Tabla_CyP,2,FALSE),"")</f>
        <v/>
      </c>
      <c r="D8607" s="97"/>
      <c r="E8607" s="98"/>
      <c r="F8607" s="96" t="s">
        <v>26</v>
      </c>
      <c r="G8607" s="283" t="str">
        <f>IFERROR(VLOOKUP(B8607,Tabla_CyP,4,FALSE),"")</f>
        <v/>
      </c>
    </row>
    <row r="8608" spans="1:7" ht="24" customHeight="1" x14ac:dyDescent="0.2">
      <c r="A8608" s="281"/>
      <c r="B8608" s="91"/>
      <c r="D8608" s="97"/>
      <c r="E8608" s="98"/>
      <c r="G8608" s="282"/>
    </row>
    <row r="8609" spans="1:123" ht="24" customHeight="1" x14ac:dyDescent="0.2">
      <c r="A8609" s="334" t="s">
        <v>507</v>
      </c>
      <c r="B8609" s="335"/>
      <c r="C8609" s="336" t="s">
        <v>0</v>
      </c>
      <c r="D8609" s="336" t="s">
        <v>27</v>
      </c>
      <c r="E8609" s="338" t="s">
        <v>28</v>
      </c>
      <c r="F8609" s="340" t="s">
        <v>29</v>
      </c>
      <c r="G8609" s="340" t="s">
        <v>30</v>
      </c>
    </row>
    <row r="8610" spans="1:123" s="97" customFormat="1" ht="24" customHeight="1" x14ac:dyDescent="0.2">
      <c r="A8610" s="102" t="s">
        <v>508</v>
      </c>
      <c r="B8610" s="102" t="s">
        <v>509</v>
      </c>
      <c r="C8610" s="337"/>
      <c r="D8610" s="337"/>
      <c r="E8610" s="339"/>
      <c r="F8610" s="341"/>
      <c r="G8610" s="341"/>
      <c r="H8610" s="230"/>
      <c r="I8610" s="230"/>
      <c r="J8610" s="230"/>
      <c r="K8610" s="230"/>
      <c r="L8610" s="230"/>
      <c r="M8610" s="230"/>
      <c r="N8610" s="230"/>
      <c r="O8610" s="230"/>
      <c r="P8610" s="230"/>
      <c r="Q8610" s="230"/>
      <c r="R8610" s="230"/>
      <c r="S8610" s="230"/>
      <c r="T8610" s="230"/>
      <c r="U8610" s="230"/>
      <c r="V8610" s="230"/>
      <c r="W8610" s="230"/>
      <c r="X8610" s="230"/>
      <c r="Y8610" s="230"/>
      <c r="Z8610" s="230"/>
      <c r="AA8610" s="230"/>
      <c r="AB8610" s="230"/>
      <c r="AC8610" s="230"/>
      <c r="AD8610" s="230"/>
      <c r="AE8610" s="230"/>
      <c r="AF8610" s="230"/>
      <c r="AG8610" s="230"/>
      <c r="AH8610" s="230"/>
      <c r="AI8610" s="230"/>
      <c r="AJ8610" s="230"/>
      <c r="AK8610" s="230"/>
      <c r="AL8610" s="230"/>
      <c r="AM8610" s="230"/>
      <c r="AN8610" s="230"/>
      <c r="AO8610" s="230"/>
      <c r="AP8610" s="230"/>
      <c r="AQ8610" s="230"/>
      <c r="AR8610" s="230"/>
      <c r="AS8610" s="230"/>
      <c r="AT8610" s="230"/>
      <c r="AU8610" s="230"/>
      <c r="AV8610" s="230"/>
      <c r="AW8610" s="230"/>
      <c r="AX8610" s="230"/>
      <c r="AY8610" s="230"/>
      <c r="AZ8610" s="230"/>
      <c r="BA8610" s="230"/>
      <c r="BB8610" s="230"/>
      <c r="BC8610" s="230"/>
      <c r="BD8610" s="230"/>
      <c r="BE8610" s="230"/>
      <c r="BF8610" s="230"/>
      <c r="BG8610" s="230"/>
      <c r="BH8610" s="230"/>
      <c r="BI8610" s="230"/>
      <c r="BJ8610" s="230"/>
      <c r="BK8610" s="230"/>
      <c r="BL8610" s="230"/>
      <c r="BM8610" s="230"/>
      <c r="BN8610" s="230"/>
      <c r="BO8610" s="230"/>
      <c r="BP8610" s="230"/>
      <c r="BQ8610" s="230"/>
      <c r="BR8610" s="230"/>
      <c r="BS8610" s="230"/>
      <c r="BT8610" s="230"/>
      <c r="BU8610" s="230"/>
      <c r="BV8610" s="230"/>
      <c r="BW8610" s="230"/>
      <c r="BX8610" s="230"/>
      <c r="BY8610" s="230"/>
      <c r="BZ8610" s="230"/>
      <c r="CA8610" s="230"/>
      <c r="CB8610" s="230"/>
      <c r="CC8610" s="230"/>
      <c r="CD8610" s="230"/>
      <c r="CE8610" s="230"/>
      <c r="CF8610" s="230"/>
      <c r="CG8610" s="230"/>
      <c r="CH8610" s="230"/>
      <c r="CI8610" s="230"/>
      <c r="CJ8610" s="230"/>
      <c r="CK8610" s="230"/>
      <c r="CL8610" s="230"/>
      <c r="CM8610" s="230"/>
      <c r="CN8610" s="230"/>
      <c r="CO8610" s="230"/>
      <c r="CP8610" s="230"/>
      <c r="CQ8610" s="230"/>
      <c r="CR8610" s="230"/>
      <c r="CS8610" s="230"/>
      <c r="CT8610" s="230"/>
      <c r="CU8610" s="230"/>
      <c r="CV8610" s="230"/>
      <c r="CW8610" s="230"/>
      <c r="CX8610" s="230"/>
      <c r="CY8610" s="230"/>
      <c r="CZ8610" s="230"/>
      <c r="DA8610" s="230"/>
      <c r="DB8610" s="230"/>
      <c r="DC8610" s="230"/>
      <c r="DD8610" s="230"/>
      <c r="DE8610" s="230"/>
      <c r="DF8610" s="230"/>
      <c r="DG8610" s="230"/>
      <c r="DH8610" s="230"/>
      <c r="DI8610" s="230"/>
      <c r="DJ8610" s="230"/>
      <c r="DK8610" s="230"/>
      <c r="DL8610" s="230"/>
      <c r="DM8610" s="230"/>
      <c r="DN8610" s="230"/>
      <c r="DO8610" s="230"/>
      <c r="DP8610" s="230"/>
      <c r="DQ8610" s="230"/>
      <c r="DR8610" s="230"/>
      <c r="DS8610" s="230"/>
    </row>
    <row r="8611" spans="1:123" ht="24" customHeight="1" x14ac:dyDescent="0.2">
      <c r="A8611" s="284"/>
      <c r="B8611" s="103"/>
      <c r="C8611" s="143" t="s">
        <v>604</v>
      </c>
      <c r="D8611" s="104"/>
      <c r="E8611" s="105"/>
      <c r="F8611" s="106"/>
      <c r="G8611" s="285"/>
    </row>
    <row r="8612" spans="1:123" s="229" customFormat="1" ht="24" customHeight="1" x14ac:dyDescent="0.2">
      <c r="A8612" s="224" t="str">
        <f t="shared" ref="A8612:A8625" si="2581">IFERROR(VLOOKUP(C8612,Tabla_Insumos,4,FALSE),"")</f>
        <v/>
      </c>
      <c r="B8612" s="222" t="str">
        <f>IFERROR(VLOOKUP(C8612,Tabla_Insumos,5,FALSE),"")</f>
        <v/>
      </c>
      <c r="C8612" s="223"/>
      <c r="D8612" s="224" t="str">
        <f t="shared" ref="D8612:D8625" si="2582">IFERROR(VLOOKUP(C8612,Tabla_Insumos,2,FALSE),"")</f>
        <v/>
      </c>
      <c r="E8612" s="225"/>
      <c r="F8612" s="226">
        <f t="shared" ref="F8612:F8625" si="2583">IFERROR(VLOOKUP(C8612,Tabla_Insumos,3,FALSE),0)</f>
        <v>0</v>
      </c>
      <c r="G8612" s="286">
        <f>ROUND(E8612*F8612,2)</f>
        <v>0</v>
      </c>
    </row>
    <row r="8613" spans="1:123" s="229" customFormat="1" ht="24" customHeight="1" x14ac:dyDescent="0.2">
      <c r="A8613" s="224" t="str">
        <f t="shared" si="2581"/>
        <v/>
      </c>
      <c r="B8613" s="222" t="str">
        <f t="shared" ref="B8613:B8625" si="2584">IFERROR(VLOOKUP(C8613,Tabla_Insumos,5,FALSE),"")</f>
        <v/>
      </c>
      <c r="C8613" s="223"/>
      <c r="D8613" s="224" t="str">
        <f t="shared" si="2582"/>
        <v/>
      </c>
      <c r="E8613" s="225"/>
      <c r="F8613" s="226">
        <f t="shared" si="2583"/>
        <v>0</v>
      </c>
      <c r="G8613" s="286">
        <f t="shared" ref="G8613:G8625" si="2585">ROUND(E8613*F8613,2)</f>
        <v>0</v>
      </c>
    </row>
    <row r="8614" spans="1:123" s="229" customFormat="1" ht="24" customHeight="1" x14ac:dyDescent="0.2">
      <c r="A8614" s="224" t="str">
        <f t="shared" si="2581"/>
        <v/>
      </c>
      <c r="B8614" s="222" t="str">
        <f t="shared" si="2584"/>
        <v/>
      </c>
      <c r="C8614" s="223"/>
      <c r="D8614" s="224" t="str">
        <f t="shared" si="2582"/>
        <v/>
      </c>
      <c r="E8614" s="225"/>
      <c r="F8614" s="226">
        <f t="shared" si="2583"/>
        <v>0</v>
      </c>
      <c r="G8614" s="286">
        <f t="shared" si="2585"/>
        <v>0</v>
      </c>
    </row>
    <row r="8615" spans="1:123" s="229" customFormat="1" ht="24" customHeight="1" x14ac:dyDescent="0.2">
      <c r="A8615" s="224" t="str">
        <f t="shared" si="2581"/>
        <v/>
      </c>
      <c r="B8615" s="222" t="str">
        <f t="shared" si="2584"/>
        <v/>
      </c>
      <c r="C8615" s="223"/>
      <c r="D8615" s="224" t="str">
        <f t="shared" si="2582"/>
        <v/>
      </c>
      <c r="E8615" s="225"/>
      <c r="F8615" s="226">
        <f t="shared" si="2583"/>
        <v>0</v>
      </c>
      <c r="G8615" s="286">
        <f t="shared" si="2585"/>
        <v>0</v>
      </c>
    </row>
    <row r="8616" spans="1:123" s="229" customFormat="1" ht="24" customHeight="1" x14ac:dyDescent="0.2">
      <c r="A8616" s="224" t="str">
        <f t="shared" si="2581"/>
        <v/>
      </c>
      <c r="B8616" s="222" t="str">
        <f t="shared" si="2584"/>
        <v/>
      </c>
      <c r="C8616" s="223"/>
      <c r="D8616" s="224" t="str">
        <f t="shared" si="2582"/>
        <v/>
      </c>
      <c r="E8616" s="225"/>
      <c r="F8616" s="226">
        <f t="shared" si="2583"/>
        <v>0</v>
      </c>
      <c r="G8616" s="286">
        <f t="shared" si="2585"/>
        <v>0</v>
      </c>
    </row>
    <row r="8617" spans="1:123" s="229" customFormat="1" ht="24" customHeight="1" x14ac:dyDescent="0.2">
      <c r="A8617" s="224" t="str">
        <f t="shared" si="2581"/>
        <v/>
      </c>
      <c r="B8617" s="222" t="str">
        <f t="shared" si="2584"/>
        <v/>
      </c>
      <c r="C8617" s="223"/>
      <c r="D8617" s="224" t="str">
        <f t="shared" si="2582"/>
        <v/>
      </c>
      <c r="E8617" s="225"/>
      <c r="F8617" s="226">
        <f t="shared" si="2583"/>
        <v>0</v>
      </c>
      <c r="G8617" s="286">
        <f t="shared" si="2585"/>
        <v>0</v>
      </c>
    </row>
    <row r="8618" spans="1:123" s="229" customFormat="1" ht="24" customHeight="1" x14ac:dyDescent="0.2">
      <c r="A8618" s="224" t="str">
        <f t="shared" si="2581"/>
        <v/>
      </c>
      <c r="B8618" s="222" t="str">
        <f t="shared" si="2584"/>
        <v/>
      </c>
      <c r="C8618" s="223"/>
      <c r="D8618" s="224" t="str">
        <f t="shared" si="2582"/>
        <v/>
      </c>
      <c r="E8618" s="225"/>
      <c r="F8618" s="226">
        <f t="shared" si="2583"/>
        <v>0</v>
      </c>
      <c r="G8618" s="286">
        <f t="shared" si="2585"/>
        <v>0</v>
      </c>
    </row>
    <row r="8619" spans="1:123" s="229" customFormat="1" ht="24" customHeight="1" x14ac:dyDescent="0.2">
      <c r="A8619" s="224" t="str">
        <f t="shared" si="2581"/>
        <v/>
      </c>
      <c r="B8619" s="222" t="str">
        <f t="shared" si="2584"/>
        <v/>
      </c>
      <c r="C8619" s="223"/>
      <c r="D8619" s="224" t="str">
        <f t="shared" si="2582"/>
        <v/>
      </c>
      <c r="E8619" s="225"/>
      <c r="F8619" s="226">
        <f t="shared" si="2583"/>
        <v>0</v>
      </c>
      <c r="G8619" s="286">
        <f t="shared" si="2585"/>
        <v>0</v>
      </c>
    </row>
    <row r="8620" spans="1:123" s="229" customFormat="1" ht="24" customHeight="1" x14ac:dyDescent="0.2">
      <c r="A8620" s="224" t="str">
        <f t="shared" si="2581"/>
        <v/>
      </c>
      <c r="B8620" s="222" t="str">
        <f t="shared" si="2584"/>
        <v/>
      </c>
      <c r="C8620" s="223"/>
      <c r="D8620" s="224" t="str">
        <f t="shared" si="2582"/>
        <v/>
      </c>
      <c r="E8620" s="225"/>
      <c r="F8620" s="226">
        <f t="shared" si="2583"/>
        <v>0</v>
      </c>
      <c r="G8620" s="286">
        <f t="shared" si="2585"/>
        <v>0</v>
      </c>
    </row>
    <row r="8621" spans="1:123" s="229" customFormat="1" ht="24" customHeight="1" x14ac:dyDescent="0.2">
      <c r="A8621" s="224" t="str">
        <f t="shared" si="2581"/>
        <v/>
      </c>
      <c r="B8621" s="222" t="str">
        <f t="shared" si="2584"/>
        <v/>
      </c>
      <c r="C8621" s="223"/>
      <c r="D8621" s="224" t="str">
        <f t="shared" si="2582"/>
        <v/>
      </c>
      <c r="E8621" s="225"/>
      <c r="F8621" s="226">
        <f t="shared" si="2583"/>
        <v>0</v>
      </c>
      <c r="G8621" s="286">
        <f t="shared" si="2585"/>
        <v>0</v>
      </c>
    </row>
    <row r="8622" spans="1:123" s="229" customFormat="1" ht="24" customHeight="1" x14ac:dyDescent="0.2">
      <c r="A8622" s="224" t="str">
        <f t="shared" si="2581"/>
        <v/>
      </c>
      <c r="B8622" s="222" t="str">
        <f t="shared" si="2584"/>
        <v/>
      </c>
      <c r="C8622" s="223"/>
      <c r="D8622" s="224" t="str">
        <f t="shared" si="2582"/>
        <v/>
      </c>
      <c r="E8622" s="225"/>
      <c r="F8622" s="226">
        <f t="shared" si="2583"/>
        <v>0</v>
      </c>
      <c r="G8622" s="286">
        <f t="shared" si="2585"/>
        <v>0</v>
      </c>
    </row>
    <row r="8623" spans="1:123" s="229" customFormat="1" ht="24" customHeight="1" x14ac:dyDescent="0.2">
      <c r="A8623" s="224" t="str">
        <f t="shared" si="2581"/>
        <v/>
      </c>
      <c r="B8623" s="222" t="str">
        <f t="shared" si="2584"/>
        <v/>
      </c>
      <c r="C8623" s="223"/>
      <c r="D8623" s="224" t="str">
        <f t="shared" si="2582"/>
        <v/>
      </c>
      <c r="E8623" s="225"/>
      <c r="F8623" s="226">
        <f t="shared" si="2583"/>
        <v>0</v>
      </c>
      <c r="G8623" s="286">
        <f t="shared" si="2585"/>
        <v>0</v>
      </c>
    </row>
    <row r="8624" spans="1:123" s="229" customFormat="1" ht="24" customHeight="1" x14ac:dyDescent="0.2">
      <c r="A8624" s="224" t="str">
        <f t="shared" si="2581"/>
        <v/>
      </c>
      <c r="B8624" s="222" t="str">
        <f t="shared" si="2584"/>
        <v/>
      </c>
      <c r="C8624" s="223"/>
      <c r="D8624" s="224" t="str">
        <f t="shared" si="2582"/>
        <v/>
      </c>
      <c r="E8624" s="225"/>
      <c r="F8624" s="226">
        <f t="shared" si="2583"/>
        <v>0</v>
      </c>
      <c r="G8624" s="286">
        <f t="shared" si="2585"/>
        <v>0</v>
      </c>
    </row>
    <row r="8625" spans="1:7" s="229" customFormat="1" ht="24" customHeight="1" x14ac:dyDescent="0.2">
      <c r="A8625" s="224" t="str">
        <f t="shared" si="2581"/>
        <v/>
      </c>
      <c r="B8625" s="222" t="str">
        <f t="shared" si="2584"/>
        <v/>
      </c>
      <c r="C8625" s="223"/>
      <c r="D8625" s="224" t="str">
        <f t="shared" si="2582"/>
        <v/>
      </c>
      <c r="E8625" s="225"/>
      <c r="F8625" s="227">
        <f t="shared" si="2583"/>
        <v>0</v>
      </c>
      <c r="G8625" s="286">
        <f t="shared" si="2585"/>
        <v>0</v>
      </c>
    </row>
    <row r="8626" spans="1:7" ht="24" customHeight="1" x14ac:dyDescent="0.2">
      <c r="A8626" s="287"/>
      <c r="D8626" s="97"/>
      <c r="E8626" s="98"/>
      <c r="F8626" s="273" t="s">
        <v>31</v>
      </c>
      <c r="G8626" s="288">
        <f>SUBTOTAL(9,G8612:G8625)</f>
        <v>0</v>
      </c>
    </row>
    <row r="8627" spans="1:7" ht="24" customHeight="1" x14ac:dyDescent="0.2">
      <c r="A8627" s="287"/>
      <c r="C8627" s="107" t="s">
        <v>605</v>
      </c>
      <c r="D8627" s="97"/>
      <c r="E8627" s="98"/>
      <c r="G8627" s="289"/>
    </row>
    <row r="8628" spans="1:7" s="229" customFormat="1" ht="24" customHeight="1" x14ac:dyDescent="0.2">
      <c r="A8628" s="224" t="str">
        <f t="shared" ref="A8628:A8635" si="2586">IFERROR(VLOOKUP(C8628,Tabla_Insumos,4,FALSE),"")</f>
        <v/>
      </c>
      <c r="B8628" s="222">
        <f t="shared" ref="B8628:B8635" si="2587">IFERROR(VLOOKUP(A8628,Tabla_Indices,5,FALSE),"")</f>
        <v>0</v>
      </c>
      <c r="C8628" s="223"/>
      <c r="D8628" s="224" t="str">
        <f t="shared" ref="D8628:D8635" si="2588">IFERROR(VLOOKUP(C8628,Tabla_Insumos,2,FALSE),"")</f>
        <v/>
      </c>
      <c r="E8628" s="225"/>
      <c r="F8628" s="228">
        <f t="shared" ref="F8628:F8635" si="2589">IFERROR(VLOOKUP(C8628,Tabla_Insumos,3,FALSE),0)</f>
        <v>0</v>
      </c>
      <c r="G8628" s="286">
        <f>ROUND(E8628*F8628,2)</f>
        <v>0</v>
      </c>
    </row>
    <row r="8629" spans="1:7" s="229" customFormat="1" ht="24" customHeight="1" x14ac:dyDescent="0.2">
      <c r="A8629" s="224" t="str">
        <f t="shared" si="2586"/>
        <v/>
      </c>
      <c r="B8629" s="222">
        <f t="shared" si="2587"/>
        <v>0</v>
      </c>
      <c r="C8629" s="223"/>
      <c r="D8629" s="224" t="str">
        <f t="shared" si="2588"/>
        <v/>
      </c>
      <c r="E8629" s="225"/>
      <c r="F8629" s="228">
        <f t="shared" si="2589"/>
        <v>0</v>
      </c>
      <c r="G8629" s="286">
        <f>ROUND(E8629*F8629,2)</f>
        <v>0</v>
      </c>
    </row>
    <row r="8630" spans="1:7" s="229" customFormat="1" ht="24" customHeight="1" x14ac:dyDescent="0.2">
      <c r="A8630" s="224" t="str">
        <f t="shared" si="2586"/>
        <v/>
      </c>
      <c r="B8630" s="222">
        <f t="shared" si="2587"/>
        <v>0</v>
      </c>
      <c r="C8630" s="223"/>
      <c r="D8630" s="224" t="str">
        <f t="shared" si="2588"/>
        <v/>
      </c>
      <c r="E8630" s="225"/>
      <c r="F8630" s="228">
        <f t="shared" si="2589"/>
        <v>0</v>
      </c>
      <c r="G8630" s="286">
        <f t="shared" ref="G8630:G8635" si="2590">ROUND(E8630*F8630,2)</f>
        <v>0</v>
      </c>
    </row>
    <row r="8631" spans="1:7" s="229" customFormat="1" ht="24" customHeight="1" x14ac:dyDescent="0.2">
      <c r="A8631" s="224" t="str">
        <f t="shared" si="2586"/>
        <v/>
      </c>
      <c r="B8631" s="222">
        <f t="shared" si="2587"/>
        <v>0</v>
      </c>
      <c r="C8631" s="223"/>
      <c r="D8631" s="224" t="str">
        <f t="shared" si="2588"/>
        <v/>
      </c>
      <c r="E8631" s="225"/>
      <c r="F8631" s="228">
        <f t="shared" si="2589"/>
        <v>0</v>
      </c>
      <c r="G8631" s="286">
        <f t="shared" si="2590"/>
        <v>0</v>
      </c>
    </row>
    <row r="8632" spans="1:7" s="229" customFormat="1" ht="24" customHeight="1" x14ac:dyDescent="0.2">
      <c r="A8632" s="224" t="str">
        <f t="shared" si="2586"/>
        <v/>
      </c>
      <c r="B8632" s="222">
        <f t="shared" si="2587"/>
        <v>0</v>
      </c>
      <c r="C8632" s="223"/>
      <c r="D8632" s="224" t="str">
        <f t="shared" si="2588"/>
        <v/>
      </c>
      <c r="E8632" s="225"/>
      <c r="F8632" s="226">
        <f t="shared" si="2589"/>
        <v>0</v>
      </c>
      <c r="G8632" s="286">
        <f t="shared" si="2590"/>
        <v>0</v>
      </c>
    </row>
    <row r="8633" spans="1:7" s="229" customFormat="1" ht="24" customHeight="1" x14ac:dyDescent="0.2">
      <c r="A8633" s="224" t="str">
        <f t="shared" si="2586"/>
        <v/>
      </c>
      <c r="B8633" s="222">
        <f t="shared" si="2587"/>
        <v>0</v>
      </c>
      <c r="C8633" s="223"/>
      <c r="D8633" s="224" t="str">
        <f t="shared" si="2588"/>
        <v/>
      </c>
      <c r="E8633" s="225"/>
      <c r="F8633" s="226">
        <f t="shared" si="2589"/>
        <v>0</v>
      </c>
      <c r="G8633" s="286">
        <f t="shared" si="2590"/>
        <v>0</v>
      </c>
    </row>
    <row r="8634" spans="1:7" s="229" customFormat="1" ht="24" customHeight="1" x14ac:dyDescent="0.2">
      <c r="A8634" s="224" t="str">
        <f t="shared" si="2586"/>
        <v/>
      </c>
      <c r="B8634" s="222">
        <f t="shared" si="2587"/>
        <v>0</v>
      </c>
      <c r="C8634" s="223"/>
      <c r="D8634" s="224" t="str">
        <f t="shared" si="2588"/>
        <v/>
      </c>
      <c r="E8634" s="225"/>
      <c r="F8634" s="226">
        <f t="shared" si="2589"/>
        <v>0</v>
      </c>
      <c r="G8634" s="286">
        <f t="shared" si="2590"/>
        <v>0</v>
      </c>
    </row>
    <row r="8635" spans="1:7" s="229" customFormat="1" ht="24" customHeight="1" x14ac:dyDescent="0.2">
      <c r="A8635" s="224" t="str">
        <f t="shared" si="2586"/>
        <v/>
      </c>
      <c r="B8635" s="222">
        <f t="shared" si="2587"/>
        <v>0</v>
      </c>
      <c r="C8635" s="223"/>
      <c r="D8635" s="224" t="str">
        <f t="shared" si="2588"/>
        <v/>
      </c>
      <c r="E8635" s="225"/>
      <c r="F8635" s="226">
        <f t="shared" si="2589"/>
        <v>0</v>
      </c>
      <c r="G8635" s="286">
        <f t="shared" si="2590"/>
        <v>0</v>
      </c>
    </row>
    <row r="8636" spans="1:7" ht="24" customHeight="1" x14ac:dyDescent="0.2">
      <c r="A8636" s="287"/>
      <c r="D8636" s="97"/>
      <c r="E8636" s="98"/>
      <c r="F8636" s="273" t="s">
        <v>32</v>
      </c>
      <c r="G8636" s="288">
        <f>SUBTOTAL(9,G8628:G8635)</f>
        <v>0</v>
      </c>
    </row>
    <row r="8637" spans="1:7" ht="24" customHeight="1" x14ac:dyDescent="0.2">
      <c r="A8637" s="287"/>
      <c r="C8637" s="107" t="s">
        <v>606</v>
      </c>
      <c r="D8637" s="97"/>
      <c r="E8637" s="98"/>
      <c r="G8637" s="289"/>
    </row>
    <row r="8638" spans="1:7" s="229" customFormat="1" ht="24" customHeight="1" x14ac:dyDescent="0.2">
      <c r="A8638" s="224" t="str">
        <f t="shared" ref="A8638:A8646" si="2591">IFERROR(VLOOKUP(C8638,Tabla_Insumos,4,FALSE),"")</f>
        <v/>
      </c>
      <c r="B8638" s="222" t="str">
        <f t="shared" ref="B8638:B8646" si="2592">IFERROR(VLOOKUP(C8638,Tabla_Insumos,5,FALSE),"")</f>
        <v/>
      </c>
      <c r="C8638" s="223"/>
      <c r="D8638" s="224" t="str">
        <f t="shared" ref="D8638:D8646" si="2593">IFERROR(VLOOKUP(C8638,Tabla_Insumos,2,FALSE),"")</f>
        <v/>
      </c>
      <c r="E8638" s="225"/>
      <c r="F8638" s="226">
        <f t="shared" ref="F8638:F8646" si="2594">IFERROR(VLOOKUP(C8638,Tabla_Insumos,3,FALSE),0)</f>
        <v>0</v>
      </c>
      <c r="G8638" s="286">
        <f t="shared" ref="G8638:G8646" si="2595">ROUND(E8638*F8638,2)</f>
        <v>0</v>
      </c>
    </row>
    <row r="8639" spans="1:7" s="229" customFormat="1" ht="24" customHeight="1" x14ac:dyDescent="0.2">
      <c r="A8639" s="224" t="str">
        <f t="shared" si="2591"/>
        <v/>
      </c>
      <c r="B8639" s="222" t="str">
        <f t="shared" si="2592"/>
        <v/>
      </c>
      <c r="C8639" s="223"/>
      <c r="D8639" s="224" t="str">
        <f t="shared" si="2593"/>
        <v/>
      </c>
      <c r="E8639" s="225"/>
      <c r="F8639" s="226">
        <f t="shared" si="2594"/>
        <v>0</v>
      </c>
      <c r="G8639" s="286">
        <f t="shared" si="2595"/>
        <v>0</v>
      </c>
    </row>
    <row r="8640" spans="1:7" s="229" customFormat="1" ht="24" customHeight="1" x14ac:dyDescent="0.2">
      <c r="A8640" s="224" t="str">
        <f t="shared" si="2591"/>
        <v/>
      </c>
      <c r="B8640" s="222" t="str">
        <f t="shared" si="2592"/>
        <v/>
      </c>
      <c r="C8640" s="223"/>
      <c r="D8640" s="224" t="str">
        <f t="shared" si="2593"/>
        <v/>
      </c>
      <c r="E8640" s="225"/>
      <c r="F8640" s="226">
        <f t="shared" si="2594"/>
        <v>0</v>
      </c>
      <c r="G8640" s="286">
        <f t="shared" si="2595"/>
        <v>0</v>
      </c>
    </row>
    <row r="8641" spans="1:7" s="229" customFormat="1" ht="24" customHeight="1" x14ac:dyDescent="0.2">
      <c r="A8641" s="224" t="str">
        <f t="shared" si="2591"/>
        <v/>
      </c>
      <c r="B8641" s="222" t="str">
        <f t="shared" si="2592"/>
        <v/>
      </c>
      <c r="C8641" s="223"/>
      <c r="D8641" s="224" t="str">
        <f t="shared" si="2593"/>
        <v/>
      </c>
      <c r="E8641" s="225"/>
      <c r="F8641" s="226">
        <f t="shared" si="2594"/>
        <v>0</v>
      </c>
      <c r="G8641" s="286">
        <f t="shared" si="2595"/>
        <v>0</v>
      </c>
    </row>
    <row r="8642" spans="1:7" s="229" customFormat="1" ht="24" customHeight="1" x14ac:dyDescent="0.2">
      <c r="A8642" s="224" t="str">
        <f t="shared" si="2591"/>
        <v/>
      </c>
      <c r="B8642" s="222" t="str">
        <f t="shared" si="2592"/>
        <v/>
      </c>
      <c r="C8642" s="223"/>
      <c r="D8642" s="224" t="str">
        <f t="shared" si="2593"/>
        <v/>
      </c>
      <c r="E8642" s="225"/>
      <c r="F8642" s="226">
        <f t="shared" si="2594"/>
        <v>0</v>
      </c>
      <c r="G8642" s="286">
        <f t="shared" si="2595"/>
        <v>0</v>
      </c>
    </row>
    <row r="8643" spans="1:7" s="229" customFormat="1" ht="24" customHeight="1" x14ac:dyDescent="0.2">
      <c r="A8643" s="224" t="str">
        <f t="shared" si="2591"/>
        <v/>
      </c>
      <c r="B8643" s="222" t="str">
        <f t="shared" si="2592"/>
        <v/>
      </c>
      <c r="C8643" s="223"/>
      <c r="D8643" s="224" t="str">
        <f t="shared" si="2593"/>
        <v/>
      </c>
      <c r="E8643" s="225"/>
      <c r="F8643" s="226">
        <f t="shared" si="2594"/>
        <v>0</v>
      </c>
      <c r="G8643" s="286">
        <f t="shared" si="2595"/>
        <v>0</v>
      </c>
    </row>
    <row r="8644" spans="1:7" s="229" customFormat="1" ht="24" customHeight="1" x14ac:dyDescent="0.2">
      <c r="A8644" s="224" t="str">
        <f t="shared" si="2591"/>
        <v/>
      </c>
      <c r="B8644" s="222" t="str">
        <f t="shared" si="2592"/>
        <v/>
      </c>
      <c r="C8644" s="223"/>
      <c r="D8644" s="224" t="str">
        <f t="shared" si="2593"/>
        <v/>
      </c>
      <c r="E8644" s="225"/>
      <c r="F8644" s="226">
        <f t="shared" si="2594"/>
        <v>0</v>
      </c>
      <c r="G8644" s="286">
        <f t="shared" si="2595"/>
        <v>0</v>
      </c>
    </row>
    <row r="8645" spans="1:7" s="229" customFormat="1" ht="24" customHeight="1" x14ac:dyDescent="0.2">
      <c r="A8645" s="224" t="str">
        <f t="shared" si="2591"/>
        <v/>
      </c>
      <c r="B8645" s="222" t="str">
        <f t="shared" si="2592"/>
        <v/>
      </c>
      <c r="C8645" s="223"/>
      <c r="D8645" s="224" t="str">
        <f t="shared" si="2593"/>
        <v/>
      </c>
      <c r="E8645" s="225"/>
      <c r="F8645" s="226">
        <f t="shared" si="2594"/>
        <v>0</v>
      </c>
      <c r="G8645" s="286">
        <f t="shared" si="2595"/>
        <v>0</v>
      </c>
    </row>
    <row r="8646" spans="1:7" s="229" customFormat="1" ht="24" customHeight="1" x14ac:dyDescent="0.2">
      <c r="A8646" s="224" t="str">
        <f t="shared" si="2591"/>
        <v/>
      </c>
      <c r="B8646" s="222" t="str">
        <f t="shared" si="2592"/>
        <v/>
      </c>
      <c r="C8646" s="223"/>
      <c r="D8646" s="224" t="str">
        <f t="shared" si="2593"/>
        <v/>
      </c>
      <c r="E8646" s="225"/>
      <c r="F8646" s="226">
        <f t="shared" si="2594"/>
        <v>0</v>
      </c>
      <c r="G8646" s="286">
        <f t="shared" si="2595"/>
        <v>0</v>
      </c>
    </row>
    <row r="8647" spans="1:7" ht="24" customHeight="1" x14ac:dyDescent="0.2">
      <c r="A8647" s="290"/>
      <c r="B8647" s="97"/>
      <c r="D8647" s="97"/>
      <c r="E8647" s="98"/>
      <c r="F8647" s="273" t="s">
        <v>33</v>
      </c>
      <c r="G8647" s="288">
        <f>SUBTOTAL(9,G8638:G8646)</f>
        <v>0</v>
      </c>
    </row>
    <row r="8648" spans="1:7" ht="24" customHeight="1" x14ac:dyDescent="0.2">
      <c r="A8648" s="291"/>
      <c r="B8648" s="97"/>
      <c r="D8648" s="97"/>
      <c r="E8648" s="98"/>
      <c r="G8648" s="289"/>
    </row>
    <row r="8649" spans="1:7" ht="24" customHeight="1" x14ac:dyDescent="0.2">
      <c r="A8649" s="292" t="str">
        <f>B8607</f>
        <v/>
      </c>
      <c r="B8649" s="293" t="str">
        <f>C8607</f>
        <v/>
      </c>
      <c r="C8649" s="104"/>
      <c r="D8649" s="104" t="s">
        <v>34</v>
      </c>
      <c r="E8649" s="105"/>
      <c r="F8649" s="295" t="s">
        <v>35</v>
      </c>
      <c r="G8649" s="294">
        <f>SUBTOTAL(9,G8612:G8648)</f>
        <v>0</v>
      </c>
    </row>
    <row r="8651" spans="1:7" ht="24" customHeight="1" x14ac:dyDescent="0.2">
      <c r="A8651" s="274" t="s">
        <v>37</v>
      </c>
      <c r="B8651" s="275"/>
      <c r="C8651" s="275"/>
      <c r="D8651" s="275"/>
      <c r="E8651" s="275"/>
      <c r="F8651" s="275"/>
      <c r="G8651" s="276"/>
    </row>
    <row r="8652" spans="1:7" ht="24" customHeight="1" x14ac:dyDescent="0.2">
      <c r="A8652" s="277" t="s">
        <v>602</v>
      </c>
      <c r="B8652" s="93" t="str">
        <f>Comitente</f>
        <v>DIRECCION PROVINCIAL DE ESPACIOS VERDES</v>
      </c>
      <c r="C8652" s="89"/>
      <c r="D8652" s="94"/>
      <c r="E8652" s="94"/>
      <c r="F8652" s="95"/>
      <c r="G8652" s="278"/>
    </row>
    <row r="8653" spans="1:7" ht="24" customHeight="1" x14ac:dyDescent="0.2">
      <c r="A8653" s="277" t="s">
        <v>603</v>
      </c>
      <c r="B8653" s="93">
        <f>Contratista</f>
        <v>0</v>
      </c>
      <c r="C8653" s="90"/>
      <c r="D8653" s="90"/>
      <c r="E8653" s="90"/>
      <c r="F8653" s="96"/>
      <c r="G8653" s="279"/>
    </row>
    <row r="8654" spans="1:7" ht="24" customHeight="1" x14ac:dyDescent="0.2">
      <c r="A8654" s="277" t="s">
        <v>24</v>
      </c>
      <c r="B8654" s="93" t="str">
        <f>Obra</f>
        <v>EXTRACCION DE MANGRULLO EXISTENTE, PROVISION DE NUEVO MANGRULLO Y REFUNCIONALIZACION DE JUEGOS DE NIÑOS EN PARQUE DE MAYO</v>
      </c>
      <c r="C8654" s="90"/>
      <c r="D8654" s="90"/>
      <c r="E8654" s="90"/>
      <c r="F8654" s="96" t="s">
        <v>38</v>
      </c>
      <c r="G8654" s="280">
        <f>Fecha_Base</f>
        <v>44865</v>
      </c>
    </row>
    <row r="8655" spans="1:7" ht="24" customHeight="1" x14ac:dyDescent="0.2">
      <c r="A8655" s="281" t="s">
        <v>601</v>
      </c>
      <c r="B8655" s="91" t="str">
        <f>Ubicación</f>
        <v>CAPITAL</v>
      </c>
      <c r="C8655" s="91"/>
      <c r="D8655" s="97"/>
      <c r="E8655" s="98"/>
      <c r="G8655" s="282"/>
    </row>
    <row r="8656" spans="1:7" ht="24" customHeight="1" x14ac:dyDescent="0.2">
      <c r="A8656" s="281" t="s">
        <v>39</v>
      </c>
      <c r="B8656" s="100" t="str">
        <f>IFERROR(VALUE(LEFT(B8657,FIND(".",B8657)-1)),"")</f>
        <v/>
      </c>
      <c r="C8656" s="92" t="str">
        <f>IFERROR(VLOOKUP(B8656,Tabla_CyP,2,FALSE),"")</f>
        <v/>
      </c>
      <c r="E8656" s="98"/>
      <c r="G8656" s="282"/>
    </row>
    <row r="8657" spans="1:123" ht="24" customHeight="1" x14ac:dyDescent="0.2">
      <c r="A8657" s="281" t="s">
        <v>25</v>
      </c>
      <c r="B8657" s="101" t="str">
        <f>IFERROR(VLOOKUP(COUNTIF($A$1:A8657,"ANALISIS DE PRECIOS"),Tabla_NumeroItem,2,FALSE),"")</f>
        <v/>
      </c>
      <c r="C8657" s="92" t="str">
        <f>IFERROR(VLOOKUP(B8657,Tabla_CyP,2,FALSE),"")</f>
        <v/>
      </c>
      <c r="D8657" s="97"/>
      <c r="E8657" s="98"/>
      <c r="F8657" s="96" t="s">
        <v>26</v>
      </c>
      <c r="G8657" s="283" t="str">
        <f>IFERROR(VLOOKUP(B8657,Tabla_CyP,4,FALSE),"")</f>
        <v/>
      </c>
    </row>
    <row r="8658" spans="1:123" ht="24" customHeight="1" x14ac:dyDescent="0.2">
      <c r="A8658" s="281"/>
      <c r="B8658" s="91"/>
      <c r="D8658" s="97"/>
      <c r="E8658" s="98"/>
      <c r="G8658" s="282"/>
    </row>
    <row r="8659" spans="1:123" ht="24" customHeight="1" x14ac:dyDescent="0.2">
      <c r="A8659" s="334" t="s">
        <v>507</v>
      </c>
      <c r="B8659" s="335"/>
      <c r="C8659" s="336" t="s">
        <v>0</v>
      </c>
      <c r="D8659" s="336" t="s">
        <v>27</v>
      </c>
      <c r="E8659" s="338" t="s">
        <v>28</v>
      </c>
      <c r="F8659" s="340" t="s">
        <v>29</v>
      </c>
      <c r="G8659" s="340" t="s">
        <v>30</v>
      </c>
    </row>
    <row r="8660" spans="1:123" s="97" customFormat="1" ht="24" customHeight="1" x14ac:dyDescent="0.2">
      <c r="A8660" s="102" t="s">
        <v>508</v>
      </c>
      <c r="B8660" s="102" t="s">
        <v>509</v>
      </c>
      <c r="C8660" s="337"/>
      <c r="D8660" s="337"/>
      <c r="E8660" s="339"/>
      <c r="F8660" s="341"/>
      <c r="G8660" s="341"/>
      <c r="H8660" s="230"/>
      <c r="I8660" s="230"/>
      <c r="J8660" s="230"/>
      <c r="K8660" s="230"/>
      <c r="L8660" s="230"/>
      <c r="M8660" s="230"/>
      <c r="N8660" s="230"/>
      <c r="O8660" s="230"/>
      <c r="P8660" s="230"/>
      <c r="Q8660" s="230"/>
      <c r="R8660" s="230"/>
      <c r="S8660" s="230"/>
      <c r="T8660" s="230"/>
      <c r="U8660" s="230"/>
      <c r="V8660" s="230"/>
      <c r="W8660" s="230"/>
      <c r="X8660" s="230"/>
      <c r="Y8660" s="230"/>
      <c r="Z8660" s="230"/>
      <c r="AA8660" s="230"/>
      <c r="AB8660" s="230"/>
      <c r="AC8660" s="230"/>
      <c r="AD8660" s="230"/>
      <c r="AE8660" s="230"/>
      <c r="AF8660" s="230"/>
      <c r="AG8660" s="230"/>
      <c r="AH8660" s="230"/>
      <c r="AI8660" s="230"/>
      <c r="AJ8660" s="230"/>
      <c r="AK8660" s="230"/>
      <c r="AL8660" s="230"/>
      <c r="AM8660" s="230"/>
      <c r="AN8660" s="230"/>
      <c r="AO8660" s="230"/>
      <c r="AP8660" s="230"/>
      <c r="AQ8660" s="230"/>
      <c r="AR8660" s="230"/>
      <c r="AS8660" s="230"/>
      <c r="AT8660" s="230"/>
      <c r="AU8660" s="230"/>
      <c r="AV8660" s="230"/>
      <c r="AW8660" s="230"/>
      <c r="AX8660" s="230"/>
      <c r="AY8660" s="230"/>
      <c r="AZ8660" s="230"/>
      <c r="BA8660" s="230"/>
      <c r="BB8660" s="230"/>
      <c r="BC8660" s="230"/>
      <c r="BD8660" s="230"/>
      <c r="BE8660" s="230"/>
      <c r="BF8660" s="230"/>
      <c r="BG8660" s="230"/>
      <c r="BH8660" s="230"/>
      <c r="BI8660" s="230"/>
      <c r="BJ8660" s="230"/>
      <c r="BK8660" s="230"/>
      <c r="BL8660" s="230"/>
      <c r="BM8660" s="230"/>
      <c r="BN8660" s="230"/>
      <c r="BO8660" s="230"/>
      <c r="BP8660" s="230"/>
      <c r="BQ8660" s="230"/>
      <c r="BR8660" s="230"/>
      <c r="BS8660" s="230"/>
      <c r="BT8660" s="230"/>
      <c r="BU8660" s="230"/>
      <c r="BV8660" s="230"/>
      <c r="BW8660" s="230"/>
      <c r="BX8660" s="230"/>
      <c r="BY8660" s="230"/>
      <c r="BZ8660" s="230"/>
      <c r="CA8660" s="230"/>
      <c r="CB8660" s="230"/>
      <c r="CC8660" s="230"/>
      <c r="CD8660" s="230"/>
      <c r="CE8660" s="230"/>
      <c r="CF8660" s="230"/>
      <c r="CG8660" s="230"/>
      <c r="CH8660" s="230"/>
      <c r="CI8660" s="230"/>
      <c r="CJ8660" s="230"/>
      <c r="CK8660" s="230"/>
      <c r="CL8660" s="230"/>
      <c r="CM8660" s="230"/>
      <c r="CN8660" s="230"/>
      <c r="CO8660" s="230"/>
      <c r="CP8660" s="230"/>
      <c r="CQ8660" s="230"/>
      <c r="CR8660" s="230"/>
      <c r="CS8660" s="230"/>
      <c r="CT8660" s="230"/>
      <c r="CU8660" s="230"/>
      <c r="CV8660" s="230"/>
      <c r="CW8660" s="230"/>
      <c r="CX8660" s="230"/>
      <c r="CY8660" s="230"/>
      <c r="CZ8660" s="230"/>
      <c r="DA8660" s="230"/>
      <c r="DB8660" s="230"/>
      <c r="DC8660" s="230"/>
      <c r="DD8660" s="230"/>
      <c r="DE8660" s="230"/>
      <c r="DF8660" s="230"/>
      <c r="DG8660" s="230"/>
      <c r="DH8660" s="230"/>
      <c r="DI8660" s="230"/>
      <c r="DJ8660" s="230"/>
      <c r="DK8660" s="230"/>
      <c r="DL8660" s="230"/>
      <c r="DM8660" s="230"/>
      <c r="DN8660" s="230"/>
      <c r="DO8660" s="230"/>
      <c r="DP8660" s="230"/>
      <c r="DQ8660" s="230"/>
      <c r="DR8660" s="230"/>
      <c r="DS8660" s="230"/>
    </row>
    <row r="8661" spans="1:123" ht="24" customHeight="1" x14ac:dyDescent="0.2">
      <c r="A8661" s="284"/>
      <c r="B8661" s="103"/>
      <c r="C8661" s="143" t="s">
        <v>604</v>
      </c>
      <c r="D8661" s="104"/>
      <c r="E8661" s="105"/>
      <c r="F8661" s="106"/>
      <c r="G8661" s="285"/>
    </row>
    <row r="8662" spans="1:123" s="229" customFormat="1" ht="24" customHeight="1" x14ac:dyDescent="0.2">
      <c r="A8662" s="224" t="str">
        <f t="shared" ref="A8662:A8675" si="2596">IFERROR(VLOOKUP(C8662,Tabla_Insumos,4,FALSE),"")</f>
        <v/>
      </c>
      <c r="B8662" s="222" t="str">
        <f>IFERROR(VLOOKUP(C8662,Tabla_Insumos,5,FALSE),"")</f>
        <v/>
      </c>
      <c r="C8662" s="223"/>
      <c r="D8662" s="224" t="str">
        <f t="shared" ref="D8662:D8675" si="2597">IFERROR(VLOOKUP(C8662,Tabla_Insumos,2,FALSE),"")</f>
        <v/>
      </c>
      <c r="E8662" s="225"/>
      <c r="F8662" s="226">
        <f t="shared" ref="F8662:F8675" si="2598">IFERROR(VLOOKUP(C8662,Tabla_Insumos,3,FALSE),0)</f>
        <v>0</v>
      </c>
      <c r="G8662" s="286">
        <f>ROUND(E8662*F8662,2)</f>
        <v>0</v>
      </c>
    </row>
    <row r="8663" spans="1:123" s="229" customFormat="1" ht="24" customHeight="1" x14ac:dyDescent="0.2">
      <c r="A8663" s="224" t="str">
        <f t="shared" si="2596"/>
        <v/>
      </c>
      <c r="B8663" s="222" t="str">
        <f t="shared" ref="B8663:B8675" si="2599">IFERROR(VLOOKUP(C8663,Tabla_Insumos,5,FALSE),"")</f>
        <v/>
      </c>
      <c r="C8663" s="223"/>
      <c r="D8663" s="224" t="str">
        <f t="shared" si="2597"/>
        <v/>
      </c>
      <c r="E8663" s="225"/>
      <c r="F8663" s="226">
        <f t="shared" si="2598"/>
        <v>0</v>
      </c>
      <c r="G8663" s="286">
        <f t="shared" ref="G8663:G8675" si="2600">ROUND(E8663*F8663,2)</f>
        <v>0</v>
      </c>
    </row>
    <row r="8664" spans="1:123" s="229" customFormat="1" ht="24" customHeight="1" x14ac:dyDescent="0.2">
      <c r="A8664" s="224" t="str">
        <f t="shared" si="2596"/>
        <v/>
      </c>
      <c r="B8664" s="222" t="str">
        <f t="shared" si="2599"/>
        <v/>
      </c>
      <c r="C8664" s="223"/>
      <c r="D8664" s="224" t="str">
        <f t="shared" si="2597"/>
        <v/>
      </c>
      <c r="E8664" s="225"/>
      <c r="F8664" s="226">
        <f t="shared" si="2598"/>
        <v>0</v>
      </c>
      <c r="G8664" s="286">
        <f t="shared" si="2600"/>
        <v>0</v>
      </c>
    </row>
    <row r="8665" spans="1:123" s="229" customFormat="1" ht="24" customHeight="1" x14ac:dyDescent="0.2">
      <c r="A8665" s="224" t="str">
        <f t="shared" si="2596"/>
        <v/>
      </c>
      <c r="B8665" s="222" t="str">
        <f t="shared" si="2599"/>
        <v/>
      </c>
      <c r="C8665" s="223"/>
      <c r="D8665" s="224" t="str">
        <f t="shared" si="2597"/>
        <v/>
      </c>
      <c r="E8665" s="225"/>
      <c r="F8665" s="226">
        <f t="shared" si="2598"/>
        <v>0</v>
      </c>
      <c r="G8665" s="286">
        <f t="shared" si="2600"/>
        <v>0</v>
      </c>
    </row>
    <row r="8666" spans="1:123" s="229" customFormat="1" ht="24" customHeight="1" x14ac:dyDescent="0.2">
      <c r="A8666" s="224" t="str">
        <f t="shared" si="2596"/>
        <v/>
      </c>
      <c r="B8666" s="222" t="str">
        <f t="shared" si="2599"/>
        <v/>
      </c>
      <c r="C8666" s="223"/>
      <c r="D8666" s="224" t="str">
        <f t="shared" si="2597"/>
        <v/>
      </c>
      <c r="E8666" s="225"/>
      <c r="F8666" s="226">
        <f t="shared" si="2598"/>
        <v>0</v>
      </c>
      <c r="G8666" s="286">
        <f t="shared" si="2600"/>
        <v>0</v>
      </c>
    </row>
    <row r="8667" spans="1:123" s="229" customFormat="1" ht="24" customHeight="1" x14ac:dyDescent="0.2">
      <c r="A8667" s="224" t="str">
        <f t="shared" si="2596"/>
        <v/>
      </c>
      <c r="B8667" s="222" t="str">
        <f t="shared" si="2599"/>
        <v/>
      </c>
      <c r="C8667" s="223"/>
      <c r="D8667" s="224" t="str">
        <f t="shared" si="2597"/>
        <v/>
      </c>
      <c r="E8667" s="225"/>
      <c r="F8667" s="226">
        <f t="shared" si="2598"/>
        <v>0</v>
      </c>
      <c r="G8667" s="286">
        <f t="shared" si="2600"/>
        <v>0</v>
      </c>
    </row>
    <row r="8668" spans="1:123" s="229" customFormat="1" ht="24" customHeight="1" x14ac:dyDescent="0.2">
      <c r="A8668" s="224" t="str">
        <f t="shared" si="2596"/>
        <v/>
      </c>
      <c r="B8668" s="222" t="str">
        <f t="shared" si="2599"/>
        <v/>
      </c>
      <c r="C8668" s="223"/>
      <c r="D8668" s="224" t="str">
        <f t="shared" si="2597"/>
        <v/>
      </c>
      <c r="E8668" s="225"/>
      <c r="F8668" s="226">
        <f t="shared" si="2598"/>
        <v>0</v>
      </c>
      <c r="G8668" s="286">
        <f t="shared" si="2600"/>
        <v>0</v>
      </c>
    </row>
    <row r="8669" spans="1:123" s="229" customFormat="1" ht="24" customHeight="1" x14ac:dyDescent="0.2">
      <c r="A8669" s="224" t="str">
        <f t="shared" si="2596"/>
        <v/>
      </c>
      <c r="B8669" s="222" t="str">
        <f t="shared" si="2599"/>
        <v/>
      </c>
      <c r="C8669" s="223"/>
      <c r="D8669" s="224" t="str">
        <f t="shared" si="2597"/>
        <v/>
      </c>
      <c r="E8669" s="225"/>
      <c r="F8669" s="226">
        <f t="shared" si="2598"/>
        <v>0</v>
      </c>
      <c r="G8669" s="286">
        <f t="shared" si="2600"/>
        <v>0</v>
      </c>
    </row>
    <row r="8670" spans="1:123" s="229" customFormat="1" ht="24" customHeight="1" x14ac:dyDescent="0.2">
      <c r="A8670" s="224" t="str">
        <f t="shared" si="2596"/>
        <v/>
      </c>
      <c r="B8670" s="222" t="str">
        <f t="shared" si="2599"/>
        <v/>
      </c>
      <c r="C8670" s="223"/>
      <c r="D8670" s="224" t="str">
        <f t="shared" si="2597"/>
        <v/>
      </c>
      <c r="E8670" s="225"/>
      <c r="F8670" s="226">
        <f t="shared" si="2598"/>
        <v>0</v>
      </c>
      <c r="G8670" s="286">
        <f t="shared" si="2600"/>
        <v>0</v>
      </c>
    </row>
    <row r="8671" spans="1:123" s="229" customFormat="1" ht="24" customHeight="1" x14ac:dyDescent="0.2">
      <c r="A8671" s="224" t="str">
        <f t="shared" si="2596"/>
        <v/>
      </c>
      <c r="B8671" s="222" t="str">
        <f t="shared" si="2599"/>
        <v/>
      </c>
      <c r="C8671" s="223"/>
      <c r="D8671" s="224" t="str">
        <f t="shared" si="2597"/>
        <v/>
      </c>
      <c r="E8671" s="225"/>
      <c r="F8671" s="226">
        <f t="shared" si="2598"/>
        <v>0</v>
      </c>
      <c r="G8671" s="286">
        <f t="shared" si="2600"/>
        <v>0</v>
      </c>
    </row>
    <row r="8672" spans="1:123" s="229" customFormat="1" ht="24" customHeight="1" x14ac:dyDescent="0.2">
      <c r="A8672" s="224" t="str">
        <f t="shared" si="2596"/>
        <v/>
      </c>
      <c r="B8672" s="222" t="str">
        <f t="shared" si="2599"/>
        <v/>
      </c>
      <c r="C8672" s="223"/>
      <c r="D8672" s="224" t="str">
        <f t="shared" si="2597"/>
        <v/>
      </c>
      <c r="E8672" s="225"/>
      <c r="F8672" s="226">
        <f t="shared" si="2598"/>
        <v>0</v>
      </c>
      <c r="G8672" s="286">
        <f t="shared" si="2600"/>
        <v>0</v>
      </c>
    </row>
    <row r="8673" spans="1:7" s="229" customFormat="1" ht="24" customHeight="1" x14ac:dyDescent="0.2">
      <c r="A8673" s="224" t="str">
        <f t="shared" si="2596"/>
        <v/>
      </c>
      <c r="B8673" s="222" t="str">
        <f t="shared" si="2599"/>
        <v/>
      </c>
      <c r="C8673" s="223"/>
      <c r="D8673" s="224" t="str">
        <f t="shared" si="2597"/>
        <v/>
      </c>
      <c r="E8673" s="225"/>
      <c r="F8673" s="226">
        <f t="shared" si="2598"/>
        <v>0</v>
      </c>
      <c r="G8673" s="286">
        <f t="shared" si="2600"/>
        <v>0</v>
      </c>
    </row>
    <row r="8674" spans="1:7" s="229" customFormat="1" ht="24" customHeight="1" x14ac:dyDescent="0.2">
      <c r="A8674" s="224" t="str">
        <f t="shared" si="2596"/>
        <v/>
      </c>
      <c r="B8674" s="222" t="str">
        <f t="shared" si="2599"/>
        <v/>
      </c>
      <c r="C8674" s="223"/>
      <c r="D8674" s="224" t="str">
        <f t="shared" si="2597"/>
        <v/>
      </c>
      <c r="E8674" s="225"/>
      <c r="F8674" s="226">
        <f t="shared" si="2598"/>
        <v>0</v>
      </c>
      <c r="G8674" s="286">
        <f t="shared" si="2600"/>
        <v>0</v>
      </c>
    </row>
    <row r="8675" spans="1:7" s="229" customFormat="1" ht="24" customHeight="1" x14ac:dyDescent="0.2">
      <c r="A8675" s="224" t="str">
        <f t="shared" si="2596"/>
        <v/>
      </c>
      <c r="B8675" s="222" t="str">
        <f t="shared" si="2599"/>
        <v/>
      </c>
      <c r="C8675" s="223"/>
      <c r="D8675" s="224" t="str">
        <f t="shared" si="2597"/>
        <v/>
      </c>
      <c r="E8675" s="225"/>
      <c r="F8675" s="227">
        <f t="shared" si="2598"/>
        <v>0</v>
      </c>
      <c r="G8675" s="286">
        <f t="shared" si="2600"/>
        <v>0</v>
      </c>
    </row>
    <row r="8676" spans="1:7" ht="24" customHeight="1" x14ac:dyDescent="0.2">
      <c r="A8676" s="287"/>
      <c r="D8676" s="97"/>
      <c r="E8676" s="98"/>
      <c r="F8676" s="273" t="s">
        <v>31</v>
      </c>
      <c r="G8676" s="288">
        <f>SUBTOTAL(9,G8662:G8675)</f>
        <v>0</v>
      </c>
    </row>
    <row r="8677" spans="1:7" ht="24" customHeight="1" x14ac:dyDescent="0.2">
      <c r="A8677" s="287"/>
      <c r="C8677" s="107" t="s">
        <v>605</v>
      </c>
      <c r="D8677" s="97"/>
      <c r="E8677" s="98"/>
      <c r="G8677" s="289"/>
    </row>
    <row r="8678" spans="1:7" s="229" customFormat="1" ht="24" customHeight="1" x14ac:dyDescent="0.2">
      <c r="A8678" s="224" t="str">
        <f t="shared" ref="A8678:A8685" si="2601">IFERROR(VLOOKUP(C8678,Tabla_Insumos,4,FALSE),"")</f>
        <v/>
      </c>
      <c r="B8678" s="222">
        <f t="shared" ref="B8678:B8685" si="2602">IFERROR(VLOOKUP(A8678,Tabla_Indices,5,FALSE),"")</f>
        <v>0</v>
      </c>
      <c r="C8678" s="223"/>
      <c r="D8678" s="224" t="str">
        <f t="shared" ref="D8678:D8685" si="2603">IFERROR(VLOOKUP(C8678,Tabla_Insumos,2,FALSE),"")</f>
        <v/>
      </c>
      <c r="E8678" s="225"/>
      <c r="F8678" s="228">
        <f t="shared" ref="F8678:F8685" si="2604">IFERROR(VLOOKUP(C8678,Tabla_Insumos,3,FALSE),0)</f>
        <v>0</v>
      </c>
      <c r="G8678" s="286">
        <f>ROUND(E8678*F8678,2)</f>
        <v>0</v>
      </c>
    </row>
    <row r="8679" spans="1:7" s="229" customFormat="1" ht="24" customHeight="1" x14ac:dyDescent="0.2">
      <c r="A8679" s="224" t="str">
        <f t="shared" si="2601"/>
        <v/>
      </c>
      <c r="B8679" s="222">
        <f t="shared" si="2602"/>
        <v>0</v>
      </c>
      <c r="C8679" s="223"/>
      <c r="D8679" s="224" t="str">
        <f t="shared" si="2603"/>
        <v/>
      </c>
      <c r="E8679" s="225"/>
      <c r="F8679" s="228">
        <f t="shared" si="2604"/>
        <v>0</v>
      </c>
      <c r="G8679" s="286">
        <f>ROUND(E8679*F8679,2)</f>
        <v>0</v>
      </c>
    </row>
    <row r="8680" spans="1:7" s="229" customFormat="1" ht="24" customHeight="1" x14ac:dyDescent="0.2">
      <c r="A8680" s="224" t="str">
        <f t="shared" si="2601"/>
        <v/>
      </c>
      <c r="B8680" s="222">
        <f t="shared" si="2602"/>
        <v>0</v>
      </c>
      <c r="C8680" s="223"/>
      <c r="D8680" s="224" t="str">
        <f t="shared" si="2603"/>
        <v/>
      </c>
      <c r="E8680" s="225"/>
      <c r="F8680" s="228">
        <f t="shared" si="2604"/>
        <v>0</v>
      </c>
      <c r="G8680" s="286">
        <f t="shared" ref="G8680:G8685" si="2605">ROUND(E8680*F8680,2)</f>
        <v>0</v>
      </c>
    </row>
    <row r="8681" spans="1:7" s="229" customFormat="1" ht="24" customHeight="1" x14ac:dyDescent="0.2">
      <c r="A8681" s="224" t="str">
        <f t="shared" si="2601"/>
        <v/>
      </c>
      <c r="B8681" s="222">
        <f t="shared" si="2602"/>
        <v>0</v>
      </c>
      <c r="C8681" s="223"/>
      <c r="D8681" s="224" t="str">
        <f t="shared" si="2603"/>
        <v/>
      </c>
      <c r="E8681" s="225"/>
      <c r="F8681" s="228">
        <f t="shared" si="2604"/>
        <v>0</v>
      </c>
      <c r="G8681" s="286">
        <f t="shared" si="2605"/>
        <v>0</v>
      </c>
    </row>
    <row r="8682" spans="1:7" s="229" customFormat="1" ht="24" customHeight="1" x14ac:dyDescent="0.2">
      <c r="A8682" s="224" t="str">
        <f t="shared" si="2601"/>
        <v/>
      </c>
      <c r="B8682" s="222">
        <f t="shared" si="2602"/>
        <v>0</v>
      </c>
      <c r="C8682" s="223"/>
      <c r="D8682" s="224" t="str">
        <f t="shared" si="2603"/>
        <v/>
      </c>
      <c r="E8682" s="225"/>
      <c r="F8682" s="226">
        <f t="shared" si="2604"/>
        <v>0</v>
      </c>
      <c r="G8682" s="286">
        <f t="shared" si="2605"/>
        <v>0</v>
      </c>
    </row>
    <row r="8683" spans="1:7" s="229" customFormat="1" ht="24" customHeight="1" x14ac:dyDescent="0.2">
      <c r="A8683" s="224" t="str">
        <f t="shared" si="2601"/>
        <v/>
      </c>
      <c r="B8683" s="222">
        <f t="shared" si="2602"/>
        <v>0</v>
      </c>
      <c r="C8683" s="223"/>
      <c r="D8683" s="224" t="str">
        <f t="shared" si="2603"/>
        <v/>
      </c>
      <c r="E8683" s="225"/>
      <c r="F8683" s="226">
        <f t="shared" si="2604"/>
        <v>0</v>
      </c>
      <c r="G8683" s="286">
        <f t="shared" si="2605"/>
        <v>0</v>
      </c>
    </row>
    <row r="8684" spans="1:7" s="229" customFormat="1" ht="24" customHeight="1" x14ac:dyDescent="0.2">
      <c r="A8684" s="224" t="str">
        <f t="shared" si="2601"/>
        <v/>
      </c>
      <c r="B8684" s="222">
        <f t="shared" si="2602"/>
        <v>0</v>
      </c>
      <c r="C8684" s="223"/>
      <c r="D8684" s="224" t="str">
        <f t="shared" si="2603"/>
        <v/>
      </c>
      <c r="E8684" s="225"/>
      <c r="F8684" s="226">
        <f t="shared" si="2604"/>
        <v>0</v>
      </c>
      <c r="G8684" s="286">
        <f t="shared" si="2605"/>
        <v>0</v>
      </c>
    </row>
    <row r="8685" spans="1:7" s="229" customFormat="1" ht="24" customHeight="1" x14ac:dyDescent="0.2">
      <c r="A8685" s="224" t="str">
        <f t="shared" si="2601"/>
        <v/>
      </c>
      <c r="B8685" s="222">
        <f t="shared" si="2602"/>
        <v>0</v>
      </c>
      <c r="C8685" s="223"/>
      <c r="D8685" s="224" t="str">
        <f t="shared" si="2603"/>
        <v/>
      </c>
      <c r="E8685" s="225"/>
      <c r="F8685" s="226">
        <f t="shared" si="2604"/>
        <v>0</v>
      </c>
      <c r="G8685" s="286">
        <f t="shared" si="2605"/>
        <v>0</v>
      </c>
    </row>
    <row r="8686" spans="1:7" ht="24" customHeight="1" x14ac:dyDescent="0.2">
      <c r="A8686" s="287"/>
      <c r="D8686" s="97"/>
      <c r="E8686" s="98"/>
      <c r="F8686" s="273" t="s">
        <v>32</v>
      </c>
      <c r="G8686" s="288">
        <f>SUBTOTAL(9,G8678:G8685)</f>
        <v>0</v>
      </c>
    </row>
    <row r="8687" spans="1:7" ht="24" customHeight="1" x14ac:dyDescent="0.2">
      <c r="A8687" s="287"/>
      <c r="C8687" s="107" t="s">
        <v>606</v>
      </c>
      <c r="D8687" s="97"/>
      <c r="E8687" s="98"/>
      <c r="G8687" s="289"/>
    </row>
    <row r="8688" spans="1:7" s="229" customFormat="1" ht="24" customHeight="1" x14ac:dyDescent="0.2">
      <c r="A8688" s="224" t="str">
        <f t="shared" ref="A8688:A8696" si="2606">IFERROR(VLOOKUP(C8688,Tabla_Insumos,4,FALSE),"")</f>
        <v/>
      </c>
      <c r="B8688" s="222" t="str">
        <f t="shared" ref="B8688:B8696" si="2607">IFERROR(VLOOKUP(C8688,Tabla_Insumos,5,FALSE),"")</f>
        <v/>
      </c>
      <c r="C8688" s="223"/>
      <c r="D8688" s="224" t="str">
        <f t="shared" ref="D8688:D8696" si="2608">IFERROR(VLOOKUP(C8688,Tabla_Insumos,2,FALSE),"")</f>
        <v/>
      </c>
      <c r="E8688" s="225"/>
      <c r="F8688" s="226">
        <f t="shared" ref="F8688:F8696" si="2609">IFERROR(VLOOKUP(C8688,Tabla_Insumos,3,FALSE),0)</f>
        <v>0</v>
      </c>
      <c r="G8688" s="286">
        <f t="shared" ref="G8688:G8696" si="2610">ROUND(E8688*F8688,2)</f>
        <v>0</v>
      </c>
    </row>
    <row r="8689" spans="1:7" s="229" customFormat="1" ht="24" customHeight="1" x14ac:dyDescent="0.2">
      <c r="A8689" s="224" t="str">
        <f t="shared" si="2606"/>
        <v/>
      </c>
      <c r="B8689" s="222" t="str">
        <f t="shared" si="2607"/>
        <v/>
      </c>
      <c r="C8689" s="223"/>
      <c r="D8689" s="224" t="str">
        <f t="shared" si="2608"/>
        <v/>
      </c>
      <c r="E8689" s="225"/>
      <c r="F8689" s="226">
        <f t="shared" si="2609"/>
        <v>0</v>
      </c>
      <c r="G8689" s="286">
        <f t="shared" si="2610"/>
        <v>0</v>
      </c>
    </row>
    <row r="8690" spans="1:7" s="229" customFormat="1" ht="24" customHeight="1" x14ac:dyDescent="0.2">
      <c r="A8690" s="224" t="str">
        <f t="shared" si="2606"/>
        <v/>
      </c>
      <c r="B8690" s="222" t="str">
        <f t="shared" si="2607"/>
        <v/>
      </c>
      <c r="C8690" s="223"/>
      <c r="D8690" s="224" t="str">
        <f t="shared" si="2608"/>
        <v/>
      </c>
      <c r="E8690" s="225"/>
      <c r="F8690" s="226">
        <f t="shared" si="2609"/>
        <v>0</v>
      </c>
      <c r="G8690" s="286">
        <f t="shared" si="2610"/>
        <v>0</v>
      </c>
    </row>
    <row r="8691" spans="1:7" s="229" customFormat="1" ht="24" customHeight="1" x14ac:dyDescent="0.2">
      <c r="A8691" s="224" t="str">
        <f t="shared" si="2606"/>
        <v/>
      </c>
      <c r="B8691" s="222" t="str">
        <f t="shared" si="2607"/>
        <v/>
      </c>
      <c r="C8691" s="223"/>
      <c r="D8691" s="224" t="str">
        <f t="shared" si="2608"/>
        <v/>
      </c>
      <c r="E8691" s="225"/>
      <c r="F8691" s="226">
        <f t="shared" si="2609"/>
        <v>0</v>
      </c>
      <c r="G8691" s="286">
        <f t="shared" si="2610"/>
        <v>0</v>
      </c>
    </row>
    <row r="8692" spans="1:7" s="229" customFormat="1" ht="24" customHeight="1" x14ac:dyDescent="0.2">
      <c r="A8692" s="224" t="str">
        <f t="shared" si="2606"/>
        <v/>
      </c>
      <c r="B8692" s="222" t="str">
        <f t="shared" si="2607"/>
        <v/>
      </c>
      <c r="C8692" s="223"/>
      <c r="D8692" s="224" t="str">
        <f t="shared" si="2608"/>
        <v/>
      </c>
      <c r="E8692" s="225"/>
      <c r="F8692" s="226">
        <f t="shared" si="2609"/>
        <v>0</v>
      </c>
      <c r="G8692" s="286">
        <f t="shared" si="2610"/>
        <v>0</v>
      </c>
    </row>
    <row r="8693" spans="1:7" s="229" customFormat="1" ht="24" customHeight="1" x14ac:dyDescent="0.2">
      <c r="A8693" s="224" t="str">
        <f t="shared" si="2606"/>
        <v/>
      </c>
      <c r="B8693" s="222" t="str">
        <f t="shared" si="2607"/>
        <v/>
      </c>
      <c r="C8693" s="223"/>
      <c r="D8693" s="224" t="str">
        <f t="shared" si="2608"/>
        <v/>
      </c>
      <c r="E8693" s="225"/>
      <c r="F8693" s="226">
        <f t="shared" si="2609"/>
        <v>0</v>
      </c>
      <c r="G8693" s="286">
        <f t="shared" si="2610"/>
        <v>0</v>
      </c>
    </row>
    <row r="8694" spans="1:7" s="229" customFormat="1" ht="24" customHeight="1" x14ac:dyDescent="0.2">
      <c r="A8694" s="224" t="str">
        <f t="shared" si="2606"/>
        <v/>
      </c>
      <c r="B8694" s="222" t="str">
        <f t="shared" si="2607"/>
        <v/>
      </c>
      <c r="C8694" s="223"/>
      <c r="D8694" s="224" t="str">
        <f t="shared" si="2608"/>
        <v/>
      </c>
      <c r="E8694" s="225"/>
      <c r="F8694" s="226">
        <f t="shared" si="2609"/>
        <v>0</v>
      </c>
      <c r="G8694" s="286">
        <f t="shared" si="2610"/>
        <v>0</v>
      </c>
    </row>
    <row r="8695" spans="1:7" s="229" customFormat="1" ht="24" customHeight="1" x14ac:dyDescent="0.2">
      <c r="A8695" s="224" t="str">
        <f t="shared" si="2606"/>
        <v/>
      </c>
      <c r="B8695" s="222" t="str">
        <f t="shared" si="2607"/>
        <v/>
      </c>
      <c r="C8695" s="223"/>
      <c r="D8695" s="224" t="str">
        <f t="shared" si="2608"/>
        <v/>
      </c>
      <c r="E8695" s="225"/>
      <c r="F8695" s="226">
        <f t="shared" si="2609"/>
        <v>0</v>
      </c>
      <c r="G8695" s="286">
        <f t="shared" si="2610"/>
        <v>0</v>
      </c>
    </row>
    <row r="8696" spans="1:7" s="229" customFormat="1" ht="24" customHeight="1" x14ac:dyDescent="0.2">
      <c r="A8696" s="224" t="str">
        <f t="shared" si="2606"/>
        <v/>
      </c>
      <c r="B8696" s="222" t="str">
        <f t="shared" si="2607"/>
        <v/>
      </c>
      <c r="C8696" s="223"/>
      <c r="D8696" s="224" t="str">
        <f t="shared" si="2608"/>
        <v/>
      </c>
      <c r="E8696" s="225"/>
      <c r="F8696" s="226">
        <f t="shared" si="2609"/>
        <v>0</v>
      </c>
      <c r="G8696" s="286">
        <f t="shared" si="2610"/>
        <v>0</v>
      </c>
    </row>
    <row r="8697" spans="1:7" ht="24" customHeight="1" x14ac:dyDescent="0.2">
      <c r="A8697" s="290"/>
      <c r="B8697" s="97"/>
      <c r="D8697" s="97"/>
      <c r="E8697" s="98"/>
      <c r="F8697" s="273" t="s">
        <v>33</v>
      </c>
      <c r="G8697" s="288">
        <f>SUBTOTAL(9,G8688:G8696)</f>
        <v>0</v>
      </c>
    </row>
    <row r="8698" spans="1:7" ht="24" customHeight="1" x14ac:dyDescent="0.2">
      <c r="A8698" s="291"/>
      <c r="B8698" s="97"/>
      <c r="D8698" s="97"/>
      <c r="E8698" s="98"/>
      <c r="G8698" s="289"/>
    </row>
    <row r="8699" spans="1:7" ht="24" customHeight="1" x14ac:dyDescent="0.2">
      <c r="A8699" s="292" t="str">
        <f>B8657</f>
        <v/>
      </c>
      <c r="B8699" s="293" t="str">
        <f>C8657</f>
        <v/>
      </c>
      <c r="C8699" s="104"/>
      <c r="D8699" s="104" t="s">
        <v>34</v>
      </c>
      <c r="E8699" s="105"/>
      <c r="F8699" s="295" t="s">
        <v>35</v>
      </c>
      <c r="G8699" s="294">
        <f>SUBTOTAL(9,G8662:G8698)</f>
        <v>0</v>
      </c>
    </row>
    <row r="8701" spans="1:7" ht="24" customHeight="1" x14ac:dyDescent="0.2">
      <c r="A8701" s="274" t="s">
        <v>37</v>
      </c>
      <c r="B8701" s="275"/>
      <c r="C8701" s="275"/>
      <c r="D8701" s="275"/>
      <c r="E8701" s="275"/>
      <c r="F8701" s="275"/>
      <c r="G8701" s="276"/>
    </row>
    <row r="8702" spans="1:7" ht="24" customHeight="1" x14ac:dyDescent="0.2">
      <c r="A8702" s="277" t="s">
        <v>602</v>
      </c>
      <c r="B8702" s="93" t="str">
        <f>Comitente</f>
        <v>DIRECCION PROVINCIAL DE ESPACIOS VERDES</v>
      </c>
      <c r="C8702" s="89"/>
      <c r="D8702" s="94"/>
      <c r="E8702" s="94"/>
      <c r="F8702" s="95"/>
      <c r="G8702" s="278"/>
    </row>
    <row r="8703" spans="1:7" ht="24" customHeight="1" x14ac:dyDescent="0.2">
      <c r="A8703" s="277" t="s">
        <v>603</v>
      </c>
      <c r="B8703" s="93">
        <f>Contratista</f>
        <v>0</v>
      </c>
      <c r="C8703" s="90"/>
      <c r="D8703" s="90"/>
      <c r="E8703" s="90"/>
      <c r="F8703" s="96"/>
      <c r="G8703" s="279"/>
    </row>
    <row r="8704" spans="1:7" ht="24" customHeight="1" x14ac:dyDescent="0.2">
      <c r="A8704" s="277" t="s">
        <v>24</v>
      </c>
      <c r="B8704" s="93" t="str">
        <f>Obra</f>
        <v>EXTRACCION DE MANGRULLO EXISTENTE, PROVISION DE NUEVO MANGRULLO Y REFUNCIONALIZACION DE JUEGOS DE NIÑOS EN PARQUE DE MAYO</v>
      </c>
      <c r="C8704" s="90"/>
      <c r="D8704" s="90"/>
      <c r="E8704" s="90"/>
      <c r="F8704" s="96" t="s">
        <v>38</v>
      </c>
      <c r="G8704" s="280">
        <f>Fecha_Base</f>
        <v>44865</v>
      </c>
    </row>
    <row r="8705" spans="1:123" ht="24" customHeight="1" x14ac:dyDescent="0.2">
      <c r="A8705" s="281" t="s">
        <v>601</v>
      </c>
      <c r="B8705" s="91" t="str">
        <f>Ubicación</f>
        <v>CAPITAL</v>
      </c>
      <c r="C8705" s="91"/>
      <c r="D8705" s="97"/>
      <c r="E8705" s="98"/>
      <c r="G8705" s="282"/>
    </row>
    <row r="8706" spans="1:123" ht="24" customHeight="1" x14ac:dyDescent="0.2">
      <c r="A8706" s="281" t="s">
        <v>39</v>
      </c>
      <c r="B8706" s="100" t="str">
        <f>IFERROR(VALUE(LEFT(B8707,FIND(".",B8707)-1)),"")</f>
        <v/>
      </c>
      <c r="C8706" s="92" t="str">
        <f>IFERROR(VLOOKUP(B8706,Tabla_CyP,2,FALSE),"")</f>
        <v/>
      </c>
      <c r="E8706" s="98"/>
      <c r="G8706" s="282"/>
    </row>
    <row r="8707" spans="1:123" ht="24" customHeight="1" x14ac:dyDescent="0.2">
      <c r="A8707" s="281" t="s">
        <v>25</v>
      </c>
      <c r="B8707" s="101" t="str">
        <f>IFERROR(VLOOKUP(COUNTIF($A$1:A8707,"ANALISIS DE PRECIOS"),Tabla_NumeroItem,2,FALSE),"")</f>
        <v/>
      </c>
      <c r="C8707" s="92" t="str">
        <f>IFERROR(VLOOKUP(B8707,Tabla_CyP,2,FALSE),"")</f>
        <v/>
      </c>
      <c r="D8707" s="97"/>
      <c r="E8707" s="98"/>
      <c r="F8707" s="96" t="s">
        <v>26</v>
      </c>
      <c r="G8707" s="283" t="str">
        <f>IFERROR(VLOOKUP(B8707,Tabla_CyP,4,FALSE),"")</f>
        <v/>
      </c>
    </row>
    <row r="8708" spans="1:123" ht="24" customHeight="1" x14ac:dyDescent="0.2">
      <c r="A8708" s="281"/>
      <c r="B8708" s="91"/>
      <c r="D8708" s="97"/>
      <c r="E8708" s="98"/>
      <c r="G8708" s="282"/>
    </row>
    <row r="8709" spans="1:123" ht="24" customHeight="1" x14ac:dyDescent="0.2">
      <c r="A8709" s="334" t="s">
        <v>507</v>
      </c>
      <c r="B8709" s="335"/>
      <c r="C8709" s="336" t="s">
        <v>0</v>
      </c>
      <c r="D8709" s="336" t="s">
        <v>27</v>
      </c>
      <c r="E8709" s="338" t="s">
        <v>28</v>
      </c>
      <c r="F8709" s="340" t="s">
        <v>29</v>
      </c>
      <c r="G8709" s="340" t="s">
        <v>30</v>
      </c>
    </row>
    <row r="8710" spans="1:123" s="97" customFormat="1" ht="24" customHeight="1" x14ac:dyDescent="0.2">
      <c r="A8710" s="102" t="s">
        <v>508</v>
      </c>
      <c r="B8710" s="102" t="s">
        <v>509</v>
      </c>
      <c r="C8710" s="337"/>
      <c r="D8710" s="337"/>
      <c r="E8710" s="339"/>
      <c r="F8710" s="341"/>
      <c r="G8710" s="341"/>
      <c r="H8710" s="230"/>
      <c r="I8710" s="230"/>
      <c r="J8710" s="230"/>
      <c r="K8710" s="230"/>
      <c r="L8710" s="230"/>
      <c r="M8710" s="230"/>
      <c r="N8710" s="230"/>
      <c r="O8710" s="230"/>
      <c r="P8710" s="230"/>
      <c r="Q8710" s="230"/>
      <c r="R8710" s="230"/>
      <c r="S8710" s="230"/>
      <c r="T8710" s="230"/>
      <c r="U8710" s="230"/>
      <c r="V8710" s="230"/>
      <c r="W8710" s="230"/>
      <c r="X8710" s="230"/>
      <c r="Y8710" s="230"/>
      <c r="Z8710" s="230"/>
      <c r="AA8710" s="230"/>
      <c r="AB8710" s="230"/>
      <c r="AC8710" s="230"/>
      <c r="AD8710" s="230"/>
      <c r="AE8710" s="230"/>
      <c r="AF8710" s="230"/>
      <c r="AG8710" s="230"/>
      <c r="AH8710" s="230"/>
      <c r="AI8710" s="230"/>
      <c r="AJ8710" s="230"/>
      <c r="AK8710" s="230"/>
      <c r="AL8710" s="230"/>
      <c r="AM8710" s="230"/>
      <c r="AN8710" s="230"/>
      <c r="AO8710" s="230"/>
      <c r="AP8710" s="230"/>
      <c r="AQ8710" s="230"/>
      <c r="AR8710" s="230"/>
      <c r="AS8710" s="230"/>
      <c r="AT8710" s="230"/>
      <c r="AU8710" s="230"/>
      <c r="AV8710" s="230"/>
      <c r="AW8710" s="230"/>
      <c r="AX8710" s="230"/>
      <c r="AY8710" s="230"/>
      <c r="AZ8710" s="230"/>
      <c r="BA8710" s="230"/>
      <c r="BB8710" s="230"/>
      <c r="BC8710" s="230"/>
      <c r="BD8710" s="230"/>
      <c r="BE8710" s="230"/>
      <c r="BF8710" s="230"/>
      <c r="BG8710" s="230"/>
      <c r="BH8710" s="230"/>
      <c r="BI8710" s="230"/>
      <c r="BJ8710" s="230"/>
      <c r="BK8710" s="230"/>
      <c r="BL8710" s="230"/>
      <c r="BM8710" s="230"/>
      <c r="BN8710" s="230"/>
      <c r="BO8710" s="230"/>
      <c r="BP8710" s="230"/>
      <c r="BQ8710" s="230"/>
      <c r="BR8710" s="230"/>
      <c r="BS8710" s="230"/>
      <c r="BT8710" s="230"/>
      <c r="BU8710" s="230"/>
      <c r="BV8710" s="230"/>
      <c r="BW8710" s="230"/>
      <c r="BX8710" s="230"/>
      <c r="BY8710" s="230"/>
      <c r="BZ8710" s="230"/>
      <c r="CA8710" s="230"/>
      <c r="CB8710" s="230"/>
      <c r="CC8710" s="230"/>
      <c r="CD8710" s="230"/>
      <c r="CE8710" s="230"/>
      <c r="CF8710" s="230"/>
      <c r="CG8710" s="230"/>
      <c r="CH8710" s="230"/>
      <c r="CI8710" s="230"/>
      <c r="CJ8710" s="230"/>
      <c r="CK8710" s="230"/>
      <c r="CL8710" s="230"/>
      <c r="CM8710" s="230"/>
      <c r="CN8710" s="230"/>
      <c r="CO8710" s="230"/>
      <c r="CP8710" s="230"/>
      <c r="CQ8710" s="230"/>
      <c r="CR8710" s="230"/>
      <c r="CS8710" s="230"/>
      <c r="CT8710" s="230"/>
      <c r="CU8710" s="230"/>
      <c r="CV8710" s="230"/>
      <c r="CW8710" s="230"/>
      <c r="CX8710" s="230"/>
      <c r="CY8710" s="230"/>
      <c r="CZ8710" s="230"/>
      <c r="DA8710" s="230"/>
      <c r="DB8710" s="230"/>
      <c r="DC8710" s="230"/>
      <c r="DD8710" s="230"/>
      <c r="DE8710" s="230"/>
      <c r="DF8710" s="230"/>
      <c r="DG8710" s="230"/>
      <c r="DH8710" s="230"/>
      <c r="DI8710" s="230"/>
      <c r="DJ8710" s="230"/>
      <c r="DK8710" s="230"/>
      <c r="DL8710" s="230"/>
      <c r="DM8710" s="230"/>
      <c r="DN8710" s="230"/>
      <c r="DO8710" s="230"/>
      <c r="DP8710" s="230"/>
      <c r="DQ8710" s="230"/>
      <c r="DR8710" s="230"/>
      <c r="DS8710" s="230"/>
    </row>
    <row r="8711" spans="1:123" ht="24" customHeight="1" x14ac:dyDescent="0.2">
      <c r="A8711" s="284"/>
      <c r="B8711" s="103"/>
      <c r="C8711" s="143" t="s">
        <v>604</v>
      </c>
      <c r="D8711" s="104"/>
      <c r="E8711" s="105"/>
      <c r="F8711" s="106"/>
      <c r="G8711" s="285"/>
    </row>
    <row r="8712" spans="1:123" s="229" customFormat="1" ht="24" customHeight="1" x14ac:dyDescent="0.2">
      <c r="A8712" s="224" t="str">
        <f t="shared" ref="A8712:A8725" si="2611">IFERROR(VLOOKUP(C8712,Tabla_Insumos,4,FALSE),"")</f>
        <v/>
      </c>
      <c r="B8712" s="222" t="str">
        <f>IFERROR(VLOOKUP(C8712,Tabla_Insumos,5,FALSE),"")</f>
        <v/>
      </c>
      <c r="C8712" s="223"/>
      <c r="D8712" s="224" t="str">
        <f t="shared" ref="D8712:D8725" si="2612">IFERROR(VLOOKUP(C8712,Tabla_Insumos,2,FALSE),"")</f>
        <v/>
      </c>
      <c r="E8712" s="225"/>
      <c r="F8712" s="226">
        <f t="shared" ref="F8712:F8725" si="2613">IFERROR(VLOOKUP(C8712,Tabla_Insumos,3,FALSE),0)</f>
        <v>0</v>
      </c>
      <c r="G8712" s="286">
        <f>ROUND(E8712*F8712,2)</f>
        <v>0</v>
      </c>
    </row>
    <row r="8713" spans="1:123" s="229" customFormat="1" ht="24" customHeight="1" x14ac:dyDescent="0.2">
      <c r="A8713" s="224" t="str">
        <f t="shared" si="2611"/>
        <v/>
      </c>
      <c r="B8713" s="222" t="str">
        <f t="shared" ref="B8713:B8725" si="2614">IFERROR(VLOOKUP(C8713,Tabla_Insumos,5,FALSE),"")</f>
        <v/>
      </c>
      <c r="C8713" s="223"/>
      <c r="D8713" s="224" t="str">
        <f t="shared" si="2612"/>
        <v/>
      </c>
      <c r="E8713" s="225"/>
      <c r="F8713" s="226">
        <f t="shared" si="2613"/>
        <v>0</v>
      </c>
      <c r="G8713" s="286">
        <f t="shared" ref="G8713:G8725" si="2615">ROUND(E8713*F8713,2)</f>
        <v>0</v>
      </c>
    </row>
    <row r="8714" spans="1:123" s="229" customFormat="1" ht="24" customHeight="1" x14ac:dyDescent="0.2">
      <c r="A8714" s="224" t="str">
        <f t="shared" si="2611"/>
        <v/>
      </c>
      <c r="B8714" s="222" t="str">
        <f t="shared" si="2614"/>
        <v/>
      </c>
      <c r="C8714" s="223"/>
      <c r="D8714" s="224" t="str">
        <f t="shared" si="2612"/>
        <v/>
      </c>
      <c r="E8714" s="225"/>
      <c r="F8714" s="226">
        <f t="shared" si="2613"/>
        <v>0</v>
      </c>
      <c r="G8714" s="286">
        <f t="shared" si="2615"/>
        <v>0</v>
      </c>
    </row>
    <row r="8715" spans="1:123" s="229" customFormat="1" ht="24" customHeight="1" x14ac:dyDescent="0.2">
      <c r="A8715" s="224" t="str">
        <f t="shared" si="2611"/>
        <v/>
      </c>
      <c r="B8715" s="222" t="str">
        <f t="shared" si="2614"/>
        <v/>
      </c>
      <c r="C8715" s="223"/>
      <c r="D8715" s="224" t="str">
        <f t="shared" si="2612"/>
        <v/>
      </c>
      <c r="E8715" s="225"/>
      <c r="F8715" s="226">
        <f t="shared" si="2613"/>
        <v>0</v>
      </c>
      <c r="G8715" s="286">
        <f t="shared" si="2615"/>
        <v>0</v>
      </c>
    </row>
    <row r="8716" spans="1:123" s="229" customFormat="1" ht="24" customHeight="1" x14ac:dyDescent="0.2">
      <c r="A8716" s="224" t="str">
        <f t="shared" si="2611"/>
        <v/>
      </c>
      <c r="B8716" s="222" t="str">
        <f t="shared" si="2614"/>
        <v/>
      </c>
      <c r="C8716" s="223"/>
      <c r="D8716" s="224" t="str">
        <f t="shared" si="2612"/>
        <v/>
      </c>
      <c r="E8716" s="225"/>
      <c r="F8716" s="226">
        <f t="shared" si="2613"/>
        <v>0</v>
      </c>
      <c r="G8716" s="286">
        <f t="shared" si="2615"/>
        <v>0</v>
      </c>
    </row>
    <row r="8717" spans="1:123" s="229" customFormat="1" ht="24" customHeight="1" x14ac:dyDescent="0.2">
      <c r="A8717" s="224" t="str">
        <f t="shared" si="2611"/>
        <v/>
      </c>
      <c r="B8717" s="222" t="str">
        <f t="shared" si="2614"/>
        <v/>
      </c>
      <c r="C8717" s="223"/>
      <c r="D8717" s="224" t="str">
        <f t="shared" si="2612"/>
        <v/>
      </c>
      <c r="E8717" s="225"/>
      <c r="F8717" s="226">
        <f t="shared" si="2613"/>
        <v>0</v>
      </c>
      <c r="G8717" s="286">
        <f t="shared" si="2615"/>
        <v>0</v>
      </c>
    </row>
    <row r="8718" spans="1:123" s="229" customFormat="1" ht="24" customHeight="1" x14ac:dyDescent="0.2">
      <c r="A8718" s="224" t="str">
        <f t="shared" si="2611"/>
        <v/>
      </c>
      <c r="B8718" s="222" t="str">
        <f t="shared" si="2614"/>
        <v/>
      </c>
      <c r="C8718" s="223"/>
      <c r="D8718" s="224" t="str">
        <f t="shared" si="2612"/>
        <v/>
      </c>
      <c r="E8718" s="225"/>
      <c r="F8718" s="226">
        <f t="shared" si="2613"/>
        <v>0</v>
      </c>
      <c r="G8718" s="286">
        <f t="shared" si="2615"/>
        <v>0</v>
      </c>
    </row>
    <row r="8719" spans="1:123" s="229" customFormat="1" ht="24" customHeight="1" x14ac:dyDescent="0.2">
      <c r="A8719" s="224" t="str">
        <f t="shared" si="2611"/>
        <v/>
      </c>
      <c r="B8719" s="222" t="str">
        <f t="shared" si="2614"/>
        <v/>
      </c>
      <c r="C8719" s="223"/>
      <c r="D8719" s="224" t="str">
        <f t="shared" si="2612"/>
        <v/>
      </c>
      <c r="E8719" s="225"/>
      <c r="F8719" s="226">
        <f t="shared" si="2613"/>
        <v>0</v>
      </c>
      <c r="G8719" s="286">
        <f t="shared" si="2615"/>
        <v>0</v>
      </c>
    </row>
    <row r="8720" spans="1:123" s="229" customFormat="1" ht="24" customHeight="1" x14ac:dyDescent="0.2">
      <c r="A8720" s="224" t="str">
        <f t="shared" si="2611"/>
        <v/>
      </c>
      <c r="B8720" s="222" t="str">
        <f t="shared" si="2614"/>
        <v/>
      </c>
      <c r="C8720" s="223"/>
      <c r="D8720" s="224" t="str">
        <f t="shared" si="2612"/>
        <v/>
      </c>
      <c r="E8720" s="225"/>
      <c r="F8720" s="226">
        <f t="shared" si="2613"/>
        <v>0</v>
      </c>
      <c r="G8720" s="286">
        <f t="shared" si="2615"/>
        <v>0</v>
      </c>
    </row>
    <row r="8721" spans="1:7" s="229" customFormat="1" ht="24" customHeight="1" x14ac:dyDescent="0.2">
      <c r="A8721" s="224" t="str">
        <f t="shared" si="2611"/>
        <v/>
      </c>
      <c r="B8721" s="222" t="str">
        <f t="shared" si="2614"/>
        <v/>
      </c>
      <c r="C8721" s="223"/>
      <c r="D8721" s="224" t="str">
        <f t="shared" si="2612"/>
        <v/>
      </c>
      <c r="E8721" s="225"/>
      <c r="F8721" s="226">
        <f t="shared" si="2613"/>
        <v>0</v>
      </c>
      <c r="G8721" s="286">
        <f t="shared" si="2615"/>
        <v>0</v>
      </c>
    </row>
    <row r="8722" spans="1:7" s="229" customFormat="1" ht="24" customHeight="1" x14ac:dyDescent="0.2">
      <c r="A8722" s="224" t="str">
        <f t="shared" si="2611"/>
        <v/>
      </c>
      <c r="B8722" s="222" t="str">
        <f t="shared" si="2614"/>
        <v/>
      </c>
      <c r="C8722" s="223"/>
      <c r="D8722" s="224" t="str">
        <f t="shared" si="2612"/>
        <v/>
      </c>
      <c r="E8722" s="225"/>
      <c r="F8722" s="226">
        <f t="shared" si="2613"/>
        <v>0</v>
      </c>
      <c r="G8722" s="286">
        <f t="shared" si="2615"/>
        <v>0</v>
      </c>
    </row>
    <row r="8723" spans="1:7" s="229" customFormat="1" ht="24" customHeight="1" x14ac:dyDescent="0.2">
      <c r="A8723" s="224" t="str">
        <f t="shared" si="2611"/>
        <v/>
      </c>
      <c r="B8723" s="222" t="str">
        <f t="shared" si="2614"/>
        <v/>
      </c>
      <c r="C8723" s="223"/>
      <c r="D8723" s="224" t="str">
        <f t="shared" si="2612"/>
        <v/>
      </c>
      <c r="E8723" s="225"/>
      <c r="F8723" s="226">
        <f t="shared" si="2613"/>
        <v>0</v>
      </c>
      <c r="G8723" s="286">
        <f t="shared" si="2615"/>
        <v>0</v>
      </c>
    </row>
    <row r="8724" spans="1:7" s="229" customFormat="1" ht="24" customHeight="1" x14ac:dyDescent="0.2">
      <c r="A8724" s="224" t="str">
        <f t="shared" si="2611"/>
        <v/>
      </c>
      <c r="B8724" s="222" t="str">
        <f t="shared" si="2614"/>
        <v/>
      </c>
      <c r="C8724" s="223"/>
      <c r="D8724" s="224" t="str">
        <f t="shared" si="2612"/>
        <v/>
      </c>
      <c r="E8724" s="225"/>
      <c r="F8724" s="226">
        <f t="shared" si="2613"/>
        <v>0</v>
      </c>
      <c r="G8724" s="286">
        <f t="shared" si="2615"/>
        <v>0</v>
      </c>
    </row>
    <row r="8725" spans="1:7" s="229" customFormat="1" ht="24" customHeight="1" x14ac:dyDescent="0.2">
      <c r="A8725" s="224" t="str">
        <f t="shared" si="2611"/>
        <v/>
      </c>
      <c r="B8725" s="222" t="str">
        <f t="shared" si="2614"/>
        <v/>
      </c>
      <c r="C8725" s="223"/>
      <c r="D8725" s="224" t="str">
        <f t="shared" si="2612"/>
        <v/>
      </c>
      <c r="E8725" s="225"/>
      <c r="F8725" s="227">
        <f t="shared" si="2613"/>
        <v>0</v>
      </c>
      <c r="G8725" s="286">
        <f t="shared" si="2615"/>
        <v>0</v>
      </c>
    </row>
    <row r="8726" spans="1:7" ht="24" customHeight="1" x14ac:dyDescent="0.2">
      <c r="A8726" s="287"/>
      <c r="D8726" s="97"/>
      <c r="E8726" s="98"/>
      <c r="F8726" s="273" t="s">
        <v>31</v>
      </c>
      <c r="G8726" s="288">
        <f>SUBTOTAL(9,G8712:G8725)</f>
        <v>0</v>
      </c>
    </row>
    <row r="8727" spans="1:7" ht="24" customHeight="1" x14ac:dyDescent="0.2">
      <c r="A8727" s="287"/>
      <c r="C8727" s="107" t="s">
        <v>605</v>
      </c>
      <c r="D8727" s="97"/>
      <c r="E8727" s="98"/>
      <c r="G8727" s="289"/>
    </row>
    <row r="8728" spans="1:7" s="229" customFormat="1" ht="24" customHeight="1" x14ac:dyDescent="0.2">
      <c r="A8728" s="224" t="str">
        <f t="shared" ref="A8728:A8735" si="2616">IFERROR(VLOOKUP(C8728,Tabla_Insumos,4,FALSE),"")</f>
        <v/>
      </c>
      <c r="B8728" s="222">
        <f t="shared" ref="B8728:B8735" si="2617">IFERROR(VLOOKUP(A8728,Tabla_Indices,5,FALSE),"")</f>
        <v>0</v>
      </c>
      <c r="C8728" s="223"/>
      <c r="D8728" s="224" t="str">
        <f t="shared" ref="D8728:D8735" si="2618">IFERROR(VLOOKUP(C8728,Tabla_Insumos,2,FALSE),"")</f>
        <v/>
      </c>
      <c r="E8728" s="225"/>
      <c r="F8728" s="228">
        <f t="shared" ref="F8728:F8735" si="2619">IFERROR(VLOOKUP(C8728,Tabla_Insumos,3,FALSE),0)</f>
        <v>0</v>
      </c>
      <c r="G8728" s="286">
        <f>ROUND(E8728*F8728,2)</f>
        <v>0</v>
      </c>
    </row>
    <row r="8729" spans="1:7" s="229" customFormat="1" ht="24" customHeight="1" x14ac:dyDescent="0.2">
      <c r="A8729" s="224" t="str">
        <f t="shared" si="2616"/>
        <v/>
      </c>
      <c r="B8729" s="222">
        <f t="shared" si="2617"/>
        <v>0</v>
      </c>
      <c r="C8729" s="223"/>
      <c r="D8729" s="224" t="str">
        <f t="shared" si="2618"/>
        <v/>
      </c>
      <c r="E8729" s="225"/>
      <c r="F8729" s="228">
        <f t="shared" si="2619"/>
        <v>0</v>
      </c>
      <c r="G8729" s="286">
        <f>ROUND(E8729*F8729,2)</f>
        <v>0</v>
      </c>
    </row>
    <row r="8730" spans="1:7" s="229" customFormat="1" ht="24" customHeight="1" x14ac:dyDescent="0.2">
      <c r="A8730" s="224" t="str">
        <f t="shared" si="2616"/>
        <v/>
      </c>
      <c r="B8730" s="222">
        <f t="shared" si="2617"/>
        <v>0</v>
      </c>
      <c r="C8730" s="223"/>
      <c r="D8730" s="224" t="str">
        <f t="shared" si="2618"/>
        <v/>
      </c>
      <c r="E8730" s="225"/>
      <c r="F8730" s="228">
        <f t="shared" si="2619"/>
        <v>0</v>
      </c>
      <c r="G8730" s="286">
        <f t="shared" ref="G8730:G8735" si="2620">ROUND(E8730*F8730,2)</f>
        <v>0</v>
      </c>
    </row>
    <row r="8731" spans="1:7" s="229" customFormat="1" ht="24" customHeight="1" x14ac:dyDescent="0.2">
      <c r="A8731" s="224" t="str">
        <f t="shared" si="2616"/>
        <v/>
      </c>
      <c r="B8731" s="222">
        <f t="shared" si="2617"/>
        <v>0</v>
      </c>
      <c r="C8731" s="223"/>
      <c r="D8731" s="224" t="str">
        <f t="shared" si="2618"/>
        <v/>
      </c>
      <c r="E8731" s="225"/>
      <c r="F8731" s="228">
        <f t="shared" si="2619"/>
        <v>0</v>
      </c>
      <c r="G8731" s="286">
        <f t="shared" si="2620"/>
        <v>0</v>
      </c>
    </row>
    <row r="8732" spans="1:7" s="229" customFormat="1" ht="24" customHeight="1" x14ac:dyDescent="0.2">
      <c r="A8732" s="224" t="str">
        <f t="shared" si="2616"/>
        <v/>
      </c>
      <c r="B8732" s="222">
        <f t="shared" si="2617"/>
        <v>0</v>
      </c>
      <c r="C8732" s="223"/>
      <c r="D8732" s="224" t="str">
        <f t="shared" si="2618"/>
        <v/>
      </c>
      <c r="E8732" s="225"/>
      <c r="F8732" s="226">
        <f t="shared" si="2619"/>
        <v>0</v>
      </c>
      <c r="G8732" s="286">
        <f t="shared" si="2620"/>
        <v>0</v>
      </c>
    </row>
    <row r="8733" spans="1:7" s="229" customFormat="1" ht="24" customHeight="1" x14ac:dyDescent="0.2">
      <c r="A8733" s="224" t="str">
        <f t="shared" si="2616"/>
        <v/>
      </c>
      <c r="B8733" s="222">
        <f t="shared" si="2617"/>
        <v>0</v>
      </c>
      <c r="C8733" s="223"/>
      <c r="D8733" s="224" t="str">
        <f t="shared" si="2618"/>
        <v/>
      </c>
      <c r="E8733" s="225"/>
      <c r="F8733" s="226">
        <f t="shared" si="2619"/>
        <v>0</v>
      </c>
      <c r="G8733" s="286">
        <f t="shared" si="2620"/>
        <v>0</v>
      </c>
    </row>
    <row r="8734" spans="1:7" s="229" customFormat="1" ht="24" customHeight="1" x14ac:dyDescent="0.2">
      <c r="A8734" s="224" t="str">
        <f t="shared" si="2616"/>
        <v/>
      </c>
      <c r="B8734" s="222">
        <f t="shared" si="2617"/>
        <v>0</v>
      </c>
      <c r="C8734" s="223"/>
      <c r="D8734" s="224" t="str">
        <f t="shared" si="2618"/>
        <v/>
      </c>
      <c r="E8734" s="225"/>
      <c r="F8734" s="226">
        <f t="shared" si="2619"/>
        <v>0</v>
      </c>
      <c r="G8734" s="286">
        <f t="shared" si="2620"/>
        <v>0</v>
      </c>
    </row>
    <row r="8735" spans="1:7" s="229" customFormat="1" ht="24" customHeight="1" x14ac:dyDescent="0.2">
      <c r="A8735" s="224" t="str">
        <f t="shared" si="2616"/>
        <v/>
      </c>
      <c r="B8735" s="222">
        <f t="shared" si="2617"/>
        <v>0</v>
      </c>
      <c r="C8735" s="223"/>
      <c r="D8735" s="224" t="str">
        <f t="shared" si="2618"/>
        <v/>
      </c>
      <c r="E8735" s="225"/>
      <c r="F8735" s="226">
        <f t="shared" si="2619"/>
        <v>0</v>
      </c>
      <c r="G8735" s="286">
        <f t="shared" si="2620"/>
        <v>0</v>
      </c>
    </row>
    <row r="8736" spans="1:7" ht="24" customHeight="1" x14ac:dyDescent="0.2">
      <c r="A8736" s="287"/>
      <c r="D8736" s="97"/>
      <c r="E8736" s="98"/>
      <c r="F8736" s="273" t="s">
        <v>32</v>
      </c>
      <c r="G8736" s="288">
        <f>SUBTOTAL(9,G8728:G8735)</f>
        <v>0</v>
      </c>
    </row>
    <row r="8737" spans="1:7" ht="24" customHeight="1" x14ac:dyDescent="0.2">
      <c r="A8737" s="287"/>
      <c r="C8737" s="107" t="s">
        <v>606</v>
      </c>
      <c r="D8737" s="97"/>
      <c r="E8737" s="98"/>
      <c r="G8737" s="289"/>
    </row>
    <row r="8738" spans="1:7" s="229" customFormat="1" ht="24" customHeight="1" x14ac:dyDescent="0.2">
      <c r="A8738" s="224" t="str">
        <f t="shared" ref="A8738:A8746" si="2621">IFERROR(VLOOKUP(C8738,Tabla_Insumos,4,FALSE),"")</f>
        <v/>
      </c>
      <c r="B8738" s="222" t="str">
        <f t="shared" ref="B8738:B8746" si="2622">IFERROR(VLOOKUP(C8738,Tabla_Insumos,5,FALSE),"")</f>
        <v/>
      </c>
      <c r="C8738" s="223"/>
      <c r="D8738" s="224" t="str">
        <f t="shared" ref="D8738:D8746" si="2623">IFERROR(VLOOKUP(C8738,Tabla_Insumos,2,FALSE),"")</f>
        <v/>
      </c>
      <c r="E8738" s="225"/>
      <c r="F8738" s="226">
        <f t="shared" ref="F8738:F8746" si="2624">IFERROR(VLOOKUP(C8738,Tabla_Insumos,3,FALSE),0)</f>
        <v>0</v>
      </c>
      <c r="G8738" s="286">
        <f t="shared" ref="G8738:G8746" si="2625">ROUND(E8738*F8738,2)</f>
        <v>0</v>
      </c>
    </row>
    <row r="8739" spans="1:7" s="229" customFormat="1" ht="24" customHeight="1" x14ac:dyDescent="0.2">
      <c r="A8739" s="224" t="str">
        <f t="shared" si="2621"/>
        <v/>
      </c>
      <c r="B8739" s="222" t="str">
        <f t="shared" si="2622"/>
        <v/>
      </c>
      <c r="C8739" s="223"/>
      <c r="D8739" s="224" t="str">
        <f t="shared" si="2623"/>
        <v/>
      </c>
      <c r="E8739" s="225"/>
      <c r="F8739" s="226">
        <f t="shared" si="2624"/>
        <v>0</v>
      </c>
      <c r="G8739" s="286">
        <f t="shared" si="2625"/>
        <v>0</v>
      </c>
    </row>
    <row r="8740" spans="1:7" s="229" customFormat="1" ht="24" customHeight="1" x14ac:dyDescent="0.2">
      <c r="A8740" s="224" t="str">
        <f t="shared" si="2621"/>
        <v/>
      </c>
      <c r="B8740" s="222" t="str">
        <f t="shared" si="2622"/>
        <v/>
      </c>
      <c r="C8740" s="223"/>
      <c r="D8740" s="224" t="str">
        <f t="shared" si="2623"/>
        <v/>
      </c>
      <c r="E8740" s="225"/>
      <c r="F8740" s="226">
        <f t="shared" si="2624"/>
        <v>0</v>
      </c>
      <c r="G8740" s="286">
        <f t="shared" si="2625"/>
        <v>0</v>
      </c>
    </row>
    <row r="8741" spans="1:7" s="229" customFormat="1" ht="24" customHeight="1" x14ac:dyDescent="0.2">
      <c r="A8741" s="224" t="str">
        <f t="shared" si="2621"/>
        <v/>
      </c>
      <c r="B8741" s="222" t="str">
        <f t="shared" si="2622"/>
        <v/>
      </c>
      <c r="C8741" s="223"/>
      <c r="D8741" s="224" t="str">
        <f t="shared" si="2623"/>
        <v/>
      </c>
      <c r="E8741" s="225"/>
      <c r="F8741" s="226">
        <f t="shared" si="2624"/>
        <v>0</v>
      </c>
      <c r="G8741" s="286">
        <f t="shared" si="2625"/>
        <v>0</v>
      </c>
    </row>
    <row r="8742" spans="1:7" s="229" customFormat="1" ht="24" customHeight="1" x14ac:dyDescent="0.2">
      <c r="A8742" s="224" t="str">
        <f t="shared" si="2621"/>
        <v/>
      </c>
      <c r="B8742" s="222" t="str">
        <f t="shared" si="2622"/>
        <v/>
      </c>
      <c r="C8742" s="223"/>
      <c r="D8742" s="224" t="str">
        <f t="shared" si="2623"/>
        <v/>
      </c>
      <c r="E8742" s="225"/>
      <c r="F8742" s="226">
        <f t="shared" si="2624"/>
        <v>0</v>
      </c>
      <c r="G8742" s="286">
        <f t="shared" si="2625"/>
        <v>0</v>
      </c>
    </row>
    <row r="8743" spans="1:7" s="229" customFormat="1" ht="24" customHeight="1" x14ac:dyDescent="0.2">
      <c r="A8743" s="224" t="str">
        <f t="shared" si="2621"/>
        <v/>
      </c>
      <c r="B8743" s="222" t="str">
        <f t="shared" si="2622"/>
        <v/>
      </c>
      <c r="C8743" s="223"/>
      <c r="D8743" s="224" t="str">
        <f t="shared" si="2623"/>
        <v/>
      </c>
      <c r="E8743" s="225"/>
      <c r="F8743" s="226">
        <f t="shared" si="2624"/>
        <v>0</v>
      </c>
      <c r="G8743" s="286">
        <f t="shared" si="2625"/>
        <v>0</v>
      </c>
    </row>
    <row r="8744" spans="1:7" s="229" customFormat="1" ht="24" customHeight="1" x14ac:dyDescent="0.2">
      <c r="A8744" s="224" t="str">
        <f t="shared" si="2621"/>
        <v/>
      </c>
      <c r="B8744" s="222" t="str">
        <f t="shared" si="2622"/>
        <v/>
      </c>
      <c r="C8744" s="223"/>
      <c r="D8744" s="224" t="str">
        <f t="shared" si="2623"/>
        <v/>
      </c>
      <c r="E8744" s="225"/>
      <c r="F8744" s="226">
        <f t="shared" si="2624"/>
        <v>0</v>
      </c>
      <c r="G8744" s="286">
        <f t="shared" si="2625"/>
        <v>0</v>
      </c>
    </row>
    <row r="8745" spans="1:7" s="229" customFormat="1" ht="24" customHeight="1" x14ac:dyDescent="0.2">
      <c r="A8745" s="224" t="str">
        <f t="shared" si="2621"/>
        <v/>
      </c>
      <c r="B8745" s="222" t="str">
        <f t="shared" si="2622"/>
        <v/>
      </c>
      <c r="C8745" s="223"/>
      <c r="D8745" s="224" t="str">
        <f t="shared" si="2623"/>
        <v/>
      </c>
      <c r="E8745" s="225"/>
      <c r="F8745" s="226">
        <f t="shared" si="2624"/>
        <v>0</v>
      </c>
      <c r="G8745" s="286">
        <f t="shared" si="2625"/>
        <v>0</v>
      </c>
    </row>
    <row r="8746" spans="1:7" s="229" customFormat="1" ht="24" customHeight="1" x14ac:dyDescent="0.2">
      <c r="A8746" s="224" t="str">
        <f t="shared" si="2621"/>
        <v/>
      </c>
      <c r="B8746" s="222" t="str">
        <f t="shared" si="2622"/>
        <v/>
      </c>
      <c r="C8746" s="223"/>
      <c r="D8746" s="224" t="str">
        <f t="shared" si="2623"/>
        <v/>
      </c>
      <c r="E8746" s="225"/>
      <c r="F8746" s="226">
        <f t="shared" si="2624"/>
        <v>0</v>
      </c>
      <c r="G8746" s="286">
        <f t="shared" si="2625"/>
        <v>0</v>
      </c>
    </row>
    <row r="8747" spans="1:7" ht="24" customHeight="1" x14ac:dyDescent="0.2">
      <c r="A8747" s="290"/>
      <c r="B8747" s="97"/>
      <c r="D8747" s="97"/>
      <c r="E8747" s="98"/>
      <c r="F8747" s="273" t="s">
        <v>33</v>
      </c>
      <c r="G8747" s="288">
        <f>SUBTOTAL(9,G8738:G8746)</f>
        <v>0</v>
      </c>
    </row>
    <row r="8748" spans="1:7" ht="24" customHeight="1" x14ac:dyDescent="0.2">
      <c r="A8748" s="291"/>
      <c r="B8748" s="97"/>
      <c r="D8748" s="97"/>
      <c r="E8748" s="98"/>
      <c r="G8748" s="289"/>
    </row>
    <row r="8749" spans="1:7" ht="24" customHeight="1" x14ac:dyDescent="0.2">
      <c r="A8749" s="292" t="str">
        <f>B8707</f>
        <v/>
      </c>
      <c r="B8749" s="293" t="str">
        <f>C8707</f>
        <v/>
      </c>
      <c r="C8749" s="104"/>
      <c r="D8749" s="104" t="s">
        <v>34</v>
      </c>
      <c r="E8749" s="105"/>
      <c r="F8749" s="295" t="s">
        <v>35</v>
      </c>
      <c r="G8749" s="294">
        <f>SUBTOTAL(9,G8712:G8748)</f>
        <v>0</v>
      </c>
    </row>
    <row r="8751" spans="1:7" ht="24" customHeight="1" x14ac:dyDescent="0.2">
      <c r="A8751" s="274" t="s">
        <v>37</v>
      </c>
      <c r="B8751" s="275"/>
      <c r="C8751" s="275"/>
      <c r="D8751" s="275"/>
      <c r="E8751" s="275"/>
      <c r="F8751" s="275"/>
      <c r="G8751" s="276"/>
    </row>
    <row r="8752" spans="1:7" ht="24" customHeight="1" x14ac:dyDescent="0.2">
      <c r="A8752" s="277" t="s">
        <v>602</v>
      </c>
      <c r="B8752" s="93" t="str">
        <f>Comitente</f>
        <v>DIRECCION PROVINCIAL DE ESPACIOS VERDES</v>
      </c>
      <c r="C8752" s="89"/>
      <c r="D8752" s="94"/>
      <c r="E8752" s="94"/>
      <c r="F8752" s="95"/>
      <c r="G8752" s="278"/>
    </row>
    <row r="8753" spans="1:123" ht="24" customHeight="1" x14ac:dyDescent="0.2">
      <c r="A8753" s="277" t="s">
        <v>603</v>
      </c>
      <c r="B8753" s="93">
        <f>Contratista</f>
        <v>0</v>
      </c>
      <c r="C8753" s="90"/>
      <c r="D8753" s="90"/>
      <c r="E8753" s="90"/>
      <c r="F8753" s="96"/>
      <c r="G8753" s="279"/>
    </row>
    <row r="8754" spans="1:123" ht="24" customHeight="1" x14ac:dyDescent="0.2">
      <c r="A8754" s="277" t="s">
        <v>24</v>
      </c>
      <c r="B8754" s="93" t="str">
        <f>Obra</f>
        <v>EXTRACCION DE MANGRULLO EXISTENTE, PROVISION DE NUEVO MANGRULLO Y REFUNCIONALIZACION DE JUEGOS DE NIÑOS EN PARQUE DE MAYO</v>
      </c>
      <c r="C8754" s="90"/>
      <c r="D8754" s="90"/>
      <c r="E8754" s="90"/>
      <c r="F8754" s="96" t="s">
        <v>38</v>
      </c>
      <c r="G8754" s="280">
        <f>Fecha_Base</f>
        <v>44865</v>
      </c>
    </row>
    <row r="8755" spans="1:123" ht="24" customHeight="1" x14ac:dyDescent="0.2">
      <c r="A8755" s="281" t="s">
        <v>601</v>
      </c>
      <c r="B8755" s="91" t="str">
        <f>Ubicación</f>
        <v>CAPITAL</v>
      </c>
      <c r="C8755" s="91"/>
      <c r="D8755" s="97"/>
      <c r="E8755" s="98"/>
      <c r="G8755" s="282"/>
    </row>
    <row r="8756" spans="1:123" ht="24" customHeight="1" x14ac:dyDescent="0.2">
      <c r="A8756" s="281" t="s">
        <v>39</v>
      </c>
      <c r="B8756" s="100" t="str">
        <f>IFERROR(VALUE(LEFT(B8757,FIND(".",B8757)-1)),"")</f>
        <v/>
      </c>
      <c r="C8756" s="92" t="str">
        <f>IFERROR(VLOOKUP(B8756,Tabla_CyP,2,FALSE),"")</f>
        <v/>
      </c>
      <c r="E8756" s="98"/>
      <c r="G8756" s="282"/>
    </row>
    <row r="8757" spans="1:123" ht="24" customHeight="1" x14ac:dyDescent="0.2">
      <c r="A8757" s="281" t="s">
        <v>25</v>
      </c>
      <c r="B8757" s="101" t="str">
        <f>IFERROR(VLOOKUP(COUNTIF($A$1:A8757,"ANALISIS DE PRECIOS"),Tabla_NumeroItem,2,FALSE),"")</f>
        <v/>
      </c>
      <c r="C8757" s="92" t="str">
        <f>IFERROR(VLOOKUP(B8757,Tabla_CyP,2,FALSE),"")</f>
        <v/>
      </c>
      <c r="D8757" s="97"/>
      <c r="E8757" s="98"/>
      <c r="F8757" s="96" t="s">
        <v>26</v>
      </c>
      <c r="G8757" s="283" t="str">
        <f>IFERROR(VLOOKUP(B8757,Tabla_CyP,4,FALSE),"")</f>
        <v/>
      </c>
    </row>
    <row r="8758" spans="1:123" ht="24" customHeight="1" x14ac:dyDescent="0.2">
      <c r="A8758" s="281"/>
      <c r="B8758" s="91"/>
      <c r="D8758" s="97"/>
      <c r="E8758" s="98"/>
      <c r="G8758" s="282"/>
    </row>
    <row r="8759" spans="1:123" ht="24" customHeight="1" x14ac:dyDescent="0.2">
      <c r="A8759" s="334" t="s">
        <v>507</v>
      </c>
      <c r="B8759" s="335"/>
      <c r="C8759" s="336" t="s">
        <v>0</v>
      </c>
      <c r="D8759" s="336" t="s">
        <v>27</v>
      </c>
      <c r="E8759" s="338" t="s">
        <v>28</v>
      </c>
      <c r="F8759" s="340" t="s">
        <v>29</v>
      </c>
      <c r="G8759" s="340" t="s">
        <v>30</v>
      </c>
    </row>
    <row r="8760" spans="1:123" s="97" customFormat="1" ht="24" customHeight="1" x14ac:dyDescent="0.2">
      <c r="A8760" s="102" t="s">
        <v>508</v>
      </c>
      <c r="B8760" s="102" t="s">
        <v>509</v>
      </c>
      <c r="C8760" s="337"/>
      <c r="D8760" s="337"/>
      <c r="E8760" s="339"/>
      <c r="F8760" s="341"/>
      <c r="G8760" s="341"/>
      <c r="H8760" s="230"/>
      <c r="I8760" s="230"/>
      <c r="J8760" s="230"/>
      <c r="K8760" s="230"/>
      <c r="L8760" s="230"/>
      <c r="M8760" s="230"/>
      <c r="N8760" s="230"/>
      <c r="O8760" s="230"/>
      <c r="P8760" s="230"/>
      <c r="Q8760" s="230"/>
      <c r="R8760" s="230"/>
      <c r="S8760" s="230"/>
      <c r="T8760" s="230"/>
      <c r="U8760" s="230"/>
      <c r="V8760" s="230"/>
      <c r="W8760" s="230"/>
      <c r="X8760" s="230"/>
      <c r="Y8760" s="230"/>
      <c r="Z8760" s="230"/>
      <c r="AA8760" s="230"/>
      <c r="AB8760" s="230"/>
      <c r="AC8760" s="230"/>
      <c r="AD8760" s="230"/>
      <c r="AE8760" s="230"/>
      <c r="AF8760" s="230"/>
      <c r="AG8760" s="230"/>
      <c r="AH8760" s="230"/>
      <c r="AI8760" s="230"/>
      <c r="AJ8760" s="230"/>
      <c r="AK8760" s="230"/>
      <c r="AL8760" s="230"/>
      <c r="AM8760" s="230"/>
      <c r="AN8760" s="230"/>
      <c r="AO8760" s="230"/>
      <c r="AP8760" s="230"/>
      <c r="AQ8760" s="230"/>
      <c r="AR8760" s="230"/>
      <c r="AS8760" s="230"/>
      <c r="AT8760" s="230"/>
      <c r="AU8760" s="230"/>
      <c r="AV8760" s="230"/>
      <c r="AW8760" s="230"/>
      <c r="AX8760" s="230"/>
      <c r="AY8760" s="230"/>
      <c r="AZ8760" s="230"/>
      <c r="BA8760" s="230"/>
      <c r="BB8760" s="230"/>
      <c r="BC8760" s="230"/>
      <c r="BD8760" s="230"/>
      <c r="BE8760" s="230"/>
      <c r="BF8760" s="230"/>
      <c r="BG8760" s="230"/>
      <c r="BH8760" s="230"/>
      <c r="BI8760" s="230"/>
      <c r="BJ8760" s="230"/>
      <c r="BK8760" s="230"/>
      <c r="BL8760" s="230"/>
      <c r="BM8760" s="230"/>
      <c r="BN8760" s="230"/>
      <c r="BO8760" s="230"/>
      <c r="BP8760" s="230"/>
      <c r="BQ8760" s="230"/>
      <c r="BR8760" s="230"/>
      <c r="BS8760" s="230"/>
      <c r="BT8760" s="230"/>
      <c r="BU8760" s="230"/>
      <c r="BV8760" s="230"/>
      <c r="BW8760" s="230"/>
      <c r="BX8760" s="230"/>
      <c r="BY8760" s="230"/>
      <c r="BZ8760" s="230"/>
      <c r="CA8760" s="230"/>
      <c r="CB8760" s="230"/>
      <c r="CC8760" s="230"/>
      <c r="CD8760" s="230"/>
      <c r="CE8760" s="230"/>
      <c r="CF8760" s="230"/>
      <c r="CG8760" s="230"/>
      <c r="CH8760" s="230"/>
      <c r="CI8760" s="230"/>
      <c r="CJ8760" s="230"/>
      <c r="CK8760" s="230"/>
      <c r="CL8760" s="230"/>
      <c r="CM8760" s="230"/>
      <c r="CN8760" s="230"/>
      <c r="CO8760" s="230"/>
      <c r="CP8760" s="230"/>
      <c r="CQ8760" s="230"/>
      <c r="CR8760" s="230"/>
      <c r="CS8760" s="230"/>
      <c r="CT8760" s="230"/>
      <c r="CU8760" s="230"/>
      <c r="CV8760" s="230"/>
      <c r="CW8760" s="230"/>
      <c r="CX8760" s="230"/>
      <c r="CY8760" s="230"/>
      <c r="CZ8760" s="230"/>
      <c r="DA8760" s="230"/>
      <c r="DB8760" s="230"/>
      <c r="DC8760" s="230"/>
      <c r="DD8760" s="230"/>
      <c r="DE8760" s="230"/>
      <c r="DF8760" s="230"/>
      <c r="DG8760" s="230"/>
      <c r="DH8760" s="230"/>
      <c r="DI8760" s="230"/>
      <c r="DJ8760" s="230"/>
      <c r="DK8760" s="230"/>
      <c r="DL8760" s="230"/>
      <c r="DM8760" s="230"/>
      <c r="DN8760" s="230"/>
      <c r="DO8760" s="230"/>
      <c r="DP8760" s="230"/>
      <c r="DQ8760" s="230"/>
      <c r="DR8760" s="230"/>
      <c r="DS8760" s="230"/>
    </row>
    <row r="8761" spans="1:123" ht="24" customHeight="1" x14ac:dyDescent="0.2">
      <c r="A8761" s="284"/>
      <c r="B8761" s="103"/>
      <c r="C8761" s="143" t="s">
        <v>604</v>
      </c>
      <c r="D8761" s="104"/>
      <c r="E8761" s="105"/>
      <c r="F8761" s="106"/>
      <c r="G8761" s="285"/>
    </row>
    <row r="8762" spans="1:123" s="229" customFormat="1" ht="24" customHeight="1" x14ac:dyDescent="0.2">
      <c r="A8762" s="224" t="str">
        <f t="shared" ref="A8762:A8775" si="2626">IFERROR(VLOOKUP(C8762,Tabla_Insumos,4,FALSE),"")</f>
        <v/>
      </c>
      <c r="B8762" s="222" t="str">
        <f>IFERROR(VLOOKUP(C8762,Tabla_Insumos,5,FALSE),"")</f>
        <v/>
      </c>
      <c r="C8762" s="223"/>
      <c r="D8762" s="224" t="str">
        <f t="shared" ref="D8762:D8775" si="2627">IFERROR(VLOOKUP(C8762,Tabla_Insumos,2,FALSE),"")</f>
        <v/>
      </c>
      <c r="E8762" s="225"/>
      <c r="F8762" s="226">
        <f t="shared" ref="F8762:F8775" si="2628">IFERROR(VLOOKUP(C8762,Tabla_Insumos,3,FALSE),0)</f>
        <v>0</v>
      </c>
      <c r="G8762" s="286">
        <f>ROUND(E8762*F8762,2)</f>
        <v>0</v>
      </c>
    </row>
    <row r="8763" spans="1:123" s="229" customFormat="1" ht="24" customHeight="1" x14ac:dyDescent="0.2">
      <c r="A8763" s="224" t="str">
        <f t="shared" si="2626"/>
        <v/>
      </c>
      <c r="B8763" s="222" t="str">
        <f t="shared" ref="B8763:B8775" si="2629">IFERROR(VLOOKUP(C8763,Tabla_Insumos,5,FALSE),"")</f>
        <v/>
      </c>
      <c r="C8763" s="223"/>
      <c r="D8763" s="224" t="str">
        <f t="shared" si="2627"/>
        <v/>
      </c>
      <c r="E8763" s="225"/>
      <c r="F8763" s="226">
        <f t="shared" si="2628"/>
        <v>0</v>
      </c>
      <c r="G8763" s="286">
        <f t="shared" ref="G8763:G8775" si="2630">ROUND(E8763*F8763,2)</f>
        <v>0</v>
      </c>
    </row>
    <row r="8764" spans="1:123" s="229" customFormat="1" ht="24" customHeight="1" x14ac:dyDescent="0.2">
      <c r="A8764" s="224" t="str">
        <f t="shared" si="2626"/>
        <v/>
      </c>
      <c r="B8764" s="222" t="str">
        <f t="shared" si="2629"/>
        <v/>
      </c>
      <c r="C8764" s="223"/>
      <c r="D8764" s="224" t="str">
        <f t="shared" si="2627"/>
        <v/>
      </c>
      <c r="E8764" s="225"/>
      <c r="F8764" s="226">
        <f t="shared" si="2628"/>
        <v>0</v>
      </c>
      <c r="G8764" s="286">
        <f t="shared" si="2630"/>
        <v>0</v>
      </c>
    </row>
    <row r="8765" spans="1:123" s="229" customFormat="1" ht="24" customHeight="1" x14ac:dyDescent="0.2">
      <c r="A8765" s="224" t="str">
        <f t="shared" si="2626"/>
        <v/>
      </c>
      <c r="B8765" s="222" t="str">
        <f t="shared" si="2629"/>
        <v/>
      </c>
      <c r="C8765" s="223"/>
      <c r="D8765" s="224" t="str">
        <f t="shared" si="2627"/>
        <v/>
      </c>
      <c r="E8765" s="225"/>
      <c r="F8765" s="226">
        <f t="shared" si="2628"/>
        <v>0</v>
      </c>
      <c r="G8765" s="286">
        <f t="shared" si="2630"/>
        <v>0</v>
      </c>
    </row>
    <row r="8766" spans="1:123" s="229" customFormat="1" ht="24" customHeight="1" x14ac:dyDescent="0.2">
      <c r="A8766" s="224" t="str">
        <f t="shared" si="2626"/>
        <v/>
      </c>
      <c r="B8766" s="222" t="str">
        <f t="shared" si="2629"/>
        <v/>
      </c>
      <c r="C8766" s="223"/>
      <c r="D8766" s="224" t="str">
        <f t="shared" si="2627"/>
        <v/>
      </c>
      <c r="E8766" s="225"/>
      <c r="F8766" s="226">
        <f t="shared" si="2628"/>
        <v>0</v>
      </c>
      <c r="G8766" s="286">
        <f t="shared" si="2630"/>
        <v>0</v>
      </c>
    </row>
    <row r="8767" spans="1:123" s="229" customFormat="1" ht="24" customHeight="1" x14ac:dyDescent="0.2">
      <c r="A8767" s="224" t="str">
        <f t="shared" si="2626"/>
        <v/>
      </c>
      <c r="B8767" s="222" t="str">
        <f t="shared" si="2629"/>
        <v/>
      </c>
      <c r="C8767" s="223"/>
      <c r="D8767" s="224" t="str">
        <f t="shared" si="2627"/>
        <v/>
      </c>
      <c r="E8767" s="225"/>
      <c r="F8767" s="226">
        <f t="shared" si="2628"/>
        <v>0</v>
      </c>
      <c r="G8767" s="286">
        <f t="shared" si="2630"/>
        <v>0</v>
      </c>
    </row>
    <row r="8768" spans="1:123" s="229" customFormat="1" ht="24" customHeight="1" x14ac:dyDescent="0.2">
      <c r="A8768" s="224" t="str">
        <f t="shared" si="2626"/>
        <v/>
      </c>
      <c r="B8768" s="222" t="str">
        <f t="shared" si="2629"/>
        <v/>
      </c>
      <c r="C8768" s="223"/>
      <c r="D8768" s="224" t="str">
        <f t="shared" si="2627"/>
        <v/>
      </c>
      <c r="E8768" s="225"/>
      <c r="F8768" s="226">
        <f t="shared" si="2628"/>
        <v>0</v>
      </c>
      <c r="G8768" s="286">
        <f t="shared" si="2630"/>
        <v>0</v>
      </c>
    </row>
    <row r="8769" spans="1:7" s="229" customFormat="1" ht="24" customHeight="1" x14ac:dyDescent="0.2">
      <c r="A8769" s="224" t="str">
        <f t="shared" si="2626"/>
        <v/>
      </c>
      <c r="B8769" s="222" t="str">
        <f t="shared" si="2629"/>
        <v/>
      </c>
      <c r="C8769" s="223"/>
      <c r="D8769" s="224" t="str">
        <f t="shared" si="2627"/>
        <v/>
      </c>
      <c r="E8769" s="225"/>
      <c r="F8769" s="226">
        <f t="shared" si="2628"/>
        <v>0</v>
      </c>
      <c r="G8769" s="286">
        <f t="shared" si="2630"/>
        <v>0</v>
      </c>
    </row>
    <row r="8770" spans="1:7" s="229" customFormat="1" ht="24" customHeight="1" x14ac:dyDescent="0.2">
      <c r="A8770" s="224" t="str">
        <f t="shared" si="2626"/>
        <v/>
      </c>
      <c r="B8770" s="222" t="str">
        <f t="shared" si="2629"/>
        <v/>
      </c>
      <c r="C8770" s="223"/>
      <c r="D8770" s="224" t="str">
        <f t="shared" si="2627"/>
        <v/>
      </c>
      <c r="E8770" s="225"/>
      <c r="F8770" s="226">
        <f t="shared" si="2628"/>
        <v>0</v>
      </c>
      <c r="G8770" s="286">
        <f t="shared" si="2630"/>
        <v>0</v>
      </c>
    </row>
    <row r="8771" spans="1:7" s="229" customFormat="1" ht="24" customHeight="1" x14ac:dyDescent="0.2">
      <c r="A8771" s="224" t="str">
        <f t="shared" si="2626"/>
        <v/>
      </c>
      <c r="B8771" s="222" t="str">
        <f t="shared" si="2629"/>
        <v/>
      </c>
      <c r="C8771" s="223"/>
      <c r="D8771" s="224" t="str">
        <f t="shared" si="2627"/>
        <v/>
      </c>
      <c r="E8771" s="225"/>
      <c r="F8771" s="226">
        <f t="shared" si="2628"/>
        <v>0</v>
      </c>
      <c r="G8771" s="286">
        <f t="shared" si="2630"/>
        <v>0</v>
      </c>
    </row>
    <row r="8772" spans="1:7" s="229" customFormat="1" ht="24" customHeight="1" x14ac:dyDescent="0.2">
      <c r="A8772" s="224" t="str">
        <f t="shared" si="2626"/>
        <v/>
      </c>
      <c r="B8772" s="222" t="str">
        <f t="shared" si="2629"/>
        <v/>
      </c>
      <c r="C8772" s="223"/>
      <c r="D8772" s="224" t="str">
        <f t="shared" si="2627"/>
        <v/>
      </c>
      <c r="E8772" s="225"/>
      <c r="F8772" s="226">
        <f t="shared" si="2628"/>
        <v>0</v>
      </c>
      <c r="G8772" s="286">
        <f t="shared" si="2630"/>
        <v>0</v>
      </c>
    </row>
    <row r="8773" spans="1:7" s="229" customFormat="1" ht="24" customHeight="1" x14ac:dyDescent="0.2">
      <c r="A8773" s="224" t="str">
        <f t="shared" si="2626"/>
        <v/>
      </c>
      <c r="B8773" s="222" t="str">
        <f t="shared" si="2629"/>
        <v/>
      </c>
      <c r="C8773" s="223"/>
      <c r="D8773" s="224" t="str">
        <f t="shared" si="2627"/>
        <v/>
      </c>
      <c r="E8773" s="225"/>
      <c r="F8773" s="226">
        <f t="shared" si="2628"/>
        <v>0</v>
      </c>
      <c r="G8773" s="286">
        <f t="shared" si="2630"/>
        <v>0</v>
      </c>
    </row>
    <row r="8774" spans="1:7" s="229" customFormat="1" ht="24" customHeight="1" x14ac:dyDescent="0.2">
      <c r="A8774" s="224" t="str">
        <f t="shared" si="2626"/>
        <v/>
      </c>
      <c r="B8774" s="222" t="str">
        <f t="shared" si="2629"/>
        <v/>
      </c>
      <c r="C8774" s="223"/>
      <c r="D8774" s="224" t="str">
        <f t="shared" si="2627"/>
        <v/>
      </c>
      <c r="E8774" s="225"/>
      <c r="F8774" s="226">
        <f t="shared" si="2628"/>
        <v>0</v>
      </c>
      <c r="G8774" s="286">
        <f t="shared" si="2630"/>
        <v>0</v>
      </c>
    </row>
    <row r="8775" spans="1:7" s="229" customFormat="1" ht="24" customHeight="1" x14ac:dyDescent="0.2">
      <c r="A8775" s="224" t="str">
        <f t="shared" si="2626"/>
        <v/>
      </c>
      <c r="B8775" s="222" t="str">
        <f t="shared" si="2629"/>
        <v/>
      </c>
      <c r="C8775" s="223"/>
      <c r="D8775" s="224" t="str">
        <f t="shared" si="2627"/>
        <v/>
      </c>
      <c r="E8775" s="225"/>
      <c r="F8775" s="227">
        <f t="shared" si="2628"/>
        <v>0</v>
      </c>
      <c r="G8775" s="286">
        <f t="shared" si="2630"/>
        <v>0</v>
      </c>
    </row>
    <row r="8776" spans="1:7" ht="24" customHeight="1" x14ac:dyDescent="0.2">
      <c r="A8776" s="287"/>
      <c r="D8776" s="97"/>
      <c r="E8776" s="98"/>
      <c r="F8776" s="273" t="s">
        <v>31</v>
      </c>
      <c r="G8776" s="288">
        <f>SUBTOTAL(9,G8762:G8775)</f>
        <v>0</v>
      </c>
    </row>
    <row r="8777" spans="1:7" ht="24" customHeight="1" x14ac:dyDescent="0.2">
      <c r="A8777" s="287"/>
      <c r="C8777" s="107" t="s">
        <v>605</v>
      </c>
      <c r="D8777" s="97"/>
      <c r="E8777" s="98"/>
      <c r="G8777" s="289"/>
    </row>
    <row r="8778" spans="1:7" s="229" customFormat="1" ht="24" customHeight="1" x14ac:dyDescent="0.2">
      <c r="A8778" s="224" t="str">
        <f t="shared" ref="A8778:A8785" si="2631">IFERROR(VLOOKUP(C8778,Tabla_Insumos,4,FALSE),"")</f>
        <v/>
      </c>
      <c r="B8778" s="222">
        <f t="shared" ref="B8778:B8785" si="2632">IFERROR(VLOOKUP(A8778,Tabla_Indices,5,FALSE),"")</f>
        <v>0</v>
      </c>
      <c r="C8778" s="223"/>
      <c r="D8778" s="224" t="str">
        <f t="shared" ref="D8778:D8785" si="2633">IFERROR(VLOOKUP(C8778,Tabla_Insumos,2,FALSE),"")</f>
        <v/>
      </c>
      <c r="E8778" s="225"/>
      <c r="F8778" s="228">
        <f t="shared" ref="F8778:F8785" si="2634">IFERROR(VLOOKUP(C8778,Tabla_Insumos,3,FALSE),0)</f>
        <v>0</v>
      </c>
      <c r="G8778" s="286">
        <f>ROUND(E8778*F8778,2)</f>
        <v>0</v>
      </c>
    </row>
    <row r="8779" spans="1:7" s="229" customFormat="1" ht="24" customHeight="1" x14ac:dyDescent="0.2">
      <c r="A8779" s="224" t="str">
        <f t="shared" si="2631"/>
        <v/>
      </c>
      <c r="B8779" s="222">
        <f t="shared" si="2632"/>
        <v>0</v>
      </c>
      <c r="C8779" s="223"/>
      <c r="D8779" s="224" t="str">
        <f t="shared" si="2633"/>
        <v/>
      </c>
      <c r="E8779" s="225"/>
      <c r="F8779" s="228">
        <f t="shared" si="2634"/>
        <v>0</v>
      </c>
      <c r="G8779" s="286">
        <f>ROUND(E8779*F8779,2)</f>
        <v>0</v>
      </c>
    </row>
    <row r="8780" spans="1:7" s="229" customFormat="1" ht="24" customHeight="1" x14ac:dyDescent="0.2">
      <c r="A8780" s="224" t="str">
        <f t="shared" si="2631"/>
        <v/>
      </c>
      <c r="B8780" s="222">
        <f t="shared" si="2632"/>
        <v>0</v>
      </c>
      <c r="C8780" s="223"/>
      <c r="D8780" s="224" t="str">
        <f t="shared" si="2633"/>
        <v/>
      </c>
      <c r="E8780" s="225"/>
      <c r="F8780" s="228">
        <f t="shared" si="2634"/>
        <v>0</v>
      </c>
      <c r="G8780" s="286">
        <f t="shared" ref="G8780:G8785" si="2635">ROUND(E8780*F8780,2)</f>
        <v>0</v>
      </c>
    </row>
    <row r="8781" spans="1:7" s="229" customFormat="1" ht="24" customHeight="1" x14ac:dyDescent="0.2">
      <c r="A8781" s="224" t="str">
        <f t="shared" si="2631"/>
        <v/>
      </c>
      <c r="B8781" s="222">
        <f t="shared" si="2632"/>
        <v>0</v>
      </c>
      <c r="C8781" s="223"/>
      <c r="D8781" s="224" t="str">
        <f t="shared" si="2633"/>
        <v/>
      </c>
      <c r="E8781" s="225"/>
      <c r="F8781" s="228">
        <f t="shared" si="2634"/>
        <v>0</v>
      </c>
      <c r="G8781" s="286">
        <f t="shared" si="2635"/>
        <v>0</v>
      </c>
    </row>
    <row r="8782" spans="1:7" s="229" customFormat="1" ht="24" customHeight="1" x14ac:dyDescent="0.2">
      <c r="A8782" s="224" t="str">
        <f t="shared" si="2631"/>
        <v/>
      </c>
      <c r="B8782" s="222">
        <f t="shared" si="2632"/>
        <v>0</v>
      </c>
      <c r="C8782" s="223"/>
      <c r="D8782" s="224" t="str">
        <f t="shared" si="2633"/>
        <v/>
      </c>
      <c r="E8782" s="225"/>
      <c r="F8782" s="226">
        <f t="shared" si="2634"/>
        <v>0</v>
      </c>
      <c r="G8782" s="286">
        <f t="shared" si="2635"/>
        <v>0</v>
      </c>
    </row>
    <row r="8783" spans="1:7" s="229" customFormat="1" ht="24" customHeight="1" x14ac:dyDescent="0.2">
      <c r="A8783" s="224" t="str">
        <f t="shared" si="2631"/>
        <v/>
      </c>
      <c r="B8783" s="222">
        <f t="shared" si="2632"/>
        <v>0</v>
      </c>
      <c r="C8783" s="223"/>
      <c r="D8783" s="224" t="str">
        <f t="shared" si="2633"/>
        <v/>
      </c>
      <c r="E8783" s="225"/>
      <c r="F8783" s="226">
        <f t="shared" si="2634"/>
        <v>0</v>
      </c>
      <c r="G8783" s="286">
        <f t="shared" si="2635"/>
        <v>0</v>
      </c>
    </row>
    <row r="8784" spans="1:7" s="229" customFormat="1" ht="24" customHeight="1" x14ac:dyDescent="0.2">
      <c r="A8784" s="224" t="str">
        <f t="shared" si="2631"/>
        <v/>
      </c>
      <c r="B8784" s="222">
        <f t="shared" si="2632"/>
        <v>0</v>
      </c>
      <c r="C8784" s="223"/>
      <c r="D8784" s="224" t="str">
        <f t="shared" si="2633"/>
        <v/>
      </c>
      <c r="E8784" s="225"/>
      <c r="F8784" s="226">
        <f t="shared" si="2634"/>
        <v>0</v>
      </c>
      <c r="G8784" s="286">
        <f t="shared" si="2635"/>
        <v>0</v>
      </c>
    </row>
    <row r="8785" spans="1:7" s="229" customFormat="1" ht="24" customHeight="1" x14ac:dyDescent="0.2">
      <c r="A8785" s="224" t="str">
        <f t="shared" si="2631"/>
        <v/>
      </c>
      <c r="B8785" s="222">
        <f t="shared" si="2632"/>
        <v>0</v>
      </c>
      <c r="C8785" s="223"/>
      <c r="D8785" s="224" t="str">
        <f t="shared" si="2633"/>
        <v/>
      </c>
      <c r="E8785" s="225"/>
      <c r="F8785" s="226">
        <f t="shared" si="2634"/>
        <v>0</v>
      </c>
      <c r="G8785" s="286">
        <f t="shared" si="2635"/>
        <v>0</v>
      </c>
    </row>
    <row r="8786" spans="1:7" ht="24" customHeight="1" x14ac:dyDescent="0.2">
      <c r="A8786" s="287"/>
      <c r="D8786" s="97"/>
      <c r="E8786" s="98"/>
      <c r="F8786" s="273" t="s">
        <v>32</v>
      </c>
      <c r="G8786" s="288">
        <f>SUBTOTAL(9,G8778:G8785)</f>
        <v>0</v>
      </c>
    </row>
    <row r="8787" spans="1:7" ht="24" customHeight="1" x14ac:dyDescent="0.2">
      <c r="A8787" s="287"/>
      <c r="C8787" s="107" t="s">
        <v>606</v>
      </c>
      <c r="D8787" s="97"/>
      <c r="E8787" s="98"/>
      <c r="G8787" s="289"/>
    </row>
    <row r="8788" spans="1:7" s="229" customFormat="1" ht="24" customHeight="1" x14ac:dyDescent="0.2">
      <c r="A8788" s="224" t="str">
        <f t="shared" ref="A8788:A8796" si="2636">IFERROR(VLOOKUP(C8788,Tabla_Insumos,4,FALSE),"")</f>
        <v/>
      </c>
      <c r="B8788" s="222" t="str">
        <f t="shared" ref="B8788:B8796" si="2637">IFERROR(VLOOKUP(C8788,Tabla_Insumos,5,FALSE),"")</f>
        <v/>
      </c>
      <c r="C8788" s="223"/>
      <c r="D8788" s="224" t="str">
        <f t="shared" ref="D8788:D8796" si="2638">IFERROR(VLOOKUP(C8788,Tabla_Insumos,2,FALSE),"")</f>
        <v/>
      </c>
      <c r="E8788" s="225"/>
      <c r="F8788" s="226">
        <f t="shared" ref="F8788:F8796" si="2639">IFERROR(VLOOKUP(C8788,Tabla_Insumos,3,FALSE),0)</f>
        <v>0</v>
      </c>
      <c r="G8788" s="286">
        <f t="shared" ref="G8788:G8796" si="2640">ROUND(E8788*F8788,2)</f>
        <v>0</v>
      </c>
    </row>
    <row r="8789" spans="1:7" s="229" customFormat="1" ht="24" customHeight="1" x14ac:dyDescent="0.2">
      <c r="A8789" s="224" t="str">
        <f t="shared" si="2636"/>
        <v/>
      </c>
      <c r="B8789" s="222" t="str">
        <f t="shared" si="2637"/>
        <v/>
      </c>
      <c r="C8789" s="223"/>
      <c r="D8789" s="224" t="str">
        <f t="shared" si="2638"/>
        <v/>
      </c>
      <c r="E8789" s="225"/>
      <c r="F8789" s="226">
        <f t="shared" si="2639"/>
        <v>0</v>
      </c>
      <c r="G8789" s="286">
        <f t="shared" si="2640"/>
        <v>0</v>
      </c>
    </row>
    <row r="8790" spans="1:7" s="229" customFormat="1" ht="24" customHeight="1" x14ac:dyDescent="0.2">
      <c r="A8790" s="224" t="str">
        <f t="shared" si="2636"/>
        <v/>
      </c>
      <c r="B8790" s="222" t="str">
        <f t="shared" si="2637"/>
        <v/>
      </c>
      <c r="C8790" s="223"/>
      <c r="D8790" s="224" t="str">
        <f t="shared" si="2638"/>
        <v/>
      </c>
      <c r="E8790" s="225"/>
      <c r="F8790" s="226">
        <f t="shared" si="2639"/>
        <v>0</v>
      </c>
      <c r="G8790" s="286">
        <f t="shared" si="2640"/>
        <v>0</v>
      </c>
    </row>
    <row r="8791" spans="1:7" s="229" customFormat="1" ht="24" customHeight="1" x14ac:dyDescent="0.2">
      <c r="A8791" s="224" t="str">
        <f t="shared" si="2636"/>
        <v/>
      </c>
      <c r="B8791" s="222" t="str">
        <f t="shared" si="2637"/>
        <v/>
      </c>
      <c r="C8791" s="223"/>
      <c r="D8791" s="224" t="str">
        <f t="shared" si="2638"/>
        <v/>
      </c>
      <c r="E8791" s="225"/>
      <c r="F8791" s="226">
        <f t="shared" si="2639"/>
        <v>0</v>
      </c>
      <c r="G8791" s="286">
        <f t="shared" si="2640"/>
        <v>0</v>
      </c>
    </row>
    <row r="8792" spans="1:7" s="229" customFormat="1" ht="24" customHeight="1" x14ac:dyDescent="0.2">
      <c r="A8792" s="224" t="str">
        <f t="shared" si="2636"/>
        <v/>
      </c>
      <c r="B8792" s="222" t="str">
        <f t="shared" si="2637"/>
        <v/>
      </c>
      <c r="C8792" s="223"/>
      <c r="D8792" s="224" t="str">
        <f t="shared" si="2638"/>
        <v/>
      </c>
      <c r="E8792" s="225"/>
      <c r="F8792" s="226">
        <f t="shared" si="2639"/>
        <v>0</v>
      </c>
      <c r="G8792" s="286">
        <f t="shared" si="2640"/>
        <v>0</v>
      </c>
    </row>
    <row r="8793" spans="1:7" s="229" customFormat="1" ht="24" customHeight="1" x14ac:dyDescent="0.2">
      <c r="A8793" s="224" t="str">
        <f t="shared" si="2636"/>
        <v/>
      </c>
      <c r="B8793" s="222" t="str">
        <f t="shared" si="2637"/>
        <v/>
      </c>
      <c r="C8793" s="223"/>
      <c r="D8793" s="224" t="str">
        <f t="shared" si="2638"/>
        <v/>
      </c>
      <c r="E8793" s="225"/>
      <c r="F8793" s="226">
        <f t="shared" si="2639"/>
        <v>0</v>
      </c>
      <c r="G8793" s="286">
        <f t="shared" si="2640"/>
        <v>0</v>
      </c>
    </row>
    <row r="8794" spans="1:7" s="229" customFormat="1" ht="24" customHeight="1" x14ac:dyDescent="0.2">
      <c r="A8794" s="224" t="str">
        <f t="shared" si="2636"/>
        <v/>
      </c>
      <c r="B8794" s="222" t="str">
        <f t="shared" si="2637"/>
        <v/>
      </c>
      <c r="C8794" s="223"/>
      <c r="D8794" s="224" t="str">
        <f t="shared" si="2638"/>
        <v/>
      </c>
      <c r="E8794" s="225"/>
      <c r="F8794" s="226">
        <f t="shared" si="2639"/>
        <v>0</v>
      </c>
      <c r="G8794" s="286">
        <f t="shared" si="2640"/>
        <v>0</v>
      </c>
    </row>
    <row r="8795" spans="1:7" s="229" customFormat="1" ht="24" customHeight="1" x14ac:dyDescent="0.2">
      <c r="A8795" s="224" t="str">
        <f t="shared" si="2636"/>
        <v/>
      </c>
      <c r="B8795" s="222" t="str">
        <f t="shared" si="2637"/>
        <v/>
      </c>
      <c r="C8795" s="223"/>
      <c r="D8795" s="224" t="str">
        <f t="shared" si="2638"/>
        <v/>
      </c>
      <c r="E8795" s="225"/>
      <c r="F8795" s="226">
        <f t="shared" si="2639"/>
        <v>0</v>
      </c>
      <c r="G8795" s="286">
        <f t="shared" si="2640"/>
        <v>0</v>
      </c>
    </row>
    <row r="8796" spans="1:7" s="229" customFormat="1" ht="24" customHeight="1" x14ac:dyDescent="0.2">
      <c r="A8796" s="224" t="str">
        <f t="shared" si="2636"/>
        <v/>
      </c>
      <c r="B8796" s="222" t="str">
        <f t="shared" si="2637"/>
        <v/>
      </c>
      <c r="C8796" s="223"/>
      <c r="D8796" s="224" t="str">
        <f t="shared" si="2638"/>
        <v/>
      </c>
      <c r="E8796" s="225"/>
      <c r="F8796" s="226">
        <f t="shared" si="2639"/>
        <v>0</v>
      </c>
      <c r="G8796" s="286">
        <f t="shared" si="2640"/>
        <v>0</v>
      </c>
    </row>
    <row r="8797" spans="1:7" ht="24" customHeight="1" x14ac:dyDescent="0.2">
      <c r="A8797" s="290"/>
      <c r="B8797" s="97"/>
      <c r="D8797" s="97"/>
      <c r="E8797" s="98"/>
      <c r="F8797" s="273" t="s">
        <v>33</v>
      </c>
      <c r="G8797" s="288">
        <f>SUBTOTAL(9,G8788:G8796)</f>
        <v>0</v>
      </c>
    </row>
    <row r="8798" spans="1:7" ht="24" customHeight="1" x14ac:dyDescent="0.2">
      <c r="A8798" s="291"/>
      <c r="B8798" s="97"/>
      <c r="D8798" s="97"/>
      <c r="E8798" s="98"/>
      <c r="G8798" s="289"/>
    </row>
    <row r="8799" spans="1:7" ht="24" customHeight="1" x14ac:dyDescent="0.2">
      <c r="A8799" s="292" t="str">
        <f>B8757</f>
        <v/>
      </c>
      <c r="B8799" s="293" t="str">
        <f>C8757</f>
        <v/>
      </c>
      <c r="C8799" s="104"/>
      <c r="D8799" s="104" t="s">
        <v>34</v>
      </c>
      <c r="E8799" s="105"/>
      <c r="F8799" s="295" t="s">
        <v>35</v>
      </c>
      <c r="G8799" s="294">
        <f>SUBTOTAL(9,G8762:G8798)</f>
        <v>0</v>
      </c>
    </row>
    <row r="8801" spans="1:123" ht="24" customHeight="1" x14ac:dyDescent="0.2">
      <c r="A8801" s="274" t="s">
        <v>37</v>
      </c>
      <c r="B8801" s="275"/>
      <c r="C8801" s="275"/>
      <c r="D8801" s="275"/>
      <c r="E8801" s="275"/>
      <c r="F8801" s="275"/>
      <c r="G8801" s="276"/>
    </row>
    <row r="8802" spans="1:123" ht="24" customHeight="1" x14ac:dyDescent="0.2">
      <c r="A8802" s="277" t="s">
        <v>602</v>
      </c>
      <c r="B8802" s="93" t="str">
        <f>Comitente</f>
        <v>DIRECCION PROVINCIAL DE ESPACIOS VERDES</v>
      </c>
      <c r="C8802" s="89"/>
      <c r="D8802" s="94"/>
      <c r="E8802" s="94"/>
      <c r="F8802" s="95"/>
      <c r="G8802" s="278"/>
    </row>
    <row r="8803" spans="1:123" ht="24" customHeight="1" x14ac:dyDescent="0.2">
      <c r="A8803" s="277" t="s">
        <v>603</v>
      </c>
      <c r="B8803" s="93">
        <f>Contratista</f>
        <v>0</v>
      </c>
      <c r="C8803" s="90"/>
      <c r="D8803" s="90"/>
      <c r="E8803" s="90"/>
      <c r="F8803" s="96"/>
      <c r="G8803" s="279"/>
    </row>
    <row r="8804" spans="1:123" ht="24" customHeight="1" x14ac:dyDescent="0.2">
      <c r="A8804" s="277" t="s">
        <v>24</v>
      </c>
      <c r="B8804" s="93" t="str">
        <f>Obra</f>
        <v>EXTRACCION DE MANGRULLO EXISTENTE, PROVISION DE NUEVO MANGRULLO Y REFUNCIONALIZACION DE JUEGOS DE NIÑOS EN PARQUE DE MAYO</v>
      </c>
      <c r="C8804" s="90"/>
      <c r="D8804" s="90"/>
      <c r="E8804" s="90"/>
      <c r="F8804" s="96" t="s">
        <v>38</v>
      </c>
      <c r="G8804" s="280">
        <f>Fecha_Base</f>
        <v>44865</v>
      </c>
    </row>
    <row r="8805" spans="1:123" ht="24" customHeight="1" x14ac:dyDescent="0.2">
      <c r="A8805" s="281" t="s">
        <v>601</v>
      </c>
      <c r="B8805" s="91" t="str">
        <f>Ubicación</f>
        <v>CAPITAL</v>
      </c>
      <c r="C8805" s="91"/>
      <c r="D8805" s="97"/>
      <c r="E8805" s="98"/>
      <c r="G8805" s="282"/>
    </row>
    <row r="8806" spans="1:123" ht="24" customHeight="1" x14ac:dyDescent="0.2">
      <c r="A8806" s="281" t="s">
        <v>39</v>
      </c>
      <c r="B8806" s="100" t="str">
        <f>IFERROR(VALUE(LEFT(B8807,FIND(".",B8807)-1)),"")</f>
        <v/>
      </c>
      <c r="C8806" s="92" t="str">
        <f>IFERROR(VLOOKUP(B8806,Tabla_CyP,2,FALSE),"")</f>
        <v/>
      </c>
      <c r="E8806" s="98"/>
      <c r="G8806" s="282"/>
    </row>
    <row r="8807" spans="1:123" ht="24" customHeight="1" x14ac:dyDescent="0.2">
      <c r="A8807" s="281" t="s">
        <v>25</v>
      </c>
      <c r="B8807" s="101" t="str">
        <f>IFERROR(VLOOKUP(COUNTIF($A$1:A8807,"ANALISIS DE PRECIOS"),Tabla_NumeroItem,2,FALSE),"")</f>
        <v/>
      </c>
      <c r="C8807" s="92" t="str">
        <f>IFERROR(VLOOKUP(B8807,Tabla_CyP,2,FALSE),"")</f>
        <v/>
      </c>
      <c r="D8807" s="97"/>
      <c r="E8807" s="98"/>
      <c r="F8807" s="96" t="s">
        <v>26</v>
      </c>
      <c r="G8807" s="283" t="str">
        <f>IFERROR(VLOOKUP(B8807,Tabla_CyP,4,FALSE),"")</f>
        <v/>
      </c>
    </row>
    <row r="8808" spans="1:123" ht="24" customHeight="1" x14ac:dyDescent="0.2">
      <c r="A8808" s="281"/>
      <c r="B8808" s="91"/>
      <c r="D8808" s="97"/>
      <c r="E8808" s="98"/>
      <c r="G8808" s="282"/>
    </row>
    <row r="8809" spans="1:123" ht="24" customHeight="1" x14ac:dyDescent="0.2">
      <c r="A8809" s="334" t="s">
        <v>507</v>
      </c>
      <c r="B8809" s="335"/>
      <c r="C8809" s="336" t="s">
        <v>0</v>
      </c>
      <c r="D8809" s="336" t="s">
        <v>27</v>
      </c>
      <c r="E8809" s="338" t="s">
        <v>28</v>
      </c>
      <c r="F8809" s="340" t="s">
        <v>29</v>
      </c>
      <c r="G8809" s="340" t="s">
        <v>30</v>
      </c>
    </row>
    <row r="8810" spans="1:123" s="97" customFormat="1" ht="24" customHeight="1" x14ac:dyDescent="0.2">
      <c r="A8810" s="102" t="s">
        <v>508</v>
      </c>
      <c r="B8810" s="102" t="s">
        <v>509</v>
      </c>
      <c r="C8810" s="337"/>
      <c r="D8810" s="337"/>
      <c r="E8810" s="339"/>
      <c r="F8810" s="341"/>
      <c r="G8810" s="341"/>
      <c r="H8810" s="230"/>
      <c r="I8810" s="230"/>
      <c r="J8810" s="230"/>
      <c r="K8810" s="230"/>
      <c r="L8810" s="230"/>
      <c r="M8810" s="230"/>
      <c r="N8810" s="230"/>
      <c r="O8810" s="230"/>
      <c r="P8810" s="230"/>
      <c r="Q8810" s="230"/>
      <c r="R8810" s="230"/>
      <c r="S8810" s="230"/>
      <c r="T8810" s="230"/>
      <c r="U8810" s="230"/>
      <c r="V8810" s="230"/>
      <c r="W8810" s="230"/>
      <c r="X8810" s="230"/>
      <c r="Y8810" s="230"/>
      <c r="Z8810" s="230"/>
      <c r="AA8810" s="230"/>
      <c r="AB8810" s="230"/>
      <c r="AC8810" s="230"/>
      <c r="AD8810" s="230"/>
      <c r="AE8810" s="230"/>
      <c r="AF8810" s="230"/>
      <c r="AG8810" s="230"/>
      <c r="AH8810" s="230"/>
      <c r="AI8810" s="230"/>
      <c r="AJ8810" s="230"/>
      <c r="AK8810" s="230"/>
      <c r="AL8810" s="230"/>
      <c r="AM8810" s="230"/>
      <c r="AN8810" s="230"/>
      <c r="AO8810" s="230"/>
      <c r="AP8810" s="230"/>
      <c r="AQ8810" s="230"/>
      <c r="AR8810" s="230"/>
      <c r="AS8810" s="230"/>
      <c r="AT8810" s="230"/>
      <c r="AU8810" s="230"/>
      <c r="AV8810" s="230"/>
      <c r="AW8810" s="230"/>
      <c r="AX8810" s="230"/>
      <c r="AY8810" s="230"/>
      <c r="AZ8810" s="230"/>
      <c r="BA8810" s="230"/>
      <c r="BB8810" s="230"/>
      <c r="BC8810" s="230"/>
      <c r="BD8810" s="230"/>
      <c r="BE8810" s="230"/>
      <c r="BF8810" s="230"/>
      <c r="BG8810" s="230"/>
      <c r="BH8810" s="230"/>
      <c r="BI8810" s="230"/>
      <c r="BJ8810" s="230"/>
      <c r="BK8810" s="230"/>
      <c r="BL8810" s="230"/>
      <c r="BM8810" s="230"/>
      <c r="BN8810" s="230"/>
      <c r="BO8810" s="230"/>
      <c r="BP8810" s="230"/>
      <c r="BQ8810" s="230"/>
      <c r="BR8810" s="230"/>
      <c r="BS8810" s="230"/>
      <c r="BT8810" s="230"/>
      <c r="BU8810" s="230"/>
      <c r="BV8810" s="230"/>
      <c r="BW8810" s="230"/>
      <c r="BX8810" s="230"/>
      <c r="BY8810" s="230"/>
      <c r="BZ8810" s="230"/>
      <c r="CA8810" s="230"/>
      <c r="CB8810" s="230"/>
      <c r="CC8810" s="230"/>
      <c r="CD8810" s="230"/>
      <c r="CE8810" s="230"/>
      <c r="CF8810" s="230"/>
      <c r="CG8810" s="230"/>
      <c r="CH8810" s="230"/>
      <c r="CI8810" s="230"/>
      <c r="CJ8810" s="230"/>
      <c r="CK8810" s="230"/>
      <c r="CL8810" s="230"/>
      <c r="CM8810" s="230"/>
      <c r="CN8810" s="230"/>
      <c r="CO8810" s="230"/>
      <c r="CP8810" s="230"/>
      <c r="CQ8810" s="230"/>
      <c r="CR8810" s="230"/>
      <c r="CS8810" s="230"/>
      <c r="CT8810" s="230"/>
      <c r="CU8810" s="230"/>
      <c r="CV8810" s="230"/>
      <c r="CW8810" s="230"/>
      <c r="CX8810" s="230"/>
      <c r="CY8810" s="230"/>
      <c r="CZ8810" s="230"/>
      <c r="DA8810" s="230"/>
      <c r="DB8810" s="230"/>
      <c r="DC8810" s="230"/>
      <c r="DD8810" s="230"/>
      <c r="DE8810" s="230"/>
      <c r="DF8810" s="230"/>
      <c r="DG8810" s="230"/>
      <c r="DH8810" s="230"/>
      <c r="DI8810" s="230"/>
      <c r="DJ8810" s="230"/>
      <c r="DK8810" s="230"/>
      <c r="DL8810" s="230"/>
      <c r="DM8810" s="230"/>
      <c r="DN8810" s="230"/>
      <c r="DO8810" s="230"/>
      <c r="DP8810" s="230"/>
      <c r="DQ8810" s="230"/>
      <c r="DR8810" s="230"/>
      <c r="DS8810" s="230"/>
    </row>
    <row r="8811" spans="1:123" ht="24" customHeight="1" x14ac:dyDescent="0.2">
      <c r="A8811" s="284"/>
      <c r="B8811" s="103"/>
      <c r="C8811" s="143" t="s">
        <v>604</v>
      </c>
      <c r="D8811" s="104"/>
      <c r="E8811" s="105"/>
      <c r="F8811" s="106"/>
      <c r="G8811" s="285"/>
    </row>
    <row r="8812" spans="1:123" s="229" customFormat="1" ht="24" customHeight="1" x14ac:dyDescent="0.2">
      <c r="A8812" s="224" t="str">
        <f t="shared" ref="A8812:A8825" si="2641">IFERROR(VLOOKUP(C8812,Tabla_Insumos,4,FALSE),"")</f>
        <v/>
      </c>
      <c r="B8812" s="222" t="str">
        <f>IFERROR(VLOOKUP(C8812,Tabla_Insumos,5,FALSE),"")</f>
        <v/>
      </c>
      <c r="C8812" s="223"/>
      <c r="D8812" s="224" t="str">
        <f t="shared" ref="D8812:D8825" si="2642">IFERROR(VLOOKUP(C8812,Tabla_Insumos,2,FALSE),"")</f>
        <v/>
      </c>
      <c r="E8812" s="225"/>
      <c r="F8812" s="226">
        <f t="shared" ref="F8812:F8825" si="2643">IFERROR(VLOOKUP(C8812,Tabla_Insumos,3,FALSE),0)</f>
        <v>0</v>
      </c>
      <c r="G8812" s="286">
        <f>ROUND(E8812*F8812,2)</f>
        <v>0</v>
      </c>
    </row>
    <row r="8813" spans="1:123" s="229" customFormat="1" ht="24" customHeight="1" x14ac:dyDescent="0.2">
      <c r="A8813" s="224" t="str">
        <f t="shared" si="2641"/>
        <v/>
      </c>
      <c r="B8813" s="222" t="str">
        <f t="shared" ref="B8813:B8825" si="2644">IFERROR(VLOOKUP(C8813,Tabla_Insumos,5,FALSE),"")</f>
        <v/>
      </c>
      <c r="C8813" s="223"/>
      <c r="D8813" s="224" t="str">
        <f t="shared" si="2642"/>
        <v/>
      </c>
      <c r="E8813" s="225"/>
      <c r="F8813" s="226">
        <f t="shared" si="2643"/>
        <v>0</v>
      </c>
      <c r="G8813" s="286">
        <f t="shared" ref="G8813:G8825" si="2645">ROUND(E8813*F8813,2)</f>
        <v>0</v>
      </c>
    </row>
    <row r="8814" spans="1:123" s="229" customFormat="1" ht="24" customHeight="1" x14ac:dyDescent="0.2">
      <c r="A8814" s="224" t="str">
        <f t="shared" si="2641"/>
        <v/>
      </c>
      <c r="B8814" s="222" t="str">
        <f t="shared" si="2644"/>
        <v/>
      </c>
      <c r="C8814" s="223"/>
      <c r="D8814" s="224" t="str">
        <f t="shared" si="2642"/>
        <v/>
      </c>
      <c r="E8814" s="225"/>
      <c r="F8814" s="226">
        <f t="shared" si="2643"/>
        <v>0</v>
      </c>
      <c r="G8814" s="286">
        <f t="shared" si="2645"/>
        <v>0</v>
      </c>
    </row>
    <row r="8815" spans="1:123" s="229" customFormat="1" ht="24" customHeight="1" x14ac:dyDescent="0.2">
      <c r="A8815" s="224" t="str">
        <f t="shared" si="2641"/>
        <v/>
      </c>
      <c r="B8815" s="222" t="str">
        <f t="shared" si="2644"/>
        <v/>
      </c>
      <c r="C8815" s="223"/>
      <c r="D8815" s="224" t="str">
        <f t="shared" si="2642"/>
        <v/>
      </c>
      <c r="E8815" s="225"/>
      <c r="F8815" s="226">
        <f t="shared" si="2643"/>
        <v>0</v>
      </c>
      <c r="G8815" s="286">
        <f t="shared" si="2645"/>
        <v>0</v>
      </c>
    </row>
    <row r="8816" spans="1:123" s="229" customFormat="1" ht="24" customHeight="1" x14ac:dyDescent="0.2">
      <c r="A8816" s="224" t="str">
        <f t="shared" si="2641"/>
        <v/>
      </c>
      <c r="B8816" s="222" t="str">
        <f t="shared" si="2644"/>
        <v/>
      </c>
      <c r="C8816" s="223"/>
      <c r="D8816" s="224" t="str">
        <f t="shared" si="2642"/>
        <v/>
      </c>
      <c r="E8816" s="225"/>
      <c r="F8816" s="226">
        <f t="shared" si="2643"/>
        <v>0</v>
      </c>
      <c r="G8816" s="286">
        <f t="shared" si="2645"/>
        <v>0</v>
      </c>
    </row>
    <row r="8817" spans="1:7" s="229" customFormat="1" ht="24" customHeight="1" x14ac:dyDescent="0.2">
      <c r="A8817" s="224" t="str">
        <f t="shared" si="2641"/>
        <v/>
      </c>
      <c r="B8817" s="222" t="str">
        <f t="shared" si="2644"/>
        <v/>
      </c>
      <c r="C8817" s="223"/>
      <c r="D8817" s="224" t="str">
        <f t="shared" si="2642"/>
        <v/>
      </c>
      <c r="E8817" s="225"/>
      <c r="F8817" s="226">
        <f t="shared" si="2643"/>
        <v>0</v>
      </c>
      <c r="G8817" s="286">
        <f t="shared" si="2645"/>
        <v>0</v>
      </c>
    </row>
    <row r="8818" spans="1:7" s="229" customFormat="1" ht="24" customHeight="1" x14ac:dyDescent="0.2">
      <c r="A8818" s="224" t="str">
        <f t="shared" si="2641"/>
        <v/>
      </c>
      <c r="B8818" s="222" t="str">
        <f t="shared" si="2644"/>
        <v/>
      </c>
      <c r="C8818" s="223"/>
      <c r="D8818" s="224" t="str">
        <f t="shared" si="2642"/>
        <v/>
      </c>
      <c r="E8818" s="225"/>
      <c r="F8818" s="226">
        <f t="shared" si="2643"/>
        <v>0</v>
      </c>
      <c r="G8818" s="286">
        <f t="shared" si="2645"/>
        <v>0</v>
      </c>
    </row>
    <row r="8819" spans="1:7" s="229" customFormat="1" ht="24" customHeight="1" x14ac:dyDescent="0.2">
      <c r="A8819" s="224" t="str">
        <f t="shared" si="2641"/>
        <v/>
      </c>
      <c r="B8819" s="222" t="str">
        <f t="shared" si="2644"/>
        <v/>
      </c>
      <c r="C8819" s="223"/>
      <c r="D8819" s="224" t="str">
        <f t="shared" si="2642"/>
        <v/>
      </c>
      <c r="E8819" s="225"/>
      <c r="F8819" s="226">
        <f t="shared" si="2643"/>
        <v>0</v>
      </c>
      <c r="G8819" s="286">
        <f t="shared" si="2645"/>
        <v>0</v>
      </c>
    </row>
    <row r="8820" spans="1:7" s="229" customFormat="1" ht="24" customHeight="1" x14ac:dyDescent="0.2">
      <c r="A8820" s="224" t="str">
        <f t="shared" si="2641"/>
        <v/>
      </c>
      <c r="B8820" s="222" t="str">
        <f t="shared" si="2644"/>
        <v/>
      </c>
      <c r="C8820" s="223"/>
      <c r="D8820" s="224" t="str">
        <f t="shared" si="2642"/>
        <v/>
      </c>
      <c r="E8820" s="225"/>
      <c r="F8820" s="226">
        <f t="shared" si="2643"/>
        <v>0</v>
      </c>
      <c r="G8820" s="286">
        <f t="shared" si="2645"/>
        <v>0</v>
      </c>
    </row>
    <row r="8821" spans="1:7" s="229" customFormat="1" ht="24" customHeight="1" x14ac:dyDescent="0.2">
      <c r="A8821" s="224" t="str">
        <f t="shared" si="2641"/>
        <v/>
      </c>
      <c r="B8821" s="222" t="str">
        <f t="shared" si="2644"/>
        <v/>
      </c>
      <c r="C8821" s="223"/>
      <c r="D8821" s="224" t="str">
        <f t="shared" si="2642"/>
        <v/>
      </c>
      <c r="E8821" s="225"/>
      <c r="F8821" s="226">
        <f t="shared" si="2643"/>
        <v>0</v>
      </c>
      <c r="G8821" s="286">
        <f t="shared" si="2645"/>
        <v>0</v>
      </c>
    </row>
    <row r="8822" spans="1:7" s="229" customFormat="1" ht="24" customHeight="1" x14ac:dyDescent="0.2">
      <c r="A8822" s="224" t="str">
        <f t="shared" si="2641"/>
        <v/>
      </c>
      <c r="B8822" s="222" t="str">
        <f t="shared" si="2644"/>
        <v/>
      </c>
      <c r="C8822" s="223"/>
      <c r="D8822" s="224" t="str">
        <f t="shared" si="2642"/>
        <v/>
      </c>
      <c r="E8822" s="225"/>
      <c r="F8822" s="226">
        <f t="shared" si="2643"/>
        <v>0</v>
      </c>
      <c r="G8822" s="286">
        <f t="shared" si="2645"/>
        <v>0</v>
      </c>
    </row>
    <row r="8823" spans="1:7" s="229" customFormat="1" ht="24" customHeight="1" x14ac:dyDescent="0.2">
      <c r="A8823" s="224" t="str">
        <f t="shared" si="2641"/>
        <v/>
      </c>
      <c r="B8823" s="222" t="str">
        <f t="shared" si="2644"/>
        <v/>
      </c>
      <c r="C8823" s="223"/>
      <c r="D8823" s="224" t="str">
        <f t="shared" si="2642"/>
        <v/>
      </c>
      <c r="E8823" s="225"/>
      <c r="F8823" s="226">
        <f t="shared" si="2643"/>
        <v>0</v>
      </c>
      <c r="G8823" s="286">
        <f t="shared" si="2645"/>
        <v>0</v>
      </c>
    </row>
    <row r="8824" spans="1:7" s="229" customFormat="1" ht="24" customHeight="1" x14ac:dyDescent="0.2">
      <c r="A8824" s="224" t="str">
        <f t="shared" si="2641"/>
        <v/>
      </c>
      <c r="B8824" s="222" t="str">
        <f t="shared" si="2644"/>
        <v/>
      </c>
      <c r="C8824" s="223"/>
      <c r="D8824" s="224" t="str">
        <f t="shared" si="2642"/>
        <v/>
      </c>
      <c r="E8824" s="225"/>
      <c r="F8824" s="226">
        <f t="shared" si="2643"/>
        <v>0</v>
      </c>
      <c r="G8824" s="286">
        <f t="shared" si="2645"/>
        <v>0</v>
      </c>
    </row>
    <row r="8825" spans="1:7" s="229" customFormat="1" ht="24" customHeight="1" x14ac:dyDescent="0.2">
      <c r="A8825" s="224" t="str">
        <f t="shared" si="2641"/>
        <v/>
      </c>
      <c r="B8825" s="222" t="str">
        <f t="shared" si="2644"/>
        <v/>
      </c>
      <c r="C8825" s="223"/>
      <c r="D8825" s="224" t="str">
        <f t="shared" si="2642"/>
        <v/>
      </c>
      <c r="E8825" s="225"/>
      <c r="F8825" s="227">
        <f t="shared" si="2643"/>
        <v>0</v>
      </c>
      <c r="G8825" s="286">
        <f t="shared" si="2645"/>
        <v>0</v>
      </c>
    </row>
    <row r="8826" spans="1:7" ht="24" customHeight="1" x14ac:dyDescent="0.2">
      <c r="A8826" s="287"/>
      <c r="D8826" s="97"/>
      <c r="E8826" s="98"/>
      <c r="F8826" s="273" t="s">
        <v>31</v>
      </c>
      <c r="G8826" s="288">
        <f>SUBTOTAL(9,G8812:G8825)</f>
        <v>0</v>
      </c>
    </row>
    <row r="8827" spans="1:7" ht="24" customHeight="1" x14ac:dyDescent="0.2">
      <c r="A8827" s="287"/>
      <c r="C8827" s="107" t="s">
        <v>605</v>
      </c>
      <c r="D8827" s="97"/>
      <c r="E8827" s="98"/>
      <c r="G8827" s="289"/>
    </row>
    <row r="8828" spans="1:7" s="229" customFormat="1" ht="24" customHeight="1" x14ac:dyDescent="0.2">
      <c r="A8828" s="224" t="str">
        <f t="shared" ref="A8828:A8835" si="2646">IFERROR(VLOOKUP(C8828,Tabla_Insumos,4,FALSE),"")</f>
        <v/>
      </c>
      <c r="B8828" s="222">
        <f t="shared" ref="B8828:B8835" si="2647">IFERROR(VLOOKUP(A8828,Tabla_Indices,5,FALSE),"")</f>
        <v>0</v>
      </c>
      <c r="C8828" s="223"/>
      <c r="D8828" s="224" t="str">
        <f t="shared" ref="D8828:D8835" si="2648">IFERROR(VLOOKUP(C8828,Tabla_Insumos,2,FALSE),"")</f>
        <v/>
      </c>
      <c r="E8828" s="225"/>
      <c r="F8828" s="228">
        <f t="shared" ref="F8828:F8835" si="2649">IFERROR(VLOOKUP(C8828,Tabla_Insumos,3,FALSE),0)</f>
        <v>0</v>
      </c>
      <c r="G8828" s="286">
        <f>ROUND(E8828*F8828,2)</f>
        <v>0</v>
      </c>
    </row>
    <row r="8829" spans="1:7" s="229" customFormat="1" ht="24" customHeight="1" x14ac:dyDescent="0.2">
      <c r="A8829" s="224" t="str">
        <f t="shared" si="2646"/>
        <v/>
      </c>
      <c r="B8829" s="222">
        <f t="shared" si="2647"/>
        <v>0</v>
      </c>
      <c r="C8829" s="223"/>
      <c r="D8829" s="224" t="str">
        <f t="shared" si="2648"/>
        <v/>
      </c>
      <c r="E8829" s="225"/>
      <c r="F8829" s="228">
        <f t="shared" si="2649"/>
        <v>0</v>
      </c>
      <c r="G8829" s="286">
        <f>ROUND(E8829*F8829,2)</f>
        <v>0</v>
      </c>
    </row>
    <row r="8830" spans="1:7" s="229" customFormat="1" ht="24" customHeight="1" x14ac:dyDescent="0.2">
      <c r="A8830" s="224" t="str">
        <f t="shared" si="2646"/>
        <v/>
      </c>
      <c r="B8830" s="222">
        <f t="shared" si="2647"/>
        <v>0</v>
      </c>
      <c r="C8830" s="223"/>
      <c r="D8830" s="224" t="str">
        <f t="shared" si="2648"/>
        <v/>
      </c>
      <c r="E8830" s="225"/>
      <c r="F8830" s="228">
        <f t="shared" si="2649"/>
        <v>0</v>
      </c>
      <c r="G8830" s="286">
        <f t="shared" ref="G8830:G8835" si="2650">ROUND(E8830*F8830,2)</f>
        <v>0</v>
      </c>
    </row>
    <row r="8831" spans="1:7" s="229" customFormat="1" ht="24" customHeight="1" x14ac:dyDescent="0.2">
      <c r="A8831" s="224" t="str">
        <f t="shared" si="2646"/>
        <v/>
      </c>
      <c r="B8831" s="222">
        <f t="shared" si="2647"/>
        <v>0</v>
      </c>
      <c r="C8831" s="223"/>
      <c r="D8831" s="224" t="str">
        <f t="shared" si="2648"/>
        <v/>
      </c>
      <c r="E8831" s="225"/>
      <c r="F8831" s="228">
        <f t="shared" si="2649"/>
        <v>0</v>
      </c>
      <c r="G8831" s="286">
        <f t="shared" si="2650"/>
        <v>0</v>
      </c>
    </row>
    <row r="8832" spans="1:7" s="229" customFormat="1" ht="24" customHeight="1" x14ac:dyDescent="0.2">
      <c r="A8832" s="224" t="str">
        <f t="shared" si="2646"/>
        <v/>
      </c>
      <c r="B8832" s="222">
        <f t="shared" si="2647"/>
        <v>0</v>
      </c>
      <c r="C8832" s="223"/>
      <c r="D8832" s="224" t="str">
        <f t="shared" si="2648"/>
        <v/>
      </c>
      <c r="E8832" s="225"/>
      <c r="F8832" s="226">
        <f t="shared" si="2649"/>
        <v>0</v>
      </c>
      <c r="G8832" s="286">
        <f t="shared" si="2650"/>
        <v>0</v>
      </c>
    </row>
    <row r="8833" spans="1:7" s="229" customFormat="1" ht="24" customHeight="1" x14ac:dyDescent="0.2">
      <c r="A8833" s="224" t="str">
        <f t="shared" si="2646"/>
        <v/>
      </c>
      <c r="B8833" s="222">
        <f t="shared" si="2647"/>
        <v>0</v>
      </c>
      <c r="C8833" s="223"/>
      <c r="D8833" s="224" t="str">
        <f t="shared" si="2648"/>
        <v/>
      </c>
      <c r="E8833" s="225"/>
      <c r="F8833" s="226">
        <f t="shared" si="2649"/>
        <v>0</v>
      </c>
      <c r="G8833" s="286">
        <f t="shared" si="2650"/>
        <v>0</v>
      </c>
    </row>
    <row r="8834" spans="1:7" s="229" customFormat="1" ht="24" customHeight="1" x14ac:dyDescent="0.2">
      <c r="A8834" s="224" t="str">
        <f t="shared" si="2646"/>
        <v/>
      </c>
      <c r="B8834" s="222">
        <f t="shared" si="2647"/>
        <v>0</v>
      </c>
      <c r="C8834" s="223"/>
      <c r="D8834" s="224" t="str">
        <f t="shared" si="2648"/>
        <v/>
      </c>
      <c r="E8834" s="225"/>
      <c r="F8834" s="226">
        <f t="shared" si="2649"/>
        <v>0</v>
      </c>
      <c r="G8834" s="286">
        <f t="shared" si="2650"/>
        <v>0</v>
      </c>
    </row>
    <row r="8835" spans="1:7" s="229" customFormat="1" ht="24" customHeight="1" x14ac:dyDescent="0.2">
      <c r="A8835" s="224" t="str">
        <f t="shared" si="2646"/>
        <v/>
      </c>
      <c r="B8835" s="222">
        <f t="shared" si="2647"/>
        <v>0</v>
      </c>
      <c r="C8835" s="223"/>
      <c r="D8835" s="224" t="str">
        <f t="shared" si="2648"/>
        <v/>
      </c>
      <c r="E8835" s="225"/>
      <c r="F8835" s="226">
        <f t="shared" si="2649"/>
        <v>0</v>
      </c>
      <c r="G8835" s="286">
        <f t="shared" si="2650"/>
        <v>0</v>
      </c>
    </row>
    <row r="8836" spans="1:7" ht="24" customHeight="1" x14ac:dyDescent="0.2">
      <c r="A8836" s="287"/>
      <c r="D8836" s="97"/>
      <c r="E8836" s="98"/>
      <c r="F8836" s="273" t="s">
        <v>32</v>
      </c>
      <c r="G8836" s="288">
        <f>SUBTOTAL(9,G8828:G8835)</f>
        <v>0</v>
      </c>
    </row>
    <row r="8837" spans="1:7" ht="24" customHeight="1" x14ac:dyDescent="0.2">
      <c r="A8837" s="287"/>
      <c r="C8837" s="107" t="s">
        <v>606</v>
      </c>
      <c r="D8837" s="97"/>
      <c r="E8837" s="98"/>
      <c r="G8837" s="289"/>
    </row>
    <row r="8838" spans="1:7" s="229" customFormat="1" ht="24" customHeight="1" x14ac:dyDescent="0.2">
      <c r="A8838" s="224" t="str">
        <f t="shared" ref="A8838:A8846" si="2651">IFERROR(VLOOKUP(C8838,Tabla_Insumos,4,FALSE),"")</f>
        <v/>
      </c>
      <c r="B8838" s="222" t="str">
        <f t="shared" ref="B8838:B8846" si="2652">IFERROR(VLOOKUP(C8838,Tabla_Insumos,5,FALSE),"")</f>
        <v/>
      </c>
      <c r="C8838" s="223"/>
      <c r="D8838" s="224" t="str">
        <f t="shared" ref="D8838:D8846" si="2653">IFERROR(VLOOKUP(C8838,Tabla_Insumos,2,FALSE),"")</f>
        <v/>
      </c>
      <c r="E8838" s="225"/>
      <c r="F8838" s="226">
        <f t="shared" ref="F8838:F8846" si="2654">IFERROR(VLOOKUP(C8838,Tabla_Insumos,3,FALSE),0)</f>
        <v>0</v>
      </c>
      <c r="G8838" s="286">
        <f t="shared" ref="G8838:G8846" si="2655">ROUND(E8838*F8838,2)</f>
        <v>0</v>
      </c>
    </row>
    <row r="8839" spans="1:7" s="229" customFormat="1" ht="24" customHeight="1" x14ac:dyDescent="0.2">
      <c r="A8839" s="224" t="str">
        <f t="shared" si="2651"/>
        <v/>
      </c>
      <c r="B8839" s="222" t="str">
        <f t="shared" si="2652"/>
        <v/>
      </c>
      <c r="C8839" s="223"/>
      <c r="D8839" s="224" t="str">
        <f t="shared" si="2653"/>
        <v/>
      </c>
      <c r="E8839" s="225"/>
      <c r="F8839" s="226">
        <f t="shared" si="2654"/>
        <v>0</v>
      </c>
      <c r="G8839" s="286">
        <f t="shared" si="2655"/>
        <v>0</v>
      </c>
    </row>
    <row r="8840" spans="1:7" s="229" customFormat="1" ht="24" customHeight="1" x14ac:dyDescent="0.2">
      <c r="A8840" s="224" t="str">
        <f t="shared" si="2651"/>
        <v/>
      </c>
      <c r="B8840" s="222" t="str">
        <f t="shared" si="2652"/>
        <v/>
      </c>
      <c r="C8840" s="223"/>
      <c r="D8840" s="224" t="str">
        <f t="shared" si="2653"/>
        <v/>
      </c>
      <c r="E8840" s="225"/>
      <c r="F8840" s="226">
        <f t="shared" si="2654"/>
        <v>0</v>
      </c>
      <c r="G8840" s="286">
        <f t="shared" si="2655"/>
        <v>0</v>
      </c>
    </row>
    <row r="8841" spans="1:7" s="229" customFormat="1" ht="24" customHeight="1" x14ac:dyDescent="0.2">
      <c r="A8841" s="224" t="str">
        <f t="shared" si="2651"/>
        <v/>
      </c>
      <c r="B8841" s="222" t="str">
        <f t="shared" si="2652"/>
        <v/>
      </c>
      <c r="C8841" s="223"/>
      <c r="D8841" s="224" t="str">
        <f t="shared" si="2653"/>
        <v/>
      </c>
      <c r="E8841" s="225"/>
      <c r="F8841" s="226">
        <f t="shared" si="2654"/>
        <v>0</v>
      </c>
      <c r="G8841" s="286">
        <f t="shared" si="2655"/>
        <v>0</v>
      </c>
    </row>
    <row r="8842" spans="1:7" s="229" customFormat="1" ht="24" customHeight="1" x14ac:dyDescent="0.2">
      <c r="A8842" s="224" t="str">
        <f t="shared" si="2651"/>
        <v/>
      </c>
      <c r="B8842" s="222" t="str">
        <f t="shared" si="2652"/>
        <v/>
      </c>
      <c r="C8842" s="223"/>
      <c r="D8842" s="224" t="str">
        <f t="shared" si="2653"/>
        <v/>
      </c>
      <c r="E8842" s="225"/>
      <c r="F8842" s="226">
        <f t="shared" si="2654"/>
        <v>0</v>
      </c>
      <c r="G8842" s="286">
        <f t="shared" si="2655"/>
        <v>0</v>
      </c>
    </row>
    <row r="8843" spans="1:7" s="229" customFormat="1" ht="24" customHeight="1" x14ac:dyDescent="0.2">
      <c r="A8843" s="224" t="str">
        <f t="shared" si="2651"/>
        <v/>
      </c>
      <c r="B8843" s="222" t="str">
        <f t="shared" si="2652"/>
        <v/>
      </c>
      <c r="C8843" s="223"/>
      <c r="D8843" s="224" t="str">
        <f t="shared" si="2653"/>
        <v/>
      </c>
      <c r="E8843" s="225"/>
      <c r="F8843" s="226">
        <f t="shared" si="2654"/>
        <v>0</v>
      </c>
      <c r="G8843" s="286">
        <f t="shared" si="2655"/>
        <v>0</v>
      </c>
    </row>
    <row r="8844" spans="1:7" s="229" customFormat="1" ht="24" customHeight="1" x14ac:dyDescent="0.2">
      <c r="A8844" s="224" t="str">
        <f t="shared" si="2651"/>
        <v/>
      </c>
      <c r="B8844" s="222" t="str">
        <f t="shared" si="2652"/>
        <v/>
      </c>
      <c r="C8844" s="223"/>
      <c r="D8844" s="224" t="str">
        <f t="shared" si="2653"/>
        <v/>
      </c>
      <c r="E8844" s="225"/>
      <c r="F8844" s="226">
        <f t="shared" si="2654"/>
        <v>0</v>
      </c>
      <c r="G8844" s="286">
        <f t="shared" si="2655"/>
        <v>0</v>
      </c>
    </row>
    <row r="8845" spans="1:7" s="229" customFormat="1" ht="24" customHeight="1" x14ac:dyDescent="0.2">
      <c r="A8845" s="224" t="str">
        <f t="shared" si="2651"/>
        <v/>
      </c>
      <c r="B8845" s="222" t="str">
        <f t="shared" si="2652"/>
        <v/>
      </c>
      <c r="C8845" s="223"/>
      <c r="D8845" s="224" t="str">
        <f t="shared" si="2653"/>
        <v/>
      </c>
      <c r="E8845" s="225"/>
      <c r="F8845" s="226">
        <f t="shared" si="2654"/>
        <v>0</v>
      </c>
      <c r="G8845" s="286">
        <f t="shared" si="2655"/>
        <v>0</v>
      </c>
    </row>
    <row r="8846" spans="1:7" s="229" customFormat="1" ht="24" customHeight="1" x14ac:dyDescent="0.2">
      <c r="A8846" s="224" t="str">
        <f t="shared" si="2651"/>
        <v/>
      </c>
      <c r="B8846" s="222" t="str">
        <f t="shared" si="2652"/>
        <v/>
      </c>
      <c r="C8846" s="223"/>
      <c r="D8846" s="224" t="str">
        <f t="shared" si="2653"/>
        <v/>
      </c>
      <c r="E8846" s="225"/>
      <c r="F8846" s="226">
        <f t="shared" si="2654"/>
        <v>0</v>
      </c>
      <c r="G8846" s="286">
        <f t="shared" si="2655"/>
        <v>0</v>
      </c>
    </row>
    <row r="8847" spans="1:7" ht="24" customHeight="1" x14ac:dyDescent="0.2">
      <c r="A8847" s="290"/>
      <c r="B8847" s="97"/>
      <c r="D8847" s="97"/>
      <c r="E8847" s="98"/>
      <c r="F8847" s="273" t="s">
        <v>33</v>
      </c>
      <c r="G8847" s="288">
        <f>SUBTOTAL(9,G8838:G8846)</f>
        <v>0</v>
      </c>
    </row>
    <row r="8848" spans="1:7" ht="24" customHeight="1" x14ac:dyDescent="0.2">
      <c r="A8848" s="291"/>
      <c r="B8848" s="97"/>
      <c r="D8848" s="97"/>
      <c r="E8848" s="98"/>
      <c r="G8848" s="289"/>
    </row>
    <row r="8849" spans="1:123" ht="24" customHeight="1" x14ac:dyDescent="0.2">
      <c r="A8849" s="292" t="str">
        <f>B8807</f>
        <v/>
      </c>
      <c r="B8849" s="293" t="str">
        <f>C8807</f>
        <v/>
      </c>
      <c r="C8849" s="104"/>
      <c r="D8849" s="104" t="s">
        <v>34</v>
      </c>
      <c r="E8849" s="105"/>
      <c r="F8849" s="295" t="s">
        <v>35</v>
      </c>
      <c r="G8849" s="294">
        <f>SUBTOTAL(9,G8812:G8848)</f>
        <v>0</v>
      </c>
    </row>
    <row r="8851" spans="1:123" ht="24" customHeight="1" x14ac:dyDescent="0.2">
      <c r="A8851" s="274" t="s">
        <v>37</v>
      </c>
      <c r="B8851" s="275"/>
      <c r="C8851" s="275"/>
      <c r="D8851" s="275"/>
      <c r="E8851" s="275"/>
      <c r="F8851" s="275"/>
      <c r="G8851" s="276"/>
    </row>
    <row r="8852" spans="1:123" ht="24" customHeight="1" x14ac:dyDescent="0.2">
      <c r="A8852" s="277" t="s">
        <v>602</v>
      </c>
      <c r="B8852" s="93" t="str">
        <f>Comitente</f>
        <v>DIRECCION PROVINCIAL DE ESPACIOS VERDES</v>
      </c>
      <c r="C8852" s="89"/>
      <c r="D8852" s="94"/>
      <c r="E8852" s="94"/>
      <c r="F8852" s="95"/>
      <c r="G8852" s="278"/>
    </row>
    <row r="8853" spans="1:123" ht="24" customHeight="1" x14ac:dyDescent="0.2">
      <c r="A8853" s="277" t="s">
        <v>603</v>
      </c>
      <c r="B8853" s="93">
        <f>Contratista</f>
        <v>0</v>
      </c>
      <c r="C8853" s="90"/>
      <c r="D8853" s="90"/>
      <c r="E8853" s="90"/>
      <c r="F8853" s="96"/>
      <c r="G8853" s="279"/>
    </row>
    <row r="8854" spans="1:123" ht="24" customHeight="1" x14ac:dyDescent="0.2">
      <c r="A8854" s="277" t="s">
        <v>24</v>
      </c>
      <c r="B8854" s="93" t="str">
        <f>Obra</f>
        <v>EXTRACCION DE MANGRULLO EXISTENTE, PROVISION DE NUEVO MANGRULLO Y REFUNCIONALIZACION DE JUEGOS DE NIÑOS EN PARQUE DE MAYO</v>
      </c>
      <c r="C8854" s="90"/>
      <c r="D8854" s="90"/>
      <c r="E8854" s="90"/>
      <c r="F8854" s="96" t="s">
        <v>38</v>
      </c>
      <c r="G8854" s="280">
        <f>Fecha_Base</f>
        <v>44865</v>
      </c>
    </row>
    <row r="8855" spans="1:123" ht="24" customHeight="1" x14ac:dyDescent="0.2">
      <c r="A8855" s="281" t="s">
        <v>601</v>
      </c>
      <c r="B8855" s="91" t="str">
        <f>Ubicación</f>
        <v>CAPITAL</v>
      </c>
      <c r="C8855" s="91"/>
      <c r="D8855" s="97"/>
      <c r="E8855" s="98"/>
      <c r="G8855" s="282"/>
    </row>
    <row r="8856" spans="1:123" ht="24" customHeight="1" x14ac:dyDescent="0.2">
      <c r="A8856" s="281" t="s">
        <v>39</v>
      </c>
      <c r="B8856" s="100" t="str">
        <f>IFERROR(VALUE(LEFT(B8857,FIND(".",B8857)-1)),"")</f>
        <v/>
      </c>
      <c r="C8856" s="92" t="str">
        <f>IFERROR(VLOOKUP(B8856,Tabla_CyP,2,FALSE),"")</f>
        <v/>
      </c>
      <c r="E8856" s="98"/>
      <c r="G8856" s="282"/>
    </row>
    <row r="8857" spans="1:123" ht="24" customHeight="1" x14ac:dyDescent="0.2">
      <c r="A8857" s="281" t="s">
        <v>25</v>
      </c>
      <c r="B8857" s="101" t="str">
        <f>IFERROR(VLOOKUP(COUNTIF($A$1:A8857,"ANALISIS DE PRECIOS"),Tabla_NumeroItem,2,FALSE),"")</f>
        <v/>
      </c>
      <c r="C8857" s="92" t="str">
        <f>IFERROR(VLOOKUP(B8857,Tabla_CyP,2,FALSE),"")</f>
        <v/>
      </c>
      <c r="D8857" s="97"/>
      <c r="E8857" s="98"/>
      <c r="F8857" s="96" t="s">
        <v>26</v>
      </c>
      <c r="G8857" s="283" t="str">
        <f>IFERROR(VLOOKUP(B8857,Tabla_CyP,4,FALSE),"")</f>
        <v/>
      </c>
    </row>
    <row r="8858" spans="1:123" ht="24" customHeight="1" x14ac:dyDescent="0.2">
      <c r="A8858" s="281"/>
      <c r="B8858" s="91"/>
      <c r="D8858" s="97"/>
      <c r="E8858" s="98"/>
      <c r="G8858" s="282"/>
    </row>
    <row r="8859" spans="1:123" ht="24" customHeight="1" x14ac:dyDescent="0.2">
      <c r="A8859" s="334" t="s">
        <v>507</v>
      </c>
      <c r="B8859" s="335"/>
      <c r="C8859" s="336" t="s">
        <v>0</v>
      </c>
      <c r="D8859" s="336" t="s">
        <v>27</v>
      </c>
      <c r="E8859" s="338" t="s">
        <v>28</v>
      </c>
      <c r="F8859" s="340" t="s">
        <v>29</v>
      </c>
      <c r="G8859" s="340" t="s">
        <v>30</v>
      </c>
    </row>
    <row r="8860" spans="1:123" s="97" customFormat="1" ht="24" customHeight="1" x14ac:dyDescent="0.2">
      <c r="A8860" s="102" t="s">
        <v>508</v>
      </c>
      <c r="B8860" s="102" t="s">
        <v>509</v>
      </c>
      <c r="C8860" s="337"/>
      <c r="D8860" s="337"/>
      <c r="E8860" s="339"/>
      <c r="F8860" s="341"/>
      <c r="G8860" s="341"/>
      <c r="H8860" s="230"/>
      <c r="I8860" s="230"/>
      <c r="J8860" s="230"/>
      <c r="K8860" s="230"/>
      <c r="L8860" s="230"/>
      <c r="M8860" s="230"/>
      <c r="N8860" s="230"/>
      <c r="O8860" s="230"/>
      <c r="P8860" s="230"/>
      <c r="Q8860" s="230"/>
      <c r="R8860" s="230"/>
      <c r="S8860" s="230"/>
      <c r="T8860" s="230"/>
      <c r="U8860" s="230"/>
      <c r="V8860" s="230"/>
      <c r="W8860" s="230"/>
      <c r="X8860" s="230"/>
      <c r="Y8860" s="230"/>
      <c r="Z8860" s="230"/>
      <c r="AA8860" s="230"/>
      <c r="AB8860" s="230"/>
      <c r="AC8860" s="230"/>
      <c r="AD8860" s="230"/>
      <c r="AE8860" s="230"/>
      <c r="AF8860" s="230"/>
      <c r="AG8860" s="230"/>
      <c r="AH8860" s="230"/>
      <c r="AI8860" s="230"/>
      <c r="AJ8860" s="230"/>
      <c r="AK8860" s="230"/>
      <c r="AL8860" s="230"/>
      <c r="AM8860" s="230"/>
      <c r="AN8860" s="230"/>
      <c r="AO8860" s="230"/>
      <c r="AP8860" s="230"/>
      <c r="AQ8860" s="230"/>
      <c r="AR8860" s="230"/>
      <c r="AS8860" s="230"/>
      <c r="AT8860" s="230"/>
      <c r="AU8860" s="230"/>
      <c r="AV8860" s="230"/>
      <c r="AW8860" s="230"/>
      <c r="AX8860" s="230"/>
      <c r="AY8860" s="230"/>
      <c r="AZ8860" s="230"/>
      <c r="BA8860" s="230"/>
      <c r="BB8860" s="230"/>
      <c r="BC8860" s="230"/>
      <c r="BD8860" s="230"/>
      <c r="BE8860" s="230"/>
      <c r="BF8860" s="230"/>
      <c r="BG8860" s="230"/>
      <c r="BH8860" s="230"/>
      <c r="BI8860" s="230"/>
      <c r="BJ8860" s="230"/>
      <c r="BK8860" s="230"/>
      <c r="BL8860" s="230"/>
      <c r="BM8860" s="230"/>
      <c r="BN8860" s="230"/>
      <c r="BO8860" s="230"/>
      <c r="BP8860" s="230"/>
      <c r="BQ8860" s="230"/>
      <c r="BR8860" s="230"/>
      <c r="BS8860" s="230"/>
      <c r="BT8860" s="230"/>
      <c r="BU8860" s="230"/>
      <c r="BV8860" s="230"/>
      <c r="BW8860" s="230"/>
      <c r="BX8860" s="230"/>
      <c r="BY8860" s="230"/>
      <c r="BZ8860" s="230"/>
      <c r="CA8860" s="230"/>
      <c r="CB8860" s="230"/>
      <c r="CC8860" s="230"/>
      <c r="CD8860" s="230"/>
      <c r="CE8860" s="230"/>
      <c r="CF8860" s="230"/>
      <c r="CG8860" s="230"/>
      <c r="CH8860" s="230"/>
      <c r="CI8860" s="230"/>
      <c r="CJ8860" s="230"/>
      <c r="CK8860" s="230"/>
      <c r="CL8860" s="230"/>
      <c r="CM8860" s="230"/>
      <c r="CN8860" s="230"/>
      <c r="CO8860" s="230"/>
      <c r="CP8860" s="230"/>
      <c r="CQ8860" s="230"/>
      <c r="CR8860" s="230"/>
      <c r="CS8860" s="230"/>
      <c r="CT8860" s="230"/>
      <c r="CU8860" s="230"/>
      <c r="CV8860" s="230"/>
      <c r="CW8860" s="230"/>
      <c r="CX8860" s="230"/>
      <c r="CY8860" s="230"/>
      <c r="CZ8860" s="230"/>
      <c r="DA8860" s="230"/>
      <c r="DB8860" s="230"/>
      <c r="DC8860" s="230"/>
      <c r="DD8860" s="230"/>
      <c r="DE8860" s="230"/>
      <c r="DF8860" s="230"/>
      <c r="DG8860" s="230"/>
      <c r="DH8860" s="230"/>
      <c r="DI8860" s="230"/>
      <c r="DJ8860" s="230"/>
      <c r="DK8860" s="230"/>
      <c r="DL8860" s="230"/>
      <c r="DM8860" s="230"/>
      <c r="DN8860" s="230"/>
      <c r="DO8860" s="230"/>
      <c r="DP8860" s="230"/>
      <c r="DQ8860" s="230"/>
      <c r="DR8860" s="230"/>
      <c r="DS8860" s="230"/>
    </row>
    <row r="8861" spans="1:123" ht="24" customHeight="1" x14ac:dyDescent="0.2">
      <c r="A8861" s="284"/>
      <c r="B8861" s="103"/>
      <c r="C8861" s="143" t="s">
        <v>604</v>
      </c>
      <c r="D8861" s="104"/>
      <c r="E8861" s="105"/>
      <c r="F8861" s="106"/>
      <c r="G8861" s="285"/>
    </row>
    <row r="8862" spans="1:123" s="229" customFormat="1" ht="24" customHeight="1" x14ac:dyDescent="0.2">
      <c r="A8862" s="224" t="str">
        <f t="shared" ref="A8862:A8875" si="2656">IFERROR(VLOOKUP(C8862,Tabla_Insumos,4,FALSE),"")</f>
        <v/>
      </c>
      <c r="B8862" s="222" t="str">
        <f>IFERROR(VLOOKUP(C8862,Tabla_Insumos,5,FALSE),"")</f>
        <v/>
      </c>
      <c r="C8862" s="223"/>
      <c r="D8862" s="224" t="str">
        <f t="shared" ref="D8862:D8875" si="2657">IFERROR(VLOOKUP(C8862,Tabla_Insumos,2,FALSE),"")</f>
        <v/>
      </c>
      <c r="E8862" s="225"/>
      <c r="F8862" s="226">
        <f t="shared" ref="F8862:F8875" si="2658">IFERROR(VLOOKUP(C8862,Tabla_Insumos,3,FALSE),0)</f>
        <v>0</v>
      </c>
      <c r="G8862" s="286">
        <f>ROUND(E8862*F8862,2)</f>
        <v>0</v>
      </c>
    </row>
    <row r="8863" spans="1:123" s="229" customFormat="1" ht="24" customHeight="1" x14ac:dyDescent="0.2">
      <c r="A8863" s="224" t="str">
        <f t="shared" si="2656"/>
        <v/>
      </c>
      <c r="B8863" s="222" t="str">
        <f t="shared" ref="B8863:B8875" si="2659">IFERROR(VLOOKUP(C8863,Tabla_Insumos,5,FALSE),"")</f>
        <v/>
      </c>
      <c r="C8863" s="223"/>
      <c r="D8863" s="224" t="str">
        <f t="shared" si="2657"/>
        <v/>
      </c>
      <c r="E8863" s="225"/>
      <c r="F8863" s="226">
        <f t="shared" si="2658"/>
        <v>0</v>
      </c>
      <c r="G8863" s="286">
        <f t="shared" ref="G8863:G8875" si="2660">ROUND(E8863*F8863,2)</f>
        <v>0</v>
      </c>
    </row>
    <row r="8864" spans="1:123" s="229" customFormat="1" ht="24" customHeight="1" x14ac:dyDescent="0.2">
      <c r="A8864" s="224" t="str">
        <f t="shared" si="2656"/>
        <v/>
      </c>
      <c r="B8864" s="222" t="str">
        <f t="shared" si="2659"/>
        <v/>
      </c>
      <c r="C8864" s="223"/>
      <c r="D8864" s="224" t="str">
        <f t="shared" si="2657"/>
        <v/>
      </c>
      <c r="E8864" s="225"/>
      <c r="F8864" s="226">
        <f t="shared" si="2658"/>
        <v>0</v>
      </c>
      <c r="G8864" s="286">
        <f t="shared" si="2660"/>
        <v>0</v>
      </c>
    </row>
    <row r="8865" spans="1:7" s="229" customFormat="1" ht="24" customHeight="1" x14ac:dyDescent="0.2">
      <c r="A8865" s="224" t="str">
        <f t="shared" si="2656"/>
        <v/>
      </c>
      <c r="B8865" s="222" t="str">
        <f t="shared" si="2659"/>
        <v/>
      </c>
      <c r="C8865" s="223"/>
      <c r="D8865" s="224" t="str">
        <f t="shared" si="2657"/>
        <v/>
      </c>
      <c r="E8865" s="225"/>
      <c r="F8865" s="226">
        <f t="shared" si="2658"/>
        <v>0</v>
      </c>
      <c r="G8865" s="286">
        <f t="shared" si="2660"/>
        <v>0</v>
      </c>
    </row>
    <row r="8866" spans="1:7" s="229" customFormat="1" ht="24" customHeight="1" x14ac:dyDescent="0.2">
      <c r="A8866" s="224" t="str">
        <f t="shared" si="2656"/>
        <v/>
      </c>
      <c r="B8866" s="222" t="str">
        <f t="shared" si="2659"/>
        <v/>
      </c>
      <c r="C8866" s="223"/>
      <c r="D8866" s="224" t="str">
        <f t="shared" si="2657"/>
        <v/>
      </c>
      <c r="E8866" s="225"/>
      <c r="F8866" s="226">
        <f t="shared" si="2658"/>
        <v>0</v>
      </c>
      <c r="G8866" s="286">
        <f t="shared" si="2660"/>
        <v>0</v>
      </c>
    </row>
    <row r="8867" spans="1:7" s="229" customFormat="1" ht="24" customHeight="1" x14ac:dyDescent="0.2">
      <c r="A8867" s="224" t="str">
        <f t="shared" si="2656"/>
        <v/>
      </c>
      <c r="B8867" s="222" t="str">
        <f t="shared" si="2659"/>
        <v/>
      </c>
      <c r="C8867" s="223"/>
      <c r="D8867" s="224" t="str">
        <f t="shared" si="2657"/>
        <v/>
      </c>
      <c r="E8867" s="225"/>
      <c r="F8867" s="226">
        <f t="shared" si="2658"/>
        <v>0</v>
      </c>
      <c r="G8867" s="286">
        <f t="shared" si="2660"/>
        <v>0</v>
      </c>
    </row>
    <row r="8868" spans="1:7" s="229" customFormat="1" ht="24" customHeight="1" x14ac:dyDescent="0.2">
      <c r="A8868" s="224" t="str">
        <f t="shared" si="2656"/>
        <v/>
      </c>
      <c r="B8868" s="222" t="str">
        <f t="shared" si="2659"/>
        <v/>
      </c>
      <c r="C8868" s="223"/>
      <c r="D8868" s="224" t="str">
        <f t="shared" si="2657"/>
        <v/>
      </c>
      <c r="E8868" s="225"/>
      <c r="F8868" s="226">
        <f t="shared" si="2658"/>
        <v>0</v>
      </c>
      <c r="G8868" s="286">
        <f t="shared" si="2660"/>
        <v>0</v>
      </c>
    </row>
    <row r="8869" spans="1:7" s="229" customFormat="1" ht="24" customHeight="1" x14ac:dyDescent="0.2">
      <c r="A8869" s="224" t="str">
        <f t="shared" si="2656"/>
        <v/>
      </c>
      <c r="B8869" s="222" t="str">
        <f t="shared" si="2659"/>
        <v/>
      </c>
      <c r="C8869" s="223"/>
      <c r="D8869" s="224" t="str">
        <f t="shared" si="2657"/>
        <v/>
      </c>
      <c r="E8869" s="225"/>
      <c r="F8869" s="226">
        <f t="shared" si="2658"/>
        <v>0</v>
      </c>
      <c r="G8869" s="286">
        <f t="shared" si="2660"/>
        <v>0</v>
      </c>
    </row>
    <row r="8870" spans="1:7" s="229" customFormat="1" ht="24" customHeight="1" x14ac:dyDescent="0.2">
      <c r="A8870" s="224" t="str">
        <f t="shared" si="2656"/>
        <v/>
      </c>
      <c r="B8870" s="222" t="str">
        <f t="shared" si="2659"/>
        <v/>
      </c>
      <c r="C8870" s="223"/>
      <c r="D8870" s="224" t="str">
        <f t="shared" si="2657"/>
        <v/>
      </c>
      <c r="E8870" s="225"/>
      <c r="F8870" s="226">
        <f t="shared" si="2658"/>
        <v>0</v>
      </c>
      <c r="G8870" s="286">
        <f t="shared" si="2660"/>
        <v>0</v>
      </c>
    </row>
    <row r="8871" spans="1:7" s="229" customFormat="1" ht="24" customHeight="1" x14ac:dyDescent="0.2">
      <c r="A8871" s="224" t="str">
        <f t="shared" si="2656"/>
        <v/>
      </c>
      <c r="B8871" s="222" t="str">
        <f t="shared" si="2659"/>
        <v/>
      </c>
      <c r="C8871" s="223"/>
      <c r="D8871" s="224" t="str">
        <f t="shared" si="2657"/>
        <v/>
      </c>
      <c r="E8871" s="225"/>
      <c r="F8871" s="226">
        <f t="shared" si="2658"/>
        <v>0</v>
      </c>
      <c r="G8871" s="286">
        <f t="shared" si="2660"/>
        <v>0</v>
      </c>
    </row>
    <row r="8872" spans="1:7" s="229" customFormat="1" ht="24" customHeight="1" x14ac:dyDescent="0.2">
      <c r="A8872" s="224" t="str">
        <f t="shared" si="2656"/>
        <v/>
      </c>
      <c r="B8872" s="222" t="str">
        <f t="shared" si="2659"/>
        <v/>
      </c>
      <c r="C8872" s="223"/>
      <c r="D8872" s="224" t="str">
        <f t="shared" si="2657"/>
        <v/>
      </c>
      <c r="E8872" s="225"/>
      <c r="F8872" s="226">
        <f t="shared" si="2658"/>
        <v>0</v>
      </c>
      <c r="G8872" s="286">
        <f t="shared" si="2660"/>
        <v>0</v>
      </c>
    </row>
    <row r="8873" spans="1:7" s="229" customFormat="1" ht="24" customHeight="1" x14ac:dyDescent="0.2">
      <c r="A8873" s="224" t="str">
        <f t="shared" si="2656"/>
        <v/>
      </c>
      <c r="B8873" s="222" t="str">
        <f t="shared" si="2659"/>
        <v/>
      </c>
      <c r="C8873" s="223"/>
      <c r="D8873" s="224" t="str">
        <f t="shared" si="2657"/>
        <v/>
      </c>
      <c r="E8873" s="225"/>
      <c r="F8873" s="226">
        <f t="shared" si="2658"/>
        <v>0</v>
      </c>
      <c r="G8873" s="286">
        <f t="shared" si="2660"/>
        <v>0</v>
      </c>
    </row>
    <row r="8874" spans="1:7" s="229" customFormat="1" ht="24" customHeight="1" x14ac:dyDescent="0.2">
      <c r="A8874" s="224" t="str">
        <f t="shared" si="2656"/>
        <v/>
      </c>
      <c r="B8874" s="222" t="str">
        <f t="shared" si="2659"/>
        <v/>
      </c>
      <c r="C8874" s="223"/>
      <c r="D8874" s="224" t="str">
        <f t="shared" si="2657"/>
        <v/>
      </c>
      <c r="E8874" s="225"/>
      <c r="F8874" s="226">
        <f t="shared" si="2658"/>
        <v>0</v>
      </c>
      <c r="G8874" s="286">
        <f t="shared" si="2660"/>
        <v>0</v>
      </c>
    </row>
    <row r="8875" spans="1:7" s="229" customFormat="1" ht="24" customHeight="1" x14ac:dyDescent="0.2">
      <c r="A8875" s="224" t="str">
        <f t="shared" si="2656"/>
        <v/>
      </c>
      <c r="B8875" s="222" t="str">
        <f t="shared" si="2659"/>
        <v/>
      </c>
      <c r="C8875" s="223"/>
      <c r="D8875" s="224" t="str">
        <f t="shared" si="2657"/>
        <v/>
      </c>
      <c r="E8875" s="225"/>
      <c r="F8875" s="227">
        <f t="shared" si="2658"/>
        <v>0</v>
      </c>
      <c r="G8875" s="286">
        <f t="shared" si="2660"/>
        <v>0</v>
      </c>
    </row>
    <row r="8876" spans="1:7" ht="24" customHeight="1" x14ac:dyDescent="0.2">
      <c r="A8876" s="287"/>
      <c r="D8876" s="97"/>
      <c r="E8876" s="98"/>
      <c r="F8876" s="273" t="s">
        <v>31</v>
      </c>
      <c r="G8876" s="288">
        <f>SUBTOTAL(9,G8862:G8875)</f>
        <v>0</v>
      </c>
    </row>
    <row r="8877" spans="1:7" ht="24" customHeight="1" x14ac:dyDescent="0.2">
      <c r="A8877" s="287"/>
      <c r="C8877" s="107" t="s">
        <v>605</v>
      </c>
      <c r="D8877" s="97"/>
      <c r="E8877" s="98"/>
      <c r="G8877" s="289"/>
    </row>
    <row r="8878" spans="1:7" s="229" customFormat="1" ht="24" customHeight="1" x14ac:dyDescent="0.2">
      <c r="A8878" s="224" t="str">
        <f t="shared" ref="A8878:A8885" si="2661">IFERROR(VLOOKUP(C8878,Tabla_Insumos,4,FALSE),"")</f>
        <v/>
      </c>
      <c r="B8878" s="222">
        <f t="shared" ref="B8878:B8885" si="2662">IFERROR(VLOOKUP(A8878,Tabla_Indices,5,FALSE),"")</f>
        <v>0</v>
      </c>
      <c r="C8878" s="223"/>
      <c r="D8878" s="224" t="str">
        <f t="shared" ref="D8878:D8885" si="2663">IFERROR(VLOOKUP(C8878,Tabla_Insumos,2,FALSE),"")</f>
        <v/>
      </c>
      <c r="E8878" s="225"/>
      <c r="F8878" s="228">
        <f t="shared" ref="F8878:F8885" si="2664">IFERROR(VLOOKUP(C8878,Tabla_Insumos,3,FALSE),0)</f>
        <v>0</v>
      </c>
      <c r="G8878" s="286">
        <f>ROUND(E8878*F8878,2)</f>
        <v>0</v>
      </c>
    </row>
    <row r="8879" spans="1:7" s="229" customFormat="1" ht="24" customHeight="1" x14ac:dyDescent="0.2">
      <c r="A8879" s="224" t="str">
        <f t="shared" si="2661"/>
        <v/>
      </c>
      <c r="B8879" s="222">
        <f t="shared" si="2662"/>
        <v>0</v>
      </c>
      <c r="C8879" s="223"/>
      <c r="D8879" s="224" t="str">
        <f t="shared" si="2663"/>
        <v/>
      </c>
      <c r="E8879" s="225"/>
      <c r="F8879" s="228">
        <f t="shared" si="2664"/>
        <v>0</v>
      </c>
      <c r="G8879" s="286">
        <f>ROUND(E8879*F8879,2)</f>
        <v>0</v>
      </c>
    </row>
    <row r="8880" spans="1:7" s="229" customFormat="1" ht="24" customHeight="1" x14ac:dyDescent="0.2">
      <c r="A8880" s="224" t="str">
        <f t="shared" si="2661"/>
        <v/>
      </c>
      <c r="B8880" s="222">
        <f t="shared" si="2662"/>
        <v>0</v>
      </c>
      <c r="C8880" s="223"/>
      <c r="D8880" s="224" t="str">
        <f t="shared" si="2663"/>
        <v/>
      </c>
      <c r="E8880" s="225"/>
      <c r="F8880" s="228">
        <f t="shared" si="2664"/>
        <v>0</v>
      </c>
      <c r="G8880" s="286">
        <f t="shared" ref="G8880:G8885" si="2665">ROUND(E8880*F8880,2)</f>
        <v>0</v>
      </c>
    </row>
    <row r="8881" spans="1:7" s="229" customFormat="1" ht="24" customHeight="1" x14ac:dyDescent="0.2">
      <c r="A8881" s="224" t="str">
        <f t="shared" si="2661"/>
        <v/>
      </c>
      <c r="B8881" s="222">
        <f t="shared" si="2662"/>
        <v>0</v>
      </c>
      <c r="C8881" s="223"/>
      <c r="D8881" s="224" t="str">
        <f t="shared" si="2663"/>
        <v/>
      </c>
      <c r="E8881" s="225"/>
      <c r="F8881" s="228">
        <f t="shared" si="2664"/>
        <v>0</v>
      </c>
      <c r="G8881" s="286">
        <f t="shared" si="2665"/>
        <v>0</v>
      </c>
    </row>
    <row r="8882" spans="1:7" s="229" customFormat="1" ht="24" customHeight="1" x14ac:dyDescent="0.2">
      <c r="A8882" s="224" t="str">
        <f t="shared" si="2661"/>
        <v/>
      </c>
      <c r="B8882" s="222">
        <f t="shared" si="2662"/>
        <v>0</v>
      </c>
      <c r="C8882" s="223"/>
      <c r="D8882" s="224" t="str">
        <f t="shared" si="2663"/>
        <v/>
      </c>
      <c r="E8882" s="225"/>
      <c r="F8882" s="226">
        <f t="shared" si="2664"/>
        <v>0</v>
      </c>
      <c r="G8882" s="286">
        <f t="shared" si="2665"/>
        <v>0</v>
      </c>
    </row>
    <row r="8883" spans="1:7" s="229" customFormat="1" ht="24" customHeight="1" x14ac:dyDescent="0.2">
      <c r="A8883" s="224" t="str">
        <f t="shared" si="2661"/>
        <v/>
      </c>
      <c r="B8883" s="222">
        <f t="shared" si="2662"/>
        <v>0</v>
      </c>
      <c r="C8883" s="223"/>
      <c r="D8883" s="224" t="str">
        <f t="shared" si="2663"/>
        <v/>
      </c>
      <c r="E8883" s="225"/>
      <c r="F8883" s="226">
        <f t="shared" si="2664"/>
        <v>0</v>
      </c>
      <c r="G8883" s="286">
        <f t="shared" si="2665"/>
        <v>0</v>
      </c>
    </row>
    <row r="8884" spans="1:7" s="229" customFormat="1" ht="24" customHeight="1" x14ac:dyDescent="0.2">
      <c r="A8884" s="224" t="str">
        <f t="shared" si="2661"/>
        <v/>
      </c>
      <c r="B8884" s="222">
        <f t="shared" si="2662"/>
        <v>0</v>
      </c>
      <c r="C8884" s="223"/>
      <c r="D8884" s="224" t="str">
        <f t="shared" si="2663"/>
        <v/>
      </c>
      <c r="E8884" s="225"/>
      <c r="F8884" s="226">
        <f t="shared" si="2664"/>
        <v>0</v>
      </c>
      <c r="G8884" s="286">
        <f t="shared" si="2665"/>
        <v>0</v>
      </c>
    </row>
    <row r="8885" spans="1:7" s="229" customFormat="1" ht="24" customHeight="1" x14ac:dyDescent="0.2">
      <c r="A8885" s="224" t="str">
        <f t="shared" si="2661"/>
        <v/>
      </c>
      <c r="B8885" s="222">
        <f t="shared" si="2662"/>
        <v>0</v>
      </c>
      <c r="C8885" s="223"/>
      <c r="D8885" s="224" t="str">
        <f t="shared" si="2663"/>
        <v/>
      </c>
      <c r="E8885" s="225"/>
      <c r="F8885" s="226">
        <f t="shared" si="2664"/>
        <v>0</v>
      </c>
      <c r="G8885" s="286">
        <f t="shared" si="2665"/>
        <v>0</v>
      </c>
    </row>
    <row r="8886" spans="1:7" ht="24" customHeight="1" x14ac:dyDescent="0.2">
      <c r="A8886" s="287"/>
      <c r="D8886" s="97"/>
      <c r="E8886" s="98"/>
      <c r="F8886" s="273" t="s">
        <v>32</v>
      </c>
      <c r="G8886" s="288">
        <f>SUBTOTAL(9,G8878:G8885)</f>
        <v>0</v>
      </c>
    </row>
    <row r="8887" spans="1:7" ht="24" customHeight="1" x14ac:dyDescent="0.2">
      <c r="A8887" s="287"/>
      <c r="C8887" s="107" t="s">
        <v>606</v>
      </c>
      <c r="D8887" s="97"/>
      <c r="E8887" s="98"/>
      <c r="G8887" s="289"/>
    </row>
    <row r="8888" spans="1:7" s="229" customFormat="1" ht="24" customHeight="1" x14ac:dyDescent="0.2">
      <c r="A8888" s="224" t="str">
        <f t="shared" ref="A8888:A8896" si="2666">IFERROR(VLOOKUP(C8888,Tabla_Insumos,4,FALSE),"")</f>
        <v/>
      </c>
      <c r="B8888" s="222" t="str">
        <f t="shared" ref="B8888:B8896" si="2667">IFERROR(VLOOKUP(C8888,Tabla_Insumos,5,FALSE),"")</f>
        <v/>
      </c>
      <c r="C8888" s="223"/>
      <c r="D8888" s="224" t="str">
        <f t="shared" ref="D8888:D8896" si="2668">IFERROR(VLOOKUP(C8888,Tabla_Insumos,2,FALSE),"")</f>
        <v/>
      </c>
      <c r="E8888" s="225"/>
      <c r="F8888" s="226">
        <f t="shared" ref="F8888:F8896" si="2669">IFERROR(VLOOKUP(C8888,Tabla_Insumos,3,FALSE),0)</f>
        <v>0</v>
      </c>
      <c r="G8888" s="286">
        <f t="shared" ref="G8888:G8896" si="2670">ROUND(E8888*F8888,2)</f>
        <v>0</v>
      </c>
    </row>
    <row r="8889" spans="1:7" s="229" customFormat="1" ht="24" customHeight="1" x14ac:dyDescent="0.2">
      <c r="A8889" s="224" t="str">
        <f t="shared" si="2666"/>
        <v/>
      </c>
      <c r="B8889" s="222" t="str">
        <f t="shared" si="2667"/>
        <v/>
      </c>
      <c r="C8889" s="223"/>
      <c r="D8889" s="224" t="str">
        <f t="shared" si="2668"/>
        <v/>
      </c>
      <c r="E8889" s="225"/>
      <c r="F8889" s="226">
        <f t="shared" si="2669"/>
        <v>0</v>
      </c>
      <c r="G8889" s="286">
        <f t="shared" si="2670"/>
        <v>0</v>
      </c>
    </row>
    <row r="8890" spans="1:7" s="229" customFormat="1" ht="24" customHeight="1" x14ac:dyDescent="0.2">
      <c r="A8890" s="224" t="str">
        <f t="shared" si="2666"/>
        <v/>
      </c>
      <c r="B8890" s="222" t="str">
        <f t="shared" si="2667"/>
        <v/>
      </c>
      <c r="C8890" s="223"/>
      <c r="D8890" s="224" t="str">
        <f t="shared" si="2668"/>
        <v/>
      </c>
      <c r="E8890" s="225"/>
      <c r="F8890" s="226">
        <f t="shared" si="2669"/>
        <v>0</v>
      </c>
      <c r="G8890" s="286">
        <f t="shared" si="2670"/>
        <v>0</v>
      </c>
    </row>
    <row r="8891" spans="1:7" s="229" customFormat="1" ht="24" customHeight="1" x14ac:dyDescent="0.2">
      <c r="A8891" s="224" t="str">
        <f t="shared" si="2666"/>
        <v/>
      </c>
      <c r="B8891" s="222" t="str">
        <f t="shared" si="2667"/>
        <v/>
      </c>
      <c r="C8891" s="223"/>
      <c r="D8891" s="224" t="str">
        <f t="shared" si="2668"/>
        <v/>
      </c>
      <c r="E8891" s="225"/>
      <c r="F8891" s="226">
        <f t="shared" si="2669"/>
        <v>0</v>
      </c>
      <c r="G8891" s="286">
        <f t="shared" si="2670"/>
        <v>0</v>
      </c>
    </row>
    <row r="8892" spans="1:7" s="229" customFormat="1" ht="24" customHeight="1" x14ac:dyDescent="0.2">
      <c r="A8892" s="224" t="str">
        <f t="shared" si="2666"/>
        <v/>
      </c>
      <c r="B8892" s="222" t="str">
        <f t="shared" si="2667"/>
        <v/>
      </c>
      <c r="C8892" s="223"/>
      <c r="D8892" s="224" t="str">
        <f t="shared" si="2668"/>
        <v/>
      </c>
      <c r="E8892" s="225"/>
      <c r="F8892" s="226">
        <f t="shared" si="2669"/>
        <v>0</v>
      </c>
      <c r="G8892" s="286">
        <f t="shared" si="2670"/>
        <v>0</v>
      </c>
    </row>
    <row r="8893" spans="1:7" s="229" customFormat="1" ht="24" customHeight="1" x14ac:dyDescent="0.2">
      <c r="A8893" s="224" t="str">
        <f t="shared" si="2666"/>
        <v/>
      </c>
      <c r="B8893" s="222" t="str">
        <f t="shared" si="2667"/>
        <v/>
      </c>
      <c r="C8893" s="223"/>
      <c r="D8893" s="224" t="str">
        <f t="shared" si="2668"/>
        <v/>
      </c>
      <c r="E8893" s="225"/>
      <c r="F8893" s="226">
        <f t="shared" si="2669"/>
        <v>0</v>
      </c>
      <c r="G8893" s="286">
        <f t="shared" si="2670"/>
        <v>0</v>
      </c>
    </row>
    <row r="8894" spans="1:7" s="229" customFormat="1" ht="24" customHeight="1" x14ac:dyDescent="0.2">
      <c r="A8894" s="224" t="str">
        <f t="shared" si="2666"/>
        <v/>
      </c>
      <c r="B8894" s="222" t="str">
        <f t="shared" si="2667"/>
        <v/>
      </c>
      <c r="C8894" s="223"/>
      <c r="D8894" s="224" t="str">
        <f t="shared" si="2668"/>
        <v/>
      </c>
      <c r="E8894" s="225"/>
      <c r="F8894" s="226">
        <f t="shared" si="2669"/>
        <v>0</v>
      </c>
      <c r="G8894" s="286">
        <f t="shared" si="2670"/>
        <v>0</v>
      </c>
    </row>
    <row r="8895" spans="1:7" s="229" customFormat="1" ht="24" customHeight="1" x14ac:dyDescent="0.2">
      <c r="A8895" s="224" t="str">
        <f t="shared" si="2666"/>
        <v/>
      </c>
      <c r="B8895" s="222" t="str">
        <f t="shared" si="2667"/>
        <v/>
      </c>
      <c r="C8895" s="223"/>
      <c r="D8895" s="224" t="str">
        <f t="shared" si="2668"/>
        <v/>
      </c>
      <c r="E8895" s="225"/>
      <c r="F8895" s="226">
        <f t="shared" si="2669"/>
        <v>0</v>
      </c>
      <c r="G8895" s="286">
        <f t="shared" si="2670"/>
        <v>0</v>
      </c>
    </row>
    <row r="8896" spans="1:7" s="229" customFormat="1" ht="24" customHeight="1" x14ac:dyDescent="0.2">
      <c r="A8896" s="224" t="str">
        <f t="shared" si="2666"/>
        <v/>
      </c>
      <c r="B8896" s="222" t="str">
        <f t="shared" si="2667"/>
        <v/>
      </c>
      <c r="C8896" s="223"/>
      <c r="D8896" s="224" t="str">
        <f t="shared" si="2668"/>
        <v/>
      </c>
      <c r="E8896" s="225"/>
      <c r="F8896" s="226">
        <f t="shared" si="2669"/>
        <v>0</v>
      </c>
      <c r="G8896" s="286">
        <f t="shared" si="2670"/>
        <v>0</v>
      </c>
    </row>
    <row r="8897" spans="1:123" ht="24" customHeight="1" x14ac:dyDescent="0.2">
      <c r="A8897" s="290"/>
      <c r="B8897" s="97"/>
      <c r="D8897" s="97"/>
      <c r="E8897" s="98"/>
      <c r="F8897" s="273" t="s">
        <v>33</v>
      </c>
      <c r="G8897" s="288">
        <f>SUBTOTAL(9,G8888:G8896)</f>
        <v>0</v>
      </c>
    </row>
    <row r="8898" spans="1:123" ht="24" customHeight="1" x14ac:dyDescent="0.2">
      <c r="A8898" s="291"/>
      <c r="B8898" s="97"/>
      <c r="D8898" s="97"/>
      <c r="E8898" s="98"/>
      <c r="G8898" s="289"/>
    </row>
    <row r="8899" spans="1:123" ht="24" customHeight="1" x14ac:dyDescent="0.2">
      <c r="A8899" s="292" t="str">
        <f>B8857</f>
        <v/>
      </c>
      <c r="B8899" s="293" t="str">
        <f>C8857</f>
        <v/>
      </c>
      <c r="C8899" s="104"/>
      <c r="D8899" s="104" t="s">
        <v>34</v>
      </c>
      <c r="E8899" s="105"/>
      <c r="F8899" s="295" t="s">
        <v>35</v>
      </c>
      <c r="G8899" s="294">
        <f>SUBTOTAL(9,G8862:G8898)</f>
        <v>0</v>
      </c>
    </row>
    <row r="8901" spans="1:123" ht="24" customHeight="1" x14ac:dyDescent="0.2">
      <c r="A8901" s="274" t="s">
        <v>37</v>
      </c>
      <c r="B8901" s="275"/>
      <c r="C8901" s="275"/>
      <c r="D8901" s="275"/>
      <c r="E8901" s="275"/>
      <c r="F8901" s="275"/>
      <c r="G8901" s="276"/>
    </row>
    <row r="8902" spans="1:123" ht="24" customHeight="1" x14ac:dyDescent="0.2">
      <c r="A8902" s="277" t="s">
        <v>602</v>
      </c>
      <c r="B8902" s="93" t="str">
        <f>Comitente</f>
        <v>DIRECCION PROVINCIAL DE ESPACIOS VERDES</v>
      </c>
      <c r="C8902" s="89"/>
      <c r="D8902" s="94"/>
      <c r="E8902" s="94"/>
      <c r="F8902" s="95"/>
      <c r="G8902" s="278"/>
    </row>
    <row r="8903" spans="1:123" ht="24" customHeight="1" x14ac:dyDescent="0.2">
      <c r="A8903" s="277" t="s">
        <v>603</v>
      </c>
      <c r="B8903" s="93">
        <f>Contratista</f>
        <v>0</v>
      </c>
      <c r="C8903" s="90"/>
      <c r="D8903" s="90"/>
      <c r="E8903" s="90"/>
      <c r="F8903" s="96"/>
      <c r="G8903" s="279"/>
    </row>
    <row r="8904" spans="1:123" ht="24" customHeight="1" x14ac:dyDescent="0.2">
      <c r="A8904" s="277" t="s">
        <v>24</v>
      </c>
      <c r="B8904" s="93" t="str">
        <f>Obra</f>
        <v>EXTRACCION DE MANGRULLO EXISTENTE, PROVISION DE NUEVO MANGRULLO Y REFUNCIONALIZACION DE JUEGOS DE NIÑOS EN PARQUE DE MAYO</v>
      </c>
      <c r="C8904" s="90"/>
      <c r="D8904" s="90"/>
      <c r="E8904" s="90"/>
      <c r="F8904" s="96" t="s">
        <v>38</v>
      </c>
      <c r="G8904" s="280">
        <f>Fecha_Base</f>
        <v>44865</v>
      </c>
    </row>
    <row r="8905" spans="1:123" ht="24" customHeight="1" x14ac:dyDescent="0.2">
      <c r="A8905" s="281" t="s">
        <v>601</v>
      </c>
      <c r="B8905" s="91" t="str">
        <f>Ubicación</f>
        <v>CAPITAL</v>
      </c>
      <c r="C8905" s="91"/>
      <c r="D8905" s="97"/>
      <c r="E8905" s="98"/>
      <c r="G8905" s="282"/>
    </row>
    <row r="8906" spans="1:123" ht="24" customHeight="1" x14ac:dyDescent="0.2">
      <c r="A8906" s="281" t="s">
        <v>39</v>
      </c>
      <c r="B8906" s="100" t="str">
        <f>IFERROR(VALUE(LEFT(B8907,FIND(".",B8907)-1)),"")</f>
        <v/>
      </c>
      <c r="C8906" s="92" t="str">
        <f>IFERROR(VLOOKUP(B8906,Tabla_CyP,2,FALSE),"")</f>
        <v/>
      </c>
      <c r="E8906" s="98"/>
      <c r="G8906" s="282"/>
    </row>
    <row r="8907" spans="1:123" ht="24" customHeight="1" x14ac:dyDescent="0.2">
      <c r="A8907" s="281" t="s">
        <v>25</v>
      </c>
      <c r="B8907" s="101" t="str">
        <f>IFERROR(VLOOKUP(COUNTIF($A$1:A8907,"ANALISIS DE PRECIOS"),Tabla_NumeroItem,2,FALSE),"")</f>
        <v/>
      </c>
      <c r="C8907" s="92" t="str">
        <f>IFERROR(VLOOKUP(B8907,Tabla_CyP,2,FALSE),"")</f>
        <v/>
      </c>
      <c r="D8907" s="97"/>
      <c r="E8907" s="98"/>
      <c r="F8907" s="96" t="s">
        <v>26</v>
      </c>
      <c r="G8907" s="283" t="str">
        <f>IFERROR(VLOOKUP(B8907,Tabla_CyP,4,FALSE),"")</f>
        <v/>
      </c>
    </row>
    <row r="8908" spans="1:123" ht="24" customHeight="1" x14ac:dyDescent="0.2">
      <c r="A8908" s="281"/>
      <c r="B8908" s="91"/>
      <c r="D8908" s="97"/>
      <c r="E8908" s="98"/>
      <c r="G8908" s="282"/>
    </row>
    <row r="8909" spans="1:123" ht="24" customHeight="1" x14ac:dyDescent="0.2">
      <c r="A8909" s="334" t="s">
        <v>507</v>
      </c>
      <c r="B8909" s="335"/>
      <c r="C8909" s="336" t="s">
        <v>0</v>
      </c>
      <c r="D8909" s="336" t="s">
        <v>27</v>
      </c>
      <c r="E8909" s="338" t="s">
        <v>28</v>
      </c>
      <c r="F8909" s="340" t="s">
        <v>29</v>
      </c>
      <c r="G8909" s="340" t="s">
        <v>30</v>
      </c>
    </row>
    <row r="8910" spans="1:123" s="97" customFormat="1" ht="24" customHeight="1" x14ac:dyDescent="0.2">
      <c r="A8910" s="102" t="s">
        <v>508</v>
      </c>
      <c r="B8910" s="102" t="s">
        <v>509</v>
      </c>
      <c r="C8910" s="337"/>
      <c r="D8910" s="337"/>
      <c r="E8910" s="339"/>
      <c r="F8910" s="341"/>
      <c r="G8910" s="341"/>
      <c r="H8910" s="230"/>
      <c r="I8910" s="230"/>
      <c r="J8910" s="230"/>
      <c r="K8910" s="230"/>
      <c r="L8910" s="230"/>
      <c r="M8910" s="230"/>
      <c r="N8910" s="230"/>
      <c r="O8910" s="230"/>
      <c r="P8910" s="230"/>
      <c r="Q8910" s="230"/>
      <c r="R8910" s="230"/>
      <c r="S8910" s="230"/>
      <c r="T8910" s="230"/>
      <c r="U8910" s="230"/>
      <c r="V8910" s="230"/>
      <c r="W8910" s="230"/>
      <c r="X8910" s="230"/>
      <c r="Y8910" s="230"/>
      <c r="Z8910" s="230"/>
      <c r="AA8910" s="230"/>
      <c r="AB8910" s="230"/>
      <c r="AC8910" s="230"/>
      <c r="AD8910" s="230"/>
      <c r="AE8910" s="230"/>
      <c r="AF8910" s="230"/>
      <c r="AG8910" s="230"/>
      <c r="AH8910" s="230"/>
      <c r="AI8910" s="230"/>
      <c r="AJ8910" s="230"/>
      <c r="AK8910" s="230"/>
      <c r="AL8910" s="230"/>
      <c r="AM8910" s="230"/>
      <c r="AN8910" s="230"/>
      <c r="AO8910" s="230"/>
      <c r="AP8910" s="230"/>
      <c r="AQ8910" s="230"/>
      <c r="AR8910" s="230"/>
      <c r="AS8910" s="230"/>
      <c r="AT8910" s="230"/>
      <c r="AU8910" s="230"/>
      <c r="AV8910" s="230"/>
      <c r="AW8910" s="230"/>
      <c r="AX8910" s="230"/>
      <c r="AY8910" s="230"/>
      <c r="AZ8910" s="230"/>
      <c r="BA8910" s="230"/>
      <c r="BB8910" s="230"/>
      <c r="BC8910" s="230"/>
      <c r="BD8910" s="230"/>
      <c r="BE8910" s="230"/>
      <c r="BF8910" s="230"/>
      <c r="BG8910" s="230"/>
      <c r="BH8910" s="230"/>
      <c r="BI8910" s="230"/>
      <c r="BJ8910" s="230"/>
      <c r="BK8910" s="230"/>
      <c r="BL8910" s="230"/>
      <c r="BM8910" s="230"/>
      <c r="BN8910" s="230"/>
      <c r="BO8910" s="230"/>
      <c r="BP8910" s="230"/>
      <c r="BQ8910" s="230"/>
      <c r="BR8910" s="230"/>
      <c r="BS8910" s="230"/>
      <c r="BT8910" s="230"/>
      <c r="BU8910" s="230"/>
      <c r="BV8910" s="230"/>
      <c r="BW8910" s="230"/>
      <c r="BX8910" s="230"/>
      <c r="BY8910" s="230"/>
      <c r="BZ8910" s="230"/>
      <c r="CA8910" s="230"/>
      <c r="CB8910" s="230"/>
      <c r="CC8910" s="230"/>
      <c r="CD8910" s="230"/>
      <c r="CE8910" s="230"/>
      <c r="CF8910" s="230"/>
      <c r="CG8910" s="230"/>
      <c r="CH8910" s="230"/>
      <c r="CI8910" s="230"/>
      <c r="CJ8910" s="230"/>
      <c r="CK8910" s="230"/>
      <c r="CL8910" s="230"/>
      <c r="CM8910" s="230"/>
      <c r="CN8910" s="230"/>
      <c r="CO8910" s="230"/>
      <c r="CP8910" s="230"/>
      <c r="CQ8910" s="230"/>
      <c r="CR8910" s="230"/>
      <c r="CS8910" s="230"/>
      <c r="CT8910" s="230"/>
      <c r="CU8910" s="230"/>
      <c r="CV8910" s="230"/>
      <c r="CW8910" s="230"/>
      <c r="CX8910" s="230"/>
      <c r="CY8910" s="230"/>
      <c r="CZ8910" s="230"/>
      <c r="DA8910" s="230"/>
      <c r="DB8910" s="230"/>
      <c r="DC8910" s="230"/>
      <c r="DD8910" s="230"/>
      <c r="DE8910" s="230"/>
      <c r="DF8910" s="230"/>
      <c r="DG8910" s="230"/>
      <c r="DH8910" s="230"/>
      <c r="DI8910" s="230"/>
      <c r="DJ8910" s="230"/>
      <c r="DK8910" s="230"/>
      <c r="DL8910" s="230"/>
      <c r="DM8910" s="230"/>
      <c r="DN8910" s="230"/>
      <c r="DO8910" s="230"/>
      <c r="DP8910" s="230"/>
      <c r="DQ8910" s="230"/>
      <c r="DR8910" s="230"/>
      <c r="DS8910" s="230"/>
    </row>
    <row r="8911" spans="1:123" ht="24" customHeight="1" x14ac:dyDescent="0.2">
      <c r="A8911" s="284"/>
      <c r="B8911" s="103"/>
      <c r="C8911" s="143" t="s">
        <v>604</v>
      </c>
      <c r="D8911" s="104"/>
      <c r="E8911" s="105"/>
      <c r="F8911" s="106"/>
      <c r="G8911" s="285"/>
    </row>
    <row r="8912" spans="1:123" s="229" customFormat="1" ht="24" customHeight="1" x14ac:dyDescent="0.2">
      <c r="A8912" s="224" t="str">
        <f t="shared" ref="A8912:A8925" si="2671">IFERROR(VLOOKUP(C8912,Tabla_Insumos,4,FALSE),"")</f>
        <v/>
      </c>
      <c r="B8912" s="222" t="str">
        <f>IFERROR(VLOOKUP(C8912,Tabla_Insumos,5,FALSE),"")</f>
        <v/>
      </c>
      <c r="C8912" s="223"/>
      <c r="D8912" s="224" t="str">
        <f t="shared" ref="D8912:D8925" si="2672">IFERROR(VLOOKUP(C8912,Tabla_Insumos,2,FALSE),"")</f>
        <v/>
      </c>
      <c r="E8912" s="225"/>
      <c r="F8912" s="226">
        <f t="shared" ref="F8912:F8925" si="2673">IFERROR(VLOOKUP(C8912,Tabla_Insumos,3,FALSE),0)</f>
        <v>0</v>
      </c>
      <c r="G8912" s="286">
        <f>ROUND(E8912*F8912,2)</f>
        <v>0</v>
      </c>
    </row>
    <row r="8913" spans="1:7" s="229" customFormat="1" ht="24" customHeight="1" x14ac:dyDescent="0.2">
      <c r="A8913" s="224" t="str">
        <f t="shared" si="2671"/>
        <v/>
      </c>
      <c r="B8913" s="222" t="str">
        <f t="shared" ref="B8913:B8925" si="2674">IFERROR(VLOOKUP(C8913,Tabla_Insumos,5,FALSE),"")</f>
        <v/>
      </c>
      <c r="C8913" s="223"/>
      <c r="D8913" s="224" t="str">
        <f t="shared" si="2672"/>
        <v/>
      </c>
      <c r="E8913" s="225"/>
      <c r="F8913" s="226">
        <f t="shared" si="2673"/>
        <v>0</v>
      </c>
      <c r="G8913" s="286">
        <f t="shared" ref="G8913:G8925" si="2675">ROUND(E8913*F8913,2)</f>
        <v>0</v>
      </c>
    </row>
    <row r="8914" spans="1:7" s="229" customFormat="1" ht="24" customHeight="1" x14ac:dyDescent="0.2">
      <c r="A8914" s="224" t="str">
        <f t="shared" si="2671"/>
        <v/>
      </c>
      <c r="B8914" s="222" t="str">
        <f t="shared" si="2674"/>
        <v/>
      </c>
      <c r="C8914" s="223"/>
      <c r="D8914" s="224" t="str">
        <f t="shared" si="2672"/>
        <v/>
      </c>
      <c r="E8914" s="225"/>
      <c r="F8914" s="226">
        <f t="shared" si="2673"/>
        <v>0</v>
      </c>
      <c r="G8914" s="286">
        <f t="shared" si="2675"/>
        <v>0</v>
      </c>
    </row>
    <row r="8915" spans="1:7" s="229" customFormat="1" ht="24" customHeight="1" x14ac:dyDescent="0.2">
      <c r="A8915" s="224" t="str">
        <f t="shared" si="2671"/>
        <v/>
      </c>
      <c r="B8915" s="222" t="str">
        <f t="shared" si="2674"/>
        <v/>
      </c>
      <c r="C8915" s="223"/>
      <c r="D8915" s="224" t="str">
        <f t="shared" si="2672"/>
        <v/>
      </c>
      <c r="E8915" s="225"/>
      <c r="F8915" s="226">
        <f t="shared" si="2673"/>
        <v>0</v>
      </c>
      <c r="G8915" s="286">
        <f t="shared" si="2675"/>
        <v>0</v>
      </c>
    </row>
    <row r="8916" spans="1:7" s="229" customFormat="1" ht="24" customHeight="1" x14ac:dyDescent="0.2">
      <c r="A8916" s="224" t="str">
        <f t="shared" si="2671"/>
        <v/>
      </c>
      <c r="B8916" s="222" t="str">
        <f t="shared" si="2674"/>
        <v/>
      </c>
      <c r="C8916" s="223"/>
      <c r="D8916" s="224" t="str">
        <f t="shared" si="2672"/>
        <v/>
      </c>
      <c r="E8916" s="225"/>
      <c r="F8916" s="226">
        <f t="shared" si="2673"/>
        <v>0</v>
      </c>
      <c r="G8916" s="286">
        <f t="shared" si="2675"/>
        <v>0</v>
      </c>
    </row>
    <row r="8917" spans="1:7" s="229" customFormat="1" ht="24" customHeight="1" x14ac:dyDescent="0.2">
      <c r="A8917" s="224" t="str">
        <f t="shared" si="2671"/>
        <v/>
      </c>
      <c r="B8917" s="222" t="str">
        <f t="shared" si="2674"/>
        <v/>
      </c>
      <c r="C8917" s="223"/>
      <c r="D8917" s="224" t="str">
        <f t="shared" si="2672"/>
        <v/>
      </c>
      <c r="E8917" s="225"/>
      <c r="F8917" s="226">
        <f t="shared" si="2673"/>
        <v>0</v>
      </c>
      <c r="G8917" s="286">
        <f t="shared" si="2675"/>
        <v>0</v>
      </c>
    </row>
    <row r="8918" spans="1:7" s="229" customFormat="1" ht="24" customHeight="1" x14ac:dyDescent="0.2">
      <c r="A8918" s="224" t="str">
        <f t="shared" si="2671"/>
        <v/>
      </c>
      <c r="B8918" s="222" t="str">
        <f t="shared" si="2674"/>
        <v/>
      </c>
      <c r="C8918" s="223"/>
      <c r="D8918" s="224" t="str">
        <f t="shared" si="2672"/>
        <v/>
      </c>
      <c r="E8918" s="225"/>
      <c r="F8918" s="226">
        <f t="shared" si="2673"/>
        <v>0</v>
      </c>
      <c r="G8918" s="286">
        <f t="shared" si="2675"/>
        <v>0</v>
      </c>
    </row>
    <row r="8919" spans="1:7" s="229" customFormat="1" ht="24" customHeight="1" x14ac:dyDescent="0.2">
      <c r="A8919" s="224" t="str">
        <f t="shared" si="2671"/>
        <v/>
      </c>
      <c r="B8919" s="222" t="str">
        <f t="shared" si="2674"/>
        <v/>
      </c>
      <c r="C8919" s="223"/>
      <c r="D8919" s="224" t="str">
        <f t="shared" si="2672"/>
        <v/>
      </c>
      <c r="E8919" s="225"/>
      <c r="F8919" s="226">
        <f t="shared" si="2673"/>
        <v>0</v>
      </c>
      <c r="G8919" s="286">
        <f t="shared" si="2675"/>
        <v>0</v>
      </c>
    </row>
    <row r="8920" spans="1:7" s="229" customFormat="1" ht="24" customHeight="1" x14ac:dyDescent="0.2">
      <c r="A8920" s="224" t="str">
        <f t="shared" si="2671"/>
        <v/>
      </c>
      <c r="B8920" s="222" t="str">
        <f t="shared" si="2674"/>
        <v/>
      </c>
      <c r="C8920" s="223"/>
      <c r="D8920" s="224" t="str">
        <f t="shared" si="2672"/>
        <v/>
      </c>
      <c r="E8920" s="225"/>
      <c r="F8920" s="226">
        <f t="shared" si="2673"/>
        <v>0</v>
      </c>
      <c r="G8920" s="286">
        <f t="shared" si="2675"/>
        <v>0</v>
      </c>
    </row>
    <row r="8921" spans="1:7" s="229" customFormat="1" ht="24" customHeight="1" x14ac:dyDescent="0.2">
      <c r="A8921" s="224" t="str">
        <f t="shared" si="2671"/>
        <v/>
      </c>
      <c r="B8921" s="222" t="str">
        <f t="shared" si="2674"/>
        <v/>
      </c>
      <c r="C8921" s="223"/>
      <c r="D8921" s="224" t="str">
        <f t="shared" si="2672"/>
        <v/>
      </c>
      <c r="E8921" s="225"/>
      <c r="F8921" s="226">
        <f t="shared" si="2673"/>
        <v>0</v>
      </c>
      <c r="G8921" s="286">
        <f t="shared" si="2675"/>
        <v>0</v>
      </c>
    </row>
    <row r="8922" spans="1:7" s="229" customFormat="1" ht="24" customHeight="1" x14ac:dyDescent="0.2">
      <c r="A8922" s="224" t="str">
        <f t="shared" si="2671"/>
        <v/>
      </c>
      <c r="B8922" s="222" t="str">
        <f t="shared" si="2674"/>
        <v/>
      </c>
      <c r="C8922" s="223"/>
      <c r="D8922" s="224" t="str">
        <f t="shared" si="2672"/>
        <v/>
      </c>
      <c r="E8922" s="225"/>
      <c r="F8922" s="226">
        <f t="shared" si="2673"/>
        <v>0</v>
      </c>
      <c r="G8922" s="286">
        <f t="shared" si="2675"/>
        <v>0</v>
      </c>
    </row>
    <row r="8923" spans="1:7" s="229" customFormat="1" ht="24" customHeight="1" x14ac:dyDescent="0.2">
      <c r="A8923" s="224" t="str">
        <f t="shared" si="2671"/>
        <v/>
      </c>
      <c r="B8923" s="222" t="str">
        <f t="shared" si="2674"/>
        <v/>
      </c>
      <c r="C8923" s="223"/>
      <c r="D8923" s="224" t="str">
        <f t="shared" si="2672"/>
        <v/>
      </c>
      <c r="E8923" s="225"/>
      <c r="F8923" s="226">
        <f t="shared" si="2673"/>
        <v>0</v>
      </c>
      <c r="G8923" s="286">
        <f t="shared" si="2675"/>
        <v>0</v>
      </c>
    </row>
    <row r="8924" spans="1:7" s="229" customFormat="1" ht="24" customHeight="1" x14ac:dyDescent="0.2">
      <c r="A8924" s="224" t="str">
        <f t="shared" si="2671"/>
        <v/>
      </c>
      <c r="B8924" s="222" t="str">
        <f t="shared" si="2674"/>
        <v/>
      </c>
      <c r="C8924" s="223"/>
      <c r="D8924" s="224" t="str">
        <f t="shared" si="2672"/>
        <v/>
      </c>
      <c r="E8924" s="225"/>
      <c r="F8924" s="226">
        <f t="shared" si="2673"/>
        <v>0</v>
      </c>
      <c r="G8924" s="286">
        <f t="shared" si="2675"/>
        <v>0</v>
      </c>
    </row>
    <row r="8925" spans="1:7" s="229" customFormat="1" ht="24" customHeight="1" x14ac:dyDescent="0.2">
      <c r="A8925" s="224" t="str">
        <f t="shared" si="2671"/>
        <v/>
      </c>
      <c r="B8925" s="222" t="str">
        <f t="shared" si="2674"/>
        <v/>
      </c>
      <c r="C8925" s="223"/>
      <c r="D8925" s="224" t="str">
        <f t="shared" si="2672"/>
        <v/>
      </c>
      <c r="E8925" s="225"/>
      <c r="F8925" s="227">
        <f t="shared" si="2673"/>
        <v>0</v>
      </c>
      <c r="G8925" s="286">
        <f t="shared" si="2675"/>
        <v>0</v>
      </c>
    </row>
    <row r="8926" spans="1:7" ht="24" customHeight="1" x14ac:dyDescent="0.2">
      <c r="A8926" s="287"/>
      <c r="D8926" s="97"/>
      <c r="E8926" s="98"/>
      <c r="F8926" s="273" t="s">
        <v>31</v>
      </c>
      <c r="G8926" s="288">
        <f>SUBTOTAL(9,G8912:G8925)</f>
        <v>0</v>
      </c>
    </row>
    <row r="8927" spans="1:7" ht="24" customHeight="1" x14ac:dyDescent="0.2">
      <c r="A8927" s="287"/>
      <c r="C8927" s="107" t="s">
        <v>605</v>
      </c>
      <c r="D8927" s="97"/>
      <c r="E8927" s="98"/>
      <c r="G8927" s="289"/>
    </row>
    <row r="8928" spans="1:7" s="229" customFormat="1" ht="24" customHeight="1" x14ac:dyDescent="0.2">
      <c r="A8928" s="224" t="str">
        <f t="shared" ref="A8928:A8935" si="2676">IFERROR(VLOOKUP(C8928,Tabla_Insumos,4,FALSE),"")</f>
        <v/>
      </c>
      <c r="B8928" s="222">
        <f t="shared" ref="B8928:B8935" si="2677">IFERROR(VLOOKUP(A8928,Tabla_Indices,5,FALSE),"")</f>
        <v>0</v>
      </c>
      <c r="C8928" s="223"/>
      <c r="D8928" s="224" t="str">
        <f t="shared" ref="D8928:D8935" si="2678">IFERROR(VLOOKUP(C8928,Tabla_Insumos,2,FALSE),"")</f>
        <v/>
      </c>
      <c r="E8928" s="225"/>
      <c r="F8928" s="228">
        <f t="shared" ref="F8928:F8935" si="2679">IFERROR(VLOOKUP(C8928,Tabla_Insumos,3,FALSE),0)</f>
        <v>0</v>
      </c>
      <c r="G8928" s="286">
        <f>ROUND(E8928*F8928,2)</f>
        <v>0</v>
      </c>
    </row>
    <row r="8929" spans="1:7" s="229" customFormat="1" ht="24" customHeight="1" x14ac:dyDescent="0.2">
      <c r="A8929" s="224" t="str">
        <f t="shared" si="2676"/>
        <v/>
      </c>
      <c r="B8929" s="222">
        <f t="shared" si="2677"/>
        <v>0</v>
      </c>
      <c r="C8929" s="223"/>
      <c r="D8929" s="224" t="str">
        <f t="shared" si="2678"/>
        <v/>
      </c>
      <c r="E8929" s="225"/>
      <c r="F8929" s="228">
        <f t="shared" si="2679"/>
        <v>0</v>
      </c>
      <c r="G8929" s="286">
        <f>ROUND(E8929*F8929,2)</f>
        <v>0</v>
      </c>
    </row>
    <row r="8930" spans="1:7" s="229" customFormat="1" ht="24" customHeight="1" x14ac:dyDescent="0.2">
      <c r="A8930" s="224" t="str">
        <f t="shared" si="2676"/>
        <v/>
      </c>
      <c r="B8930" s="222">
        <f t="shared" si="2677"/>
        <v>0</v>
      </c>
      <c r="C8930" s="223"/>
      <c r="D8930" s="224" t="str">
        <f t="shared" si="2678"/>
        <v/>
      </c>
      <c r="E8930" s="225"/>
      <c r="F8930" s="228">
        <f t="shared" si="2679"/>
        <v>0</v>
      </c>
      <c r="G8930" s="286">
        <f t="shared" ref="G8930:G8935" si="2680">ROUND(E8930*F8930,2)</f>
        <v>0</v>
      </c>
    </row>
    <row r="8931" spans="1:7" s="229" customFormat="1" ht="24" customHeight="1" x14ac:dyDescent="0.2">
      <c r="A8931" s="224" t="str">
        <f t="shared" si="2676"/>
        <v/>
      </c>
      <c r="B8931" s="222">
        <f t="shared" si="2677"/>
        <v>0</v>
      </c>
      <c r="C8931" s="223"/>
      <c r="D8931" s="224" t="str">
        <f t="shared" si="2678"/>
        <v/>
      </c>
      <c r="E8931" s="225"/>
      <c r="F8931" s="228">
        <f t="shared" si="2679"/>
        <v>0</v>
      </c>
      <c r="G8931" s="286">
        <f t="shared" si="2680"/>
        <v>0</v>
      </c>
    </row>
    <row r="8932" spans="1:7" s="229" customFormat="1" ht="24" customHeight="1" x14ac:dyDescent="0.2">
      <c r="A8932" s="224" t="str">
        <f t="shared" si="2676"/>
        <v/>
      </c>
      <c r="B8932" s="222">
        <f t="shared" si="2677"/>
        <v>0</v>
      </c>
      <c r="C8932" s="223"/>
      <c r="D8932" s="224" t="str">
        <f t="shared" si="2678"/>
        <v/>
      </c>
      <c r="E8932" s="225"/>
      <c r="F8932" s="226">
        <f t="shared" si="2679"/>
        <v>0</v>
      </c>
      <c r="G8932" s="286">
        <f t="shared" si="2680"/>
        <v>0</v>
      </c>
    </row>
    <row r="8933" spans="1:7" s="229" customFormat="1" ht="24" customHeight="1" x14ac:dyDescent="0.2">
      <c r="A8933" s="224" t="str">
        <f t="shared" si="2676"/>
        <v/>
      </c>
      <c r="B8933" s="222">
        <f t="shared" si="2677"/>
        <v>0</v>
      </c>
      <c r="C8933" s="223"/>
      <c r="D8933" s="224" t="str">
        <f t="shared" si="2678"/>
        <v/>
      </c>
      <c r="E8933" s="225"/>
      <c r="F8933" s="226">
        <f t="shared" si="2679"/>
        <v>0</v>
      </c>
      <c r="G8933" s="286">
        <f t="shared" si="2680"/>
        <v>0</v>
      </c>
    </row>
    <row r="8934" spans="1:7" s="229" customFormat="1" ht="24" customHeight="1" x14ac:dyDescent="0.2">
      <c r="A8934" s="224" t="str">
        <f t="shared" si="2676"/>
        <v/>
      </c>
      <c r="B8934" s="222">
        <f t="shared" si="2677"/>
        <v>0</v>
      </c>
      <c r="C8934" s="223"/>
      <c r="D8934" s="224" t="str">
        <f t="shared" si="2678"/>
        <v/>
      </c>
      <c r="E8934" s="225"/>
      <c r="F8934" s="226">
        <f t="shared" si="2679"/>
        <v>0</v>
      </c>
      <c r="G8934" s="286">
        <f t="shared" si="2680"/>
        <v>0</v>
      </c>
    </row>
    <row r="8935" spans="1:7" s="229" customFormat="1" ht="24" customHeight="1" x14ac:dyDescent="0.2">
      <c r="A8935" s="224" t="str">
        <f t="shared" si="2676"/>
        <v/>
      </c>
      <c r="B8935" s="222">
        <f t="shared" si="2677"/>
        <v>0</v>
      </c>
      <c r="C8935" s="223"/>
      <c r="D8935" s="224" t="str">
        <f t="shared" si="2678"/>
        <v/>
      </c>
      <c r="E8935" s="225"/>
      <c r="F8935" s="226">
        <f t="shared" si="2679"/>
        <v>0</v>
      </c>
      <c r="G8935" s="286">
        <f t="shared" si="2680"/>
        <v>0</v>
      </c>
    </row>
    <row r="8936" spans="1:7" ht="24" customHeight="1" x14ac:dyDescent="0.2">
      <c r="A8936" s="287"/>
      <c r="D8936" s="97"/>
      <c r="E8936" s="98"/>
      <c r="F8936" s="273" t="s">
        <v>32</v>
      </c>
      <c r="G8936" s="288">
        <f>SUBTOTAL(9,G8928:G8935)</f>
        <v>0</v>
      </c>
    </row>
    <row r="8937" spans="1:7" ht="24" customHeight="1" x14ac:dyDescent="0.2">
      <c r="A8937" s="287"/>
      <c r="C8937" s="107" t="s">
        <v>606</v>
      </c>
      <c r="D8937" s="97"/>
      <c r="E8937" s="98"/>
      <c r="G8937" s="289"/>
    </row>
    <row r="8938" spans="1:7" s="229" customFormat="1" ht="24" customHeight="1" x14ac:dyDescent="0.2">
      <c r="A8938" s="224" t="str">
        <f t="shared" ref="A8938:A8946" si="2681">IFERROR(VLOOKUP(C8938,Tabla_Insumos,4,FALSE),"")</f>
        <v/>
      </c>
      <c r="B8938" s="222" t="str">
        <f t="shared" ref="B8938:B8946" si="2682">IFERROR(VLOOKUP(C8938,Tabla_Insumos,5,FALSE),"")</f>
        <v/>
      </c>
      <c r="C8938" s="223"/>
      <c r="D8938" s="224" t="str">
        <f t="shared" ref="D8938:D8946" si="2683">IFERROR(VLOOKUP(C8938,Tabla_Insumos,2,FALSE),"")</f>
        <v/>
      </c>
      <c r="E8938" s="225"/>
      <c r="F8938" s="226">
        <f t="shared" ref="F8938:F8946" si="2684">IFERROR(VLOOKUP(C8938,Tabla_Insumos,3,FALSE),0)</f>
        <v>0</v>
      </c>
      <c r="G8938" s="286">
        <f t="shared" ref="G8938:G8946" si="2685">ROUND(E8938*F8938,2)</f>
        <v>0</v>
      </c>
    </row>
    <row r="8939" spans="1:7" s="229" customFormat="1" ht="24" customHeight="1" x14ac:dyDescent="0.2">
      <c r="A8939" s="224" t="str">
        <f t="shared" si="2681"/>
        <v/>
      </c>
      <c r="B8939" s="222" t="str">
        <f t="shared" si="2682"/>
        <v/>
      </c>
      <c r="C8939" s="223"/>
      <c r="D8939" s="224" t="str">
        <f t="shared" si="2683"/>
        <v/>
      </c>
      <c r="E8939" s="225"/>
      <c r="F8939" s="226">
        <f t="shared" si="2684"/>
        <v>0</v>
      </c>
      <c r="G8939" s="286">
        <f t="shared" si="2685"/>
        <v>0</v>
      </c>
    </row>
    <row r="8940" spans="1:7" s="229" customFormat="1" ht="24" customHeight="1" x14ac:dyDescent="0.2">
      <c r="A8940" s="224" t="str">
        <f t="shared" si="2681"/>
        <v/>
      </c>
      <c r="B8940" s="222" t="str">
        <f t="shared" si="2682"/>
        <v/>
      </c>
      <c r="C8940" s="223"/>
      <c r="D8940" s="224" t="str">
        <f t="shared" si="2683"/>
        <v/>
      </c>
      <c r="E8940" s="225"/>
      <c r="F8940" s="226">
        <f t="shared" si="2684"/>
        <v>0</v>
      </c>
      <c r="G8940" s="286">
        <f t="shared" si="2685"/>
        <v>0</v>
      </c>
    </row>
    <row r="8941" spans="1:7" s="229" customFormat="1" ht="24" customHeight="1" x14ac:dyDescent="0.2">
      <c r="A8941" s="224" t="str">
        <f t="shared" si="2681"/>
        <v/>
      </c>
      <c r="B8941" s="222" t="str">
        <f t="shared" si="2682"/>
        <v/>
      </c>
      <c r="C8941" s="223"/>
      <c r="D8941" s="224" t="str">
        <f t="shared" si="2683"/>
        <v/>
      </c>
      <c r="E8941" s="225"/>
      <c r="F8941" s="226">
        <f t="shared" si="2684"/>
        <v>0</v>
      </c>
      <c r="G8941" s="286">
        <f t="shared" si="2685"/>
        <v>0</v>
      </c>
    </row>
    <row r="8942" spans="1:7" s="229" customFormat="1" ht="24" customHeight="1" x14ac:dyDescent="0.2">
      <c r="A8942" s="224" t="str">
        <f t="shared" si="2681"/>
        <v/>
      </c>
      <c r="B8942" s="222" t="str">
        <f t="shared" si="2682"/>
        <v/>
      </c>
      <c r="C8942" s="223"/>
      <c r="D8942" s="224" t="str">
        <f t="shared" si="2683"/>
        <v/>
      </c>
      <c r="E8942" s="225"/>
      <c r="F8942" s="226">
        <f t="shared" si="2684"/>
        <v>0</v>
      </c>
      <c r="G8942" s="286">
        <f t="shared" si="2685"/>
        <v>0</v>
      </c>
    </row>
    <row r="8943" spans="1:7" s="229" customFormat="1" ht="24" customHeight="1" x14ac:dyDescent="0.2">
      <c r="A8943" s="224" t="str">
        <f t="shared" si="2681"/>
        <v/>
      </c>
      <c r="B8943" s="222" t="str">
        <f t="shared" si="2682"/>
        <v/>
      </c>
      <c r="C8943" s="223"/>
      <c r="D8943" s="224" t="str">
        <f t="shared" si="2683"/>
        <v/>
      </c>
      <c r="E8943" s="225"/>
      <c r="F8943" s="226">
        <f t="shared" si="2684"/>
        <v>0</v>
      </c>
      <c r="G8943" s="286">
        <f t="shared" si="2685"/>
        <v>0</v>
      </c>
    </row>
    <row r="8944" spans="1:7" s="229" customFormat="1" ht="24" customHeight="1" x14ac:dyDescent="0.2">
      <c r="A8944" s="224" t="str">
        <f t="shared" si="2681"/>
        <v/>
      </c>
      <c r="B8944" s="222" t="str">
        <f t="shared" si="2682"/>
        <v/>
      </c>
      <c r="C8944" s="223"/>
      <c r="D8944" s="224" t="str">
        <f t="shared" si="2683"/>
        <v/>
      </c>
      <c r="E8944" s="225"/>
      <c r="F8944" s="226">
        <f t="shared" si="2684"/>
        <v>0</v>
      </c>
      <c r="G8944" s="286">
        <f t="shared" si="2685"/>
        <v>0</v>
      </c>
    </row>
    <row r="8945" spans="1:123" s="229" customFormat="1" ht="24" customHeight="1" x14ac:dyDescent="0.2">
      <c r="A8945" s="224" t="str">
        <f t="shared" si="2681"/>
        <v/>
      </c>
      <c r="B8945" s="222" t="str">
        <f t="shared" si="2682"/>
        <v/>
      </c>
      <c r="C8945" s="223"/>
      <c r="D8945" s="224" t="str">
        <f t="shared" si="2683"/>
        <v/>
      </c>
      <c r="E8945" s="225"/>
      <c r="F8945" s="226">
        <f t="shared" si="2684"/>
        <v>0</v>
      </c>
      <c r="G8945" s="286">
        <f t="shared" si="2685"/>
        <v>0</v>
      </c>
    </row>
    <row r="8946" spans="1:123" s="229" customFormat="1" ht="24" customHeight="1" x14ac:dyDescent="0.2">
      <c r="A8946" s="224" t="str">
        <f t="shared" si="2681"/>
        <v/>
      </c>
      <c r="B8946" s="222" t="str">
        <f t="shared" si="2682"/>
        <v/>
      </c>
      <c r="C8946" s="223"/>
      <c r="D8946" s="224" t="str">
        <f t="shared" si="2683"/>
        <v/>
      </c>
      <c r="E8946" s="225"/>
      <c r="F8946" s="226">
        <f t="shared" si="2684"/>
        <v>0</v>
      </c>
      <c r="G8946" s="286">
        <f t="shared" si="2685"/>
        <v>0</v>
      </c>
    </row>
    <row r="8947" spans="1:123" ht="24" customHeight="1" x14ac:dyDescent="0.2">
      <c r="A8947" s="290"/>
      <c r="B8947" s="97"/>
      <c r="D8947" s="97"/>
      <c r="E8947" s="98"/>
      <c r="F8947" s="273" t="s">
        <v>33</v>
      </c>
      <c r="G8947" s="288">
        <f>SUBTOTAL(9,G8938:G8946)</f>
        <v>0</v>
      </c>
    </row>
    <row r="8948" spans="1:123" ht="24" customHeight="1" x14ac:dyDescent="0.2">
      <c r="A8948" s="291"/>
      <c r="B8948" s="97"/>
      <c r="D8948" s="97"/>
      <c r="E8948" s="98"/>
      <c r="G8948" s="289"/>
    </row>
    <row r="8949" spans="1:123" ht="24" customHeight="1" x14ac:dyDescent="0.2">
      <c r="A8949" s="292" t="str">
        <f>B8907</f>
        <v/>
      </c>
      <c r="B8949" s="293" t="str">
        <f>C8907</f>
        <v/>
      </c>
      <c r="C8949" s="104"/>
      <c r="D8949" s="104" t="s">
        <v>34</v>
      </c>
      <c r="E8949" s="105"/>
      <c r="F8949" s="295" t="s">
        <v>35</v>
      </c>
      <c r="G8949" s="294">
        <f>SUBTOTAL(9,G8912:G8948)</f>
        <v>0</v>
      </c>
    </row>
    <row r="8951" spans="1:123" ht="24" customHeight="1" x14ac:dyDescent="0.2">
      <c r="A8951" s="274" t="s">
        <v>37</v>
      </c>
      <c r="B8951" s="275"/>
      <c r="C8951" s="275"/>
      <c r="D8951" s="275"/>
      <c r="E8951" s="275"/>
      <c r="F8951" s="275"/>
      <c r="G8951" s="276"/>
    </row>
    <row r="8952" spans="1:123" ht="24" customHeight="1" x14ac:dyDescent="0.2">
      <c r="A8952" s="277" t="s">
        <v>602</v>
      </c>
      <c r="B8952" s="93" t="str">
        <f>Comitente</f>
        <v>DIRECCION PROVINCIAL DE ESPACIOS VERDES</v>
      </c>
      <c r="C8952" s="89"/>
      <c r="D8952" s="94"/>
      <c r="E8952" s="94"/>
      <c r="F8952" s="95"/>
      <c r="G8952" s="278"/>
    </row>
    <row r="8953" spans="1:123" ht="24" customHeight="1" x14ac:dyDescent="0.2">
      <c r="A8953" s="277" t="s">
        <v>603</v>
      </c>
      <c r="B8953" s="93">
        <f>Contratista</f>
        <v>0</v>
      </c>
      <c r="C8953" s="90"/>
      <c r="D8953" s="90"/>
      <c r="E8953" s="90"/>
      <c r="F8953" s="96"/>
      <c r="G8953" s="279"/>
    </row>
    <row r="8954" spans="1:123" ht="24" customHeight="1" x14ac:dyDescent="0.2">
      <c r="A8954" s="277" t="s">
        <v>24</v>
      </c>
      <c r="B8954" s="93" t="str">
        <f>Obra</f>
        <v>EXTRACCION DE MANGRULLO EXISTENTE, PROVISION DE NUEVO MANGRULLO Y REFUNCIONALIZACION DE JUEGOS DE NIÑOS EN PARQUE DE MAYO</v>
      </c>
      <c r="C8954" s="90"/>
      <c r="D8954" s="90"/>
      <c r="E8954" s="90"/>
      <c r="F8954" s="96" t="s">
        <v>38</v>
      </c>
      <c r="G8954" s="280">
        <f>Fecha_Base</f>
        <v>44865</v>
      </c>
    </row>
    <row r="8955" spans="1:123" ht="24" customHeight="1" x14ac:dyDescent="0.2">
      <c r="A8955" s="281" t="s">
        <v>601</v>
      </c>
      <c r="B8955" s="91" t="str">
        <f>Ubicación</f>
        <v>CAPITAL</v>
      </c>
      <c r="C8955" s="91"/>
      <c r="D8955" s="97"/>
      <c r="E8955" s="98"/>
      <c r="G8955" s="282"/>
    </row>
    <row r="8956" spans="1:123" ht="24" customHeight="1" x14ac:dyDescent="0.2">
      <c r="A8956" s="281" t="s">
        <v>39</v>
      </c>
      <c r="B8956" s="100" t="str">
        <f>IFERROR(VALUE(LEFT(B8957,FIND(".",B8957)-1)),"")</f>
        <v/>
      </c>
      <c r="C8956" s="92" t="str">
        <f>IFERROR(VLOOKUP(B8956,Tabla_CyP,2,FALSE),"")</f>
        <v/>
      </c>
      <c r="E8956" s="98"/>
      <c r="G8956" s="282"/>
    </row>
    <row r="8957" spans="1:123" ht="24" customHeight="1" x14ac:dyDescent="0.2">
      <c r="A8957" s="281" t="s">
        <v>25</v>
      </c>
      <c r="B8957" s="101" t="str">
        <f>IFERROR(VLOOKUP(COUNTIF($A$1:A8957,"ANALISIS DE PRECIOS"),Tabla_NumeroItem,2,FALSE),"")</f>
        <v/>
      </c>
      <c r="C8957" s="92" t="str">
        <f>IFERROR(VLOOKUP(B8957,Tabla_CyP,2,FALSE),"")</f>
        <v/>
      </c>
      <c r="D8957" s="97"/>
      <c r="E8957" s="98"/>
      <c r="F8957" s="96" t="s">
        <v>26</v>
      </c>
      <c r="G8957" s="283" t="str">
        <f>IFERROR(VLOOKUP(B8957,Tabla_CyP,4,FALSE),"")</f>
        <v/>
      </c>
    </row>
    <row r="8958" spans="1:123" ht="24" customHeight="1" x14ac:dyDescent="0.2">
      <c r="A8958" s="281"/>
      <c r="B8958" s="91"/>
      <c r="D8958" s="97"/>
      <c r="E8958" s="98"/>
      <c r="G8958" s="282"/>
    </row>
    <row r="8959" spans="1:123" ht="24" customHeight="1" x14ac:dyDescent="0.2">
      <c r="A8959" s="334" t="s">
        <v>507</v>
      </c>
      <c r="B8959" s="335"/>
      <c r="C8959" s="336" t="s">
        <v>0</v>
      </c>
      <c r="D8959" s="336" t="s">
        <v>27</v>
      </c>
      <c r="E8959" s="338" t="s">
        <v>28</v>
      </c>
      <c r="F8959" s="340" t="s">
        <v>29</v>
      </c>
      <c r="G8959" s="340" t="s">
        <v>30</v>
      </c>
    </row>
    <row r="8960" spans="1:123" s="97" customFormat="1" ht="24" customHeight="1" x14ac:dyDescent="0.2">
      <c r="A8960" s="102" t="s">
        <v>508</v>
      </c>
      <c r="B8960" s="102" t="s">
        <v>509</v>
      </c>
      <c r="C8960" s="337"/>
      <c r="D8960" s="337"/>
      <c r="E8960" s="339"/>
      <c r="F8960" s="341"/>
      <c r="G8960" s="341"/>
      <c r="H8960" s="230"/>
      <c r="I8960" s="230"/>
      <c r="J8960" s="230"/>
      <c r="K8960" s="230"/>
      <c r="L8960" s="230"/>
      <c r="M8960" s="230"/>
      <c r="N8960" s="230"/>
      <c r="O8960" s="230"/>
      <c r="P8960" s="230"/>
      <c r="Q8960" s="230"/>
      <c r="R8960" s="230"/>
      <c r="S8960" s="230"/>
      <c r="T8960" s="230"/>
      <c r="U8960" s="230"/>
      <c r="V8960" s="230"/>
      <c r="W8960" s="230"/>
      <c r="X8960" s="230"/>
      <c r="Y8960" s="230"/>
      <c r="Z8960" s="230"/>
      <c r="AA8960" s="230"/>
      <c r="AB8960" s="230"/>
      <c r="AC8960" s="230"/>
      <c r="AD8960" s="230"/>
      <c r="AE8960" s="230"/>
      <c r="AF8960" s="230"/>
      <c r="AG8960" s="230"/>
      <c r="AH8960" s="230"/>
      <c r="AI8960" s="230"/>
      <c r="AJ8960" s="230"/>
      <c r="AK8960" s="230"/>
      <c r="AL8960" s="230"/>
      <c r="AM8960" s="230"/>
      <c r="AN8960" s="230"/>
      <c r="AO8960" s="230"/>
      <c r="AP8960" s="230"/>
      <c r="AQ8960" s="230"/>
      <c r="AR8960" s="230"/>
      <c r="AS8960" s="230"/>
      <c r="AT8960" s="230"/>
      <c r="AU8960" s="230"/>
      <c r="AV8960" s="230"/>
      <c r="AW8960" s="230"/>
      <c r="AX8960" s="230"/>
      <c r="AY8960" s="230"/>
      <c r="AZ8960" s="230"/>
      <c r="BA8960" s="230"/>
      <c r="BB8960" s="230"/>
      <c r="BC8960" s="230"/>
      <c r="BD8960" s="230"/>
      <c r="BE8960" s="230"/>
      <c r="BF8960" s="230"/>
      <c r="BG8960" s="230"/>
      <c r="BH8960" s="230"/>
      <c r="BI8960" s="230"/>
      <c r="BJ8960" s="230"/>
      <c r="BK8960" s="230"/>
      <c r="BL8960" s="230"/>
      <c r="BM8960" s="230"/>
      <c r="BN8960" s="230"/>
      <c r="BO8960" s="230"/>
      <c r="BP8960" s="230"/>
      <c r="BQ8960" s="230"/>
      <c r="BR8960" s="230"/>
      <c r="BS8960" s="230"/>
      <c r="BT8960" s="230"/>
      <c r="BU8960" s="230"/>
      <c r="BV8960" s="230"/>
      <c r="BW8960" s="230"/>
      <c r="BX8960" s="230"/>
      <c r="BY8960" s="230"/>
      <c r="BZ8960" s="230"/>
      <c r="CA8960" s="230"/>
      <c r="CB8960" s="230"/>
      <c r="CC8960" s="230"/>
      <c r="CD8960" s="230"/>
      <c r="CE8960" s="230"/>
      <c r="CF8960" s="230"/>
      <c r="CG8960" s="230"/>
      <c r="CH8960" s="230"/>
      <c r="CI8960" s="230"/>
      <c r="CJ8960" s="230"/>
      <c r="CK8960" s="230"/>
      <c r="CL8960" s="230"/>
      <c r="CM8960" s="230"/>
      <c r="CN8960" s="230"/>
      <c r="CO8960" s="230"/>
      <c r="CP8960" s="230"/>
      <c r="CQ8960" s="230"/>
      <c r="CR8960" s="230"/>
      <c r="CS8960" s="230"/>
      <c r="CT8960" s="230"/>
      <c r="CU8960" s="230"/>
      <c r="CV8960" s="230"/>
      <c r="CW8960" s="230"/>
      <c r="CX8960" s="230"/>
      <c r="CY8960" s="230"/>
      <c r="CZ8960" s="230"/>
      <c r="DA8960" s="230"/>
      <c r="DB8960" s="230"/>
      <c r="DC8960" s="230"/>
      <c r="DD8960" s="230"/>
      <c r="DE8960" s="230"/>
      <c r="DF8960" s="230"/>
      <c r="DG8960" s="230"/>
      <c r="DH8960" s="230"/>
      <c r="DI8960" s="230"/>
      <c r="DJ8960" s="230"/>
      <c r="DK8960" s="230"/>
      <c r="DL8960" s="230"/>
      <c r="DM8960" s="230"/>
      <c r="DN8960" s="230"/>
      <c r="DO8960" s="230"/>
      <c r="DP8960" s="230"/>
      <c r="DQ8960" s="230"/>
      <c r="DR8960" s="230"/>
      <c r="DS8960" s="230"/>
    </row>
    <row r="8961" spans="1:7" ht="24" customHeight="1" x14ac:dyDescent="0.2">
      <c r="A8961" s="284"/>
      <c r="B8961" s="103"/>
      <c r="C8961" s="143" t="s">
        <v>604</v>
      </c>
      <c r="D8961" s="104"/>
      <c r="E8961" s="105"/>
      <c r="F8961" s="106"/>
      <c r="G8961" s="285"/>
    </row>
    <row r="8962" spans="1:7" s="229" customFormat="1" ht="24" customHeight="1" x14ac:dyDescent="0.2">
      <c r="A8962" s="224" t="str">
        <f t="shared" ref="A8962:A8975" si="2686">IFERROR(VLOOKUP(C8962,Tabla_Insumos,4,FALSE),"")</f>
        <v/>
      </c>
      <c r="B8962" s="222" t="str">
        <f>IFERROR(VLOOKUP(C8962,Tabla_Insumos,5,FALSE),"")</f>
        <v/>
      </c>
      <c r="C8962" s="223"/>
      <c r="D8962" s="224" t="str">
        <f t="shared" ref="D8962:D8975" si="2687">IFERROR(VLOOKUP(C8962,Tabla_Insumos,2,FALSE),"")</f>
        <v/>
      </c>
      <c r="E8962" s="225"/>
      <c r="F8962" s="226">
        <f t="shared" ref="F8962:F8975" si="2688">IFERROR(VLOOKUP(C8962,Tabla_Insumos,3,FALSE),0)</f>
        <v>0</v>
      </c>
      <c r="G8962" s="286">
        <f>ROUND(E8962*F8962,2)</f>
        <v>0</v>
      </c>
    </row>
    <row r="8963" spans="1:7" s="229" customFormat="1" ht="24" customHeight="1" x14ac:dyDescent="0.2">
      <c r="A8963" s="224" t="str">
        <f t="shared" si="2686"/>
        <v/>
      </c>
      <c r="B8963" s="222" t="str">
        <f t="shared" ref="B8963:B8975" si="2689">IFERROR(VLOOKUP(C8963,Tabla_Insumos,5,FALSE),"")</f>
        <v/>
      </c>
      <c r="C8963" s="223"/>
      <c r="D8963" s="224" t="str">
        <f t="shared" si="2687"/>
        <v/>
      </c>
      <c r="E8963" s="225"/>
      <c r="F8963" s="226">
        <f t="shared" si="2688"/>
        <v>0</v>
      </c>
      <c r="G8963" s="286">
        <f t="shared" ref="G8963:G8975" si="2690">ROUND(E8963*F8963,2)</f>
        <v>0</v>
      </c>
    </row>
    <row r="8964" spans="1:7" s="229" customFormat="1" ht="24" customHeight="1" x14ac:dyDescent="0.2">
      <c r="A8964" s="224" t="str">
        <f t="shared" si="2686"/>
        <v/>
      </c>
      <c r="B8964" s="222" t="str">
        <f t="shared" si="2689"/>
        <v/>
      </c>
      <c r="C8964" s="223"/>
      <c r="D8964" s="224" t="str">
        <f t="shared" si="2687"/>
        <v/>
      </c>
      <c r="E8964" s="225"/>
      <c r="F8964" s="226">
        <f t="shared" si="2688"/>
        <v>0</v>
      </c>
      <c r="G8964" s="286">
        <f t="shared" si="2690"/>
        <v>0</v>
      </c>
    </row>
    <row r="8965" spans="1:7" s="229" customFormat="1" ht="24" customHeight="1" x14ac:dyDescent="0.2">
      <c r="A8965" s="224" t="str">
        <f t="shared" si="2686"/>
        <v/>
      </c>
      <c r="B8965" s="222" t="str">
        <f t="shared" si="2689"/>
        <v/>
      </c>
      <c r="C8965" s="223"/>
      <c r="D8965" s="224" t="str">
        <f t="shared" si="2687"/>
        <v/>
      </c>
      <c r="E8965" s="225"/>
      <c r="F8965" s="226">
        <f t="shared" si="2688"/>
        <v>0</v>
      </c>
      <c r="G8965" s="286">
        <f t="shared" si="2690"/>
        <v>0</v>
      </c>
    </row>
    <row r="8966" spans="1:7" s="229" customFormat="1" ht="24" customHeight="1" x14ac:dyDescent="0.2">
      <c r="A8966" s="224" t="str">
        <f t="shared" si="2686"/>
        <v/>
      </c>
      <c r="B8966" s="222" t="str">
        <f t="shared" si="2689"/>
        <v/>
      </c>
      <c r="C8966" s="223"/>
      <c r="D8966" s="224" t="str">
        <f t="shared" si="2687"/>
        <v/>
      </c>
      <c r="E8966" s="225"/>
      <c r="F8966" s="226">
        <f t="shared" si="2688"/>
        <v>0</v>
      </c>
      <c r="G8966" s="286">
        <f t="shared" si="2690"/>
        <v>0</v>
      </c>
    </row>
    <row r="8967" spans="1:7" s="229" customFormat="1" ht="24" customHeight="1" x14ac:dyDescent="0.2">
      <c r="A8967" s="224" t="str">
        <f t="shared" si="2686"/>
        <v/>
      </c>
      <c r="B8967" s="222" t="str">
        <f t="shared" si="2689"/>
        <v/>
      </c>
      <c r="C8967" s="223"/>
      <c r="D8967" s="224" t="str">
        <f t="shared" si="2687"/>
        <v/>
      </c>
      <c r="E8967" s="225"/>
      <c r="F8967" s="226">
        <f t="shared" si="2688"/>
        <v>0</v>
      </c>
      <c r="G8967" s="286">
        <f t="shared" si="2690"/>
        <v>0</v>
      </c>
    </row>
    <row r="8968" spans="1:7" s="229" customFormat="1" ht="24" customHeight="1" x14ac:dyDescent="0.2">
      <c r="A8968" s="224" t="str">
        <f t="shared" si="2686"/>
        <v/>
      </c>
      <c r="B8968" s="222" t="str">
        <f t="shared" si="2689"/>
        <v/>
      </c>
      <c r="C8968" s="223"/>
      <c r="D8968" s="224" t="str">
        <f t="shared" si="2687"/>
        <v/>
      </c>
      <c r="E8968" s="225"/>
      <c r="F8968" s="226">
        <f t="shared" si="2688"/>
        <v>0</v>
      </c>
      <c r="G8968" s="286">
        <f t="shared" si="2690"/>
        <v>0</v>
      </c>
    </row>
    <row r="8969" spans="1:7" s="229" customFormat="1" ht="24" customHeight="1" x14ac:dyDescent="0.2">
      <c r="A8969" s="224" t="str">
        <f t="shared" si="2686"/>
        <v/>
      </c>
      <c r="B8969" s="222" t="str">
        <f t="shared" si="2689"/>
        <v/>
      </c>
      <c r="C8969" s="223"/>
      <c r="D8969" s="224" t="str">
        <f t="shared" si="2687"/>
        <v/>
      </c>
      <c r="E8969" s="225"/>
      <c r="F8969" s="226">
        <f t="shared" si="2688"/>
        <v>0</v>
      </c>
      <c r="G8969" s="286">
        <f t="shared" si="2690"/>
        <v>0</v>
      </c>
    </row>
    <row r="8970" spans="1:7" s="229" customFormat="1" ht="24" customHeight="1" x14ac:dyDescent="0.2">
      <c r="A8970" s="224" t="str">
        <f t="shared" si="2686"/>
        <v/>
      </c>
      <c r="B8970" s="222" t="str">
        <f t="shared" si="2689"/>
        <v/>
      </c>
      <c r="C8970" s="223"/>
      <c r="D8970" s="224" t="str">
        <f t="shared" si="2687"/>
        <v/>
      </c>
      <c r="E8970" s="225"/>
      <c r="F8970" s="226">
        <f t="shared" si="2688"/>
        <v>0</v>
      </c>
      <c r="G8970" s="286">
        <f t="shared" si="2690"/>
        <v>0</v>
      </c>
    </row>
    <row r="8971" spans="1:7" s="229" customFormat="1" ht="24" customHeight="1" x14ac:dyDescent="0.2">
      <c r="A8971" s="224" t="str">
        <f t="shared" si="2686"/>
        <v/>
      </c>
      <c r="B8971" s="222" t="str">
        <f t="shared" si="2689"/>
        <v/>
      </c>
      <c r="C8971" s="223"/>
      <c r="D8971" s="224" t="str">
        <f t="shared" si="2687"/>
        <v/>
      </c>
      <c r="E8971" s="225"/>
      <c r="F8971" s="226">
        <f t="shared" si="2688"/>
        <v>0</v>
      </c>
      <c r="G8971" s="286">
        <f t="shared" si="2690"/>
        <v>0</v>
      </c>
    </row>
    <row r="8972" spans="1:7" s="229" customFormat="1" ht="24" customHeight="1" x14ac:dyDescent="0.2">
      <c r="A8972" s="224" t="str">
        <f t="shared" si="2686"/>
        <v/>
      </c>
      <c r="B8972" s="222" t="str">
        <f t="shared" si="2689"/>
        <v/>
      </c>
      <c r="C8972" s="223"/>
      <c r="D8972" s="224" t="str">
        <f t="shared" si="2687"/>
        <v/>
      </c>
      <c r="E8972" s="225"/>
      <c r="F8972" s="226">
        <f t="shared" si="2688"/>
        <v>0</v>
      </c>
      <c r="G8972" s="286">
        <f t="shared" si="2690"/>
        <v>0</v>
      </c>
    </row>
    <row r="8973" spans="1:7" s="229" customFormat="1" ht="24" customHeight="1" x14ac:dyDescent="0.2">
      <c r="A8973" s="224" t="str">
        <f t="shared" si="2686"/>
        <v/>
      </c>
      <c r="B8973" s="222" t="str">
        <f t="shared" si="2689"/>
        <v/>
      </c>
      <c r="C8973" s="223"/>
      <c r="D8973" s="224" t="str">
        <f t="shared" si="2687"/>
        <v/>
      </c>
      <c r="E8973" s="225"/>
      <c r="F8973" s="226">
        <f t="shared" si="2688"/>
        <v>0</v>
      </c>
      <c r="G8973" s="286">
        <f t="shared" si="2690"/>
        <v>0</v>
      </c>
    </row>
    <row r="8974" spans="1:7" s="229" customFormat="1" ht="24" customHeight="1" x14ac:dyDescent="0.2">
      <c r="A8974" s="224" t="str">
        <f t="shared" si="2686"/>
        <v/>
      </c>
      <c r="B8974" s="222" t="str">
        <f t="shared" si="2689"/>
        <v/>
      </c>
      <c r="C8974" s="223"/>
      <c r="D8974" s="224" t="str">
        <f t="shared" si="2687"/>
        <v/>
      </c>
      <c r="E8974" s="225"/>
      <c r="F8974" s="226">
        <f t="shared" si="2688"/>
        <v>0</v>
      </c>
      <c r="G8974" s="286">
        <f t="shared" si="2690"/>
        <v>0</v>
      </c>
    </row>
    <row r="8975" spans="1:7" s="229" customFormat="1" ht="24" customHeight="1" x14ac:dyDescent="0.2">
      <c r="A8975" s="224" t="str">
        <f t="shared" si="2686"/>
        <v/>
      </c>
      <c r="B8975" s="222" t="str">
        <f t="shared" si="2689"/>
        <v/>
      </c>
      <c r="C8975" s="223"/>
      <c r="D8975" s="224" t="str">
        <f t="shared" si="2687"/>
        <v/>
      </c>
      <c r="E8975" s="225"/>
      <c r="F8975" s="227">
        <f t="shared" si="2688"/>
        <v>0</v>
      </c>
      <c r="G8975" s="286">
        <f t="shared" si="2690"/>
        <v>0</v>
      </c>
    </row>
    <row r="8976" spans="1:7" ht="24" customHeight="1" x14ac:dyDescent="0.2">
      <c r="A8976" s="287"/>
      <c r="D8976" s="97"/>
      <c r="E8976" s="98"/>
      <c r="F8976" s="273" t="s">
        <v>31</v>
      </c>
      <c r="G8976" s="288">
        <f>SUBTOTAL(9,G8962:G8975)</f>
        <v>0</v>
      </c>
    </row>
    <row r="8977" spans="1:7" ht="24" customHeight="1" x14ac:dyDescent="0.2">
      <c r="A8977" s="287"/>
      <c r="C8977" s="107" t="s">
        <v>605</v>
      </c>
      <c r="D8977" s="97"/>
      <c r="E8977" s="98"/>
      <c r="G8977" s="289"/>
    </row>
    <row r="8978" spans="1:7" s="229" customFormat="1" ht="24" customHeight="1" x14ac:dyDescent="0.2">
      <c r="A8978" s="224" t="str">
        <f t="shared" ref="A8978:A8985" si="2691">IFERROR(VLOOKUP(C8978,Tabla_Insumos,4,FALSE),"")</f>
        <v/>
      </c>
      <c r="B8978" s="222">
        <f t="shared" ref="B8978:B8985" si="2692">IFERROR(VLOOKUP(A8978,Tabla_Indices,5,FALSE),"")</f>
        <v>0</v>
      </c>
      <c r="C8978" s="223"/>
      <c r="D8978" s="224" t="str">
        <f t="shared" ref="D8978:D8985" si="2693">IFERROR(VLOOKUP(C8978,Tabla_Insumos,2,FALSE),"")</f>
        <v/>
      </c>
      <c r="E8978" s="225"/>
      <c r="F8978" s="228">
        <f t="shared" ref="F8978:F8985" si="2694">IFERROR(VLOOKUP(C8978,Tabla_Insumos,3,FALSE),0)</f>
        <v>0</v>
      </c>
      <c r="G8978" s="286">
        <f>ROUND(E8978*F8978,2)</f>
        <v>0</v>
      </c>
    </row>
    <row r="8979" spans="1:7" s="229" customFormat="1" ht="24" customHeight="1" x14ac:dyDescent="0.2">
      <c r="A8979" s="224" t="str">
        <f t="shared" si="2691"/>
        <v/>
      </c>
      <c r="B8979" s="222">
        <f t="shared" si="2692"/>
        <v>0</v>
      </c>
      <c r="C8979" s="223"/>
      <c r="D8979" s="224" t="str">
        <f t="shared" si="2693"/>
        <v/>
      </c>
      <c r="E8979" s="225"/>
      <c r="F8979" s="228">
        <f t="shared" si="2694"/>
        <v>0</v>
      </c>
      <c r="G8979" s="286">
        <f>ROUND(E8979*F8979,2)</f>
        <v>0</v>
      </c>
    </row>
    <row r="8980" spans="1:7" s="229" customFormat="1" ht="24" customHeight="1" x14ac:dyDescent="0.2">
      <c r="A8980" s="224" t="str">
        <f t="shared" si="2691"/>
        <v/>
      </c>
      <c r="B8980" s="222">
        <f t="shared" si="2692"/>
        <v>0</v>
      </c>
      <c r="C8980" s="223"/>
      <c r="D8980" s="224" t="str">
        <f t="shared" si="2693"/>
        <v/>
      </c>
      <c r="E8980" s="225"/>
      <c r="F8980" s="228">
        <f t="shared" si="2694"/>
        <v>0</v>
      </c>
      <c r="G8980" s="286">
        <f t="shared" ref="G8980:G8985" si="2695">ROUND(E8980*F8980,2)</f>
        <v>0</v>
      </c>
    </row>
    <row r="8981" spans="1:7" s="229" customFormat="1" ht="24" customHeight="1" x14ac:dyDescent="0.2">
      <c r="A8981" s="224" t="str">
        <f t="shared" si="2691"/>
        <v/>
      </c>
      <c r="B8981" s="222">
        <f t="shared" si="2692"/>
        <v>0</v>
      </c>
      <c r="C8981" s="223"/>
      <c r="D8981" s="224" t="str">
        <f t="shared" si="2693"/>
        <v/>
      </c>
      <c r="E8981" s="225"/>
      <c r="F8981" s="228">
        <f t="shared" si="2694"/>
        <v>0</v>
      </c>
      <c r="G8981" s="286">
        <f t="shared" si="2695"/>
        <v>0</v>
      </c>
    </row>
    <row r="8982" spans="1:7" s="229" customFormat="1" ht="24" customHeight="1" x14ac:dyDescent="0.2">
      <c r="A8982" s="224" t="str">
        <f t="shared" si="2691"/>
        <v/>
      </c>
      <c r="B8982" s="222">
        <f t="shared" si="2692"/>
        <v>0</v>
      </c>
      <c r="C8982" s="223"/>
      <c r="D8982" s="224" t="str">
        <f t="shared" si="2693"/>
        <v/>
      </c>
      <c r="E8982" s="225"/>
      <c r="F8982" s="226">
        <f t="shared" si="2694"/>
        <v>0</v>
      </c>
      <c r="G8982" s="286">
        <f t="shared" si="2695"/>
        <v>0</v>
      </c>
    </row>
    <row r="8983" spans="1:7" s="229" customFormat="1" ht="24" customHeight="1" x14ac:dyDescent="0.2">
      <c r="A8983" s="224" t="str">
        <f t="shared" si="2691"/>
        <v/>
      </c>
      <c r="B8983" s="222">
        <f t="shared" si="2692"/>
        <v>0</v>
      </c>
      <c r="C8983" s="223"/>
      <c r="D8983" s="224" t="str">
        <f t="shared" si="2693"/>
        <v/>
      </c>
      <c r="E8983" s="225"/>
      <c r="F8983" s="226">
        <f t="shared" si="2694"/>
        <v>0</v>
      </c>
      <c r="G8983" s="286">
        <f t="shared" si="2695"/>
        <v>0</v>
      </c>
    </row>
    <row r="8984" spans="1:7" s="229" customFormat="1" ht="24" customHeight="1" x14ac:dyDescent="0.2">
      <c r="A8984" s="224" t="str">
        <f t="shared" si="2691"/>
        <v/>
      </c>
      <c r="B8984" s="222">
        <f t="shared" si="2692"/>
        <v>0</v>
      </c>
      <c r="C8984" s="223"/>
      <c r="D8984" s="224" t="str">
        <f t="shared" si="2693"/>
        <v/>
      </c>
      <c r="E8984" s="225"/>
      <c r="F8984" s="226">
        <f t="shared" si="2694"/>
        <v>0</v>
      </c>
      <c r="G8984" s="286">
        <f t="shared" si="2695"/>
        <v>0</v>
      </c>
    </row>
    <row r="8985" spans="1:7" s="229" customFormat="1" ht="24" customHeight="1" x14ac:dyDescent="0.2">
      <c r="A8985" s="224" t="str">
        <f t="shared" si="2691"/>
        <v/>
      </c>
      <c r="B8985" s="222">
        <f t="shared" si="2692"/>
        <v>0</v>
      </c>
      <c r="C8985" s="223"/>
      <c r="D8985" s="224" t="str">
        <f t="shared" si="2693"/>
        <v/>
      </c>
      <c r="E8985" s="225"/>
      <c r="F8985" s="226">
        <f t="shared" si="2694"/>
        <v>0</v>
      </c>
      <c r="G8985" s="286">
        <f t="shared" si="2695"/>
        <v>0</v>
      </c>
    </row>
    <row r="8986" spans="1:7" ht="24" customHeight="1" x14ac:dyDescent="0.2">
      <c r="A8986" s="287"/>
      <c r="D8986" s="97"/>
      <c r="E8986" s="98"/>
      <c r="F8986" s="273" t="s">
        <v>32</v>
      </c>
      <c r="G8986" s="288">
        <f>SUBTOTAL(9,G8978:G8985)</f>
        <v>0</v>
      </c>
    </row>
    <row r="8987" spans="1:7" ht="24" customHeight="1" x14ac:dyDescent="0.2">
      <c r="A8987" s="287"/>
      <c r="C8987" s="107" t="s">
        <v>606</v>
      </c>
      <c r="D8987" s="97"/>
      <c r="E8987" s="98"/>
      <c r="G8987" s="289"/>
    </row>
    <row r="8988" spans="1:7" s="229" customFormat="1" ht="24" customHeight="1" x14ac:dyDescent="0.2">
      <c r="A8988" s="224" t="str">
        <f t="shared" ref="A8988:A8996" si="2696">IFERROR(VLOOKUP(C8988,Tabla_Insumos,4,FALSE),"")</f>
        <v/>
      </c>
      <c r="B8988" s="222" t="str">
        <f t="shared" ref="B8988:B8996" si="2697">IFERROR(VLOOKUP(C8988,Tabla_Insumos,5,FALSE),"")</f>
        <v/>
      </c>
      <c r="C8988" s="223"/>
      <c r="D8988" s="224" t="str">
        <f t="shared" ref="D8988:D8996" si="2698">IFERROR(VLOOKUP(C8988,Tabla_Insumos,2,FALSE),"")</f>
        <v/>
      </c>
      <c r="E8988" s="225"/>
      <c r="F8988" s="226">
        <f t="shared" ref="F8988:F8996" si="2699">IFERROR(VLOOKUP(C8988,Tabla_Insumos,3,FALSE),0)</f>
        <v>0</v>
      </c>
      <c r="G8988" s="286">
        <f t="shared" ref="G8988:G8996" si="2700">ROUND(E8988*F8988,2)</f>
        <v>0</v>
      </c>
    </row>
    <row r="8989" spans="1:7" s="229" customFormat="1" ht="24" customHeight="1" x14ac:dyDescent="0.2">
      <c r="A8989" s="224" t="str">
        <f t="shared" si="2696"/>
        <v/>
      </c>
      <c r="B8989" s="222" t="str">
        <f t="shared" si="2697"/>
        <v/>
      </c>
      <c r="C8989" s="223"/>
      <c r="D8989" s="224" t="str">
        <f t="shared" si="2698"/>
        <v/>
      </c>
      <c r="E8989" s="225"/>
      <c r="F8989" s="226">
        <f t="shared" si="2699"/>
        <v>0</v>
      </c>
      <c r="G8989" s="286">
        <f t="shared" si="2700"/>
        <v>0</v>
      </c>
    </row>
    <row r="8990" spans="1:7" s="229" customFormat="1" ht="24" customHeight="1" x14ac:dyDescent="0.2">
      <c r="A8990" s="224" t="str">
        <f t="shared" si="2696"/>
        <v/>
      </c>
      <c r="B8990" s="222" t="str">
        <f t="shared" si="2697"/>
        <v/>
      </c>
      <c r="C8990" s="223"/>
      <c r="D8990" s="224" t="str">
        <f t="shared" si="2698"/>
        <v/>
      </c>
      <c r="E8990" s="225"/>
      <c r="F8990" s="226">
        <f t="shared" si="2699"/>
        <v>0</v>
      </c>
      <c r="G8990" s="286">
        <f t="shared" si="2700"/>
        <v>0</v>
      </c>
    </row>
    <row r="8991" spans="1:7" s="229" customFormat="1" ht="24" customHeight="1" x14ac:dyDescent="0.2">
      <c r="A8991" s="224" t="str">
        <f t="shared" si="2696"/>
        <v/>
      </c>
      <c r="B8991" s="222" t="str">
        <f t="shared" si="2697"/>
        <v/>
      </c>
      <c r="C8991" s="223"/>
      <c r="D8991" s="224" t="str">
        <f t="shared" si="2698"/>
        <v/>
      </c>
      <c r="E8991" s="225"/>
      <c r="F8991" s="226">
        <f t="shared" si="2699"/>
        <v>0</v>
      </c>
      <c r="G8991" s="286">
        <f t="shared" si="2700"/>
        <v>0</v>
      </c>
    </row>
    <row r="8992" spans="1:7" s="229" customFormat="1" ht="24" customHeight="1" x14ac:dyDescent="0.2">
      <c r="A8992" s="224" t="str">
        <f t="shared" si="2696"/>
        <v/>
      </c>
      <c r="B8992" s="222" t="str">
        <f t="shared" si="2697"/>
        <v/>
      </c>
      <c r="C8992" s="223"/>
      <c r="D8992" s="224" t="str">
        <f t="shared" si="2698"/>
        <v/>
      </c>
      <c r="E8992" s="225"/>
      <c r="F8992" s="226">
        <f t="shared" si="2699"/>
        <v>0</v>
      </c>
      <c r="G8992" s="286">
        <f t="shared" si="2700"/>
        <v>0</v>
      </c>
    </row>
    <row r="8993" spans="1:7" s="229" customFormat="1" ht="24" customHeight="1" x14ac:dyDescent="0.2">
      <c r="A8993" s="224" t="str">
        <f t="shared" si="2696"/>
        <v/>
      </c>
      <c r="B8993" s="222" t="str">
        <f t="shared" si="2697"/>
        <v/>
      </c>
      <c r="C8993" s="223"/>
      <c r="D8993" s="224" t="str">
        <f t="shared" si="2698"/>
        <v/>
      </c>
      <c r="E8993" s="225"/>
      <c r="F8993" s="226">
        <f t="shared" si="2699"/>
        <v>0</v>
      </c>
      <c r="G8993" s="286">
        <f t="shared" si="2700"/>
        <v>0</v>
      </c>
    </row>
    <row r="8994" spans="1:7" s="229" customFormat="1" ht="24" customHeight="1" x14ac:dyDescent="0.2">
      <c r="A8994" s="224" t="str">
        <f t="shared" si="2696"/>
        <v/>
      </c>
      <c r="B8994" s="222" t="str">
        <f t="shared" si="2697"/>
        <v/>
      </c>
      <c r="C8994" s="223"/>
      <c r="D8994" s="224" t="str">
        <f t="shared" si="2698"/>
        <v/>
      </c>
      <c r="E8994" s="225"/>
      <c r="F8994" s="226">
        <f t="shared" si="2699"/>
        <v>0</v>
      </c>
      <c r="G8994" s="286">
        <f t="shared" si="2700"/>
        <v>0</v>
      </c>
    </row>
    <row r="8995" spans="1:7" s="229" customFormat="1" ht="24" customHeight="1" x14ac:dyDescent="0.2">
      <c r="A8995" s="224" t="str">
        <f t="shared" si="2696"/>
        <v/>
      </c>
      <c r="B8995" s="222" t="str">
        <f t="shared" si="2697"/>
        <v/>
      </c>
      <c r="C8995" s="223"/>
      <c r="D8995" s="224" t="str">
        <f t="shared" si="2698"/>
        <v/>
      </c>
      <c r="E8995" s="225"/>
      <c r="F8995" s="226">
        <f t="shared" si="2699"/>
        <v>0</v>
      </c>
      <c r="G8995" s="286">
        <f t="shared" si="2700"/>
        <v>0</v>
      </c>
    </row>
    <row r="8996" spans="1:7" s="229" customFormat="1" ht="24" customHeight="1" x14ac:dyDescent="0.2">
      <c r="A8996" s="224" t="str">
        <f t="shared" si="2696"/>
        <v/>
      </c>
      <c r="B8996" s="222" t="str">
        <f t="shared" si="2697"/>
        <v/>
      </c>
      <c r="C8996" s="223"/>
      <c r="D8996" s="224" t="str">
        <f t="shared" si="2698"/>
        <v/>
      </c>
      <c r="E8996" s="225"/>
      <c r="F8996" s="226">
        <f t="shared" si="2699"/>
        <v>0</v>
      </c>
      <c r="G8996" s="286">
        <f t="shared" si="2700"/>
        <v>0</v>
      </c>
    </row>
    <row r="8997" spans="1:7" ht="24" customHeight="1" x14ac:dyDescent="0.2">
      <c r="A8997" s="290"/>
      <c r="B8997" s="97"/>
      <c r="D8997" s="97"/>
      <c r="E8997" s="98"/>
      <c r="F8997" s="273" t="s">
        <v>33</v>
      </c>
      <c r="G8997" s="288">
        <f>SUBTOTAL(9,G8988:G8996)</f>
        <v>0</v>
      </c>
    </row>
    <row r="8998" spans="1:7" ht="24" customHeight="1" x14ac:dyDescent="0.2">
      <c r="A8998" s="291"/>
      <c r="B8998" s="97"/>
      <c r="D8998" s="97"/>
      <c r="E8998" s="98"/>
      <c r="G8998" s="289"/>
    </row>
    <row r="8999" spans="1:7" ht="24" customHeight="1" x14ac:dyDescent="0.2">
      <c r="A8999" s="292" t="str">
        <f>B8957</f>
        <v/>
      </c>
      <c r="B8999" s="293" t="str">
        <f>C8957</f>
        <v/>
      </c>
      <c r="C8999" s="104"/>
      <c r="D8999" s="104" t="s">
        <v>34</v>
      </c>
      <c r="E8999" s="105"/>
      <c r="F8999" s="295" t="s">
        <v>35</v>
      </c>
      <c r="G8999" s="294">
        <f>SUBTOTAL(9,G8962:G8998)</f>
        <v>0</v>
      </c>
    </row>
    <row r="9001" spans="1:7" ht="24" customHeight="1" x14ac:dyDescent="0.2">
      <c r="A9001" s="274" t="s">
        <v>37</v>
      </c>
      <c r="B9001" s="275"/>
      <c r="C9001" s="275"/>
      <c r="D9001" s="275"/>
      <c r="E9001" s="275"/>
      <c r="F9001" s="275"/>
      <c r="G9001" s="276"/>
    </row>
    <row r="9002" spans="1:7" ht="24" customHeight="1" x14ac:dyDescent="0.2">
      <c r="A9002" s="277" t="s">
        <v>602</v>
      </c>
      <c r="B9002" s="93" t="str">
        <f>Comitente</f>
        <v>DIRECCION PROVINCIAL DE ESPACIOS VERDES</v>
      </c>
      <c r="C9002" s="89"/>
      <c r="D9002" s="94"/>
      <c r="E9002" s="94"/>
      <c r="F9002" s="95"/>
      <c r="G9002" s="278"/>
    </row>
    <row r="9003" spans="1:7" ht="24" customHeight="1" x14ac:dyDescent="0.2">
      <c r="A9003" s="277" t="s">
        <v>603</v>
      </c>
      <c r="B9003" s="93">
        <f>Contratista</f>
        <v>0</v>
      </c>
      <c r="C9003" s="90"/>
      <c r="D9003" s="90"/>
      <c r="E9003" s="90"/>
      <c r="F9003" s="96"/>
      <c r="G9003" s="279"/>
    </row>
    <row r="9004" spans="1:7" ht="24" customHeight="1" x14ac:dyDescent="0.2">
      <c r="A9004" s="277" t="s">
        <v>24</v>
      </c>
      <c r="B9004" s="93" t="str">
        <f>Obra</f>
        <v>EXTRACCION DE MANGRULLO EXISTENTE, PROVISION DE NUEVO MANGRULLO Y REFUNCIONALIZACION DE JUEGOS DE NIÑOS EN PARQUE DE MAYO</v>
      </c>
      <c r="C9004" s="90"/>
      <c r="D9004" s="90"/>
      <c r="E9004" s="90"/>
      <c r="F9004" s="96" t="s">
        <v>38</v>
      </c>
      <c r="G9004" s="280">
        <f>Fecha_Base</f>
        <v>44865</v>
      </c>
    </row>
    <row r="9005" spans="1:7" ht="24" customHeight="1" x14ac:dyDescent="0.2">
      <c r="A9005" s="281" t="s">
        <v>601</v>
      </c>
      <c r="B9005" s="91" t="str">
        <f>Ubicación</f>
        <v>CAPITAL</v>
      </c>
      <c r="C9005" s="91"/>
      <c r="D9005" s="97"/>
      <c r="E9005" s="98"/>
      <c r="G9005" s="282"/>
    </row>
    <row r="9006" spans="1:7" ht="24" customHeight="1" x14ac:dyDescent="0.2">
      <c r="A9006" s="281" t="s">
        <v>39</v>
      </c>
      <c r="B9006" s="100" t="str">
        <f>IFERROR(VALUE(LEFT(B9007,FIND(".",B9007)-1)),"")</f>
        <v/>
      </c>
      <c r="C9006" s="92" t="str">
        <f>IFERROR(VLOOKUP(B9006,Tabla_CyP,2,FALSE),"")</f>
        <v/>
      </c>
      <c r="E9006" s="98"/>
      <c r="G9006" s="282"/>
    </row>
    <row r="9007" spans="1:7" ht="24" customHeight="1" x14ac:dyDescent="0.2">
      <c r="A9007" s="281" t="s">
        <v>25</v>
      </c>
      <c r="B9007" s="101" t="str">
        <f>IFERROR(VLOOKUP(COUNTIF($A$1:A9007,"ANALISIS DE PRECIOS"),Tabla_NumeroItem,2,FALSE),"")</f>
        <v/>
      </c>
      <c r="C9007" s="92" t="str">
        <f>IFERROR(VLOOKUP(B9007,Tabla_CyP,2,FALSE),"")</f>
        <v/>
      </c>
      <c r="D9007" s="97"/>
      <c r="E9007" s="98"/>
      <c r="F9007" s="96" t="s">
        <v>26</v>
      </c>
      <c r="G9007" s="283" t="str">
        <f>IFERROR(VLOOKUP(B9007,Tabla_CyP,4,FALSE),"")</f>
        <v/>
      </c>
    </row>
    <row r="9008" spans="1:7" ht="24" customHeight="1" x14ac:dyDescent="0.2">
      <c r="A9008" s="281"/>
      <c r="B9008" s="91"/>
      <c r="D9008" s="97"/>
      <c r="E9008" s="98"/>
      <c r="G9008" s="282"/>
    </row>
    <row r="9009" spans="1:123" ht="24" customHeight="1" x14ac:dyDescent="0.2">
      <c r="A9009" s="334" t="s">
        <v>507</v>
      </c>
      <c r="B9009" s="335"/>
      <c r="C9009" s="336" t="s">
        <v>0</v>
      </c>
      <c r="D9009" s="336" t="s">
        <v>27</v>
      </c>
      <c r="E9009" s="338" t="s">
        <v>28</v>
      </c>
      <c r="F9009" s="340" t="s">
        <v>29</v>
      </c>
      <c r="G9009" s="340" t="s">
        <v>30</v>
      </c>
    </row>
    <row r="9010" spans="1:123" s="97" customFormat="1" ht="24" customHeight="1" x14ac:dyDescent="0.2">
      <c r="A9010" s="102" t="s">
        <v>508</v>
      </c>
      <c r="B9010" s="102" t="s">
        <v>509</v>
      </c>
      <c r="C9010" s="337"/>
      <c r="D9010" s="337"/>
      <c r="E9010" s="339"/>
      <c r="F9010" s="341"/>
      <c r="G9010" s="341"/>
      <c r="H9010" s="230"/>
      <c r="I9010" s="230"/>
      <c r="J9010" s="230"/>
      <c r="K9010" s="230"/>
      <c r="L9010" s="230"/>
      <c r="M9010" s="230"/>
      <c r="N9010" s="230"/>
      <c r="O9010" s="230"/>
      <c r="P9010" s="230"/>
      <c r="Q9010" s="230"/>
      <c r="R9010" s="230"/>
      <c r="S9010" s="230"/>
      <c r="T9010" s="230"/>
      <c r="U9010" s="230"/>
      <c r="V9010" s="230"/>
      <c r="W9010" s="230"/>
      <c r="X9010" s="230"/>
      <c r="Y9010" s="230"/>
      <c r="Z9010" s="230"/>
      <c r="AA9010" s="230"/>
      <c r="AB9010" s="230"/>
      <c r="AC9010" s="230"/>
      <c r="AD9010" s="230"/>
      <c r="AE9010" s="230"/>
      <c r="AF9010" s="230"/>
      <c r="AG9010" s="230"/>
      <c r="AH9010" s="230"/>
      <c r="AI9010" s="230"/>
      <c r="AJ9010" s="230"/>
      <c r="AK9010" s="230"/>
      <c r="AL9010" s="230"/>
      <c r="AM9010" s="230"/>
      <c r="AN9010" s="230"/>
      <c r="AO9010" s="230"/>
      <c r="AP9010" s="230"/>
      <c r="AQ9010" s="230"/>
      <c r="AR9010" s="230"/>
      <c r="AS9010" s="230"/>
      <c r="AT9010" s="230"/>
      <c r="AU9010" s="230"/>
      <c r="AV9010" s="230"/>
      <c r="AW9010" s="230"/>
      <c r="AX9010" s="230"/>
      <c r="AY9010" s="230"/>
      <c r="AZ9010" s="230"/>
      <c r="BA9010" s="230"/>
      <c r="BB9010" s="230"/>
      <c r="BC9010" s="230"/>
      <c r="BD9010" s="230"/>
      <c r="BE9010" s="230"/>
      <c r="BF9010" s="230"/>
      <c r="BG9010" s="230"/>
      <c r="BH9010" s="230"/>
      <c r="BI9010" s="230"/>
      <c r="BJ9010" s="230"/>
      <c r="BK9010" s="230"/>
      <c r="BL9010" s="230"/>
      <c r="BM9010" s="230"/>
      <c r="BN9010" s="230"/>
      <c r="BO9010" s="230"/>
      <c r="BP9010" s="230"/>
      <c r="BQ9010" s="230"/>
      <c r="BR9010" s="230"/>
      <c r="BS9010" s="230"/>
      <c r="BT9010" s="230"/>
      <c r="BU9010" s="230"/>
      <c r="BV9010" s="230"/>
      <c r="BW9010" s="230"/>
      <c r="BX9010" s="230"/>
      <c r="BY9010" s="230"/>
      <c r="BZ9010" s="230"/>
      <c r="CA9010" s="230"/>
      <c r="CB9010" s="230"/>
      <c r="CC9010" s="230"/>
      <c r="CD9010" s="230"/>
      <c r="CE9010" s="230"/>
      <c r="CF9010" s="230"/>
      <c r="CG9010" s="230"/>
      <c r="CH9010" s="230"/>
      <c r="CI9010" s="230"/>
      <c r="CJ9010" s="230"/>
      <c r="CK9010" s="230"/>
      <c r="CL9010" s="230"/>
      <c r="CM9010" s="230"/>
      <c r="CN9010" s="230"/>
      <c r="CO9010" s="230"/>
      <c r="CP9010" s="230"/>
      <c r="CQ9010" s="230"/>
      <c r="CR9010" s="230"/>
      <c r="CS9010" s="230"/>
      <c r="CT9010" s="230"/>
      <c r="CU9010" s="230"/>
      <c r="CV9010" s="230"/>
      <c r="CW9010" s="230"/>
      <c r="CX9010" s="230"/>
      <c r="CY9010" s="230"/>
      <c r="CZ9010" s="230"/>
      <c r="DA9010" s="230"/>
      <c r="DB9010" s="230"/>
      <c r="DC9010" s="230"/>
      <c r="DD9010" s="230"/>
      <c r="DE9010" s="230"/>
      <c r="DF9010" s="230"/>
      <c r="DG9010" s="230"/>
      <c r="DH9010" s="230"/>
      <c r="DI9010" s="230"/>
      <c r="DJ9010" s="230"/>
      <c r="DK9010" s="230"/>
      <c r="DL9010" s="230"/>
      <c r="DM9010" s="230"/>
      <c r="DN9010" s="230"/>
      <c r="DO9010" s="230"/>
      <c r="DP9010" s="230"/>
      <c r="DQ9010" s="230"/>
      <c r="DR9010" s="230"/>
      <c r="DS9010" s="230"/>
    </row>
    <row r="9011" spans="1:123" ht="24" customHeight="1" x14ac:dyDescent="0.2">
      <c r="A9011" s="284"/>
      <c r="B9011" s="103"/>
      <c r="C9011" s="143" t="s">
        <v>604</v>
      </c>
      <c r="D9011" s="104"/>
      <c r="E9011" s="105"/>
      <c r="F9011" s="106"/>
      <c r="G9011" s="285"/>
    </row>
    <row r="9012" spans="1:123" s="229" customFormat="1" ht="24" customHeight="1" x14ac:dyDescent="0.2">
      <c r="A9012" s="224" t="str">
        <f t="shared" ref="A9012:A9025" si="2701">IFERROR(VLOOKUP(C9012,Tabla_Insumos,4,FALSE),"")</f>
        <v/>
      </c>
      <c r="B9012" s="222" t="str">
        <f>IFERROR(VLOOKUP(C9012,Tabla_Insumos,5,FALSE),"")</f>
        <v/>
      </c>
      <c r="C9012" s="223"/>
      <c r="D9012" s="224" t="str">
        <f t="shared" ref="D9012:D9025" si="2702">IFERROR(VLOOKUP(C9012,Tabla_Insumos,2,FALSE),"")</f>
        <v/>
      </c>
      <c r="E9012" s="225"/>
      <c r="F9012" s="226">
        <f t="shared" ref="F9012:F9025" si="2703">IFERROR(VLOOKUP(C9012,Tabla_Insumos,3,FALSE),0)</f>
        <v>0</v>
      </c>
      <c r="G9012" s="286">
        <f>ROUND(E9012*F9012,2)</f>
        <v>0</v>
      </c>
    </row>
    <row r="9013" spans="1:123" s="229" customFormat="1" ht="24" customHeight="1" x14ac:dyDescent="0.2">
      <c r="A9013" s="224" t="str">
        <f t="shared" si="2701"/>
        <v/>
      </c>
      <c r="B9013" s="222" t="str">
        <f t="shared" ref="B9013:B9025" si="2704">IFERROR(VLOOKUP(C9013,Tabla_Insumos,5,FALSE),"")</f>
        <v/>
      </c>
      <c r="C9013" s="223"/>
      <c r="D9013" s="224" t="str">
        <f t="shared" si="2702"/>
        <v/>
      </c>
      <c r="E9013" s="225"/>
      <c r="F9013" s="226">
        <f t="shared" si="2703"/>
        <v>0</v>
      </c>
      <c r="G9013" s="286">
        <f t="shared" ref="G9013:G9025" si="2705">ROUND(E9013*F9013,2)</f>
        <v>0</v>
      </c>
    </row>
    <row r="9014" spans="1:123" s="229" customFormat="1" ht="24" customHeight="1" x14ac:dyDescent="0.2">
      <c r="A9014" s="224" t="str">
        <f t="shared" si="2701"/>
        <v/>
      </c>
      <c r="B9014" s="222" t="str">
        <f t="shared" si="2704"/>
        <v/>
      </c>
      <c r="C9014" s="223"/>
      <c r="D9014" s="224" t="str">
        <f t="shared" si="2702"/>
        <v/>
      </c>
      <c r="E9014" s="225"/>
      <c r="F9014" s="226">
        <f t="shared" si="2703"/>
        <v>0</v>
      </c>
      <c r="G9014" s="286">
        <f t="shared" si="2705"/>
        <v>0</v>
      </c>
    </row>
    <row r="9015" spans="1:123" s="229" customFormat="1" ht="24" customHeight="1" x14ac:dyDescent="0.2">
      <c r="A9015" s="224" t="str">
        <f t="shared" si="2701"/>
        <v/>
      </c>
      <c r="B9015" s="222" t="str">
        <f t="shared" si="2704"/>
        <v/>
      </c>
      <c r="C9015" s="223"/>
      <c r="D9015" s="224" t="str">
        <f t="shared" si="2702"/>
        <v/>
      </c>
      <c r="E9015" s="225"/>
      <c r="F9015" s="226">
        <f t="shared" si="2703"/>
        <v>0</v>
      </c>
      <c r="G9015" s="286">
        <f t="shared" si="2705"/>
        <v>0</v>
      </c>
    </row>
    <row r="9016" spans="1:123" s="229" customFormat="1" ht="24" customHeight="1" x14ac:dyDescent="0.2">
      <c r="A9016" s="224" t="str">
        <f t="shared" si="2701"/>
        <v/>
      </c>
      <c r="B9016" s="222" t="str">
        <f t="shared" si="2704"/>
        <v/>
      </c>
      <c r="C9016" s="223"/>
      <c r="D9016" s="224" t="str">
        <f t="shared" si="2702"/>
        <v/>
      </c>
      <c r="E9016" s="225"/>
      <c r="F9016" s="226">
        <f t="shared" si="2703"/>
        <v>0</v>
      </c>
      <c r="G9016" s="286">
        <f t="shared" si="2705"/>
        <v>0</v>
      </c>
    </row>
    <row r="9017" spans="1:123" s="229" customFormat="1" ht="24" customHeight="1" x14ac:dyDescent="0.2">
      <c r="A9017" s="224" t="str">
        <f t="shared" si="2701"/>
        <v/>
      </c>
      <c r="B9017" s="222" t="str">
        <f t="shared" si="2704"/>
        <v/>
      </c>
      <c r="C9017" s="223"/>
      <c r="D9017" s="224" t="str">
        <f t="shared" si="2702"/>
        <v/>
      </c>
      <c r="E9017" s="225"/>
      <c r="F9017" s="226">
        <f t="shared" si="2703"/>
        <v>0</v>
      </c>
      <c r="G9017" s="286">
        <f t="shared" si="2705"/>
        <v>0</v>
      </c>
    </row>
    <row r="9018" spans="1:123" s="229" customFormat="1" ht="24" customHeight="1" x14ac:dyDescent="0.2">
      <c r="A9018" s="224" t="str">
        <f t="shared" si="2701"/>
        <v/>
      </c>
      <c r="B9018" s="222" t="str">
        <f t="shared" si="2704"/>
        <v/>
      </c>
      <c r="C9018" s="223"/>
      <c r="D9018" s="224" t="str">
        <f t="shared" si="2702"/>
        <v/>
      </c>
      <c r="E9018" s="225"/>
      <c r="F9018" s="226">
        <f t="shared" si="2703"/>
        <v>0</v>
      </c>
      <c r="G9018" s="286">
        <f t="shared" si="2705"/>
        <v>0</v>
      </c>
    </row>
    <row r="9019" spans="1:123" s="229" customFormat="1" ht="24" customHeight="1" x14ac:dyDescent="0.2">
      <c r="A9019" s="224" t="str">
        <f t="shared" si="2701"/>
        <v/>
      </c>
      <c r="B9019" s="222" t="str">
        <f t="shared" si="2704"/>
        <v/>
      </c>
      <c r="C9019" s="223"/>
      <c r="D9019" s="224" t="str">
        <f t="shared" si="2702"/>
        <v/>
      </c>
      <c r="E9019" s="225"/>
      <c r="F9019" s="226">
        <f t="shared" si="2703"/>
        <v>0</v>
      </c>
      <c r="G9019" s="286">
        <f t="shared" si="2705"/>
        <v>0</v>
      </c>
    </row>
    <row r="9020" spans="1:123" s="229" customFormat="1" ht="24" customHeight="1" x14ac:dyDescent="0.2">
      <c r="A9020" s="224" t="str">
        <f t="shared" si="2701"/>
        <v/>
      </c>
      <c r="B9020" s="222" t="str">
        <f t="shared" si="2704"/>
        <v/>
      </c>
      <c r="C9020" s="223"/>
      <c r="D9020" s="224" t="str">
        <f t="shared" si="2702"/>
        <v/>
      </c>
      <c r="E9020" s="225"/>
      <c r="F9020" s="226">
        <f t="shared" si="2703"/>
        <v>0</v>
      </c>
      <c r="G9020" s="286">
        <f t="shared" si="2705"/>
        <v>0</v>
      </c>
    </row>
    <row r="9021" spans="1:123" s="229" customFormat="1" ht="24" customHeight="1" x14ac:dyDescent="0.2">
      <c r="A9021" s="224" t="str">
        <f t="shared" si="2701"/>
        <v/>
      </c>
      <c r="B9021" s="222" t="str">
        <f t="shared" si="2704"/>
        <v/>
      </c>
      <c r="C9021" s="223"/>
      <c r="D9021" s="224" t="str">
        <f t="shared" si="2702"/>
        <v/>
      </c>
      <c r="E9021" s="225"/>
      <c r="F9021" s="226">
        <f t="shared" si="2703"/>
        <v>0</v>
      </c>
      <c r="G9021" s="286">
        <f t="shared" si="2705"/>
        <v>0</v>
      </c>
    </row>
    <row r="9022" spans="1:123" s="229" customFormat="1" ht="24" customHeight="1" x14ac:dyDescent="0.2">
      <c r="A9022" s="224" t="str">
        <f t="shared" si="2701"/>
        <v/>
      </c>
      <c r="B9022" s="222" t="str">
        <f t="shared" si="2704"/>
        <v/>
      </c>
      <c r="C9022" s="223"/>
      <c r="D9022" s="224" t="str">
        <f t="shared" si="2702"/>
        <v/>
      </c>
      <c r="E9022" s="225"/>
      <c r="F9022" s="226">
        <f t="shared" si="2703"/>
        <v>0</v>
      </c>
      <c r="G9022" s="286">
        <f t="shared" si="2705"/>
        <v>0</v>
      </c>
    </row>
    <row r="9023" spans="1:123" s="229" customFormat="1" ht="24" customHeight="1" x14ac:dyDescent="0.2">
      <c r="A9023" s="224" t="str">
        <f t="shared" si="2701"/>
        <v/>
      </c>
      <c r="B9023" s="222" t="str">
        <f t="shared" si="2704"/>
        <v/>
      </c>
      <c r="C9023" s="223"/>
      <c r="D9023" s="224" t="str">
        <f t="shared" si="2702"/>
        <v/>
      </c>
      <c r="E9023" s="225"/>
      <c r="F9023" s="226">
        <f t="shared" si="2703"/>
        <v>0</v>
      </c>
      <c r="G9023" s="286">
        <f t="shared" si="2705"/>
        <v>0</v>
      </c>
    </row>
    <row r="9024" spans="1:123" s="229" customFormat="1" ht="24" customHeight="1" x14ac:dyDescent="0.2">
      <c r="A9024" s="224" t="str">
        <f t="shared" si="2701"/>
        <v/>
      </c>
      <c r="B9024" s="222" t="str">
        <f t="shared" si="2704"/>
        <v/>
      </c>
      <c r="C9024" s="223"/>
      <c r="D9024" s="224" t="str">
        <f t="shared" si="2702"/>
        <v/>
      </c>
      <c r="E9024" s="225"/>
      <c r="F9024" s="226">
        <f t="shared" si="2703"/>
        <v>0</v>
      </c>
      <c r="G9024" s="286">
        <f t="shared" si="2705"/>
        <v>0</v>
      </c>
    </row>
    <row r="9025" spans="1:7" s="229" customFormat="1" ht="24" customHeight="1" x14ac:dyDescent="0.2">
      <c r="A9025" s="224" t="str">
        <f t="shared" si="2701"/>
        <v/>
      </c>
      <c r="B9025" s="222" t="str">
        <f t="shared" si="2704"/>
        <v/>
      </c>
      <c r="C9025" s="223"/>
      <c r="D9025" s="224" t="str">
        <f t="shared" si="2702"/>
        <v/>
      </c>
      <c r="E9025" s="225"/>
      <c r="F9025" s="227">
        <f t="shared" si="2703"/>
        <v>0</v>
      </c>
      <c r="G9025" s="286">
        <f t="shared" si="2705"/>
        <v>0</v>
      </c>
    </row>
    <row r="9026" spans="1:7" ht="24" customHeight="1" x14ac:dyDescent="0.2">
      <c r="A9026" s="287"/>
      <c r="D9026" s="97"/>
      <c r="E9026" s="98"/>
      <c r="F9026" s="273" t="s">
        <v>31</v>
      </c>
      <c r="G9026" s="288">
        <f>SUBTOTAL(9,G9012:G9025)</f>
        <v>0</v>
      </c>
    </row>
    <row r="9027" spans="1:7" ht="24" customHeight="1" x14ac:dyDescent="0.2">
      <c r="A9027" s="287"/>
      <c r="C9027" s="107" t="s">
        <v>605</v>
      </c>
      <c r="D9027" s="97"/>
      <c r="E9027" s="98"/>
      <c r="G9027" s="289"/>
    </row>
    <row r="9028" spans="1:7" s="229" customFormat="1" ht="24" customHeight="1" x14ac:dyDescent="0.2">
      <c r="A9028" s="224" t="str">
        <f t="shared" ref="A9028:A9035" si="2706">IFERROR(VLOOKUP(C9028,Tabla_Insumos,4,FALSE),"")</f>
        <v/>
      </c>
      <c r="B9028" s="222">
        <f t="shared" ref="B9028:B9035" si="2707">IFERROR(VLOOKUP(A9028,Tabla_Indices,5,FALSE),"")</f>
        <v>0</v>
      </c>
      <c r="C9028" s="223"/>
      <c r="D9028" s="224" t="str">
        <f t="shared" ref="D9028:D9035" si="2708">IFERROR(VLOOKUP(C9028,Tabla_Insumos,2,FALSE),"")</f>
        <v/>
      </c>
      <c r="E9028" s="225"/>
      <c r="F9028" s="228">
        <f t="shared" ref="F9028:F9035" si="2709">IFERROR(VLOOKUP(C9028,Tabla_Insumos,3,FALSE),0)</f>
        <v>0</v>
      </c>
      <c r="G9028" s="286">
        <f>ROUND(E9028*F9028,2)</f>
        <v>0</v>
      </c>
    </row>
    <row r="9029" spans="1:7" s="229" customFormat="1" ht="24" customHeight="1" x14ac:dyDescent="0.2">
      <c r="A9029" s="224" t="str">
        <f t="shared" si="2706"/>
        <v/>
      </c>
      <c r="B9029" s="222">
        <f t="shared" si="2707"/>
        <v>0</v>
      </c>
      <c r="C9029" s="223"/>
      <c r="D9029" s="224" t="str">
        <f t="shared" si="2708"/>
        <v/>
      </c>
      <c r="E9029" s="225"/>
      <c r="F9029" s="228">
        <f t="shared" si="2709"/>
        <v>0</v>
      </c>
      <c r="G9029" s="286">
        <f>ROUND(E9029*F9029,2)</f>
        <v>0</v>
      </c>
    </row>
    <row r="9030" spans="1:7" s="229" customFormat="1" ht="24" customHeight="1" x14ac:dyDescent="0.2">
      <c r="A9030" s="224" t="str">
        <f t="shared" si="2706"/>
        <v/>
      </c>
      <c r="B9030" s="222">
        <f t="shared" si="2707"/>
        <v>0</v>
      </c>
      <c r="C9030" s="223"/>
      <c r="D9030" s="224" t="str">
        <f t="shared" si="2708"/>
        <v/>
      </c>
      <c r="E9030" s="225"/>
      <c r="F9030" s="228">
        <f t="shared" si="2709"/>
        <v>0</v>
      </c>
      <c r="G9030" s="286">
        <f t="shared" ref="G9030:G9035" si="2710">ROUND(E9030*F9030,2)</f>
        <v>0</v>
      </c>
    </row>
    <row r="9031" spans="1:7" s="229" customFormat="1" ht="24" customHeight="1" x14ac:dyDescent="0.2">
      <c r="A9031" s="224" t="str">
        <f t="shared" si="2706"/>
        <v/>
      </c>
      <c r="B9031" s="222">
        <f t="shared" si="2707"/>
        <v>0</v>
      </c>
      <c r="C9031" s="223"/>
      <c r="D9031" s="224" t="str">
        <f t="shared" si="2708"/>
        <v/>
      </c>
      <c r="E9031" s="225"/>
      <c r="F9031" s="228">
        <f t="shared" si="2709"/>
        <v>0</v>
      </c>
      <c r="G9031" s="286">
        <f t="shared" si="2710"/>
        <v>0</v>
      </c>
    </row>
    <row r="9032" spans="1:7" s="229" customFormat="1" ht="24" customHeight="1" x14ac:dyDescent="0.2">
      <c r="A9032" s="224" t="str">
        <f t="shared" si="2706"/>
        <v/>
      </c>
      <c r="B9032" s="222">
        <f t="shared" si="2707"/>
        <v>0</v>
      </c>
      <c r="C9032" s="223"/>
      <c r="D9032" s="224" t="str">
        <f t="shared" si="2708"/>
        <v/>
      </c>
      <c r="E9032" s="225"/>
      <c r="F9032" s="226">
        <f t="shared" si="2709"/>
        <v>0</v>
      </c>
      <c r="G9032" s="286">
        <f t="shared" si="2710"/>
        <v>0</v>
      </c>
    </row>
    <row r="9033" spans="1:7" s="229" customFormat="1" ht="24" customHeight="1" x14ac:dyDescent="0.2">
      <c r="A9033" s="224" t="str">
        <f t="shared" si="2706"/>
        <v/>
      </c>
      <c r="B9033" s="222">
        <f t="shared" si="2707"/>
        <v>0</v>
      </c>
      <c r="C9033" s="223"/>
      <c r="D9033" s="224" t="str">
        <f t="shared" si="2708"/>
        <v/>
      </c>
      <c r="E9033" s="225"/>
      <c r="F9033" s="226">
        <f t="shared" si="2709"/>
        <v>0</v>
      </c>
      <c r="G9033" s="286">
        <f t="shared" si="2710"/>
        <v>0</v>
      </c>
    </row>
    <row r="9034" spans="1:7" s="229" customFormat="1" ht="24" customHeight="1" x14ac:dyDescent="0.2">
      <c r="A9034" s="224" t="str">
        <f t="shared" si="2706"/>
        <v/>
      </c>
      <c r="B9034" s="222">
        <f t="shared" si="2707"/>
        <v>0</v>
      </c>
      <c r="C9034" s="223"/>
      <c r="D9034" s="224" t="str">
        <f t="shared" si="2708"/>
        <v/>
      </c>
      <c r="E9034" s="225"/>
      <c r="F9034" s="226">
        <f t="shared" si="2709"/>
        <v>0</v>
      </c>
      <c r="G9034" s="286">
        <f t="shared" si="2710"/>
        <v>0</v>
      </c>
    </row>
    <row r="9035" spans="1:7" s="229" customFormat="1" ht="24" customHeight="1" x14ac:dyDescent="0.2">
      <c r="A9035" s="224" t="str">
        <f t="shared" si="2706"/>
        <v/>
      </c>
      <c r="B9035" s="222">
        <f t="shared" si="2707"/>
        <v>0</v>
      </c>
      <c r="C9035" s="223"/>
      <c r="D9035" s="224" t="str">
        <f t="shared" si="2708"/>
        <v/>
      </c>
      <c r="E9035" s="225"/>
      <c r="F9035" s="226">
        <f t="shared" si="2709"/>
        <v>0</v>
      </c>
      <c r="G9035" s="286">
        <f t="shared" si="2710"/>
        <v>0</v>
      </c>
    </row>
    <row r="9036" spans="1:7" ht="24" customHeight="1" x14ac:dyDescent="0.2">
      <c r="A9036" s="287"/>
      <c r="D9036" s="97"/>
      <c r="E9036" s="98"/>
      <c r="F9036" s="273" t="s">
        <v>32</v>
      </c>
      <c r="G9036" s="288">
        <f>SUBTOTAL(9,G9028:G9035)</f>
        <v>0</v>
      </c>
    </row>
    <row r="9037" spans="1:7" ht="24" customHeight="1" x14ac:dyDescent="0.2">
      <c r="A9037" s="287"/>
      <c r="C9037" s="107" t="s">
        <v>606</v>
      </c>
      <c r="D9037" s="97"/>
      <c r="E9037" s="98"/>
      <c r="G9037" s="289"/>
    </row>
    <row r="9038" spans="1:7" s="229" customFormat="1" ht="24" customHeight="1" x14ac:dyDescent="0.2">
      <c r="A9038" s="224" t="str">
        <f t="shared" ref="A9038:A9046" si="2711">IFERROR(VLOOKUP(C9038,Tabla_Insumos,4,FALSE),"")</f>
        <v/>
      </c>
      <c r="B9038" s="222" t="str">
        <f t="shared" ref="B9038:B9046" si="2712">IFERROR(VLOOKUP(C9038,Tabla_Insumos,5,FALSE),"")</f>
        <v/>
      </c>
      <c r="C9038" s="223"/>
      <c r="D9038" s="224" t="str">
        <f t="shared" ref="D9038:D9046" si="2713">IFERROR(VLOOKUP(C9038,Tabla_Insumos,2,FALSE),"")</f>
        <v/>
      </c>
      <c r="E9038" s="225"/>
      <c r="F9038" s="226">
        <f t="shared" ref="F9038:F9046" si="2714">IFERROR(VLOOKUP(C9038,Tabla_Insumos,3,FALSE),0)</f>
        <v>0</v>
      </c>
      <c r="G9038" s="286">
        <f t="shared" ref="G9038:G9046" si="2715">ROUND(E9038*F9038,2)</f>
        <v>0</v>
      </c>
    </row>
    <row r="9039" spans="1:7" s="229" customFormat="1" ht="24" customHeight="1" x14ac:dyDescent="0.2">
      <c r="A9039" s="224" t="str">
        <f t="shared" si="2711"/>
        <v/>
      </c>
      <c r="B9039" s="222" t="str">
        <f t="shared" si="2712"/>
        <v/>
      </c>
      <c r="C9039" s="223"/>
      <c r="D9039" s="224" t="str">
        <f t="shared" si="2713"/>
        <v/>
      </c>
      <c r="E9039" s="225"/>
      <c r="F9039" s="226">
        <f t="shared" si="2714"/>
        <v>0</v>
      </c>
      <c r="G9039" s="286">
        <f t="shared" si="2715"/>
        <v>0</v>
      </c>
    </row>
    <row r="9040" spans="1:7" s="229" customFormat="1" ht="24" customHeight="1" x14ac:dyDescent="0.2">
      <c r="A9040" s="224" t="str">
        <f t="shared" si="2711"/>
        <v/>
      </c>
      <c r="B9040" s="222" t="str">
        <f t="shared" si="2712"/>
        <v/>
      </c>
      <c r="C9040" s="223"/>
      <c r="D9040" s="224" t="str">
        <f t="shared" si="2713"/>
        <v/>
      </c>
      <c r="E9040" s="225"/>
      <c r="F9040" s="226">
        <f t="shared" si="2714"/>
        <v>0</v>
      </c>
      <c r="G9040" s="286">
        <f t="shared" si="2715"/>
        <v>0</v>
      </c>
    </row>
    <row r="9041" spans="1:7" s="229" customFormat="1" ht="24" customHeight="1" x14ac:dyDescent="0.2">
      <c r="A9041" s="224" t="str">
        <f t="shared" si="2711"/>
        <v/>
      </c>
      <c r="B9041" s="222" t="str">
        <f t="shared" si="2712"/>
        <v/>
      </c>
      <c r="C9041" s="223"/>
      <c r="D9041" s="224" t="str">
        <f t="shared" si="2713"/>
        <v/>
      </c>
      <c r="E9041" s="225"/>
      <c r="F9041" s="226">
        <f t="shared" si="2714"/>
        <v>0</v>
      </c>
      <c r="G9041" s="286">
        <f t="shared" si="2715"/>
        <v>0</v>
      </c>
    </row>
    <row r="9042" spans="1:7" s="229" customFormat="1" ht="24" customHeight="1" x14ac:dyDescent="0.2">
      <c r="A9042" s="224" t="str">
        <f t="shared" si="2711"/>
        <v/>
      </c>
      <c r="B9042" s="222" t="str">
        <f t="shared" si="2712"/>
        <v/>
      </c>
      <c r="C9042" s="223"/>
      <c r="D9042" s="224" t="str">
        <f t="shared" si="2713"/>
        <v/>
      </c>
      <c r="E9042" s="225"/>
      <c r="F9042" s="226">
        <f t="shared" si="2714"/>
        <v>0</v>
      </c>
      <c r="G9042" s="286">
        <f t="shared" si="2715"/>
        <v>0</v>
      </c>
    </row>
    <row r="9043" spans="1:7" s="229" customFormat="1" ht="24" customHeight="1" x14ac:dyDescent="0.2">
      <c r="A9043" s="224" t="str">
        <f t="shared" si="2711"/>
        <v/>
      </c>
      <c r="B9043" s="222" t="str">
        <f t="shared" si="2712"/>
        <v/>
      </c>
      <c r="C9043" s="223"/>
      <c r="D9043" s="224" t="str">
        <f t="shared" si="2713"/>
        <v/>
      </c>
      <c r="E9043" s="225"/>
      <c r="F9043" s="226">
        <f t="shared" si="2714"/>
        <v>0</v>
      </c>
      <c r="G9043" s="286">
        <f t="shared" si="2715"/>
        <v>0</v>
      </c>
    </row>
    <row r="9044" spans="1:7" s="229" customFormat="1" ht="24" customHeight="1" x14ac:dyDescent="0.2">
      <c r="A9044" s="224" t="str">
        <f t="shared" si="2711"/>
        <v/>
      </c>
      <c r="B9044" s="222" t="str">
        <f t="shared" si="2712"/>
        <v/>
      </c>
      <c r="C9044" s="223"/>
      <c r="D9044" s="224" t="str">
        <f t="shared" si="2713"/>
        <v/>
      </c>
      <c r="E9044" s="225"/>
      <c r="F9044" s="226">
        <f t="shared" si="2714"/>
        <v>0</v>
      </c>
      <c r="G9044" s="286">
        <f t="shared" si="2715"/>
        <v>0</v>
      </c>
    </row>
    <row r="9045" spans="1:7" s="229" customFormat="1" ht="24" customHeight="1" x14ac:dyDescent="0.2">
      <c r="A9045" s="224" t="str">
        <f t="shared" si="2711"/>
        <v/>
      </c>
      <c r="B9045" s="222" t="str">
        <f t="shared" si="2712"/>
        <v/>
      </c>
      <c r="C9045" s="223"/>
      <c r="D9045" s="224" t="str">
        <f t="shared" si="2713"/>
        <v/>
      </c>
      <c r="E9045" s="225"/>
      <c r="F9045" s="226">
        <f t="shared" si="2714"/>
        <v>0</v>
      </c>
      <c r="G9045" s="286">
        <f t="shared" si="2715"/>
        <v>0</v>
      </c>
    </row>
    <row r="9046" spans="1:7" s="229" customFormat="1" ht="24" customHeight="1" x14ac:dyDescent="0.2">
      <c r="A9046" s="224" t="str">
        <f t="shared" si="2711"/>
        <v/>
      </c>
      <c r="B9046" s="222" t="str">
        <f t="shared" si="2712"/>
        <v/>
      </c>
      <c r="C9046" s="223"/>
      <c r="D9046" s="224" t="str">
        <f t="shared" si="2713"/>
        <v/>
      </c>
      <c r="E9046" s="225"/>
      <c r="F9046" s="226">
        <f t="shared" si="2714"/>
        <v>0</v>
      </c>
      <c r="G9046" s="286">
        <f t="shared" si="2715"/>
        <v>0</v>
      </c>
    </row>
    <row r="9047" spans="1:7" ht="24" customHeight="1" x14ac:dyDescent="0.2">
      <c r="A9047" s="290"/>
      <c r="B9047" s="97"/>
      <c r="D9047" s="97"/>
      <c r="E9047" s="98"/>
      <c r="F9047" s="273" t="s">
        <v>33</v>
      </c>
      <c r="G9047" s="288">
        <f>SUBTOTAL(9,G9038:G9046)</f>
        <v>0</v>
      </c>
    </row>
    <row r="9048" spans="1:7" ht="24" customHeight="1" x14ac:dyDescent="0.2">
      <c r="A9048" s="291"/>
      <c r="B9048" s="97"/>
      <c r="D9048" s="97"/>
      <c r="E9048" s="98"/>
      <c r="G9048" s="289"/>
    </row>
    <row r="9049" spans="1:7" ht="24" customHeight="1" x14ac:dyDescent="0.2">
      <c r="A9049" s="292" t="str">
        <f>B9007</f>
        <v/>
      </c>
      <c r="B9049" s="293" t="str">
        <f>C9007</f>
        <v/>
      </c>
      <c r="C9049" s="104"/>
      <c r="D9049" s="104" t="s">
        <v>34</v>
      </c>
      <c r="E9049" s="105"/>
      <c r="F9049" s="295" t="s">
        <v>35</v>
      </c>
      <c r="G9049" s="294">
        <f>SUBTOTAL(9,G9012:G9048)</f>
        <v>0</v>
      </c>
    </row>
    <row r="9051" spans="1:7" ht="24" customHeight="1" x14ac:dyDescent="0.2">
      <c r="A9051" s="274" t="s">
        <v>37</v>
      </c>
      <c r="B9051" s="275"/>
      <c r="C9051" s="275"/>
      <c r="D9051" s="275"/>
      <c r="E9051" s="275"/>
      <c r="F9051" s="275"/>
      <c r="G9051" s="276"/>
    </row>
    <row r="9052" spans="1:7" ht="24" customHeight="1" x14ac:dyDescent="0.2">
      <c r="A9052" s="277" t="s">
        <v>602</v>
      </c>
      <c r="B9052" s="93" t="str">
        <f>Comitente</f>
        <v>DIRECCION PROVINCIAL DE ESPACIOS VERDES</v>
      </c>
      <c r="C9052" s="89"/>
      <c r="D9052" s="94"/>
      <c r="E9052" s="94"/>
      <c r="F9052" s="95"/>
      <c r="G9052" s="278"/>
    </row>
    <row r="9053" spans="1:7" ht="24" customHeight="1" x14ac:dyDescent="0.2">
      <c r="A9053" s="277" t="s">
        <v>603</v>
      </c>
      <c r="B9053" s="93">
        <f>Contratista</f>
        <v>0</v>
      </c>
      <c r="C9053" s="90"/>
      <c r="D9053" s="90"/>
      <c r="E9053" s="90"/>
      <c r="F9053" s="96"/>
      <c r="G9053" s="279"/>
    </row>
    <row r="9054" spans="1:7" ht="24" customHeight="1" x14ac:dyDescent="0.2">
      <c r="A9054" s="277" t="s">
        <v>24</v>
      </c>
      <c r="B9054" s="93" t="str">
        <f>Obra</f>
        <v>EXTRACCION DE MANGRULLO EXISTENTE, PROVISION DE NUEVO MANGRULLO Y REFUNCIONALIZACION DE JUEGOS DE NIÑOS EN PARQUE DE MAYO</v>
      </c>
      <c r="C9054" s="90"/>
      <c r="D9054" s="90"/>
      <c r="E9054" s="90"/>
      <c r="F9054" s="96" t="s">
        <v>38</v>
      </c>
      <c r="G9054" s="280">
        <f>Fecha_Base</f>
        <v>44865</v>
      </c>
    </row>
    <row r="9055" spans="1:7" ht="24" customHeight="1" x14ac:dyDescent="0.2">
      <c r="A9055" s="281" t="s">
        <v>601</v>
      </c>
      <c r="B9055" s="91" t="str">
        <f>Ubicación</f>
        <v>CAPITAL</v>
      </c>
      <c r="C9055" s="91"/>
      <c r="D9055" s="97"/>
      <c r="E9055" s="98"/>
      <c r="G9055" s="282"/>
    </row>
    <row r="9056" spans="1:7" ht="24" customHeight="1" x14ac:dyDescent="0.2">
      <c r="A9056" s="281" t="s">
        <v>39</v>
      </c>
      <c r="B9056" s="100" t="str">
        <f>IFERROR(VALUE(LEFT(B9057,FIND(".",B9057)-1)),"")</f>
        <v/>
      </c>
      <c r="C9056" s="92" t="str">
        <f>IFERROR(VLOOKUP(B9056,Tabla_CyP,2,FALSE),"")</f>
        <v/>
      </c>
      <c r="E9056" s="98"/>
      <c r="G9056" s="282"/>
    </row>
    <row r="9057" spans="1:123" ht="24" customHeight="1" x14ac:dyDescent="0.2">
      <c r="A9057" s="281" t="s">
        <v>25</v>
      </c>
      <c r="B9057" s="101" t="str">
        <f>IFERROR(VLOOKUP(COUNTIF($A$1:A9057,"ANALISIS DE PRECIOS"),Tabla_NumeroItem,2,FALSE),"")</f>
        <v/>
      </c>
      <c r="C9057" s="92" t="str">
        <f>IFERROR(VLOOKUP(B9057,Tabla_CyP,2,FALSE),"")</f>
        <v/>
      </c>
      <c r="D9057" s="97"/>
      <c r="E9057" s="98"/>
      <c r="F9057" s="96" t="s">
        <v>26</v>
      </c>
      <c r="G9057" s="283" t="str">
        <f>IFERROR(VLOOKUP(B9057,Tabla_CyP,4,FALSE),"")</f>
        <v/>
      </c>
    </row>
    <row r="9058" spans="1:123" ht="24" customHeight="1" x14ac:dyDescent="0.2">
      <c r="A9058" s="281"/>
      <c r="B9058" s="91"/>
      <c r="D9058" s="97"/>
      <c r="E9058" s="98"/>
      <c r="G9058" s="282"/>
    </row>
    <row r="9059" spans="1:123" ht="24" customHeight="1" x14ac:dyDescent="0.2">
      <c r="A9059" s="334" t="s">
        <v>507</v>
      </c>
      <c r="B9059" s="335"/>
      <c r="C9059" s="336" t="s">
        <v>0</v>
      </c>
      <c r="D9059" s="336" t="s">
        <v>27</v>
      </c>
      <c r="E9059" s="338" t="s">
        <v>28</v>
      </c>
      <c r="F9059" s="340" t="s">
        <v>29</v>
      </c>
      <c r="G9059" s="340" t="s">
        <v>30</v>
      </c>
    </row>
    <row r="9060" spans="1:123" s="97" customFormat="1" ht="24" customHeight="1" x14ac:dyDescent="0.2">
      <c r="A9060" s="102" t="s">
        <v>508</v>
      </c>
      <c r="B9060" s="102" t="s">
        <v>509</v>
      </c>
      <c r="C9060" s="337"/>
      <c r="D9060" s="337"/>
      <c r="E9060" s="339"/>
      <c r="F9060" s="341"/>
      <c r="G9060" s="341"/>
      <c r="H9060" s="230"/>
      <c r="I9060" s="230"/>
      <c r="J9060" s="230"/>
      <c r="K9060" s="230"/>
      <c r="L9060" s="230"/>
      <c r="M9060" s="230"/>
      <c r="N9060" s="230"/>
      <c r="O9060" s="230"/>
      <c r="P9060" s="230"/>
      <c r="Q9060" s="230"/>
      <c r="R9060" s="230"/>
      <c r="S9060" s="230"/>
      <c r="T9060" s="230"/>
      <c r="U9060" s="230"/>
      <c r="V9060" s="230"/>
      <c r="W9060" s="230"/>
      <c r="X9060" s="230"/>
      <c r="Y9060" s="230"/>
      <c r="Z9060" s="230"/>
      <c r="AA9060" s="230"/>
      <c r="AB9060" s="230"/>
      <c r="AC9060" s="230"/>
      <c r="AD9060" s="230"/>
      <c r="AE9060" s="230"/>
      <c r="AF9060" s="230"/>
      <c r="AG9060" s="230"/>
      <c r="AH9060" s="230"/>
      <c r="AI9060" s="230"/>
      <c r="AJ9060" s="230"/>
      <c r="AK9060" s="230"/>
      <c r="AL9060" s="230"/>
      <c r="AM9060" s="230"/>
      <c r="AN9060" s="230"/>
      <c r="AO9060" s="230"/>
      <c r="AP9060" s="230"/>
      <c r="AQ9060" s="230"/>
      <c r="AR9060" s="230"/>
      <c r="AS9060" s="230"/>
      <c r="AT9060" s="230"/>
      <c r="AU9060" s="230"/>
      <c r="AV9060" s="230"/>
      <c r="AW9060" s="230"/>
      <c r="AX9060" s="230"/>
      <c r="AY9060" s="230"/>
      <c r="AZ9060" s="230"/>
      <c r="BA9060" s="230"/>
      <c r="BB9060" s="230"/>
      <c r="BC9060" s="230"/>
      <c r="BD9060" s="230"/>
      <c r="BE9060" s="230"/>
      <c r="BF9060" s="230"/>
      <c r="BG9060" s="230"/>
      <c r="BH9060" s="230"/>
      <c r="BI9060" s="230"/>
      <c r="BJ9060" s="230"/>
      <c r="BK9060" s="230"/>
      <c r="BL9060" s="230"/>
      <c r="BM9060" s="230"/>
      <c r="BN9060" s="230"/>
      <c r="BO9060" s="230"/>
      <c r="BP9060" s="230"/>
      <c r="BQ9060" s="230"/>
      <c r="BR9060" s="230"/>
      <c r="BS9060" s="230"/>
      <c r="BT9060" s="230"/>
      <c r="BU9060" s="230"/>
      <c r="BV9060" s="230"/>
      <c r="BW9060" s="230"/>
      <c r="BX9060" s="230"/>
      <c r="BY9060" s="230"/>
      <c r="BZ9060" s="230"/>
      <c r="CA9060" s="230"/>
      <c r="CB9060" s="230"/>
      <c r="CC9060" s="230"/>
      <c r="CD9060" s="230"/>
      <c r="CE9060" s="230"/>
      <c r="CF9060" s="230"/>
      <c r="CG9060" s="230"/>
      <c r="CH9060" s="230"/>
      <c r="CI9060" s="230"/>
      <c r="CJ9060" s="230"/>
      <c r="CK9060" s="230"/>
      <c r="CL9060" s="230"/>
      <c r="CM9060" s="230"/>
      <c r="CN9060" s="230"/>
      <c r="CO9060" s="230"/>
      <c r="CP9060" s="230"/>
      <c r="CQ9060" s="230"/>
      <c r="CR9060" s="230"/>
      <c r="CS9060" s="230"/>
      <c r="CT9060" s="230"/>
      <c r="CU9060" s="230"/>
      <c r="CV9060" s="230"/>
      <c r="CW9060" s="230"/>
      <c r="CX9060" s="230"/>
      <c r="CY9060" s="230"/>
      <c r="CZ9060" s="230"/>
      <c r="DA9060" s="230"/>
      <c r="DB9060" s="230"/>
      <c r="DC9060" s="230"/>
      <c r="DD9060" s="230"/>
      <c r="DE9060" s="230"/>
      <c r="DF9060" s="230"/>
      <c r="DG9060" s="230"/>
      <c r="DH9060" s="230"/>
      <c r="DI9060" s="230"/>
      <c r="DJ9060" s="230"/>
      <c r="DK9060" s="230"/>
      <c r="DL9060" s="230"/>
      <c r="DM9060" s="230"/>
      <c r="DN9060" s="230"/>
      <c r="DO9060" s="230"/>
      <c r="DP9060" s="230"/>
      <c r="DQ9060" s="230"/>
      <c r="DR9060" s="230"/>
      <c r="DS9060" s="230"/>
    </row>
    <row r="9061" spans="1:123" ht="24" customHeight="1" x14ac:dyDescent="0.2">
      <c r="A9061" s="284"/>
      <c r="B9061" s="103"/>
      <c r="C9061" s="143" t="s">
        <v>604</v>
      </c>
      <c r="D9061" s="104"/>
      <c r="E9061" s="105"/>
      <c r="F9061" s="106"/>
      <c r="G9061" s="285"/>
    </row>
    <row r="9062" spans="1:123" s="229" customFormat="1" ht="24" customHeight="1" x14ac:dyDescent="0.2">
      <c r="A9062" s="224" t="str">
        <f t="shared" ref="A9062:A9075" si="2716">IFERROR(VLOOKUP(C9062,Tabla_Insumos,4,FALSE),"")</f>
        <v/>
      </c>
      <c r="B9062" s="222" t="str">
        <f>IFERROR(VLOOKUP(C9062,Tabla_Insumos,5,FALSE),"")</f>
        <v/>
      </c>
      <c r="C9062" s="223"/>
      <c r="D9062" s="224" t="str">
        <f t="shared" ref="D9062:D9075" si="2717">IFERROR(VLOOKUP(C9062,Tabla_Insumos,2,FALSE),"")</f>
        <v/>
      </c>
      <c r="E9062" s="225"/>
      <c r="F9062" s="226">
        <f t="shared" ref="F9062:F9075" si="2718">IFERROR(VLOOKUP(C9062,Tabla_Insumos,3,FALSE),0)</f>
        <v>0</v>
      </c>
      <c r="G9062" s="286">
        <f>ROUND(E9062*F9062,2)</f>
        <v>0</v>
      </c>
    </row>
    <row r="9063" spans="1:123" s="229" customFormat="1" ht="24" customHeight="1" x14ac:dyDescent="0.2">
      <c r="A9063" s="224" t="str">
        <f t="shared" si="2716"/>
        <v/>
      </c>
      <c r="B9063" s="222" t="str">
        <f t="shared" ref="B9063:B9075" si="2719">IFERROR(VLOOKUP(C9063,Tabla_Insumos,5,FALSE),"")</f>
        <v/>
      </c>
      <c r="C9063" s="223"/>
      <c r="D9063" s="224" t="str">
        <f t="shared" si="2717"/>
        <v/>
      </c>
      <c r="E9063" s="225"/>
      <c r="F9063" s="226">
        <f t="shared" si="2718"/>
        <v>0</v>
      </c>
      <c r="G9063" s="286">
        <f t="shared" ref="G9063:G9075" si="2720">ROUND(E9063*F9063,2)</f>
        <v>0</v>
      </c>
    </row>
    <row r="9064" spans="1:123" s="229" customFormat="1" ht="24" customHeight="1" x14ac:dyDescent="0.2">
      <c r="A9064" s="224" t="str">
        <f t="shared" si="2716"/>
        <v/>
      </c>
      <c r="B9064" s="222" t="str">
        <f t="shared" si="2719"/>
        <v/>
      </c>
      <c r="C9064" s="223"/>
      <c r="D9064" s="224" t="str">
        <f t="shared" si="2717"/>
        <v/>
      </c>
      <c r="E9064" s="225"/>
      <c r="F9064" s="226">
        <f t="shared" si="2718"/>
        <v>0</v>
      </c>
      <c r="G9064" s="286">
        <f t="shared" si="2720"/>
        <v>0</v>
      </c>
    </row>
    <row r="9065" spans="1:123" s="229" customFormat="1" ht="24" customHeight="1" x14ac:dyDescent="0.2">
      <c r="A9065" s="224" t="str">
        <f t="shared" si="2716"/>
        <v/>
      </c>
      <c r="B9065" s="222" t="str">
        <f t="shared" si="2719"/>
        <v/>
      </c>
      <c r="C9065" s="223"/>
      <c r="D9065" s="224" t="str">
        <f t="shared" si="2717"/>
        <v/>
      </c>
      <c r="E9065" s="225"/>
      <c r="F9065" s="226">
        <f t="shared" si="2718"/>
        <v>0</v>
      </c>
      <c r="G9065" s="286">
        <f t="shared" si="2720"/>
        <v>0</v>
      </c>
    </row>
    <row r="9066" spans="1:123" s="229" customFormat="1" ht="24" customHeight="1" x14ac:dyDescent="0.2">
      <c r="A9066" s="224" t="str">
        <f t="shared" si="2716"/>
        <v/>
      </c>
      <c r="B9066" s="222" t="str">
        <f t="shared" si="2719"/>
        <v/>
      </c>
      <c r="C9066" s="223"/>
      <c r="D9066" s="224" t="str">
        <f t="shared" si="2717"/>
        <v/>
      </c>
      <c r="E9066" s="225"/>
      <c r="F9066" s="226">
        <f t="shared" si="2718"/>
        <v>0</v>
      </c>
      <c r="G9066" s="286">
        <f t="shared" si="2720"/>
        <v>0</v>
      </c>
    </row>
    <row r="9067" spans="1:123" s="229" customFormat="1" ht="24" customHeight="1" x14ac:dyDescent="0.2">
      <c r="A9067" s="224" t="str">
        <f t="shared" si="2716"/>
        <v/>
      </c>
      <c r="B9067" s="222" t="str">
        <f t="shared" si="2719"/>
        <v/>
      </c>
      <c r="C9067" s="223"/>
      <c r="D9067" s="224" t="str">
        <f t="shared" si="2717"/>
        <v/>
      </c>
      <c r="E9067" s="225"/>
      <c r="F9067" s="226">
        <f t="shared" si="2718"/>
        <v>0</v>
      </c>
      <c r="G9067" s="286">
        <f t="shared" si="2720"/>
        <v>0</v>
      </c>
    </row>
    <row r="9068" spans="1:123" s="229" customFormat="1" ht="24" customHeight="1" x14ac:dyDescent="0.2">
      <c r="A9068" s="224" t="str">
        <f t="shared" si="2716"/>
        <v/>
      </c>
      <c r="B9068" s="222" t="str">
        <f t="shared" si="2719"/>
        <v/>
      </c>
      <c r="C9068" s="223"/>
      <c r="D9068" s="224" t="str">
        <f t="shared" si="2717"/>
        <v/>
      </c>
      <c r="E9068" s="225"/>
      <c r="F9068" s="226">
        <f t="shared" si="2718"/>
        <v>0</v>
      </c>
      <c r="G9068" s="286">
        <f t="shared" si="2720"/>
        <v>0</v>
      </c>
    </row>
    <row r="9069" spans="1:123" s="229" customFormat="1" ht="24" customHeight="1" x14ac:dyDescent="0.2">
      <c r="A9069" s="224" t="str">
        <f t="shared" si="2716"/>
        <v/>
      </c>
      <c r="B9069" s="222" t="str">
        <f t="shared" si="2719"/>
        <v/>
      </c>
      <c r="C9069" s="223"/>
      <c r="D9069" s="224" t="str">
        <f t="shared" si="2717"/>
        <v/>
      </c>
      <c r="E9069" s="225"/>
      <c r="F9069" s="226">
        <f t="shared" si="2718"/>
        <v>0</v>
      </c>
      <c r="G9069" s="286">
        <f t="shared" si="2720"/>
        <v>0</v>
      </c>
    </row>
    <row r="9070" spans="1:123" s="229" customFormat="1" ht="24" customHeight="1" x14ac:dyDescent="0.2">
      <c r="A9070" s="224" t="str">
        <f t="shared" si="2716"/>
        <v/>
      </c>
      <c r="B9070" s="222" t="str">
        <f t="shared" si="2719"/>
        <v/>
      </c>
      <c r="C9070" s="223"/>
      <c r="D9070" s="224" t="str">
        <f t="shared" si="2717"/>
        <v/>
      </c>
      <c r="E9070" s="225"/>
      <c r="F9070" s="226">
        <f t="shared" si="2718"/>
        <v>0</v>
      </c>
      <c r="G9070" s="286">
        <f t="shared" si="2720"/>
        <v>0</v>
      </c>
    </row>
    <row r="9071" spans="1:123" s="229" customFormat="1" ht="24" customHeight="1" x14ac:dyDescent="0.2">
      <c r="A9071" s="224" t="str">
        <f t="shared" si="2716"/>
        <v/>
      </c>
      <c r="B9071" s="222" t="str">
        <f t="shared" si="2719"/>
        <v/>
      </c>
      <c r="C9071" s="223"/>
      <c r="D9071" s="224" t="str">
        <f t="shared" si="2717"/>
        <v/>
      </c>
      <c r="E9071" s="225"/>
      <c r="F9071" s="226">
        <f t="shared" si="2718"/>
        <v>0</v>
      </c>
      <c r="G9071" s="286">
        <f t="shared" si="2720"/>
        <v>0</v>
      </c>
    </row>
    <row r="9072" spans="1:123" s="229" customFormat="1" ht="24" customHeight="1" x14ac:dyDescent="0.2">
      <c r="A9072" s="224" t="str">
        <f t="shared" si="2716"/>
        <v/>
      </c>
      <c r="B9072" s="222" t="str">
        <f t="shared" si="2719"/>
        <v/>
      </c>
      <c r="C9072" s="223"/>
      <c r="D9072" s="224" t="str">
        <f t="shared" si="2717"/>
        <v/>
      </c>
      <c r="E9072" s="225"/>
      <c r="F9072" s="226">
        <f t="shared" si="2718"/>
        <v>0</v>
      </c>
      <c r="G9072" s="286">
        <f t="shared" si="2720"/>
        <v>0</v>
      </c>
    </row>
    <row r="9073" spans="1:7" s="229" customFormat="1" ht="24" customHeight="1" x14ac:dyDescent="0.2">
      <c r="A9073" s="224" t="str">
        <f t="shared" si="2716"/>
        <v/>
      </c>
      <c r="B9073" s="222" t="str">
        <f t="shared" si="2719"/>
        <v/>
      </c>
      <c r="C9073" s="223"/>
      <c r="D9073" s="224" t="str">
        <f t="shared" si="2717"/>
        <v/>
      </c>
      <c r="E9073" s="225"/>
      <c r="F9073" s="226">
        <f t="shared" si="2718"/>
        <v>0</v>
      </c>
      <c r="G9073" s="286">
        <f t="shared" si="2720"/>
        <v>0</v>
      </c>
    </row>
    <row r="9074" spans="1:7" s="229" customFormat="1" ht="24" customHeight="1" x14ac:dyDescent="0.2">
      <c r="A9074" s="224" t="str">
        <f t="shared" si="2716"/>
        <v/>
      </c>
      <c r="B9074" s="222" t="str">
        <f t="shared" si="2719"/>
        <v/>
      </c>
      <c r="C9074" s="223"/>
      <c r="D9074" s="224" t="str">
        <f t="shared" si="2717"/>
        <v/>
      </c>
      <c r="E9074" s="225"/>
      <c r="F9074" s="226">
        <f t="shared" si="2718"/>
        <v>0</v>
      </c>
      <c r="G9074" s="286">
        <f t="shared" si="2720"/>
        <v>0</v>
      </c>
    </row>
    <row r="9075" spans="1:7" s="229" customFormat="1" ht="24" customHeight="1" x14ac:dyDescent="0.2">
      <c r="A9075" s="224" t="str">
        <f t="shared" si="2716"/>
        <v/>
      </c>
      <c r="B9075" s="222" t="str">
        <f t="shared" si="2719"/>
        <v/>
      </c>
      <c r="C9075" s="223"/>
      <c r="D9075" s="224" t="str">
        <f t="shared" si="2717"/>
        <v/>
      </c>
      <c r="E9075" s="225"/>
      <c r="F9075" s="227">
        <f t="shared" si="2718"/>
        <v>0</v>
      </c>
      <c r="G9075" s="286">
        <f t="shared" si="2720"/>
        <v>0</v>
      </c>
    </row>
    <row r="9076" spans="1:7" ht="24" customHeight="1" x14ac:dyDescent="0.2">
      <c r="A9076" s="287"/>
      <c r="D9076" s="97"/>
      <c r="E9076" s="98"/>
      <c r="F9076" s="273" t="s">
        <v>31</v>
      </c>
      <c r="G9076" s="288">
        <f>SUBTOTAL(9,G9062:G9075)</f>
        <v>0</v>
      </c>
    </row>
    <row r="9077" spans="1:7" ht="24" customHeight="1" x14ac:dyDescent="0.2">
      <c r="A9077" s="287"/>
      <c r="C9077" s="107" t="s">
        <v>605</v>
      </c>
      <c r="D9077" s="97"/>
      <c r="E9077" s="98"/>
      <c r="G9077" s="289"/>
    </row>
    <row r="9078" spans="1:7" s="229" customFormat="1" ht="24" customHeight="1" x14ac:dyDescent="0.2">
      <c r="A9078" s="224" t="str">
        <f t="shared" ref="A9078:A9085" si="2721">IFERROR(VLOOKUP(C9078,Tabla_Insumos,4,FALSE),"")</f>
        <v/>
      </c>
      <c r="B9078" s="222">
        <f t="shared" ref="B9078:B9085" si="2722">IFERROR(VLOOKUP(A9078,Tabla_Indices,5,FALSE),"")</f>
        <v>0</v>
      </c>
      <c r="C9078" s="223"/>
      <c r="D9078" s="224" t="str">
        <f t="shared" ref="D9078:D9085" si="2723">IFERROR(VLOOKUP(C9078,Tabla_Insumos,2,FALSE),"")</f>
        <v/>
      </c>
      <c r="E9078" s="225"/>
      <c r="F9078" s="228">
        <f t="shared" ref="F9078:F9085" si="2724">IFERROR(VLOOKUP(C9078,Tabla_Insumos,3,FALSE),0)</f>
        <v>0</v>
      </c>
      <c r="G9078" s="286">
        <f>ROUND(E9078*F9078,2)</f>
        <v>0</v>
      </c>
    </row>
    <row r="9079" spans="1:7" s="229" customFormat="1" ht="24" customHeight="1" x14ac:dyDescent="0.2">
      <c r="A9079" s="224" t="str">
        <f t="shared" si="2721"/>
        <v/>
      </c>
      <c r="B9079" s="222">
        <f t="shared" si="2722"/>
        <v>0</v>
      </c>
      <c r="C9079" s="223"/>
      <c r="D9079" s="224" t="str">
        <f t="shared" si="2723"/>
        <v/>
      </c>
      <c r="E9079" s="225"/>
      <c r="F9079" s="228">
        <f t="shared" si="2724"/>
        <v>0</v>
      </c>
      <c r="G9079" s="286">
        <f>ROUND(E9079*F9079,2)</f>
        <v>0</v>
      </c>
    </row>
    <row r="9080" spans="1:7" s="229" customFormat="1" ht="24" customHeight="1" x14ac:dyDescent="0.2">
      <c r="A9080" s="224" t="str">
        <f t="shared" si="2721"/>
        <v/>
      </c>
      <c r="B9080" s="222">
        <f t="shared" si="2722"/>
        <v>0</v>
      </c>
      <c r="C9080" s="223"/>
      <c r="D9080" s="224" t="str">
        <f t="shared" si="2723"/>
        <v/>
      </c>
      <c r="E9080" s="225"/>
      <c r="F9080" s="228">
        <f t="shared" si="2724"/>
        <v>0</v>
      </c>
      <c r="G9080" s="286">
        <f t="shared" ref="G9080:G9085" si="2725">ROUND(E9080*F9080,2)</f>
        <v>0</v>
      </c>
    </row>
    <row r="9081" spans="1:7" s="229" customFormat="1" ht="24" customHeight="1" x14ac:dyDescent="0.2">
      <c r="A9081" s="224" t="str">
        <f t="shared" si="2721"/>
        <v/>
      </c>
      <c r="B9081" s="222">
        <f t="shared" si="2722"/>
        <v>0</v>
      </c>
      <c r="C9081" s="223"/>
      <c r="D9081" s="224" t="str">
        <f t="shared" si="2723"/>
        <v/>
      </c>
      <c r="E9081" s="225"/>
      <c r="F9081" s="228">
        <f t="shared" si="2724"/>
        <v>0</v>
      </c>
      <c r="G9081" s="286">
        <f t="shared" si="2725"/>
        <v>0</v>
      </c>
    </row>
    <row r="9082" spans="1:7" s="229" customFormat="1" ht="24" customHeight="1" x14ac:dyDescent="0.2">
      <c r="A9082" s="224" t="str">
        <f t="shared" si="2721"/>
        <v/>
      </c>
      <c r="B9082" s="222">
        <f t="shared" si="2722"/>
        <v>0</v>
      </c>
      <c r="C9082" s="223"/>
      <c r="D9082" s="224" t="str">
        <f t="shared" si="2723"/>
        <v/>
      </c>
      <c r="E9082" s="225"/>
      <c r="F9082" s="226">
        <f t="shared" si="2724"/>
        <v>0</v>
      </c>
      <c r="G9082" s="286">
        <f t="shared" si="2725"/>
        <v>0</v>
      </c>
    </row>
    <row r="9083" spans="1:7" s="229" customFormat="1" ht="24" customHeight="1" x14ac:dyDescent="0.2">
      <c r="A9083" s="224" t="str">
        <f t="shared" si="2721"/>
        <v/>
      </c>
      <c r="B9083" s="222">
        <f t="shared" si="2722"/>
        <v>0</v>
      </c>
      <c r="C9083" s="223"/>
      <c r="D9083" s="224" t="str">
        <f t="shared" si="2723"/>
        <v/>
      </c>
      <c r="E9083" s="225"/>
      <c r="F9083" s="226">
        <f t="shared" si="2724"/>
        <v>0</v>
      </c>
      <c r="G9083" s="286">
        <f t="shared" si="2725"/>
        <v>0</v>
      </c>
    </row>
    <row r="9084" spans="1:7" s="229" customFormat="1" ht="24" customHeight="1" x14ac:dyDescent="0.2">
      <c r="A9084" s="224" t="str">
        <f t="shared" si="2721"/>
        <v/>
      </c>
      <c r="B9084" s="222">
        <f t="shared" si="2722"/>
        <v>0</v>
      </c>
      <c r="C9084" s="223"/>
      <c r="D9084" s="224" t="str">
        <f t="shared" si="2723"/>
        <v/>
      </c>
      <c r="E9084" s="225"/>
      <c r="F9084" s="226">
        <f t="shared" si="2724"/>
        <v>0</v>
      </c>
      <c r="G9084" s="286">
        <f t="shared" si="2725"/>
        <v>0</v>
      </c>
    </row>
    <row r="9085" spans="1:7" s="229" customFormat="1" ht="24" customHeight="1" x14ac:dyDescent="0.2">
      <c r="A9085" s="224" t="str">
        <f t="shared" si="2721"/>
        <v/>
      </c>
      <c r="B9085" s="222">
        <f t="shared" si="2722"/>
        <v>0</v>
      </c>
      <c r="C9085" s="223"/>
      <c r="D9085" s="224" t="str">
        <f t="shared" si="2723"/>
        <v/>
      </c>
      <c r="E9085" s="225"/>
      <c r="F9085" s="226">
        <f t="shared" si="2724"/>
        <v>0</v>
      </c>
      <c r="G9085" s="286">
        <f t="shared" si="2725"/>
        <v>0</v>
      </c>
    </row>
    <row r="9086" spans="1:7" ht="24" customHeight="1" x14ac:dyDescent="0.2">
      <c r="A9086" s="287"/>
      <c r="D9086" s="97"/>
      <c r="E9086" s="98"/>
      <c r="F9086" s="273" t="s">
        <v>32</v>
      </c>
      <c r="G9086" s="288">
        <f>SUBTOTAL(9,G9078:G9085)</f>
        <v>0</v>
      </c>
    </row>
    <row r="9087" spans="1:7" ht="24" customHeight="1" x14ac:dyDescent="0.2">
      <c r="A9087" s="287"/>
      <c r="C9087" s="107" t="s">
        <v>606</v>
      </c>
      <c r="D9087" s="97"/>
      <c r="E9087" s="98"/>
      <c r="G9087" s="289"/>
    </row>
    <row r="9088" spans="1:7" s="229" customFormat="1" ht="24" customHeight="1" x14ac:dyDescent="0.2">
      <c r="A9088" s="224" t="str">
        <f t="shared" ref="A9088:A9096" si="2726">IFERROR(VLOOKUP(C9088,Tabla_Insumos,4,FALSE),"")</f>
        <v/>
      </c>
      <c r="B9088" s="222" t="str">
        <f t="shared" ref="B9088:B9096" si="2727">IFERROR(VLOOKUP(C9088,Tabla_Insumos,5,FALSE),"")</f>
        <v/>
      </c>
      <c r="C9088" s="223"/>
      <c r="D9088" s="224" t="str">
        <f t="shared" ref="D9088:D9096" si="2728">IFERROR(VLOOKUP(C9088,Tabla_Insumos,2,FALSE),"")</f>
        <v/>
      </c>
      <c r="E9088" s="225"/>
      <c r="F9088" s="226">
        <f t="shared" ref="F9088:F9096" si="2729">IFERROR(VLOOKUP(C9088,Tabla_Insumos,3,FALSE),0)</f>
        <v>0</v>
      </c>
      <c r="G9088" s="286">
        <f t="shared" ref="G9088:G9096" si="2730">ROUND(E9088*F9088,2)</f>
        <v>0</v>
      </c>
    </row>
    <row r="9089" spans="1:7" s="229" customFormat="1" ht="24" customHeight="1" x14ac:dyDescent="0.2">
      <c r="A9089" s="224" t="str">
        <f t="shared" si="2726"/>
        <v/>
      </c>
      <c r="B9089" s="222" t="str">
        <f t="shared" si="2727"/>
        <v/>
      </c>
      <c r="C9089" s="223"/>
      <c r="D9089" s="224" t="str">
        <f t="shared" si="2728"/>
        <v/>
      </c>
      <c r="E9089" s="225"/>
      <c r="F9089" s="226">
        <f t="shared" si="2729"/>
        <v>0</v>
      </c>
      <c r="G9089" s="286">
        <f t="shared" si="2730"/>
        <v>0</v>
      </c>
    </row>
    <row r="9090" spans="1:7" s="229" customFormat="1" ht="24" customHeight="1" x14ac:dyDescent="0.2">
      <c r="A9090" s="224" t="str">
        <f t="shared" si="2726"/>
        <v/>
      </c>
      <c r="B9090" s="222" t="str">
        <f t="shared" si="2727"/>
        <v/>
      </c>
      <c r="C9090" s="223"/>
      <c r="D9090" s="224" t="str">
        <f t="shared" si="2728"/>
        <v/>
      </c>
      <c r="E9090" s="225"/>
      <c r="F9090" s="226">
        <f t="shared" si="2729"/>
        <v>0</v>
      </c>
      <c r="G9090" s="286">
        <f t="shared" si="2730"/>
        <v>0</v>
      </c>
    </row>
    <row r="9091" spans="1:7" s="229" customFormat="1" ht="24" customHeight="1" x14ac:dyDescent="0.2">
      <c r="A9091" s="224" t="str">
        <f t="shared" si="2726"/>
        <v/>
      </c>
      <c r="B9091" s="222" t="str">
        <f t="shared" si="2727"/>
        <v/>
      </c>
      <c r="C9091" s="223"/>
      <c r="D9091" s="224" t="str">
        <f t="shared" si="2728"/>
        <v/>
      </c>
      <c r="E9091" s="225"/>
      <c r="F9091" s="226">
        <f t="shared" si="2729"/>
        <v>0</v>
      </c>
      <c r="G9091" s="286">
        <f t="shared" si="2730"/>
        <v>0</v>
      </c>
    </row>
    <row r="9092" spans="1:7" s="229" customFormat="1" ht="24" customHeight="1" x14ac:dyDescent="0.2">
      <c r="A9092" s="224" t="str">
        <f t="shared" si="2726"/>
        <v/>
      </c>
      <c r="B9092" s="222" t="str">
        <f t="shared" si="2727"/>
        <v/>
      </c>
      <c r="C9092" s="223"/>
      <c r="D9092" s="224" t="str">
        <f t="shared" si="2728"/>
        <v/>
      </c>
      <c r="E9092" s="225"/>
      <c r="F9092" s="226">
        <f t="shared" si="2729"/>
        <v>0</v>
      </c>
      <c r="G9092" s="286">
        <f t="shared" si="2730"/>
        <v>0</v>
      </c>
    </row>
    <row r="9093" spans="1:7" s="229" customFormat="1" ht="24" customHeight="1" x14ac:dyDescent="0.2">
      <c r="A9093" s="224" t="str">
        <f t="shared" si="2726"/>
        <v/>
      </c>
      <c r="B9093" s="222" t="str">
        <f t="shared" si="2727"/>
        <v/>
      </c>
      <c r="C9093" s="223"/>
      <c r="D9093" s="224" t="str">
        <f t="shared" si="2728"/>
        <v/>
      </c>
      <c r="E9093" s="225"/>
      <c r="F9093" s="226">
        <f t="shared" si="2729"/>
        <v>0</v>
      </c>
      <c r="G9093" s="286">
        <f t="shared" si="2730"/>
        <v>0</v>
      </c>
    </row>
    <row r="9094" spans="1:7" s="229" customFormat="1" ht="24" customHeight="1" x14ac:dyDescent="0.2">
      <c r="A9094" s="224" t="str">
        <f t="shared" si="2726"/>
        <v/>
      </c>
      <c r="B9094" s="222" t="str">
        <f t="shared" si="2727"/>
        <v/>
      </c>
      <c r="C9094" s="223"/>
      <c r="D9094" s="224" t="str">
        <f t="shared" si="2728"/>
        <v/>
      </c>
      <c r="E9094" s="225"/>
      <c r="F9094" s="226">
        <f t="shared" si="2729"/>
        <v>0</v>
      </c>
      <c r="G9094" s="286">
        <f t="shared" si="2730"/>
        <v>0</v>
      </c>
    </row>
    <row r="9095" spans="1:7" s="229" customFormat="1" ht="24" customHeight="1" x14ac:dyDescent="0.2">
      <c r="A9095" s="224" t="str">
        <f t="shared" si="2726"/>
        <v/>
      </c>
      <c r="B9095" s="222" t="str">
        <f t="shared" si="2727"/>
        <v/>
      </c>
      <c r="C9095" s="223"/>
      <c r="D9095" s="224" t="str">
        <f t="shared" si="2728"/>
        <v/>
      </c>
      <c r="E9095" s="225"/>
      <c r="F9095" s="226">
        <f t="shared" si="2729"/>
        <v>0</v>
      </c>
      <c r="G9095" s="286">
        <f t="shared" si="2730"/>
        <v>0</v>
      </c>
    </row>
    <row r="9096" spans="1:7" s="229" customFormat="1" ht="24" customHeight="1" x14ac:dyDescent="0.2">
      <c r="A9096" s="224" t="str">
        <f t="shared" si="2726"/>
        <v/>
      </c>
      <c r="B9096" s="222" t="str">
        <f t="shared" si="2727"/>
        <v/>
      </c>
      <c r="C9096" s="223"/>
      <c r="D9096" s="224" t="str">
        <f t="shared" si="2728"/>
        <v/>
      </c>
      <c r="E9096" s="225"/>
      <c r="F9096" s="226">
        <f t="shared" si="2729"/>
        <v>0</v>
      </c>
      <c r="G9096" s="286">
        <f t="shared" si="2730"/>
        <v>0</v>
      </c>
    </row>
    <row r="9097" spans="1:7" ht="24" customHeight="1" x14ac:dyDescent="0.2">
      <c r="A9097" s="290"/>
      <c r="B9097" s="97"/>
      <c r="D9097" s="97"/>
      <c r="E9097" s="98"/>
      <c r="F9097" s="273" t="s">
        <v>33</v>
      </c>
      <c r="G9097" s="288">
        <f>SUBTOTAL(9,G9088:G9096)</f>
        <v>0</v>
      </c>
    </row>
    <row r="9098" spans="1:7" ht="24" customHeight="1" x14ac:dyDescent="0.2">
      <c r="A9098" s="291"/>
      <c r="B9098" s="97"/>
      <c r="D9098" s="97"/>
      <c r="E9098" s="98"/>
      <c r="G9098" s="289"/>
    </row>
    <row r="9099" spans="1:7" ht="24" customHeight="1" x14ac:dyDescent="0.2">
      <c r="A9099" s="292" t="str">
        <f>B9057</f>
        <v/>
      </c>
      <c r="B9099" s="293" t="str">
        <f>C9057</f>
        <v/>
      </c>
      <c r="C9099" s="104"/>
      <c r="D9099" s="104" t="s">
        <v>34</v>
      </c>
      <c r="E9099" s="105"/>
      <c r="F9099" s="295" t="s">
        <v>35</v>
      </c>
      <c r="G9099" s="294">
        <f>SUBTOTAL(9,G9062:G9098)</f>
        <v>0</v>
      </c>
    </row>
    <row r="9101" spans="1:7" ht="24" customHeight="1" x14ac:dyDescent="0.2">
      <c r="A9101" s="274" t="s">
        <v>37</v>
      </c>
      <c r="B9101" s="275"/>
      <c r="C9101" s="275"/>
      <c r="D9101" s="275"/>
      <c r="E9101" s="275"/>
      <c r="F9101" s="275"/>
      <c r="G9101" s="276"/>
    </row>
    <row r="9102" spans="1:7" ht="24" customHeight="1" x14ac:dyDescent="0.2">
      <c r="A9102" s="277" t="s">
        <v>602</v>
      </c>
      <c r="B9102" s="93" t="str">
        <f>Comitente</f>
        <v>DIRECCION PROVINCIAL DE ESPACIOS VERDES</v>
      </c>
      <c r="C9102" s="89"/>
      <c r="D9102" s="94"/>
      <c r="E9102" s="94"/>
      <c r="F9102" s="95"/>
      <c r="G9102" s="278"/>
    </row>
    <row r="9103" spans="1:7" ht="24" customHeight="1" x14ac:dyDescent="0.2">
      <c r="A9103" s="277" t="s">
        <v>603</v>
      </c>
      <c r="B9103" s="93">
        <f>Contratista</f>
        <v>0</v>
      </c>
      <c r="C9103" s="90"/>
      <c r="D9103" s="90"/>
      <c r="E9103" s="90"/>
      <c r="F9103" s="96"/>
      <c r="G9103" s="279"/>
    </row>
    <row r="9104" spans="1:7" ht="24" customHeight="1" x14ac:dyDescent="0.2">
      <c r="A9104" s="277" t="s">
        <v>24</v>
      </c>
      <c r="B9104" s="93" t="str">
        <f>Obra</f>
        <v>EXTRACCION DE MANGRULLO EXISTENTE, PROVISION DE NUEVO MANGRULLO Y REFUNCIONALIZACION DE JUEGOS DE NIÑOS EN PARQUE DE MAYO</v>
      </c>
      <c r="C9104" s="90"/>
      <c r="D9104" s="90"/>
      <c r="E9104" s="90"/>
      <c r="F9104" s="96" t="s">
        <v>38</v>
      </c>
      <c r="G9104" s="280">
        <f>Fecha_Base</f>
        <v>44865</v>
      </c>
    </row>
    <row r="9105" spans="1:123" ht="24" customHeight="1" x14ac:dyDescent="0.2">
      <c r="A9105" s="281" t="s">
        <v>601</v>
      </c>
      <c r="B9105" s="91" t="str">
        <f>Ubicación</f>
        <v>CAPITAL</v>
      </c>
      <c r="C9105" s="91"/>
      <c r="D9105" s="97"/>
      <c r="E9105" s="98"/>
      <c r="G9105" s="282"/>
    </row>
    <row r="9106" spans="1:123" ht="24" customHeight="1" x14ac:dyDescent="0.2">
      <c r="A9106" s="281" t="s">
        <v>39</v>
      </c>
      <c r="B9106" s="100" t="str">
        <f>IFERROR(VALUE(LEFT(B9107,FIND(".",B9107)-1)),"")</f>
        <v/>
      </c>
      <c r="C9106" s="92" t="str">
        <f>IFERROR(VLOOKUP(B9106,Tabla_CyP,2,FALSE),"")</f>
        <v/>
      </c>
      <c r="E9106" s="98"/>
      <c r="G9106" s="282"/>
    </row>
    <row r="9107" spans="1:123" ht="24" customHeight="1" x14ac:dyDescent="0.2">
      <c r="A9107" s="281" t="s">
        <v>25</v>
      </c>
      <c r="B9107" s="101" t="str">
        <f>IFERROR(VLOOKUP(COUNTIF($A$1:A9107,"ANALISIS DE PRECIOS"),Tabla_NumeroItem,2,FALSE),"")</f>
        <v/>
      </c>
      <c r="C9107" s="92" t="str">
        <f>IFERROR(VLOOKUP(B9107,Tabla_CyP,2,FALSE),"")</f>
        <v/>
      </c>
      <c r="D9107" s="97"/>
      <c r="E9107" s="98"/>
      <c r="F9107" s="96" t="s">
        <v>26</v>
      </c>
      <c r="G9107" s="283" t="str">
        <f>IFERROR(VLOOKUP(B9107,Tabla_CyP,4,FALSE),"")</f>
        <v/>
      </c>
    </row>
    <row r="9108" spans="1:123" ht="24" customHeight="1" x14ac:dyDescent="0.2">
      <c r="A9108" s="281"/>
      <c r="B9108" s="91"/>
      <c r="D9108" s="97"/>
      <c r="E9108" s="98"/>
      <c r="G9108" s="282"/>
    </row>
    <row r="9109" spans="1:123" ht="24" customHeight="1" x14ac:dyDescent="0.2">
      <c r="A9109" s="334" t="s">
        <v>507</v>
      </c>
      <c r="B9109" s="335"/>
      <c r="C9109" s="336" t="s">
        <v>0</v>
      </c>
      <c r="D9109" s="336" t="s">
        <v>27</v>
      </c>
      <c r="E9109" s="338" t="s">
        <v>28</v>
      </c>
      <c r="F9109" s="340" t="s">
        <v>29</v>
      </c>
      <c r="G9109" s="340" t="s">
        <v>30</v>
      </c>
    </row>
    <row r="9110" spans="1:123" s="97" customFormat="1" ht="24" customHeight="1" x14ac:dyDescent="0.2">
      <c r="A9110" s="102" t="s">
        <v>508</v>
      </c>
      <c r="B9110" s="102" t="s">
        <v>509</v>
      </c>
      <c r="C9110" s="337"/>
      <c r="D9110" s="337"/>
      <c r="E9110" s="339"/>
      <c r="F9110" s="341"/>
      <c r="G9110" s="341"/>
      <c r="H9110" s="230"/>
      <c r="I9110" s="230"/>
      <c r="J9110" s="230"/>
      <c r="K9110" s="230"/>
      <c r="L9110" s="230"/>
      <c r="M9110" s="230"/>
      <c r="N9110" s="230"/>
      <c r="O9110" s="230"/>
      <c r="P9110" s="230"/>
      <c r="Q9110" s="230"/>
      <c r="R9110" s="230"/>
      <c r="S9110" s="230"/>
      <c r="T9110" s="230"/>
      <c r="U9110" s="230"/>
      <c r="V9110" s="230"/>
      <c r="W9110" s="230"/>
      <c r="X9110" s="230"/>
      <c r="Y9110" s="230"/>
      <c r="Z9110" s="230"/>
      <c r="AA9110" s="230"/>
      <c r="AB9110" s="230"/>
      <c r="AC9110" s="230"/>
      <c r="AD9110" s="230"/>
      <c r="AE9110" s="230"/>
      <c r="AF9110" s="230"/>
      <c r="AG9110" s="230"/>
      <c r="AH9110" s="230"/>
      <c r="AI9110" s="230"/>
      <c r="AJ9110" s="230"/>
      <c r="AK9110" s="230"/>
      <c r="AL9110" s="230"/>
      <c r="AM9110" s="230"/>
      <c r="AN9110" s="230"/>
      <c r="AO9110" s="230"/>
      <c r="AP9110" s="230"/>
      <c r="AQ9110" s="230"/>
      <c r="AR9110" s="230"/>
      <c r="AS9110" s="230"/>
      <c r="AT9110" s="230"/>
      <c r="AU9110" s="230"/>
      <c r="AV9110" s="230"/>
      <c r="AW9110" s="230"/>
      <c r="AX9110" s="230"/>
      <c r="AY9110" s="230"/>
      <c r="AZ9110" s="230"/>
      <c r="BA9110" s="230"/>
      <c r="BB9110" s="230"/>
      <c r="BC9110" s="230"/>
      <c r="BD9110" s="230"/>
      <c r="BE9110" s="230"/>
      <c r="BF9110" s="230"/>
      <c r="BG9110" s="230"/>
      <c r="BH9110" s="230"/>
      <c r="BI9110" s="230"/>
      <c r="BJ9110" s="230"/>
      <c r="BK9110" s="230"/>
      <c r="BL9110" s="230"/>
      <c r="BM9110" s="230"/>
      <c r="BN9110" s="230"/>
      <c r="BO9110" s="230"/>
      <c r="BP9110" s="230"/>
      <c r="BQ9110" s="230"/>
      <c r="BR9110" s="230"/>
      <c r="BS9110" s="230"/>
      <c r="BT9110" s="230"/>
      <c r="BU9110" s="230"/>
      <c r="BV9110" s="230"/>
      <c r="BW9110" s="230"/>
      <c r="BX9110" s="230"/>
      <c r="BY9110" s="230"/>
      <c r="BZ9110" s="230"/>
      <c r="CA9110" s="230"/>
      <c r="CB9110" s="230"/>
      <c r="CC9110" s="230"/>
      <c r="CD9110" s="230"/>
      <c r="CE9110" s="230"/>
      <c r="CF9110" s="230"/>
      <c r="CG9110" s="230"/>
      <c r="CH9110" s="230"/>
      <c r="CI9110" s="230"/>
      <c r="CJ9110" s="230"/>
      <c r="CK9110" s="230"/>
      <c r="CL9110" s="230"/>
      <c r="CM9110" s="230"/>
      <c r="CN9110" s="230"/>
      <c r="CO9110" s="230"/>
      <c r="CP9110" s="230"/>
      <c r="CQ9110" s="230"/>
      <c r="CR9110" s="230"/>
      <c r="CS9110" s="230"/>
      <c r="CT9110" s="230"/>
      <c r="CU9110" s="230"/>
      <c r="CV9110" s="230"/>
      <c r="CW9110" s="230"/>
      <c r="CX9110" s="230"/>
      <c r="CY9110" s="230"/>
      <c r="CZ9110" s="230"/>
      <c r="DA9110" s="230"/>
      <c r="DB9110" s="230"/>
      <c r="DC9110" s="230"/>
      <c r="DD9110" s="230"/>
      <c r="DE9110" s="230"/>
      <c r="DF9110" s="230"/>
      <c r="DG9110" s="230"/>
      <c r="DH9110" s="230"/>
      <c r="DI9110" s="230"/>
      <c r="DJ9110" s="230"/>
      <c r="DK9110" s="230"/>
      <c r="DL9110" s="230"/>
      <c r="DM9110" s="230"/>
      <c r="DN9110" s="230"/>
      <c r="DO9110" s="230"/>
      <c r="DP9110" s="230"/>
      <c r="DQ9110" s="230"/>
      <c r="DR9110" s="230"/>
      <c r="DS9110" s="230"/>
    </row>
    <row r="9111" spans="1:123" ht="24" customHeight="1" x14ac:dyDescent="0.2">
      <c r="A9111" s="284"/>
      <c r="B9111" s="103"/>
      <c r="C9111" s="143" t="s">
        <v>604</v>
      </c>
      <c r="D9111" s="104"/>
      <c r="E9111" s="105"/>
      <c r="F9111" s="106"/>
      <c r="G9111" s="285"/>
    </row>
    <row r="9112" spans="1:123" s="229" customFormat="1" ht="24" customHeight="1" x14ac:dyDescent="0.2">
      <c r="A9112" s="224" t="str">
        <f t="shared" ref="A9112:A9125" si="2731">IFERROR(VLOOKUP(C9112,Tabla_Insumos,4,FALSE),"")</f>
        <v/>
      </c>
      <c r="B9112" s="222" t="str">
        <f>IFERROR(VLOOKUP(C9112,Tabla_Insumos,5,FALSE),"")</f>
        <v/>
      </c>
      <c r="C9112" s="223"/>
      <c r="D9112" s="224" t="str">
        <f t="shared" ref="D9112:D9125" si="2732">IFERROR(VLOOKUP(C9112,Tabla_Insumos,2,FALSE),"")</f>
        <v/>
      </c>
      <c r="E9112" s="225"/>
      <c r="F9112" s="226">
        <f t="shared" ref="F9112:F9125" si="2733">IFERROR(VLOOKUP(C9112,Tabla_Insumos,3,FALSE),0)</f>
        <v>0</v>
      </c>
      <c r="G9112" s="286">
        <f>ROUND(E9112*F9112,2)</f>
        <v>0</v>
      </c>
    </row>
    <row r="9113" spans="1:123" s="229" customFormat="1" ht="24" customHeight="1" x14ac:dyDescent="0.2">
      <c r="A9113" s="224" t="str">
        <f t="shared" si="2731"/>
        <v/>
      </c>
      <c r="B9113" s="222" t="str">
        <f t="shared" ref="B9113:B9125" si="2734">IFERROR(VLOOKUP(C9113,Tabla_Insumos,5,FALSE),"")</f>
        <v/>
      </c>
      <c r="C9113" s="223"/>
      <c r="D9113" s="224" t="str">
        <f t="shared" si="2732"/>
        <v/>
      </c>
      <c r="E9113" s="225"/>
      <c r="F9113" s="226">
        <f t="shared" si="2733"/>
        <v>0</v>
      </c>
      <c r="G9113" s="286">
        <f t="shared" ref="G9113:G9125" si="2735">ROUND(E9113*F9113,2)</f>
        <v>0</v>
      </c>
    </row>
    <row r="9114" spans="1:123" s="229" customFormat="1" ht="24" customHeight="1" x14ac:dyDescent="0.2">
      <c r="A9114" s="224" t="str">
        <f t="shared" si="2731"/>
        <v/>
      </c>
      <c r="B9114" s="222" t="str">
        <f t="shared" si="2734"/>
        <v/>
      </c>
      <c r="C9114" s="223"/>
      <c r="D9114" s="224" t="str">
        <f t="shared" si="2732"/>
        <v/>
      </c>
      <c r="E9114" s="225"/>
      <c r="F9114" s="226">
        <f t="shared" si="2733"/>
        <v>0</v>
      </c>
      <c r="G9114" s="286">
        <f t="shared" si="2735"/>
        <v>0</v>
      </c>
    </row>
    <row r="9115" spans="1:123" s="229" customFormat="1" ht="24" customHeight="1" x14ac:dyDescent="0.2">
      <c r="A9115" s="224" t="str">
        <f t="shared" si="2731"/>
        <v/>
      </c>
      <c r="B9115" s="222" t="str">
        <f t="shared" si="2734"/>
        <v/>
      </c>
      <c r="C9115" s="223"/>
      <c r="D9115" s="224" t="str">
        <f t="shared" si="2732"/>
        <v/>
      </c>
      <c r="E9115" s="225"/>
      <c r="F9115" s="226">
        <f t="shared" si="2733"/>
        <v>0</v>
      </c>
      <c r="G9115" s="286">
        <f t="shared" si="2735"/>
        <v>0</v>
      </c>
    </row>
    <row r="9116" spans="1:123" s="229" customFormat="1" ht="24" customHeight="1" x14ac:dyDescent="0.2">
      <c r="A9116" s="224" t="str">
        <f t="shared" si="2731"/>
        <v/>
      </c>
      <c r="B9116" s="222" t="str">
        <f t="shared" si="2734"/>
        <v/>
      </c>
      <c r="C9116" s="223"/>
      <c r="D9116" s="224" t="str">
        <f t="shared" si="2732"/>
        <v/>
      </c>
      <c r="E9116" s="225"/>
      <c r="F9116" s="226">
        <f t="shared" si="2733"/>
        <v>0</v>
      </c>
      <c r="G9116" s="286">
        <f t="shared" si="2735"/>
        <v>0</v>
      </c>
    </row>
    <row r="9117" spans="1:123" s="229" customFormat="1" ht="24" customHeight="1" x14ac:dyDescent="0.2">
      <c r="A9117" s="224" t="str">
        <f t="shared" si="2731"/>
        <v/>
      </c>
      <c r="B9117" s="222" t="str">
        <f t="shared" si="2734"/>
        <v/>
      </c>
      <c r="C9117" s="223"/>
      <c r="D9117" s="224" t="str">
        <f t="shared" si="2732"/>
        <v/>
      </c>
      <c r="E9117" s="225"/>
      <c r="F9117" s="226">
        <f t="shared" si="2733"/>
        <v>0</v>
      </c>
      <c r="G9117" s="286">
        <f t="shared" si="2735"/>
        <v>0</v>
      </c>
    </row>
    <row r="9118" spans="1:123" s="229" customFormat="1" ht="24" customHeight="1" x14ac:dyDescent="0.2">
      <c r="A9118" s="224" t="str">
        <f t="shared" si="2731"/>
        <v/>
      </c>
      <c r="B9118" s="222" t="str">
        <f t="shared" si="2734"/>
        <v/>
      </c>
      <c r="C9118" s="223"/>
      <c r="D9118" s="224" t="str">
        <f t="shared" si="2732"/>
        <v/>
      </c>
      <c r="E9118" s="225"/>
      <c r="F9118" s="226">
        <f t="shared" si="2733"/>
        <v>0</v>
      </c>
      <c r="G9118" s="286">
        <f t="shared" si="2735"/>
        <v>0</v>
      </c>
    </row>
    <row r="9119" spans="1:123" s="229" customFormat="1" ht="24" customHeight="1" x14ac:dyDescent="0.2">
      <c r="A9119" s="224" t="str">
        <f t="shared" si="2731"/>
        <v/>
      </c>
      <c r="B9119" s="222" t="str">
        <f t="shared" si="2734"/>
        <v/>
      </c>
      <c r="C9119" s="223"/>
      <c r="D9119" s="224" t="str">
        <f t="shared" si="2732"/>
        <v/>
      </c>
      <c r="E9119" s="225"/>
      <c r="F9119" s="226">
        <f t="shared" si="2733"/>
        <v>0</v>
      </c>
      <c r="G9119" s="286">
        <f t="shared" si="2735"/>
        <v>0</v>
      </c>
    </row>
    <row r="9120" spans="1:123" s="229" customFormat="1" ht="24" customHeight="1" x14ac:dyDescent="0.2">
      <c r="A9120" s="224" t="str">
        <f t="shared" si="2731"/>
        <v/>
      </c>
      <c r="B9120" s="222" t="str">
        <f t="shared" si="2734"/>
        <v/>
      </c>
      <c r="C9120" s="223"/>
      <c r="D9120" s="224" t="str">
        <f t="shared" si="2732"/>
        <v/>
      </c>
      <c r="E9120" s="225"/>
      <c r="F9120" s="226">
        <f t="shared" si="2733"/>
        <v>0</v>
      </c>
      <c r="G9120" s="286">
        <f t="shared" si="2735"/>
        <v>0</v>
      </c>
    </row>
    <row r="9121" spans="1:7" s="229" customFormat="1" ht="24" customHeight="1" x14ac:dyDescent="0.2">
      <c r="A9121" s="224" t="str">
        <f t="shared" si="2731"/>
        <v/>
      </c>
      <c r="B9121" s="222" t="str">
        <f t="shared" si="2734"/>
        <v/>
      </c>
      <c r="C9121" s="223"/>
      <c r="D9121" s="224" t="str">
        <f t="shared" si="2732"/>
        <v/>
      </c>
      <c r="E9121" s="225"/>
      <c r="F9121" s="226">
        <f t="shared" si="2733"/>
        <v>0</v>
      </c>
      <c r="G9121" s="286">
        <f t="shared" si="2735"/>
        <v>0</v>
      </c>
    </row>
    <row r="9122" spans="1:7" s="229" customFormat="1" ht="24" customHeight="1" x14ac:dyDescent="0.2">
      <c r="A9122" s="224" t="str">
        <f t="shared" si="2731"/>
        <v/>
      </c>
      <c r="B9122" s="222" t="str">
        <f t="shared" si="2734"/>
        <v/>
      </c>
      <c r="C9122" s="223"/>
      <c r="D9122" s="224" t="str">
        <f t="shared" si="2732"/>
        <v/>
      </c>
      <c r="E9122" s="225"/>
      <c r="F9122" s="226">
        <f t="shared" si="2733"/>
        <v>0</v>
      </c>
      <c r="G9122" s="286">
        <f t="shared" si="2735"/>
        <v>0</v>
      </c>
    </row>
    <row r="9123" spans="1:7" s="229" customFormat="1" ht="24" customHeight="1" x14ac:dyDescent="0.2">
      <c r="A9123" s="224" t="str">
        <f t="shared" si="2731"/>
        <v/>
      </c>
      <c r="B9123" s="222" t="str">
        <f t="shared" si="2734"/>
        <v/>
      </c>
      <c r="C9123" s="223"/>
      <c r="D9123" s="224" t="str">
        <f t="shared" si="2732"/>
        <v/>
      </c>
      <c r="E9123" s="225"/>
      <c r="F9123" s="226">
        <f t="shared" si="2733"/>
        <v>0</v>
      </c>
      <c r="G9123" s="286">
        <f t="shared" si="2735"/>
        <v>0</v>
      </c>
    </row>
    <row r="9124" spans="1:7" s="229" customFormat="1" ht="24" customHeight="1" x14ac:dyDescent="0.2">
      <c r="A9124" s="224" t="str">
        <f t="shared" si="2731"/>
        <v/>
      </c>
      <c r="B9124" s="222" t="str">
        <f t="shared" si="2734"/>
        <v/>
      </c>
      <c r="C9124" s="223"/>
      <c r="D9124" s="224" t="str">
        <f t="shared" si="2732"/>
        <v/>
      </c>
      <c r="E9124" s="225"/>
      <c r="F9124" s="226">
        <f t="shared" si="2733"/>
        <v>0</v>
      </c>
      <c r="G9124" s="286">
        <f t="shared" si="2735"/>
        <v>0</v>
      </c>
    </row>
    <row r="9125" spans="1:7" s="229" customFormat="1" ht="24" customHeight="1" x14ac:dyDescent="0.2">
      <c r="A9125" s="224" t="str">
        <f t="shared" si="2731"/>
        <v/>
      </c>
      <c r="B9125" s="222" t="str">
        <f t="shared" si="2734"/>
        <v/>
      </c>
      <c r="C9125" s="223"/>
      <c r="D9125" s="224" t="str">
        <f t="shared" si="2732"/>
        <v/>
      </c>
      <c r="E9125" s="225"/>
      <c r="F9125" s="227">
        <f t="shared" si="2733"/>
        <v>0</v>
      </c>
      <c r="G9125" s="286">
        <f t="shared" si="2735"/>
        <v>0</v>
      </c>
    </row>
    <row r="9126" spans="1:7" ht="24" customHeight="1" x14ac:dyDescent="0.2">
      <c r="A9126" s="287"/>
      <c r="D9126" s="97"/>
      <c r="E9126" s="98"/>
      <c r="F9126" s="273" t="s">
        <v>31</v>
      </c>
      <c r="G9126" s="288">
        <f>SUBTOTAL(9,G9112:G9125)</f>
        <v>0</v>
      </c>
    </row>
    <row r="9127" spans="1:7" ht="24" customHeight="1" x14ac:dyDescent="0.2">
      <c r="A9127" s="287"/>
      <c r="C9127" s="107" t="s">
        <v>605</v>
      </c>
      <c r="D9127" s="97"/>
      <c r="E9127" s="98"/>
      <c r="G9127" s="289"/>
    </row>
    <row r="9128" spans="1:7" s="229" customFormat="1" ht="24" customHeight="1" x14ac:dyDescent="0.2">
      <c r="A9128" s="224" t="str">
        <f t="shared" ref="A9128:A9135" si="2736">IFERROR(VLOOKUP(C9128,Tabla_Insumos,4,FALSE),"")</f>
        <v/>
      </c>
      <c r="B9128" s="222">
        <f t="shared" ref="B9128:B9135" si="2737">IFERROR(VLOOKUP(A9128,Tabla_Indices,5,FALSE),"")</f>
        <v>0</v>
      </c>
      <c r="C9128" s="223"/>
      <c r="D9128" s="224" t="str">
        <f t="shared" ref="D9128:D9135" si="2738">IFERROR(VLOOKUP(C9128,Tabla_Insumos,2,FALSE),"")</f>
        <v/>
      </c>
      <c r="E9128" s="225"/>
      <c r="F9128" s="228">
        <f t="shared" ref="F9128:F9135" si="2739">IFERROR(VLOOKUP(C9128,Tabla_Insumos,3,FALSE),0)</f>
        <v>0</v>
      </c>
      <c r="G9128" s="286">
        <f>ROUND(E9128*F9128,2)</f>
        <v>0</v>
      </c>
    </row>
    <row r="9129" spans="1:7" s="229" customFormat="1" ht="24" customHeight="1" x14ac:dyDescent="0.2">
      <c r="A9129" s="224" t="str">
        <f t="shared" si="2736"/>
        <v/>
      </c>
      <c r="B9129" s="222">
        <f t="shared" si="2737"/>
        <v>0</v>
      </c>
      <c r="C9129" s="223"/>
      <c r="D9129" s="224" t="str">
        <f t="shared" si="2738"/>
        <v/>
      </c>
      <c r="E9129" s="225"/>
      <c r="F9129" s="228">
        <f t="shared" si="2739"/>
        <v>0</v>
      </c>
      <c r="G9129" s="286">
        <f>ROUND(E9129*F9129,2)</f>
        <v>0</v>
      </c>
    </row>
    <row r="9130" spans="1:7" s="229" customFormat="1" ht="24" customHeight="1" x14ac:dyDescent="0.2">
      <c r="A9130" s="224" t="str">
        <f t="shared" si="2736"/>
        <v/>
      </c>
      <c r="B9130" s="222">
        <f t="shared" si="2737"/>
        <v>0</v>
      </c>
      <c r="C9130" s="223"/>
      <c r="D9130" s="224" t="str">
        <f t="shared" si="2738"/>
        <v/>
      </c>
      <c r="E9130" s="225"/>
      <c r="F9130" s="228">
        <f t="shared" si="2739"/>
        <v>0</v>
      </c>
      <c r="G9130" s="286">
        <f t="shared" ref="G9130:G9135" si="2740">ROUND(E9130*F9130,2)</f>
        <v>0</v>
      </c>
    </row>
    <row r="9131" spans="1:7" s="229" customFormat="1" ht="24" customHeight="1" x14ac:dyDescent="0.2">
      <c r="A9131" s="224" t="str">
        <f t="shared" si="2736"/>
        <v/>
      </c>
      <c r="B9131" s="222">
        <f t="shared" si="2737"/>
        <v>0</v>
      </c>
      <c r="C9131" s="223"/>
      <c r="D9131" s="224" t="str">
        <f t="shared" si="2738"/>
        <v/>
      </c>
      <c r="E9131" s="225"/>
      <c r="F9131" s="228">
        <f t="shared" si="2739"/>
        <v>0</v>
      </c>
      <c r="G9131" s="286">
        <f t="shared" si="2740"/>
        <v>0</v>
      </c>
    </row>
    <row r="9132" spans="1:7" s="229" customFormat="1" ht="24" customHeight="1" x14ac:dyDescent="0.2">
      <c r="A9132" s="224" t="str">
        <f t="shared" si="2736"/>
        <v/>
      </c>
      <c r="B9132" s="222">
        <f t="shared" si="2737"/>
        <v>0</v>
      </c>
      <c r="C9132" s="223"/>
      <c r="D9132" s="224" t="str">
        <f t="shared" si="2738"/>
        <v/>
      </c>
      <c r="E9132" s="225"/>
      <c r="F9132" s="226">
        <f t="shared" si="2739"/>
        <v>0</v>
      </c>
      <c r="G9132" s="286">
        <f t="shared" si="2740"/>
        <v>0</v>
      </c>
    </row>
    <row r="9133" spans="1:7" s="229" customFormat="1" ht="24" customHeight="1" x14ac:dyDescent="0.2">
      <c r="A9133" s="224" t="str">
        <f t="shared" si="2736"/>
        <v/>
      </c>
      <c r="B9133" s="222">
        <f t="shared" si="2737"/>
        <v>0</v>
      </c>
      <c r="C9133" s="223"/>
      <c r="D9133" s="224" t="str">
        <f t="shared" si="2738"/>
        <v/>
      </c>
      <c r="E9133" s="225"/>
      <c r="F9133" s="226">
        <f t="shared" si="2739"/>
        <v>0</v>
      </c>
      <c r="G9133" s="286">
        <f t="shared" si="2740"/>
        <v>0</v>
      </c>
    </row>
    <row r="9134" spans="1:7" s="229" customFormat="1" ht="24" customHeight="1" x14ac:dyDescent="0.2">
      <c r="A9134" s="224" t="str">
        <f t="shared" si="2736"/>
        <v/>
      </c>
      <c r="B9134" s="222">
        <f t="shared" si="2737"/>
        <v>0</v>
      </c>
      <c r="C9134" s="223"/>
      <c r="D9134" s="224" t="str">
        <f t="shared" si="2738"/>
        <v/>
      </c>
      <c r="E9134" s="225"/>
      <c r="F9134" s="226">
        <f t="shared" si="2739"/>
        <v>0</v>
      </c>
      <c r="G9134" s="286">
        <f t="shared" si="2740"/>
        <v>0</v>
      </c>
    </row>
    <row r="9135" spans="1:7" s="229" customFormat="1" ht="24" customHeight="1" x14ac:dyDescent="0.2">
      <c r="A9135" s="224" t="str">
        <f t="shared" si="2736"/>
        <v/>
      </c>
      <c r="B9135" s="222">
        <f t="shared" si="2737"/>
        <v>0</v>
      </c>
      <c r="C9135" s="223"/>
      <c r="D9135" s="224" t="str">
        <f t="shared" si="2738"/>
        <v/>
      </c>
      <c r="E9135" s="225"/>
      <c r="F9135" s="226">
        <f t="shared" si="2739"/>
        <v>0</v>
      </c>
      <c r="G9135" s="286">
        <f t="shared" si="2740"/>
        <v>0</v>
      </c>
    </row>
    <row r="9136" spans="1:7" ht="24" customHeight="1" x14ac:dyDescent="0.2">
      <c r="A9136" s="287"/>
      <c r="D9136" s="97"/>
      <c r="E9136" s="98"/>
      <c r="F9136" s="273" t="s">
        <v>32</v>
      </c>
      <c r="G9136" s="288">
        <f>SUBTOTAL(9,G9128:G9135)</f>
        <v>0</v>
      </c>
    </row>
    <row r="9137" spans="1:7" ht="24" customHeight="1" x14ac:dyDescent="0.2">
      <c r="A9137" s="287"/>
      <c r="C9137" s="107" t="s">
        <v>606</v>
      </c>
      <c r="D9137" s="97"/>
      <c r="E9137" s="98"/>
      <c r="G9137" s="289"/>
    </row>
    <row r="9138" spans="1:7" s="229" customFormat="1" ht="24" customHeight="1" x14ac:dyDescent="0.2">
      <c r="A9138" s="224" t="str">
        <f t="shared" ref="A9138:A9146" si="2741">IFERROR(VLOOKUP(C9138,Tabla_Insumos,4,FALSE),"")</f>
        <v/>
      </c>
      <c r="B9138" s="222" t="str">
        <f t="shared" ref="B9138:B9146" si="2742">IFERROR(VLOOKUP(C9138,Tabla_Insumos,5,FALSE),"")</f>
        <v/>
      </c>
      <c r="C9138" s="223"/>
      <c r="D9138" s="224" t="str">
        <f t="shared" ref="D9138:D9146" si="2743">IFERROR(VLOOKUP(C9138,Tabla_Insumos,2,FALSE),"")</f>
        <v/>
      </c>
      <c r="E9138" s="225"/>
      <c r="F9138" s="226">
        <f t="shared" ref="F9138:F9146" si="2744">IFERROR(VLOOKUP(C9138,Tabla_Insumos,3,FALSE),0)</f>
        <v>0</v>
      </c>
      <c r="G9138" s="286">
        <f t="shared" ref="G9138:G9146" si="2745">ROUND(E9138*F9138,2)</f>
        <v>0</v>
      </c>
    </row>
    <row r="9139" spans="1:7" s="229" customFormat="1" ht="24" customHeight="1" x14ac:dyDescent="0.2">
      <c r="A9139" s="224" t="str">
        <f t="shared" si="2741"/>
        <v/>
      </c>
      <c r="B9139" s="222" t="str">
        <f t="shared" si="2742"/>
        <v/>
      </c>
      <c r="C9139" s="223"/>
      <c r="D9139" s="224" t="str">
        <f t="shared" si="2743"/>
        <v/>
      </c>
      <c r="E9139" s="225"/>
      <c r="F9139" s="226">
        <f t="shared" si="2744"/>
        <v>0</v>
      </c>
      <c r="G9139" s="286">
        <f t="shared" si="2745"/>
        <v>0</v>
      </c>
    </row>
    <row r="9140" spans="1:7" s="229" customFormat="1" ht="24" customHeight="1" x14ac:dyDescent="0.2">
      <c r="A9140" s="224" t="str">
        <f t="shared" si="2741"/>
        <v/>
      </c>
      <c r="B9140" s="222" t="str">
        <f t="shared" si="2742"/>
        <v/>
      </c>
      <c r="C9140" s="223"/>
      <c r="D9140" s="224" t="str">
        <f t="shared" si="2743"/>
        <v/>
      </c>
      <c r="E9140" s="225"/>
      <c r="F9140" s="226">
        <f t="shared" si="2744"/>
        <v>0</v>
      </c>
      <c r="G9140" s="286">
        <f t="shared" si="2745"/>
        <v>0</v>
      </c>
    </row>
    <row r="9141" spans="1:7" s="229" customFormat="1" ht="24" customHeight="1" x14ac:dyDescent="0.2">
      <c r="A9141" s="224" t="str">
        <f t="shared" si="2741"/>
        <v/>
      </c>
      <c r="B9141" s="222" t="str">
        <f t="shared" si="2742"/>
        <v/>
      </c>
      <c r="C9141" s="223"/>
      <c r="D9141" s="224" t="str">
        <f t="shared" si="2743"/>
        <v/>
      </c>
      <c r="E9141" s="225"/>
      <c r="F9141" s="226">
        <f t="shared" si="2744"/>
        <v>0</v>
      </c>
      <c r="G9141" s="286">
        <f t="shared" si="2745"/>
        <v>0</v>
      </c>
    </row>
    <row r="9142" spans="1:7" s="229" customFormat="1" ht="24" customHeight="1" x14ac:dyDescent="0.2">
      <c r="A9142" s="224" t="str">
        <f t="shared" si="2741"/>
        <v/>
      </c>
      <c r="B9142" s="222" t="str">
        <f t="shared" si="2742"/>
        <v/>
      </c>
      <c r="C9142" s="223"/>
      <c r="D9142" s="224" t="str">
        <f t="shared" si="2743"/>
        <v/>
      </c>
      <c r="E9142" s="225"/>
      <c r="F9142" s="226">
        <f t="shared" si="2744"/>
        <v>0</v>
      </c>
      <c r="G9142" s="286">
        <f t="shared" si="2745"/>
        <v>0</v>
      </c>
    </row>
    <row r="9143" spans="1:7" s="229" customFormat="1" ht="24" customHeight="1" x14ac:dyDescent="0.2">
      <c r="A9143" s="224" t="str">
        <f t="shared" si="2741"/>
        <v/>
      </c>
      <c r="B9143" s="222" t="str">
        <f t="shared" si="2742"/>
        <v/>
      </c>
      <c r="C9143" s="223"/>
      <c r="D9143" s="224" t="str">
        <f t="shared" si="2743"/>
        <v/>
      </c>
      <c r="E9143" s="225"/>
      <c r="F9143" s="226">
        <f t="shared" si="2744"/>
        <v>0</v>
      </c>
      <c r="G9143" s="286">
        <f t="shared" si="2745"/>
        <v>0</v>
      </c>
    </row>
    <row r="9144" spans="1:7" s="229" customFormat="1" ht="24" customHeight="1" x14ac:dyDescent="0.2">
      <c r="A9144" s="224" t="str">
        <f t="shared" si="2741"/>
        <v/>
      </c>
      <c r="B9144" s="222" t="str">
        <f t="shared" si="2742"/>
        <v/>
      </c>
      <c r="C9144" s="223"/>
      <c r="D9144" s="224" t="str">
        <f t="shared" si="2743"/>
        <v/>
      </c>
      <c r="E9144" s="225"/>
      <c r="F9144" s="226">
        <f t="shared" si="2744"/>
        <v>0</v>
      </c>
      <c r="G9144" s="286">
        <f t="shared" si="2745"/>
        <v>0</v>
      </c>
    </row>
    <row r="9145" spans="1:7" s="229" customFormat="1" ht="24" customHeight="1" x14ac:dyDescent="0.2">
      <c r="A9145" s="224" t="str">
        <f t="shared" si="2741"/>
        <v/>
      </c>
      <c r="B9145" s="222" t="str">
        <f t="shared" si="2742"/>
        <v/>
      </c>
      <c r="C9145" s="223"/>
      <c r="D9145" s="224" t="str">
        <f t="shared" si="2743"/>
        <v/>
      </c>
      <c r="E9145" s="225"/>
      <c r="F9145" s="226">
        <f t="shared" si="2744"/>
        <v>0</v>
      </c>
      <c r="G9145" s="286">
        <f t="shared" si="2745"/>
        <v>0</v>
      </c>
    </row>
    <row r="9146" spans="1:7" s="229" customFormat="1" ht="24" customHeight="1" x14ac:dyDescent="0.2">
      <c r="A9146" s="224" t="str">
        <f t="shared" si="2741"/>
        <v/>
      </c>
      <c r="B9146" s="222" t="str">
        <f t="shared" si="2742"/>
        <v/>
      </c>
      <c r="C9146" s="223"/>
      <c r="D9146" s="224" t="str">
        <f t="shared" si="2743"/>
        <v/>
      </c>
      <c r="E9146" s="225"/>
      <c r="F9146" s="226">
        <f t="shared" si="2744"/>
        <v>0</v>
      </c>
      <c r="G9146" s="286">
        <f t="shared" si="2745"/>
        <v>0</v>
      </c>
    </row>
    <row r="9147" spans="1:7" ht="24" customHeight="1" x14ac:dyDescent="0.2">
      <c r="A9147" s="290"/>
      <c r="B9147" s="97"/>
      <c r="D9147" s="97"/>
      <c r="E9147" s="98"/>
      <c r="F9147" s="273" t="s">
        <v>33</v>
      </c>
      <c r="G9147" s="288">
        <f>SUBTOTAL(9,G9138:G9146)</f>
        <v>0</v>
      </c>
    </row>
    <row r="9148" spans="1:7" ht="24" customHeight="1" x14ac:dyDescent="0.2">
      <c r="A9148" s="291"/>
      <c r="B9148" s="97"/>
      <c r="D9148" s="97"/>
      <c r="E9148" s="98"/>
      <c r="G9148" s="289"/>
    </row>
    <row r="9149" spans="1:7" ht="24" customHeight="1" x14ac:dyDescent="0.2">
      <c r="A9149" s="292" t="str">
        <f>B9107</f>
        <v/>
      </c>
      <c r="B9149" s="293" t="str">
        <f>C9107</f>
        <v/>
      </c>
      <c r="C9149" s="104"/>
      <c r="D9149" s="104" t="s">
        <v>34</v>
      </c>
      <c r="E9149" s="105"/>
      <c r="F9149" s="295" t="s">
        <v>35</v>
      </c>
      <c r="G9149" s="294">
        <f>SUBTOTAL(9,G9112:G9148)</f>
        <v>0</v>
      </c>
    </row>
    <row r="9151" spans="1:7" ht="24" customHeight="1" x14ac:dyDescent="0.2">
      <c r="A9151" s="274" t="s">
        <v>37</v>
      </c>
      <c r="B9151" s="275"/>
      <c r="C9151" s="275"/>
      <c r="D9151" s="275"/>
      <c r="E9151" s="275"/>
      <c r="F9151" s="275"/>
      <c r="G9151" s="276"/>
    </row>
    <row r="9152" spans="1:7" ht="24" customHeight="1" x14ac:dyDescent="0.2">
      <c r="A9152" s="277" t="s">
        <v>602</v>
      </c>
      <c r="B9152" s="93" t="str">
        <f>Comitente</f>
        <v>DIRECCION PROVINCIAL DE ESPACIOS VERDES</v>
      </c>
      <c r="C9152" s="89"/>
      <c r="D9152" s="94"/>
      <c r="E9152" s="94"/>
      <c r="F9152" s="95"/>
      <c r="G9152" s="278"/>
    </row>
    <row r="9153" spans="1:123" ht="24" customHeight="1" x14ac:dyDescent="0.2">
      <c r="A9153" s="277" t="s">
        <v>603</v>
      </c>
      <c r="B9153" s="93">
        <f>Contratista</f>
        <v>0</v>
      </c>
      <c r="C9153" s="90"/>
      <c r="D9153" s="90"/>
      <c r="E9153" s="90"/>
      <c r="F9153" s="96"/>
      <c r="G9153" s="279"/>
    </row>
    <row r="9154" spans="1:123" ht="24" customHeight="1" x14ac:dyDescent="0.2">
      <c r="A9154" s="277" t="s">
        <v>24</v>
      </c>
      <c r="B9154" s="93" t="str">
        <f>Obra</f>
        <v>EXTRACCION DE MANGRULLO EXISTENTE, PROVISION DE NUEVO MANGRULLO Y REFUNCIONALIZACION DE JUEGOS DE NIÑOS EN PARQUE DE MAYO</v>
      </c>
      <c r="C9154" s="90"/>
      <c r="D9154" s="90"/>
      <c r="E9154" s="90"/>
      <c r="F9154" s="96" t="s">
        <v>38</v>
      </c>
      <c r="G9154" s="280">
        <f>Fecha_Base</f>
        <v>44865</v>
      </c>
    </row>
    <row r="9155" spans="1:123" ht="24" customHeight="1" x14ac:dyDescent="0.2">
      <c r="A9155" s="281" t="s">
        <v>601</v>
      </c>
      <c r="B9155" s="91" t="str">
        <f>Ubicación</f>
        <v>CAPITAL</v>
      </c>
      <c r="C9155" s="91"/>
      <c r="D9155" s="97"/>
      <c r="E9155" s="98"/>
      <c r="G9155" s="282"/>
    </row>
    <row r="9156" spans="1:123" ht="24" customHeight="1" x14ac:dyDescent="0.2">
      <c r="A9156" s="281" t="s">
        <v>39</v>
      </c>
      <c r="B9156" s="100" t="str">
        <f>IFERROR(VALUE(LEFT(B9157,FIND(".",B9157)-1)),"")</f>
        <v/>
      </c>
      <c r="C9156" s="92" t="str">
        <f>IFERROR(VLOOKUP(B9156,Tabla_CyP,2,FALSE),"")</f>
        <v/>
      </c>
      <c r="E9156" s="98"/>
      <c r="G9156" s="282"/>
    </row>
    <row r="9157" spans="1:123" ht="24" customHeight="1" x14ac:dyDescent="0.2">
      <c r="A9157" s="281" t="s">
        <v>25</v>
      </c>
      <c r="B9157" s="101" t="str">
        <f>IFERROR(VLOOKUP(COUNTIF($A$1:A9157,"ANALISIS DE PRECIOS"),Tabla_NumeroItem,2,FALSE),"")</f>
        <v/>
      </c>
      <c r="C9157" s="92" t="str">
        <f>IFERROR(VLOOKUP(B9157,Tabla_CyP,2,FALSE),"")</f>
        <v/>
      </c>
      <c r="D9157" s="97"/>
      <c r="E9157" s="98"/>
      <c r="F9157" s="96" t="s">
        <v>26</v>
      </c>
      <c r="G9157" s="283" t="str">
        <f>IFERROR(VLOOKUP(B9157,Tabla_CyP,4,FALSE),"")</f>
        <v/>
      </c>
    </row>
    <row r="9158" spans="1:123" ht="24" customHeight="1" x14ac:dyDescent="0.2">
      <c r="A9158" s="281"/>
      <c r="B9158" s="91"/>
      <c r="D9158" s="97"/>
      <c r="E9158" s="98"/>
      <c r="G9158" s="282"/>
    </row>
    <row r="9159" spans="1:123" ht="24" customHeight="1" x14ac:dyDescent="0.2">
      <c r="A9159" s="334" t="s">
        <v>507</v>
      </c>
      <c r="B9159" s="335"/>
      <c r="C9159" s="336" t="s">
        <v>0</v>
      </c>
      <c r="D9159" s="336" t="s">
        <v>27</v>
      </c>
      <c r="E9159" s="338" t="s">
        <v>28</v>
      </c>
      <c r="F9159" s="340" t="s">
        <v>29</v>
      </c>
      <c r="G9159" s="340" t="s">
        <v>30</v>
      </c>
    </row>
    <row r="9160" spans="1:123" s="97" customFormat="1" ht="24" customHeight="1" x14ac:dyDescent="0.2">
      <c r="A9160" s="102" t="s">
        <v>508</v>
      </c>
      <c r="B9160" s="102" t="s">
        <v>509</v>
      </c>
      <c r="C9160" s="337"/>
      <c r="D9160" s="337"/>
      <c r="E9160" s="339"/>
      <c r="F9160" s="341"/>
      <c r="G9160" s="341"/>
      <c r="H9160" s="230"/>
      <c r="I9160" s="230"/>
      <c r="J9160" s="230"/>
      <c r="K9160" s="230"/>
      <c r="L9160" s="230"/>
      <c r="M9160" s="230"/>
      <c r="N9160" s="230"/>
      <c r="O9160" s="230"/>
      <c r="P9160" s="230"/>
      <c r="Q9160" s="230"/>
      <c r="R9160" s="230"/>
      <c r="S9160" s="230"/>
      <c r="T9160" s="230"/>
      <c r="U9160" s="230"/>
      <c r="V9160" s="230"/>
      <c r="W9160" s="230"/>
      <c r="X9160" s="230"/>
      <c r="Y9160" s="230"/>
      <c r="Z9160" s="230"/>
      <c r="AA9160" s="230"/>
      <c r="AB9160" s="230"/>
      <c r="AC9160" s="230"/>
      <c r="AD9160" s="230"/>
      <c r="AE9160" s="230"/>
      <c r="AF9160" s="230"/>
      <c r="AG9160" s="230"/>
      <c r="AH9160" s="230"/>
      <c r="AI9160" s="230"/>
      <c r="AJ9160" s="230"/>
      <c r="AK9160" s="230"/>
      <c r="AL9160" s="230"/>
      <c r="AM9160" s="230"/>
      <c r="AN9160" s="230"/>
      <c r="AO9160" s="230"/>
      <c r="AP9160" s="230"/>
      <c r="AQ9160" s="230"/>
      <c r="AR9160" s="230"/>
      <c r="AS9160" s="230"/>
      <c r="AT9160" s="230"/>
      <c r="AU9160" s="230"/>
      <c r="AV9160" s="230"/>
      <c r="AW9160" s="230"/>
      <c r="AX9160" s="230"/>
      <c r="AY9160" s="230"/>
      <c r="AZ9160" s="230"/>
      <c r="BA9160" s="230"/>
      <c r="BB9160" s="230"/>
      <c r="BC9160" s="230"/>
      <c r="BD9160" s="230"/>
      <c r="BE9160" s="230"/>
      <c r="BF9160" s="230"/>
      <c r="BG9160" s="230"/>
      <c r="BH9160" s="230"/>
      <c r="BI9160" s="230"/>
      <c r="BJ9160" s="230"/>
      <c r="BK9160" s="230"/>
      <c r="BL9160" s="230"/>
      <c r="BM9160" s="230"/>
      <c r="BN9160" s="230"/>
      <c r="BO9160" s="230"/>
      <c r="BP9160" s="230"/>
      <c r="BQ9160" s="230"/>
      <c r="BR9160" s="230"/>
      <c r="BS9160" s="230"/>
      <c r="BT9160" s="230"/>
      <c r="BU9160" s="230"/>
      <c r="BV9160" s="230"/>
      <c r="BW9160" s="230"/>
      <c r="BX9160" s="230"/>
      <c r="BY9160" s="230"/>
      <c r="BZ9160" s="230"/>
      <c r="CA9160" s="230"/>
      <c r="CB9160" s="230"/>
      <c r="CC9160" s="230"/>
      <c r="CD9160" s="230"/>
      <c r="CE9160" s="230"/>
      <c r="CF9160" s="230"/>
      <c r="CG9160" s="230"/>
      <c r="CH9160" s="230"/>
      <c r="CI9160" s="230"/>
      <c r="CJ9160" s="230"/>
      <c r="CK9160" s="230"/>
      <c r="CL9160" s="230"/>
      <c r="CM9160" s="230"/>
      <c r="CN9160" s="230"/>
      <c r="CO9160" s="230"/>
      <c r="CP9160" s="230"/>
      <c r="CQ9160" s="230"/>
      <c r="CR9160" s="230"/>
      <c r="CS9160" s="230"/>
      <c r="CT9160" s="230"/>
      <c r="CU9160" s="230"/>
      <c r="CV9160" s="230"/>
      <c r="CW9160" s="230"/>
      <c r="CX9160" s="230"/>
      <c r="CY9160" s="230"/>
      <c r="CZ9160" s="230"/>
      <c r="DA9160" s="230"/>
      <c r="DB9160" s="230"/>
      <c r="DC9160" s="230"/>
      <c r="DD9160" s="230"/>
      <c r="DE9160" s="230"/>
      <c r="DF9160" s="230"/>
      <c r="DG9160" s="230"/>
      <c r="DH9160" s="230"/>
      <c r="DI9160" s="230"/>
      <c r="DJ9160" s="230"/>
      <c r="DK9160" s="230"/>
      <c r="DL9160" s="230"/>
      <c r="DM9160" s="230"/>
      <c r="DN9160" s="230"/>
      <c r="DO9160" s="230"/>
      <c r="DP9160" s="230"/>
      <c r="DQ9160" s="230"/>
      <c r="DR9160" s="230"/>
      <c r="DS9160" s="230"/>
    </row>
    <row r="9161" spans="1:123" ht="24" customHeight="1" x14ac:dyDescent="0.2">
      <c r="A9161" s="284"/>
      <c r="B9161" s="103"/>
      <c r="C9161" s="143" t="s">
        <v>604</v>
      </c>
      <c r="D9161" s="104"/>
      <c r="E9161" s="105"/>
      <c r="F9161" s="106"/>
      <c r="G9161" s="285"/>
    </row>
    <row r="9162" spans="1:123" s="229" customFormat="1" ht="24" customHeight="1" x14ac:dyDescent="0.2">
      <c r="A9162" s="224" t="str">
        <f t="shared" ref="A9162:A9175" si="2746">IFERROR(VLOOKUP(C9162,Tabla_Insumos,4,FALSE),"")</f>
        <v/>
      </c>
      <c r="B9162" s="222" t="str">
        <f>IFERROR(VLOOKUP(C9162,Tabla_Insumos,5,FALSE),"")</f>
        <v/>
      </c>
      <c r="C9162" s="223"/>
      <c r="D9162" s="224" t="str">
        <f t="shared" ref="D9162:D9175" si="2747">IFERROR(VLOOKUP(C9162,Tabla_Insumos,2,FALSE),"")</f>
        <v/>
      </c>
      <c r="E9162" s="225"/>
      <c r="F9162" s="226">
        <f t="shared" ref="F9162:F9175" si="2748">IFERROR(VLOOKUP(C9162,Tabla_Insumos,3,FALSE),0)</f>
        <v>0</v>
      </c>
      <c r="G9162" s="286">
        <f>ROUND(E9162*F9162,2)</f>
        <v>0</v>
      </c>
    </row>
    <row r="9163" spans="1:123" s="229" customFormat="1" ht="24" customHeight="1" x14ac:dyDescent="0.2">
      <c r="A9163" s="224" t="str">
        <f t="shared" si="2746"/>
        <v/>
      </c>
      <c r="B9163" s="222" t="str">
        <f t="shared" ref="B9163:B9175" si="2749">IFERROR(VLOOKUP(C9163,Tabla_Insumos,5,FALSE),"")</f>
        <v/>
      </c>
      <c r="C9163" s="223"/>
      <c r="D9163" s="224" t="str">
        <f t="shared" si="2747"/>
        <v/>
      </c>
      <c r="E9163" s="225"/>
      <c r="F9163" s="226">
        <f t="shared" si="2748"/>
        <v>0</v>
      </c>
      <c r="G9163" s="286">
        <f t="shared" ref="G9163:G9175" si="2750">ROUND(E9163*F9163,2)</f>
        <v>0</v>
      </c>
    </row>
    <row r="9164" spans="1:123" s="229" customFormat="1" ht="24" customHeight="1" x14ac:dyDescent="0.2">
      <c r="A9164" s="224" t="str">
        <f t="shared" si="2746"/>
        <v/>
      </c>
      <c r="B9164" s="222" t="str">
        <f t="shared" si="2749"/>
        <v/>
      </c>
      <c r="C9164" s="223"/>
      <c r="D9164" s="224" t="str">
        <f t="shared" si="2747"/>
        <v/>
      </c>
      <c r="E9164" s="225"/>
      <c r="F9164" s="226">
        <f t="shared" si="2748"/>
        <v>0</v>
      </c>
      <c r="G9164" s="286">
        <f t="shared" si="2750"/>
        <v>0</v>
      </c>
    </row>
    <row r="9165" spans="1:123" s="229" customFormat="1" ht="24" customHeight="1" x14ac:dyDescent="0.2">
      <c r="A9165" s="224" t="str">
        <f t="shared" si="2746"/>
        <v/>
      </c>
      <c r="B9165" s="222" t="str">
        <f t="shared" si="2749"/>
        <v/>
      </c>
      <c r="C9165" s="223"/>
      <c r="D9165" s="224" t="str">
        <f t="shared" si="2747"/>
        <v/>
      </c>
      <c r="E9165" s="225"/>
      <c r="F9165" s="226">
        <f t="shared" si="2748"/>
        <v>0</v>
      </c>
      <c r="G9165" s="286">
        <f t="shared" si="2750"/>
        <v>0</v>
      </c>
    </row>
    <row r="9166" spans="1:123" s="229" customFormat="1" ht="24" customHeight="1" x14ac:dyDescent="0.2">
      <c r="A9166" s="224" t="str">
        <f t="shared" si="2746"/>
        <v/>
      </c>
      <c r="B9166" s="222" t="str">
        <f t="shared" si="2749"/>
        <v/>
      </c>
      <c r="C9166" s="223"/>
      <c r="D9166" s="224" t="str">
        <f t="shared" si="2747"/>
        <v/>
      </c>
      <c r="E9166" s="225"/>
      <c r="F9166" s="226">
        <f t="shared" si="2748"/>
        <v>0</v>
      </c>
      <c r="G9166" s="286">
        <f t="shared" si="2750"/>
        <v>0</v>
      </c>
    </row>
    <row r="9167" spans="1:123" s="229" customFormat="1" ht="24" customHeight="1" x14ac:dyDescent="0.2">
      <c r="A9167" s="224" t="str">
        <f t="shared" si="2746"/>
        <v/>
      </c>
      <c r="B9167" s="222" t="str">
        <f t="shared" si="2749"/>
        <v/>
      </c>
      <c r="C9167" s="223"/>
      <c r="D9167" s="224" t="str">
        <f t="shared" si="2747"/>
        <v/>
      </c>
      <c r="E9167" s="225"/>
      <c r="F9167" s="226">
        <f t="shared" si="2748"/>
        <v>0</v>
      </c>
      <c r="G9167" s="286">
        <f t="shared" si="2750"/>
        <v>0</v>
      </c>
    </row>
    <row r="9168" spans="1:123" s="229" customFormat="1" ht="24" customHeight="1" x14ac:dyDescent="0.2">
      <c r="A9168" s="224" t="str">
        <f t="shared" si="2746"/>
        <v/>
      </c>
      <c r="B9168" s="222" t="str">
        <f t="shared" si="2749"/>
        <v/>
      </c>
      <c r="C9168" s="223"/>
      <c r="D9168" s="224" t="str">
        <f t="shared" si="2747"/>
        <v/>
      </c>
      <c r="E9168" s="225"/>
      <c r="F9168" s="226">
        <f t="shared" si="2748"/>
        <v>0</v>
      </c>
      <c r="G9168" s="286">
        <f t="shared" si="2750"/>
        <v>0</v>
      </c>
    </row>
    <row r="9169" spans="1:7" s="229" customFormat="1" ht="24" customHeight="1" x14ac:dyDescent="0.2">
      <c r="A9169" s="224" t="str">
        <f t="shared" si="2746"/>
        <v/>
      </c>
      <c r="B9169" s="222" t="str">
        <f t="shared" si="2749"/>
        <v/>
      </c>
      <c r="C9169" s="223"/>
      <c r="D9169" s="224" t="str">
        <f t="shared" si="2747"/>
        <v/>
      </c>
      <c r="E9169" s="225"/>
      <c r="F9169" s="226">
        <f t="shared" si="2748"/>
        <v>0</v>
      </c>
      <c r="G9169" s="286">
        <f t="shared" si="2750"/>
        <v>0</v>
      </c>
    </row>
    <row r="9170" spans="1:7" s="229" customFormat="1" ht="24" customHeight="1" x14ac:dyDescent="0.2">
      <c r="A9170" s="224" t="str">
        <f t="shared" si="2746"/>
        <v/>
      </c>
      <c r="B9170" s="222" t="str">
        <f t="shared" si="2749"/>
        <v/>
      </c>
      <c r="C9170" s="223"/>
      <c r="D9170" s="224" t="str">
        <f t="shared" si="2747"/>
        <v/>
      </c>
      <c r="E9170" s="225"/>
      <c r="F9170" s="226">
        <f t="shared" si="2748"/>
        <v>0</v>
      </c>
      <c r="G9170" s="286">
        <f t="shared" si="2750"/>
        <v>0</v>
      </c>
    </row>
    <row r="9171" spans="1:7" s="229" customFormat="1" ht="24" customHeight="1" x14ac:dyDescent="0.2">
      <c r="A9171" s="224" t="str">
        <f t="shared" si="2746"/>
        <v/>
      </c>
      <c r="B9171" s="222" t="str">
        <f t="shared" si="2749"/>
        <v/>
      </c>
      <c r="C9171" s="223"/>
      <c r="D9171" s="224" t="str">
        <f t="shared" si="2747"/>
        <v/>
      </c>
      <c r="E9171" s="225"/>
      <c r="F9171" s="226">
        <f t="shared" si="2748"/>
        <v>0</v>
      </c>
      <c r="G9171" s="286">
        <f t="shared" si="2750"/>
        <v>0</v>
      </c>
    </row>
    <row r="9172" spans="1:7" s="229" customFormat="1" ht="24" customHeight="1" x14ac:dyDescent="0.2">
      <c r="A9172" s="224" t="str">
        <f t="shared" si="2746"/>
        <v/>
      </c>
      <c r="B9172" s="222" t="str">
        <f t="shared" si="2749"/>
        <v/>
      </c>
      <c r="C9172" s="223"/>
      <c r="D9172" s="224" t="str">
        <f t="shared" si="2747"/>
        <v/>
      </c>
      <c r="E9172" s="225"/>
      <c r="F9172" s="226">
        <f t="shared" si="2748"/>
        <v>0</v>
      </c>
      <c r="G9172" s="286">
        <f t="shared" si="2750"/>
        <v>0</v>
      </c>
    </row>
    <row r="9173" spans="1:7" s="229" customFormat="1" ht="24" customHeight="1" x14ac:dyDescent="0.2">
      <c r="A9173" s="224" t="str">
        <f t="shared" si="2746"/>
        <v/>
      </c>
      <c r="B9173" s="222" t="str">
        <f t="shared" si="2749"/>
        <v/>
      </c>
      <c r="C9173" s="223"/>
      <c r="D9173" s="224" t="str">
        <f t="shared" si="2747"/>
        <v/>
      </c>
      <c r="E9173" s="225"/>
      <c r="F9173" s="226">
        <f t="shared" si="2748"/>
        <v>0</v>
      </c>
      <c r="G9173" s="286">
        <f t="shared" si="2750"/>
        <v>0</v>
      </c>
    </row>
    <row r="9174" spans="1:7" s="229" customFormat="1" ht="24" customHeight="1" x14ac:dyDescent="0.2">
      <c r="A9174" s="224" t="str">
        <f t="shared" si="2746"/>
        <v/>
      </c>
      <c r="B9174" s="222" t="str">
        <f t="shared" si="2749"/>
        <v/>
      </c>
      <c r="C9174" s="223"/>
      <c r="D9174" s="224" t="str">
        <f t="shared" si="2747"/>
        <v/>
      </c>
      <c r="E9174" s="225"/>
      <c r="F9174" s="226">
        <f t="shared" si="2748"/>
        <v>0</v>
      </c>
      <c r="G9174" s="286">
        <f t="shared" si="2750"/>
        <v>0</v>
      </c>
    </row>
    <row r="9175" spans="1:7" s="229" customFormat="1" ht="24" customHeight="1" x14ac:dyDescent="0.2">
      <c r="A9175" s="224" t="str">
        <f t="shared" si="2746"/>
        <v/>
      </c>
      <c r="B9175" s="222" t="str">
        <f t="shared" si="2749"/>
        <v/>
      </c>
      <c r="C9175" s="223"/>
      <c r="D9175" s="224" t="str">
        <f t="shared" si="2747"/>
        <v/>
      </c>
      <c r="E9175" s="225"/>
      <c r="F9175" s="227">
        <f t="shared" si="2748"/>
        <v>0</v>
      </c>
      <c r="G9175" s="286">
        <f t="shared" si="2750"/>
        <v>0</v>
      </c>
    </row>
    <row r="9176" spans="1:7" ht="24" customHeight="1" x14ac:dyDescent="0.2">
      <c r="A9176" s="287"/>
      <c r="D9176" s="97"/>
      <c r="E9176" s="98"/>
      <c r="F9176" s="273" t="s">
        <v>31</v>
      </c>
      <c r="G9176" s="288">
        <f>SUBTOTAL(9,G9162:G9175)</f>
        <v>0</v>
      </c>
    </row>
    <row r="9177" spans="1:7" ht="24" customHeight="1" x14ac:dyDescent="0.2">
      <c r="A9177" s="287"/>
      <c r="C9177" s="107" t="s">
        <v>605</v>
      </c>
      <c r="D9177" s="97"/>
      <c r="E9177" s="98"/>
      <c r="G9177" s="289"/>
    </row>
    <row r="9178" spans="1:7" s="229" customFormat="1" ht="24" customHeight="1" x14ac:dyDescent="0.2">
      <c r="A9178" s="224" t="str">
        <f t="shared" ref="A9178:A9185" si="2751">IFERROR(VLOOKUP(C9178,Tabla_Insumos,4,FALSE),"")</f>
        <v/>
      </c>
      <c r="B9178" s="222">
        <f t="shared" ref="B9178:B9185" si="2752">IFERROR(VLOOKUP(A9178,Tabla_Indices,5,FALSE),"")</f>
        <v>0</v>
      </c>
      <c r="C9178" s="223"/>
      <c r="D9178" s="224" t="str">
        <f t="shared" ref="D9178:D9185" si="2753">IFERROR(VLOOKUP(C9178,Tabla_Insumos,2,FALSE),"")</f>
        <v/>
      </c>
      <c r="E9178" s="225"/>
      <c r="F9178" s="228">
        <f t="shared" ref="F9178:F9185" si="2754">IFERROR(VLOOKUP(C9178,Tabla_Insumos,3,FALSE),0)</f>
        <v>0</v>
      </c>
      <c r="G9178" s="286">
        <f>ROUND(E9178*F9178,2)</f>
        <v>0</v>
      </c>
    </row>
    <row r="9179" spans="1:7" s="229" customFormat="1" ht="24" customHeight="1" x14ac:dyDescent="0.2">
      <c r="A9179" s="224" t="str">
        <f t="shared" si="2751"/>
        <v/>
      </c>
      <c r="B9179" s="222">
        <f t="shared" si="2752"/>
        <v>0</v>
      </c>
      <c r="C9179" s="223"/>
      <c r="D9179" s="224" t="str">
        <f t="shared" si="2753"/>
        <v/>
      </c>
      <c r="E9179" s="225"/>
      <c r="F9179" s="228">
        <f t="shared" si="2754"/>
        <v>0</v>
      </c>
      <c r="G9179" s="286">
        <f>ROUND(E9179*F9179,2)</f>
        <v>0</v>
      </c>
    </row>
    <row r="9180" spans="1:7" s="229" customFormat="1" ht="24" customHeight="1" x14ac:dyDescent="0.2">
      <c r="A9180" s="224" t="str">
        <f t="shared" si="2751"/>
        <v/>
      </c>
      <c r="B9180" s="222">
        <f t="shared" si="2752"/>
        <v>0</v>
      </c>
      <c r="C9180" s="223"/>
      <c r="D9180" s="224" t="str">
        <f t="shared" si="2753"/>
        <v/>
      </c>
      <c r="E9180" s="225"/>
      <c r="F9180" s="228">
        <f t="shared" si="2754"/>
        <v>0</v>
      </c>
      <c r="G9180" s="286">
        <f t="shared" ref="G9180:G9185" si="2755">ROUND(E9180*F9180,2)</f>
        <v>0</v>
      </c>
    </row>
    <row r="9181" spans="1:7" s="229" customFormat="1" ht="24" customHeight="1" x14ac:dyDescent="0.2">
      <c r="A9181" s="224" t="str">
        <f t="shared" si="2751"/>
        <v/>
      </c>
      <c r="B9181" s="222">
        <f t="shared" si="2752"/>
        <v>0</v>
      </c>
      <c r="C9181" s="223"/>
      <c r="D9181" s="224" t="str">
        <f t="shared" si="2753"/>
        <v/>
      </c>
      <c r="E9181" s="225"/>
      <c r="F9181" s="228">
        <f t="shared" si="2754"/>
        <v>0</v>
      </c>
      <c r="G9181" s="286">
        <f t="shared" si="2755"/>
        <v>0</v>
      </c>
    </row>
    <row r="9182" spans="1:7" s="229" customFormat="1" ht="24" customHeight="1" x14ac:dyDescent="0.2">
      <c r="A9182" s="224" t="str">
        <f t="shared" si="2751"/>
        <v/>
      </c>
      <c r="B9182" s="222">
        <f t="shared" si="2752"/>
        <v>0</v>
      </c>
      <c r="C9182" s="223"/>
      <c r="D9182" s="224" t="str">
        <f t="shared" si="2753"/>
        <v/>
      </c>
      <c r="E9182" s="225"/>
      <c r="F9182" s="226">
        <f t="shared" si="2754"/>
        <v>0</v>
      </c>
      <c r="G9182" s="286">
        <f t="shared" si="2755"/>
        <v>0</v>
      </c>
    </row>
    <row r="9183" spans="1:7" s="229" customFormat="1" ht="24" customHeight="1" x14ac:dyDescent="0.2">
      <c r="A9183" s="224" t="str">
        <f t="shared" si="2751"/>
        <v/>
      </c>
      <c r="B9183" s="222">
        <f t="shared" si="2752"/>
        <v>0</v>
      </c>
      <c r="C9183" s="223"/>
      <c r="D9183" s="224" t="str">
        <f t="shared" si="2753"/>
        <v/>
      </c>
      <c r="E9183" s="225"/>
      <c r="F9183" s="226">
        <f t="shared" si="2754"/>
        <v>0</v>
      </c>
      <c r="G9183" s="286">
        <f t="shared" si="2755"/>
        <v>0</v>
      </c>
    </row>
    <row r="9184" spans="1:7" s="229" customFormat="1" ht="24" customHeight="1" x14ac:dyDescent="0.2">
      <c r="A9184" s="224" t="str">
        <f t="shared" si="2751"/>
        <v/>
      </c>
      <c r="B9184" s="222">
        <f t="shared" si="2752"/>
        <v>0</v>
      </c>
      <c r="C9184" s="223"/>
      <c r="D9184" s="224" t="str">
        <f t="shared" si="2753"/>
        <v/>
      </c>
      <c r="E9184" s="225"/>
      <c r="F9184" s="226">
        <f t="shared" si="2754"/>
        <v>0</v>
      </c>
      <c r="G9184" s="286">
        <f t="shared" si="2755"/>
        <v>0</v>
      </c>
    </row>
    <row r="9185" spans="1:7" s="229" customFormat="1" ht="24" customHeight="1" x14ac:dyDescent="0.2">
      <c r="A9185" s="224" t="str">
        <f t="shared" si="2751"/>
        <v/>
      </c>
      <c r="B9185" s="222">
        <f t="shared" si="2752"/>
        <v>0</v>
      </c>
      <c r="C9185" s="223"/>
      <c r="D9185" s="224" t="str">
        <f t="shared" si="2753"/>
        <v/>
      </c>
      <c r="E9185" s="225"/>
      <c r="F9185" s="226">
        <f t="shared" si="2754"/>
        <v>0</v>
      </c>
      <c r="G9185" s="286">
        <f t="shared" si="2755"/>
        <v>0</v>
      </c>
    </row>
    <row r="9186" spans="1:7" ht="24" customHeight="1" x14ac:dyDescent="0.2">
      <c r="A9186" s="287"/>
      <c r="D9186" s="97"/>
      <c r="E9186" s="98"/>
      <c r="F9186" s="273" t="s">
        <v>32</v>
      </c>
      <c r="G9186" s="288">
        <f>SUBTOTAL(9,G9178:G9185)</f>
        <v>0</v>
      </c>
    </row>
    <row r="9187" spans="1:7" ht="24" customHeight="1" x14ac:dyDescent="0.2">
      <c r="A9187" s="287"/>
      <c r="C9187" s="107" t="s">
        <v>606</v>
      </c>
      <c r="D9187" s="97"/>
      <c r="E9187" s="98"/>
      <c r="G9187" s="289"/>
    </row>
    <row r="9188" spans="1:7" s="229" customFormat="1" ht="24" customHeight="1" x14ac:dyDescent="0.2">
      <c r="A9188" s="224" t="str">
        <f t="shared" ref="A9188:A9196" si="2756">IFERROR(VLOOKUP(C9188,Tabla_Insumos,4,FALSE),"")</f>
        <v/>
      </c>
      <c r="B9188" s="222" t="str">
        <f t="shared" ref="B9188:B9196" si="2757">IFERROR(VLOOKUP(C9188,Tabla_Insumos,5,FALSE),"")</f>
        <v/>
      </c>
      <c r="C9188" s="223"/>
      <c r="D9188" s="224" t="str">
        <f t="shared" ref="D9188:D9196" si="2758">IFERROR(VLOOKUP(C9188,Tabla_Insumos,2,FALSE),"")</f>
        <v/>
      </c>
      <c r="E9188" s="225"/>
      <c r="F9188" s="226">
        <f t="shared" ref="F9188:F9196" si="2759">IFERROR(VLOOKUP(C9188,Tabla_Insumos,3,FALSE),0)</f>
        <v>0</v>
      </c>
      <c r="G9188" s="286">
        <f t="shared" ref="G9188:G9196" si="2760">ROUND(E9188*F9188,2)</f>
        <v>0</v>
      </c>
    </row>
    <row r="9189" spans="1:7" s="229" customFormat="1" ht="24" customHeight="1" x14ac:dyDescent="0.2">
      <c r="A9189" s="224" t="str">
        <f t="shared" si="2756"/>
        <v/>
      </c>
      <c r="B9189" s="222" t="str">
        <f t="shared" si="2757"/>
        <v/>
      </c>
      <c r="C9189" s="223"/>
      <c r="D9189" s="224" t="str">
        <f t="shared" si="2758"/>
        <v/>
      </c>
      <c r="E9189" s="225"/>
      <c r="F9189" s="226">
        <f t="shared" si="2759"/>
        <v>0</v>
      </c>
      <c r="G9189" s="286">
        <f t="shared" si="2760"/>
        <v>0</v>
      </c>
    </row>
    <row r="9190" spans="1:7" s="229" customFormat="1" ht="24" customHeight="1" x14ac:dyDescent="0.2">
      <c r="A9190" s="224" t="str">
        <f t="shared" si="2756"/>
        <v/>
      </c>
      <c r="B9190" s="222" t="str">
        <f t="shared" si="2757"/>
        <v/>
      </c>
      <c r="C9190" s="223"/>
      <c r="D9190" s="224" t="str">
        <f t="shared" si="2758"/>
        <v/>
      </c>
      <c r="E9190" s="225"/>
      <c r="F9190" s="226">
        <f t="shared" si="2759"/>
        <v>0</v>
      </c>
      <c r="G9190" s="286">
        <f t="shared" si="2760"/>
        <v>0</v>
      </c>
    </row>
    <row r="9191" spans="1:7" s="229" customFormat="1" ht="24" customHeight="1" x14ac:dyDescent="0.2">
      <c r="A9191" s="224" t="str">
        <f t="shared" si="2756"/>
        <v/>
      </c>
      <c r="B9191" s="222" t="str">
        <f t="shared" si="2757"/>
        <v/>
      </c>
      <c r="C9191" s="223"/>
      <c r="D9191" s="224" t="str">
        <f t="shared" si="2758"/>
        <v/>
      </c>
      <c r="E9191" s="225"/>
      <c r="F9191" s="226">
        <f t="shared" si="2759"/>
        <v>0</v>
      </c>
      <c r="G9191" s="286">
        <f t="shared" si="2760"/>
        <v>0</v>
      </c>
    </row>
    <row r="9192" spans="1:7" s="229" customFormat="1" ht="24" customHeight="1" x14ac:dyDescent="0.2">
      <c r="A9192" s="224" t="str">
        <f t="shared" si="2756"/>
        <v/>
      </c>
      <c r="B9192" s="222" t="str">
        <f t="shared" si="2757"/>
        <v/>
      </c>
      <c r="C9192" s="223"/>
      <c r="D9192" s="224" t="str">
        <f t="shared" si="2758"/>
        <v/>
      </c>
      <c r="E9192" s="225"/>
      <c r="F9192" s="226">
        <f t="shared" si="2759"/>
        <v>0</v>
      </c>
      <c r="G9192" s="286">
        <f t="shared" si="2760"/>
        <v>0</v>
      </c>
    </row>
    <row r="9193" spans="1:7" s="229" customFormat="1" ht="24" customHeight="1" x14ac:dyDescent="0.2">
      <c r="A9193" s="224" t="str">
        <f t="shared" si="2756"/>
        <v/>
      </c>
      <c r="B9193" s="222" t="str">
        <f t="shared" si="2757"/>
        <v/>
      </c>
      <c r="C9193" s="223"/>
      <c r="D9193" s="224" t="str">
        <f t="shared" si="2758"/>
        <v/>
      </c>
      <c r="E9193" s="225"/>
      <c r="F9193" s="226">
        <f t="shared" si="2759"/>
        <v>0</v>
      </c>
      <c r="G9193" s="286">
        <f t="shared" si="2760"/>
        <v>0</v>
      </c>
    </row>
    <row r="9194" spans="1:7" s="229" customFormat="1" ht="24" customHeight="1" x14ac:dyDescent="0.2">
      <c r="A9194" s="224" t="str">
        <f t="shared" si="2756"/>
        <v/>
      </c>
      <c r="B9194" s="222" t="str">
        <f t="shared" si="2757"/>
        <v/>
      </c>
      <c r="C9194" s="223"/>
      <c r="D9194" s="224" t="str">
        <f t="shared" si="2758"/>
        <v/>
      </c>
      <c r="E9194" s="225"/>
      <c r="F9194" s="226">
        <f t="shared" si="2759"/>
        <v>0</v>
      </c>
      <c r="G9194" s="286">
        <f t="shared" si="2760"/>
        <v>0</v>
      </c>
    </row>
    <row r="9195" spans="1:7" s="229" customFormat="1" ht="24" customHeight="1" x14ac:dyDescent="0.2">
      <c r="A9195" s="224" t="str">
        <f t="shared" si="2756"/>
        <v/>
      </c>
      <c r="B9195" s="222" t="str">
        <f t="shared" si="2757"/>
        <v/>
      </c>
      <c r="C9195" s="223"/>
      <c r="D9195" s="224" t="str">
        <f t="shared" si="2758"/>
        <v/>
      </c>
      <c r="E9195" s="225"/>
      <c r="F9195" s="226">
        <f t="shared" si="2759"/>
        <v>0</v>
      </c>
      <c r="G9195" s="286">
        <f t="shared" si="2760"/>
        <v>0</v>
      </c>
    </row>
    <row r="9196" spans="1:7" s="229" customFormat="1" ht="24" customHeight="1" x14ac:dyDescent="0.2">
      <c r="A9196" s="224" t="str">
        <f t="shared" si="2756"/>
        <v/>
      </c>
      <c r="B9196" s="222" t="str">
        <f t="shared" si="2757"/>
        <v/>
      </c>
      <c r="C9196" s="223"/>
      <c r="D9196" s="224" t="str">
        <f t="shared" si="2758"/>
        <v/>
      </c>
      <c r="E9196" s="225"/>
      <c r="F9196" s="226">
        <f t="shared" si="2759"/>
        <v>0</v>
      </c>
      <c r="G9196" s="286">
        <f t="shared" si="2760"/>
        <v>0</v>
      </c>
    </row>
    <row r="9197" spans="1:7" ht="24" customHeight="1" x14ac:dyDescent="0.2">
      <c r="A9197" s="290"/>
      <c r="B9197" s="97"/>
      <c r="D9197" s="97"/>
      <c r="E9197" s="98"/>
      <c r="F9197" s="273" t="s">
        <v>33</v>
      </c>
      <c r="G9197" s="288">
        <f>SUBTOTAL(9,G9188:G9196)</f>
        <v>0</v>
      </c>
    </row>
    <row r="9198" spans="1:7" ht="24" customHeight="1" x14ac:dyDescent="0.2">
      <c r="A9198" s="291"/>
      <c r="B9198" s="97"/>
      <c r="D9198" s="97"/>
      <c r="E9198" s="98"/>
      <c r="G9198" s="289"/>
    </row>
    <row r="9199" spans="1:7" ht="24" customHeight="1" x14ac:dyDescent="0.2">
      <c r="A9199" s="292" t="str">
        <f>B9157</f>
        <v/>
      </c>
      <c r="B9199" s="293" t="str">
        <f>C9157</f>
        <v/>
      </c>
      <c r="C9199" s="104"/>
      <c r="D9199" s="104" t="s">
        <v>34</v>
      </c>
      <c r="E9199" s="105"/>
      <c r="F9199" s="295" t="s">
        <v>35</v>
      </c>
      <c r="G9199" s="294">
        <f>SUBTOTAL(9,G9162:G9198)</f>
        <v>0</v>
      </c>
    </row>
    <row r="9201" spans="1:123" ht="24" customHeight="1" x14ac:dyDescent="0.2">
      <c r="A9201" s="274" t="s">
        <v>37</v>
      </c>
      <c r="B9201" s="275"/>
      <c r="C9201" s="275"/>
      <c r="D9201" s="275"/>
      <c r="E9201" s="275"/>
      <c r="F9201" s="275"/>
      <c r="G9201" s="276"/>
    </row>
    <row r="9202" spans="1:123" ht="24" customHeight="1" x14ac:dyDescent="0.2">
      <c r="A9202" s="277" t="s">
        <v>602</v>
      </c>
      <c r="B9202" s="93" t="str">
        <f>Comitente</f>
        <v>DIRECCION PROVINCIAL DE ESPACIOS VERDES</v>
      </c>
      <c r="C9202" s="89"/>
      <c r="D9202" s="94"/>
      <c r="E9202" s="94"/>
      <c r="F9202" s="95"/>
      <c r="G9202" s="278"/>
    </row>
    <row r="9203" spans="1:123" ht="24" customHeight="1" x14ac:dyDescent="0.2">
      <c r="A9203" s="277" t="s">
        <v>603</v>
      </c>
      <c r="B9203" s="93">
        <f>Contratista</f>
        <v>0</v>
      </c>
      <c r="C9203" s="90"/>
      <c r="D9203" s="90"/>
      <c r="E9203" s="90"/>
      <c r="F9203" s="96"/>
      <c r="G9203" s="279"/>
    </row>
    <row r="9204" spans="1:123" ht="24" customHeight="1" x14ac:dyDescent="0.2">
      <c r="A9204" s="277" t="s">
        <v>24</v>
      </c>
      <c r="B9204" s="93" t="str">
        <f>Obra</f>
        <v>EXTRACCION DE MANGRULLO EXISTENTE, PROVISION DE NUEVO MANGRULLO Y REFUNCIONALIZACION DE JUEGOS DE NIÑOS EN PARQUE DE MAYO</v>
      </c>
      <c r="C9204" s="90"/>
      <c r="D9204" s="90"/>
      <c r="E9204" s="90"/>
      <c r="F9204" s="96" t="s">
        <v>38</v>
      </c>
      <c r="G9204" s="280">
        <f>Fecha_Base</f>
        <v>44865</v>
      </c>
    </row>
    <row r="9205" spans="1:123" ht="24" customHeight="1" x14ac:dyDescent="0.2">
      <c r="A9205" s="281" t="s">
        <v>601</v>
      </c>
      <c r="B9205" s="91" t="str">
        <f>Ubicación</f>
        <v>CAPITAL</v>
      </c>
      <c r="C9205" s="91"/>
      <c r="D9205" s="97"/>
      <c r="E9205" s="98"/>
      <c r="G9205" s="282"/>
    </row>
    <row r="9206" spans="1:123" ht="24" customHeight="1" x14ac:dyDescent="0.2">
      <c r="A9206" s="281" t="s">
        <v>39</v>
      </c>
      <c r="B9206" s="100" t="str">
        <f>IFERROR(VALUE(LEFT(B9207,FIND(".",B9207)-1)),"")</f>
        <v/>
      </c>
      <c r="C9206" s="92" t="str">
        <f>IFERROR(VLOOKUP(B9206,Tabla_CyP,2,FALSE),"")</f>
        <v/>
      </c>
      <c r="E9206" s="98"/>
      <c r="G9206" s="282"/>
    </row>
    <row r="9207" spans="1:123" ht="24" customHeight="1" x14ac:dyDescent="0.2">
      <c r="A9207" s="281" t="s">
        <v>25</v>
      </c>
      <c r="B9207" s="101" t="str">
        <f>IFERROR(VLOOKUP(COUNTIF($A$1:A9207,"ANALISIS DE PRECIOS"),Tabla_NumeroItem,2,FALSE),"")</f>
        <v/>
      </c>
      <c r="C9207" s="92" t="str">
        <f>IFERROR(VLOOKUP(B9207,Tabla_CyP,2,FALSE),"")</f>
        <v/>
      </c>
      <c r="D9207" s="97"/>
      <c r="E9207" s="98"/>
      <c r="F9207" s="96" t="s">
        <v>26</v>
      </c>
      <c r="G9207" s="283" t="str">
        <f>IFERROR(VLOOKUP(B9207,Tabla_CyP,4,FALSE),"")</f>
        <v/>
      </c>
    </row>
    <row r="9208" spans="1:123" ht="24" customHeight="1" x14ac:dyDescent="0.2">
      <c r="A9208" s="281"/>
      <c r="B9208" s="91"/>
      <c r="D9208" s="97"/>
      <c r="E9208" s="98"/>
      <c r="G9208" s="282"/>
    </row>
    <row r="9209" spans="1:123" ht="24" customHeight="1" x14ac:dyDescent="0.2">
      <c r="A9209" s="334" t="s">
        <v>507</v>
      </c>
      <c r="B9209" s="335"/>
      <c r="C9209" s="336" t="s">
        <v>0</v>
      </c>
      <c r="D9209" s="336" t="s">
        <v>27</v>
      </c>
      <c r="E9209" s="338" t="s">
        <v>28</v>
      </c>
      <c r="F9209" s="340" t="s">
        <v>29</v>
      </c>
      <c r="G9209" s="340" t="s">
        <v>30</v>
      </c>
    </row>
    <row r="9210" spans="1:123" s="97" customFormat="1" ht="24" customHeight="1" x14ac:dyDescent="0.2">
      <c r="A9210" s="102" t="s">
        <v>508</v>
      </c>
      <c r="B9210" s="102" t="s">
        <v>509</v>
      </c>
      <c r="C9210" s="337"/>
      <c r="D9210" s="337"/>
      <c r="E9210" s="339"/>
      <c r="F9210" s="341"/>
      <c r="G9210" s="341"/>
      <c r="H9210" s="230"/>
      <c r="I9210" s="230"/>
      <c r="J9210" s="230"/>
      <c r="K9210" s="230"/>
      <c r="L9210" s="230"/>
      <c r="M9210" s="230"/>
      <c r="N9210" s="230"/>
      <c r="O9210" s="230"/>
      <c r="P9210" s="230"/>
      <c r="Q9210" s="230"/>
      <c r="R9210" s="230"/>
      <c r="S9210" s="230"/>
      <c r="T9210" s="230"/>
      <c r="U9210" s="230"/>
      <c r="V9210" s="230"/>
      <c r="W9210" s="230"/>
      <c r="X9210" s="230"/>
      <c r="Y9210" s="230"/>
      <c r="Z9210" s="230"/>
      <c r="AA9210" s="230"/>
      <c r="AB9210" s="230"/>
      <c r="AC9210" s="230"/>
      <c r="AD9210" s="230"/>
      <c r="AE9210" s="230"/>
      <c r="AF9210" s="230"/>
      <c r="AG9210" s="230"/>
      <c r="AH9210" s="230"/>
      <c r="AI9210" s="230"/>
      <c r="AJ9210" s="230"/>
      <c r="AK9210" s="230"/>
      <c r="AL9210" s="230"/>
      <c r="AM9210" s="230"/>
      <c r="AN9210" s="230"/>
      <c r="AO9210" s="230"/>
      <c r="AP9210" s="230"/>
      <c r="AQ9210" s="230"/>
      <c r="AR9210" s="230"/>
      <c r="AS9210" s="230"/>
      <c r="AT9210" s="230"/>
      <c r="AU9210" s="230"/>
      <c r="AV9210" s="230"/>
      <c r="AW9210" s="230"/>
      <c r="AX9210" s="230"/>
      <c r="AY9210" s="230"/>
      <c r="AZ9210" s="230"/>
      <c r="BA9210" s="230"/>
      <c r="BB9210" s="230"/>
      <c r="BC9210" s="230"/>
      <c r="BD9210" s="230"/>
      <c r="BE9210" s="230"/>
      <c r="BF9210" s="230"/>
      <c r="BG9210" s="230"/>
      <c r="BH9210" s="230"/>
      <c r="BI9210" s="230"/>
      <c r="BJ9210" s="230"/>
      <c r="BK9210" s="230"/>
      <c r="BL9210" s="230"/>
      <c r="BM9210" s="230"/>
      <c r="BN9210" s="230"/>
      <c r="BO9210" s="230"/>
      <c r="BP9210" s="230"/>
      <c r="BQ9210" s="230"/>
      <c r="BR9210" s="230"/>
      <c r="BS9210" s="230"/>
      <c r="BT9210" s="230"/>
      <c r="BU9210" s="230"/>
      <c r="BV9210" s="230"/>
      <c r="BW9210" s="230"/>
      <c r="BX9210" s="230"/>
      <c r="BY9210" s="230"/>
      <c r="BZ9210" s="230"/>
      <c r="CA9210" s="230"/>
      <c r="CB9210" s="230"/>
      <c r="CC9210" s="230"/>
      <c r="CD9210" s="230"/>
      <c r="CE9210" s="230"/>
      <c r="CF9210" s="230"/>
      <c r="CG9210" s="230"/>
      <c r="CH9210" s="230"/>
      <c r="CI9210" s="230"/>
      <c r="CJ9210" s="230"/>
      <c r="CK9210" s="230"/>
      <c r="CL9210" s="230"/>
      <c r="CM9210" s="230"/>
      <c r="CN9210" s="230"/>
      <c r="CO9210" s="230"/>
      <c r="CP9210" s="230"/>
      <c r="CQ9210" s="230"/>
      <c r="CR9210" s="230"/>
      <c r="CS9210" s="230"/>
      <c r="CT9210" s="230"/>
      <c r="CU9210" s="230"/>
      <c r="CV9210" s="230"/>
      <c r="CW9210" s="230"/>
      <c r="CX9210" s="230"/>
      <c r="CY9210" s="230"/>
      <c r="CZ9210" s="230"/>
      <c r="DA9210" s="230"/>
      <c r="DB9210" s="230"/>
      <c r="DC9210" s="230"/>
      <c r="DD9210" s="230"/>
      <c r="DE9210" s="230"/>
      <c r="DF9210" s="230"/>
      <c r="DG9210" s="230"/>
      <c r="DH9210" s="230"/>
      <c r="DI9210" s="230"/>
      <c r="DJ9210" s="230"/>
      <c r="DK9210" s="230"/>
      <c r="DL9210" s="230"/>
      <c r="DM9210" s="230"/>
      <c r="DN9210" s="230"/>
      <c r="DO9210" s="230"/>
      <c r="DP9210" s="230"/>
      <c r="DQ9210" s="230"/>
      <c r="DR9210" s="230"/>
      <c r="DS9210" s="230"/>
    </row>
    <row r="9211" spans="1:123" ht="24" customHeight="1" x14ac:dyDescent="0.2">
      <c r="A9211" s="284"/>
      <c r="B9211" s="103"/>
      <c r="C9211" s="143" t="s">
        <v>604</v>
      </c>
      <c r="D9211" s="104"/>
      <c r="E9211" s="105"/>
      <c r="F9211" s="106"/>
      <c r="G9211" s="285"/>
    </row>
    <row r="9212" spans="1:123" s="229" customFormat="1" ht="24" customHeight="1" x14ac:dyDescent="0.2">
      <c r="A9212" s="224" t="str">
        <f t="shared" ref="A9212:A9225" si="2761">IFERROR(VLOOKUP(C9212,Tabla_Insumos,4,FALSE),"")</f>
        <v/>
      </c>
      <c r="B9212" s="222" t="str">
        <f>IFERROR(VLOOKUP(C9212,Tabla_Insumos,5,FALSE),"")</f>
        <v/>
      </c>
      <c r="C9212" s="223"/>
      <c r="D9212" s="224" t="str">
        <f t="shared" ref="D9212:D9225" si="2762">IFERROR(VLOOKUP(C9212,Tabla_Insumos,2,FALSE),"")</f>
        <v/>
      </c>
      <c r="E9212" s="225"/>
      <c r="F9212" s="226">
        <f t="shared" ref="F9212:F9225" si="2763">IFERROR(VLOOKUP(C9212,Tabla_Insumos,3,FALSE),0)</f>
        <v>0</v>
      </c>
      <c r="G9212" s="286">
        <f>ROUND(E9212*F9212,2)</f>
        <v>0</v>
      </c>
    </row>
    <row r="9213" spans="1:123" s="229" customFormat="1" ht="24" customHeight="1" x14ac:dyDescent="0.2">
      <c r="A9213" s="224" t="str">
        <f t="shared" si="2761"/>
        <v/>
      </c>
      <c r="B9213" s="222" t="str">
        <f t="shared" ref="B9213:B9225" si="2764">IFERROR(VLOOKUP(C9213,Tabla_Insumos,5,FALSE),"")</f>
        <v/>
      </c>
      <c r="C9213" s="223"/>
      <c r="D9213" s="224" t="str">
        <f t="shared" si="2762"/>
        <v/>
      </c>
      <c r="E9213" s="225"/>
      <c r="F9213" s="226">
        <f t="shared" si="2763"/>
        <v>0</v>
      </c>
      <c r="G9213" s="286">
        <f t="shared" ref="G9213:G9225" si="2765">ROUND(E9213*F9213,2)</f>
        <v>0</v>
      </c>
    </row>
    <row r="9214" spans="1:123" s="229" customFormat="1" ht="24" customHeight="1" x14ac:dyDescent="0.2">
      <c r="A9214" s="224" t="str">
        <f t="shared" si="2761"/>
        <v/>
      </c>
      <c r="B9214" s="222" t="str">
        <f t="shared" si="2764"/>
        <v/>
      </c>
      <c r="C9214" s="223"/>
      <c r="D9214" s="224" t="str">
        <f t="shared" si="2762"/>
        <v/>
      </c>
      <c r="E9214" s="225"/>
      <c r="F9214" s="226">
        <f t="shared" si="2763"/>
        <v>0</v>
      </c>
      <c r="G9214" s="286">
        <f t="shared" si="2765"/>
        <v>0</v>
      </c>
    </row>
    <row r="9215" spans="1:123" s="229" customFormat="1" ht="24" customHeight="1" x14ac:dyDescent="0.2">
      <c r="A9215" s="224" t="str">
        <f t="shared" si="2761"/>
        <v/>
      </c>
      <c r="B9215" s="222" t="str">
        <f t="shared" si="2764"/>
        <v/>
      </c>
      <c r="C9215" s="223"/>
      <c r="D9215" s="224" t="str">
        <f t="shared" si="2762"/>
        <v/>
      </c>
      <c r="E9215" s="225"/>
      <c r="F9215" s="226">
        <f t="shared" si="2763"/>
        <v>0</v>
      </c>
      <c r="G9215" s="286">
        <f t="shared" si="2765"/>
        <v>0</v>
      </c>
    </row>
    <row r="9216" spans="1:123" s="229" customFormat="1" ht="24" customHeight="1" x14ac:dyDescent="0.2">
      <c r="A9216" s="224" t="str">
        <f t="shared" si="2761"/>
        <v/>
      </c>
      <c r="B9216" s="222" t="str">
        <f t="shared" si="2764"/>
        <v/>
      </c>
      <c r="C9216" s="223"/>
      <c r="D9216" s="224" t="str">
        <f t="shared" si="2762"/>
        <v/>
      </c>
      <c r="E9216" s="225"/>
      <c r="F9216" s="226">
        <f t="shared" si="2763"/>
        <v>0</v>
      </c>
      <c r="G9216" s="286">
        <f t="shared" si="2765"/>
        <v>0</v>
      </c>
    </row>
    <row r="9217" spans="1:7" s="229" customFormat="1" ht="24" customHeight="1" x14ac:dyDescent="0.2">
      <c r="A9217" s="224" t="str">
        <f t="shared" si="2761"/>
        <v/>
      </c>
      <c r="B9217" s="222" t="str">
        <f t="shared" si="2764"/>
        <v/>
      </c>
      <c r="C9217" s="223"/>
      <c r="D9217" s="224" t="str">
        <f t="shared" si="2762"/>
        <v/>
      </c>
      <c r="E9217" s="225"/>
      <c r="F9217" s="226">
        <f t="shared" si="2763"/>
        <v>0</v>
      </c>
      <c r="G9217" s="286">
        <f t="shared" si="2765"/>
        <v>0</v>
      </c>
    </row>
    <row r="9218" spans="1:7" s="229" customFormat="1" ht="24" customHeight="1" x14ac:dyDescent="0.2">
      <c r="A9218" s="224" t="str">
        <f t="shared" si="2761"/>
        <v/>
      </c>
      <c r="B9218" s="222" t="str">
        <f t="shared" si="2764"/>
        <v/>
      </c>
      <c r="C9218" s="223"/>
      <c r="D9218" s="224" t="str">
        <f t="shared" si="2762"/>
        <v/>
      </c>
      <c r="E9218" s="225"/>
      <c r="F9218" s="226">
        <f t="shared" si="2763"/>
        <v>0</v>
      </c>
      <c r="G9218" s="286">
        <f t="shared" si="2765"/>
        <v>0</v>
      </c>
    </row>
    <row r="9219" spans="1:7" s="229" customFormat="1" ht="24" customHeight="1" x14ac:dyDescent="0.2">
      <c r="A9219" s="224" t="str">
        <f t="shared" si="2761"/>
        <v/>
      </c>
      <c r="B9219" s="222" t="str">
        <f t="shared" si="2764"/>
        <v/>
      </c>
      <c r="C9219" s="223"/>
      <c r="D9219" s="224" t="str">
        <f t="shared" si="2762"/>
        <v/>
      </c>
      <c r="E9219" s="225"/>
      <c r="F9219" s="226">
        <f t="shared" si="2763"/>
        <v>0</v>
      </c>
      <c r="G9219" s="286">
        <f t="shared" si="2765"/>
        <v>0</v>
      </c>
    </row>
    <row r="9220" spans="1:7" s="229" customFormat="1" ht="24" customHeight="1" x14ac:dyDescent="0.2">
      <c r="A9220" s="224" t="str">
        <f t="shared" si="2761"/>
        <v/>
      </c>
      <c r="B9220" s="222" t="str">
        <f t="shared" si="2764"/>
        <v/>
      </c>
      <c r="C9220" s="223"/>
      <c r="D9220" s="224" t="str">
        <f t="shared" si="2762"/>
        <v/>
      </c>
      <c r="E9220" s="225"/>
      <c r="F9220" s="226">
        <f t="shared" si="2763"/>
        <v>0</v>
      </c>
      <c r="G9220" s="286">
        <f t="shared" si="2765"/>
        <v>0</v>
      </c>
    </row>
    <row r="9221" spans="1:7" s="229" customFormat="1" ht="24" customHeight="1" x14ac:dyDescent="0.2">
      <c r="A9221" s="224" t="str">
        <f t="shared" si="2761"/>
        <v/>
      </c>
      <c r="B9221" s="222" t="str">
        <f t="shared" si="2764"/>
        <v/>
      </c>
      <c r="C9221" s="223"/>
      <c r="D9221" s="224" t="str">
        <f t="shared" si="2762"/>
        <v/>
      </c>
      <c r="E9221" s="225"/>
      <c r="F9221" s="226">
        <f t="shared" si="2763"/>
        <v>0</v>
      </c>
      <c r="G9221" s="286">
        <f t="shared" si="2765"/>
        <v>0</v>
      </c>
    </row>
    <row r="9222" spans="1:7" s="229" customFormat="1" ht="24" customHeight="1" x14ac:dyDescent="0.2">
      <c r="A9222" s="224" t="str">
        <f t="shared" si="2761"/>
        <v/>
      </c>
      <c r="B9222" s="222" t="str">
        <f t="shared" si="2764"/>
        <v/>
      </c>
      <c r="C9222" s="223"/>
      <c r="D9222" s="224" t="str">
        <f t="shared" si="2762"/>
        <v/>
      </c>
      <c r="E9222" s="225"/>
      <c r="F9222" s="226">
        <f t="shared" si="2763"/>
        <v>0</v>
      </c>
      <c r="G9222" s="286">
        <f t="shared" si="2765"/>
        <v>0</v>
      </c>
    </row>
    <row r="9223" spans="1:7" s="229" customFormat="1" ht="24" customHeight="1" x14ac:dyDescent="0.2">
      <c r="A9223" s="224" t="str">
        <f t="shared" si="2761"/>
        <v/>
      </c>
      <c r="B9223" s="222" t="str">
        <f t="shared" si="2764"/>
        <v/>
      </c>
      <c r="C9223" s="223"/>
      <c r="D9223" s="224" t="str">
        <f t="shared" si="2762"/>
        <v/>
      </c>
      <c r="E9223" s="225"/>
      <c r="F9223" s="226">
        <f t="shared" si="2763"/>
        <v>0</v>
      </c>
      <c r="G9223" s="286">
        <f t="shared" si="2765"/>
        <v>0</v>
      </c>
    </row>
    <row r="9224" spans="1:7" s="229" customFormat="1" ht="24" customHeight="1" x14ac:dyDescent="0.2">
      <c r="A9224" s="224" t="str">
        <f t="shared" si="2761"/>
        <v/>
      </c>
      <c r="B9224" s="222" t="str">
        <f t="shared" si="2764"/>
        <v/>
      </c>
      <c r="C9224" s="223"/>
      <c r="D9224" s="224" t="str">
        <f t="shared" si="2762"/>
        <v/>
      </c>
      <c r="E9224" s="225"/>
      <c r="F9224" s="226">
        <f t="shared" si="2763"/>
        <v>0</v>
      </c>
      <c r="G9224" s="286">
        <f t="shared" si="2765"/>
        <v>0</v>
      </c>
    </row>
    <row r="9225" spans="1:7" s="229" customFormat="1" ht="24" customHeight="1" x14ac:dyDescent="0.2">
      <c r="A9225" s="224" t="str">
        <f t="shared" si="2761"/>
        <v/>
      </c>
      <c r="B9225" s="222" t="str">
        <f t="shared" si="2764"/>
        <v/>
      </c>
      <c r="C9225" s="223"/>
      <c r="D9225" s="224" t="str">
        <f t="shared" si="2762"/>
        <v/>
      </c>
      <c r="E9225" s="225"/>
      <c r="F9225" s="227">
        <f t="shared" si="2763"/>
        <v>0</v>
      </c>
      <c r="G9225" s="286">
        <f t="shared" si="2765"/>
        <v>0</v>
      </c>
    </row>
    <row r="9226" spans="1:7" ht="24" customHeight="1" x14ac:dyDescent="0.2">
      <c r="A9226" s="287"/>
      <c r="D9226" s="97"/>
      <c r="E9226" s="98"/>
      <c r="F9226" s="273" t="s">
        <v>31</v>
      </c>
      <c r="G9226" s="288">
        <f>SUBTOTAL(9,G9212:G9225)</f>
        <v>0</v>
      </c>
    </row>
    <row r="9227" spans="1:7" ht="24" customHeight="1" x14ac:dyDescent="0.2">
      <c r="A9227" s="287"/>
      <c r="C9227" s="107" t="s">
        <v>605</v>
      </c>
      <c r="D9227" s="97"/>
      <c r="E9227" s="98"/>
      <c r="G9227" s="289"/>
    </row>
    <row r="9228" spans="1:7" s="229" customFormat="1" ht="24" customHeight="1" x14ac:dyDescent="0.2">
      <c r="A9228" s="224" t="str">
        <f t="shared" ref="A9228:A9235" si="2766">IFERROR(VLOOKUP(C9228,Tabla_Insumos,4,FALSE),"")</f>
        <v/>
      </c>
      <c r="B9228" s="222">
        <f t="shared" ref="B9228:B9235" si="2767">IFERROR(VLOOKUP(A9228,Tabla_Indices,5,FALSE),"")</f>
        <v>0</v>
      </c>
      <c r="C9228" s="223"/>
      <c r="D9228" s="224" t="str">
        <f t="shared" ref="D9228:D9235" si="2768">IFERROR(VLOOKUP(C9228,Tabla_Insumos,2,FALSE),"")</f>
        <v/>
      </c>
      <c r="E9228" s="225"/>
      <c r="F9228" s="228">
        <f t="shared" ref="F9228:F9235" si="2769">IFERROR(VLOOKUP(C9228,Tabla_Insumos,3,FALSE),0)</f>
        <v>0</v>
      </c>
      <c r="G9228" s="286">
        <f>ROUND(E9228*F9228,2)</f>
        <v>0</v>
      </c>
    </row>
    <row r="9229" spans="1:7" s="229" customFormat="1" ht="24" customHeight="1" x14ac:dyDescent="0.2">
      <c r="A9229" s="224" t="str">
        <f t="shared" si="2766"/>
        <v/>
      </c>
      <c r="B9229" s="222">
        <f t="shared" si="2767"/>
        <v>0</v>
      </c>
      <c r="C9229" s="223"/>
      <c r="D9229" s="224" t="str">
        <f t="shared" si="2768"/>
        <v/>
      </c>
      <c r="E9229" s="225"/>
      <c r="F9229" s="228">
        <f t="shared" si="2769"/>
        <v>0</v>
      </c>
      <c r="G9229" s="286">
        <f>ROUND(E9229*F9229,2)</f>
        <v>0</v>
      </c>
    </row>
    <row r="9230" spans="1:7" s="229" customFormat="1" ht="24" customHeight="1" x14ac:dyDescent="0.2">
      <c r="A9230" s="224" t="str">
        <f t="shared" si="2766"/>
        <v/>
      </c>
      <c r="B9230" s="222">
        <f t="shared" si="2767"/>
        <v>0</v>
      </c>
      <c r="C9230" s="223"/>
      <c r="D9230" s="224" t="str">
        <f t="shared" si="2768"/>
        <v/>
      </c>
      <c r="E9230" s="225"/>
      <c r="F9230" s="228">
        <f t="shared" si="2769"/>
        <v>0</v>
      </c>
      <c r="G9230" s="286">
        <f t="shared" ref="G9230:G9235" si="2770">ROUND(E9230*F9230,2)</f>
        <v>0</v>
      </c>
    </row>
    <row r="9231" spans="1:7" s="229" customFormat="1" ht="24" customHeight="1" x14ac:dyDescent="0.2">
      <c r="A9231" s="224" t="str">
        <f t="shared" si="2766"/>
        <v/>
      </c>
      <c r="B9231" s="222">
        <f t="shared" si="2767"/>
        <v>0</v>
      </c>
      <c r="C9231" s="223"/>
      <c r="D9231" s="224" t="str">
        <f t="shared" si="2768"/>
        <v/>
      </c>
      <c r="E9231" s="225"/>
      <c r="F9231" s="228">
        <f t="shared" si="2769"/>
        <v>0</v>
      </c>
      <c r="G9231" s="286">
        <f t="shared" si="2770"/>
        <v>0</v>
      </c>
    </row>
    <row r="9232" spans="1:7" s="229" customFormat="1" ht="24" customHeight="1" x14ac:dyDescent="0.2">
      <c r="A9232" s="224" t="str">
        <f t="shared" si="2766"/>
        <v/>
      </c>
      <c r="B9232" s="222">
        <f t="shared" si="2767"/>
        <v>0</v>
      </c>
      <c r="C9232" s="223"/>
      <c r="D9232" s="224" t="str">
        <f t="shared" si="2768"/>
        <v/>
      </c>
      <c r="E9232" s="225"/>
      <c r="F9232" s="226">
        <f t="shared" si="2769"/>
        <v>0</v>
      </c>
      <c r="G9232" s="286">
        <f t="shared" si="2770"/>
        <v>0</v>
      </c>
    </row>
    <row r="9233" spans="1:7" s="229" customFormat="1" ht="24" customHeight="1" x14ac:dyDescent="0.2">
      <c r="A9233" s="224" t="str">
        <f t="shared" si="2766"/>
        <v/>
      </c>
      <c r="B9233" s="222">
        <f t="shared" si="2767"/>
        <v>0</v>
      </c>
      <c r="C9233" s="223"/>
      <c r="D9233" s="224" t="str">
        <f t="shared" si="2768"/>
        <v/>
      </c>
      <c r="E9233" s="225"/>
      <c r="F9233" s="226">
        <f t="shared" si="2769"/>
        <v>0</v>
      </c>
      <c r="G9233" s="286">
        <f t="shared" si="2770"/>
        <v>0</v>
      </c>
    </row>
    <row r="9234" spans="1:7" s="229" customFormat="1" ht="24" customHeight="1" x14ac:dyDescent="0.2">
      <c r="A9234" s="224" t="str">
        <f t="shared" si="2766"/>
        <v/>
      </c>
      <c r="B9234" s="222">
        <f t="shared" si="2767"/>
        <v>0</v>
      </c>
      <c r="C9234" s="223"/>
      <c r="D9234" s="224" t="str">
        <f t="shared" si="2768"/>
        <v/>
      </c>
      <c r="E9234" s="225"/>
      <c r="F9234" s="226">
        <f t="shared" si="2769"/>
        <v>0</v>
      </c>
      <c r="G9234" s="286">
        <f t="shared" si="2770"/>
        <v>0</v>
      </c>
    </row>
    <row r="9235" spans="1:7" s="229" customFormat="1" ht="24" customHeight="1" x14ac:dyDescent="0.2">
      <c r="A9235" s="224" t="str">
        <f t="shared" si="2766"/>
        <v/>
      </c>
      <c r="B9235" s="222">
        <f t="shared" si="2767"/>
        <v>0</v>
      </c>
      <c r="C9235" s="223"/>
      <c r="D9235" s="224" t="str">
        <f t="shared" si="2768"/>
        <v/>
      </c>
      <c r="E9235" s="225"/>
      <c r="F9235" s="226">
        <f t="shared" si="2769"/>
        <v>0</v>
      </c>
      <c r="G9235" s="286">
        <f t="shared" si="2770"/>
        <v>0</v>
      </c>
    </row>
    <row r="9236" spans="1:7" ht="24" customHeight="1" x14ac:dyDescent="0.2">
      <c r="A9236" s="287"/>
      <c r="D9236" s="97"/>
      <c r="E9236" s="98"/>
      <c r="F9236" s="273" t="s">
        <v>32</v>
      </c>
      <c r="G9236" s="288">
        <f>SUBTOTAL(9,G9228:G9235)</f>
        <v>0</v>
      </c>
    </row>
    <row r="9237" spans="1:7" ht="24" customHeight="1" x14ac:dyDescent="0.2">
      <c r="A9237" s="287"/>
      <c r="C9237" s="107" t="s">
        <v>606</v>
      </c>
      <c r="D9237" s="97"/>
      <c r="E9237" s="98"/>
      <c r="G9237" s="289"/>
    </row>
    <row r="9238" spans="1:7" s="229" customFormat="1" ht="24" customHeight="1" x14ac:dyDescent="0.2">
      <c r="A9238" s="224" t="str">
        <f t="shared" ref="A9238:A9246" si="2771">IFERROR(VLOOKUP(C9238,Tabla_Insumos,4,FALSE),"")</f>
        <v/>
      </c>
      <c r="B9238" s="222" t="str">
        <f t="shared" ref="B9238:B9246" si="2772">IFERROR(VLOOKUP(C9238,Tabla_Insumos,5,FALSE),"")</f>
        <v/>
      </c>
      <c r="C9238" s="223"/>
      <c r="D9238" s="224" t="str">
        <f t="shared" ref="D9238:D9246" si="2773">IFERROR(VLOOKUP(C9238,Tabla_Insumos,2,FALSE),"")</f>
        <v/>
      </c>
      <c r="E9238" s="225"/>
      <c r="F9238" s="226">
        <f t="shared" ref="F9238:F9246" si="2774">IFERROR(VLOOKUP(C9238,Tabla_Insumos,3,FALSE),0)</f>
        <v>0</v>
      </c>
      <c r="G9238" s="286">
        <f t="shared" ref="G9238:G9246" si="2775">ROUND(E9238*F9238,2)</f>
        <v>0</v>
      </c>
    </row>
    <row r="9239" spans="1:7" s="229" customFormat="1" ht="24" customHeight="1" x14ac:dyDescent="0.2">
      <c r="A9239" s="224" t="str">
        <f t="shared" si="2771"/>
        <v/>
      </c>
      <c r="B9239" s="222" t="str">
        <f t="shared" si="2772"/>
        <v/>
      </c>
      <c r="C9239" s="223"/>
      <c r="D9239" s="224" t="str">
        <f t="shared" si="2773"/>
        <v/>
      </c>
      <c r="E9239" s="225"/>
      <c r="F9239" s="226">
        <f t="shared" si="2774"/>
        <v>0</v>
      </c>
      <c r="G9239" s="286">
        <f t="shared" si="2775"/>
        <v>0</v>
      </c>
    </row>
    <row r="9240" spans="1:7" s="229" customFormat="1" ht="24" customHeight="1" x14ac:dyDescent="0.2">
      <c r="A9240" s="224" t="str">
        <f t="shared" si="2771"/>
        <v/>
      </c>
      <c r="B9240" s="222" t="str">
        <f t="shared" si="2772"/>
        <v/>
      </c>
      <c r="C9240" s="223"/>
      <c r="D9240" s="224" t="str">
        <f t="shared" si="2773"/>
        <v/>
      </c>
      <c r="E9240" s="225"/>
      <c r="F9240" s="226">
        <f t="shared" si="2774"/>
        <v>0</v>
      </c>
      <c r="G9240" s="286">
        <f t="shared" si="2775"/>
        <v>0</v>
      </c>
    </row>
    <row r="9241" spans="1:7" s="229" customFormat="1" ht="24" customHeight="1" x14ac:dyDescent="0.2">
      <c r="A9241" s="224" t="str">
        <f t="shared" si="2771"/>
        <v/>
      </c>
      <c r="B9241" s="222" t="str">
        <f t="shared" si="2772"/>
        <v/>
      </c>
      <c r="C9241" s="223"/>
      <c r="D9241" s="224" t="str">
        <f t="shared" si="2773"/>
        <v/>
      </c>
      <c r="E9241" s="225"/>
      <c r="F9241" s="226">
        <f t="shared" si="2774"/>
        <v>0</v>
      </c>
      <c r="G9241" s="286">
        <f t="shared" si="2775"/>
        <v>0</v>
      </c>
    </row>
    <row r="9242" spans="1:7" s="229" customFormat="1" ht="24" customHeight="1" x14ac:dyDescent="0.2">
      <c r="A9242" s="224" t="str">
        <f t="shared" si="2771"/>
        <v/>
      </c>
      <c r="B9242" s="222" t="str">
        <f t="shared" si="2772"/>
        <v/>
      </c>
      <c r="C9242" s="223"/>
      <c r="D9242" s="224" t="str">
        <f t="shared" si="2773"/>
        <v/>
      </c>
      <c r="E9242" s="225"/>
      <c r="F9242" s="226">
        <f t="shared" si="2774"/>
        <v>0</v>
      </c>
      <c r="G9242" s="286">
        <f t="shared" si="2775"/>
        <v>0</v>
      </c>
    </row>
    <row r="9243" spans="1:7" s="229" customFormat="1" ht="24" customHeight="1" x14ac:dyDescent="0.2">
      <c r="A9243" s="224" t="str">
        <f t="shared" si="2771"/>
        <v/>
      </c>
      <c r="B9243" s="222" t="str">
        <f t="shared" si="2772"/>
        <v/>
      </c>
      <c r="C9243" s="223"/>
      <c r="D9243" s="224" t="str">
        <f t="shared" si="2773"/>
        <v/>
      </c>
      <c r="E9243" s="225"/>
      <c r="F9243" s="226">
        <f t="shared" si="2774"/>
        <v>0</v>
      </c>
      <c r="G9243" s="286">
        <f t="shared" si="2775"/>
        <v>0</v>
      </c>
    </row>
    <row r="9244" spans="1:7" s="229" customFormat="1" ht="24" customHeight="1" x14ac:dyDescent="0.2">
      <c r="A9244" s="224" t="str">
        <f t="shared" si="2771"/>
        <v/>
      </c>
      <c r="B9244" s="222" t="str">
        <f t="shared" si="2772"/>
        <v/>
      </c>
      <c r="C9244" s="223"/>
      <c r="D9244" s="224" t="str">
        <f t="shared" si="2773"/>
        <v/>
      </c>
      <c r="E9244" s="225"/>
      <c r="F9244" s="226">
        <f t="shared" si="2774"/>
        <v>0</v>
      </c>
      <c r="G9244" s="286">
        <f t="shared" si="2775"/>
        <v>0</v>
      </c>
    </row>
    <row r="9245" spans="1:7" s="229" customFormat="1" ht="24" customHeight="1" x14ac:dyDescent="0.2">
      <c r="A9245" s="224" t="str">
        <f t="shared" si="2771"/>
        <v/>
      </c>
      <c r="B9245" s="222" t="str">
        <f t="shared" si="2772"/>
        <v/>
      </c>
      <c r="C9245" s="223"/>
      <c r="D9245" s="224" t="str">
        <f t="shared" si="2773"/>
        <v/>
      </c>
      <c r="E9245" s="225"/>
      <c r="F9245" s="226">
        <f t="shared" si="2774"/>
        <v>0</v>
      </c>
      <c r="G9245" s="286">
        <f t="shared" si="2775"/>
        <v>0</v>
      </c>
    </row>
    <row r="9246" spans="1:7" s="229" customFormat="1" ht="24" customHeight="1" x14ac:dyDescent="0.2">
      <c r="A9246" s="224" t="str">
        <f t="shared" si="2771"/>
        <v/>
      </c>
      <c r="B9246" s="222" t="str">
        <f t="shared" si="2772"/>
        <v/>
      </c>
      <c r="C9246" s="223"/>
      <c r="D9246" s="224" t="str">
        <f t="shared" si="2773"/>
        <v/>
      </c>
      <c r="E9246" s="225"/>
      <c r="F9246" s="226">
        <f t="shared" si="2774"/>
        <v>0</v>
      </c>
      <c r="G9246" s="286">
        <f t="shared" si="2775"/>
        <v>0</v>
      </c>
    </row>
    <row r="9247" spans="1:7" ht="24" customHeight="1" x14ac:dyDescent="0.2">
      <c r="A9247" s="290"/>
      <c r="B9247" s="97"/>
      <c r="D9247" s="97"/>
      <c r="E9247" s="98"/>
      <c r="F9247" s="273" t="s">
        <v>33</v>
      </c>
      <c r="G9247" s="288">
        <f>SUBTOTAL(9,G9238:G9246)</f>
        <v>0</v>
      </c>
    </row>
    <row r="9248" spans="1:7" ht="24" customHeight="1" x14ac:dyDescent="0.2">
      <c r="A9248" s="291"/>
      <c r="B9248" s="97"/>
      <c r="D9248" s="97"/>
      <c r="E9248" s="98"/>
      <c r="G9248" s="289"/>
    </row>
    <row r="9249" spans="1:123" ht="24" customHeight="1" x14ac:dyDescent="0.2">
      <c r="A9249" s="292" t="str">
        <f>B9207</f>
        <v/>
      </c>
      <c r="B9249" s="293" t="str">
        <f>C9207</f>
        <v/>
      </c>
      <c r="C9249" s="104"/>
      <c r="D9249" s="104" t="s">
        <v>34</v>
      </c>
      <c r="E9249" s="105"/>
      <c r="F9249" s="295" t="s">
        <v>35</v>
      </c>
      <c r="G9249" s="294">
        <f>SUBTOTAL(9,G9212:G9248)</f>
        <v>0</v>
      </c>
    </row>
    <row r="9251" spans="1:123" ht="24" customHeight="1" x14ac:dyDescent="0.2">
      <c r="A9251" s="274" t="s">
        <v>37</v>
      </c>
      <c r="B9251" s="275"/>
      <c r="C9251" s="275"/>
      <c r="D9251" s="275"/>
      <c r="E9251" s="275"/>
      <c r="F9251" s="275"/>
      <c r="G9251" s="276"/>
    </row>
    <row r="9252" spans="1:123" ht="24" customHeight="1" x14ac:dyDescent="0.2">
      <c r="A9252" s="277" t="s">
        <v>602</v>
      </c>
      <c r="B9252" s="93" t="str">
        <f>Comitente</f>
        <v>DIRECCION PROVINCIAL DE ESPACIOS VERDES</v>
      </c>
      <c r="C9252" s="89"/>
      <c r="D9252" s="94"/>
      <c r="E9252" s="94"/>
      <c r="F9252" s="95"/>
      <c r="G9252" s="278"/>
    </row>
    <row r="9253" spans="1:123" ht="24" customHeight="1" x14ac:dyDescent="0.2">
      <c r="A9253" s="277" t="s">
        <v>603</v>
      </c>
      <c r="B9253" s="93">
        <f>Contratista</f>
        <v>0</v>
      </c>
      <c r="C9253" s="90"/>
      <c r="D9253" s="90"/>
      <c r="E9253" s="90"/>
      <c r="F9253" s="96"/>
      <c r="G9253" s="279"/>
    </row>
    <row r="9254" spans="1:123" ht="24" customHeight="1" x14ac:dyDescent="0.2">
      <c r="A9254" s="277" t="s">
        <v>24</v>
      </c>
      <c r="B9254" s="93" t="str">
        <f>Obra</f>
        <v>EXTRACCION DE MANGRULLO EXISTENTE, PROVISION DE NUEVO MANGRULLO Y REFUNCIONALIZACION DE JUEGOS DE NIÑOS EN PARQUE DE MAYO</v>
      </c>
      <c r="C9254" s="90"/>
      <c r="D9254" s="90"/>
      <c r="E9254" s="90"/>
      <c r="F9254" s="96" t="s">
        <v>38</v>
      </c>
      <c r="G9254" s="280">
        <f>Fecha_Base</f>
        <v>44865</v>
      </c>
    </row>
    <row r="9255" spans="1:123" ht="24" customHeight="1" x14ac:dyDescent="0.2">
      <c r="A9255" s="281" t="s">
        <v>601</v>
      </c>
      <c r="B9255" s="91" t="str">
        <f>Ubicación</f>
        <v>CAPITAL</v>
      </c>
      <c r="C9255" s="91"/>
      <c r="D9255" s="97"/>
      <c r="E9255" s="98"/>
      <c r="G9255" s="282"/>
    </row>
    <row r="9256" spans="1:123" ht="24" customHeight="1" x14ac:dyDescent="0.2">
      <c r="A9256" s="281" t="s">
        <v>39</v>
      </c>
      <c r="B9256" s="100" t="str">
        <f>IFERROR(VALUE(LEFT(B9257,FIND(".",B9257)-1)),"")</f>
        <v/>
      </c>
      <c r="C9256" s="92" t="str">
        <f>IFERROR(VLOOKUP(B9256,Tabla_CyP,2,FALSE),"")</f>
        <v/>
      </c>
      <c r="E9256" s="98"/>
      <c r="G9256" s="282"/>
    </row>
    <row r="9257" spans="1:123" ht="24" customHeight="1" x14ac:dyDescent="0.2">
      <c r="A9257" s="281" t="s">
        <v>25</v>
      </c>
      <c r="B9257" s="101" t="str">
        <f>IFERROR(VLOOKUP(COUNTIF($A$1:A9257,"ANALISIS DE PRECIOS"),Tabla_NumeroItem,2,FALSE),"")</f>
        <v/>
      </c>
      <c r="C9257" s="92" t="str">
        <f>IFERROR(VLOOKUP(B9257,Tabla_CyP,2,FALSE),"")</f>
        <v/>
      </c>
      <c r="D9257" s="97"/>
      <c r="E9257" s="98"/>
      <c r="F9257" s="96" t="s">
        <v>26</v>
      </c>
      <c r="G9257" s="283" t="str">
        <f>IFERROR(VLOOKUP(B9257,Tabla_CyP,4,FALSE),"")</f>
        <v/>
      </c>
    </row>
    <row r="9258" spans="1:123" ht="24" customHeight="1" x14ac:dyDescent="0.2">
      <c r="A9258" s="281"/>
      <c r="B9258" s="91"/>
      <c r="D9258" s="97"/>
      <c r="E9258" s="98"/>
      <c r="G9258" s="282"/>
    </row>
    <row r="9259" spans="1:123" ht="24" customHeight="1" x14ac:dyDescent="0.2">
      <c r="A9259" s="334" t="s">
        <v>507</v>
      </c>
      <c r="B9259" s="335"/>
      <c r="C9259" s="336" t="s">
        <v>0</v>
      </c>
      <c r="D9259" s="336" t="s">
        <v>27</v>
      </c>
      <c r="E9259" s="338" t="s">
        <v>28</v>
      </c>
      <c r="F9259" s="340" t="s">
        <v>29</v>
      </c>
      <c r="G9259" s="340" t="s">
        <v>30</v>
      </c>
    </row>
    <row r="9260" spans="1:123" s="97" customFormat="1" ht="24" customHeight="1" x14ac:dyDescent="0.2">
      <c r="A9260" s="102" t="s">
        <v>508</v>
      </c>
      <c r="B9260" s="102" t="s">
        <v>509</v>
      </c>
      <c r="C9260" s="337"/>
      <c r="D9260" s="337"/>
      <c r="E9260" s="339"/>
      <c r="F9260" s="341"/>
      <c r="G9260" s="341"/>
      <c r="H9260" s="230"/>
      <c r="I9260" s="230"/>
      <c r="J9260" s="230"/>
      <c r="K9260" s="230"/>
      <c r="L9260" s="230"/>
      <c r="M9260" s="230"/>
      <c r="N9260" s="230"/>
      <c r="O9260" s="230"/>
      <c r="P9260" s="230"/>
      <c r="Q9260" s="230"/>
      <c r="R9260" s="230"/>
      <c r="S9260" s="230"/>
      <c r="T9260" s="230"/>
      <c r="U9260" s="230"/>
      <c r="V9260" s="230"/>
      <c r="W9260" s="230"/>
      <c r="X9260" s="230"/>
      <c r="Y9260" s="230"/>
      <c r="Z9260" s="230"/>
      <c r="AA9260" s="230"/>
      <c r="AB9260" s="230"/>
      <c r="AC9260" s="230"/>
      <c r="AD9260" s="230"/>
      <c r="AE9260" s="230"/>
      <c r="AF9260" s="230"/>
      <c r="AG9260" s="230"/>
      <c r="AH9260" s="230"/>
      <c r="AI9260" s="230"/>
      <c r="AJ9260" s="230"/>
      <c r="AK9260" s="230"/>
      <c r="AL9260" s="230"/>
      <c r="AM9260" s="230"/>
      <c r="AN9260" s="230"/>
      <c r="AO9260" s="230"/>
      <c r="AP9260" s="230"/>
      <c r="AQ9260" s="230"/>
      <c r="AR9260" s="230"/>
      <c r="AS9260" s="230"/>
      <c r="AT9260" s="230"/>
      <c r="AU9260" s="230"/>
      <c r="AV9260" s="230"/>
      <c r="AW9260" s="230"/>
      <c r="AX9260" s="230"/>
      <c r="AY9260" s="230"/>
      <c r="AZ9260" s="230"/>
      <c r="BA9260" s="230"/>
      <c r="BB9260" s="230"/>
      <c r="BC9260" s="230"/>
      <c r="BD9260" s="230"/>
      <c r="BE9260" s="230"/>
      <c r="BF9260" s="230"/>
      <c r="BG9260" s="230"/>
      <c r="BH9260" s="230"/>
      <c r="BI9260" s="230"/>
      <c r="BJ9260" s="230"/>
      <c r="BK9260" s="230"/>
      <c r="BL9260" s="230"/>
      <c r="BM9260" s="230"/>
      <c r="BN9260" s="230"/>
      <c r="BO9260" s="230"/>
      <c r="BP9260" s="230"/>
      <c r="BQ9260" s="230"/>
      <c r="BR9260" s="230"/>
      <c r="BS9260" s="230"/>
      <c r="BT9260" s="230"/>
      <c r="BU9260" s="230"/>
      <c r="BV9260" s="230"/>
      <c r="BW9260" s="230"/>
      <c r="BX9260" s="230"/>
      <c r="BY9260" s="230"/>
      <c r="BZ9260" s="230"/>
      <c r="CA9260" s="230"/>
      <c r="CB9260" s="230"/>
      <c r="CC9260" s="230"/>
      <c r="CD9260" s="230"/>
      <c r="CE9260" s="230"/>
      <c r="CF9260" s="230"/>
      <c r="CG9260" s="230"/>
      <c r="CH9260" s="230"/>
      <c r="CI9260" s="230"/>
      <c r="CJ9260" s="230"/>
      <c r="CK9260" s="230"/>
      <c r="CL9260" s="230"/>
      <c r="CM9260" s="230"/>
      <c r="CN9260" s="230"/>
      <c r="CO9260" s="230"/>
      <c r="CP9260" s="230"/>
      <c r="CQ9260" s="230"/>
      <c r="CR9260" s="230"/>
      <c r="CS9260" s="230"/>
      <c r="CT9260" s="230"/>
      <c r="CU9260" s="230"/>
      <c r="CV9260" s="230"/>
      <c r="CW9260" s="230"/>
      <c r="CX9260" s="230"/>
      <c r="CY9260" s="230"/>
      <c r="CZ9260" s="230"/>
      <c r="DA9260" s="230"/>
      <c r="DB9260" s="230"/>
      <c r="DC9260" s="230"/>
      <c r="DD9260" s="230"/>
      <c r="DE9260" s="230"/>
      <c r="DF9260" s="230"/>
      <c r="DG9260" s="230"/>
      <c r="DH9260" s="230"/>
      <c r="DI9260" s="230"/>
      <c r="DJ9260" s="230"/>
      <c r="DK9260" s="230"/>
      <c r="DL9260" s="230"/>
      <c r="DM9260" s="230"/>
      <c r="DN9260" s="230"/>
      <c r="DO9260" s="230"/>
      <c r="DP9260" s="230"/>
      <c r="DQ9260" s="230"/>
      <c r="DR9260" s="230"/>
      <c r="DS9260" s="230"/>
    </row>
    <row r="9261" spans="1:123" ht="24" customHeight="1" x14ac:dyDescent="0.2">
      <c r="A9261" s="284"/>
      <c r="B9261" s="103"/>
      <c r="C9261" s="143" t="s">
        <v>604</v>
      </c>
      <c r="D9261" s="104"/>
      <c r="E9261" s="105"/>
      <c r="F9261" s="106"/>
      <c r="G9261" s="285"/>
    </row>
    <row r="9262" spans="1:123" s="229" customFormat="1" ht="24" customHeight="1" x14ac:dyDescent="0.2">
      <c r="A9262" s="224" t="str">
        <f t="shared" ref="A9262:A9275" si="2776">IFERROR(VLOOKUP(C9262,Tabla_Insumos,4,FALSE),"")</f>
        <v/>
      </c>
      <c r="B9262" s="222" t="str">
        <f>IFERROR(VLOOKUP(C9262,Tabla_Insumos,5,FALSE),"")</f>
        <v/>
      </c>
      <c r="C9262" s="223"/>
      <c r="D9262" s="224" t="str">
        <f t="shared" ref="D9262:D9275" si="2777">IFERROR(VLOOKUP(C9262,Tabla_Insumos,2,FALSE),"")</f>
        <v/>
      </c>
      <c r="E9262" s="225"/>
      <c r="F9262" s="226">
        <f t="shared" ref="F9262:F9275" si="2778">IFERROR(VLOOKUP(C9262,Tabla_Insumos,3,FALSE),0)</f>
        <v>0</v>
      </c>
      <c r="G9262" s="286">
        <f>ROUND(E9262*F9262,2)</f>
        <v>0</v>
      </c>
    </row>
    <row r="9263" spans="1:123" s="229" customFormat="1" ht="24" customHeight="1" x14ac:dyDescent="0.2">
      <c r="A9263" s="224" t="str">
        <f t="shared" si="2776"/>
        <v/>
      </c>
      <c r="B9263" s="222" t="str">
        <f t="shared" ref="B9263:B9275" si="2779">IFERROR(VLOOKUP(C9263,Tabla_Insumos,5,FALSE),"")</f>
        <v/>
      </c>
      <c r="C9263" s="223"/>
      <c r="D9263" s="224" t="str">
        <f t="shared" si="2777"/>
        <v/>
      </c>
      <c r="E9263" s="225"/>
      <c r="F9263" s="226">
        <f t="shared" si="2778"/>
        <v>0</v>
      </c>
      <c r="G9263" s="286">
        <f t="shared" ref="G9263:G9275" si="2780">ROUND(E9263*F9263,2)</f>
        <v>0</v>
      </c>
    </row>
    <row r="9264" spans="1:123" s="229" customFormat="1" ht="24" customHeight="1" x14ac:dyDescent="0.2">
      <c r="A9264" s="224" t="str">
        <f t="shared" si="2776"/>
        <v/>
      </c>
      <c r="B9264" s="222" t="str">
        <f t="shared" si="2779"/>
        <v/>
      </c>
      <c r="C9264" s="223"/>
      <c r="D9264" s="224" t="str">
        <f t="shared" si="2777"/>
        <v/>
      </c>
      <c r="E9264" s="225"/>
      <c r="F9264" s="226">
        <f t="shared" si="2778"/>
        <v>0</v>
      </c>
      <c r="G9264" s="286">
        <f t="shared" si="2780"/>
        <v>0</v>
      </c>
    </row>
    <row r="9265" spans="1:7" s="229" customFormat="1" ht="24" customHeight="1" x14ac:dyDescent="0.2">
      <c r="A9265" s="224" t="str">
        <f t="shared" si="2776"/>
        <v/>
      </c>
      <c r="B9265" s="222" t="str">
        <f t="shared" si="2779"/>
        <v/>
      </c>
      <c r="C9265" s="223"/>
      <c r="D9265" s="224" t="str">
        <f t="shared" si="2777"/>
        <v/>
      </c>
      <c r="E9265" s="225"/>
      <c r="F9265" s="226">
        <f t="shared" si="2778"/>
        <v>0</v>
      </c>
      <c r="G9265" s="286">
        <f t="shared" si="2780"/>
        <v>0</v>
      </c>
    </row>
    <row r="9266" spans="1:7" s="229" customFormat="1" ht="24" customHeight="1" x14ac:dyDescent="0.2">
      <c r="A9266" s="224" t="str">
        <f t="shared" si="2776"/>
        <v/>
      </c>
      <c r="B9266" s="222" t="str">
        <f t="shared" si="2779"/>
        <v/>
      </c>
      <c r="C9266" s="223"/>
      <c r="D9266" s="224" t="str">
        <f t="shared" si="2777"/>
        <v/>
      </c>
      <c r="E9266" s="225"/>
      <c r="F9266" s="226">
        <f t="shared" si="2778"/>
        <v>0</v>
      </c>
      <c r="G9266" s="286">
        <f t="shared" si="2780"/>
        <v>0</v>
      </c>
    </row>
    <row r="9267" spans="1:7" s="229" customFormat="1" ht="24" customHeight="1" x14ac:dyDescent="0.2">
      <c r="A9267" s="224" t="str">
        <f t="shared" si="2776"/>
        <v/>
      </c>
      <c r="B9267" s="222" t="str">
        <f t="shared" si="2779"/>
        <v/>
      </c>
      <c r="C9267" s="223"/>
      <c r="D9267" s="224" t="str">
        <f t="shared" si="2777"/>
        <v/>
      </c>
      <c r="E9267" s="225"/>
      <c r="F9267" s="226">
        <f t="shared" si="2778"/>
        <v>0</v>
      </c>
      <c r="G9267" s="286">
        <f t="shared" si="2780"/>
        <v>0</v>
      </c>
    </row>
    <row r="9268" spans="1:7" s="229" customFormat="1" ht="24" customHeight="1" x14ac:dyDescent="0.2">
      <c r="A9268" s="224" t="str">
        <f t="shared" si="2776"/>
        <v/>
      </c>
      <c r="B9268" s="222" t="str">
        <f t="shared" si="2779"/>
        <v/>
      </c>
      <c r="C9268" s="223"/>
      <c r="D9268" s="224" t="str">
        <f t="shared" si="2777"/>
        <v/>
      </c>
      <c r="E9268" s="225"/>
      <c r="F9268" s="226">
        <f t="shared" si="2778"/>
        <v>0</v>
      </c>
      <c r="G9268" s="286">
        <f t="shared" si="2780"/>
        <v>0</v>
      </c>
    </row>
    <row r="9269" spans="1:7" s="229" customFormat="1" ht="24" customHeight="1" x14ac:dyDescent="0.2">
      <c r="A9269" s="224" t="str">
        <f t="shared" si="2776"/>
        <v/>
      </c>
      <c r="B9269" s="222" t="str">
        <f t="shared" si="2779"/>
        <v/>
      </c>
      <c r="C9269" s="223"/>
      <c r="D9269" s="224" t="str">
        <f t="shared" si="2777"/>
        <v/>
      </c>
      <c r="E9269" s="225"/>
      <c r="F9269" s="226">
        <f t="shared" si="2778"/>
        <v>0</v>
      </c>
      <c r="G9269" s="286">
        <f t="shared" si="2780"/>
        <v>0</v>
      </c>
    </row>
    <row r="9270" spans="1:7" s="229" customFormat="1" ht="24" customHeight="1" x14ac:dyDescent="0.2">
      <c r="A9270" s="224" t="str">
        <f t="shared" si="2776"/>
        <v/>
      </c>
      <c r="B9270" s="222" t="str">
        <f t="shared" si="2779"/>
        <v/>
      </c>
      <c r="C9270" s="223"/>
      <c r="D9270" s="224" t="str">
        <f t="shared" si="2777"/>
        <v/>
      </c>
      <c r="E9270" s="225"/>
      <c r="F9270" s="226">
        <f t="shared" si="2778"/>
        <v>0</v>
      </c>
      <c r="G9270" s="286">
        <f t="shared" si="2780"/>
        <v>0</v>
      </c>
    </row>
    <row r="9271" spans="1:7" s="229" customFormat="1" ht="24" customHeight="1" x14ac:dyDescent="0.2">
      <c r="A9271" s="224" t="str">
        <f t="shared" si="2776"/>
        <v/>
      </c>
      <c r="B9271" s="222" t="str">
        <f t="shared" si="2779"/>
        <v/>
      </c>
      <c r="C9271" s="223"/>
      <c r="D9271" s="224" t="str">
        <f t="shared" si="2777"/>
        <v/>
      </c>
      <c r="E9271" s="225"/>
      <c r="F9271" s="226">
        <f t="shared" si="2778"/>
        <v>0</v>
      </c>
      <c r="G9271" s="286">
        <f t="shared" si="2780"/>
        <v>0</v>
      </c>
    </row>
    <row r="9272" spans="1:7" s="229" customFormat="1" ht="24" customHeight="1" x14ac:dyDescent="0.2">
      <c r="A9272" s="224" t="str">
        <f t="shared" si="2776"/>
        <v/>
      </c>
      <c r="B9272" s="222" t="str">
        <f t="shared" si="2779"/>
        <v/>
      </c>
      <c r="C9272" s="223"/>
      <c r="D9272" s="224" t="str">
        <f t="shared" si="2777"/>
        <v/>
      </c>
      <c r="E9272" s="225"/>
      <c r="F9272" s="226">
        <f t="shared" si="2778"/>
        <v>0</v>
      </c>
      <c r="G9272" s="286">
        <f t="shared" si="2780"/>
        <v>0</v>
      </c>
    </row>
    <row r="9273" spans="1:7" s="229" customFormat="1" ht="24" customHeight="1" x14ac:dyDescent="0.2">
      <c r="A9273" s="224" t="str">
        <f t="shared" si="2776"/>
        <v/>
      </c>
      <c r="B9273" s="222" t="str">
        <f t="shared" si="2779"/>
        <v/>
      </c>
      <c r="C9273" s="223"/>
      <c r="D9273" s="224" t="str">
        <f t="shared" si="2777"/>
        <v/>
      </c>
      <c r="E9273" s="225"/>
      <c r="F9273" s="226">
        <f t="shared" si="2778"/>
        <v>0</v>
      </c>
      <c r="G9273" s="286">
        <f t="shared" si="2780"/>
        <v>0</v>
      </c>
    </row>
    <row r="9274" spans="1:7" s="229" customFormat="1" ht="24" customHeight="1" x14ac:dyDescent="0.2">
      <c r="A9274" s="224" t="str">
        <f t="shared" si="2776"/>
        <v/>
      </c>
      <c r="B9274" s="222" t="str">
        <f t="shared" si="2779"/>
        <v/>
      </c>
      <c r="C9274" s="223"/>
      <c r="D9274" s="224" t="str">
        <f t="shared" si="2777"/>
        <v/>
      </c>
      <c r="E9274" s="225"/>
      <c r="F9274" s="226">
        <f t="shared" si="2778"/>
        <v>0</v>
      </c>
      <c r="G9274" s="286">
        <f t="shared" si="2780"/>
        <v>0</v>
      </c>
    </row>
    <row r="9275" spans="1:7" s="229" customFormat="1" ht="24" customHeight="1" x14ac:dyDescent="0.2">
      <c r="A9275" s="224" t="str">
        <f t="shared" si="2776"/>
        <v/>
      </c>
      <c r="B9275" s="222" t="str">
        <f t="shared" si="2779"/>
        <v/>
      </c>
      <c r="C9275" s="223"/>
      <c r="D9275" s="224" t="str">
        <f t="shared" si="2777"/>
        <v/>
      </c>
      <c r="E9275" s="225"/>
      <c r="F9275" s="227">
        <f t="shared" si="2778"/>
        <v>0</v>
      </c>
      <c r="G9275" s="286">
        <f t="shared" si="2780"/>
        <v>0</v>
      </c>
    </row>
    <row r="9276" spans="1:7" ht="24" customHeight="1" x14ac:dyDescent="0.2">
      <c r="A9276" s="287"/>
      <c r="D9276" s="97"/>
      <c r="E9276" s="98"/>
      <c r="F9276" s="273" t="s">
        <v>31</v>
      </c>
      <c r="G9276" s="288">
        <f>SUBTOTAL(9,G9262:G9275)</f>
        <v>0</v>
      </c>
    </row>
    <row r="9277" spans="1:7" ht="24" customHeight="1" x14ac:dyDescent="0.2">
      <c r="A9277" s="287"/>
      <c r="C9277" s="107" t="s">
        <v>605</v>
      </c>
      <c r="D9277" s="97"/>
      <c r="E9277" s="98"/>
      <c r="G9277" s="289"/>
    </row>
    <row r="9278" spans="1:7" s="229" customFormat="1" ht="24" customHeight="1" x14ac:dyDescent="0.2">
      <c r="A9278" s="224" t="str">
        <f t="shared" ref="A9278:A9285" si="2781">IFERROR(VLOOKUP(C9278,Tabla_Insumos,4,FALSE),"")</f>
        <v/>
      </c>
      <c r="B9278" s="222">
        <f t="shared" ref="B9278:B9285" si="2782">IFERROR(VLOOKUP(A9278,Tabla_Indices,5,FALSE),"")</f>
        <v>0</v>
      </c>
      <c r="C9278" s="223"/>
      <c r="D9278" s="224" t="str">
        <f t="shared" ref="D9278:D9285" si="2783">IFERROR(VLOOKUP(C9278,Tabla_Insumos,2,FALSE),"")</f>
        <v/>
      </c>
      <c r="E9278" s="225"/>
      <c r="F9278" s="228">
        <f t="shared" ref="F9278:F9285" si="2784">IFERROR(VLOOKUP(C9278,Tabla_Insumos,3,FALSE),0)</f>
        <v>0</v>
      </c>
      <c r="G9278" s="286">
        <f>ROUND(E9278*F9278,2)</f>
        <v>0</v>
      </c>
    </row>
    <row r="9279" spans="1:7" s="229" customFormat="1" ht="24" customHeight="1" x14ac:dyDescent="0.2">
      <c r="A9279" s="224" t="str">
        <f t="shared" si="2781"/>
        <v/>
      </c>
      <c r="B9279" s="222">
        <f t="shared" si="2782"/>
        <v>0</v>
      </c>
      <c r="C9279" s="223"/>
      <c r="D9279" s="224" t="str">
        <f t="shared" si="2783"/>
        <v/>
      </c>
      <c r="E9279" s="225"/>
      <c r="F9279" s="228">
        <f t="shared" si="2784"/>
        <v>0</v>
      </c>
      <c r="G9279" s="286">
        <f>ROUND(E9279*F9279,2)</f>
        <v>0</v>
      </c>
    </row>
    <row r="9280" spans="1:7" s="229" customFormat="1" ht="24" customHeight="1" x14ac:dyDescent="0.2">
      <c r="A9280" s="224" t="str">
        <f t="shared" si="2781"/>
        <v/>
      </c>
      <c r="B9280" s="222">
        <f t="shared" si="2782"/>
        <v>0</v>
      </c>
      <c r="C9280" s="223"/>
      <c r="D9280" s="224" t="str">
        <f t="shared" si="2783"/>
        <v/>
      </c>
      <c r="E9280" s="225"/>
      <c r="F9280" s="228">
        <f t="shared" si="2784"/>
        <v>0</v>
      </c>
      <c r="G9280" s="286">
        <f t="shared" ref="G9280:G9285" si="2785">ROUND(E9280*F9280,2)</f>
        <v>0</v>
      </c>
    </row>
    <row r="9281" spans="1:7" s="229" customFormat="1" ht="24" customHeight="1" x14ac:dyDescent="0.2">
      <c r="A9281" s="224" t="str">
        <f t="shared" si="2781"/>
        <v/>
      </c>
      <c r="B9281" s="222">
        <f t="shared" si="2782"/>
        <v>0</v>
      </c>
      <c r="C9281" s="223"/>
      <c r="D9281" s="224" t="str">
        <f t="shared" si="2783"/>
        <v/>
      </c>
      <c r="E9281" s="225"/>
      <c r="F9281" s="228">
        <f t="shared" si="2784"/>
        <v>0</v>
      </c>
      <c r="G9281" s="286">
        <f t="shared" si="2785"/>
        <v>0</v>
      </c>
    </row>
    <row r="9282" spans="1:7" s="229" customFormat="1" ht="24" customHeight="1" x14ac:dyDescent="0.2">
      <c r="A9282" s="224" t="str">
        <f t="shared" si="2781"/>
        <v/>
      </c>
      <c r="B9282" s="222">
        <f t="shared" si="2782"/>
        <v>0</v>
      </c>
      <c r="C9282" s="223"/>
      <c r="D9282" s="224" t="str">
        <f t="shared" si="2783"/>
        <v/>
      </c>
      <c r="E9282" s="225"/>
      <c r="F9282" s="226">
        <f t="shared" si="2784"/>
        <v>0</v>
      </c>
      <c r="G9282" s="286">
        <f t="shared" si="2785"/>
        <v>0</v>
      </c>
    </row>
    <row r="9283" spans="1:7" s="229" customFormat="1" ht="24" customHeight="1" x14ac:dyDescent="0.2">
      <c r="A9283" s="224" t="str">
        <f t="shared" si="2781"/>
        <v/>
      </c>
      <c r="B9283" s="222">
        <f t="shared" si="2782"/>
        <v>0</v>
      </c>
      <c r="C9283" s="223"/>
      <c r="D9283" s="224" t="str">
        <f t="shared" si="2783"/>
        <v/>
      </c>
      <c r="E9283" s="225"/>
      <c r="F9283" s="226">
        <f t="shared" si="2784"/>
        <v>0</v>
      </c>
      <c r="G9283" s="286">
        <f t="shared" si="2785"/>
        <v>0</v>
      </c>
    </row>
    <row r="9284" spans="1:7" s="229" customFormat="1" ht="24" customHeight="1" x14ac:dyDescent="0.2">
      <c r="A9284" s="224" t="str">
        <f t="shared" si="2781"/>
        <v/>
      </c>
      <c r="B9284" s="222">
        <f t="shared" si="2782"/>
        <v>0</v>
      </c>
      <c r="C9284" s="223"/>
      <c r="D9284" s="224" t="str">
        <f t="shared" si="2783"/>
        <v/>
      </c>
      <c r="E9284" s="225"/>
      <c r="F9284" s="226">
        <f t="shared" si="2784"/>
        <v>0</v>
      </c>
      <c r="G9284" s="286">
        <f t="shared" si="2785"/>
        <v>0</v>
      </c>
    </row>
    <row r="9285" spans="1:7" s="229" customFormat="1" ht="24" customHeight="1" x14ac:dyDescent="0.2">
      <c r="A9285" s="224" t="str">
        <f t="shared" si="2781"/>
        <v/>
      </c>
      <c r="B9285" s="222">
        <f t="shared" si="2782"/>
        <v>0</v>
      </c>
      <c r="C9285" s="223"/>
      <c r="D9285" s="224" t="str">
        <f t="shared" si="2783"/>
        <v/>
      </c>
      <c r="E9285" s="225"/>
      <c r="F9285" s="226">
        <f t="shared" si="2784"/>
        <v>0</v>
      </c>
      <c r="G9285" s="286">
        <f t="shared" si="2785"/>
        <v>0</v>
      </c>
    </row>
    <row r="9286" spans="1:7" ht="24" customHeight="1" x14ac:dyDescent="0.2">
      <c r="A9286" s="287"/>
      <c r="D9286" s="97"/>
      <c r="E9286" s="98"/>
      <c r="F9286" s="273" t="s">
        <v>32</v>
      </c>
      <c r="G9286" s="288">
        <f>SUBTOTAL(9,G9278:G9285)</f>
        <v>0</v>
      </c>
    </row>
    <row r="9287" spans="1:7" ht="24" customHeight="1" x14ac:dyDescent="0.2">
      <c r="A9287" s="287"/>
      <c r="C9287" s="107" t="s">
        <v>606</v>
      </c>
      <c r="D9287" s="97"/>
      <c r="E9287" s="98"/>
      <c r="G9287" s="289"/>
    </row>
    <row r="9288" spans="1:7" s="229" customFormat="1" ht="24" customHeight="1" x14ac:dyDescent="0.2">
      <c r="A9288" s="224" t="str">
        <f t="shared" ref="A9288:A9296" si="2786">IFERROR(VLOOKUP(C9288,Tabla_Insumos,4,FALSE),"")</f>
        <v/>
      </c>
      <c r="B9288" s="222" t="str">
        <f t="shared" ref="B9288:B9296" si="2787">IFERROR(VLOOKUP(C9288,Tabla_Insumos,5,FALSE),"")</f>
        <v/>
      </c>
      <c r="C9288" s="223"/>
      <c r="D9288" s="224" t="str">
        <f t="shared" ref="D9288:D9296" si="2788">IFERROR(VLOOKUP(C9288,Tabla_Insumos,2,FALSE),"")</f>
        <v/>
      </c>
      <c r="E9288" s="225"/>
      <c r="F9288" s="226">
        <f t="shared" ref="F9288:F9296" si="2789">IFERROR(VLOOKUP(C9288,Tabla_Insumos,3,FALSE),0)</f>
        <v>0</v>
      </c>
      <c r="G9288" s="286">
        <f t="shared" ref="G9288:G9296" si="2790">ROUND(E9288*F9288,2)</f>
        <v>0</v>
      </c>
    </row>
    <row r="9289" spans="1:7" s="229" customFormat="1" ht="24" customHeight="1" x14ac:dyDescent="0.2">
      <c r="A9289" s="224" t="str">
        <f t="shared" si="2786"/>
        <v/>
      </c>
      <c r="B9289" s="222" t="str">
        <f t="shared" si="2787"/>
        <v/>
      </c>
      <c r="C9289" s="223"/>
      <c r="D9289" s="224" t="str">
        <f t="shared" si="2788"/>
        <v/>
      </c>
      <c r="E9289" s="225"/>
      <c r="F9289" s="226">
        <f t="shared" si="2789"/>
        <v>0</v>
      </c>
      <c r="G9289" s="286">
        <f t="shared" si="2790"/>
        <v>0</v>
      </c>
    </row>
    <row r="9290" spans="1:7" s="229" customFormat="1" ht="24" customHeight="1" x14ac:dyDescent="0.2">
      <c r="A9290" s="224" t="str">
        <f t="shared" si="2786"/>
        <v/>
      </c>
      <c r="B9290" s="222" t="str">
        <f t="shared" si="2787"/>
        <v/>
      </c>
      <c r="C9290" s="223"/>
      <c r="D9290" s="224" t="str">
        <f t="shared" si="2788"/>
        <v/>
      </c>
      <c r="E9290" s="225"/>
      <c r="F9290" s="226">
        <f t="shared" si="2789"/>
        <v>0</v>
      </c>
      <c r="G9290" s="286">
        <f t="shared" si="2790"/>
        <v>0</v>
      </c>
    </row>
    <row r="9291" spans="1:7" s="229" customFormat="1" ht="24" customHeight="1" x14ac:dyDescent="0.2">
      <c r="A9291" s="224" t="str">
        <f t="shared" si="2786"/>
        <v/>
      </c>
      <c r="B9291" s="222" t="str">
        <f t="shared" si="2787"/>
        <v/>
      </c>
      <c r="C9291" s="223"/>
      <c r="D9291" s="224" t="str">
        <f t="shared" si="2788"/>
        <v/>
      </c>
      <c r="E9291" s="225"/>
      <c r="F9291" s="226">
        <f t="shared" si="2789"/>
        <v>0</v>
      </c>
      <c r="G9291" s="286">
        <f t="shared" si="2790"/>
        <v>0</v>
      </c>
    </row>
    <row r="9292" spans="1:7" s="229" customFormat="1" ht="24" customHeight="1" x14ac:dyDescent="0.2">
      <c r="A9292" s="224" t="str">
        <f t="shared" si="2786"/>
        <v/>
      </c>
      <c r="B9292" s="222" t="str">
        <f t="shared" si="2787"/>
        <v/>
      </c>
      <c r="C9292" s="223"/>
      <c r="D9292" s="224" t="str">
        <f t="shared" si="2788"/>
        <v/>
      </c>
      <c r="E9292" s="225"/>
      <c r="F9292" s="226">
        <f t="shared" si="2789"/>
        <v>0</v>
      </c>
      <c r="G9292" s="286">
        <f t="shared" si="2790"/>
        <v>0</v>
      </c>
    </row>
    <row r="9293" spans="1:7" s="229" customFormat="1" ht="24" customHeight="1" x14ac:dyDescent="0.2">
      <c r="A9293" s="224" t="str">
        <f t="shared" si="2786"/>
        <v/>
      </c>
      <c r="B9293" s="222" t="str">
        <f t="shared" si="2787"/>
        <v/>
      </c>
      <c r="C9293" s="223"/>
      <c r="D9293" s="224" t="str">
        <f t="shared" si="2788"/>
        <v/>
      </c>
      <c r="E9293" s="225"/>
      <c r="F9293" s="226">
        <f t="shared" si="2789"/>
        <v>0</v>
      </c>
      <c r="G9293" s="286">
        <f t="shared" si="2790"/>
        <v>0</v>
      </c>
    </row>
    <row r="9294" spans="1:7" s="229" customFormat="1" ht="24" customHeight="1" x14ac:dyDescent="0.2">
      <c r="A9294" s="224" t="str">
        <f t="shared" si="2786"/>
        <v/>
      </c>
      <c r="B9294" s="222" t="str">
        <f t="shared" si="2787"/>
        <v/>
      </c>
      <c r="C9294" s="223"/>
      <c r="D9294" s="224" t="str">
        <f t="shared" si="2788"/>
        <v/>
      </c>
      <c r="E9294" s="225"/>
      <c r="F9294" s="226">
        <f t="shared" si="2789"/>
        <v>0</v>
      </c>
      <c r="G9294" s="286">
        <f t="shared" si="2790"/>
        <v>0</v>
      </c>
    </row>
    <row r="9295" spans="1:7" s="229" customFormat="1" ht="24" customHeight="1" x14ac:dyDescent="0.2">
      <c r="A9295" s="224" t="str">
        <f t="shared" si="2786"/>
        <v/>
      </c>
      <c r="B9295" s="222" t="str">
        <f t="shared" si="2787"/>
        <v/>
      </c>
      <c r="C9295" s="223"/>
      <c r="D9295" s="224" t="str">
        <f t="shared" si="2788"/>
        <v/>
      </c>
      <c r="E9295" s="225"/>
      <c r="F9295" s="226">
        <f t="shared" si="2789"/>
        <v>0</v>
      </c>
      <c r="G9295" s="286">
        <f t="shared" si="2790"/>
        <v>0</v>
      </c>
    </row>
    <row r="9296" spans="1:7" s="229" customFormat="1" ht="24" customHeight="1" x14ac:dyDescent="0.2">
      <c r="A9296" s="224" t="str">
        <f t="shared" si="2786"/>
        <v/>
      </c>
      <c r="B9296" s="222" t="str">
        <f t="shared" si="2787"/>
        <v/>
      </c>
      <c r="C9296" s="223"/>
      <c r="D9296" s="224" t="str">
        <f t="shared" si="2788"/>
        <v/>
      </c>
      <c r="E9296" s="225"/>
      <c r="F9296" s="226">
        <f t="shared" si="2789"/>
        <v>0</v>
      </c>
      <c r="G9296" s="286">
        <f t="shared" si="2790"/>
        <v>0</v>
      </c>
    </row>
    <row r="9297" spans="1:123" ht="24" customHeight="1" x14ac:dyDescent="0.2">
      <c r="A9297" s="290"/>
      <c r="B9297" s="97"/>
      <c r="D9297" s="97"/>
      <c r="E9297" s="98"/>
      <c r="F9297" s="273" t="s">
        <v>33</v>
      </c>
      <c r="G9297" s="288">
        <f>SUBTOTAL(9,G9288:G9296)</f>
        <v>0</v>
      </c>
    </row>
    <row r="9298" spans="1:123" ht="24" customHeight="1" x14ac:dyDescent="0.2">
      <c r="A9298" s="291"/>
      <c r="B9298" s="97"/>
      <c r="D9298" s="97"/>
      <c r="E9298" s="98"/>
      <c r="G9298" s="289"/>
    </row>
    <row r="9299" spans="1:123" ht="24" customHeight="1" x14ac:dyDescent="0.2">
      <c r="A9299" s="292" t="str">
        <f>B9257</f>
        <v/>
      </c>
      <c r="B9299" s="293" t="str">
        <f>C9257</f>
        <v/>
      </c>
      <c r="C9299" s="104"/>
      <c r="D9299" s="104" t="s">
        <v>34</v>
      </c>
      <c r="E9299" s="105"/>
      <c r="F9299" s="295" t="s">
        <v>35</v>
      </c>
      <c r="G9299" s="294">
        <f>SUBTOTAL(9,G9262:G9298)</f>
        <v>0</v>
      </c>
    </row>
    <row r="9301" spans="1:123" ht="24" customHeight="1" x14ac:dyDescent="0.2">
      <c r="A9301" s="274" t="s">
        <v>37</v>
      </c>
      <c r="B9301" s="275"/>
      <c r="C9301" s="275"/>
      <c r="D9301" s="275"/>
      <c r="E9301" s="275"/>
      <c r="F9301" s="275"/>
      <c r="G9301" s="276"/>
    </row>
    <row r="9302" spans="1:123" ht="24" customHeight="1" x14ac:dyDescent="0.2">
      <c r="A9302" s="277" t="s">
        <v>602</v>
      </c>
      <c r="B9302" s="93" t="str">
        <f>Comitente</f>
        <v>DIRECCION PROVINCIAL DE ESPACIOS VERDES</v>
      </c>
      <c r="C9302" s="89"/>
      <c r="D9302" s="94"/>
      <c r="E9302" s="94"/>
      <c r="F9302" s="95"/>
      <c r="G9302" s="278"/>
    </row>
    <row r="9303" spans="1:123" ht="24" customHeight="1" x14ac:dyDescent="0.2">
      <c r="A9303" s="277" t="s">
        <v>603</v>
      </c>
      <c r="B9303" s="93">
        <f>Contratista</f>
        <v>0</v>
      </c>
      <c r="C9303" s="90"/>
      <c r="D9303" s="90"/>
      <c r="E9303" s="90"/>
      <c r="F9303" s="96"/>
      <c r="G9303" s="279"/>
    </row>
    <row r="9304" spans="1:123" ht="24" customHeight="1" x14ac:dyDescent="0.2">
      <c r="A9304" s="277" t="s">
        <v>24</v>
      </c>
      <c r="B9304" s="93" t="str">
        <f>Obra</f>
        <v>EXTRACCION DE MANGRULLO EXISTENTE, PROVISION DE NUEVO MANGRULLO Y REFUNCIONALIZACION DE JUEGOS DE NIÑOS EN PARQUE DE MAYO</v>
      </c>
      <c r="C9304" s="90"/>
      <c r="D9304" s="90"/>
      <c r="E9304" s="90"/>
      <c r="F9304" s="96" t="s">
        <v>38</v>
      </c>
      <c r="G9304" s="280">
        <f>Fecha_Base</f>
        <v>44865</v>
      </c>
    </row>
    <row r="9305" spans="1:123" ht="24" customHeight="1" x14ac:dyDescent="0.2">
      <c r="A9305" s="281" t="s">
        <v>601</v>
      </c>
      <c r="B9305" s="91" t="str">
        <f>Ubicación</f>
        <v>CAPITAL</v>
      </c>
      <c r="C9305" s="91"/>
      <c r="D9305" s="97"/>
      <c r="E9305" s="98"/>
      <c r="G9305" s="282"/>
    </row>
    <row r="9306" spans="1:123" ht="24" customHeight="1" x14ac:dyDescent="0.2">
      <c r="A9306" s="281" t="s">
        <v>39</v>
      </c>
      <c r="B9306" s="100" t="str">
        <f>IFERROR(VALUE(LEFT(B9307,FIND(".",B9307)-1)),"")</f>
        <v/>
      </c>
      <c r="C9306" s="92" t="str">
        <f>IFERROR(VLOOKUP(B9306,Tabla_CyP,2,FALSE),"")</f>
        <v/>
      </c>
      <c r="E9306" s="98"/>
      <c r="G9306" s="282"/>
    </row>
    <row r="9307" spans="1:123" ht="24" customHeight="1" x14ac:dyDescent="0.2">
      <c r="A9307" s="281" t="s">
        <v>25</v>
      </c>
      <c r="B9307" s="101" t="str">
        <f>IFERROR(VLOOKUP(COUNTIF($A$1:A9307,"ANALISIS DE PRECIOS"),Tabla_NumeroItem,2,FALSE),"")</f>
        <v/>
      </c>
      <c r="C9307" s="92" t="str">
        <f>IFERROR(VLOOKUP(B9307,Tabla_CyP,2,FALSE),"")</f>
        <v/>
      </c>
      <c r="D9307" s="97"/>
      <c r="E9307" s="98"/>
      <c r="F9307" s="96" t="s">
        <v>26</v>
      </c>
      <c r="G9307" s="283" t="str">
        <f>IFERROR(VLOOKUP(B9307,Tabla_CyP,4,FALSE),"")</f>
        <v/>
      </c>
    </row>
    <row r="9308" spans="1:123" ht="24" customHeight="1" x14ac:dyDescent="0.2">
      <c r="A9308" s="281"/>
      <c r="B9308" s="91"/>
      <c r="D9308" s="97"/>
      <c r="E9308" s="98"/>
      <c r="G9308" s="282"/>
    </row>
    <row r="9309" spans="1:123" ht="24" customHeight="1" x14ac:dyDescent="0.2">
      <c r="A9309" s="334" t="s">
        <v>507</v>
      </c>
      <c r="B9309" s="335"/>
      <c r="C9309" s="336" t="s">
        <v>0</v>
      </c>
      <c r="D9309" s="336" t="s">
        <v>27</v>
      </c>
      <c r="E9309" s="338" t="s">
        <v>28</v>
      </c>
      <c r="F9309" s="340" t="s">
        <v>29</v>
      </c>
      <c r="G9309" s="340" t="s">
        <v>30</v>
      </c>
    </row>
    <row r="9310" spans="1:123" s="97" customFormat="1" ht="24" customHeight="1" x14ac:dyDescent="0.2">
      <c r="A9310" s="102" t="s">
        <v>508</v>
      </c>
      <c r="B9310" s="102" t="s">
        <v>509</v>
      </c>
      <c r="C9310" s="337"/>
      <c r="D9310" s="337"/>
      <c r="E9310" s="339"/>
      <c r="F9310" s="341"/>
      <c r="G9310" s="341"/>
      <c r="H9310" s="230"/>
      <c r="I9310" s="230"/>
      <c r="J9310" s="230"/>
      <c r="K9310" s="230"/>
      <c r="L9310" s="230"/>
      <c r="M9310" s="230"/>
      <c r="N9310" s="230"/>
      <c r="O9310" s="230"/>
      <c r="P9310" s="230"/>
      <c r="Q9310" s="230"/>
      <c r="R9310" s="230"/>
      <c r="S9310" s="230"/>
      <c r="T9310" s="230"/>
      <c r="U9310" s="230"/>
      <c r="V9310" s="230"/>
      <c r="W9310" s="230"/>
      <c r="X9310" s="230"/>
      <c r="Y9310" s="230"/>
      <c r="Z9310" s="230"/>
      <c r="AA9310" s="230"/>
      <c r="AB9310" s="230"/>
      <c r="AC9310" s="230"/>
      <c r="AD9310" s="230"/>
      <c r="AE9310" s="230"/>
      <c r="AF9310" s="230"/>
      <c r="AG9310" s="230"/>
      <c r="AH9310" s="230"/>
      <c r="AI9310" s="230"/>
      <c r="AJ9310" s="230"/>
      <c r="AK9310" s="230"/>
      <c r="AL9310" s="230"/>
      <c r="AM9310" s="230"/>
      <c r="AN9310" s="230"/>
      <c r="AO9310" s="230"/>
      <c r="AP9310" s="230"/>
      <c r="AQ9310" s="230"/>
      <c r="AR9310" s="230"/>
      <c r="AS9310" s="230"/>
      <c r="AT9310" s="230"/>
      <c r="AU9310" s="230"/>
      <c r="AV9310" s="230"/>
      <c r="AW9310" s="230"/>
      <c r="AX9310" s="230"/>
      <c r="AY9310" s="230"/>
      <c r="AZ9310" s="230"/>
      <c r="BA9310" s="230"/>
      <c r="BB9310" s="230"/>
      <c r="BC9310" s="230"/>
      <c r="BD9310" s="230"/>
      <c r="BE9310" s="230"/>
      <c r="BF9310" s="230"/>
      <c r="BG9310" s="230"/>
      <c r="BH9310" s="230"/>
      <c r="BI9310" s="230"/>
      <c r="BJ9310" s="230"/>
      <c r="BK9310" s="230"/>
      <c r="BL9310" s="230"/>
      <c r="BM9310" s="230"/>
      <c r="BN9310" s="230"/>
      <c r="BO9310" s="230"/>
      <c r="BP9310" s="230"/>
      <c r="BQ9310" s="230"/>
      <c r="BR9310" s="230"/>
      <c r="BS9310" s="230"/>
      <c r="BT9310" s="230"/>
      <c r="BU9310" s="230"/>
      <c r="BV9310" s="230"/>
      <c r="BW9310" s="230"/>
      <c r="BX9310" s="230"/>
      <c r="BY9310" s="230"/>
      <c r="BZ9310" s="230"/>
      <c r="CA9310" s="230"/>
      <c r="CB9310" s="230"/>
      <c r="CC9310" s="230"/>
      <c r="CD9310" s="230"/>
      <c r="CE9310" s="230"/>
      <c r="CF9310" s="230"/>
      <c r="CG9310" s="230"/>
      <c r="CH9310" s="230"/>
      <c r="CI9310" s="230"/>
      <c r="CJ9310" s="230"/>
      <c r="CK9310" s="230"/>
      <c r="CL9310" s="230"/>
      <c r="CM9310" s="230"/>
      <c r="CN9310" s="230"/>
      <c r="CO9310" s="230"/>
      <c r="CP9310" s="230"/>
      <c r="CQ9310" s="230"/>
      <c r="CR9310" s="230"/>
      <c r="CS9310" s="230"/>
      <c r="CT9310" s="230"/>
      <c r="CU9310" s="230"/>
      <c r="CV9310" s="230"/>
      <c r="CW9310" s="230"/>
      <c r="CX9310" s="230"/>
      <c r="CY9310" s="230"/>
      <c r="CZ9310" s="230"/>
      <c r="DA9310" s="230"/>
      <c r="DB9310" s="230"/>
      <c r="DC9310" s="230"/>
      <c r="DD9310" s="230"/>
      <c r="DE9310" s="230"/>
      <c r="DF9310" s="230"/>
      <c r="DG9310" s="230"/>
      <c r="DH9310" s="230"/>
      <c r="DI9310" s="230"/>
      <c r="DJ9310" s="230"/>
      <c r="DK9310" s="230"/>
      <c r="DL9310" s="230"/>
      <c r="DM9310" s="230"/>
      <c r="DN9310" s="230"/>
      <c r="DO9310" s="230"/>
      <c r="DP9310" s="230"/>
      <c r="DQ9310" s="230"/>
      <c r="DR9310" s="230"/>
      <c r="DS9310" s="230"/>
    </row>
    <row r="9311" spans="1:123" ht="24" customHeight="1" x14ac:dyDescent="0.2">
      <c r="A9311" s="284"/>
      <c r="B9311" s="103"/>
      <c r="C9311" s="143" t="s">
        <v>604</v>
      </c>
      <c r="D9311" s="104"/>
      <c r="E9311" s="105"/>
      <c r="F9311" s="106"/>
      <c r="G9311" s="285"/>
    </row>
    <row r="9312" spans="1:123" s="229" customFormat="1" ht="24" customHeight="1" x14ac:dyDescent="0.2">
      <c r="A9312" s="224" t="str">
        <f t="shared" ref="A9312:A9325" si="2791">IFERROR(VLOOKUP(C9312,Tabla_Insumos,4,FALSE),"")</f>
        <v/>
      </c>
      <c r="B9312" s="222" t="str">
        <f>IFERROR(VLOOKUP(C9312,Tabla_Insumos,5,FALSE),"")</f>
        <v/>
      </c>
      <c r="C9312" s="223"/>
      <c r="D9312" s="224" t="str">
        <f t="shared" ref="D9312:D9325" si="2792">IFERROR(VLOOKUP(C9312,Tabla_Insumos,2,FALSE),"")</f>
        <v/>
      </c>
      <c r="E9312" s="225"/>
      <c r="F9312" s="226">
        <f t="shared" ref="F9312:F9325" si="2793">IFERROR(VLOOKUP(C9312,Tabla_Insumos,3,FALSE),0)</f>
        <v>0</v>
      </c>
      <c r="G9312" s="286">
        <f>ROUND(E9312*F9312,2)</f>
        <v>0</v>
      </c>
    </row>
    <row r="9313" spans="1:7" s="229" customFormat="1" ht="24" customHeight="1" x14ac:dyDescent="0.2">
      <c r="A9313" s="224" t="str">
        <f t="shared" si="2791"/>
        <v/>
      </c>
      <c r="B9313" s="222" t="str">
        <f t="shared" ref="B9313:B9325" si="2794">IFERROR(VLOOKUP(C9313,Tabla_Insumos,5,FALSE),"")</f>
        <v/>
      </c>
      <c r="C9313" s="223"/>
      <c r="D9313" s="224" t="str">
        <f t="shared" si="2792"/>
        <v/>
      </c>
      <c r="E9313" s="225"/>
      <c r="F9313" s="226">
        <f t="shared" si="2793"/>
        <v>0</v>
      </c>
      <c r="G9313" s="286">
        <f t="shared" ref="G9313:G9325" si="2795">ROUND(E9313*F9313,2)</f>
        <v>0</v>
      </c>
    </row>
    <row r="9314" spans="1:7" s="229" customFormat="1" ht="24" customHeight="1" x14ac:dyDescent="0.2">
      <c r="A9314" s="224" t="str">
        <f t="shared" si="2791"/>
        <v/>
      </c>
      <c r="B9314" s="222" t="str">
        <f t="shared" si="2794"/>
        <v/>
      </c>
      <c r="C9314" s="223"/>
      <c r="D9314" s="224" t="str">
        <f t="shared" si="2792"/>
        <v/>
      </c>
      <c r="E9314" s="225"/>
      <c r="F9314" s="226">
        <f t="shared" si="2793"/>
        <v>0</v>
      </c>
      <c r="G9314" s="286">
        <f t="shared" si="2795"/>
        <v>0</v>
      </c>
    </row>
    <row r="9315" spans="1:7" s="229" customFormat="1" ht="24" customHeight="1" x14ac:dyDescent="0.2">
      <c r="A9315" s="224" t="str">
        <f t="shared" si="2791"/>
        <v/>
      </c>
      <c r="B9315" s="222" t="str">
        <f t="shared" si="2794"/>
        <v/>
      </c>
      <c r="C9315" s="223"/>
      <c r="D9315" s="224" t="str">
        <f t="shared" si="2792"/>
        <v/>
      </c>
      <c r="E9315" s="225"/>
      <c r="F9315" s="226">
        <f t="shared" si="2793"/>
        <v>0</v>
      </c>
      <c r="G9315" s="286">
        <f t="shared" si="2795"/>
        <v>0</v>
      </c>
    </row>
    <row r="9316" spans="1:7" s="229" customFormat="1" ht="24" customHeight="1" x14ac:dyDescent="0.2">
      <c r="A9316" s="224" t="str">
        <f t="shared" si="2791"/>
        <v/>
      </c>
      <c r="B9316" s="222" t="str">
        <f t="shared" si="2794"/>
        <v/>
      </c>
      <c r="C9316" s="223"/>
      <c r="D9316" s="224" t="str">
        <f t="shared" si="2792"/>
        <v/>
      </c>
      <c r="E9316" s="225"/>
      <c r="F9316" s="226">
        <f t="shared" si="2793"/>
        <v>0</v>
      </c>
      <c r="G9316" s="286">
        <f t="shared" si="2795"/>
        <v>0</v>
      </c>
    </row>
    <row r="9317" spans="1:7" s="229" customFormat="1" ht="24" customHeight="1" x14ac:dyDescent="0.2">
      <c r="A9317" s="224" t="str">
        <f t="shared" si="2791"/>
        <v/>
      </c>
      <c r="B9317" s="222" t="str">
        <f t="shared" si="2794"/>
        <v/>
      </c>
      <c r="C9317" s="223"/>
      <c r="D9317" s="224" t="str">
        <f t="shared" si="2792"/>
        <v/>
      </c>
      <c r="E9317" s="225"/>
      <c r="F9317" s="226">
        <f t="shared" si="2793"/>
        <v>0</v>
      </c>
      <c r="G9317" s="286">
        <f t="shared" si="2795"/>
        <v>0</v>
      </c>
    </row>
    <row r="9318" spans="1:7" s="229" customFormat="1" ht="24" customHeight="1" x14ac:dyDescent="0.2">
      <c r="A9318" s="224" t="str">
        <f t="shared" si="2791"/>
        <v/>
      </c>
      <c r="B9318" s="222" t="str">
        <f t="shared" si="2794"/>
        <v/>
      </c>
      <c r="C9318" s="223"/>
      <c r="D9318" s="224" t="str">
        <f t="shared" si="2792"/>
        <v/>
      </c>
      <c r="E9318" s="225"/>
      <c r="F9318" s="226">
        <f t="shared" si="2793"/>
        <v>0</v>
      </c>
      <c r="G9318" s="286">
        <f t="shared" si="2795"/>
        <v>0</v>
      </c>
    </row>
    <row r="9319" spans="1:7" s="229" customFormat="1" ht="24" customHeight="1" x14ac:dyDescent="0.2">
      <c r="A9319" s="224" t="str">
        <f t="shared" si="2791"/>
        <v/>
      </c>
      <c r="B9319" s="222" t="str">
        <f t="shared" si="2794"/>
        <v/>
      </c>
      <c r="C9319" s="223"/>
      <c r="D9319" s="224" t="str">
        <f t="shared" si="2792"/>
        <v/>
      </c>
      <c r="E9319" s="225"/>
      <c r="F9319" s="226">
        <f t="shared" si="2793"/>
        <v>0</v>
      </c>
      <c r="G9319" s="286">
        <f t="shared" si="2795"/>
        <v>0</v>
      </c>
    </row>
    <row r="9320" spans="1:7" s="229" customFormat="1" ht="24" customHeight="1" x14ac:dyDescent="0.2">
      <c r="A9320" s="224" t="str">
        <f t="shared" si="2791"/>
        <v/>
      </c>
      <c r="B9320" s="222" t="str">
        <f t="shared" si="2794"/>
        <v/>
      </c>
      <c r="C9320" s="223"/>
      <c r="D9320" s="224" t="str">
        <f t="shared" si="2792"/>
        <v/>
      </c>
      <c r="E9320" s="225"/>
      <c r="F9320" s="226">
        <f t="shared" si="2793"/>
        <v>0</v>
      </c>
      <c r="G9320" s="286">
        <f t="shared" si="2795"/>
        <v>0</v>
      </c>
    </row>
    <row r="9321" spans="1:7" s="229" customFormat="1" ht="24" customHeight="1" x14ac:dyDescent="0.2">
      <c r="A9321" s="224" t="str">
        <f t="shared" si="2791"/>
        <v/>
      </c>
      <c r="B9321" s="222" t="str">
        <f t="shared" si="2794"/>
        <v/>
      </c>
      <c r="C9321" s="223"/>
      <c r="D9321" s="224" t="str">
        <f t="shared" si="2792"/>
        <v/>
      </c>
      <c r="E9321" s="225"/>
      <c r="F9321" s="226">
        <f t="shared" si="2793"/>
        <v>0</v>
      </c>
      <c r="G9321" s="286">
        <f t="shared" si="2795"/>
        <v>0</v>
      </c>
    </row>
    <row r="9322" spans="1:7" s="229" customFormat="1" ht="24" customHeight="1" x14ac:dyDescent="0.2">
      <c r="A9322" s="224" t="str">
        <f t="shared" si="2791"/>
        <v/>
      </c>
      <c r="B9322" s="222" t="str">
        <f t="shared" si="2794"/>
        <v/>
      </c>
      <c r="C9322" s="223"/>
      <c r="D9322" s="224" t="str">
        <f t="shared" si="2792"/>
        <v/>
      </c>
      <c r="E9322" s="225"/>
      <c r="F9322" s="226">
        <f t="shared" si="2793"/>
        <v>0</v>
      </c>
      <c r="G9322" s="286">
        <f t="shared" si="2795"/>
        <v>0</v>
      </c>
    </row>
    <row r="9323" spans="1:7" s="229" customFormat="1" ht="24" customHeight="1" x14ac:dyDescent="0.2">
      <c r="A9323" s="224" t="str">
        <f t="shared" si="2791"/>
        <v/>
      </c>
      <c r="B9323" s="222" t="str">
        <f t="shared" si="2794"/>
        <v/>
      </c>
      <c r="C9323" s="223"/>
      <c r="D9323" s="224" t="str">
        <f t="shared" si="2792"/>
        <v/>
      </c>
      <c r="E9323" s="225"/>
      <c r="F9323" s="226">
        <f t="shared" si="2793"/>
        <v>0</v>
      </c>
      <c r="G9323" s="286">
        <f t="shared" si="2795"/>
        <v>0</v>
      </c>
    </row>
    <row r="9324" spans="1:7" s="229" customFormat="1" ht="24" customHeight="1" x14ac:dyDescent="0.2">
      <c r="A9324" s="224" t="str">
        <f t="shared" si="2791"/>
        <v/>
      </c>
      <c r="B9324" s="222" t="str">
        <f t="shared" si="2794"/>
        <v/>
      </c>
      <c r="C9324" s="223"/>
      <c r="D9324" s="224" t="str">
        <f t="shared" si="2792"/>
        <v/>
      </c>
      <c r="E9324" s="225"/>
      <c r="F9324" s="226">
        <f t="shared" si="2793"/>
        <v>0</v>
      </c>
      <c r="G9324" s="286">
        <f t="shared" si="2795"/>
        <v>0</v>
      </c>
    </row>
    <row r="9325" spans="1:7" s="229" customFormat="1" ht="24" customHeight="1" x14ac:dyDescent="0.2">
      <c r="A9325" s="224" t="str">
        <f t="shared" si="2791"/>
        <v/>
      </c>
      <c r="B9325" s="222" t="str">
        <f t="shared" si="2794"/>
        <v/>
      </c>
      <c r="C9325" s="223"/>
      <c r="D9325" s="224" t="str">
        <f t="shared" si="2792"/>
        <v/>
      </c>
      <c r="E9325" s="225"/>
      <c r="F9325" s="227">
        <f t="shared" si="2793"/>
        <v>0</v>
      </c>
      <c r="G9325" s="286">
        <f t="shared" si="2795"/>
        <v>0</v>
      </c>
    </row>
    <row r="9326" spans="1:7" ht="24" customHeight="1" x14ac:dyDescent="0.2">
      <c r="A9326" s="287"/>
      <c r="D9326" s="97"/>
      <c r="E9326" s="98"/>
      <c r="F9326" s="273" t="s">
        <v>31</v>
      </c>
      <c r="G9326" s="288">
        <f>SUBTOTAL(9,G9312:G9325)</f>
        <v>0</v>
      </c>
    </row>
    <row r="9327" spans="1:7" ht="24" customHeight="1" x14ac:dyDescent="0.2">
      <c r="A9327" s="287"/>
      <c r="C9327" s="107" t="s">
        <v>605</v>
      </c>
      <c r="D9327" s="97"/>
      <c r="E9327" s="98"/>
      <c r="G9327" s="289"/>
    </row>
    <row r="9328" spans="1:7" s="229" customFormat="1" ht="24" customHeight="1" x14ac:dyDescent="0.2">
      <c r="A9328" s="224" t="str">
        <f t="shared" ref="A9328:A9335" si="2796">IFERROR(VLOOKUP(C9328,Tabla_Insumos,4,FALSE),"")</f>
        <v/>
      </c>
      <c r="B9328" s="222">
        <f t="shared" ref="B9328:B9335" si="2797">IFERROR(VLOOKUP(A9328,Tabla_Indices,5,FALSE),"")</f>
        <v>0</v>
      </c>
      <c r="C9328" s="223"/>
      <c r="D9328" s="224" t="str">
        <f t="shared" ref="D9328:D9335" si="2798">IFERROR(VLOOKUP(C9328,Tabla_Insumos,2,FALSE),"")</f>
        <v/>
      </c>
      <c r="E9328" s="225"/>
      <c r="F9328" s="228">
        <f t="shared" ref="F9328:F9335" si="2799">IFERROR(VLOOKUP(C9328,Tabla_Insumos,3,FALSE),0)</f>
        <v>0</v>
      </c>
      <c r="G9328" s="286">
        <f>ROUND(E9328*F9328,2)</f>
        <v>0</v>
      </c>
    </row>
    <row r="9329" spans="1:7" s="229" customFormat="1" ht="24" customHeight="1" x14ac:dyDescent="0.2">
      <c r="A9329" s="224" t="str">
        <f t="shared" si="2796"/>
        <v/>
      </c>
      <c r="B9329" s="222">
        <f t="shared" si="2797"/>
        <v>0</v>
      </c>
      <c r="C9329" s="223"/>
      <c r="D9329" s="224" t="str">
        <f t="shared" si="2798"/>
        <v/>
      </c>
      <c r="E9329" s="225"/>
      <c r="F9329" s="228">
        <f t="shared" si="2799"/>
        <v>0</v>
      </c>
      <c r="G9329" s="286">
        <f>ROUND(E9329*F9329,2)</f>
        <v>0</v>
      </c>
    </row>
    <row r="9330" spans="1:7" s="229" customFormat="1" ht="24" customHeight="1" x14ac:dyDescent="0.2">
      <c r="A9330" s="224" t="str">
        <f t="shared" si="2796"/>
        <v/>
      </c>
      <c r="B9330" s="222">
        <f t="shared" si="2797"/>
        <v>0</v>
      </c>
      <c r="C9330" s="223"/>
      <c r="D9330" s="224" t="str">
        <f t="shared" si="2798"/>
        <v/>
      </c>
      <c r="E9330" s="225"/>
      <c r="F9330" s="228">
        <f t="shared" si="2799"/>
        <v>0</v>
      </c>
      <c r="G9330" s="286">
        <f t="shared" ref="G9330:G9335" si="2800">ROUND(E9330*F9330,2)</f>
        <v>0</v>
      </c>
    </row>
    <row r="9331" spans="1:7" s="229" customFormat="1" ht="24" customHeight="1" x14ac:dyDescent="0.2">
      <c r="A9331" s="224" t="str">
        <f t="shared" si="2796"/>
        <v/>
      </c>
      <c r="B9331" s="222">
        <f t="shared" si="2797"/>
        <v>0</v>
      </c>
      <c r="C9331" s="223"/>
      <c r="D9331" s="224" t="str">
        <f t="shared" si="2798"/>
        <v/>
      </c>
      <c r="E9331" s="225"/>
      <c r="F9331" s="228">
        <f t="shared" si="2799"/>
        <v>0</v>
      </c>
      <c r="G9331" s="286">
        <f t="shared" si="2800"/>
        <v>0</v>
      </c>
    </row>
    <row r="9332" spans="1:7" s="229" customFormat="1" ht="24" customHeight="1" x14ac:dyDescent="0.2">
      <c r="A9332" s="224" t="str">
        <f t="shared" si="2796"/>
        <v/>
      </c>
      <c r="B9332" s="222">
        <f t="shared" si="2797"/>
        <v>0</v>
      </c>
      <c r="C9332" s="223"/>
      <c r="D9332" s="224" t="str">
        <f t="shared" si="2798"/>
        <v/>
      </c>
      <c r="E9332" s="225"/>
      <c r="F9332" s="226">
        <f t="shared" si="2799"/>
        <v>0</v>
      </c>
      <c r="G9332" s="286">
        <f t="shared" si="2800"/>
        <v>0</v>
      </c>
    </row>
    <row r="9333" spans="1:7" s="229" customFormat="1" ht="24" customHeight="1" x14ac:dyDescent="0.2">
      <c r="A9333" s="224" t="str">
        <f t="shared" si="2796"/>
        <v/>
      </c>
      <c r="B9333" s="222">
        <f t="shared" si="2797"/>
        <v>0</v>
      </c>
      <c r="C9333" s="223"/>
      <c r="D9333" s="224" t="str">
        <f t="shared" si="2798"/>
        <v/>
      </c>
      <c r="E9333" s="225"/>
      <c r="F9333" s="226">
        <f t="shared" si="2799"/>
        <v>0</v>
      </c>
      <c r="G9333" s="286">
        <f t="shared" si="2800"/>
        <v>0</v>
      </c>
    </row>
    <row r="9334" spans="1:7" s="229" customFormat="1" ht="24" customHeight="1" x14ac:dyDescent="0.2">
      <c r="A9334" s="224" t="str">
        <f t="shared" si="2796"/>
        <v/>
      </c>
      <c r="B9334" s="222">
        <f t="shared" si="2797"/>
        <v>0</v>
      </c>
      <c r="C9334" s="223"/>
      <c r="D9334" s="224" t="str">
        <f t="shared" si="2798"/>
        <v/>
      </c>
      <c r="E9334" s="225"/>
      <c r="F9334" s="226">
        <f t="shared" si="2799"/>
        <v>0</v>
      </c>
      <c r="G9334" s="286">
        <f t="shared" si="2800"/>
        <v>0</v>
      </c>
    </row>
    <row r="9335" spans="1:7" s="229" customFormat="1" ht="24" customHeight="1" x14ac:dyDescent="0.2">
      <c r="A9335" s="224" t="str">
        <f t="shared" si="2796"/>
        <v/>
      </c>
      <c r="B9335" s="222">
        <f t="shared" si="2797"/>
        <v>0</v>
      </c>
      <c r="C9335" s="223"/>
      <c r="D9335" s="224" t="str">
        <f t="shared" si="2798"/>
        <v/>
      </c>
      <c r="E9335" s="225"/>
      <c r="F9335" s="226">
        <f t="shared" si="2799"/>
        <v>0</v>
      </c>
      <c r="G9335" s="286">
        <f t="shared" si="2800"/>
        <v>0</v>
      </c>
    </row>
    <row r="9336" spans="1:7" ht="24" customHeight="1" x14ac:dyDescent="0.2">
      <c r="A9336" s="287"/>
      <c r="D9336" s="97"/>
      <c r="E9336" s="98"/>
      <c r="F9336" s="273" t="s">
        <v>32</v>
      </c>
      <c r="G9336" s="288">
        <f>SUBTOTAL(9,G9328:G9335)</f>
        <v>0</v>
      </c>
    </row>
    <row r="9337" spans="1:7" ht="24" customHeight="1" x14ac:dyDescent="0.2">
      <c r="A9337" s="287"/>
      <c r="C9337" s="107" t="s">
        <v>606</v>
      </c>
      <c r="D9337" s="97"/>
      <c r="E9337" s="98"/>
      <c r="G9337" s="289"/>
    </row>
    <row r="9338" spans="1:7" s="229" customFormat="1" ht="24" customHeight="1" x14ac:dyDescent="0.2">
      <c r="A9338" s="224" t="str">
        <f t="shared" ref="A9338:A9346" si="2801">IFERROR(VLOOKUP(C9338,Tabla_Insumos,4,FALSE),"")</f>
        <v/>
      </c>
      <c r="B9338" s="222" t="str">
        <f t="shared" ref="B9338:B9346" si="2802">IFERROR(VLOOKUP(C9338,Tabla_Insumos,5,FALSE),"")</f>
        <v/>
      </c>
      <c r="C9338" s="223"/>
      <c r="D9338" s="224" t="str">
        <f t="shared" ref="D9338:D9346" si="2803">IFERROR(VLOOKUP(C9338,Tabla_Insumos,2,FALSE),"")</f>
        <v/>
      </c>
      <c r="E9338" s="225"/>
      <c r="F9338" s="226">
        <f t="shared" ref="F9338:F9346" si="2804">IFERROR(VLOOKUP(C9338,Tabla_Insumos,3,FALSE),0)</f>
        <v>0</v>
      </c>
      <c r="G9338" s="286">
        <f t="shared" ref="G9338:G9346" si="2805">ROUND(E9338*F9338,2)</f>
        <v>0</v>
      </c>
    </row>
    <row r="9339" spans="1:7" s="229" customFormat="1" ht="24" customHeight="1" x14ac:dyDescent="0.2">
      <c r="A9339" s="224" t="str">
        <f t="shared" si="2801"/>
        <v/>
      </c>
      <c r="B9339" s="222" t="str">
        <f t="shared" si="2802"/>
        <v/>
      </c>
      <c r="C9339" s="223"/>
      <c r="D9339" s="224" t="str">
        <f t="shared" si="2803"/>
        <v/>
      </c>
      <c r="E9339" s="225"/>
      <c r="F9339" s="226">
        <f t="shared" si="2804"/>
        <v>0</v>
      </c>
      <c r="G9339" s="286">
        <f t="shared" si="2805"/>
        <v>0</v>
      </c>
    </row>
    <row r="9340" spans="1:7" s="229" customFormat="1" ht="24" customHeight="1" x14ac:dyDescent="0.2">
      <c r="A9340" s="224" t="str">
        <f t="shared" si="2801"/>
        <v/>
      </c>
      <c r="B9340" s="222" t="str">
        <f t="shared" si="2802"/>
        <v/>
      </c>
      <c r="C9340" s="223"/>
      <c r="D9340" s="224" t="str">
        <f t="shared" si="2803"/>
        <v/>
      </c>
      <c r="E9340" s="225"/>
      <c r="F9340" s="226">
        <f t="shared" si="2804"/>
        <v>0</v>
      </c>
      <c r="G9340" s="286">
        <f t="shared" si="2805"/>
        <v>0</v>
      </c>
    </row>
    <row r="9341" spans="1:7" s="229" customFormat="1" ht="24" customHeight="1" x14ac:dyDescent="0.2">
      <c r="A9341" s="224" t="str">
        <f t="shared" si="2801"/>
        <v/>
      </c>
      <c r="B9341" s="222" t="str">
        <f t="shared" si="2802"/>
        <v/>
      </c>
      <c r="C9341" s="223"/>
      <c r="D9341" s="224" t="str">
        <f t="shared" si="2803"/>
        <v/>
      </c>
      <c r="E9341" s="225"/>
      <c r="F9341" s="226">
        <f t="shared" si="2804"/>
        <v>0</v>
      </c>
      <c r="G9341" s="286">
        <f t="shared" si="2805"/>
        <v>0</v>
      </c>
    </row>
    <row r="9342" spans="1:7" s="229" customFormat="1" ht="24" customHeight="1" x14ac:dyDescent="0.2">
      <c r="A9342" s="224" t="str">
        <f t="shared" si="2801"/>
        <v/>
      </c>
      <c r="B9342" s="222" t="str">
        <f t="shared" si="2802"/>
        <v/>
      </c>
      <c r="C9342" s="223"/>
      <c r="D9342" s="224" t="str">
        <f t="shared" si="2803"/>
        <v/>
      </c>
      <c r="E9342" s="225"/>
      <c r="F9342" s="226">
        <f t="shared" si="2804"/>
        <v>0</v>
      </c>
      <c r="G9342" s="286">
        <f t="shared" si="2805"/>
        <v>0</v>
      </c>
    </row>
    <row r="9343" spans="1:7" s="229" customFormat="1" ht="24" customHeight="1" x14ac:dyDescent="0.2">
      <c r="A9343" s="224" t="str">
        <f t="shared" si="2801"/>
        <v/>
      </c>
      <c r="B9343" s="222" t="str">
        <f t="shared" si="2802"/>
        <v/>
      </c>
      <c r="C9343" s="223"/>
      <c r="D9343" s="224" t="str">
        <f t="shared" si="2803"/>
        <v/>
      </c>
      <c r="E9343" s="225"/>
      <c r="F9343" s="226">
        <f t="shared" si="2804"/>
        <v>0</v>
      </c>
      <c r="G9343" s="286">
        <f t="shared" si="2805"/>
        <v>0</v>
      </c>
    </row>
    <row r="9344" spans="1:7" s="229" customFormat="1" ht="24" customHeight="1" x14ac:dyDescent="0.2">
      <c r="A9344" s="224" t="str">
        <f t="shared" si="2801"/>
        <v/>
      </c>
      <c r="B9344" s="222" t="str">
        <f t="shared" si="2802"/>
        <v/>
      </c>
      <c r="C9344" s="223"/>
      <c r="D9344" s="224" t="str">
        <f t="shared" si="2803"/>
        <v/>
      </c>
      <c r="E9344" s="225"/>
      <c r="F9344" s="226">
        <f t="shared" si="2804"/>
        <v>0</v>
      </c>
      <c r="G9344" s="286">
        <f t="shared" si="2805"/>
        <v>0</v>
      </c>
    </row>
    <row r="9345" spans="1:123" s="229" customFormat="1" ht="24" customHeight="1" x14ac:dyDescent="0.2">
      <c r="A9345" s="224" t="str">
        <f t="shared" si="2801"/>
        <v/>
      </c>
      <c r="B9345" s="222" t="str">
        <f t="shared" si="2802"/>
        <v/>
      </c>
      <c r="C9345" s="223"/>
      <c r="D9345" s="224" t="str">
        <f t="shared" si="2803"/>
        <v/>
      </c>
      <c r="E9345" s="225"/>
      <c r="F9345" s="226">
        <f t="shared" si="2804"/>
        <v>0</v>
      </c>
      <c r="G9345" s="286">
        <f t="shared" si="2805"/>
        <v>0</v>
      </c>
    </row>
    <row r="9346" spans="1:123" s="229" customFormat="1" ht="24" customHeight="1" x14ac:dyDescent="0.2">
      <c r="A9346" s="224" t="str">
        <f t="shared" si="2801"/>
        <v/>
      </c>
      <c r="B9346" s="222" t="str">
        <f t="shared" si="2802"/>
        <v/>
      </c>
      <c r="C9346" s="223"/>
      <c r="D9346" s="224" t="str">
        <f t="shared" si="2803"/>
        <v/>
      </c>
      <c r="E9346" s="225"/>
      <c r="F9346" s="226">
        <f t="shared" si="2804"/>
        <v>0</v>
      </c>
      <c r="G9346" s="286">
        <f t="shared" si="2805"/>
        <v>0</v>
      </c>
    </row>
    <row r="9347" spans="1:123" ht="24" customHeight="1" x14ac:dyDescent="0.2">
      <c r="A9347" s="290"/>
      <c r="B9347" s="97"/>
      <c r="D9347" s="97"/>
      <c r="E9347" s="98"/>
      <c r="F9347" s="273" t="s">
        <v>33</v>
      </c>
      <c r="G9347" s="288">
        <f>SUBTOTAL(9,G9338:G9346)</f>
        <v>0</v>
      </c>
    </row>
    <row r="9348" spans="1:123" ht="24" customHeight="1" x14ac:dyDescent="0.2">
      <c r="A9348" s="291"/>
      <c r="B9348" s="97"/>
      <c r="D9348" s="97"/>
      <c r="E9348" s="98"/>
      <c r="G9348" s="289"/>
    </row>
    <row r="9349" spans="1:123" ht="24" customHeight="1" x14ac:dyDescent="0.2">
      <c r="A9349" s="292" t="str">
        <f>B9307</f>
        <v/>
      </c>
      <c r="B9349" s="293" t="str">
        <f>C9307</f>
        <v/>
      </c>
      <c r="C9349" s="104"/>
      <c r="D9349" s="104" t="s">
        <v>34</v>
      </c>
      <c r="E9349" s="105"/>
      <c r="F9349" s="295" t="s">
        <v>35</v>
      </c>
      <c r="G9349" s="294">
        <f>SUBTOTAL(9,G9312:G9348)</f>
        <v>0</v>
      </c>
    </row>
    <row r="9351" spans="1:123" ht="24" customHeight="1" x14ac:dyDescent="0.2">
      <c r="A9351" s="274" t="s">
        <v>37</v>
      </c>
      <c r="B9351" s="275"/>
      <c r="C9351" s="275"/>
      <c r="D9351" s="275"/>
      <c r="E9351" s="275"/>
      <c r="F9351" s="275"/>
      <c r="G9351" s="276"/>
    </row>
    <row r="9352" spans="1:123" ht="24" customHeight="1" x14ac:dyDescent="0.2">
      <c r="A9352" s="277" t="s">
        <v>602</v>
      </c>
      <c r="B9352" s="93" t="str">
        <f>Comitente</f>
        <v>DIRECCION PROVINCIAL DE ESPACIOS VERDES</v>
      </c>
      <c r="C9352" s="89"/>
      <c r="D9352" s="94"/>
      <c r="E9352" s="94"/>
      <c r="F9352" s="95"/>
      <c r="G9352" s="278"/>
    </row>
    <row r="9353" spans="1:123" ht="24" customHeight="1" x14ac:dyDescent="0.2">
      <c r="A9353" s="277" t="s">
        <v>603</v>
      </c>
      <c r="B9353" s="93">
        <f>Contratista</f>
        <v>0</v>
      </c>
      <c r="C9353" s="90"/>
      <c r="D9353" s="90"/>
      <c r="E9353" s="90"/>
      <c r="F9353" s="96"/>
      <c r="G9353" s="279"/>
    </row>
    <row r="9354" spans="1:123" ht="24" customHeight="1" x14ac:dyDescent="0.2">
      <c r="A9354" s="277" t="s">
        <v>24</v>
      </c>
      <c r="B9354" s="93" t="str">
        <f>Obra</f>
        <v>EXTRACCION DE MANGRULLO EXISTENTE, PROVISION DE NUEVO MANGRULLO Y REFUNCIONALIZACION DE JUEGOS DE NIÑOS EN PARQUE DE MAYO</v>
      </c>
      <c r="C9354" s="90"/>
      <c r="D9354" s="90"/>
      <c r="E9354" s="90"/>
      <c r="F9354" s="96" t="s">
        <v>38</v>
      </c>
      <c r="G9354" s="280">
        <f>Fecha_Base</f>
        <v>44865</v>
      </c>
    </row>
    <row r="9355" spans="1:123" ht="24" customHeight="1" x14ac:dyDescent="0.2">
      <c r="A9355" s="281" t="s">
        <v>601</v>
      </c>
      <c r="B9355" s="91" t="str">
        <f>Ubicación</f>
        <v>CAPITAL</v>
      </c>
      <c r="C9355" s="91"/>
      <c r="D9355" s="97"/>
      <c r="E9355" s="98"/>
      <c r="G9355" s="282"/>
    </row>
    <row r="9356" spans="1:123" ht="24" customHeight="1" x14ac:dyDescent="0.2">
      <c r="A9356" s="281" t="s">
        <v>39</v>
      </c>
      <c r="B9356" s="100" t="str">
        <f>IFERROR(VALUE(LEFT(B9357,FIND(".",B9357)-1)),"")</f>
        <v/>
      </c>
      <c r="C9356" s="92" t="str">
        <f>IFERROR(VLOOKUP(B9356,Tabla_CyP,2,FALSE),"")</f>
        <v/>
      </c>
      <c r="E9356" s="98"/>
      <c r="G9356" s="282"/>
    </row>
    <row r="9357" spans="1:123" ht="24" customHeight="1" x14ac:dyDescent="0.2">
      <c r="A9357" s="281" t="s">
        <v>25</v>
      </c>
      <c r="B9357" s="101" t="str">
        <f>IFERROR(VLOOKUP(COUNTIF($A$1:A9357,"ANALISIS DE PRECIOS"),Tabla_NumeroItem,2,FALSE),"")</f>
        <v/>
      </c>
      <c r="C9357" s="92" t="str">
        <f>IFERROR(VLOOKUP(B9357,Tabla_CyP,2,FALSE),"")</f>
        <v/>
      </c>
      <c r="D9357" s="97"/>
      <c r="E9357" s="98"/>
      <c r="F9357" s="96" t="s">
        <v>26</v>
      </c>
      <c r="G9357" s="283" t="str">
        <f>IFERROR(VLOOKUP(B9357,Tabla_CyP,4,FALSE),"")</f>
        <v/>
      </c>
    </row>
    <row r="9358" spans="1:123" ht="24" customHeight="1" x14ac:dyDescent="0.2">
      <c r="A9358" s="281"/>
      <c r="B9358" s="91"/>
      <c r="D9358" s="97"/>
      <c r="E9358" s="98"/>
      <c r="G9358" s="282"/>
    </row>
    <row r="9359" spans="1:123" ht="24" customHeight="1" x14ac:dyDescent="0.2">
      <c r="A9359" s="334" t="s">
        <v>507</v>
      </c>
      <c r="B9359" s="335"/>
      <c r="C9359" s="336" t="s">
        <v>0</v>
      </c>
      <c r="D9359" s="336" t="s">
        <v>27</v>
      </c>
      <c r="E9359" s="338" t="s">
        <v>28</v>
      </c>
      <c r="F9359" s="340" t="s">
        <v>29</v>
      </c>
      <c r="G9359" s="340" t="s">
        <v>30</v>
      </c>
    </row>
    <row r="9360" spans="1:123" s="97" customFormat="1" ht="24" customHeight="1" x14ac:dyDescent="0.2">
      <c r="A9360" s="102" t="s">
        <v>508</v>
      </c>
      <c r="B9360" s="102" t="s">
        <v>509</v>
      </c>
      <c r="C9360" s="337"/>
      <c r="D9360" s="337"/>
      <c r="E9360" s="339"/>
      <c r="F9360" s="341"/>
      <c r="G9360" s="341"/>
      <c r="H9360" s="230"/>
      <c r="I9360" s="230"/>
      <c r="J9360" s="230"/>
      <c r="K9360" s="230"/>
      <c r="L9360" s="230"/>
      <c r="M9360" s="230"/>
      <c r="N9360" s="230"/>
      <c r="O9360" s="230"/>
      <c r="P9360" s="230"/>
      <c r="Q9360" s="230"/>
      <c r="R9360" s="230"/>
      <c r="S9360" s="230"/>
      <c r="T9360" s="230"/>
      <c r="U9360" s="230"/>
      <c r="V9360" s="230"/>
      <c r="W9360" s="230"/>
      <c r="X9360" s="230"/>
      <c r="Y9360" s="230"/>
      <c r="Z9360" s="230"/>
      <c r="AA9360" s="230"/>
      <c r="AB9360" s="230"/>
      <c r="AC9360" s="230"/>
      <c r="AD9360" s="230"/>
      <c r="AE9360" s="230"/>
      <c r="AF9360" s="230"/>
      <c r="AG9360" s="230"/>
      <c r="AH9360" s="230"/>
      <c r="AI9360" s="230"/>
      <c r="AJ9360" s="230"/>
      <c r="AK9360" s="230"/>
      <c r="AL9360" s="230"/>
      <c r="AM9360" s="230"/>
      <c r="AN9360" s="230"/>
      <c r="AO9360" s="230"/>
      <c r="AP9360" s="230"/>
      <c r="AQ9360" s="230"/>
      <c r="AR9360" s="230"/>
      <c r="AS9360" s="230"/>
      <c r="AT9360" s="230"/>
      <c r="AU9360" s="230"/>
      <c r="AV9360" s="230"/>
      <c r="AW9360" s="230"/>
      <c r="AX9360" s="230"/>
      <c r="AY9360" s="230"/>
      <c r="AZ9360" s="230"/>
      <c r="BA9360" s="230"/>
      <c r="BB9360" s="230"/>
      <c r="BC9360" s="230"/>
      <c r="BD9360" s="230"/>
      <c r="BE9360" s="230"/>
      <c r="BF9360" s="230"/>
      <c r="BG9360" s="230"/>
      <c r="BH9360" s="230"/>
      <c r="BI9360" s="230"/>
      <c r="BJ9360" s="230"/>
      <c r="BK9360" s="230"/>
      <c r="BL9360" s="230"/>
      <c r="BM9360" s="230"/>
      <c r="BN9360" s="230"/>
      <c r="BO9360" s="230"/>
      <c r="BP9360" s="230"/>
      <c r="BQ9360" s="230"/>
      <c r="BR9360" s="230"/>
      <c r="BS9360" s="230"/>
      <c r="BT9360" s="230"/>
      <c r="BU9360" s="230"/>
      <c r="BV9360" s="230"/>
      <c r="BW9360" s="230"/>
      <c r="BX9360" s="230"/>
      <c r="BY9360" s="230"/>
      <c r="BZ9360" s="230"/>
      <c r="CA9360" s="230"/>
      <c r="CB9360" s="230"/>
      <c r="CC9360" s="230"/>
      <c r="CD9360" s="230"/>
      <c r="CE9360" s="230"/>
      <c r="CF9360" s="230"/>
      <c r="CG9360" s="230"/>
      <c r="CH9360" s="230"/>
      <c r="CI9360" s="230"/>
      <c r="CJ9360" s="230"/>
      <c r="CK9360" s="230"/>
      <c r="CL9360" s="230"/>
      <c r="CM9360" s="230"/>
      <c r="CN9360" s="230"/>
      <c r="CO9360" s="230"/>
      <c r="CP9360" s="230"/>
      <c r="CQ9360" s="230"/>
      <c r="CR9360" s="230"/>
      <c r="CS9360" s="230"/>
      <c r="CT9360" s="230"/>
      <c r="CU9360" s="230"/>
      <c r="CV9360" s="230"/>
      <c r="CW9360" s="230"/>
      <c r="CX9360" s="230"/>
      <c r="CY9360" s="230"/>
      <c r="CZ9360" s="230"/>
      <c r="DA9360" s="230"/>
      <c r="DB9360" s="230"/>
      <c r="DC9360" s="230"/>
      <c r="DD9360" s="230"/>
      <c r="DE9360" s="230"/>
      <c r="DF9360" s="230"/>
      <c r="DG9360" s="230"/>
      <c r="DH9360" s="230"/>
      <c r="DI9360" s="230"/>
      <c r="DJ9360" s="230"/>
      <c r="DK9360" s="230"/>
      <c r="DL9360" s="230"/>
      <c r="DM9360" s="230"/>
      <c r="DN9360" s="230"/>
      <c r="DO9360" s="230"/>
      <c r="DP9360" s="230"/>
      <c r="DQ9360" s="230"/>
      <c r="DR9360" s="230"/>
      <c r="DS9360" s="230"/>
    </row>
    <row r="9361" spans="1:7" ht="24" customHeight="1" x14ac:dyDescent="0.2">
      <c r="A9361" s="284"/>
      <c r="B9361" s="103"/>
      <c r="C9361" s="143" t="s">
        <v>604</v>
      </c>
      <c r="D9361" s="104"/>
      <c r="E9361" s="105"/>
      <c r="F9361" s="106"/>
      <c r="G9361" s="285"/>
    </row>
    <row r="9362" spans="1:7" s="229" customFormat="1" ht="24" customHeight="1" x14ac:dyDescent="0.2">
      <c r="A9362" s="224" t="str">
        <f t="shared" ref="A9362:A9375" si="2806">IFERROR(VLOOKUP(C9362,Tabla_Insumos,4,FALSE),"")</f>
        <v/>
      </c>
      <c r="B9362" s="222" t="str">
        <f>IFERROR(VLOOKUP(C9362,Tabla_Insumos,5,FALSE),"")</f>
        <v/>
      </c>
      <c r="C9362" s="223"/>
      <c r="D9362" s="224" t="str">
        <f t="shared" ref="D9362:D9375" si="2807">IFERROR(VLOOKUP(C9362,Tabla_Insumos,2,FALSE),"")</f>
        <v/>
      </c>
      <c r="E9362" s="225"/>
      <c r="F9362" s="226">
        <f t="shared" ref="F9362:F9375" si="2808">IFERROR(VLOOKUP(C9362,Tabla_Insumos,3,FALSE),0)</f>
        <v>0</v>
      </c>
      <c r="G9362" s="286">
        <f>ROUND(E9362*F9362,2)</f>
        <v>0</v>
      </c>
    </row>
    <row r="9363" spans="1:7" s="229" customFormat="1" ht="24" customHeight="1" x14ac:dyDescent="0.2">
      <c r="A9363" s="224" t="str">
        <f t="shared" si="2806"/>
        <v/>
      </c>
      <c r="B9363" s="222" t="str">
        <f t="shared" ref="B9363:B9375" si="2809">IFERROR(VLOOKUP(C9363,Tabla_Insumos,5,FALSE),"")</f>
        <v/>
      </c>
      <c r="C9363" s="223"/>
      <c r="D9363" s="224" t="str">
        <f t="shared" si="2807"/>
        <v/>
      </c>
      <c r="E9363" s="225"/>
      <c r="F9363" s="226">
        <f t="shared" si="2808"/>
        <v>0</v>
      </c>
      <c r="G9363" s="286">
        <f t="shared" ref="G9363:G9375" si="2810">ROUND(E9363*F9363,2)</f>
        <v>0</v>
      </c>
    </row>
    <row r="9364" spans="1:7" s="229" customFormat="1" ht="24" customHeight="1" x14ac:dyDescent="0.2">
      <c r="A9364" s="224" t="str">
        <f t="shared" si="2806"/>
        <v/>
      </c>
      <c r="B9364" s="222" t="str">
        <f t="shared" si="2809"/>
        <v/>
      </c>
      <c r="C9364" s="223"/>
      <c r="D9364" s="224" t="str">
        <f t="shared" si="2807"/>
        <v/>
      </c>
      <c r="E9364" s="225"/>
      <c r="F9364" s="226">
        <f t="shared" si="2808"/>
        <v>0</v>
      </c>
      <c r="G9364" s="286">
        <f t="shared" si="2810"/>
        <v>0</v>
      </c>
    </row>
    <row r="9365" spans="1:7" s="229" customFormat="1" ht="24" customHeight="1" x14ac:dyDescent="0.2">
      <c r="A9365" s="224" t="str">
        <f t="shared" si="2806"/>
        <v/>
      </c>
      <c r="B9365" s="222" t="str">
        <f t="shared" si="2809"/>
        <v/>
      </c>
      <c r="C9365" s="223"/>
      <c r="D9365" s="224" t="str">
        <f t="shared" si="2807"/>
        <v/>
      </c>
      <c r="E9365" s="225"/>
      <c r="F9365" s="226">
        <f t="shared" si="2808"/>
        <v>0</v>
      </c>
      <c r="G9365" s="286">
        <f t="shared" si="2810"/>
        <v>0</v>
      </c>
    </row>
    <row r="9366" spans="1:7" s="229" customFormat="1" ht="24" customHeight="1" x14ac:dyDescent="0.2">
      <c r="A9366" s="224" t="str">
        <f t="shared" si="2806"/>
        <v/>
      </c>
      <c r="B9366" s="222" t="str">
        <f t="shared" si="2809"/>
        <v/>
      </c>
      <c r="C9366" s="223"/>
      <c r="D9366" s="224" t="str">
        <f t="shared" si="2807"/>
        <v/>
      </c>
      <c r="E9366" s="225"/>
      <c r="F9366" s="226">
        <f t="shared" si="2808"/>
        <v>0</v>
      </c>
      <c r="G9366" s="286">
        <f t="shared" si="2810"/>
        <v>0</v>
      </c>
    </row>
    <row r="9367" spans="1:7" s="229" customFormat="1" ht="24" customHeight="1" x14ac:dyDescent="0.2">
      <c r="A9367" s="224" t="str">
        <f t="shared" si="2806"/>
        <v/>
      </c>
      <c r="B9367" s="222" t="str">
        <f t="shared" si="2809"/>
        <v/>
      </c>
      <c r="C9367" s="223"/>
      <c r="D9367" s="224" t="str">
        <f t="shared" si="2807"/>
        <v/>
      </c>
      <c r="E9367" s="225"/>
      <c r="F9367" s="226">
        <f t="shared" si="2808"/>
        <v>0</v>
      </c>
      <c r="G9367" s="286">
        <f t="shared" si="2810"/>
        <v>0</v>
      </c>
    </row>
    <row r="9368" spans="1:7" s="229" customFormat="1" ht="24" customHeight="1" x14ac:dyDescent="0.2">
      <c r="A9368" s="224" t="str">
        <f t="shared" si="2806"/>
        <v/>
      </c>
      <c r="B9368" s="222" t="str">
        <f t="shared" si="2809"/>
        <v/>
      </c>
      <c r="C9368" s="223"/>
      <c r="D9368" s="224" t="str">
        <f t="shared" si="2807"/>
        <v/>
      </c>
      <c r="E9368" s="225"/>
      <c r="F9368" s="226">
        <f t="shared" si="2808"/>
        <v>0</v>
      </c>
      <c r="G9368" s="286">
        <f t="shared" si="2810"/>
        <v>0</v>
      </c>
    </row>
    <row r="9369" spans="1:7" s="229" customFormat="1" ht="24" customHeight="1" x14ac:dyDescent="0.2">
      <c r="A9369" s="224" t="str">
        <f t="shared" si="2806"/>
        <v/>
      </c>
      <c r="B9369" s="222" t="str">
        <f t="shared" si="2809"/>
        <v/>
      </c>
      <c r="C9369" s="223"/>
      <c r="D9369" s="224" t="str">
        <f t="shared" si="2807"/>
        <v/>
      </c>
      <c r="E9369" s="225"/>
      <c r="F9369" s="226">
        <f t="shared" si="2808"/>
        <v>0</v>
      </c>
      <c r="G9369" s="286">
        <f t="shared" si="2810"/>
        <v>0</v>
      </c>
    </row>
    <row r="9370" spans="1:7" s="229" customFormat="1" ht="24" customHeight="1" x14ac:dyDescent="0.2">
      <c r="A9370" s="224" t="str">
        <f t="shared" si="2806"/>
        <v/>
      </c>
      <c r="B9370" s="222" t="str">
        <f t="shared" si="2809"/>
        <v/>
      </c>
      <c r="C9370" s="223"/>
      <c r="D9370" s="224" t="str">
        <f t="shared" si="2807"/>
        <v/>
      </c>
      <c r="E9370" s="225"/>
      <c r="F9370" s="226">
        <f t="shared" si="2808"/>
        <v>0</v>
      </c>
      <c r="G9370" s="286">
        <f t="shared" si="2810"/>
        <v>0</v>
      </c>
    </row>
    <row r="9371" spans="1:7" s="229" customFormat="1" ht="24" customHeight="1" x14ac:dyDescent="0.2">
      <c r="A9371" s="224" t="str">
        <f t="shared" si="2806"/>
        <v/>
      </c>
      <c r="B9371" s="222" t="str">
        <f t="shared" si="2809"/>
        <v/>
      </c>
      <c r="C9371" s="223"/>
      <c r="D9371" s="224" t="str">
        <f t="shared" si="2807"/>
        <v/>
      </c>
      <c r="E9371" s="225"/>
      <c r="F9371" s="226">
        <f t="shared" si="2808"/>
        <v>0</v>
      </c>
      <c r="G9371" s="286">
        <f t="shared" si="2810"/>
        <v>0</v>
      </c>
    </row>
    <row r="9372" spans="1:7" s="229" customFormat="1" ht="24" customHeight="1" x14ac:dyDescent="0.2">
      <c r="A9372" s="224" t="str">
        <f t="shared" si="2806"/>
        <v/>
      </c>
      <c r="B9372" s="222" t="str">
        <f t="shared" si="2809"/>
        <v/>
      </c>
      <c r="C9372" s="223"/>
      <c r="D9372" s="224" t="str">
        <f t="shared" si="2807"/>
        <v/>
      </c>
      <c r="E9372" s="225"/>
      <c r="F9372" s="226">
        <f t="shared" si="2808"/>
        <v>0</v>
      </c>
      <c r="G9372" s="286">
        <f t="shared" si="2810"/>
        <v>0</v>
      </c>
    </row>
    <row r="9373" spans="1:7" s="229" customFormat="1" ht="24" customHeight="1" x14ac:dyDescent="0.2">
      <c r="A9373" s="224" t="str">
        <f t="shared" si="2806"/>
        <v/>
      </c>
      <c r="B9373" s="222" t="str">
        <f t="shared" si="2809"/>
        <v/>
      </c>
      <c r="C9373" s="223"/>
      <c r="D9373" s="224" t="str">
        <f t="shared" si="2807"/>
        <v/>
      </c>
      <c r="E9373" s="225"/>
      <c r="F9373" s="226">
        <f t="shared" si="2808"/>
        <v>0</v>
      </c>
      <c r="G9373" s="286">
        <f t="shared" si="2810"/>
        <v>0</v>
      </c>
    </row>
    <row r="9374" spans="1:7" s="229" customFormat="1" ht="24" customHeight="1" x14ac:dyDescent="0.2">
      <c r="A9374" s="224" t="str">
        <f t="shared" si="2806"/>
        <v/>
      </c>
      <c r="B9374" s="222" t="str">
        <f t="shared" si="2809"/>
        <v/>
      </c>
      <c r="C9374" s="223"/>
      <c r="D9374" s="224" t="str">
        <f t="shared" si="2807"/>
        <v/>
      </c>
      <c r="E9374" s="225"/>
      <c r="F9374" s="226">
        <f t="shared" si="2808"/>
        <v>0</v>
      </c>
      <c r="G9374" s="286">
        <f t="shared" si="2810"/>
        <v>0</v>
      </c>
    </row>
    <row r="9375" spans="1:7" s="229" customFormat="1" ht="24" customHeight="1" x14ac:dyDescent="0.2">
      <c r="A9375" s="224" t="str">
        <f t="shared" si="2806"/>
        <v/>
      </c>
      <c r="B9375" s="222" t="str">
        <f t="shared" si="2809"/>
        <v/>
      </c>
      <c r="C9375" s="223"/>
      <c r="D9375" s="224" t="str">
        <f t="shared" si="2807"/>
        <v/>
      </c>
      <c r="E9375" s="225"/>
      <c r="F9375" s="227">
        <f t="shared" si="2808"/>
        <v>0</v>
      </c>
      <c r="G9375" s="286">
        <f t="shared" si="2810"/>
        <v>0</v>
      </c>
    </row>
    <row r="9376" spans="1:7" ht="24" customHeight="1" x14ac:dyDescent="0.2">
      <c r="A9376" s="287"/>
      <c r="D9376" s="97"/>
      <c r="E9376" s="98"/>
      <c r="F9376" s="273" t="s">
        <v>31</v>
      </c>
      <c r="G9376" s="288">
        <f>SUBTOTAL(9,G9362:G9375)</f>
        <v>0</v>
      </c>
    </row>
    <row r="9377" spans="1:7" ht="24" customHeight="1" x14ac:dyDescent="0.2">
      <c r="A9377" s="287"/>
      <c r="C9377" s="107" t="s">
        <v>605</v>
      </c>
      <c r="D9377" s="97"/>
      <c r="E9377" s="98"/>
      <c r="G9377" s="289"/>
    </row>
    <row r="9378" spans="1:7" s="229" customFormat="1" ht="24" customHeight="1" x14ac:dyDescent="0.2">
      <c r="A9378" s="224" t="str">
        <f t="shared" ref="A9378:A9385" si="2811">IFERROR(VLOOKUP(C9378,Tabla_Insumos,4,FALSE),"")</f>
        <v/>
      </c>
      <c r="B9378" s="222">
        <f t="shared" ref="B9378:B9385" si="2812">IFERROR(VLOOKUP(A9378,Tabla_Indices,5,FALSE),"")</f>
        <v>0</v>
      </c>
      <c r="C9378" s="223"/>
      <c r="D9378" s="224" t="str">
        <f t="shared" ref="D9378:D9385" si="2813">IFERROR(VLOOKUP(C9378,Tabla_Insumos,2,FALSE),"")</f>
        <v/>
      </c>
      <c r="E9378" s="225"/>
      <c r="F9378" s="228">
        <f t="shared" ref="F9378:F9385" si="2814">IFERROR(VLOOKUP(C9378,Tabla_Insumos,3,FALSE),0)</f>
        <v>0</v>
      </c>
      <c r="G9378" s="286">
        <f>ROUND(E9378*F9378,2)</f>
        <v>0</v>
      </c>
    </row>
    <row r="9379" spans="1:7" s="229" customFormat="1" ht="24" customHeight="1" x14ac:dyDescent="0.2">
      <c r="A9379" s="224" t="str">
        <f t="shared" si="2811"/>
        <v/>
      </c>
      <c r="B9379" s="222">
        <f t="shared" si="2812"/>
        <v>0</v>
      </c>
      <c r="C9379" s="223"/>
      <c r="D9379" s="224" t="str">
        <f t="shared" si="2813"/>
        <v/>
      </c>
      <c r="E9379" s="225"/>
      <c r="F9379" s="228">
        <f t="shared" si="2814"/>
        <v>0</v>
      </c>
      <c r="G9379" s="286">
        <f>ROUND(E9379*F9379,2)</f>
        <v>0</v>
      </c>
    </row>
    <row r="9380" spans="1:7" s="229" customFormat="1" ht="24" customHeight="1" x14ac:dyDescent="0.2">
      <c r="A9380" s="224" t="str">
        <f t="shared" si="2811"/>
        <v/>
      </c>
      <c r="B9380" s="222">
        <f t="shared" si="2812"/>
        <v>0</v>
      </c>
      <c r="C9380" s="223"/>
      <c r="D9380" s="224" t="str">
        <f t="shared" si="2813"/>
        <v/>
      </c>
      <c r="E9380" s="225"/>
      <c r="F9380" s="228">
        <f t="shared" si="2814"/>
        <v>0</v>
      </c>
      <c r="G9380" s="286">
        <f t="shared" ref="G9380:G9385" si="2815">ROUND(E9380*F9380,2)</f>
        <v>0</v>
      </c>
    </row>
    <row r="9381" spans="1:7" s="229" customFormat="1" ht="24" customHeight="1" x14ac:dyDescent="0.2">
      <c r="A9381" s="224" t="str">
        <f t="shared" si="2811"/>
        <v/>
      </c>
      <c r="B9381" s="222">
        <f t="shared" si="2812"/>
        <v>0</v>
      </c>
      <c r="C9381" s="223"/>
      <c r="D9381" s="224" t="str">
        <f t="shared" si="2813"/>
        <v/>
      </c>
      <c r="E9381" s="225"/>
      <c r="F9381" s="228">
        <f t="shared" si="2814"/>
        <v>0</v>
      </c>
      <c r="G9381" s="286">
        <f t="shared" si="2815"/>
        <v>0</v>
      </c>
    </row>
    <row r="9382" spans="1:7" s="229" customFormat="1" ht="24" customHeight="1" x14ac:dyDescent="0.2">
      <c r="A9382" s="224" t="str">
        <f t="shared" si="2811"/>
        <v/>
      </c>
      <c r="B9382" s="222">
        <f t="shared" si="2812"/>
        <v>0</v>
      </c>
      <c r="C9382" s="223"/>
      <c r="D9382" s="224" t="str">
        <f t="shared" si="2813"/>
        <v/>
      </c>
      <c r="E9382" s="225"/>
      <c r="F9382" s="226">
        <f t="shared" si="2814"/>
        <v>0</v>
      </c>
      <c r="G9382" s="286">
        <f t="shared" si="2815"/>
        <v>0</v>
      </c>
    </row>
    <row r="9383" spans="1:7" s="229" customFormat="1" ht="24" customHeight="1" x14ac:dyDescent="0.2">
      <c r="A9383" s="224" t="str">
        <f t="shared" si="2811"/>
        <v/>
      </c>
      <c r="B9383" s="222">
        <f t="shared" si="2812"/>
        <v>0</v>
      </c>
      <c r="C9383" s="223"/>
      <c r="D9383" s="224" t="str">
        <f t="shared" si="2813"/>
        <v/>
      </c>
      <c r="E9383" s="225"/>
      <c r="F9383" s="226">
        <f t="shared" si="2814"/>
        <v>0</v>
      </c>
      <c r="G9383" s="286">
        <f t="shared" si="2815"/>
        <v>0</v>
      </c>
    </row>
    <row r="9384" spans="1:7" s="229" customFormat="1" ht="24" customHeight="1" x14ac:dyDescent="0.2">
      <c r="A9384" s="224" t="str">
        <f t="shared" si="2811"/>
        <v/>
      </c>
      <c r="B9384" s="222">
        <f t="shared" si="2812"/>
        <v>0</v>
      </c>
      <c r="C9384" s="223"/>
      <c r="D9384" s="224" t="str">
        <f t="shared" si="2813"/>
        <v/>
      </c>
      <c r="E9384" s="225"/>
      <c r="F9384" s="226">
        <f t="shared" si="2814"/>
        <v>0</v>
      </c>
      <c r="G9384" s="286">
        <f t="shared" si="2815"/>
        <v>0</v>
      </c>
    </row>
    <row r="9385" spans="1:7" s="229" customFormat="1" ht="24" customHeight="1" x14ac:dyDescent="0.2">
      <c r="A9385" s="224" t="str">
        <f t="shared" si="2811"/>
        <v/>
      </c>
      <c r="B9385" s="222">
        <f t="shared" si="2812"/>
        <v>0</v>
      </c>
      <c r="C9385" s="223"/>
      <c r="D9385" s="224" t="str">
        <f t="shared" si="2813"/>
        <v/>
      </c>
      <c r="E9385" s="225"/>
      <c r="F9385" s="226">
        <f t="shared" si="2814"/>
        <v>0</v>
      </c>
      <c r="G9385" s="286">
        <f t="shared" si="2815"/>
        <v>0</v>
      </c>
    </row>
    <row r="9386" spans="1:7" ht="24" customHeight="1" x14ac:dyDescent="0.2">
      <c r="A9386" s="287"/>
      <c r="D9386" s="97"/>
      <c r="E9386" s="98"/>
      <c r="F9386" s="273" t="s">
        <v>32</v>
      </c>
      <c r="G9386" s="288">
        <f>SUBTOTAL(9,G9378:G9385)</f>
        <v>0</v>
      </c>
    </row>
    <row r="9387" spans="1:7" ht="24" customHeight="1" x14ac:dyDescent="0.2">
      <c r="A9387" s="287"/>
      <c r="C9387" s="107" t="s">
        <v>606</v>
      </c>
      <c r="D9387" s="97"/>
      <c r="E9387" s="98"/>
      <c r="G9387" s="289"/>
    </row>
    <row r="9388" spans="1:7" s="229" customFormat="1" ht="24" customHeight="1" x14ac:dyDescent="0.2">
      <c r="A9388" s="224" t="str">
        <f t="shared" ref="A9388:A9396" si="2816">IFERROR(VLOOKUP(C9388,Tabla_Insumos,4,FALSE),"")</f>
        <v/>
      </c>
      <c r="B9388" s="222" t="str">
        <f t="shared" ref="B9388:B9396" si="2817">IFERROR(VLOOKUP(C9388,Tabla_Insumos,5,FALSE),"")</f>
        <v/>
      </c>
      <c r="C9388" s="223"/>
      <c r="D9388" s="224" t="str">
        <f t="shared" ref="D9388:D9396" si="2818">IFERROR(VLOOKUP(C9388,Tabla_Insumos,2,FALSE),"")</f>
        <v/>
      </c>
      <c r="E9388" s="225"/>
      <c r="F9388" s="226">
        <f t="shared" ref="F9388:F9396" si="2819">IFERROR(VLOOKUP(C9388,Tabla_Insumos,3,FALSE),0)</f>
        <v>0</v>
      </c>
      <c r="G9388" s="286">
        <f t="shared" ref="G9388:G9396" si="2820">ROUND(E9388*F9388,2)</f>
        <v>0</v>
      </c>
    </row>
    <row r="9389" spans="1:7" s="229" customFormat="1" ht="24" customHeight="1" x14ac:dyDescent="0.2">
      <c r="A9389" s="224" t="str">
        <f t="shared" si="2816"/>
        <v/>
      </c>
      <c r="B9389" s="222" t="str">
        <f t="shared" si="2817"/>
        <v/>
      </c>
      <c r="C9389" s="223"/>
      <c r="D9389" s="224" t="str">
        <f t="shared" si="2818"/>
        <v/>
      </c>
      <c r="E9389" s="225"/>
      <c r="F9389" s="226">
        <f t="shared" si="2819"/>
        <v>0</v>
      </c>
      <c r="G9389" s="286">
        <f t="shared" si="2820"/>
        <v>0</v>
      </c>
    </row>
    <row r="9390" spans="1:7" s="229" customFormat="1" ht="24" customHeight="1" x14ac:dyDescent="0.2">
      <c r="A9390" s="224" t="str">
        <f t="shared" si="2816"/>
        <v/>
      </c>
      <c r="B9390" s="222" t="str">
        <f t="shared" si="2817"/>
        <v/>
      </c>
      <c r="C9390" s="223"/>
      <c r="D9390" s="224" t="str">
        <f t="shared" si="2818"/>
        <v/>
      </c>
      <c r="E9390" s="225"/>
      <c r="F9390" s="226">
        <f t="shared" si="2819"/>
        <v>0</v>
      </c>
      <c r="G9390" s="286">
        <f t="shared" si="2820"/>
        <v>0</v>
      </c>
    </row>
    <row r="9391" spans="1:7" s="229" customFormat="1" ht="24" customHeight="1" x14ac:dyDescent="0.2">
      <c r="A9391" s="224" t="str">
        <f t="shared" si="2816"/>
        <v/>
      </c>
      <c r="B9391" s="222" t="str">
        <f t="shared" si="2817"/>
        <v/>
      </c>
      <c r="C9391" s="223"/>
      <c r="D9391" s="224" t="str">
        <f t="shared" si="2818"/>
        <v/>
      </c>
      <c r="E9391" s="225"/>
      <c r="F9391" s="226">
        <f t="shared" si="2819"/>
        <v>0</v>
      </c>
      <c r="G9391" s="286">
        <f t="shared" si="2820"/>
        <v>0</v>
      </c>
    </row>
    <row r="9392" spans="1:7" s="229" customFormat="1" ht="24" customHeight="1" x14ac:dyDescent="0.2">
      <c r="A9392" s="224" t="str">
        <f t="shared" si="2816"/>
        <v/>
      </c>
      <c r="B9392" s="222" t="str">
        <f t="shared" si="2817"/>
        <v/>
      </c>
      <c r="C9392" s="223"/>
      <c r="D9392" s="224" t="str">
        <f t="shared" si="2818"/>
        <v/>
      </c>
      <c r="E9392" s="225"/>
      <c r="F9392" s="226">
        <f t="shared" si="2819"/>
        <v>0</v>
      </c>
      <c r="G9392" s="286">
        <f t="shared" si="2820"/>
        <v>0</v>
      </c>
    </row>
    <row r="9393" spans="1:7" s="229" customFormat="1" ht="24" customHeight="1" x14ac:dyDescent="0.2">
      <c r="A9393" s="224" t="str">
        <f t="shared" si="2816"/>
        <v/>
      </c>
      <c r="B9393" s="222" t="str">
        <f t="shared" si="2817"/>
        <v/>
      </c>
      <c r="C9393" s="223"/>
      <c r="D9393" s="224" t="str">
        <f t="shared" si="2818"/>
        <v/>
      </c>
      <c r="E9393" s="225"/>
      <c r="F9393" s="226">
        <f t="shared" si="2819"/>
        <v>0</v>
      </c>
      <c r="G9393" s="286">
        <f t="shared" si="2820"/>
        <v>0</v>
      </c>
    </row>
    <row r="9394" spans="1:7" s="229" customFormat="1" ht="24" customHeight="1" x14ac:dyDescent="0.2">
      <c r="A9394" s="224" t="str">
        <f t="shared" si="2816"/>
        <v/>
      </c>
      <c r="B9394" s="222" t="str">
        <f t="shared" si="2817"/>
        <v/>
      </c>
      <c r="C9394" s="223"/>
      <c r="D9394" s="224" t="str">
        <f t="shared" si="2818"/>
        <v/>
      </c>
      <c r="E9394" s="225"/>
      <c r="F9394" s="226">
        <f t="shared" si="2819"/>
        <v>0</v>
      </c>
      <c r="G9394" s="286">
        <f t="shared" si="2820"/>
        <v>0</v>
      </c>
    </row>
    <row r="9395" spans="1:7" s="229" customFormat="1" ht="24" customHeight="1" x14ac:dyDescent="0.2">
      <c r="A9395" s="224" t="str">
        <f t="shared" si="2816"/>
        <v/>
      </c>
      <c r="B9395" s="222" t="str">
        <f t="shared" si="2817"/>
        <v/>
      </c>
      <c r="C9395" s="223"/>
      <c r="D9395" s="224" t="str">
        <f t="shared" si="2818"/>
        <v/>
      </c>
      <c r="E9395" s="225"/>
      <c r="F9395" s="226">
        <f t="shared" si="2819"/>
        <v>0</v>
      </c>
      <c r="G9395" s="286">
        <f t="shared" si="2820"/>
        <v>0</v>
      </c>
    </row>
    <row r="9396" spans="1:7" s="229" customFormat="1" ht="24" customHeight="1" x14ac:dyDescent="0.2">
      <c r="A9396" s="224" t="str">
        <f t="shared" si="2816"/>
        <v/>
      </c>
      <c r="B9396" s="222" t="str">
        <f t="shared" si="2817"/>
        <v/>
      </c>
      <c r="C9396" s="223"/>
      <c r="D9396" s="224" t="str">
        <f t="shared" si="2818"/>
        <v/>
      </c>
      <c r="E9396" s="225"/>
      <c r="F9396" s="226">
        <f t="shared" si="2819"/>
        <v>0</v>
      </c>
      <c r="G9396" s="286">
        <f t="shared" si="2820"/>
        <v>0</v>
      </c>
    </row>
    <row r="9397" spans="1:7" ht="24" customHeight="1" x14ac:dyDescent="0.2">
      <c r="A9397" s="290"/>
      <c r="B9397" s="97"/>
      <c r="D9397" s="97"/>
      <c r="E9397" s="98"/>
      <c r="F9397" s="273" t="s">
        <v>33</v>
      </c>
      <c r="G9397" s="288">
        <f>SUBTOTAL(9,G9388:G9396)</f>
        <v>0</v>
      </c>
    </row>
    <row r="9398" spans="1:7" ht="24" customHeight="1" x14ac:dyDescent="0.2">
      <c r="A9398" s="291"/>
      <c r="B9398" s="97"/>
      <c r="D9398" s="97"/>
      <c r="E9398" s="98"/>
      <c r="G9398" s="289"/>
    </row>
    <row r="9399" spans="1:7" ht="24" customHeight="1" x14ac:dyDescent="0.2">
      <c r="A9399" s="292" t="str">
        <f>B9357</f>
        <v/>
      </c>
      <c r="B9399" s="293" t="str">
        <f>C9357</f>
        <v/>
      </c>
      <c r="C9399" s="104"/>
      <c r="D9399" s="104" t="s">
        <v>34</v>
      </c>
      <c r="E9399" s="105"/>
      <c r="F9399" s="295" t="s">
        <v>35</v>
      </c>
      <c r="G9399" s="294">
        <f>SUBTOTAL(9,G9362:G9398)</f>
        <v>0</v>
      </c>
    </row>
    <row r="9401" spans="1:7" ht="24" customHeight="1" x14ac:dyDescent="0.2">
      <c r="A9401" s="274" t="s">
        <v>37</v>
      </c>
      <c r="B9401" s="275"/>
      <c r="C9401" s="275"/>
      <c r="D9401" s="275"/>
      <c r="E9401" s="275"/>
      <c r="F9401" s="275"/>
      <c r="G9401" s="276"/>
    </row>
    <row r="9402" spans="1:7" ht="24" customHeight="1" x14ac:dyDescent="0.2">
      <c r="A9402" s="277" t="s">
        <v>602</v>
      </c>
      <c r="B9402" s="93" t="str">
        <f>Comitente</f>
        <v>DIRECCION PROVINCIAL DE ESPACIOS VERDES</v>
      </c>
      <c r="C9402" s="89"/>
      <c r="D9402" s="94"/>
      <c r="E9402" s="94"/>
      <c r="F9402" s="95"/>
      <c r="G9402" s="278"/>
    </row>
    <row r="9403" spans="1:7" ht="24" customHeight="1" x14ac:dyDescent="0.2">
      <c r="A9403" s="277" t="s">
        <v>603</v>
      </c>
      <c r="B9403" s="93">
        <f>Contratista</f>
        <v>0</v>
      </c>
      <c r="C9403" s="90"/>
      <c r="D9403" s="90"/>
      <c r="E9403" s="90"/>
      <c r="F9403" s="96"/>
      <c r="G9403" s="279"/>
    </row>
    <row r="9404" spans="1:7" ht="24" customHeight="1" x14ac:dyDescent="0.2">
      <c r="A9404" s="277" t="s">
        <v>24</v>
      </c>
      <c r="B9404" s="93" t="str">
        <f>Obra</f>
        <v>EXTRACCION DE MANGRULLO EXISTENTE, PROVISION DE NUEVO MANGRULLO Y REFUNCIONALIZACION DE JUEGOS DE NIÑOS EN PARQUE DE MAYO</v>
      </c>
      <c r="C9404" s="90"/>
      <c r="D9404" s="90"/>
      <c r="E9404" s="90"/>
      <c r="F9404" s="96" t="s">
        <v>38</v>
      </c>
      <c r="G9404" s="280">
        <f>Fecha_Base</f>
        <v>44865</v>
      </c>
    </row>
    <row r="9405" spans="1:7" ht="24" customHeight="1" x14ac:dyDescent="0.2">
      <c r="A9405" s="281" t="s">
        <v>601</v>
      </c>
      <c r="B9405" s="91" t="str">
        <f>Ubicación</f>
        <v>CAPITAL</v>
      </c>
      <c r="C9405" s="91"/>
      <c r="D9405" s="97"/>
      <c r="E9405" s="98"/>
      <c r="G9405" s="282"/>
    </row>
    <row r="9406" spans="1:7" ht="24" customHeight="1" x14ac:dyDescent="0.2">
      <c r="A9406" s="281" t="s">
        <v>39</v>
      </c>
      <c r="B9406" s="100" t="str">
        <f>IFERROR(VALUE(LEFT(B9407,FIND(".",B9407)-1)),"")</f>
        <v/>
      </c>
      <c r="C9406" s="92" t="str">
        <f>IFERROR(VLOOKUP(B9406,Tabla_CyP,2,FALSE),"")</f>
        <v/>
      </c>
      <c r="E9406" s="98"/>
      <c r="G9406" s="282"/>
    </row>
    <row r="9407" spans="1:7" ht="24" customHeight="1" x14ac:dyDescent="0.2">
      <c r="A9407" s="281" t="s">
        <v>25</v>
      </c>
      <c r="B9407" s="101" t="str">
        <f>IFERROR(VLOOKUP(COUNTIF($A$1:A9407,"ANALISIS DE PRECIOS"),Tabla_NumeroItem,2,FALSE),"")</f>
        <v/>
      </c>
      <c r="C9407" s="92" t="str">
        <f>IFERROR(VLOOKUP(B9407,Tabla_CyP,2,FALSE),"")</f>
        <v/>
      </c>
      <c r="D9407" s="97"/>
      <c r="E9407" s="98"/>
      <c r="F9407" s="96" t="s">
        <v>26</v>
      </c>
      <c r="G9407" s="283" t="str">
        <f>IFERROR(VLOOKUP(B9407,Tabla_CyP,4,FALSE),"")</f>
        <v/>
      </c>
    </row>
    <row r="9408" spans="1:7" ht="24" customHeight="1" x14ac:dyDescent="0.2">
      <c r="A9408" s="281"/>
      <c r="B9408" s="91"/>
      <c r="D9408" s="97"/>
      <c r="E9408" s="98"/>
      <c r="G9408" s="282"/>
    </row>
    <row r="9409" spans="1:123" ht="24" customHeight="1" x14ac:dyDescent="0.2">
      <c r="A9409" s="334" t="s">
        <v>507</v>
      </c>
      <c r="B9409" s="335"/>
      <c r="C9409" s="336" t="s">
        <v>0</v>
      </c>
      <c r="D9409" s="336" t="s">
        <v>27</v>
      </c>
      <c r="E9409" s="338" t="s">
        <v>28</v>
      </c>
      <c r="F9409" s="340" t="s">
        <v>29</v>
      </c>
      <c r="G9409" s="340" t="s">
        <v>30</v>
      </c>
    </row>
    <row r="9410" spans="1:123" s="97" customFormat="1" ht="24" customHeight="1" x14ac:dyDescent="0.2">
      <c r="A9410" s="102" t="s">
        <v>508</v>
      </c>
      <c r="B9410" s="102" t="s">
        <v>509</v>
      </c>
      <c r="C9410" s="337"/>
      <c r="D9410" s="337"/>
      <c r="E9410" s="339"/>
      <c r="F9410" s="341"/>
      <c r="G9410" s="341"/>
      <c r="H9410" s="230"/>
      <c r="I9410" s="230"/>
      <c r="J9410" s="230"/>
      <c r="K9410" s="230"/>
      <c r="L9410" s="230"/>
      <c r="M9410" s="230"/>
      <c r="N9410" s="230"/>
      <c r="O9410" s="230"/>
      <c r="P9410" s="230"/>
      <c r="Q9410" s="230"/>
      <c r="R9410" s="230"/>
      <c r="S9410" s="230"/>
      <c r="T9410" s="230"/>
      <c r="U9410" s="230"/>
      <c r="V9410" s="230"/>
      <c r="W9410" s="230"/>
      <c r="X9410" s="230"/>
      <c r="Y9410" s="230"/>
      <c r="Z9410" s="230"/>
      <c r="AA9410" s="230"/>
      <c r="AB9410" s="230"/>
      <c r="AC9410" s="230"/>
      <c r="AD9410" s="230"/>
      <c r="AE9410" s="230"/>
      <c r="AF9410" s="230"/>
      <c r="AG9410" s="230"/>
      <c r="AH9410" s="230"/>
      <c r="AI9410" s="230"/>
      <c r="AJ9410" s="230"/>
      <c r="AK9410" s="230"/>
      <c r="AL9410" s="230"/>
      <c r="AM9410" s="230"/>
      <c r="AN9410" s="230"/>
      <c r="AO9410" s="230"/>
      <c r="AP9410" s="230"/>
      <c r="AQ9410" s="230"/>
      <c r="AR9410" s="230"/>
      <c r="AS9410" s="230"/>
      <c r="AT9410" s="230"/>
      <c r="AU9410" s="230"/>
      <c r="AV9410" s="230"/>
      <c r="AW9410" s="230"/>
      <c r="AX9410" s="230"/>
      <c r="AY9410" s="230"/>
      <c r="AZ9410" s="230"/>
      <c r="BA9410" s="230"/>
      <c r="BB9410" s="230"/>
      <c r="BC9410" s="230"/>
      <c r="BD9410" s="230"/>
      <c r="BE9410" s="230"/>
      <c r="BF9410" s="230"/>
      <c r="BG9410" s="230"/>
      <c r="BH9410" s="230"/>
      <c r="BI9410" s="230"/>
      <c r="BJ9410" s="230"/>
      <c r="BK9410" s="230"/>
      <c r="BL9410" s="230"/>
      <c r="BM9410" s="230"/>
      <c r="BN9410" s="230"/>
      <c r="BO9410" s="230"/>
      <c r="BP9410" s="230"/>
      <c r="BQ9410" s="230"/>
      <c r="BR9410" s="230"/>
      <c r="BS9410" s="230"/>
      <c r="BT9410" s="230"/>
      <c r="BU9410" s="230"/>
      <c r="BV9410" s="230"/>
      <c r="BW9410" s="230"/>
      <c r="BX9410" s="230"/>
      <c r="BY9410" s="230"/>
      <c r="BZ9410" s="230"/>
      <c r="CA9410" s="230"/>
      <c r="CB9410" s="230"/>
      <c r="CC9410" s="230"/>
      <c r="CD9410" s="230"/>
      <c r="CE9410" s="230"/>
      <c r="CF9410" s="230"/>
      <c r="CG9410" s="230"/>
      <c r="CH9410" s="230"/>
      <c r="CI9410" s="230"/>
      <c r="CJ9410" s="230"/>
      <c r="CK9410" s="230"/>
      <c r="CL9410" s="230"/>
      <c r="CM9410" s="230"/>
      <c r="CN9410" s="230"/>
      <c r="CO9410" s="230"/>
      <c r="CP9410" s="230"/>
      <c r="CQ9410" s="230"/>
      <c r="CR9410" s="230"/>
      <c r="CS9410" s="230"/>
      <c r="CT9410" s="230"/>
      <c r="CU9410" s="230"/>
      <c r="CV9410" s="230"/>
      <c r="CW9410" s="230"/>
      <c r="CX9410" s="230"/>
      <c r="CY9410" s="230"/>
      <c r="CZ9410" s="230"/>
      <c r="DA9410" s="230"/>
      <c r="DB9410" s="230"/>
      <c r="DC9410" s="230"/>
      <c r="DD9410" s="230"/>
      <c r="DE9410" s="230"/>
      <c r="DF9410" s="230"/>
      <c r="DG9410" s="230"/>
      <c r="DH9410" s="230"/>
      <c r="DI9410" s="230"/>
      <c r="DJ9410" s="230"/>
      <c r="DK9410" s="230"/>
      <c r="DL9410" s="230"/>
      <c r="DM9410" s="230"/>
      <c r="DN9410" s="230"/>
      <c r="DO9410" s="230"/>
      <c r="DP9410" s="230"/>
      <c r="DQ9410" s="230"/>
      <c r="DR9410" s="230"/>
      <c r="DS9410" s="230"/>
    </row>
    <row r="9411" spans="1:123" ht="24" customHeight="1" x14ac:dyDescent="0.2">
      <c r="A9411" s="284"/>
      <c r="B9411" s="103"/>
      <c r="C9411" s="143" t="s">
        <v>604</v>
      </c>
      <c r="D9411" s="104"/>
      <c r="E9411" s="105"/>
      <c r="F9411" s="106"/>
      <c r="G9411" s="285"/>
    </row>
    <row r="9412" spans="1:123" s="229" customFormat="1" ht="24" customHeight="1" x14ac:dyDescent="0.2">
      <c r="A9412" s="224" t="str">
        <f t="shared" ref="A9412:A9425" si="2821">IFERROR(VLOOKUP(C9412,Tabla_Insumos,4,FALSE),"")</f>
        <v/>
      </c>
      <c r="B9412" s="222" t="str">
        <f>IFERROR(VLOOKUP(C9412,Tabla_Insumos,5,FALSE),"")</f>
        <v/>
      </c>
      <c r="C9412" s="223"/>
      <c r="D9412" s="224" t="str">
        <f t="shared" ref="D9412:D9425" si="2822">IFERROR(VLOOKUP(C9412,Tabla_Insumos,2,FALSE),"")</f>
        <v/>
      </c>
      <c r="E9412" s="225"/>
      <c r="F9412" s="226">
        <f t="shared" ref="F9412:F9425" si="2823">IFERROR(VLOOKUP(C9412,Tabla_Insumos,3,FALSE),0)</f>
        <v>0</v>
      </c>
      <c r="G9412" s="286">
        <f>ROUND(E9412*F9412,2)</f>
        <v>0</v>
      </c>
    </row>
    <row r="9413" spans="1:123" s="229" customFormat="1" ht="24" customHeight="1" x14ac:dyDescent="0.2">
      <c r="A9413" s="224" t="str">
        <f t="shared" si="2821"/>
        <v/>
      </c>
      <c r="B9413" s="222" t="str">
        <f t="shared" ref="B9413:B9425" si="2824">IFERROR(VLOOKUP(C9413,Tabla_Insumos,5,FALSE),"")</f>
        <v/>
      </c>
      <c r="C9413" s="223"/>
      <c r="D9413" s="224" t="str">
        <f t="shared" si="2822"/>
        <v/>
      </c>
      <c r="E9413" s="225"/>
      <c r="F9413" s="226">
        <f t="shared" si="2823"/>
        <v>0</v>
      </c>
      <c r="G9413" s="286">
        <f t="shared" ref="G9413:G9425" si="2825">ROUND(E9413*F9413,2)</f>
        <v>0</v>
      </c>
    </row>
    <row r="9414" spans="1:123" s="229" customFormat="1" ht="24" customHeight="1" x14ac:dyDescent="0.2">
      <c r="A9414" s="224" t="str">
        <f t="shared" si="2821"/>
        <v/>
      </c>
      <c r="B9414" s="222" t="str">
        <f t="shared" si="2824"/>
        <v/>
      </c>
      <c r="C9414" s="223"/>
      <c r="D9414" s="224" t="str">
        <f t="shared" si="2822"/>
        <v/>
      </c>
      <c r="E9414" s="225"/>
      <c r="F9414" s="226">
        <f t="shared" si="2823"/>
        <v>0</v>
      </c>
      <c r="G9414" s="286">
        <f t="shared" si="2825"/>
        <v>0</v>
      </c>
    </row>
    <row r="9415" spans="1:123" s="229" customFormat="1" ht="24" customHeight="1" x14ac:dyDescent="0.2">
      <c r="A9415" s="224" t="str">
        <f t="shared" si="2821"/>
        <v/>
      </c>
      <c r="B9415" s="222" t="str">
        <f t="shared" si="2824"/>
        <v/>
      </c>
      <c r="C9415" s="223"/>
      <c r="D9415" s="224" t="str">
        <f t="shared" si="2822"/>
        <v/>
      </c>
      <c r="E9415" s="225"/>
      <c r="F9415" s="226">
        <f t="shared" si="2823"/>
        <v>0</v>
      </c>
      <c r="G9415" s="286">
        <f t="shared" si="2825"/>
        <v>0</v>
      </c>
    </row>
    <row r="9416" spans="1:123" s="229" customFormat="1" ht="24" customHeight="1" x14ac:dyDescent="0.2">
      <c r="A9416" s="224" t="str">
        <f t="shared" si="2821"/>
        <v/>
      </c>
      <c r="B9416" s="222" t="str">
        <f t="shared" si="2824"/>
        <v/>
      </c>
      <c r="C9416" s="223"/>
      <c r="D9416" s="224" t="str">
        <f t="shared" si="2822"/>
        <v/>
      </c>
      <c r="E9416" s="225"/>
      <c r="F9416" s="226">
        <f t="shared" si="2823"/>
        <v>0</v>
      </c>
      <c r="G9416" s="286">
        <f t="shared" si="2825"/>
        <v>0</v>
      </c>
    </row>
    <row r="9417" spans="1:123" s="229" customFormat="1" ht="24" customHeight="1" x14ac:dyDescent="0.2">
      <c r="A9417" s="224" t="str">
        <f t="shared" si="2821"/>
        <v/>
      </c>
      <c r="B9417" s="222" t="str">
        <f t="shared" si="2824"/>
        <v/>
      </c>
      <c r="C9417" s="223"/>
      <c r="D9417" s="224" t="str">
        <f t="shared" si="2822"/>
        <v/>
      </c>
      <c r="E9417" s="225"/>
      <c r="F9417" s="226">
        <f t="shared" si="2823"/>
        <v>0</v>
      </c>
      <c r="G9417" s="286">
        <f t="shared" si="2825"/>
        <v>0</v>
      </c>
    </row>
    <row r="9418" spans="1:123" s="229" customFormat="1" ht="24" customHeight="1" x14ac:dyDescent="0.2">
      <c r="A9418" s="224" t="str">
        <f t="shared" si="2821"/>
        <v/>
      </c>
      <c r="B9418" s="222" t="str">
        <f t="shared" si="2824"/>
        <v/>
      </c>
      <c r="C9418" s="223"/>
      <c r="D9418" s="224" t="str">
        <f t="shared" si="2822"/>
        <v/>
      </c>
      <c r="E9418" s="225"/>
      <c r="F9418" s="226">
        <f t="shared" si="2823"/>
        <v>0</v>
      </c>
      <c r="G9418" s="286">
        <f t="shared" si="2825"/>
        <v>0</v>
      </c>
    </row>
    <row r="9419" spans="1:123" s="229" customFormat="1" ht="24" customHeight="1" x14ac:dyDescent="0.2">
      <c r="A9419" s="224" t="str">
        <f t="shared" si="2821"/>
        <v/>
      </c>
      <c r="B9419" s="222" t="str">
        <f t="shared" si="2824"/>
        <v/>
      </c>
      <c r="C9419" s="223"/>
      <c r="D9419" s="224" t="str">
        <f t="shared" si="2822"/>
        <v/>
      </c>
      <c r="E9419" s="225"/>
      <c r="F9419" s="226">
        <f t="shared" si="2823"/>
        <v>0</v>
      </c>
      <c r="G9419" s="286">
        <f t="shared" si="2825"/>
        <v>0</v>
      </c>
    </row>
    <row r="9420" spans="1:123" s="229" customFormat="1" ht="24" customHeight="1" x14ac:dyDescent="0.2">
      <c r="A9420" s="224" t="str">
        <f t="shared" si="2821"/>
        <v/>
      </c>
      <c r="B9420" s="222" t="str">
        <f t="shared" si="2824"/>
        <v/>
      </c>
      <c r="C9420" s="223"/>
      <c r="D9420" s="224" t="str">
        <f t="shared" si="2822"/>
        <v/>
      </c>
      <c r="E9420" s="225"/>
      <c r="F9420" s="226">
        <f t="shared" si="2823"/>
        <v>0</v>
      </c>
      <c r="G9420" s="286">
        <f t="shared" si="2825"/>
        <v>0</v>
      </c>
    </row>
    <row r="9421" spans="1:123" s="229" customFormat="1" ht="24" customHeight="1" x14ac:dyDescent="0.2">
      <c r="A9421" s="224" t="str">
        <f t="shared" si="2821"/>
        <v/>
      </c>
      <c r="B9421" s="222" t="str">
        <f t="shared" si="2824"/>
        <v/>
      </c>
      <c r="C9421" s="223"/>
      <c r="D9421" s="224" t="str">
        <f t="shared" si="2822"/>
        <v/>
      </c>
      <c r="E9421" s="225"/>
      <c r="F9421" s="226">
        <f t="shared" si="2823"/>
        <v>0</v>
      </c>
      <c r="G9421" s="286">
        <f t="shared" si="2825"/>
        <v>0</v>
      </c>
    </row>
    <row r="9422" spans="1:123" s="229" customFormat="1" ht="24" customHeight="1" x14ac:dyDescent="0.2">
      <c r="A9422" s="224" t="str">
        <f t="shared" si="2821"/>
        <v/>
      </c>
      <c r="B9422" s="222" t="str">
        <f t="shared" si="2824"/>
        <v/>
      </c>
      <c r="C9422" s="223"/>
      <c r="D9422" s="224" t="str">
        <f t="shared" si="2822"/>
        <v/>
      </c>
      <c r="E9422" s="225"/>
      <c r="F9422" s="226">
        <f t="shared" si="2823"/>
        <v>0</v>
      </c>
      <c r="G9422" s="286">
        <f t="shared" si="2825"/>
        <v>0</v>
      </c>
    </row>
    <row r="9423" spans="1:123" s="229" customFormat="1" ht="24" customHeight="1" x14ac:dyDescent="0.2">
      <c r="A9423" s="224" t="str">
        <f t="shared" si="2821"/>
        <v/>
      </c>
      <c r="B9423" s="222" t="str">
        <f t="shared" si="2824"/>
        <v/>
      </c>
      <c r="C9423" s="223"/>
      <c r="D9423" s="224" t="str">
        <f t="shared" si="2822"/>
        <v/>
      </c>
      <c r="E9423" s="225"/>
      <c r="F9423" s="226">
        <f t="shared" si="2823"/>
        <v>0</v>
      </c>
      <c r="G9423" s="286">
        <f t="shared" si="2825"/>
        <v>0</v>
      </c>
    </row>
    <row r="9424" spans="1:123" s="229" customFormat="1" ht="24" customHeight="1" x14ac:dyDescent="0.2">
      <c r="A9424" s="224" t="str">
        <f t="shared" si="2821"/>
        <v/>
      </c>
      <c r="B9424" s="222" t="str">
        <f t="shared" si="2824"/>
        <v/>
      </c>
      <c r="C9424" s="223"/>
      <c r="D9424" s="224" t="str">
        <f t="shared" si="2822"/>
        <v/>
      </c>
      <c r="E9424" s="225"/>
      <c r="F9424" s="226">
        <f t="shared" si="2823"/>
        <v>0</v>
      </c>
      <c r="G9424" s="286">
        <f t="shared" si="2825"/>
        <v>0</v>
      </c>
    </row>
    <row r="9425" spans="1:7" s="229" customFormat="1" ht="24" customHeight="1" x14ac:dyDescent="0.2">
      <c r="A9425" s="224" t="str">
        <f t="shared" si="2821"/>
        <v/>
      </c>
      <c r="B9425" s="222" t="str">
        <f t="shared" si="2824"/>
        <v/>
      </c>
      <c r="C9425" s="223"/>
      <c r="D9425" s="224" t="str">
        <f t="shared" si="2822"/>
        <v/>
      </c>
      <c r="E9425" s="225"/>
      <c r="F9425" s="227">
        <f t="shared" si="2823"/>
        <v>0</v>
      </c>
      <c r="G9425" s="286">
        <f t="shared" si="2825"/>
        <v>0</v>
      </c>
    </row>
    <row r="9426" spans="1:7" ht="24" customHeight="1" x14ac:dyDescent="0.2">
      <c r="A9426" s="287"/>
      <c r="D9426" s="97"/>
      <c r="E9426" s="98"/>
      <c r="F9426" s="273" t="s">
        <v>31</v>
      </c>
      <c r="G9426" s="288">
        <f>SUBTOTAL(9,G9412:G9425)</f>
        <v>0</v>
      </c>
    </row>
    <row r="9427" spans="1:7" ht="24" customHeight="1" x14ac:dyDescent="0.2">
      <c r="A9427" s="287"/>
      <c r="C9427" s="107" t="s">
        <v>605</v>
      </c>
      <c r="D9427" s="97"/>
      <c r="E9427" s="98"/>
      <c r="G9427" s="289"/>
    </row>
    <row r="9428" spans="1:7" s="229" customFormat="1" ht="24" customHeight="1" x14ac:dyDescent="0.2">
      <c r="A9428" s="224" t="str">
        <f t="shared" ref="A9428:A9435" si="2826">IFERROR(VLOOKUP(C9428,Tabla_Insumos,4,FALSE),"")</f>
        <v/>
      </c>
      <c r="B9428" s="222">
        <f t="shared" ref="B9428:B9435" si="2827">IFERROR(VLOOKUP(A9428,Tabla_Indices,5,FALSE),"")</f>
        <v>0</v>
      </c>
      <c r="C9428" s="223"/>
      <c r="D9428" s="224" t="str">
        <f t="shared" ref="D9428:D9435" si="2828">IFERROR(VLOOKUP(C9428,Tabla_Insumos,2,FALSE),"")</f>
        <v/>
      </c>
      <c r="E9428" s="225"/>
      <c r="F9428" s="228">
        <f t="shared" ref="F9428:F9435" si="2829">IFERROR(VLOOKUP(C9428,Tabla_Insumos,3,FALSE),0)</f>
        <v>0</v>
      </c>
      <c r="G9428" s="286">
        <f>ROUND(E9428*F9428,2)</f>
        <v>0</v>
      </c>
    </row>
    <row r="9429" spans="1:7" s="229" customFormat="1" ht="24" customHeight="1" x14ac:dyDescent="0.2">
      <c r="A9429" s="224" t="str">
        <f t="shared" si="2826"/>
        <v/>
      </c>
      <c r="B9429" s="222">
        <f t="shared" si="2827"/>
        <v>0</v>
      </c>
      <c r="C9429" s="223"/>
      <c r="D9429" s="224" t="str">
        <f t="shared" si="2828"/>
        <v/>
      </c>
      <c r="E9429" s="225"/>
      <c r="F9429" s="228">
        <f t="shared" si="2829"/>
        <v>0</v>
      </c>
      <c r="G9429" s="286">
        <f>ROUND(E9429*F9429,2)</f>
        <v>0</v>
      </c>
    </row>
    <row r="9430" spans="1:7" s="229" customFormat="1" ht="24" customHeight="1" x14ac:dyDescent="0.2">
      <c r="A9430" s="224" t="str">
        <f t="shared" si="2826"/>
        <v/>
      </c>
      <c r="B9430" s="222">
        <f t="shared" si="2827"/>
        <v>0</v>
      </c>
      <c r="C9430" s="223"/>
      <c r="D9430" s="224" t="str">
        <f t="shared" si="2828"/>
        <v/>
      </c>
      <c r="E9430" s="225"/>
      <c r="F9430" s="228">
        <f t="shared" si="2829"/>
        <v>0</v>
      </c>
      <c r="G9430" s="286">
        <f t="shared" ref="G9430:G9435" si="2830">ROUND(E9430*F9430,2)</f>
        <v>0</v>
      </c>
    </row>
    <row r="9431" spans="1:7" s="229" customFormat="1" ht="24" customHeight="1" x14ac:dyDescent="0.2">
      <c r="A9431" s="224" t="str">
        <f t="shared" si="2826"/>
        <v/>
      </c>
      <c r="B9431" s="222">
        <f t="shared" si="2827"/>
        <v>0</v>
      </c>
      <c r="C9431" s="223"/>
      <c r="D9431" s="224" t="str">
        <f t="shared" si="2828"/>
        <v/>
      </c>
      <c r="E9431" s="225"/>
      <c r="F9431" s="228">
        <f t="shared" si="2829"/>
        <v>0</v>
      </c>
      <c r="G9431" s="286">
        <f t="shared" si="2830"/>
        <v>0</v>
      </c>
    </row>
    <row r="9432" spans="1:7" s="229" customFormat="1" ht="24" customHeight="1" x14ac:dyDescent="0.2">
      <c r="A9432" s="224" t="str">
        <f t="shared" si="2826"/>
        <v/>
      </c>
      <c r="B9432" s="222">
        <f t="shared" si="2827"/>
        <v>0</v>
      </c>
      <c r="C9432" s="223"/>
      <c r="D9432" s="224" t="str">
        <f t="shared" si="2828"/>
        <v/>
      </c>
      <c r="E9432" s="225"/>
      <c r="F9432" s="226">
        <f t="shared" si="2829"/>
        <v>0</v>
      </c>
      <c r="G9432" s="286">
        <f t="shared" si="2830"/>
        <v>0</v>
      </c>
    </row>
    <row r="9433" spans="1:7" s="229" customFormat="1" ht="24" customHeight="1" x14ac:dyDescent="0.2">
      <c r="A9433" s="224" t="str">
        <f t="shared" si="2826"/>
        <v/>
      </c>
      <c r="B9433" s="222">
        <f t="shared" si="2827"/>
        <v>0</v>
      </c>
      <c r="C9433" s="223"/>
      <c r="D9433" s="224" t="str">
        <f t="shared" si="2828"/>
        <v/>
      </c>
      <c r="E9433" s="225"/>
      <c r="F9433" s="226">
        <f t="shared" si="2829"/>
        <v>0</v>
      </c>
      <c r="G9433" s="286">
        <f t="shared" si="2830"/>
        <v>0</v>
      </c>
    </row>
    <row r="9434" spans="1:7" s="229" customFormat="1" ht="24" customHeight="1" x14ac:dyDescent="0.2">
      <c r="A9434" s="224" t="str">
        <f t="shared" si="2826"/>
        <v/>
      </c>
      <c r="B9434" s="222">
        <f t="shared" si="2827"/>
        <v>0</v>
      </c>
      <c r="C9434" s="223"/>
      <c r="D9434" s="224" t="str">
        <f t="shared" si="2828"/>
        <v/>
      </c>
      <c r="E9434" s="225"/>
      <c r="F9434" s="226">
        <f t="shared" si="2829"/>
        <v>0</v>
      </c>
      <c r="G9434" s="286">
        <f t="shared" si="2830"/>
        <v>0</v>
      </c>
    </row>
    <row r="9435" spans="1:7" s="229" customFormat="1" ht="24" customHeight="1" x14ac:dyDescent="0.2">
      <c r="A9435" s="224" t="str">
        <f t="shared" si="2826"/>
        <v/>
      </c>
      <c r="B9435" s="222">
        <f t="shared" si="2827"/>
        <v>0</v>
      </c>
      <c r="C9435" s="223"/>
      <c r="D9435" s="224" t="str">
        <f t="shared" si="2828"/>
        <v/>
      </c>
      <c r="E9435" s="225"/>
      <c r="F9435" s="226">
        <f t="shared" si="2829"/>
        <v>0</v>
      </c>
      <c r="G9435" s="286">
        <f t="shared" si="2830"/>
        <v>0</v>
      </c>
    </row>
    <row r="9436" spans="1:7" ht="24" customHeight="1" x14ac:dyDescent="0.2">
      <c r="A9436" s="287"/>
      <c r="D9436" s="97"/>
      <c r="E9436" s="98"/>
      <c r="F9436" s="273" t="s">
        <v>32</v>
      </c>
      <c r="G9436" s="288">
        <f>SUBTOTAL(9,G9428:G9435)</f>
        <v>0</v>
      </c>
    </row>
    <row r="9437" spans="1:7" ht="24" customHeight="1" x14ac:dyDescent="0.2">
      <c r="A9437" s="287"/>
      <c r="C9437" s="107" t="s">
        <v>606</v>
      </c>
      <c r="D9437" s="97"/>
      <c r="E9437" s="98"/>
      <c r="G9437" s="289"/>
    </row>
    <row r="9438" spans="1:7" s="229" customFormat="1" ht="24" customHeight="1" x14ac:dyDescent="0.2">
      <c r="A9438" s="224" t="str">
        <f t="shared" ref="A9438:A9446" si="2831">IFERROR(VLOOKUP(C9438,Tabla_Insumos,4,FALSE),"")</f>
        <v/>
      </c>
      <c r="B9438" s="222" t="str">
        <f t="shared" ref="B9438:B9446" si="2832">IFERROR(VLOOKUP(C9438,Tabla_Insumos,5,FALSE),"")</f>
        <v/>
      </c>
      <c r="C9438" s="223"/>
      <c r="D9438" s="224" t="str">
        <f t="shared" ref="D9438:D9446" si="2833">IFERROR(VLOOKUP(C9438,Tabla_Insumos,2,FALSE),"")</f>
        <v/>
      </c>
      <c r="E9438" s="225"/>
      <c r="F9438" s="226">
        <f t="shared" ref="F9438:F9446" si="2834">IFERROR(VLOOKUP(C9438,Tabla_Insumos,3,FALSE),0)</f>
        <v>0</v>
      </c>
      <c r="G9438" s="286">
        <f t="shared" ref="G9438:G9446" si="2835">ROUND(E9438*F9438,2)</f>
        <v>0</v>
      </c>
    </row>
    <row r="9439" spans="1:7" s="229" customFormat="1" ht="24" customHeight="1" x14ac:dyDescent="0.2">
      <c r="A9439" s="224" t="str">
        <f t="shared" si="2831"/>
        <v/>
      </c>
      <c r="B9439" s="222" t="str">
        <f t="shared" si="2832"/>
        <v/>
      </c>
      <c r="C9439" s="223"/>
      <c r="D9439" s="224" t="str">
        <f t="shared" si="2833"/>
        <v/>
      </c>
      <c r="E9439" s="225"/>
      <c r="F9439" s="226">
        <f t="shared" si="2834"/>
        <v>0</v>
      </c>
      <c r="G9439" s="286">
        <f t="shared" si="2835"/>
        <v>0</v>
      </c>
    </row>
    <row r="9440" spans="1:7" s="229" customFormat="1" ht="24" customHeight="1" x14ac:dyDescent="0.2">
      <c r="A9440" s="224" t="str">
        <f t="shared" si="2831"/>
        <v/>
      </c>
      <c r="B9440" s="222" t="str">
        <f t="shared" si="2832"/>
        <v/>
      </c>
      <c r="C9440" s="223"/>
      <c r="D9440" s="224" t="str">
        <f t="shared" si="2833"/>
        <v/>
      </c>
      <c r="E9440" s="225"/>
      <c r="F9440" s="226">
        <f t="shared" si="2834"/>
        <v>0</v>
      </c>
      <c r="G9440" s="286">
        <f t="shared" si="2835"/>
        <v>0</v>
      </c>
    </row>
    <row r="9441" spans="1:7" s="229" customFormat="1" ht="24" customHeight="1" x14ac:dyDescent="0.2">
      <c r="A9441" s="224" t="str">
        <f t="shared" si="2831"/>
        <v/>
      </c>
      <c r="B9441" s="222" t="str">
        <f t="shared" si="2832"/>
        <v/>
      </c>
      <c r="C9441" s="223"/>
      <c r="D9441" s="224" t="str">
        <f t="shared" si="2833"/>
        <v/>
      </c>
      <c r="E9441" s="225"/>
      <c r="F9441" s="226">
        <f t="shared" si="2834"/>
        <v>0</v>
      </c>
      <c r="G9441" s="286">
        <f t="shared" si="2835"/>
        <v>0</v>
      </c>
    </row>
    <row r="9442" spans="1:7" s="229" customFormat="1" ht="24" customHeight="1" x14ac:dyDescent="0.2">
      <c r="A9442" s="224" t="str">
        <f t="shared" si="2831"/>
        <v/>
      </c>
      <c r="B9442" s="222" t="str">
        <f t="shared" si="2832"/>
        <v/>
      </c>
      <c r="C9442" s="223"/>
      <c r="D9442" s="224" t="str">
        <f t="shared" si="2833"/>
        <v/>
      </c>
      <c r="E9442" s="225"/>
      <c r="F9442" s="226">
        <f t="shared" si="2834"/>
        <v>0</v>
      </c>
      <c r="G9442" s="286">
        <f t="shared" si="2835"/>
        <v>0</v>
      </c>
    </row>
    <row r="9443" spans="1:7" s="229" customFormat="1" ht="24" customHeight="1" x14ac:dyDescent="0.2">
      <c r="A9443" s="224" t="str">
        <f t="shared" si="2831"/>
        <v/>
      </c>
      <c r="B9443" s="222" t="str">
        <f t="shared" si="2832"/>
        <v/>
      </c>
      <c r="C9443" s="223"/>
      <c r="D9443" s="224" t="str">
        <f t="shared" si="2833"/>
        <v/>
      </c>
      <c r="E9443" s="225"/>
      <c r="F9443" s="226">
        <f t="shared" si="2834"/>
        <v>0</v>
      </c>
      <c r="G9443" s="286">
        <f t="shared" si="2835"/>
        <v>0</v>
      </c>
    </row>
    <row r="9444" spans="1:7" s="229" customFormat="1" ht="24" customHeight="1" x14ac:dyDescent="0.2">
      <c r="A9444" s="224" t="str">
        <f t="shared" si="2831"/>
        <v/>
      </c>
      <c r="B9444" s="222" t="str">
        <f t="shared" si="2832"/>
        <v/>
      </c>
      <c r="C9444" s="223"/>
      <c r="D9444" s="224" t="str">
        <f t="shared" si="2833"/>
        <v/>
      </c>
      <c r="E9444" s="225"/>
      <c r="F9444" s="226">
        <f t="shared" si="2834"/>
        <v>0</v>
      </c>
      <c r="G9444" s="286">
        <f t="shared" si="2835"/>
        <v>0</v>
      </c>
    </row>
    <row r="9445" spans="1:7" s="229" customFormat="1" ht="24" customHeight="1" x14ac:dyDescent="0.2">
      <c r="A9445" s="224" t="str">
        <f t="shared" si="2831"/>
        <v/>
      </c>
      <c r="B9445" s="222" t="str">
        <f t="shared" si="2832"/>
        <v/>
      </c>
      <c r="C9445" s="223"/>
      <c r="D9445" s="224" t="str">
        <f t="shared" si="2833"/>
        <v/>
      </c>
      <c r="E9445" s="225"/>
      <c r="F9445" s="226">
        <f t="shared" si="2834"/>
        <v>0</v>
      </c>
      <c r="G9445" s="286">
        <f t="shared" si="2835"/>
        <v>0</v>
      </c>
    </row>
    <row r="9446" spans="1:7" s="229" customFormat="1" ht="24" customHeight="1" x14ac:dyDescent="0.2">
      <c r="A9446" s="224" t="str">
        <f t="shared" si="2831"/>
        <v/>
      </c>
      <c r="B9446" s="222" t="str">
        <f t="shared" si="2832"/>
        <v/>
      </c>
      <c r="C9446" s="223"/>
      <c r="D9446" s="224" t="str">
        <f t="shared" si="2833"/>
        <v/>
      </c>
      <c r="E9446" s="225"/>
      <c r="F9446" s="226">
        <f t="shared" si="2834"/>
        <v>0</v>
      </c>
      <c r="G9446" s="286">
        <f t="shared" si="2835"/>
        <v>0</v>
      </c>
    </row>
    <row r="9447" spans="1:7" ht="24" customHeight="1" x14ac:dyDescent="0.2">
      <c r="A9447" s="290"/>
      <c r="B9447" s="97"/>
      <c r="D9447" s="97"/>
      <c r="E9447" s="98"/>
      <c r="F9447" s="273" t="s">
        <v>33</v>
      </c>
      <c r="G9447" s="288">
        <f>SUBTOTAL(9,G9438:G9446)</f>
        <v>0</v>
      </c>
    </row>
    <row r="9448" spans="1:7" ht="24" customHeight="1" x14ac:dyDescent="0.2">
      <c r="A9448" s="291"/>
      <c r="B9448" s="97"/>
      <c r="D9448" s="97"/>
      <c r="E9448" s="98"/>
      <c r="G9448" s="289"/>
    </row>
    <row r="9449" spans="1:7" ht="24" customHeight="1" x14ac:dyDescent="0.2">
      <c r="A9449" s="292" t="str">
        <f>B9407</f>
        <v/>
      </c>
      <c r="B9449" s="293" t="str">
        <f>C9407</f>
        <v/>
      </c>
      <c r="C9449" s="104"/>
      <c r="D9449" s="104" t="s">
        <v>34</v>
      </c>
      <c r="E9449" s="105"/>
      <c r="F9449" s="295" t="s">
        <v>35</v>
      </c>
      <c r="G9449" s="294">
        <f>SUBTOTAL(9,G9412:G9448)</f>
        <v>0</v>
      </c>
    </row>
    <row r="9451" spans="1:7" ht="24" customHeight="1" x14ac:dyDescent="0.2">
      <c r="A9451" s="274" t="s">
        <v>37</v>
      </c>
      <c r="B9451" s="275"/>
      <c r="C9451" s="275"/>
      <c r="D9451" s="275"/>
      <c r="E9451" s="275"/>
      <c r="F9451" s="275"/>
      <c r="G9451" s="276"/>
    </row>
    <row r="9452" spans="1:7" ht="24" customHeight="1" x14ac:dyDescent="0.2">
      <c r="A9452" s="277" t="s">
        <v>602</v>
      </c>
      <c r="B9452" s="93" t="str">
        <f>Comitente</f>
        <v>DIRECCION PROVINCIAL DE ESPACIOS VERDES</v>
      </c>
      <c r="C9452" s="89"/>
      <c r="D9452" s="94"/>
      <c r="E9452" s="94"/>
      <c r="F9452" s="95"/>
      <c r="G9452" s="278"/>
    </row>
    <row r="9453" spans="1:7" ht="24" customHeight="1" x14ac:dyDescent="0.2">
      <c r="A9453" s="277" t="s">
        <v>603</v>
      </c>
      <c r="B9453" s="93">
        <f>Contratista</f>
        <v>0</v>
      </c>
      <c r="C9453" s="90"/>
      <c r="D9453" s="90"/>
      <c r="E9453" s="90"/>
      <c r="F9453" s="96"/>
      <c r="G9453" s="279"/>
    </row>
    <row r="9454" spans="1:7" ht="24" customHeight="1" x14ac:dyDescent="0.2">
      <c r="A9454" s="277" t="s">
        <v>24</v>
      </c>
      <c r="B9454" s="93" t="str">
        <f>Obra</f>
        <v>EXTRACCION DE MANGRULLO EXISTENTE, PROVISION DE NUEVO MANGRULLO Y REFUNCIONALIZACION DE JUEGOS DE NIÑOS EN PARQUE DE MAYO</v>
      </c>
      <c r="C9454" s="90"/>
      <c r="D9454" s="90"/>
      <c r="E9454" s="90"/>
      <c r="F9454" s="96" t="s">
        <v>38</v>
      </c>
      <c r="G9454" s="280">
        <f>Fecha_Base</f>
        <v>44865</v>
      </c>
    </row>
    <row r="9455" spans="1:7" ht="24" customHeight="1" x14ac:dyDescent="0.2">
      <c r="A9455" s="281" t="s">
        <v>601</v>
      </c>
      <c r="B9455" s="91" t="str">
        <f>Ubicación</f>
        <v>CAPITAL</v>
      </c>
      <c r="C9455" s="91"/>
      <c r="D9455" s="97"/>
      <c r="E9455" s="98"/>
      <c r="G9455" s="282"/>
    </row>
    <row r="9456" spans="1:7" ht="24" customHeight="1" x14ac:dyDescent="0.2">
      <c r="A9456" s="281" t="s">
        <v>39</v>
      </c>
      <c r="B9456" s="100" t="str">
        <f>IFERROR(VALUE(LEFT(B9457,FIND(".",B9457)-1)),"")</f>
        <v/>
      </c>
      <c r="C9456" s="92" t="str">
        <f>IFERROR(VLOOKUP(B9456,Tabla_CyP,2,FALSE),"")</f>
        <v/>
      </c>
      <c r="E9456" s="98"/>
      <c r="G9456" s="282"/>
    </row>
    <row r="9457" spans="1:123" ht="24" customHeight="1" x14ac:dyDescent="0.2">
      <c r="A9457" s="281" t="s">
        <v>25</v>
      </c>
      <c r="B9457" s="101" t="str">
        <f>IFERROR(VLOOKUP(COUNTIF($A$1:A9457,"ANALISIS DE PRECIOS"),Tabla_NumeroItem,2,FALSE),"")</f>
        <v/>
      </c>
      <c r="C9457" s="92" t="str">
        <f>IFERROR(VLOOKUP(B9457,Tabla_CyP,2,FALSE),"")</f>
        <v/>
      </c>
      <c r="D9457" s="97"/>
      <c r="E9457" s="98"/>
      <c r="F9457" s="96" t="s">
        <v>26</v>
      </c>
      <c r="G9457" s="283" t="str">
        <f>IFERROR(VLOOKUP(B9457,Tabla_CyP,4,FALSE),"")</f>
        <v/>
      </c>
    </row>
    <row r="9458" spans="1:123" ht="24" customHeight="1" x14ac:dyDescent="0.2">
      <c r="A9458" s="281"/>
      <c r="B9458" s="91"/>
      <c r="D9458" s="97"/>
      <c r="E9458" s="98"/>
      <c r="G9458" s="282"/>
    </row>
    <row r="9459" spans="1:123" ht="24" customHeight="1" x14ac:dyDescent="0.2">
      <c r="A9459" s="334" t="s">
        <v>507</v>
      </c>
      <c r="B9459" s="335"/>
      <c r="C9459" s="336" t="s">
        <v>0</v>
      </c>
      <c r="D9459" s="336" t="s">
        <v>27</v>
      </c>
      <c r="E9459" s="338" t="s">
        <v>28</v>
      </c>
      <c r="F9459" s="340" t="s">
        <v>29</v>
      </c>
      <c r="G9459" s="340" t="s">
        <v>30</v>
      </c>
    </row>
    <row r="9460" spans="1:123" s="97" customFormat="1" ht="24" customHeight="1" x14ac:dyDescent="0.2">
      <c r="A9460" s="102" t="s">
        <v>508</v>
      </c>
      <c r="B9460" s="102" t="s">
        <v>509</v>
      </c>
      <c r="C9460" s="337"/>
      <c r="D9460" s="337"/>
      <c r="E9460" s="339"/>
      <c r="F9460" s="341"/>
      <c r="G9460" s="341"/>
      <c r="H9460" s="230"/>
      <c r="I9460" s="230"/>
      <c r="J9460" s="230"/>
      <c r="K9460" s="230"/>
      <c r="L9460" s="230"/>
      <c r="M9460" s="230"/>
      <c r="N9460" s="230"/>
      <c r="O9460" s="230"/>
      <c r="P9460" s="230"/>
      <c r="Q9460" s="230"/>
      <c r="R9460" s="230"/>
      <c r="S9460" s="230"/>
      <c r="T9460" s="230"/>
      <c r="U9460" s="230"/>
      <c r="V9460" s="230"/>
      <c r="W9460" s="230"/>
      <c r="X9460" s="230"/>
      <c r="Y9460" s="230"/>
      <c r="Z9460" s="230"/>
      <c r="AA9460" s="230"/>
      <c r="AB9460" s="230"/>
      <c r="AC9460" s="230"/>
      <c r="AD9460" s="230"/>
      <c r="AE9460" s="230"/>
      <c r="AF9460" s="230"/>
      <c r="AG9460" s="230"/>
      <c r="AH9460" s="230"/>
      <c r="AI9460" s="230"/>
      <c r="AJ9460" s="230"/>
      <c r="AK9460" s="230"/>
      <c r="AL9460" s="230"/>
      <c r="AM9460" s="230"/>
      <c r="AN9460" s="230"/>
      <c r="AO9460" s="230"/>
      <c r="AP9460" s="230"/>
      <c r="AQ9460" s="230"/>
      <c r="AR9460" s="230"/>
      <c r="AS9460" s="230"/>
      <c r="AT9460" s="230"/>
      <c r="AU9460" s="230"/>
      <c r="AV9460" s="230"/>
      <c r="AW9460" s="230"/>
      <c r="AX9460" s="230"/>
      <c r="AY9460" s="230"/>
      <c r="AZ9460" s="230"/>
      <c r="BA9460" s="230"/>
      <c r="BB9460" s="230"/>
      <c r="BC9460" s="230"/>
      <c r="BD9460" s="230"/>
      <c r="BE9460" s="230"/>
      <c r="BF9460" s="230"/>
      <c r="BG9460" s="230"/>
      <c r="BH9460" s="230"/>
      <c r="BI9460" s="230"/>
      <c r="BJ9460" s="230"/>
      <c r="BK9460" s="230"/>
      <c r="BL9460" s="230"/>
      <c r="BM9460" s="230"/>
      <c r="BN9460" s="230"/>
      <c r="BO9460" s="230"/>
      <c r="BP9460" s="230"/>
      <c r="BQ9460" s="230"/>
      <c r="BR9460" s="230"/>
      <c r="BS9460" s="230"/>
      <c r="BT9460" s="230"/>
      <c r="BU9460" s="230"/>
      <c r="BV9460" s="230"/>
      <c r="BW9460" s="230"/>
      <c r="BX9460" s="230"/>
      <c r="BY9460" s="230"/>
      <c r="BZ9460" s="230"/>
      <c r="CA9460" s="230"/>
      <c r="CB9460" s="230"/>
      <c r="CC9460" s="230"/>
      <c r="CD9460" s="230"/>
      <c r="CE9460" s="230"/>
      <c r="CF9460" s="230"/>
      <c r="CG9460" s="230"/>
      <c r="CH9460" s="230"/>
      <c r="CI9460" s="230"/>
      <c r="CJ9460" s="230"/>
      <c r="CK9460" s="230"/>
      <c r="CL9460" s="230"/>
      <c r="CM9460" s="230"/>
      <c r="CN9460" s="230"/>
      <c r="CO9460" s="230"/>
      <c r="CP9460" s="230"/>
      <c r="CQ9460" s="230"/>
      <c r="CR9460" s="230"/>
      <c r="CS9460" s="230"/>
      <c r="CT9460" s="230"/>
      <c r="CU9460" s="230"/>
      <c r="CV9460" s="230"/>
      <c r="CW9460" s="230"/>
      <c r="CX9460" s="230"/>
      <c r="CY9460" s="230"/>
      <c r="CZ9460" s="230"/>
      <c r="DA9460" s="230"/>
      <c r="DB9460" s="230"/>
      <c r="DC9460" s="230"/>
      <c r="DD9460" s="230"/>
      <c r="DE9460" s="230"/>
      <c r="DF9460" s="230"/>
      <c r="DG9460" s="230"/>
      <c r="DH9460" s="230"/>
      <c r="DI9460" s="230"/>
      <c r="DJ9460" s="230"/>
      <c r="DK9460" s="230"/>
      <c r="DL9460" s="230"/>
      <c r="DM9460" s="230"/>
      <c r="DN9460" s="230"/>
      <c r="DO9460" s="230"/>
      <c r="DP9460" s="230"/>
      <c r="DQ9460" s="230"/>
      <c r="DR9460" s="230"/>
      <c r="DS9460" s="230"/>
    </row>
    <row r="9461" spans="1:123" ht="24" customHeight="1" x14ac:dyDescent="0.2">
      <c r="A9461" s="284"/>
      <c r="B9461" s="103"/>
      <c r="C9461" s="143" t="s">
        <v>604</v>
      </c>
      <c r="D9461" s="104"/>
      <c r="E9461" s="105"/>
      <c r="F9461" s="106"/>
      <c r="G9461" s="285"/>
    </row>
    <row r="9462" spans="1:123" s="229" customFormat="1" ht="24" customHeight="1" x14ac:dyDescent="0.2">
      <c r="A9462" s="224" t="str">
        <f t="shared" ref="A9462:A9475" si="2836">IFERROR(VLOOKUP(C9462,Tabla_Insumos,4,FALSE),"")</f>
        <v/>
      </c>
      <c r="B9462" s="222" t="str">
        <f>IFERROR(VLOOKUP(C9462,Tabla_Insumos,5,FALSE),"")</f>
        <v/>
      </c>
      <c r="C9462" s="223"/>
      <c r="D9462" s="224" t="str">
        <f t="shared" ref="D9462:D9475" si="2837">IFERROR(VLOOKUP(C9462,Tabla_Insumos,2,FALSE),"")</f>
        <v/>
      </c>
      <c r="E9462" s="225"/>
      <c r="F9462" s="226">
        <f t="shared" ref="F9462:F9475" si="2838">IFERROR(VLOOKUP(C9462,Tabla_Insumos,3,FALSE),0)</f>
        <v>0</v>
      </c>
      <c r="G9462" s="286">
        <f>ROUND(E9462*F9462,2)</f>
        <v>0</v>
      </c>
    </row>
    <row r="9463" spans="1:123" s="229" customFormat="1" ht="24" customHeight="1" x14ac:dyDescent="0.2">
      <c r="A9463" s="224" t="str">
        <f t="shared" si="2836"/>
        <v/>
      </c>
      <c r="B9463" s="222" t="str">
        <f t="shared" ref="B9463:B9475" si="2839">IFERROR(VLOOKUP(C9463,Tabla_Insumos,5,FALSE),"")</f>
        <v/>
      </c>
      <c r="C9463" s="223"/>
      <c r="D9463" s="224" t="str">
        <f t="shared" si="2837"/>
        <v/>
      </c>
      <c r="E9463" s="225"/>
      <c r="F9463" s="226">
        <f t="shared" si="2838"/>
        <v>0</v>
      </c>
      <c r="G9463" s="286">
        <f t="shared" ref="G9463:G9475" si="2840">ROUND(E9463*F9463,2)</f>
        <v>0</v>
      </c>
    </row>
    <row r="9464" spans="1:123" s="229" customFormat="1" ht="24" customHeight="1" x14ac:dyDescent="0.2">
      <c r="A9464" s="224" t="str">
        <f t="shared" si="2836"/>
        <v/>
      </c>
      <c r="B9464" s="222" t="str">
        <f t="shared" si="2839"/>
        <v/>
      </c>
      <c r="C9464" s="223"/>
      <c r="D9464" s="224" t="str">
        <f t="shared" si="2837"/>
        <v/>
      </c>
      <c r="E9464" s="225"/>
      <c r="F9464" s="226">
        <f t="shared" si="2838"/>
        <v>0</v>
      </c>
      <c r="G9464" s="286">
        <f t="shared" si="2840"/>
        <v>0</v>
      </c>
    </row>
    <row r="9465" spans="1:123" s="229" customFormat="1" ht="24" customHeight="1" x14ac:dyDescent="0.2">
      <c r="A9465" s="224" t="str">
        <f t="shared" si="2836"/>
        <v/>
      </c>
      <c r="B9465" s="222" t="str">
        <f t="shared" si="2839"/>
        <v/>
      </c>
      <c r="C9465" s="223"/>
      <c r="D9465" s="224" t="str">
        <f t="shared" si="2837"/>
        <v/>
      </c>
      <c r="E9465" s="225"/>
      <c r="F9465" s="226">
        <f t="shared" si="2838"/>
        <v>0</v>
      </c>
      <c r="G9465" s="286">
        <f t="shared" si="2840"/>
        <v>0</v>
      </c>
    </row>
    <row r="9466" spans="1:123" s="229" customFormat="1" ht="24" customHeight="1" x14ac:dyDescent="0.2">
      <c r="A9466" s="224" t="str">
        <f t="shared" si="2836"/>
        <v/>
      </c>
      <c r="B9466" s="222" t="str">
        <f t="shared" si="2839"/>
        <v/>
      </c>
      <c r="C9466" s="223"/>
      <c r="D9466" s="224" t="str">
        <f t="shared" si="2837"/>
        <v/>
      </c>
      <c r="E9466" s="225"/>
      <c r="F9466" s="226">
        <f t="shared" si="2838"/>
        <v>0</v>
      </c>
      <c r="G9466" s="286">
        <f t="shared" si="2840"/>
        <v>0</v>
      </c>
    </row>
    <row r="9467" spans="1:123" s="229" customFormat="1" ht="24" customHeight="1" x14ac:dyDescent="0.2">
      <c r="A9467" s="224" t="str">
        <f t="shared" si="2836"/>
        <v/>
      </c>
      <c r="B9467" s="222" t="str">
        <f t="shared" si="2839"/>
        <v/>
      </c>
      <c r="C9467" s="223"/>
      <c r="D9467" s="224" t="str">
        <f t="shared" si="2837"/>
        <v/>
      </c>
      <c r="E9467" s="225"/>
      <c r="F9467" s="226">
        <f t="shared" si="2838"/>
        <v>0</v>
      </c>
      <c r="G9467" s="286">
        <f t="shared" si="2840"/>
        <v>0</v>
      </c>
    </row>
    <row r="9468" spans="1:123" s="229" customFormat="1" ht="24" customHeight="1" x14ac:dyDescent="0.2">
      <c r="A9468" s="224" t="str">
        <f t="shared" si="2836"/>
        <v/>
      </c>
      <c r="B9468" s="222" t="str">
        <f t="shared" si="2839"/>
        <v/>
      </c>
      <c r="C9468" s="223"/>
      <c r="D9468" s="224" t="str">
        <f t="shared" si="2837"/>
        <v/>
      </c>
      <c r="E9468" s="225"/>
      <c r="F9468" s="226">
        <f t="shared" si="2838"/>
        <v>0</v>
      </c>
      <c r="G9468" s="286">
        <f t="shared" si="2840"/>
        <v>0</v>
      </c>
    </row>
    <row r="9469" spans="1:123" s="229" customFormat="1" ht="24" customHeight="1" x14ac:dyDescent="0.2">
      <c r="A9469" s="224" t="str">
        <f t="shared" si="2836"/>
        <v/>
      </c>
      <c r="B9469" s="222" t="str">
        <f t="shared" si="2839"/>
        <v/>
      </c>
      <c r="C9469" s="223"/>
      <c r="D9469" s="224" t="str">
        <f t="shared" si="2837"/>
        <v/>
      </c>
      <c r="E9469" s="225"/>
      <c r="F9469" s="226">
        <f t="shared" si="2838"/>
        <v>0</v>
      </c>
      <c r="G9469" s="286">
        <f t="shared" si="2840"/>
        <v>0</v>
      </c>
    </row>
    <row r="9470" spans="1:123" s="229" customFormat="1" ht="24" customHeight="1" x14ac:dyDescent="0.2">
      <c r="A9470" s="224" t="str">
        <f t="shared" si="2836"/>
        <v/>
      </c>
      <c r="B9470" s="222" t="str">
        <f t="shared" si="2839"/>
        <v/>
      </c>
      <c r="C9470" s="223"/>
      <c r="D9470" s="224" t="str">
        <f t="shared" si="2837"/>
        <v/>
      </c>
      <c r="E9470" s="225"/>
      <c r="F9470" s="226">
        <f t="shared" si="2838"/>
        <v>0</v>
      </c>
      <c r="G9470" s="286">
        <f t="shared" si="2840"/>
        <v>0</v>
      </c>
    </row>
    <row r="9471" spans="1:123" s="229" customFormat="1" ht="24" customHeight="1" x14ac:dyDescent="0.2">
      <c r="A9471" s="224" t="str">
        <f t="shared" si="2836"/>
        <v/>
      </c>
      <c r="B9471" s="222" t="str">
        <f t="shared" si="2839"/>
        <v/>
      </c>
      <c r="C9471" s="223"/>
      <c r="D9471" s="224" t="str">
        <f t="shared" si="2837"/>
        <v/>
      </c>
      <c r="E9471" s="225"/>
      <c r="F9471" s="226">
        <f t="shared" si="2838"/>
        <v>0</v>
      </c>
      <c r="G9471" s="286">
        <f t="shared" si="2840"/>
        <v>0</v>
      </c>
    </row>
    <row r="9472" spans="1:123" s="229" customFormat="1" ht="24" customHeight="1" x14ac:dyDescent="0.2">
      <c r="A9472" s="224" t="str">
        <f t="shared" si="2836"/>
        <v/>
      </c>
      <c r="B9472" s="222" t="str">
        <f t="shared" si="2839"/>
        <v/>
      </c>
      <c r="C9472" s="223"/>
      <c r="D9472" s="224" t="str">
        <f t="shared" si="2837"/>
        <v/>
      </c>
      <c r="E9472" s="225"/>
      <c r="F9472" s="226">
        <f t="shared" si="2838"/>
        <v>0</v>
      </c>
      <c r="G9472" s="286">
        <f t="shared" si="2840"/>
        <v>0</v>
      </c>
    </row>
    <row r="9473" spans="1:7" s="229" customFormat="1" ht="24" customHeight="1" x14ac:dyDescent="0.2">
      <c r="A9473" s="224" t="str">
        <f t="shared" si="2836"/>
        <v/>
      </c>
      <c r="B9473" s="222" t="str">
        <f t="shared" si="2839"/>
        <v/>
      </c>
      <c r="C9473" s="223"/>
      <c r="D9473" s="224" t="str">
        <f t="shared" si="2837"/>
        <v/>
      </c>
      <c r="E9473" s="225"/>
      <c r="F9473" s="226">
        <f t="shared" si="2838"/>
        <v>0</v>
      </c>
      <c r="G9473" s="286">
        <f t="shared" si="2840"/>
        <v>0</v>
      </c>
    </row>
    <row r="9474" spans="1:7" s="229" customFormat="1" ht="24" customHeight="1" x14ac:dyDescent="0.2">
      <c r="A9474" s="224" t="str">
        <f t="shared" si="2836"/>
        <v/>
      </c>
      <c r="B9474" s="222" t="str">
        <f t="shared" si="2839"/>
        <v/>
      </c>
      <c r="C9474" s="223"/>
      <c r="D9474" s="224" t="str">
        <f t="shared" si="2837"/>
        <v/>
      </c>
      <c r="E9474" s="225"/>
      <c r="F9474" s="226">
        <f t="shared" si="2838"/>
        <v>0</v>
      </c>
      <c r="G9474" s="286">
        <f t="shared" si="2840"/>
        <v>0</v>
      </c>
    </row>
    <row r="9475" spans="1:7" s="229" customFormat="1" ht="24" customHeight="1" x14ac:dyDescent="0.2">
      <c r="A9475" s="224" t="str">
        <f t="shared" si="2836"/>
        <v/>
      </c>
      <c r="B9475" s="222" t="str">
        <f t="shared" si="2839"/>
        <v/>
      </c>
      <c r="C9475" s="223"/>
      <c r="D9475" s="224" t="str">
        <f t="shared" si="2837"/>
        <v/>
      </c>
      <c r="E9475" s="225"/>
      <c r="F9475" s="227">
        <f t="shared" si="2838"/>
        <v>0</v>
      </c>
      <c r="G9475" s="286">
        <f t="shared" si="2840"/>
        <v>0</v>
      </c>
    </row>
    <row r="9476" spans="1:7" ht="24" customHeight="1" x14ac:dyDescent="0.2">
      <c r="A9476" s="287"/>
      <c r="D9476" s="97"/>
      <c r="E9476" s="98"/>
      <c r="F9476" s="273" t="s">
        <v>31</v>
      </c>
      <c r="G9476" s="288">
        <f>SUBTOTAL(9,G9462:G9475)</f>
        <v>0</v>
      </c>
    </row>
    <row r="9477" spans="1:7" ht="24" customHeight="1" x14ac:dyDescent="0.2">
      <c r="A9477" s="287"/>
      <c r="C9477" s="107" t="s">
        <v>605</v>
      </c>
      <c r="D9477" s="97"/>
      <c r="E9477" s="98"/>
      <c r="G9477" s="289"/>
    </row>
    <row r="9478" spans="1:7" s="229" customFormat="1" ht="24" customHeight="1" x14ac:dyDescent="0.2">
      <c r="A9478" s="224" t="str">
        <f t="shared" ref="A9478:A9485" si="2841">IFERROR(VLOOKUP(C9478,Tabla_Insumos,4,FALSE),"")</f>
        <v/>
      </c>
      <c r="B9478" s="222">
        <f t="shared" ref="B9478:B9485" si="2842">IFERROR(VLOOKUP(A9478,Tabla_Indices,5,FALSE),"")</f>
        <v>0</v>
      </c>
      <c r="C9478" s="223"/>
      <c r="D9478" s="224" t="str">
        <f t="shared" ref="D9478:D9485" si="2843">IFERROR(VLOOKUP(C9478,Tabla_Insumos,2,FALSE),"")</f>
        <v/>
      </c>
      <c r="E9478" s="225"/>
      <c r="F9478" s="228">
        <f t="shared" ref="F9478:F9485" si="2844">IFERROR(VLOOKUP(C9478,Tabla_Insumos,3,FALSE),0)</f>
        <v>0</v>
      </c>
      <c r="G9478" s="286">
        <f>ROUND(E9478*F9478,2)</f>
        <v>0</v>
      </c>
    </row>
    <row r="9479" spans="1:7" s="229" customFormat="1" ht="24" customHeight="1" x14ac:dyDescent="0.2">
      <c r="A9479" s="224" t="str">
        <f t="shared" si="2841"/>
        <v/>
      </c>
      <c r="B9479" s="222">
        <f t="shared" si="2842"/>
        <v>0</v>
      </c>
      <c r="C9479" s="223"/>
      <c r="D9479" s="224" t="str">
        <f t="shared" si="2843"/>
        <v/>
      </c>
      <c r="E9479" s="225"/>
      <c r="F9479" s="228">
        <f t="shared" si="2844"/>
        <v>0</v>
      </c>
      <c r="G9479" s="286">
        <f>ROUND(E9479*F9479,2)</f>
        <v>0</v>
      </c>
    </row>
    <row r="9480" spans="1:7" s="229" customFormat="1" ht="24" customHeight="1" x14ac:dyDescent="0.2">
      <c r="A9480" s="224" t="str">
        <f t="shared" si="2841"/>
        <v/>
      </c>
      <c r="B9480" s="222">
        <f t="shared" si="2842"/>
        <v>0</v>
      </c>
      <c r="C9480" s="223"/>
      <c r="D9480" s="224" t="str">
        <f t="shared" si="2843"/>
        <v/>
      </c>
      <c r="E9480" s="225"/>
      <c r="F9480" s="228">
        <f t="shared" si="2844"/>
        <v>0</v>
      </c>
      <c r="G9480" s="286">
        <f t="shared" ref="G9480:G9485" si="2845">ROUND(E9480*F9480,2)</f>
        <v>0</v>
      </c>
    </row>
    <row r="9481" spans="1:7" s="229" customFormat="1" ht="24" customHeight="1" x14ac:dyDescent="0.2">
      <c r="A9481" s="224" t="str">
        <f t="shared" si="2841"/>
        <v/>
      </c>
      <c r="B9481" s="222">
        <f t="shared" si="2842"/>
        <v>0</v>
      </c>
      <c r="C9481" s="223"/>
      <c r="D9481" s="224" t="str">
        <f t="shared" si="2843"/>
        <v/>
      </c>
      <c r="E9481" s="225"/>
      <c r="F9481" s="228">
        <f t="shared" si="2844"/>
        <v>0</v>
      </c>
      <c r="G9481" s="286">
        <f t="shared" si="2845"/>
        <v>0</v>
      </c>
    </row>
    <row r="9482" spans="1:7" s="229" customFormat="1" ht="24" customHeight="1" x14ac:dyDescent="0.2">
      <c r="A9482" s="224" t="str">
        <f t="shared" si="2841"/>
        <v/>
      </c>
      <c r="B9482" s="222">
        <f t="shared" si="2842"/>
        <v>0</v>
      </c>
      <c r="C9482" s="223"/>
      <c r="D9482" s="224" t="str">
        <f t="shared" si="2843"/>
        <v/>
      </c>
      <c r="E9482" s="225"/>
      <c r="F9482" s="226">
        <f t="shared" si="2844"/>
        <v>0</v>
      </c>
      <c r="G9482" s="286">
        <f t="shared" si="2845"/>
        <v>0</v>
      </c>
    </row>
    <row r="9483" spans="1:7" s="229" customFormat="1" ht="24" customHeight="1" x14ac:dyDescent="0.2">
      <c r="A9483" s="224" t="str">
        <f t="shared" si="2841"/>
        <v/>
      </c>
      <c r="B9483" s="222">
        <f t="shared" si="2842"/>
        <v>0</v>
      </c>
      <c r="C9483" s="223"/>
      <c r="D9483" s="224" t="str">
        <f t="shared" si="2843"/>
        <v/>
      </c>
      <c r="E9483" s="225"/>
      <c r="F9483" s="226">
        <f t="shared" si="2844"/>
        <v>0</v>
      </c>
      <c r="G9483" s="286">
        <f t="shared" si="2845"/>
        <v>0</v>
      </c>
    </row>
    <row r="9484" spans="1:7" s="229" customFormat="1" ht="24" customHeight="1" x14ac:dyDescent="0.2">
      <c r="A9484" s="224" t="str">
        <f t="shared" si="2841"/>
        <v/>
      </c>
      <c r="B9484" s="222">
        <f t="shared" si="2842"/>
        <v>0</v>
      </c>
      <c r="C9484" s="223"/>
      <c r="D9484" s="224" t="str">
        <f t="shared" si="2843"/>
        <v/>
      </c>
      <c r="E9484" s="225"/>
      <c r="F9484" s="226">
        <f t="shared" si="2844"/>
        <v>0</v>
      </c>
      <c r="G9484" s="286">
        <f t="shared" si="2845"/>
        <v>0</v>
      </c>
    </row>
    <row r="9485" spans="1:7" s="229" customFormat="1" ht="24" customHeight="1" x14ac:dyDescent="0.2">
      <c r="A9485" s="224" t="str">
        <f t="shared" si="2841"/>
        <v/>
      </c>
      <c r="B9485" s="222">
        <f t="shared" si="2842"/>
        <v>0</v>
      </c>
      <c r="C9485" s="223"/>
      <c r="D9485" s="224" t="str">
        <f t="shared" si="2843"/>
        <v/>
      </c>
      <c r="E9485" s="225"/>
      <c r="F9485" s="226">
        <f t="shared" si="2844"/>
        <v>0</v>
      </c>
      <c r="G9485" s="286">
        <f t="shared" si="2845"/>
        <v>0</v>
      </c>
    </row>
    <row r="9486" spans="1:7" ht="24" customHeight="1" x14ac:dyDescent="0.2">
      <c r="A9486" s="287"/>
      <c r="D9486" s="97"/>
      <c r="E9486" s="98"/>
      <c r="F9486" s="273" t="s">
        <v>32</v>
      </c>
      <c r="G9486" s="288">
        <f>SUBTOTAL(9,G9478:G9485)</f>
        <v>0</v>
      </c>
    </row>
    <row r="9487" spans="1:7" ht="24" customHeight="1" x14ac:dyDescent="0.2">
      <c r="A9487" s="287"/>
      <c r="C9487" s="107" t="s">
        <v>606</v>
      </c>
      <c r="D9487" s="97"/>
      <c r="E9487" s="98"/>
      <c r="G9487" s="289"/>
    </row>
    <row r="9488" spans="1:7" s="229" customFormat="1" ht="24" customHeight="1" x14ac:dyDescent="0.2">
      <c r="A9488" s="224" t="str">
        <f t="shared" ref="A9488:A9496" si="2846">IFERROR(VLOOKUP(C9488,Tabla_Insumos,4,FALSE),"")</f>
        <v/>
      </c>
      <c r="B9488" s="222" t="str">
        <f t="shared" ref="B9488:B9496" si="2847">IFERROR(VLOOKUP(C9488,Tabla_Insumos,5,FALSE),"")</f>
        <v/>
      </c>
      <c r="C9488" s="223"/>
      <c r="D9488" s="224" t="str">
        <f t="shared" ref="D9488:D9496" si="2848">IFERROR(VLOOKUP(C9488,Tabla_Insumos,2,FALSE),"")</f>
        <v/>
      </c>
      <c r="E9488" s="225"/>
      <c r="F9488" s="226">
        <f t="shared" ref="F9488:F9496" si="2849">IFERROR(VLOOKUP(C9488,Tabla_Insumos,3,FALSE),0)</f>
        <v>0</v>
      </c>
      <c r="G9488" s="286">
        <f t="shared" ref="G9488:G9496" si="2850">ROUND(E9488*F9488,2)</f>
        <v>0</v>
      </c>
    </row>
    <row r="9489" spans="1:7" s="229" customFormat="1" ht="24" customHeight="1" x14ac:dyDescent="0.2">
      <c r="A9489" s="224" t="str">
        <f t="shared" si="2846"/>
        <v/>
      </c>
      <c r="B9489" s="222" t="str">
        <f t="shared" si="2847"/>
        <v/>
      </c>
      <c r="C9489" s="223"/>
      <c r="D9489" s="224" t="str">
        <f t="shared" si="2848"/>
        <v/>
      </c>
      <c r="E9489" s="225"/>
      <c r="F9489" s="226">
        <f t="shared" si="2849"/>
        <v>0</v>
      </c>
      <c r="G9489" s="286">
        <f t="shared" si="2850"/>
        <v>0</v>
      </c>
    </row>
    <row r="9490" spans="1:7" s="229" customFormat="1" ht="24" customHeight="1" x14ac:dyDescent="0.2">
      <c r="A9490" s="224" t="str">
        <f t="shared" si="2846"/>
        <v/>
      </c>
      <c r="B9490" s="222" t="str">
        <f t="shared" si="2847"/>
        <v/>
      </c>
      <c r="C9490" s="223"/>
      <c r="D9490" s="224" t="str">
        <f t="shared" si="2848"/>
        <v/>
      </c>
      <c r="E9490" s="225"/>
      <c r="F9490" s="226">
        <f t="shared" si="2849"/>
        <v>0</v>
      </c>
      <c r="G9490" s="286">
        <f t="shared" si="2850"/>
        <v>0</v>
      </c>
    </row>
    <row r="9491" spans="1:7" s="229" customFormat="1" ht="24" customHeight="1" x14ac:dyDescent="0.2">
      <c r="A9491" s="224" t="str">
        <f t="shared" si="2846"/>
        <v/>
      </c>
      <c r="B9491" s="222" t="str">
        <f t="shared" si="2847"/>
        <v/>
      </c>
      <c r="C9491" s="223"/>
      <c r="D9491" s="224" t="str">
        <f t="shared" si="2848"/>
        <v/>
      </c>
      <c r="E9491" s="225"/>
      <c r="F9491" s="226">
        <f t="shared" si="2849"/>
        <v>0</v>
      </c>
      <c r="G9491" s="286">
        <f t="shared" si="2850"/>
        <v>0</v>
      </c>
    </row>
    <row r="9492" spans="1:7" s="229" customFormat="1" ht="24" customHeight="1" x14ac:dyDescent="0.2">
      <c r="A9492" s="224" t="str">
        <f t="shared" si="2846"/>
        <v/>
      </c>
      <c r="B9492" s="222" t="str">
        <f t="shared" si="2847"/>
        <v/>
      </c>
      <c r="C9492" s="223"/>
      <c r="D9492" s="224" t="str">
        <f t="shared" si="2848"/>
        <v/>
      </c>
      <c r="E9492" s="225"/>
      <c r="F9492" s="226">
        <f t="shared" si="2849"/>
        <v>0</v>
      </c>
      <c r="G9492" s="286">
        <f t="shared" si="2850"/>
        <v>0</v>
      </c>
    </row>
    <row r="9493" spans="1:7" s="229" customFormat="1" ht="24" customHeight="1" x14ac:dyDescent="0.2">
      <c r="A9493" s="224" t="str">
        <f t="shared" si="2846"/>
        <v/>
      </c>
      <c r="B9493" s="222" t="str">
        <f t="shared" si="2847"/>
        <v/>
      </c>
      <c r="C9493" s="223"/>
      <c r="D9493" s="224" t="str">
        <f t="shared" si="2848"/>
        <v/>
      </c>
      <c r="E9493" s="225"/>
      <c r="F9493" s="226">
        <f t="shared" si="2849"/>
        <v>0</v>
      </c>
      <c r="G9493" s="286">
        <f t="shared" si="2850"/>
        <v>0</v>
      </c>
    </row>
    <row r="9494" spans="1:7" s="229" customFormat="1" ht="24" customHeight="1" x14ac:dyDescent="0.2">
      <c r="A9494" s="224" t="str">
        <f t="shared" si="2846"/>
        <v/>
      </c>
      <c r="B9494" s="222" t="str">
        <f t="shared" si="2847"/>
        <v/>
      </c>
      <c r="C9494" s="223"/>
      <c r="D9494" s="224" t="str">
        <f t="shared" si="2848"/>
        <v/>
      </c>
      <c r="E9494" s="225"/>
      <c r="F9494" s="226">
        <f t="shared" si="2849"/>
        <v>0</v>
      </c>
      <c r="G9494" s="286">
        <f t="shared" si="2850"/>
        <v>0</v>
      </c>
    </row>
    <row r="9495" spans="1:7" s="229" customFormat="1" ht="24" customHeight="1" x14ac:dyDescent="0.2">
      <c r="A9495" s="224" t="str">
        <f t="shared" si="2846"/>
        <v/>
      </c>
      <c r="B9495" s="222" t="str">
        <f t="shared" si="2847"/>
        <v/>
      </c>
      <c r="C9495" s="223"/>
      <c r="D9495" s="224" t="str">
        <f t="shared" si="2848"/>
        <v/>
      </c>
      <c r="E9495" s="225"/>
      <c r="F9495" s="226">
        <f t="shared" si="2849"/>
        <v>0</v>
      </c>
      <c r="G9495" s="286">
        <f t="shared" si="2850"/>
        <v>0</v>
      </c>
    </row>
    <row r="9496" spans="1:7" s="229" customFormat="1" ht="24" customHeight="1" x14ac:dyDescent="0.2">
      <c r="A9496" s="224" t="str">
        <f t="shared" si="2846"/>
        <v/>
      </c>
      <c r="B9496" s="222" t="str">
        <f t="shared" si="2847"/>
        <v/>
      </c>
      <c r="C9496" s="223"/>
      <c r="D9496" s="224" t="str">
        <f t="shared" si="2848"/>
        <v/>
      </c>
      <c r="E9496" s="225"/>
      <c r="F9496" s="226">
        <f t="shared" si="2849"/>
        <v>0</v>
      </c>
      <c r="G9496" s="286">
        <f t="shared" si="2850"/>
        <v>0</v>
      </c>
    </row>
    <row r="9497" spans="1:7" ht="24" customHeight="1" x14ac:dyDescent="0.2">
      <c r="A9497" s="290"/>
      <c r="B9497" s="97"/>
      <c r="D9497" s="97"/>
      <c r="E9497" s="98"/>
      <c r="F9497" s="273" t="s">
        <v>33</v>
      </c>
      <c r="G9497" s="288">
        <f>SUBTOTAL(9,G9488:G9496)</f>
        <v>0</v>
      </c>
    </row>
    <row r="9498" spans="1:7" ht="24" customHeight="1" x14ac:dyDescent="0.2">
      <c r="A9498" s="291"/>
      <c r="B9498" s="97"/>
      <c r="D9498" s="97"/>
      <c r="E9498" s="98"/>
      <c r="G9498" s="289"/>
    </row>
    <row r="9499" spans="1:7" ht="24" customHeight="1" x14ac:dyDescent="0.2">
      <c r="A9499" s="292" t="str">
        <f>B9457</f>
        <v/>
      </c>
      <c r="B9499" s="293" t="str">
        <f>C9457</f>
        <v/>
      </c>
      <c r="C9499" s="104"/>
      <c r="D9499" s="104" t="s">
        <v>34</v>
      </c>
      <c r="E9499" s="105"/>
      <c r="F9499" s="295" t="s">
        <v>35</v>
      </c>
      <c r="G9499" s="294">
        <f>SUBTOTAL(9,G9462:G9498)</f>
        <v>0</v>
      </c>
    </row>
    <row r="9501" spans="1:7" ht="24" customHeight="1" x14ac:dyDescent="0.2">
      <c r="A9501" s="274" t="s">
        <v>37</v>
      </c>
      <c r="B9501" s="275"/>
      <c r="C9501" s="275"/>
      <c r="D9501" s="275"/>
      <c r="E9501" s="275"/>
      <c r="F9501" s="275"/>
      <c r="G9501" s="276"/>
    </row>
    <row r="9502" spans="1:7" ht="24" customHeight="1" x14ac:dyDescent="0.2">
      <c r="A9502" s="277" t="s">
        <v>602</v>
      </c>
      <c r="B9502" s="93" t="str">
        <f>Comitente</f>
        <v>DIRECCION PROVINCIAL DE ESPACIOS VERDES</v>
      </c>
      <c r="C9502" s="89"/>
      <c r="D9502" s="94"/>
      <c r="E9502" s="94"/>
      <c r="F9502" s="95"/>
      <c r="G9502" s="278"/>
    </row>
    <row r="9503" spans="1:7" ht="24" customHeight="1" x14ac:dyDescent="0.2">
      <c r="A9503" s="277" t="s">
        <v>603</v>
      </c>
      <c r="B9503" s="93">
        <f>Contratista</f>
        <v>0</v>
      </c>
      <c r="C9503" s="90"/>
      <c r="D9503" s="90"/>
      <c r="E9503" s="90"/>
      <c r="F9503" s="96"/>
      <c r="G9503" s="279"/>
    </row>
    <row r="9504" spans="1:7" ht="24" customHeight="1" x14ac:dyDescent="0.2">
      <c r="A9504" s="277" t="s">
        <v>24</v>
      </c>
      <c r="B9504" s="93" t="str">
        <f>Obra</f>
        <v>EXTRACCION DE MANGRULLO EXISTENTE, PROVISION DE NUEVO MANGRULLO Y REFUNCIONALIZACION DE JUEGOS DE NIÑOS EN PARQUE DE MAYO</v>
      </c>
      <c r="C9504" s="90"/>
      <c r="D9504" s="90"/>
      <c r="E9504" s="90"/>
      <c r="F9504" s="96" t="s">
        <v>38</v>
      </c>
      <c r="G9504" s="280">
        <f>Fecha_Base</f>
        <v>44865</v>
      </c>
    </row>
    <row r="9505" spans="1:123" ht="24" customHeight="1" x14ac:dyDescent="0.2">
      <c r="A9505" s="281" t="s">
        <v>601</v>
      </c>
      <c r="B9505" s="91" t="str">
        <f>Ubicación</f>
        <v>CAPITAL</v>
      </c>
      <c r="C9505" s="91"/>
      <c r="D9505" s="97"/>
      <c r="E9505" s="98"/>
      <c r="G9505" s="282"/>
    </row>
    <row r="9506" spans="1:123" ht="24" customHeight="1" x14ac:dyDescent="0.2">
      <c r="A9506" s="281" t="s">
        <v>39</v>
      </c>
      <c r="B9506" s="100" t="str">
        <f>IFERROR(VALUE(LEFT(B9507,FIND(".",B9507)-1)),"")</f>
        <v/>
      </c>
      <c r="C9506" s="92" t="str">
        <f>IFERROR(VLOOKUP(B9506,Tabla_CyP,2,FALSE),"")</f>
        <v/>
      </c>
      <c r="E9506" s="98"/>
      <c r="G9506" s="282"/>
    </row>
    <row r="9507" spans="1:123" ht="24" customHeight="1" x14ac:dyDescent="0.2">
      <c r="A9507" s="281" t="s">
        <v>25</v>
      </c>
      <c r="B9507" s="101" t="str">
        <f>IFERROR(VLOOKUP(COUNTIF($A$1:A9507,"ANALISIS DE PRECIOS"),Tabla_NumeroItem,2,FALSE),"")</f>
        <v/>
      </c>
      <c r="C9507" s="92" t="str">
        <f>IFERROR(VLOOKUP(B9507,Tabla_CyP,2,FALSE),"")</f>
        <v/>
      </c>
      <c r="D9507" s="97"/>
      <c r="E9507" s="98"/>
      <c r="F9507" s="96" t="s">
        <v>26</v>
      </c>
      <c r="G9507" s="283" t="str">
        <f>IFERROR(VLOOKUP(B9507,Tabla_CyP,4,FALSE),"")</f>
        <v/>
      </c>
    </row>
    <row r="9508" spans="1:123" ht="24" customHeight="1" x14ac:dyDescent="0.2">
      <c r="A9508" s="281"/>
      <c r="B9508" s="91"/>
      <c r="D9508" s="97"/>
      <c r="E9508" s="98"/>
      <c r="G9508" s="282"/>
    </row>
    <row r="9509" spans="1:123" ht="24" customHeight="1" x14ac:dyDescent="0.2">
      <c r="A9509" s="334" t="s">
        <v>507</v>
      </c>
      <c r="B9509" s="335"/>
      <c r="C9509" s="336" t="s">
        <v>0</v>
      </c>
      <c r="D9509" s="336" t="s">
        <v>27</v>
      </c>
      <c r="E9509" s="338" t="s">
        <v>28</v>
      </c>
      <c r="F9509" s="340" t="s">
        <v>29</v>
      </c>
      <c r="G9509" s="340" t="s">
        <v>30</v>
      </c>
    </row>
    <row r="9510" spans="1:123" s="97" customFormat="1" ht="24" customHeight="1" x14ac:dyDescent="0.2">
      <c r="A9510" s="102" t="s">
        <v>508</v>
      </c>
      <c r="B9510" s="102" t="s">
        <v>509</v>
      </c>
      <c r="C9510" s="337"/>
      <c r="D9510" s="337"/>
      <c r="E9510" s="339"/>
      <c r="F9510" s="341"/>
      <c r="G9510" s="341"/>
      <c r="H9510" s="230"/>
      <c r="I9510" s="230"/>
      <c r="J9510" s="230"/>
      <c r="K9510" s="230"/>
      <c r="L9510" s="230"/>
      <c r="M9510" s="230"/>
      <c r="N9510" s="230"/>
      <c r="O9510" s="230"/>
      <c r="P9510" s="230"/>
      <c r="Q9510" s="230"/>
      <c r="R9510" s="230"/>
      <c r="S9510" s="230"/>
      <c r="T9510" s="230"/>
      <c r="U9510" s="230"/>
      <c r="V9510" s="230"/>
      <c r="W9510" s="230"/>
      <c r="X9510" s="230"/>
      <c r="Y9510" s="230"/>
      <c r="Z9510" s="230"/>
      <c r="AA9510" s="230"/>
      <c r="AB9510" s="230"/>
      <c r="AC9510" s="230"/>
      <c r="AD9510" s="230"/>
      <c r="AE9510" s="230"/>
      <c r="AF9510" s="230"/>
      <c r="AG9510" s="230"/>
      <c r="AH9510" s="230"/>
      <c r="AI9510" s="230"/>
      <c r="AJ9510" s="230"/>
      <c r="AK9510" s="230"/>
      <c r="AL9510" s="230"/>
      <c r="AM9510" s="230"/>
      <c r="AN9510" s="230"/>
      <c r="AO9510" s="230"/>
      <c r="AP9510" s="230"/>
      <c r="AQ9510" s="230"/>
      <c r="AR9510" s="230"/>
      <c r="AS9510" s="230"/>
      <c r="AT9510" s="230"/>
      <c r="AU9510" s="230"/>
      <c r="AV9510" s="230"/>
      <c r="AW9510" s="230"/>
      <c r="AX9510" s="230"/>
      <c r="AY9510" s="230"/>
      <c r="AZ9510" s="230"/>
      <c r="BA9510" s="230"/>
      <c r="BB9510" s="230"/>
      <c r="BC9510" s="230"/>
      <c r="BD9510" s="230"/>
      <c r="BE9510" s="230"/>
      <c r="BF9510" s="230"/>
      <c r="BG9510" s="230"/>
      <c r="BH9510" s="230"/>
      <c r="BI9510" s="230"/>
      <c r="BJ9510" s="230"/>
      <c r="BK9510" s="230"/>
      <c r="BL9510" s="230"/>
      <c r="BM9510" s="230"/>
      <c r="BN9510" s="230"/>
      <c r="BO9510" s="230"/>
      <c r="BP9510" s="230"/>
      <c r="BQ9510" s="230"/>
      <c r="BR9510" s="230"/>
      <c r="BS9510" s="230"/>
      <c r="BT9510" s="230"/>
      <c r="BU9510" s="230"/>
      <c r="BV9510" s="230"/>
      <c r="BW9510" s="230"/>
      <c r="BX9510" s="230"/>
      <c r="BY9510" s="230"/>
      <c r="BZ9510" s="230"/>
      <c r="CA9510" s="230"/>
      <c r="CB9510" s="230"/>
      <c r="CC9510" s="230"/>
      <c r="CD9510" s="230"/>
      <c r="CE9510" s="230"/>
      <c r="CF9510" s="230"/>
      <c r="CG9510" s="230"/>
      <c r="CH9510" s="230"/>
      <c r="CI9510" s="230"/>
      <c r="CJ9510" s="230"/>
      <c r="CK9510" s="230"/>
      <c r="CL9510" s="230"/>
      <c r="CM9510" s="230"/>
      <c r="CN9510" s="230"/>
      <c r="CO9510" s="230"/>
      <c r="CP9510" s="230"/>
      <c r="CQ9510" s="230"/>
      <c r="CR9510" s="230"/>
      <c r="CS9510" s="230"/>
      <c r="CT9510" s="230"/>
      <c r="CU9510" s="230"/>
      <c r="CV9510" s="230"/>
      <c r="CW9510" s="230"/>
      <c r="CX9510" s="230"/>
      <c r="CY9510" s="230"/>
      <c r="CZ9510" s="230"/>
      <c r="DA9510" s="230"/>
      <c r="DB9510" s="230"/>
      <c r="DC9510" s="230"/>
      <c r="DD9510" s="230"/>
      <c r="DE9510" s="230"/>
      <c r="DF9510" s="230"/>
      <c r="DG9510" s="230"/>
      <c r="DH9510" s="230"/>
      <c r="DI9510" s="230"/>
      <c r="DJ9510" s="230"/>
      <c r="DK9510" s="230"/>
      <c r="DL9510" s="230"/>
      <c r="DM9510" s="230"/>
      <c r="DN9510" s="230"/>
      <c r="DO9510" s="230"/>
      <c r="DP9510" s="230"/>
      <c r="DQ9510" s="230"/>
      <c r="DR9510" s="230"/>
      <c r="DS9510" s="230"/>
    </row>
    <row r="9511" spans="1:123" ht="24" customHeight="1" x14ac:dyDescent="0.2">
      <c r="A9511" s="284"/>
      <c r="B9511" s="103"/>
      <c r="C9511" s="143" t="s">
        <v>604</v>
      </c>
      <c r="D9511" s="104"/>
      <c r="E9511" s="105"/>
      <c r="F9511" s="106"/>
      <c r="G9511" s="285"/>
    </row>
    <row r="9512" spans="1:123" s="229" customFormat="1" ht="24" customHeight="1" x14ac:dyDescent="0.2">
      <c r="A9512" s="224" t="str">
        <f t="shared" ref="A9512:A9525" si="2851">IFERROR(VLOOKUP(C9512,Tabla_Insumos,4,FALSE),"")</f>
        <v/>
      </c>
      <c r="B9512" s="222" t="str">
        <f>IFERROR(VLOOKUP(C9512,Tabla_Insumos,5,FALSE),"")</f>
        <v/>
      </c>
      <c r="C9512" s="223"/>
      <c r="D9512" s="224" t="str">
        <f t="shared" ref="D9512:D9525" si="2852">IFERROR(VLOOKUP(C9512,Tabla_Insumos,2,FALSE),"")</f>
        <v/>
      </c>
      <c r="E9512" s="225"/>
      <c r="F9512" s="226">
        <f t="shared" ref="F9512:F9525" si="2853">IFERROR(VLOOKUP(C9512,Tabla_Insumos,3,FALSE),0)</f>
        <v>0</v>
      </c>
      <c r="G9512" s="286">
        <f>ROUND(E9512*F9512,2)</f>
        <v>0</v>
      </c>
    </row>
    <row r="9513" spans="1:123" s="229" customFormat="1" ht="24" customHeight="1" x14ac:dyDescent="0.2">
      <c r="A9513" s="224" t="str">
        <f t="shared" si="2851"/>
        <v/>
      </c>
      <c r="B9513" s="222" t="str">
        <f t="shared" ref="B9513:B9525" si="2854">IFERROR(VLOOKUP(C9513,Tabla_Insumos,5,FALSE),"")</f>
        <v/>
      </c>
      <c r="C9513" s="223"/>
      <c r="D9513" s="224" t="str">
        <f t="shared" si="2852"/>
        <v/>
      </c>
      <c r="E9513" s="225"/>
      <c r="F9513" s="226">
        <f t="shared" si="2853"/>
        <v>0</v>
      </c>
      <c r="G9513" s="286">
        <f t="shared" ref="G9513:G9525" si="2855">ROUND(E9513*F9513,2)</f>
        <v>0</v>
      </c>
    </row>
    <row r="9514" spans="1:123" s="229" customFormat="1" ht="24" customHeight="1" x14ac:dyDescent="0.2">
      <c r="A9514" s="224" t="str">
        <f t="shared" si="2851"/>
        <v/>
      </c>
      <c r="B9514" s="222" t="str">
        <f t="shared" si="2854"/>
        <v/>
      </c>
      <c r="C9514" s="223"/>
      <c r="D9514" s="224" t="str">
        <f t="shared" si="2852"/>
        <v/>
      </c>
      <c r="E9514" s="225"/>
      <c r="F9514" s="226">
        <f t="shared" si="2853"/>
        <v>0</v>
      </c>
      <c r="G9514" s="286">
        <f t="shared" si="2855"/>
        <v>0</v>
      </c>
    </row>
    <row r="9515" spans="1:123" s="229" customFormat="1" ht="24" customHeight="1" x14ac:dyDescent="0.2">
      <c r="A9515" s="224" t="str">
        <f t="shared" si="2851"/>
        <v/>
      </c>
      <c r="B9515" s="222" t="str">
        <f t="shared" si="2854"/>
        <v/>
      </c>
      <c r="C9515" s="223"/>
      <c r="D9515" s="224" t="str">
        <f t="shared" si="2852"/>
        <v/>
      </c>
      <c r="E9515" s="225"/>
      <c r="F9515" s="226">
        <f t="shared" si="2853"/>
        <v>0</v>
      </c>
      <c r="G9515" s="286">
        <f t="shared" si="2855"/>
        <v>0</v>
      </c>
    </row>
    <row r="9516" spans="1:123" s="229" customFormat="1" ht="24" customHeight="1" x14ac:dyDescent="0.2">
      <c r="A9516" s="224" t="str">
        <f t="shared" si="2851"/>
        <v/>
      </c>
      <c r="B9516" s="222" t="str">
        <f t="shared" si="2854"/>
        <v/>
      </c>
      <c r="C9516" s="223"/>
      <c r="D9516" s="224" t="str">
        <f t="shared" si="2852"/>
        <v/>
      </c>
      <c r="E9516" s="225"/>
      <c r="F9516" s="226">
        <f t="shared" si="2853"/>
        <v>0</v>
      </c>
      <c r="G9516" s="286">
        <f t="shared" si="2855"/>
        <v>0</v>
      </c>
    </row>
    <row r="9517" spans="1:123" s="229" customFormat="1" ht="24" customHeight="1" x14ac:dyDescent="0.2">
      <c r="A9517" s="224" t="str">
        <f t="shared" si="2851"/>
        <v/>
      </c>
      <c r="B9517" s="222" t="str">
        <f t="shared" si="2854"/>
        <v/>
      </c>
      <c r="C9517" s="223"/>
      <c r="D9517" s="224" t="str">
        <f t="shared" si="2852"/>
        <v/>
      </c>
      <c r="E9517" s="225"/>
      <c r="F9517" s="226">
        <f t="shared" si="2853"/>
        <v>0</v>
      </c>
      <c r="G9517" s="286">
        <f t="shared" si="2855"/>
        <v>0</v>
      </c>
    </row>
    <row r="9518" spans="1:123" s="229" customFormat="1" ht="24" customHeight="1" x14ac:dyDescent="0.2">
      <c r="A9518" s="224" t="str">
        <f t="shared" si="2851"/>
        <v/>
      </c>
      <c r="B9518" s="222" t="str">
        <f t="shared" si="2854"/>
        <v/>
      </c>
      <c r="C9518" s="223"/>
      <c r="D9518" s="224" t="str">
        <f t="shared" si="2852"/>
        <v/>
      </c>
      <c r="E9518" s="225"/>
      <c r="F9518" s="226">
        <f t="shared" si="2853"/>
        <v>0</v>
      </c>
      <c r="G9518" s="286">
        <f t="shared" si="2855"/>
        <v>0</v>
      </c>
    </row>
    <row r="9519" spans="1:123" s="229" customFormat="1" ht="24" customHeight="1" x14ac:dyDescent="0.2">
      <c r="A9519" s="224" t="str">
        <f t="shared" si="2851"/>
        <v/>
      </c>
      <c r="B9519" s="222" t="str">
        <f t="shared" si="2854"/>
        <v/>
      </c>
      <c r="C9519" s="223"/>
      <c r="D9519" s="224" t="str">
        <f t="shared" si="2852"/>
        <v/>
      </c>
      <c r="E9519" s="225"/>
      <c r="F9519" s="226">
        <f t="shared" si="2853"/>
        <v>0</v>
      </c>
      <c r="G9519" s="286">
        <f t="shared" si="2855"/>
        <v>0</v>
      </c>
    </row>
    <row r="9520" spans="1:123" s="229" customFormat="1" ht="24" customHeight="1" x14ac:dyDescent="0.2">
      <c r="A9520" s="224" t="str">
        <f t="shared" si="2851"/>
        <v/>
      </c>
      <c r="B9520" s="222" t="str">
        <f t="shared" si="2854"/>
        <v/>
      </c>
      <c r="C9520" s="223"/>
      <c r="D9520" s="224" t="str">
        <f t="shared" si="2852"/>
        <v/>
      </c>
      <c r="E9520" s="225"/>
      <c r="F9520" s="226">
        <f t="shared" si="2853"/>
        <v>0</v>
      </c>
      <c r="G9520" s="286">
        <f t="shared" si="2855"/>
        <v>0</v>
      </c>
    </row>
    <row r="9521" spans="1:7" s="229" customFormat="1" ht="24" customHeight="1" x14ac:dyDescent="0.2">
      <c r="A9521" s="224" t="str">
        <f t="shared" si="2851"/>
        <v/>
      </c>
      <c r="B9521" s="222" t="str">
        <f t="shared" si="2854"/>
        <v/>
      </c>
      <c r="C9521" s="223"/>
      <c r="D9521" s="224" t="str">
        <f t="shared" si="2852"/>
        <v/>
      </c>
      <c r="E9521" s="225"/>
      <c r="F9521" s="226">
        <f t="shared" si="2853"/>
        <v>0</v>
      </c>
      <c r="G9521" s="286">
        <f t="shared" si="2855"/>
        <v>0</v>
      </c>
    </row>
    <row r="9522" spans="1:7" s="229" customFormat="1" ht="24" customHeight="1" x14ac:dyDescent="0.2">
      <c r="A9522" s="224" t="str">
        <f t="shared" si="2851"/>
        <v/>
      </c>
      <c r="B9522" s="222" t="str">
        <f t="shared" si="2854"/>
        <v/>
      </c>
      <c r="C9522" s="223"/>
      <c r="D9522" s="224" t="str">
        <f t="shared" si="2852"/>
        <v/>
      </c>
      <c r="E9522" s="225"/>
      <c r="F9522" s="226">
        <f t="shared" si="2853"/>
        <v>0</v>
      </c>
      <c r="G9522" s="286">
        <f t="shared" si="2855"/>
        <v>0</v>
      </c>
    </row>
    <row r="9523" spans="1:7" s="229" customFormat="1" ht="24" customHeight="1" x14ac:dyDescent="0.2">
      <c r="A9523" s="224" t="str">
        <f t="shared" si="2851"/>
        <v/>
      </c>
      <c r="B9523" s="222" t="str">
        <f t="shared" si="2854"/>
        <v/>
      </c>
      <c r="C9523" s="223"/>
      <c r="D9523" s="224" t="str">
        <f t="shared" si="2852"/>
        <v/>
      </c>
      <c r="E9523" s="225"/>
      <c r="F9523" s="226">
        <f t="shared" si="2853"/>
        <v>0</v>
      </c>
      <c r="G9523" s="286">
        <f t="shared" si="2855"/>
        <v>0</v>
      </c>
    </row>
    <row r="9524" spans="1:7" s="229" customFormat="1" ht="24" customHeight="1" x14ac:dyDescent="0.2">
      <c r="A9524" s="224" t="str">
        <f t="shared" si="2851"/>
        <v/>
      </c>
      <c r="B9524" s="222" t="str">
        <f t="shared" si="2854"/>
        <v/>
      </c>
      <c r="C9524" s="223"/>
      <c r="D9524" s="224" t="str">
        <f t="shared" si="2852"/>
        <v/>
      </c>
      <c r="E9524" s="225"/>
      <c r="F9524" s="226">
        <f t="shared" si="2853"/>
        <v>0</v>
      </c>
      <c r="G9524" s="286">
        <f t="shared" si="2855"/>
        <v>0</v>
      </c>
    </row>
    <row r="9525" spans="1:7" s="229" customFormat="1" ht="24" customHeight="1" x14ac:dyDescent="0.2">
      <c r="A9525" s="224" t="str">
        <f t="shared" si="2851"/>
        <v/>
      </c>
      <c r="B9525" s="222" t="str">
        <f t="shared" si="2854"/>
        <v/>
      </c>
      <c r="C9525" s="223"/>
      <c r="D9525" s="224" t="str">
        <f t="shared" si="2852"/>
        <v/>
      </c>
      <c r="E9525" s="225"/>
      <c r="F9525" s="227">
        <f t="shared" si="2853"/>
        <v>0</v>
      </c>
      <c r="G9525" s="286">
        <f t="shared" si="2855"/>
        <v>0</v>
      </c>
    </row>
    <row r="9526" spans="1:7" ht="24" customHeight="1" x14ac:dyDescent="0.2">
      <c r="A9526" s="287"/>
      <c r="D9526" s="97"/>
      <c r="E9526" s="98"/>
      <c r="F9526" s="273" t="s">
        <v>31</v>
      </c>
      <c r="G9526" s="288">
        <f>SUBTOTAL(9,G9512:G9525)</f>
        <v>0</v>
      </c>
    </row>
    <row r="9527" spans="1:7" ht="24" customHeight="1" x14ac:dyDescent="0.2">
      <c r="A9527" s="287"/>
      <c r="C9527" s="107" t="s">
        <v>605</v>
      </c>
      <c r="D9527" s="97"/>
      <c r="E9527" s="98"/>
      <c r="G9527" s="289"/>
    </row>
    <row r="9528" spans="1:7" s="229" customFormat="1" ht="24" customHeight="1" x14ac:dyDescent="0.2">
      <c r="A9528" s="224" t="str">
        <f t="shared" ref="A9528:A9535" si="2856">IFERROR(VLOOKUP(C9528,Tabla_Insumos,4,FALSE),"")</f>
        <v/>
      </c>
      <c r="B9528" s="222">
        <f t="shared" ref="B9528:B9535" si="2857">IFERROR(VLOOKUP(A9528,Tabla_Indices,5,FALSE),"")</f>
        <v>0</v>
      </c>
      <c r="C9528" s="223"/>
      <c r="D9528" s="224" t="str">
        <f t="shared" ref="D9528:D9535" si="2858">IFERROR(VLOOKUP(C9528,Tabla_Insumos,2,FALSE),"")</f>
        <v/>
      </c>
      <c r="E9528" s="225"/>
      <c r="F9528" s="228">
        <f t="shared" ref="F9528:F9535" si="2859">IFERROR(VLOOKUP(C9528,Tabla_Insumos,3,FALSE),0)</f>
        <v>0</v>
      </c>
      <c r="G9528" s="286">
        <f>ROUND(E9528*F9528,2)</f>
        <v>0</v>
      </c>
    </row>
    <row r="9529" spans="1:7" s="229" customFormat="1" ht="24" customHeight="1" x14ac:dyDescent="0.2">
      <c r="A9529" s="224" t="str">
        <f t="shared" si="2856"/>
        <v/>
      </c>
      <c r="B9529" s="222">
        <f t="shared" si="2857"/>
        <v>0</v>
      </c>
      <c r="C9529" s="223"/>
      <c r="D9529" s="224" t="str">
        <f t="shared" si="2858"/>
        <v/>
      </c>
      <c r="E9529" s="225"/>
      <c r="F9529" s="228">
        <f t="shared" si="2859"/>
        <v>0</v>
      </c>
      <c r="G9529" s="286">
        <f>ROUND(E9529*F9529,2)</f>
        <v>0</v>
      </c>
    </row>
    <row r="9530" spans="1:7" s="229" customFormat="1" ht="24" customHeight="1" x14ac:dyDescent="0.2">
      <c r="A9530" s="224" t="str">
        <f t="shared" si="2856"/>
        <v/>
      </c>
      <c r="B9530" s="222">
        <f t="shared" si="2857"/>
        <v>0</v>
      </c>
      <c r="C9530" s="223"/>
      <c r="D9530" s="224" t="str">
        <f t="shared" si="2858"/>
        <v/>
      </c>
      <c r="E9530" s="225"/>
      <c r="F9530" s="228">
        <f t="shared" si="2859"/>
        <v>0</v>
      </c>
      <c r="G9530" s="286">
        <f t="shared" ref="G9530:G9535" si="2860">ROUND(E9530*F9530,2)</f>
        <v>0</v>
      </c>
    </row>
    <row r="9531" spans="1:7" s="229" customFormat="1" ht="24" customHeight="1" x14ac:dyDescent="0.2">
      <c r="A9531" s="224" t="str">
        <f t="shared" si="2856"/>
        <v/>
      </c>
      <c r="B9531" s="222">
        <f t="shared" si="2857"/>
        <v>0</v>
      </c>
      <c r="C9531" s="223"/>
      <c r="D9531" s="224" t="str">
        <f t="shared" si="2858"/>
        <v/>
      </c>
      <c r="E9531" s="225"/>
      <c r="F9531" s="228">
        <f t="shared" si="2859"/>
        <v>0</v>
      </c>
      <c r="G9531" s="286">
        <f t="shared" si="2860"/>
        <v>0</v>
      </c>
    </row>
    <row r="9532" spans="1:7" s="229" customFormat="1" ht="24" customHeight="1" x14ac:dyDescent="0.2">
      <c r="A9532" s="224" t="str">
        <f t="shared" si="2856"/>
        <v/>
      </c>
      <c r="B9532" s="222">
        <f t="shared" si="2857"/>
        <v>0</v>
      </c>
      <c r="C9532" s="223"/>
      <c r="D9532" s="224" t="str">
        <f t="shared" si="2858"/>
        <v/>
      </c>
      <c r="E9532" s="225"/>
      <c r="F9532" s="226">
        <f t="shared" si="2859"/>
        <v>0</v>
      </c>
      <c r="G9532" s="286">
        <f t="shared" si="2860"/>
        <v>0</v>
      </c>
    </row>
    <row r="9533" spans="1:7" s="229" customFormat="1" ht="24" customHeight="1" x14ac:dyDescent="0.2">
      <c r="A9533" s="224" t="str">
        <f t="shared" si="2856"/>
        <v/>
      </c>
      <c r="B9533" s="222">
        <f t="shared" si="2857"/>
        <v>0</v>
      </c>
      <c r="C9533" s="223"/>
      <c r="D9533" s="224" t="str">
        <f t="shared" si="2858"/>
        <v/>
      </c>
      <c r="E9533" s="225"/>
      <c r="F9533" s="226">
        <f t="shared" si="2859"/>
        <v>0</v>
      </c>
      <c r="G9533" s="286">
        <f t="shared" si="2860"/>
        <v>0</v>
      </c>
    </row>
    <row r="9534" spans="1:7" s="229" customFormat="1" ht="24" customHeight="1" x14ac:dyDescent="0.2">
      <c r="A9534" s="224" t="str">
        <f t="shared" si="2856"/>
        <v/>
      </c>
      <c r="B9534" s="222">
        <f t="shared" si="2857"/>
        <v>0</v>
      </c>
      <c r="C9534" s="223"/>
      <c r="D9534" s="224" t="str">
        <f t="shared" si="2858"/>
        <v/>
      </c>
      <c r="E9534" s="225"/>
      <c r="F9534" s="226">
        <f t="shared" si="2859"/>
        <v>0</v>
      </c>
      <c r="G9534" s="286">
        <f t="shared" si="2860"/>
        <v>0</v>
      </c>
    </row>
    <row r="9535" spans="1:7" s="229" customFormat="1" ht="24" customHeight="1" x14ac:dyDescent="0.2">
      <c r="A9535" s="224" t="str">
        <f t="shared" si="2856"/>
        <v/>
      </c>
      <c r="B9535" s="222">
        <f t="shared" si="2857"/>
        <v>0</v>
      </c>
      <c r="C9535" s="223"/>
      <c r="D9535" s="224" t="str">
        <f t="shared" si="2858"/>
        <v/>
      </c>
      <c r="E9535" s="225"/>
      <c r="F9535" s="226">
        <f t="shared" si="2859"/>
        <v>0</v>
      </c>
      <c r="G9535" s="286">
        <f t="shared" si="2860"/>
        <v>0</v>
      </c>
    </row>
    <row r="9536" spans="1:7" ht="24" customHeight="1" x14ac:dyDescent="0.2">
      <c r="A9536" s="287"/>
      <c r="D9536" s="97"/>
      <c r="E9536" s="98"/>
      <c r="F9536" s="273" t="s">
        <v>32</v>
      </c>
      <c r="G9536" s="288">
        <f>SUBTOTAL(9,G9528:G9535)</f>
        <v>0</v>
      </c>
    </row>
    <row r="9537" spans="1:7" ht="24" customHeight="1" x14ac:dyDescent="0.2">
      <c r="A9537" s="287"/>
      <c r="C9537" s="107" t="s">
        <v>606</v>
      </c>
      <c r="D9537" s="97"/>
      <c r="E9537" s="98"/>
      <c r="G9537" s="289"/>
    </row>
    <row r="9538" spans="1:7" s="229" customFormat="1" ht="24" customHeight="1" x14ac:dyDescent="0.2">
      <c r="A9538" s="224" t="str">
        <f t="shared" ref="A9538:A9546" si="2861">IFERROR(VLOOKUP(C9538,Tabla_Insumos,4,FALSE),"")</f>
        <v/>
      </c>
      <c r="B9538" s="222" t="str">
        <f t="shared" ref="B9538:B9546" si="2862">IFERROR(VLOOKUP(C9538,Tabla_Insumos,5,FALSE),"")</f>
        <v/>
      </c>
      <c r="C9538" s="223"/>
      <c r="D9538" s="224" t="str">
        <f t="shared" ref="D9538:D9546" si="2863">IFERROR(VLOOKUP(C9538,Tabla_Insumos,2,FALSE),"")</f>
        <v/>
      </c>
      <c r="E9538" s="225"/>
      <c r="F9538" s="226">
        <f t="shared" ref="F9538:F9546" si="2864">IFERROR(VLOOKUP(C9538,Tabla_Insumos,3,FALSE),0)</f>
        <v>0</v>
      </c>
      <c r="G9538" s="286">
        <f t="shared" ref="G9538:G9546" si="2865">ROUND(E9538*F9538,2)</f>
        <v>0</v>
      </c>
    </row>
    <row r="9539" spans="1:7" s="229" customFormat="1" ht="24" customHeight="1" x14ac:dyDescent="0.2">
      <c r="A9539" s="224" t="str">
        <f t="shared" si="2861"/>
        <v/>
      </c>
      <c r="B9539" s="222" t="str">
        <f t="shared" si="2862"/>
        <v/>
      </c>
      <c r="C9539" s="223"/>
      <c r="D9539" s="224" t="str">
        <f t="shared" si="2863"/>
        <v/>
      </c>
      <c r="E9539" s="225"/>
      <c r="F9539" s="226">
        <f t="shared" si="2864"/>
        <v>0</v>
      </c>
      <c r="G9539" s="286">
        <f t="shared" si="2865"/>
        <v>0</v>
      </c>
    </row>
    <row r="9540" spans="1:7" s="229" customFormat="1" ht="24" customHeight="1" x14ac:dyDescent="0.2">
      <c r="A9540" s="224" t="str">
        <f t="shared" si="2861"/>
        <v/>
      </c>
      <c r="B9540" s="222" t="str">
        <f t="shared" si="2862"/>
        <v/>
      </c>
      <c r="C9540" s="223"/>
      <c r="D9540" s="224" t="str">
        <f t="shared" si="2863"/>
        <v/>
      </c>
      <c r="E9540" s="225"/>
      <c r="F9540" s="226">
        <f t="shared" si="2864"/>
        <v>0</v>
      </c>
      <c r="G9540" s="286">
        <f t="shared" si="2865"/>
        <v>0</v>
      </c>
    </row>
    <row r="9541" spans="1:7" s="229" customFormat="1" ht="24" customHeight="1" x14ac:dyDescent="0.2">
      <c r="A9541" s="224" t="str">
        <f t="shared" si="2861"/>
        <v/>
      </c>
      <c r="B9541" s="222" t="str">
        <f t="shared" si="2862"/>
        <v/>
      </c>
      <c r="C9541" s="223"/>
      <c r="D9541" s="224" t="str">
        <f t="shared" si="2863"/>
        <v/>
      </c>
      <c r="E9541" s="225"/>
      <c r="F9541" s="226">
        <f t="shared" si="2864"/>
        <v>0</v>
      </c>
      <c r="G9541" s="286">
        <f t="shared" si="2865"/>
        <v>0</v>
      </c>
    </row>
    <row r="9542" spans="1:7" s="229" customFormat="1" ht="24" customHeight="1" x14ac:dyDescent="0.2">
      <c r="A9542" s="224" t="str">
        <f t="shared" si="2861"/>
        <v/>
      </c>
      <c r="B9542" s="222" t="str">
        <f t="shared" si="2862"/>
        <v/>
      </c>
      <c r="C9542" s="223"/>
      <c r="D9542" s="224" t="str">
        <f t="shared" si="2863"/>
        <v/>
      </c>
      <c r="E9542" s="225"/>
      <c r="F9542" s="226">
        <f t="shared" si="2864"/>
        <v>0</v>
      </c>
      <c r="G9542" s="286">
        <f t="shared" si="2865"/>
        <v>0</v>
      </c>
    </row>
    <row r="9543" spans="1:7" s="229" customFormat="1" ht="24" customHeight="1" x14ac:dyDescent="0.2">
      <c r="A9543" s="224" t="str">
        <f t="shared" si="2861"/>
        <v/>
      </c>
      <c r="B9543" s="222" t="str">
        <f t="shared" si="2862"/>
        <v/>
      </c>
      <c r="C9543" s="223"/>
      <c r="D9543" s="224" t="str">
        <f t="shared" si="2863"/>
        <v/>
      </c>
      <c r="E9543" s="225"/>
      <c r="F9543" s="226">
        <f t="shared" si="2864"/>
        <v>0</v>
      </c>
      <c r="G9543" s="286">
        <f t="shared" si="2865"/>
        <v>0</v>
      </c>
    </row>
    <row r="9544" spans="1:7" s="229" customFormat="1" ht="24" customHeight="1" x14ac:dyDescent="0.2">
      <c r="A9544" s="224" t="str">
        <f t="shared" si="2861"/>
        <v/>
      </c>
      <c r="B9544" s="222" t="str">
        <f t="shared" si="2862"/>
        <v/>
      </c>
      <c r="C9544" s="223"/>
      <c r="D9544" s="224" t="str">
        <f t="shared" si="2863"/>
        <v/>
      </c>
      <c r="E9544" s="225"/>
      <c r="F9544" s="226">
        <f t="shared" si="2864"/>
        <v>0</v>
      </c>
      <c r="G9544" s="286">
        <f t="shared" si="2865"/>
        <v>0</v>
      </c>
    </row>
    <row r="9545" spans="1:7" s="229" customFormat="1" ht="24" customHeight="1" x14ac:dyDescent="0.2">
      <c r="A9545" s="224" t="str">
        <f t="shared" si="2861"/>
        <v/>
      </c>
      <c r="B9545" s="222" t="str">
        <f t="shared" si="2862"/>
        <v/>
      </c>
      <c r="C9545" s="223"/>
      <c r="D9545" s="224" t="str">
        <f t="shared" si="2863"/>
        <v/>
      </c>
      <c r="E9545" s="225"/>
      <c r="F9545" s="226">
        <f t="shared" si="2864"/>
        <v>0</v>
      </c>
      <c r="G9545" s="286">
        <f t="shared" si="2865"/>
        <v>0</v>
      </c>
    </row>
    <row r="9546" spans="1:7" s="229" customFormat="1" ht="24" customHeight="1" x14ac:dyDescent="0.2">
      <c r="A9546" s="224" t="str">
        <f t="shared" si="2861"/>
        <v/>
      </c>
      <c r="B9546" s="222" t="str">
        <f t="shared" si="2862"/>
        <v/>
      </c>
      <c r="C9546" s="223"/>
      <c r="D9546" s="224" t="str">
        <f t="shared" si="2863"/>
        <v/>
      </c>
      <c r="E9546" s="225"/>
      <c r="F9546" s="226">
        <f t="shared" si="2864"/>
        <v>0</v>
      </c>
      <c r="G9546" s="286">
        <f t="shared" si="2865"/>
        <v>0</v>
      </c>
    </row>
    <row r="9547" spans="1:7" ht="24" customHeight="1" x14ac:dyDescent="0.2">
      <c r="A9547" s="290"/>
      <c r="B9547" s="97"/>
      <c r="D9547" s="97"/>
      <c r="E9547" s="98"/>
      <c r="F9547" s="273" t="s">
        <v>33</v>
      </c>
      <c r="G9547" s="288">
        <f>SUBTOTAL(9,G9538:G9546)</f>
        <v>0</v>
      </c>
    </row>
    <row r="9548" spans="1:7" ht="24" customHeight="1" x14ac:dyDescent="0.2">
      <c r="A9548" s="291"/>
      <c r="B9548" s="97"/>
      <c r="D9548" s="97"/>
      <c r="E9548" s="98"/>
      <c r="G9548" s="289"/>
    </row>
    <row r="9549" spans="1:7" ht="24" customHeight="1" x14ac:dyDescent="0.2">
      <c r="A9549" s="292" t="str">
        <f>B9507</f>
        <v/>
      </c>
      <c r="B9549" s="293" t="str">
        <f>C9507</f>
        <v/>
      </c>
      <c r="C9549" s="104"/>
      <c r="D9549" s="104" t="s">
        <v>34</v>
      </c>
      <c r="E9549" s="105"/>
      <c r="F9549" s="295" t="s">
        <v>35</v>
      </c>
      <c r="G9549" s="294">
        <f>SUBTOTAL(9,G9512:G9548)</f>
        <v>0</v>
      </c>
    </row>
    <row r="9551" spans="1:7" ht="24" customHeight="1" x14ac:dyDescent="0.2">
      <c r="A9551" s="274" t="s">
        <v>37</v>
      </c>
      <c r="B9551" s="275"/>
      <c r="C9551" s="275"/>
      <c r="D9551" s="275"/>
      <c r="E9551" s="275"/>
      <c r="F9551" s="275"/>
      <c r="G9551" s="276"/>
    </row>
    <row r="9552" spans="1:7" ht="24" customHeight="1" x14ac:dyDescent="0.2">
      <c r="A9552" s="277" t="s">
        <v>602</v>
      </c>
      <c r="B9552" s="93" t="str">
        <f>Comitente</f>
        <v>DIRECCION PROVINCIAL DE ESPACIOS VERDES</v>
      </c>
      <c r="C9552" s="89"/>
      <c r="D9552" s="94"/>
      <c r="E9552" s="94"/>
      <c r="F9552" s="95"/>
      <c r="G9552" s="278"/>
    </row>
    <row r="9553" spans="1:123" ht="24" customHeight="1" x14ac:dyDescent="0.2">
      <c r="A9553" s="277" t="s">
        <v>603</v>
      </c>
      <c r="B9553" s="93">
        <f>Contratista</f>
        <v>0</v>
      </c>
      <c r="C9553" s="90"/>
      <c r="D9553" s="90"/>
      <c r="E9553" s="90"/>
      <c r="F9553" s="96"/>
      <c r="G9553" s="279"/>
    </row>
    <row r="9554" spans="1:123" ht="24" customHeight="1" x14ac:dyDescent="0.2">
      <c r="A9554" s="277" t="s">
        <v>24</v>
      </c>
      <c r="B9554" s="93" t="str">
        <f>Obra</f>
        <v>EXTRACCION DE MANGRULLO EXISTENTE, PROVISION DE NUEVO MANGRULLO Y REFUNCIONALIZACION DE JUEGOS DE NIÑOS EN PARQUE DE MAYO</v>
      </c>
      <c r="C9554" s="90"/>
      <c r="D9554" s="90"/>
      <c r="E9554" s="90"/>
      <c r="F9554" s="96" t="s">
        <v>38</v>
      </c>
      <c r="G9554" s="280">
        <f>Fecha_Base</f>
        <v>44865</v>
      </c>
    </row>
    <row r="9555" spans="1:123" ht="24" customHeight="1" x14ac:dyDescent="0.2">
      <c r="A9555" s="281" t="s">
        <v>601</v>
      </c>
      <c r="B9555" s="91" t="str">
        <f>Ubicación</f>
        <v>CAPITAL</v>
      </c>
      <c r="C9555" s="91"/>
      <c r="D9555" s="97"/>
      <c r="E9555" s="98"/>
      <c r="G9555" s="282"/>
    </row>
    <row r="9556" spans="1:123" ht="24" customHeight="1" x14ac:dyDescent="0.2">
      <c r="A9556" s="281" t="s">
        <v>39</v>
      </c>
      <c r="B9556" s="100" t="str">
        <f>IFERROR(VALUE(LEFT(B9557,FIND(".",B9557)-1)),"")</f>
        <v/>
      </c>
      <c r="C9556" s="92" t="str">
        <f>IFERROR(VLOOKUP(B9556,Tabla_CyP,2,FALSE),"")</f>
        <v/>
      </c>
      <c r="E9556" s="98"/>
      <c r="G9556" s="282"/>
    </row>
    <row r="9557" spans="1:123" ht="24" customHeight="1" x14ac:dyDescent="0.2">
      <c r="A9557" s="281" t="s">
        <v>25</v>
      </c>
      <c r="B9557" s="101" t="str">
        <f>IFERROR(VLOOKUP(COUNTIF($A$1:A9557,"ANALISIS DE PRECIOS"),Tabla_NumeroItem,2,FALSE),"")</f>
        <v/>
      </c>
      <c r="C9557" s="92" t="str">
        <f>IFERROR(VLOOKUP(B9557,Tabla_CyP,2,FALSE),"")</f>
        <v/>
      </c>
      <c r="D9557" s="97"/>
      <c r="E9557" s="98"/>
      <c r="F9557" s="96" t="s">
        <v>26</v>
      </c>
      <c r="G9557" s="283" t="str">
        <f>IFERROR(VLOOKUP(B9557,Tabla_CyP,4,FALSE),"")</f>
        <v/>
      </c>
    </row>
    <row r="9558" spans="1:123" ht="24" customHeight="1" x14ac:dyDescent="0.2">
      <c r="A9558" s="281"/>
      <c r="B9558" s="91"/>
      <c r="D9558" s="97"/>
      <c r="E9558" s="98"/>
      <c r="G9558" s="282"/>
    </row>
    <row r="9559" spans="1:123" ht="24" customHeight="1" x14ac:dyDescent="0.2">
      <c r="A9559" s="334" t="s">
        <v>507</v>
      </c>
      <c r="B9559" s="335"/>
      <c r="C9559" s="336" t="s">
        <v>0</v>
      </c>
      <c r="D9559" s="336" t="s">
        <v>27</v>
      </c>
      <c r="E9559" s="338" t="s">
        <v>28</v>
      </c>
      <c r="F9559" s="340" t="s">
        <v>29</v>
      </c>
      <c r="G9559" s="340" t="s">
        <v>30</v>
      </c>
    </row>
    <row r="9560" spans="1:123" s="97" customFormat="1" ht="24" customHeight="1" x14ac:dyDescent="0.2">
      <c r="A9560" s="102" t="s">
        <v>508</v>
      </c>
      <c r="B9560" s="102" t="s">
        <v>509</v>
      </c>
      <c r="C9560" s="337"/>
      <c r="D9560" s="337"/>
      <c r="E9560" s="339"/>
      <c r="F9560" s="341"/>
      <c r="G9560" s="341"/>
      <c r="H9560" s="230"/>
      <c r="I9560" s="230"/>
      <c r="J9560" s="230"/>
      <c r="K9560" s="230"/>
      <c r="L9560" s="230"/>
      <c r="M9560" s="230"/>
      <c r="N9560" s="230"/>
      <c r="O9560" s="230"/>
      <c r="P9560" s="230"/>
      <c r="Q9560" s="230"/>
      <c r="R9560" s="230"/>
      <c r="S9560" s="230"/>
      <c r="T9560" s="230"/>
      <c r="U9560" s="230"/>
      <c r="V9560" s="230"/>
      <c r="W9560" s="230"/>
      <c r="X9560" s="230"/>
      <c r="Y9560" s="230"/>
      <c r="Z9560" s="230"/>
      <c r="AA9560" s="230"/>
      <c r="AB9560" s="230"/>
      <c r="AC9560" s="230"/>
      <c r="AD9560" s="230"/>
      <c r="AE9560" s="230"/>
      <c r="AF9560" s="230"/>
      <c r="AG9560" s="230"/>
      <c r="AH9560" s="230"/>
      <c r="AI9560" s="230"/>
      <c r="AJ9560" s="230"/>
      <c r="AK9560" s="230"/>
      <c r="AL9560" s="230"/>
      <c r="AM9560" s="230"/>
      <c r="AN9560" s="230"/>
      <c r="AO9560" s="230"/>
      <c r="AP9560" s="230"/>
      <c r="AQ9560" s="230"/>
      <c r="AR9560" s="230"/>
      <c r="AS9560" s="230"/>
      <c r="AT9560" s="230"/>
      <c r="AU9560" s="230"/>
      <c r="AV9560" s="230"/>
      <c r="AW9560" s="230"/>
      <c r="AX9560" s="230"/>
      <c r="AY9560" s="230"/>
      <c r="AZ9560" s="230"/>
      <c r="BA9560" s="230"/>
      <c r="BB9560" s="230"/>
      <c r="BC9560" s="230"/>
      <c r="BD9560" s="230"/>
      <c r="BE9560" s="230"/>
      <c r="BF9560" s="230"/>
      <c r="BG9560" s="230"/>
      <c r="BH9560" s="230"/>
      <c r="BI9560" s="230"/>
      <c r="BJ9560" s="230"/>
      <c r="BK9560" s="230"/>
      <c r="BL9560" s="230"/>
      <c r="BM9560" s="230"/>
      <c r="BN9560" s="230"/>
      <c r="BO9560" s="230"/>
      <c r="BP9560" s="230"/>
      <c r="BQ9560" s="230"/>
      <c r="BR9560" s="230"/>
      <c r="BS9560" s="230"/>
      <c r="BT9560" s="230"/>
      <c r="BU9560" s="230"/>
      <c r="BV9560" s="230"/>
      <c r="BW9560" s="230"/>
      <c r="BX9560" s="230"/>
      <c r="BY9560" s="230"/>
      <c r="BZ9560" s="230"/>
      <c r="CA9560" s="230"/>
      <c r="CB9560" s="230"/>
      <c r="CC9560" s="230"/>
      <c r="CD9560" s="230"/>
      <c r="CE9560" s="230"/>
      <c r="CF9560" s="230"/>
      <c r="CG9560" s="230"/>
      <c r="CH9560" s="230"/>
      <c r="CI9560" s="230"/>
      <c r="CJ9560" s="230"/>
      <c r="CK9560" s="230"/>
      <c r="CL9560" s="230"/>
      <c r="CM9560" s="230"/>
      <c r="CN9560" s="230"/>
      <c r="CO9560" s="230"/>
      <c r="CP9560" s="230"/>
      <c r="CQ9560" s="230"/>
      <c r="CR9560" s="230"/>
      <c r="CS9560" s="230"/>
      <c r="CT9560" s="230"/>
      <c r="CU9560" s="230"/>
      <c r="CV9560" s="230"/>
      <c r="CW9560" s="230"/>
      <c r="CX9560" s="230"/>
      <c r="CY9560" s="230"/>
      <c r="CZ9560" s="230"/>
      <c r="DA9560" s="230"/>
      <c r="DB9560" s="230"/>
      <c r="DC9560" s="230"/>
      <c r="DD9560" s="230"/>
      <c r="DE9560" s="230"/>
      <c r="DF9560" s="230"/>
      <c r="DG9560" s="230"/>
      <c r="DH9560" s="230"/>
      <c r="DI9560" s="230"/>
      <c r="DJ9560" s="230"/>
      <c r="DK9560" s="230"/>
      <c r="DL9560" s="230"/>
      <c r="DM9560" s="230"/>
      <c r="DN9560" s="230"/>
      <c r="DO9560" s="230"/>
      <c r="DP9560" s="230"/>
      <c r="DQ9560" s="230"/>
      <c r="DR9560" s="230"/>
      <c r="DS9560" s="230"/>
    </row>
    <row r="9561" spans="1:123" ht="24" customHeight="1" x14ac:dyDescent="0.2">
      <c r="A9561" s="284"/>
      <c r="B9561" s="103"/>
      <c r="C9561" s="143" t="s">
        <v>604</v>
      </c>
      <c r="D9561" s="104"/>
      <c r="E9561" s="105"/>
      <c r="F9561" s="106"/>
      <c r="G9561" s="285"/>
    </row>
    <row r="9562" spans="1:123" s="229" customFormat="1" ht="24" customHeight="1" x14ac:dyDescent="0.2">
      <c r="A9562" s="224" t="str">
        <f t="shared" ref="A9562:A9575" si="2866">IFERROR(VLOOKUP(C9562,Tabla_Insumos,4,FALSE),"")</f>
        <v/>
      </c>
      <c r="B9562" s="222" t="str">
        <f>IFERROR(VLOOKUP(C9562,Tabla_Insumos,5,FALSE),"")</f>
        <v/>
      </c>
      <c r="C9562" s="223"/>
      <c r="D9562" s="224" t="str">
        <f t="shared" ref="D9562:D9575" si="2867">IFERROR(VLOOKUP(C9562,Tabla_Insumos,2,FALSE),"")</f>
        <v/>
      </c>
      <c r="E9562" s="225"/>
      <c r="F9562" s="226">
        <f t="shared" ref="F9562:F9575" si="2868">IFERROR(VLOOKUP(C9562,Tabla_Insumos,3,FALSE),0)</f>
        <v>0</v>
      </c>
      <c r="G9562" s="286">
        <f>ROUND(E9562*F9562,2)</f>
        <v>0</v>
      </c>
    </row>
    <row r="9563" spans="1:123" s="229" customFormat="1" ht="24" customHeight="1" x14ac:dyDescent="0.2">
      <c r="A9563" s="224" t="str">
        <f t="shared" si="2866"/>
        <v/>
      </c>
      <c r="B9563" s="222" t="str">
        <f t="shared" ref="B9563:B9575" si="2869">IFERROR(VLOOKUP(C9563,Tabla_Insumos,5,FALSE),"")</f>
        <v/>
      </c>
      <c r="C9563" s="223"/>
      <c r="D9563" s="224" t="str">
        <f t="shared" si="2867"/>
        <v/>
      </c>
      <c r="E9563" s="225"/>
      <c r="F9563" s="226">
        <f t="shared" si="2868"/>
        <v>0</v>
      </c>
      <c r="G9563" s="286">
        <f t="shared" ref="G9563:G9575" si="2870">ROUND(E9563*F9563,2)</f>
        <v>0</v>
      </c>
    </row>
    <row r="9564" spans="1:123" s="229" customFormat="1" ht="24" customHeight="1" x14ac:dyDescent="0.2">
      <c r="A9564" s="224" t="str">
        <f t="shared" si="2866"/>
        <v/>
      </c>
      <c r="B9564" s="222" t="str">
        <f t="shared" si="2869"/>
        <v/>
      </c>
      <c r="C9564" s="223"/>
      <c r="D9564" s="224" t="str">
        <f t="shared" si="2867"/>
        <v/>
      </c>
      <c r="E9564" s="225"/>
      <c r="F9564" s="226">
        <f t="shared" si="2868"/>
        <v>0</v>
      </c>
      <c r="G9564" s="286">
        <f t="shared" si="2870"/>
        <v>0</v>
      </c>
    </row>
    <row r="9565" spans="1:123" s="229" customFormat="1" ht="24" customHeight="1" x14ac:dyDescent="0.2">
      <c r="A9565" s="224" t="str">
        <f t="shared" si="2866"/>
        <v/>
      </c>
      <c r="B9565" s="222" t="str">
        <f t="shared" si="2869"/>
        <v/>
      </c>
      <c r="C9565" s="223"/>
      <c r="D9565" s="224" t="str">
        <f t="shared" si="2867"/>
        <v/>
      </c>
      <c r="E9565" s="225"/>
      <c r="F9565" s="226">
        <f t="shared" si="2868"/>
        <v>0</v>
      </c>
      <c r="G9565" s="286">
        <f t="shared" si="2870"/>
        <v>0</v>
      </c>
    </row>
    <row r="9566" spans="1:123" s="229" customFormat="1" ht="24" customHeight="1" x14ac:dyDescent="0.2">
      <c r="A9566" s="224" t="str">
        <f t="shared" si="2866"/>
        <v/>
      </c>
      <c r="B9566" s="222" t="str">
        <f t="shared" si="2869"/>
        <v/>
      </c>
      <c r="C9566" s="223"/>
      <c r="D9566" s="224" t="str">
        <f t="shared" si="2867"/>
        <v/>
      </c>
      <c r="E9566" s="225"/>
      <c r="F9566" s="226">
        <f t="shared" si="2868"/>
        <v>0</v>
      </c>
      <c r="G9566" s="286">
        <f t="shared" si="2870"/>
        <v>0</v>
      </c>
    </row>
    <row r="9567" spans="1:123" s="229" customFormat="1" ht="24" customHeight="1" x14ac:dyDescent="0.2">
      <c r="A9567" s="224" t="str">
        <f t="shared" si="2866"/>
        <v/>
      </c>
      <c r="B9567" s="222" t="str">
        <f t="shared" si="2869"/>
        <v/>
      </c>
      <c r="C9567" s="223"/>
      <c r="D9567" s="224" t="str">
        <f t="shared" si="2867"/>
        <v/>
      </c>
      <c r="E9567" s="225"/>
      <c r="F9567" s="226">
        <f t="shared" si="2868"/>
        <v>0</v>
      </c>
      <c r="G9567" s="286">
        <f t="shared" si="2870"/>
        <v>0</v>
      </c>
    </row>
    <row r="9568" spans="1:123" s="229" customFormat="1" ht="24" customHeight="1" x14ac:dyDescent="0.2">
      <c r="A9568" s="224" t="str">
        <f t="shared" si="2866"/>
        <v/>
      </c>
      <c r="B9568" s="222" t="str">
        <f t="shared" si="2869"/>
        <v/>
      </c>
      <c r="C9568" s="223"/>
      <c r="D9568" s="224" t="str">
        <f t="shared" si="2867"/>
        <v/>
      </c>
      <c r="E9568" s="225"/>
      <c r="F9568" s="226">
        <f t="shared" si="2868"/>
        <v>0</v>
      </c>
      <c r="G9568" s="286">
        <f t="shared" si="2870"/>
        <v>0</v>
      </c>
    </row>
    <row r="9569" spans="1:7" s="229" customFormat="1" ht="24" customHeight="1" x14ac:dyDescent="0.2">
      <c r="A9569" s="224" t="str">
        <f t="shared" si="2866"/>
        <v/>
      </c>
      <c r="B9569" s="222" t="str">
        <f t="shared" si="2869"/>
        <v/>
      </c>
      <c r="C9569" s="223"/>
      <c r="D9569" s="224" t="str">
        <f t="shared" si="2867"/>
        <v/>
      </c>
      <c r="E9569" s="225"/>
      <c r="F9569" s="226">
        <f t="shared" si="2868"/>
        <v>0</v>
      </c>
      <c r="G9569" s="286">
        <f t="shared" si="2870"/>
        <v>0</v>
      </c>
    </row>
    <row r="9570" spans="1:7" s="229" customFormat="1" ht="24" customHeight="1" x14ac:dyDescent="0.2">
      <c r="A9570" s="224" t="str">
        <f t="shared" si="2866"/>
        <v/>
      </c>
      <c r="B9570" s="222" t="str">
        <f t="shared" si="2869"/>
        <v/>
      </c>
      <c r="C9570" s="223"/>
      <c r="D9570" s="224" t="str">
        <f t="shared" si="2867"/>
        <v/>
      </c>
      <c r="E9570" s="225"/>
      <c r="F9570" s="226">
        <f t="shared" si="2868"/>
        <v>0</v>
      </c>
      <c r="G9570" s="286">
        <f t="shared" si="2870"/>
        <v>0</v>
      </c>
    </row>
    <row r="9571" spans="1:7" s="229" customFormat="1" ht="24" customHeight="1" x14ac:dyDescent="0.2">
      <c r="A9571" s="224" t="str">
        <f t="shared" si="2866"/>
        <v/>
      </c>
      <c r="B9571" s="222" t="str">
        <f t="shared" si="2869"/>
        <v/>
      </c>
      <c r="C9571" s="223"/>
      <c r="D9571" s="224" t="str">
        <f t="shared" si="2867"/>
        <v/>
      </c>
      <c r="E9571" s="225"/>
      <c r="F9571" s="226">
        <f t="shared" si="2868"/>
        <v>0</v>
      </c>
      <c r="G9571" s="286">
        <f t="shared" si="2870"/>
        <v>0</v>
      </c>
    </row>
    <row r="9572" spans="1:7" s="229" customFormat="1" ht="24" customHeight="1" x14ac:dyDescent="0.2">
      <c r="A9572" s="224" t="str">
        <f t="shared" si="2866"/>
        <v/>
      </c>
      <c r="B9572" s="222" t="str">
        <f t="shared" si="2869"/>
        <v/>
      </c>
      <c r="C9572" s="223"/>
      <c r="D9572" s="224" t="str">
        <f t="shared" si="2867"/>
        <v/>
      </c>
      <c r="E9572" s="225"/>
      <c r="F9572" s="226">
        <f t="shared" si="2868"/>
        <v>0</v>
      </c>
      <c r="G9572" s="286">
        <f t="shared" si="2870"/>
        <v>0</v>
      </c>
    </row>
    <row r="9573" spans="1:7" s="229" customFormat="1" ht="24" customHeight="1" x14ac:dyDescent="0.2">
      <c r="A9573" s="224" t="str">
        <f t="shared" si="2866"/>
        <v/>
      </c>
      <c r="B9573" s="222" t="str">
        <f t="shared" si="2869"/>
        <v/>
      </c>
      <c r="C9573" s="223"/>
      <c r="D9573" s="224" t="str">
        <f t="shared" si="2867"/>
        <v/>
      </c>
      <c r="E9573" s="225"/>
      <c r="F9573" s="226">
        <f t="shared" si="2868"/>
        <v>0</v>
      </c>
      <c r="G9573" s="286">
        <f t="shared" si="2870"/>
        <v>0</v>
      </c>
    </row>
    <row r="9574" spans="1:7" s="229" customFormat="1" ht="24" customHeight="1" x14ac:dyDescent="0.2">
      <c r="A9574" s="224" t="str">
        <f t="shared" si="2866"/>
        <v/>
      </c>
      <c r="B9574" s="222" t="str">
        <f t="shared" si="2869"/>
        <v/>
      </c>
      <c r="C9574" s="223"/>
      <c r="D9574" s="224" t="str">
        <f t="shared" si="2867"/>
        <v/>
      </c>
      <c r="E9574" s="225"/>
      <c r="F9574" s="226">
        <f t="shared" si="2868"/>
        <v>0</v>
      </c>
      <c r="G9574" s="286">
        <f t="shared" si="2870"/>
        <v>0</v>
      </c>
    </row>
    <row r="9575" spans="1:7" s="229" customFormat="1" ht="24" customHeight="1" x14ac:dyDescent="0.2">
      <c r="A9575" s="224" t="str">
        <f t="shared" si="2866"/>
        <v/>
      </c>
      <c r="B9575" s="222" t="str">
        <f t="shared" si="2869"/>
        <v/>
      </c>
      <c r="C9575" s="223"/>
      <c r="D9575" s="224" t="str">
        <f t="shared" si="2867"/>
        <v/>
      </c>
      <c r="E9575" s="225"/>
      <c r="F9575" s="227">
        <f t="shared" si="2868"/>
        <v>0</v>
      </c>
      <c r="G9575" s="286">
        <f t="shared" si="2870"/>
        <v>0</v>
      </c>
    </row>
    <row r="9576" spans="1:7" ht="24" customHeight="1" x14ac:dyDescent="0.2">
      <c r="A9576" s="287"/>
      <c r="D9576" s="97"/>
      <c r="E9576" s="98"/>
      <c r="F9576" s="273" t="s">
        <v>31</v>
      </c>
      <c r="G9576" s="288">
        <f>SUBTOTAL(9,G9562:G9575)</f>
        <v>0</v>
      </c>
    </row>
    <row r="9577" spans="1:7" ht="24" customHeight="1" x14ac:dyDescent="0.2">
      <c r="A9577" s="287"/>
      <c r="C9577" s="107" t="s">
        <v>605</v>
      </c>
      <c r="D9577" s="97"/>
      <c r="E9577" s="98"/>
      <c r="G9577" s="289"/>
    </row>
    <row r="9578" spans="1:7" s="229" customFormat="1" ht="24" customHeight="1" x14ac:dyDescent="0.2">
      <c r="A9578" s="224" t="str">
        <f t="shared" ref="A9578:A9585" si="2871">IFERROR(VLOOKUP(C9578,Tabla_Insumos,4,FALSE),"")</f>
        <v/>
      </c>
      <c r="B9578" s="222">
        <f t="shared" ref="B9578:B9585" si="2872">IFERROR(VLOOKUP(A9578,Tabla_Indices,5,FALSE),"")</f>
        <v>0</v>
      </c>
      <c r="C9578" s="223"/>
      <c r="D9578" s="224" t="str">
        <f t="shared" ref="D9578:D9585" si="2873">IFERROR(VLOOKUP(C9578,Tabla_Insumos,2,FALSE),"")</f>
        <v/>
      </c>
      <c r="E9578" s="225"/>
      <c r="F9578" s="228">
        <f t="shared" ref="F9578:F9585" si="2874">IFERROR(VLOOKUP(C9578,Tabla_Insumos,3,FALSE),0)</f>
        <v>0</v>
      </c>
      <c r="G9578" s="286">
        <f>ROUND(E9578*F9578,2)</f>
        <v>0</v>
      </c>
    </row>
    <row r="9579" spans="1:7" s="229" customFormat="1" ht="24" customHeight="1" x14ac:dyDescent="0.2">
      <c r="A9579" s="224" t="str">
        <f t="shared" si="2871"/>
        <v/>
      </c>
      <c r="B9579" s="222">
        <f t="shared" si="2872"/>
        <v>0</v>
      </c>
      <c r="C9579" s="223"/>
      <c r="D9579" s="224" t="str">
        <f t="shared" si="2873"/>
        <v/>
      </c>
      <c r="E9579" s="225"/>
      <c r="F9579" s="228">
        <f t="shared" si="2874"/>
        <v>0</v>
      </c>
      <c r="G9579" s="286">
        <f>ROUND(E9579*F9579,2)</f>
        <v>0</v>
      </c>
    </row>
    <row r="9580" spans="1:7" s="229" customFormat="1" ht="24" customHeight="1" x14ac:dyDescent="0.2">
      <c r="A9580" s="224" t="str">
        <f t="shared" si="2871"/>
        <v/>
      </c>
      <c r="B9580" s="222">
        <f t="shared" si="2872"/>
        <v>0</v>
      </c>
      <c r="C9580" s="223"/>
      <c r="D9580" s="224" t="str">
        <f t="shared" si="2873"/>
        <v/>
      </c>
      <c r="E9580" s="225"/>
      <c r="F9580" s="228">
        <f t="shared" si="2874"/>
        <v>0</v>
      </c>
      <c r="G9580" s="286">
        <f t="shared" ref="G9580:G9585" si="2875">ROUND(E9580*F9580,2)</f>
        <v>0</v>
      </c>
    </row>
    <row r="9581" spans="1:7" s="229" customFormat="1" ht="24" customHeight="1" x14ac:dyDescent="0.2">
      <c r="A9581" s="224" t="str">
        <f t="shared" si="2871"/>
        <v/>
      </c>
      <c r="B9581" s="222">
        <f t="shared" si="2872"/>
        <v>0</v>
      </c>
      <c r="C9581" s="223"/>
      <c r="D9581" s="224" t="str">
        <f t="shared" si="2873"/>
        <v/>
      </c>
      <c r="E9581" s="225"/>
      <c r="F9581" s="228">
        <f t="shared" si="2874"/>
        <v>0</v>
      </c>
      <c r="G9581" s="286">
        <f t="shared" si="2875"/>
        <v>0</v>
      </c>
    </row>
    <row r="9582" spans="1:7" s="229" customFormat="1" ht="24" customHeight="1" x14ac:dyDescent="0.2">
      <c r="A9582" s="224" t="str">
        <f t="shared" si="2871"/>
        <v/>
      </c>
      <c r="B9582" s="222">
        <f t="shared" si="2872"/>
        <v>0</v>
      </c>
      <c r="C9582" s="223"/>
      <c r="D9582" s="224" t="str">
        <f t="shared" si="2873"/>
        <v/>
      </c>
      <c r="E9582" s="225"/>
      <c r="F9582" s="226">
        <f t="shared" si="2874"/>
        <v>0</v>
      </c>
      <c r="G9582" s="286">
        <f t="shared" si="2875"/>
        <v>0</v>
      </c>
    </row>
    <row r="9583" spans="1:7" s="229" customFormat="1" ht="24" customHeight="1" x14ac:dyDescent="0.2">
      <c r="A9583" s="224" t="str">
        <f t="shared" si="2871"/>
        <v/>
      </c>
      <c r="B9583" s="222">
        <f t="shared" si="2872"/>
        <v>0</v>
      </c>
      <c r="C9583" s="223"/>
      <c r="D9583" s="224" t="str">
        <f t="shared" si="2873"/>
        <v/>
      </c>
      <c r="E9583" s="225"/>
      <c r="F9583" s="226">
        <f t="shared" si="2874"/>
        <v>0</v>
      </c>
      <c r="G9583" s="286">
        <f t="shared" si="2875"/>
        <v>0</v>
      </c>
    </row>
    <row r="9584" spans="1:7" s="229" customFormat="1" ht="24" customHeight="1" x14ac:dyDescent="0.2">
      <c r="A9584" s="224" t="str">
        <f t="shared" si="2871"/>
        <v/>
      </c>
      <c r="B9584" s="222">
        <f t="shared" si="2872"/>
        <v>0</v>
      </c>
      <c r="C9584" s="223"/>
      <c r="D9584" s="224" t="str">
        <f t="shared" si="2873"/>
        <v/>
      </c>
      <c r="E9584" s="225"/>
      <c r="F9584" s="226">
        <f t="shared" si="2874"/>
        <v>0</v>
      </c>
      <c r="G9584" s="286">
        <f t="shared" si="2875"/>
        <v>0</v>
      </c>
    </row>
    <row r="9585" spans="1:7" s="229" customFormat="1" ht="24" customHeight="1" x14ac:dyDescent="0.2">
      <c r="A9585" s="224" t="str">
        <f t="shared" si="2871"/>
        <v/>
      </c>
      <c r="B9585" s="222">
        <f t="shared" si="2872"/>
        <v>0</v>
      </c>
      <c r="C9585" s="223"/>
      <c r="D9585" s="224" t="str">
        <f t="shared" si="2873"/>
        <v/>
      </c>
      <c r="E9585" s="225"/>
      <c r="F9585" s="226">
        <f t="shared" si="2874"/>
        <v>0</v>
      </c>
      <c r="G9585" s="286">
        <f t="shared" si="2875"/>
        <v>0</v>
      </c>
    </row>
    <row r="9586" spans="1:7" ht="24" customHeight="1" x14ac:dyDescent="0.2">
      <c r="A9586" s="287"/>
      <c r="D9586" s="97"/>
      <c r="E9586" s="98"/>
      <c r="F9586" s="273" t="s">
        <v>32</v>
      </c>
      <c r="G9586" s="288">
        <f>SUBTOTAL(9,G9578:G9585)</f>
        <v>0</v>
      </c>
    </row>
    <row r="9587" spans="1:7" ht="24" customHeight="1" x14ac:dyDescent="0.2">
      <c r="A9587" s="287"/>
      <c r="C9587" s="107" t="s">
        <v>606</v>
      </c>
      <c r="D9587" s="97"/>
      <c r="E9587" s="98"/>
      <c r="G9587" s="289"/>
    </row>
    <row r="9588" spans="1:7" s="229" customFormat="1" ht="24" customHeight="1" x14ac:dyDescent="0.2">
      <c r="A9588" s="224" t="str">
        <f t="shared" ref="A9588:A9596" si="2876">IFERROR(VLOOKUP(C9588,Tabla_Insumos,4,FALSE),"")</f>
        <v/>
      </c>
      <c r="B9588" s="222" t="str">
        <f t="shared" ref="B9588:B9596" si="2877">IFERROR(VLOOKUP(C9588,Tabla_Insumos,5,FALSE),"")</f>
        <v/>
      </c>
      <c r="C9588" s="223"/>
      <c r="D9588" s="224" t="str">
        <f t="shared" ref="D9588:D9596" si="2878">IFERROR(VLOOKUP(C9588,Tabla_Insumos,2,FALSE),"")</f>
        <v/>
      </c>
      <c r="E9588" s="225"/>
      <c r="F9588" s="226">
        <f t="shared" ref="F9588:F9596" si="2879">IFERROR(VLOOKUP(C9588,Tabla_Insumos,3,FALSE),0)</f>
        <v>0</v>
      </c>
      <c r="G9588" s="286">
        <f t="shared" ref="G9588:G9596" si="2880">ROUND(E9588*F9588,2)</f>
        <v>0</v>
      </c>
    </row>
    <row r="9589" spans="1:7" s="229" customFormat="1" ht="24" customHeight="1" x14ac:dyDescent="0.2">
      <c r="A9589" s="224" t="str">
        <f t="shared" si="2876"/>
        <v/>
      </c>
      <c r="B9589" s="222" t="str">
        <f t="shared" si="2877"/>
        <v/>
      </c>
      <c r="C9589" s="223"/>
      <c r="D9589" s="224" t="str">
        <f t="shared" si="2878"/>
        <v/>
      </c>
      <c r="E9589" s="225"/>
      <c r="F9589" s="226">
        <f t="shared" si="2879"/>
        <v>0</v>
      </c>
      <c r="G9589" s="286">
        <f t="shared" si="2880"/>
        <v>0</v>
      </c>
    </row>
    <row r="9590" spans="1:7" s="229" customFormat="1" ht="24" customHeight="1" x14ac:dyDescent="0.2">
      <c r="A9590" s="224" t="str">
        <f t="shared" si="2876"/>
        <v/>
      </c>
      <c r="B9590" s="222" t="str">
        <f t="shared" si="2877"/>
        <v/>
      </c>
      <c r="C9590" s="223"/>
      <c r="D9590" s="224" t="str">
        <f t="shared" si="2878"/>
        <v/>
      </c>
      <c r="E9590" s="225"/>
      <c r="F9590" s="226">
        <f t="shared" si="2879"/>
        <v>0</v>
      </c>
      <c r="G9590" s="286">
        <f t="shared" si="2880"/>
        <v>0</v>
      </c>
    </row>
    <row r="9591" spans="1:7" s="229" customFormat="1" ht="24" customHeight="1" x14ac:dyDescent="0.2">
      <c r="A9591" s="224" t="str">
        <f t="shared" si="2876"/>
        <v/>
      </c>
      <c r="B9591" s="222" t="str">
        <f t="shared" si="2877"/>
        <v/>
      </c>
      <c r="C9591" s="223"/>
      <c r="D9591" s="224" t="str">
        <f t="shared" si="2878"/>
        <v/>
      </c>
      <c r="E9591" s="225"/>
      <c r="F9591" s="226">
        <f t="shared" si="2879"/>
        <v>0</v>
      </c>
      <c r="G9591" s="286">
        <f t="shared" si="2880"/>
        <v>0</v>
      </c>
    </row>
    <row r="9592" spans="1:7" s="229" customFormat="1" ht="24" customHeight="1" x14ac:dyDescent="0.2">
      <c r="A9592" s="224" t="str">
        <f t="shared" si="2876"/>
        <v/>
      </c>
      <c r="B9592" s="222" t="str">
        <f t="shared" si="2877"/>
        <v/>
      </c>
      <c r="C9592" s="223"/>
      <c r="D9592" s="224" t="str">
        <f t="shared" si="2878"/>
        <v/>
      </c>
      <c r="E9592" s="225"/>
      <c r="F9592" s="226">
        <f t="shared" si="2879"/>
        <v>0</v>
      </c>
      <c r="G9592" s="286">
        <f t="shared" si="2880"/>
        <v>0</v>
      </c>
    </row>
    <row r="9593" spans="1:7" s="229" customFormat="1" ht="24" customHeight="1" x14ac:dyDescent="0.2">
      <c r="A9593" s="224" t="str">
        <f t="shared" si="2876"/>
        <v/>
      </c>
      <c r="B9593" s="222" t="str">
        <f t="shared" si="2877"/>
        <v/>
      </c>
      <c r="C9593" s="223"/>
      <c r="D9593" s="224" t="str">
        <f t="shared" si="2878"/>
        <v/>
      </c>
      <c r="E9593" s="225"/>
      <c r="F9593" s="226">
        <f t="shared" si="2879"/>
        <v>0</v>
      </c>
      <c r="G9593" s="286">
        <f t="shared" si="2880"/>
        <v>0</v>
      </c>
    </row>
    <row r="9594" spans="1:7" s="229" customFormat="1" ht="24" customHeight="1" x14ac:dyDescent="0.2">
      <c r="A9594" s="224" t="str">
        <f t="shared" si="2876"/>
        <v/>
      </c>
      <c r="B9594" s="222" t="str">
        <f t="shared" si="2877"/>
        <v/>
      </c>
      <c r="C9594" s="223"/>
      <c r="D9594" s="224" t="str">
        <f t="shared" si="2878"/>
        <v/>
      </c>
      <c r="E9594" s="225"/>
      <c r="F9594" s="226">
        <f t="shared" si="2879"/>
        <v>0</v>
      </c>
      <c r="G9594" s="286">
        <f t="shared" si="2880"/>
        <v>0</v>
      </c>
    </row>
    <row r="9595" spans="1:7" s="229" customFormat="1" ht="24" customHeight="1" x14ac:dyDescent="0.2">
      <c r="A9595" s="224" t="str">
        <f t="shared" si="2876"/>
        <v/>
      </c>
      <c r="B9595" s="222" t="str">
        <f t="shared" si="2877"/>
        <v/>
      </c>
      <c r="C9595" s="223"/>
      <c r="D9595" s="224" t="str">
        <f t="shared" si="2878"/>
        <v/>
      </c>
      <c r="E9595" s="225"/>
      <c r="F9595" s="226">
        <f t="shared" si="2879"/>
        <v>0</v>
      </c>
      <c r="G9595" s="286">
        <f t="shared" si="2880"/>
        <v>0</v>
      </c>
    </row>
    <row r="9596" spans="1:7" s="229" customFormat="1" ht="24" customHeight="1" x14ac:dyDescent="0.2">
      <c r="A9596" s="224" t="str">
        <f t="shared" si="2876"/>
        <v/>
      </c>
      <c r="B9596" s="222" t="str">
        <f t="shared" si="2877"/>
        <v/>
      </c>
      <c r="C9596" s="223"/>
      <c r="D9596" s="224" t="str">
        <f t="shared" si="2878"/>
        <v/>
      </c>
      <c r="E9596" s="225"/>
      <c r="F9596" s="226">
        <f t="shared" si="2879"/>
        <v>0</v>
      </c>
      <c r="G9596" s="286">
        <f t="shared" si="2880"/>
        <v>0</v>
      </c>
    </row>
    <row r="9597" spans="1:7" ht="24" customHeight="1" x14ac:dyDescent="0.2">
      <c r="A9597" s="290"/>
      <c r="B9597" s="97"/>
      <c r="D9597" s="97"/>
      <c r="E9597" s="98"/>
      <c r="F9597" s="273" t="s">
        <v>33</v>
      </c>
      <c r="G9597" s="288">
        <f>SUBTOTAL(9,G9588:G9596)</f>
        <v>0</v>
      </c>
    </row>
    <row r="9598" spans="1:7" ht="24" customHeight="1" x14ac:dyDescent="0.2">
      <c r="A9598" s="291"/>
      <c r="B9598" s="97"/>
      <c r="D9598" s="97"/>
      <c r="E9598" s="98"/>
      <c r="G9598" s="289"/>
    </row>
    <row r="9599" spans="1:7" ht="24" customHeight="1" x14ac:dyDescent="0.2">
      <c r="A9599" s="292" t="str">
        <f>B9557</f>
        <v/>
      </c>
      <c r="B9599" s="293" t="str">
        <f>C9557</f>
        <v/>
      </c>
      <c r="C9599" s="104"/>
      <c r="D9599" s="104" t="s">
        <v>34</v>
      </c>
      <c r="E9599" s="105"/>
      <c r="F9599" s="295" t="s">
        <v>35</v>
      </c>
      <c r="G9599" s="294">
        <f>SUBTOTAL(9,G9562:G9598)</f>
        <v>0</v>
      </c>
    </row>
    <row r="9601" spans="1:123" ht="24" customHeight="1" x14ac:dyDescent="0.2">
      <c r="A9601" s="274" t="s">
        <v>37</v>
      </c>
      <c r="B9601" s="275"/>
      <c r="C9601" s="275"/>
      <c r="D9601" s="275"/>
      <c r="E9601" s="275"/>
      <c r="F9601" s="275"/>
      <c r="G9601" s="276"/>
    </row>
    <row r="9602" spans="1:123" ht="24" customHeight="1" x14ac:dyDescent="0.2">
      <c r="A9602" s="277" t="s">
        <v>602</v>
      </c>
      <c r="B9602" s="93" t="str">
        <f>Comitente</f>
        <v>DIRECCION PROVINCIAL DE ESPACIOS VERDES</v>
      </c>
      <c r="C9602" s="89"/>
      <c r="D9602" s="94"/>
      <c r="E9602" s="94"/>
      <c r="F9602" s="95"/>
      <c r="G9602" s="278"/>
    </row>
    <row r="9603" spans="1:123" ht="24" customHeight="1" x14ac:dyDescent="0.2">
      <c r="A9603" s="277" t="s">
        <v>603</v>
      </c>
      <c r="B9603" s="93">
        <f>Contratista</f>
        <v>0</v>
      </c>
      <c r="C9603" s="90"/>
      <c r="D9603" s="90"/>
      <c r="E9603" s="90"/>
      <c r="F9603" s="96"/>
      <c r="G9603" s="279"/>
    </row>
    <row r="9604" spans="1:123" ht="24" customHeight="1" x14ac:dyDescent="0.2">
      <c r="A9604" s="277" t="s">
        <v>24</v>
      </c>
      <c r="B9604" s="93" t="str">
        <f>Obra</f>
        <v>EXTRACCION DE MANGRULLO EXISTENTE, PROVISION DE NUEVO MANGRULLO Y REFUNCIONALIZACION DE JUEGOS DE NIÑOS EN PARQUE DE MAYO</v>
      </c>
      <c r="C9604" s="90"/>
      <c r="D9604" s="90"/>
      <c r="E9604" s="90"/>
      <c r="F9604" s="96" t="s">
        <v>38</v>
      </c>
      <c r="G9604" s="280">
        <f>Fecha_Base</f>
        <v>44865</v>
      </c>
    </row>
    <row r="9605" spans="1:123" ht="24" customHeight="1" x14ac:dyDescent="0.2">
      <c r="A9605" s="281" t="s">
        <v>601</v>
      </c>
      <c r="B9605" s="91" t="str">
        <f>Ubicación</f>
        <v>CAPITAL</v>
      </c>
      <c r="C9605" s="91"/>
      <c r="D9605" s="97"/>
      <c r="E9605" s="98"/>
      <c r="G9605" s="282"/>
    </row>
    <row r="9606" spans="1:123" ht="24" customHeight="1" x14ac:dyDescent="0.2">
      <c r="A9606" s="281" t="s">
        <v>39</v>
      </c>
      <c r="B9606" s="100" t="str">
        <f>IFERROR(VALUE(LEFT(B9607,FIND(".",B9607)-1)),"")</f>
        <v/>
      </c>
      <c r="C9606" s="92" t="str">
        <f>IFERROR(VLOOKUP(B9606,Tabla_CyP,2,FALSE),"")</f>
        <v/>
      </c>
      <c r="E9606" s="98"/>
      <c r="G9606" s="282"/>
    </row>
    <row r="9607" spans="1:123" ht="24" customHeight="1" x14ac:dyDescent="0.2">
      <c r="A9607" s="281" t="s">
        <v>25</v>
      </c>
      <c r="B9607" s="101" t="str">
        <f>IFERROR(VLOOKUP(COUNTIF($A$1:A9607,"ANALISIS DE PRECIOS"),Tabla_NumeroItem,2,FALSE),"")</f>
        <v/>
      </c>
      <c r="C9607" s="92" t="str">
        <f>IFERROR(VLOOKUP(B9607,Tabla_CyP,2,FALSE),"")</f>
        <v/>
      </c>
      <c r="D9607" s="97"/>
      <c r="E9607" s="98"/>
      <c r="F9607" s="96" t="s">
        <v>26</v>
      </c>
      <c r="G9607" s="283" t="str">
        <f>IFERROR(VLOOKUP(B9607,Tabla_CyP,4,FALSE),"")</f>
        <v/>
      </c>
    </row>
    <row r="9608" spans="1:123" ht="24" customHeight="1" x14ac:dyDescent="0.2">
      <c r="A9608" s="281"/>
      <c r="B9608" s="91"/>
      <c r="D9608" s="97"/>
      <c r="E9608" s="98"/>
      <c r="G9608" s="282"/>
    </row>
    <row r="9609" spans="1:123" ht="24" customHeight="1" x14ac:dyDescent="0.2">
      <c r="A9609" s="334" t="s">
        <v>507</v>
      </c>
      <c r="B9609" s="335"/>
      <c r="C9609" s="336" t="s">
        <v>0</v>
      </c>
      <c r="D9609" s="336" t="s">
        <v>27</v>
      </c>
      <c r="E9609" s="338" t="s">
        <v>28</v>
      </c>
      <c r="F9609" s="340" t="s">
        <v>29</v>
      </c>
      <c r="G9609" s="340" t="s">
        <v>30</v>
      </c>
    </row>
    <row r="9610" spans="1:123" s="97" customFormat="1" ht="24" customHeight="1" x14ac:dyDescent="0.2">
      <c r="A9610" s="102" t="s">
        <v>508</v>
      </c>
      <c r="B9610" s="102" t="s">
        <v>509</v>
      </c>
      <c r="C9610" s="337"/>
      <c r="D9610" s="337"/>
      <c r="E9610" s="339"/>
      <c r="F9610" s="341"/>
      <c r="G9610" s="341"/>
      <c r="H9610" s="230"/>
      <c r="I9610" s="230"/>
      <c r="J9610" s="230"/>
      <c r="K9610" s="230"/>
      <c r="L9610" s="230"/>
      <c r="M9610" s="230"/>
      <c r="N9610" s="230"/>
      <c r="O9610" s="230"/>
      <c r="P9610" s="230"/>
      <c r="Q9610" s="230"/>
      <c r="R9610" s="230"/>
      <c r="S9610" s="230"/>
      <c r="T9610" s="230"/>
      <c r="U9610" s="230"/>
      <c r="V9610" s="230"/>
      <c r="W9610" s="230"/>
      <c r="X9610" s="230"/>
      <c r="Y9610" s="230"/>
      <c r="Z9610" s="230"/>
      <c r="AA9610" s="230"/>
      <c r="AB9610" s="230"/>
      <c r="AC9610" s="230"/>
      <c r="AD9610" s="230"/>
      <c r="AE9610" s="230"/>
      <c r="AF9610" s="230"/>
      <c r="AG9610" s="230"/>
      <c r="AH9610" s="230"/>
      <c r="AI9610" s="230"/>
      <c r="AJ9610" s="230"/>
      <c r="AK9610" s="230"/>
      <c r="AL9610" s="230"/>
      <c r="AM9610" s="230"/>
      <c r="AN9610" s="230"/>
      <c r="AO9610" s="230"/>
      <c r="AP9610" s="230"/>
      <c r="AQ9610" s="230"/>
      <c r="AR9610" s="230"/>
      <c r="AS9610" s="230"/>
      <c r="AT9610" s="230"/>
      <c r="AU9610" s="230"/>
      <c r="AV9610" s="230"/>
      <c r="AW9610" s="230"/>
      <c r="AX9610" s="230"/>
      <c r="AY9610" s="230"/>
      <c r="AZ9610" s="230"/>
      <c r="BA9610" s="230"/>
      <c r="BB9610" s="230"/>
      <c r="BC9610" s="230"/>
      <c r="BD9610" s="230"/>
      <c r="BE9610" s="230"/>
      <c r="BF9610" s="230"/>
      <c r="BG9610" s="230"/>
      <c r="BH9610" s="230"/>
      <c r="BI9610" s="230"/>
      <c r="BJ9610" s="230"/>
      <c r="BK9610" s="230"/>
      <c r="BL9610" s="230"/>
      <c r="BM9610" s="230"/>
      <c r="BN9610" s="230"/>
      <c r="BO9610" s="230"/>
      <c r="BP9610" s="230"/>
      <c r="BQ9610" s="230"/>
      <c r="BR9610" s="230"/>
      <c r="BS9610" s="230"/>
      <c r="BT9610" s="230"/>
      <c r="BU9610" s="230"/>
      <c r="BV9610" s="230"/>
      <c r="BW9610" s="230"/>
      <c r="BX9610" s="230"/>
      <c r="BY9610" s="230"/>
      <c r="BZ9610" s="230"/>
      <c r="CA9610" s="230"/>
      <c r="CB9610" s="230"/>
      <c r="CC9610" s="230"/>
      <c r="CD9610" s="230"/>
      <c r="CE9610" s="230"/>
      <c r="CF9610" s="230"/>
      <c r="CG9610" s="230"/>
      <c r="CH9610" s="230"/>
      <c r="CI9610" s="230"/>
      <c r="CJ9610" s="230"/>
      <c r="CK9610" s="230"/>
      <c r="CL9610" s="230"/>
      <c r="CM9610" s="230"/>
      <c r="CN9610" s="230"/>
      <c r="CO9610" s="230"/>
      <c r="CP9610" s="230"/>
      <c r="CQ9610" s="230"/>
      <c r="CR9610" s="230"/>
      <c r="CS9610" s="230"/>
      <c r="CT9610" s="230"/>
      <c r="CU9610" s="230"/>
      <c r="CV9610" s="230"/>
      <c r="CW9610" s="230"/>
      <c r="CX9610" s="230"/>
      <c r="CY9610" s="230"/>
      <c r="CZ9610" s="230"/>
      <c r="DA9610" s="230"/>
      <c r="DB9610" s="230"/>
      <c r="DC9610" s="230"/>
      <c r="DD9610" s="230"/>
      <c r="DE9610" s="230"/>
      <c r="DF9610" s="230"/>
      <c r="DG9610" s="230"/>
      <c r="DH9610" s="230"/>
      <c r="DI9610" s="230"/>
      <c r="DJ9610" s="230"/>
      <c r="DK9610" s="230"/>
      <c r="DL9610" s="230"/>
      <c r="DM9610" s="230"/>
      <c r="DN9610" s="230"/>
      <c r="DO9610" s="230"/>
      <c r="DP9610" s="230"/>
      <c r="DQ9610" s="230"/>
      <c r="DR9610" s="230"/>
      <c r="DS9610" s="230"/>
    </row>
    <row r="9611" spans="1:123" ht="24" customHeight="1" x14ac:dyDescent="0.2">
      <c r="A9611" s="284"/>
      <c r="B9611" s="103"/>
      <c r="C9611" s="143" t="s">
        <v>604</v>
      </c>
      <c r="D9611" s="104"/>
      <c r="E9611" s="105"/>
      <c r="F9611" s="106"/>
      <c r="G9611" s="285"/>
    </row>
    <row r="9612" spans="1:123" s="229" customFormat="1" ht="24" customHeight="1" x14ac:dyDescent="0.2">
      <c r="A9612" s="224" t="str">
        <f t="shared" ref="A9612:A9625" si="2881">IFERROR(VLOOKUP(C9612,Tabla_Insumos,4,FALSE),"")</f>
        <v/>
      </c>
      <c r="B9612" s="222" t="str">
        <f>IFERROR(VLOOKUP(C9612,Tabla_Insumos,5,FALSE),"")</f>
        <v/>
      </c>
      <c r="C9612" s="223"/>
      <c r="D9612" s="224" t="str">
        <f t="shared" ref="D9612:D9625" si="2882">IFERROR(VLOOKUP(C9612,Tabla_Insumos,2,FALSE),"")</f>
        <v/>
      </c>
      <c r="E9612" s="225"/>
      <c r="F9612" s="226">
        <f t="shared" ref="F9612:F9625" si="2883">IFERROR(VLOOKUP(C9612,Tabla_Insumos,3,FALSE),0)</f>
        <v>0</v>
      </c>
      <c r="G9612" s="286">
        <f>ROUND(E9612*F9612,2)</f>
        <v>0</v>
      </c>
    </row>
    <row r="9613" spans="1:123" s="229" customFormat="1" ht="24" customHeight="1" x14ac:dyDescent="0.2">
      <c r="A9613" s="224" t="str">
        <f t="shared" si="2881"/>
        <v/>
      </c>
      <c r="B9613" s="222" t="str">
        <f t="shared" ref="B9613:B9625" si="2884">IFERROR(VLOOKUP(C9613,Tabla_Insumos,5,FALSE),"")</f>
        <v/>
      </c>
      <c r="C9613" s="223"/>
      <c r="D9613" s="224" t="str">
        <f t="shared" si="2882"/>
        <v/>
      </c>
      <c r="E9613" s="225"/>
      <c r="F9613" s="226">
        <f t="shared" si="2883"/>
        <v>0</v>
      </c>
      <c r="G9613" s="286">
        <f t="shared" ref="G9613:G9625" si="2885">ROUND(E9613*F9613,2)</f>
        <v>0</v>
      </c>
    </row>
    <row r="9614" spans="1:123" s="229" customFormat="1" ht="24" customHeight="1" x14ac:dyDescent="0.2">
      <c r="A9614" s="224" t="str">
        <f t="shared" si="2881"/>
        <v/>
      </c>
      <c r="B9614" s="222" t="str">
        <f t="shared" si="2884"/>
        <v/>
      </c>
      <c r="C9614" s="223"/>
      <c r="D9614" s="224" t="str">
        <f t="shared" si="2882"/>
        <v/>
      </c>
      <c r="E9614" s="225"/>
      <c r="F9614" s="226">
        <f t="shared" si="2883"/>
        <v>0</v>
      </c>
      <c r="G9614" s="286">
        <f t="shared" si="2885"/>
        <v>0</v>
      </c>
    </row>
    <row r="9615" spans="1:123" s="229" customFormat="1" ht="24" customHeight="1" x14ac:dyDescent="0.2">
      <c r="A9615" s="224" t="str">
        <f t="shared" si="2881"/>
        <v/>
      </c>
      <c r="B9615" s="222" t="str">
        <f t="shared" si="2884"/>
        <v/>
      </c>
      <c r="C9615" s="223"/>
      <c r="D9615" s="224" t="str">
        <f t="shared" si="2882"/>
        <v/>
      </c>
      <c r="E9615" s="225"/>
      <c r="F9615" s="226">
        <f t="shared" si="2883"/>
        <v>0</v>
      </c>
      <c r="G9615" s="286">
        <f t="shared" si="2885"/>
        <v>0</v>
      </c>
    </row>
    <row r="9616" spans="1:123" s="229" customFormat="1" ht="24" customHeight="1" x14ac:dyDescent="0.2">
      <c r="A9616" s="224" t="str">
        <f t="shared" si="2881"/>
        <v/>
      </c>
      <c r="B9616" s="222" t="str">
        <f t="shared" si="2884"/>
        <v/>
      </c>
      <c r="C9616" s="223"/>
      <c r="D9616" s="224" t="str">
        <f t="shared" si="2882"/>
        <v/>
      </c>
      <c r="E9616" s="225"/>
      <c r="F9616" s="226">
        <f t="shared" si="2883"/>
        <v>0</v>
      </c>
      <c r="G9616" s="286">
        <f t="shared" si="2885"/>
        <v>0</v>
      </c>
    </row>
    <row r="9617" spans="1:7" s="229" customFormat="1" ht="24" customHeight="1" x14ac:dyDescent="0.2">
      <c r="A9617" s="224" t="str">
        <f t="shared" si="2881"/>
        <v/>
      </c>
      <c r="B9617" s="222" t="str">
        <f t="shared" si="2884"/>
        <v/>
      </c>
      <c r="C9617" s="223"/>
      <c r="D9617" s="224" t="str">
        <f t="shared" si="2882"/>
        <v/>
      </c>
      <c r="E9617" s="225"/>
      <c r="F9617" s="226">
        <f t="shared" si="2883"/>
        <v>0</v>
      </c>
      <c r="G9617" s="286">
        <f t="shared" si="2885"/>
        <v>0</v>
      </c>
    </row>
    <row r="9618" spans="1:7" s="229" customFormat="1" ht="24" customHeight="1" x14ac:dyDescent="0.2">
      <c r="A9618" s="224" t="str">
        <f t="shared" si="2881"/>
        <v/>
      </c>
      <c r="B9618" s="222" t="str">
        <f t="shared" si="2884"/>
        <v/>
      </c>
      <c r="C9618" s="223"/>
      <c r="D9618" s="224" t="str">
        <f t="shared" si="2882"/>
        <v/>
      </c>
      <c r="E9618" s="225"/>
      <c r="F9618" s="226">
        <f t="shared" si="2883"/>
        <v>0</v>
      </c>
      <c r="G9618" s="286">
        <f t="shared" si="2885"/>
        <v>0</v>
      </c>
    </row>
    <row r="9619" spans="1:7" s="229" customFormat="1" ht="24" customHeight="1" x14ac:dyDescent="0.2">
      <c r="A9619" s="224" t="str">
        <f t="shared" si="2881"/>
        <v/>
      </c>
      <c r="B9619" s="222" t="str">
        <f t="shared" si="2884"/>
        <v/>
      </c>
      <c r="C9619" s="223"/>
      <c r="D9619" s="224" t="str">
        <f t="shared" si="2882"/>
        <v/>
      </c>
      <c r="E9619" s="225"/>
      <c r="F9619" s="226">
        <f t="shared" si="2883"/>
        <v>0</v>
      </c>
      <c r="G9619" s="286">
        <f t="shared" si="2885"/>
        <v>0</v>
      </c>
    </row>
    <row r="9620" spans="1:7" s="229" customFormat="1" ht="24" customHeight="1" x14ac:dyDescent="0.2">
      <c r="A9620" s="224" t="str">
        <f t="shared" si="2881"/>
        <v/>
      </c>
      <c r="B9620" s="222" t="str">
        <f t="shared" si="2884"/>
        <v/>
      </c>
      <c r="C9620" s="223"/>
      <c r="D9620" s="224" t="str">
        <f t="shared" si="2882"/>
        <v/>
      </c>
      <c r="E9620" s="225"/>
      <c r="F9620" s="226">
        <f t="shared" si="2883"/>
        <v>0</v>
      </c>
      <c r="G9620" s="286">
        <f t="shared" si="2885"/>
        <v>0</v>
      </c>
    </row>
    <row r="9621" spans="1:7" s="229" customFormat="1" ht="24" customHeight="1" x14ac:dyDescent="0.2">
      <c r="A9621" s="224" t="str">
        <f t="shared" si="2881"/>
        <v/>
      </c>
      <c r="B9621" s="222" t="str">
        <f t="shared" si="2884"/>
        <v/>
      </c>
      <c r="C9621" s="223"/>
      <c r="D9621" s="224" t="str">
        <f t="shared" si="2882"/>
        <v/>
      </c>
      <c r="E9621" s="225"/>
      <c r="F9621" s="226">
        <f t="shared" si="2883"/>
        <v>0</v>
      </c>
      <c r="G9621" s="286">
        <f t="shared" si="2885"/>
        <v>0</v>
      </c>
    </row>
    <row r="9622" spans="1:7" s="229" customFormat="1" ht="24" customHeight="1" x14ac:dyDescent="0.2">
      <c r="A9622" s="224" t="str">
        <f t="shared" si="2881"/>
        <v/>
      </c>
      <c r="B9622" s="222" t="str">
        <f t="shared" si="2884"/>
        <v/>
      </c>
      <c r="C9622" s="223"/>
      <c r="D9622" s="224" t="str">
        <f t="shared" si="2882"/>
        <v/>
      </c>
      <c r="E9622" s="225"/>
      <c r="F9622" s="226">
        <f t="shared" si="2883"/>
        <v>0</v>
      </c>
      <c r="G9622" s="286">
        <f t="shared" si="2885"/>
        <v>0</v>
      </c>
    </row>
    <row r="9623" spans="1:7" s="229" customFormat="1" ht="24" customHeight="1" x14ac:dyDescent="0.2">
      <c r="A9623" s="224" t="str">
        <f t="shared" si="2881"/>
        <v/>
      </c>
      <c r="B9623" s="222" t="str">
        <f t="shared" si="2884"/>
        <v/>
      </c>
      <c r="C9623" s="223"/>
      <c r="D9623" s="224" t="str">
        <f t="shared" si="2882"/>
        <v/>
      </c>
      <c r="E9623" s="225"/>
      <c r="F9623" s="226">
        <f t="shared" si="2883"/>
        <v>0</v>
      </c>
      <c r="G9623" s="286">
        <f t="shared" si="2885"/>
        <v>0</v>
      </c>
    </row>
    <row r="9624" spans="1:7" s="229" customFormat="1" ht="24" customHeight="1" x14ac:dyDescent="0.2">
      <c r="A9624" s="224" t="str">
        <f t="shared" si="2881"/>
        <v/>
      </c>
      <c r="B9624" s="222" t="str">
        <f t="shared" si="2884"/>
        <v/>
      </c>
      <c r="C9624" s="223"/>
      <c r="D9624" s="224" t="str">
        <f t="shared" si="2882"/>
        <v/>
      </c>
      <c r="E9624" s="225"/>
      <c r="F9624" s="226">
        <f t="shared" si="2883"/>
        <v>0</v>
      </c>
      <c r="G9624" s="286">
        <f t="shared" si="2885"/>
        <v>0</v>
      </c>
    </row>
    <row r="9625" spans="1:7" s="229" customFormat="1" ht="24" customHeight="1" x14ac:dyDescent="0.2">
      <c r="A9625" s="224" t="str">
        <f t="shared" si="2881"/>
        <v/>
      </c>
      <c r="B9625" s="222" t="str">
        <f t="shared" si="2884"/>
        <v/>
      </c>
      <c r="C9625" s="223"/>
      <c r="D9625" s="224" t="str">
        <f t="shared" si="2882"/>
        <v/>
      </c>
      <c r="E9625" s="225"/>
      <c r="F9625" s="227">
        <f t="shared" si="2883"/>
        <v>0</v>
      </c>
      <c r="G9625" s="286">
        <f t="shared" si="2885"/>
        <v>0</v>
      </c>
    </row>
    <row r="9626" spans="1:7" ht="24" customHeight="1" x14ac:dyDescent="0.2">
      <c r="A9626" s="287"/>
      <c r="D9626" s="97"/>
      <c r="E9626" s="98"/>
      <c r="F9626" s="273" t="s">
        <v>31</v>
      </c>
      <c r="G9626" s="288">
        <f>SUBTOTAL(9,G9612:G9625)</f>
        <v>0</v>
      </c>
    </row>
    <row r="9627" spans="1:7" ht="24" customHeight="1" x14ac:dyDescent="0.2">
      <c r="A9627" s="287"/>
      <c r="C9627" s="107" t="s">
        <v>605</v>
      </c>
      <c r="D9627" s="97"/>
      <c r="E9627" s="98"/>
      <c r="G9627" s="289"/>
    </row>
    <row r="9628" spans="1:7" s="229" customFormat="1" ht="24" customHeight="1" x14ac:dyDescent="0.2">
      <c r="A9628" s="224" t="str">
        <f t="shared" ref="A9628:A9635" si="2886">IFERROR(VLOOKUP(C9628,Tabla_Insumos,4,FALSE),"")</f>
        <v/>
      </c>
      <c r="B9628" s="222">
        <f t="shared" ref="B9628:B9635" si="2887">IFERROR(VLOOKUP(A9628,Tabla_Indices,5,FALSE),"")</f>
        <v>0</v>
      </c>
      <c r="C9628" s="223"/>
      <c r="D9628" s="224" t="str">
        <f t="shared" ref="D9628:D9635" si="2888">IFERROR(VLOOKUP(C9628,Tabla_Insumos,2,FALSE),"")</f>
        <v/>
      </c>
      <c r="E9628" s="225"/>
      <c r="F9628" s="228">
        <f t="shared" ref="F9628:F9635" si="2889">IFERROR(VLOOKUP(C9628,Tabla_Insumos,3,FALSE),0)</f>
        <v>0</v>
      </c>
      <c r="G9628" s="286">
        <f>ROUND(E9628*F9628,2)</f>
        <v>0</v>
      </c>
    </row>
    <row r="9629" spans="1:7" s="229" customFormat="1" ht="24" customHeight="1" x14ac:dyDescent="0.2">
      <c r="A9629" s="224" t="str">
        <f t="shared" si="2886"/>
        <v/>
      </c>
      <c r="B9629" s="222">
        <f t="shared" si="2887"/>
        <v>0</v>
      </c>
      <c r="C9629" s="223"/>
      <c r="D9629" s="224" t="str">
        <f t="shared" si="2888"/>
        <v/>
      </c>
      <c r="E9629" s="225"/>
      <c r="F9629" s="228">
        <f t="shared" si="2889"/>
        <v>0</v>
      </c>
      <c r="G9629" s="286">
        <f>ROUND(E9629*F9629,2)</f>
        <v>0</v>
      </c>
    </row>
    <row r="9630" spans="1:7" s="229" customFormat="1" ht="24" customHeight="1" x14ac:dyDescent="0.2">
      <c r="A9630" s="224" t="str">
        <f t="shared" si="2886"/>
        <v/>
      </c>
      <c r="B9630" s="222">
        <f t="shared" si="2887"/>
        <v>0</v>
      </c>
      <c r="C9630" s="223"/>
      <c r="D9630" s="224" t="str">
        <f t="shared" si="2888"/>
        <v/>
      </c>
      <c r="E9630" s="225"/>
      <c r="F9630" s="228">
        <f t="shared" si="2889"/>
        <v>0</v>
      </c>
      <c r="G9630" s="286">
        <f t="shared" ref="G9630:G9635" si="2890">ROUND(E9630*F9630,2)</f>
        <v>0</v>
      </c>
    </row>
    <row r="9631" spans="1:7" s="229" customFormat="1" ht="24" customHeight="1" x14ac:dyDescent="0.2">
      <c r="A9631" s="224" t="str">
        <f t="shared" si="2886"/>
        <v/>
      </c>
      <c r="B9631" s="222">
        <f t="shared" si="2887"/>
        <v>0</v>
      </c>
      <c r="C9631" s="223"/>
      <c r="D9631" s="224" t="str">
        <f t="shared" si="2888"/>
        <v/>
      </c>
      <c r="E9631" s="225"/>
      <c r="F9631" s="228">
        <f t="shared" si="2889"/>
        <v>0</v>
      </c>
      <c r="G9631" s="286">
        <f t="shared" si="2890"/>
        <v>0</v>
      </c>
    </row>
    <row r="9632" spans="1:7" s="229" customFormat="1" ht="24" customHeight="1" x14ac:dyDescent="0.2">
      <c r="A9632" s="224" t="str">
        <f t="shared" si="2886"/>
        <v/>
      </c>
      <c r="B9632" s="222">
        <f t="shared" si="2887"/>
        <v>0</v>
      </c>
      <c r="C9632" s="223"/>
      <c r="D9632" s="224" t="str">
        <f t="shared" si="2888"/>
        <v/>
      </c>
      <c r="E9632" s="225"/>
      <c r="F9632" s="226">
        <f t="shared" si="2889"/>
        <v>0</v>
      </c>
      <c r="G9632" s="286">
        <f t="shared" si="2890"/>
        <v>0</v>
      </c>
    </row>
    <row r="9633" spans="1:7" s="229" customFormat="1" ht="24" customHeight="1" x14ac:dyDescent="0.2">
      <c r="A9633" s="224" t="str">
        <f t="shared" si="2886"/>
        <v/>
      </c>
      <c r="B9633" s="222">
        <f t="shared" si="2887"/>
        <v>0</v>
      </c>
      <c r="C9633" s="223"/>
      <c r="D9633" s="224" t="str">
        <f t="shared" si="2888"/>
        <v/>
      </c>
      <c r="E9633" s="225"/>
      <c r="F9633" s="226">
        <f t="shared" si="2889"/>
        <v>0</v>
      </c>
      <c r="G9633" s="286">
        <f t="shared" si="2890"/>
        <v>0</v>
      </c>
    </row>
    <row r="9634" spans="1:7" s="229" customFormat="1" ht="24" customHeight="1" x14ac:dyDescent="0.2">
      <c r="A9634" s="224" t="str">
        <f t="shared" si="2886"/>
        <v/>
      </c>
      <c r="B9634" s="222">
        <f t="shared" si="2887"/>
        <v>0</v>
      </c>
      <c r="C9634" s="223"/>
      <c r="D9634" s="224" t="str">
        <f t="shared" si="2888"/>
        <v/>
      </c>
      <c r="E9634" s="225"/>
      <c r="F9634" s="226">
        <f t="shared" si="2889"/>
        <v>0</v>
      </c>
      <c r="G9634" s="286">
        <f t="shared" si="2890"/>
        <v>0</v>
      </c>
    </row>
    <row r="9635" spans="1:7" s="229" customFormat="1" ht="24" customHeight="1" x14ac:dyDescent="0.2">
      <c r="A9635" s="224" t="str">
        <f t="shared" si="2886"/>
        <v/>
      </c>
      <c r="B9635" s="222">
        <f t="shared" si="2887"/>
        <v>0</v>
      </c>
      <c r="C9635" s="223"/>
      <c r="D9635" s="224" t="str">
        <f t="shared" si="2888"/>
        <v/>
      </c>
      <c r="E9635" s="225"/>
      <c r="F9635" s="226">
        <f t="shared" si="2889"/>
        <v>0</v>
      </c>
      <c r="G9635" s="286">
        <f t="shared" si="2890"/>
        <v>0</v>
      </c>
    </row>
    <row r="9636" spans="1:7" ht="24" customHeight="1" x14ac:dyDescent="0.2">
      <c r="A9636" s="287"/>
      <c r="D9636" s="97"/>
      <c r="E9636" s="98"/>
      <c r="F9636" s="273" t="s">
        <v>32</v>
      </c>
      <c r="G9636" s="288">
        <f>SUBTOTAL(9,G9628:G9635)</f>
        <v>0</v>
      </c>
    </row>
    <row r="9637" spans="1:7" ht="24" customHeight="1" x14ac:dyDescent="0.2">
      <c r="A9637" s="287"/>
      <c r="C9637" s="107" t="s">
        <v>606</v>
      </c>
      <c r="D9637" s="97"/>
      <c r="E9637" s="98"/>
      <c r="G9637" s="289"/>
    </row>
    <row r="9638" spans="1:7" s="229" customFormat="1" ht="24" customHeight="1" x14ac:dyDescent="0.2">
      <c r="A9638" s="224" t="str">
        <f t="shared" ref="A9638:A9646" si="2891">IFERROR(VLOOKUP(C9638,Tabla_Insumos,4,FALSE),"")</f>
        <v/>
      </c>
      <c r="B9638" s="222" t="str">
        <f t="shared" ref="B9638:B9646" si="2892">IFERROR(VLOOKUP(C9638,Tabla_Insumos,5,FALSE),"")</f>
        <v/>
      </c>
      <c r="C9638" s="223"/>
      <c r="D9638" s="224" t="str">
        <f t="shared" ref="D9638:D9646" si="2893">IFERROR(VLOOKUP(C9638,Tabla_Insumos,2,FALSE),"")</f>
        <v/>
      </c>
      <c r="E9638" s="225"/>
      <c r="F9638" s="226">
        <f t="shared" ref="F9638:F9646" si="2894">IFERROR(VLOOKUP(C9638,Tabla_Insumos,3,FALSE),0)</f>
        <v>0</v>
      </c>
      <c r="G9638" s="286">
        <f t="shared" ref="G9638:G9646" si="2895">ROUND(E9638*F9638,2)</f>
        <v>0</v>
      </c>
    </row>
    <row r="9639" spans="1:7" s="229" customFormat="1" ht="24" customHeight="1" x14ac:dyDescent="0.2">
      <c r="A9639" s="224" t="str">
        <f t="shared" si="2891"/>
        <v/>
      </c>
      <c r="B9639" s="222" t="str">
        <f t="shared" si="2892"/>
        <v/>
      </c>
      <c r="C9639" s="223"/>
      <c r="D9639" s="224" t="str">
        <f t="shared" si="2893"/>
        <v/>
      </c>
      <c r="E9639" s="225"/>
      <c r="F9639" s="226">
        <f t="shared" si="2894"/>
        <v>0</v>
      </c>
      <c r="G9639" s="286">
        <f t="shared" si="2895"/>
        <v>0</v>
      </c>
    </row>
    <row r="9640" spans="1:7" s="229" customFormat="1" ht="24" customHeight="1" x14ac:dyDescent="0.2">
      <c r="A9640" s="224" t="str">
        <f t="shared" si="2891"/>
        <v/>
      </c>
      <c r="B9640" s="222" t="str">
        <f t="shared" si="2892"/>
        <v/>
      </c>
      <c r="C9640" s="223"/>
      <c r="D9640" s="224" t="str">
        <f t="shared" si="2893"/>
        <v/>
      </c>
      <c r="E9640" s="225"/>
      <c r="F9640" s="226">
        <f t="shared" si="2894"/>
        <v>0</v>
      </c>
      <c r="G9640" s="286">
        <f t="shared" si="2895"/>
        <v>0</v>
      </c>
    </row>
    <row r="9641" spans="1:7" s="229" customFormat="1" ht="24" customHeight="1" x14ac:dyDescent="0.2">
      <c r="A9641" s="224" t="str">
        <f t="shared" si="2891"/>
        <v/>
      </c>
      <c r="B9641" s="222" t="str">
        <f t="shared" si="2892"/>
        <v/>
      </c>
      <c r="C9641" s="223"/>
      <c r="D9641" s="224" t="str">
        <f t="shared" si="2893"/>
        <v/>
      </c>
      <c r="E9641" s="225"/>
      <c r="F9641" s="226">
        <f t="shared" si="2894"/>
        <v>0</v>
      </c>
      <c r="G9641" s="286">
        <f t="shared" si="2895"/>
        <v>0</v>
      </c>
    </row>
    <row r="9642" spans="1:7" s="229" customFormat="1" ht="24" customHeight="1" x14ac:dyDescent="0.2">
      <c r="A9642" s="224" t="str">
        <f t="shared" si="2891"/>
        <v/>
      </c>
      <c r="B9642" s="222" t="str">
        <f t="shared" si="2892"/>
        <v/>
      </c>
      <c r="C9642" s="223"/>
      <c r="D9642" s="224" t="str">
        <f t="shared" si="2893"/>
        <v/>
      </c>
      <c r="E9642" s="225"/>
      <c r="F9642" s="226">
        <f t="shared" si="2894"/>
        <v>0</v>
      </c>
      <c r="G9642" s="286">
        <f t="shared" si="2895"/>
        <v>0</v>
      </c>
    </row>
    <row r="9643" spans="1:7" s="229" customFormat="1" ht="24" customHeight="1" x14ac:dyDescent="0.2">
      <c r="A9643" s="224" t="str">
        <f t="shared" si="2891"/>
        <v/>
      </c>
      <c r="B9643" s="222" t="str">
        <f t="shared" si="2892"/>
        <v/>
      </c>
      <c r="C9643" s="223"/>
      <c r="D9643" s="224" t="str">
        <f t="shared" si="2893"/>
        <v/>
      </c>
      <c r="E9643" s="225"/>
      <c r="F9643" s="226">
        <f t="shared" si="2894"/>
        <v>0</v>
      </c>
      <c r="G9643" s="286">
        <f t="shared" si="2895"/>
        <v>0</v>
      </c>
    </row>
    <row r="9644" spans="1:7" s="229" customFormat="1" ht="24" customHeight="1" x14ac:dyDescent="0.2">
      <c r="A9644" s="224" t="str">
        <f t="shared" si="2891"/>
        <v/>
      </c>
      <c r="B9644" s="222" t="str">
        <f t="shared" si="2892"/>
        <v/>
      </c>
      <c r="C9644" s="223"/>
      <c r="D9644" s="224" t="str">
        <f t="shared" si="2893"/>
        <v/>
      </c>
      <c r="E9644" s="225"/>
      <c r="F9644" s="226">
        <f t="shared" si="2894"/>
        <v>0</v>
      </c>
      <c r="G9644" s="286">
        <f t="shared" si="2895"/>
        <v>0</v>
      </c>
    </row>
    <row r="9645" spans="1:7" s="229" customFormat="1" ht="24" customHeight="1" x14ac:dyDescent="0.2">
      <c r="A9645" s="224" t="str">
        <f t="shared" si="2891"/>
        <v/>
      </c>
      <c r="B9645" s="222" t="str">
        <f t="shared" si="2892"/>
        <v/>
      </c>
      <c r="C9645" s="223"/>
      <c r="D9645" s="224" t="str">
        <f t="shared" si="2893"/>
        <v/>
      </c>
      <c r="E9645" s="225"/>
      <c r="F9645" s="226">
        <f t="shared" si="2894"/>
        <v>0</v>
      </c>
      <c r="G9645" s="286">
        <f t="shared" si="2895"/>
        <v>0</v>
      </c>
    </row>
    <row r="9646" spans="1:7" s="229" customFormat="1" ht="24" customHeight="1" x14ac:dyDescent="0.2">
      <c r="A9646" s="224" t="str">
        <f t="shared" si="2891"/>
        <v/>
      </c>
      <c r="B9646" s="222" t="str">
        <f t="shared" si="2892"/>
        <v/>
      </c>
      <c r="C9646" s="223"/>
      <c r="D9646" s="224" t="str">
        <f t="shared" si="2893"/>
        <v/>
      </c>
      <c r="E9646" s="225"/>
      <c r="F9646" s="226">
        <f t="shared" si="2894"/>
        <v>0</v>
      </c>
      <c r="G9646" s="286">
        <f t="shared" si="2895"/>
        <v>0</v>
      </c>
    </row>
    <row r="9647" spans="1:7" ht="24" customHeight="1" x14ac:dyDescent="0.2">
      <c r="A9647" s="290"/>
      <c r="B9647" s="97"/>
      <c r="D9647" s="97"/>
      <c r="E9647" s="98"/>
      <c r="F9647" s="273" t="s">
        <v>33</v>
      </c>
      <c r="G9647" s="288">
        <f>SUBTOTAL(9,G9638:G9646)</f>
        <v>0</v>
      </c>
    </row>
    <row r="9648" spans="1:7" ht="24" customHeight="1" x14ac:dyDescent="0.2">
      <c r="A9648" s="291"/>
      <c r="B9648" s="97"/>
      <c r="D9648" s="97"/>
      <c r="E9648" s="98"/>
      <c r="G9648" s="289"/>
    </row>
    <row r="9649" spans="1:123" ht="24" customHeight="1" x14ac:dyDescent="0.2">
      <c r="A9649" s="292" t="str">
        <f>B9607</f>
        <v/>
      </c>
      <c r="B9649" s="293" t="str">
        <f>C9607</f>
        <v/>
      </c>
      <c r="C9649" s="104"/>
      <c r="D9649" s="104" t="s">
        <v>34</v>
      </c>
      <c r="E9649" s="105"/>
      <c r="F9649" s="295" t="s">
        <v>35</v>
      </c>
      <c r="G9649" s="294">
        <f>SUBTOTAL(9,G9612:G9648)</f>
        <v>0</v>
      </c>
    </row>
    <row r="9651" spans="1:123" ht="24" customHeight="1" x14ac:dyDescent="0.2">
      <c r="A9651" s="274" t="s">
        <v>37</v>
      </c>
      <c r="B9651" s="275"/>
      <c r="C9651" s="275"/>
      <c r="D9651" s="275"/>
      <c r="E9651" s="275"/>
      <c r="F9651" s="275"/>
      <c r="G9651" s="276"/>
    </row>
    <row r="9652" spans="1:123" ht="24" customHeight="1" x14ac:dyDescent="0.2">
      <c r="A9652" s="277" t="s">
        <v>602</v>
      </c>
      <c r="B9652" s="93" t="str">
        <f>Comitente</f>
        <v>DIRECCION PROVINCIAL DE ESPACIOS VERDES</v>
      </c>
      <c r="C9652" s="89"/>
      <c r="D9652" s="94"/>
      <c r="E9652" s="94"/>
      <c r="F9652" s="95"/>
      <c r="G9652" s="278"/>
    </row>
    <row r="9653" spans="1:123" ht="24" customHeight="1" x14ac:dyDescent="0.2">
      <c r="A9653" s="277" t="s">
        <v>603</v>
      </c>
      <c r="B9653" s="93">
        <f>Contratista</f>
        <v>0</v>
      </c>
      <c r="C9653" s="90"/>
      <c r="D9653" s="90"/>
      <c r="E9653" s="90"/>
      <c r="F9653" s="96"/>
      <c r="G9653" s="279"/>
    </row>
    <row r="9654" spans="1:123" ht="24" customHeight="1" x14ac:dyDescent="0.2">
      <c r="A9654" s="277" t="s">
        <v>24</v>
      </c>
      <c r="B9654" s="93" t="str">
        <f>Obra</f>
        <v>EXTRACCION DE MANGRULLO EXISTENTE, PROVISION DE NUEVO MANGRULLO Y REFUNCIONALIZACION DE JUEGOS DE NIÑOS EN PARQUE DE MAYO</v>
      </c>
      <c r="C9654" s="90"/>
      <c r="D9654" s="90"/>
      <c r="E9654" s="90"/>
      <c r="F9654" s="96" t="s">
        <v>38</v>
      </c>
      <c r="G9654" s="280">
        <f>Fecha_Base</f>
        <v>44865</v>
      </c>
    </row>
    <row r="9655" spans="1:123" ht="24" customHeight="1" x14ac:dyDescent="0.2">
      <c r="A9655" s="281" t="s">
        <v>601</v>
      </c>
      <c r="B9655" s="91" t="str">
        <f>Ubicación</f>
        <v>CAPITAL</v>
      </c>
      <c r="C9655" s="91"/>
      <c r="D9655" s="97"/>
      <c r="E9655" s="98"/>
      <c r="G9655" s="282"/>
    </row>
    <row r="9656" spans="1:123" ht="24" customHeight="1" x14ac:dyDescent="0.2">
      <c r="A9656" s="281" t="s">
        <v>39</v>
      </c>
      <c r="B9656" s="100" t="str">
        <f>IFERROR(VALUE(LEFT(B9657,FIND(".",B9657)-1)),"")</f>
        <v/>
      </c>
      <c r="C9656" s="92" t="str">
        <f>IFERROR(VLOOKUP(B9656,Tabla_CyP,2,FALSE),"")</f>
        <v/>
      </c>
      <c r="E9656" s="98"/>
      <c r="G9656" s="282"/>
    </row>
    <row r="9657" spans="1:123" ht="24" customHeight="1" x14ac:dyDescent="0.2">
      <c r="A9657" s="281" t="s">
        <v>25</v>
      </c>
      <c r="B9657" s="101" t="str">
        <f>IFERROR(VLOOKUP(COUNTIF($A$1:A9657,"ANALISIS DE PRECIOS"),Tabla_NumeroItem,2,FALSE),"")</f>
        <v/>
      </c>
      <c r="C9657" s="92" t="str">
        <f>IFERROR(VLOOKUP(B9657,Tabla_CyP,2,FALSE),"")</f>
        <v/>
      </c>
      <c r="D9657" s="97"/>
      <c r="E9657" s="98"/>
      <c r="F9657" s="96" t="s">
        <v>26</v>
      </c>
      <c r="G9657" s="283" t="str">
        <f>IFERROR(VLOOKUP(B9657,Tabla_CyP,4,FALSE),"")</f>
        <v/>
      </c>
    </row>
    <row r="9658" spans="1:123" ht="24" customHeight="1" x14ac:dyDescent="0.2">
      <c r="A9658" s="281"/>
      <c r="B9658" s="91"/>
      <c r="D9658" s="97"/>
      <c r="E9658" s="98"/>
      <c r="G9658" s="282"/>
    </row>
    <row r="9659" spans="1:123" ht="24" customHeight="1" x14ac:dyDescent="0.2">
      <c r="A9659" s="334" t="s">
        <v>507</v>
      </c>
      <c r="B9659" s="335"/>
      <c r="C9659" s="336" t="s">
        <v>0</v>
      </c>
      <c r="D9659" s="336" t="s">
        <v>27</v>
      </c>
      <c r="E9659" s="338" t="s">
        <v>28</v>
      </c>
      <c r="F9659" s="340" t="s">
        <v>29</v>
      </c>
      <c r="G9659" s="340" t="s">
        <v>30</v>
      </c>
    </row>
    <row r="9660" spans="1:123" s="97" customFormat="1" ht="24" customHeight="1" x14ac:dyDescent="0.2">
      <c r="A9660" s="102" t="s">
        <v>508</v>
      </c>
      <c r="B9660" s="102" t="s">
        <v>509</v>
      </c>
      <c r="C9660" s="337"/>
      <c r="D9660" s="337"/>
      <c r="E9660" s="339"/>
      <c r="F9660" s="341"/>
      <c r="G9660" s="341"/>
      <c r="H9660" s="230"/>
      <c r="I9660" s="230"/>
      <c r="J9660" s="230"/>
      <c r="K9660" s="230"/>
      <c r="L9660" s="230"/>
      <c r="M9660" s="230"/>
      <c r="N9660" s="230"/>
      <c r="O9660" s="230"/>
      <c r="P9660" s="230"/>
      <c r="Q9660" s="230"/>
      <c r="R9660" s="230"/>
      <c r="S9660" s="230"/>
      <c r="T9660" s="230"/>
      <c r="U9660" s="230"/>
      <c r="V9660" s="230"/>
      <c r="W9660" s="230"/>
      <c r="X9660" s="230"/>
      <c r="Y9660" s="230"/>
      <c r="Z9660" s="230"/>
      <c r="AA9660" s="230"/>
      <c r="AB9660" s="230"/>
      <c r="AC9660" s="230"/>
      <c r="AD9660" s="230"/>
      <c r="AE9660" s="230"/>
      <c r="AF9660" s="230"/>
      <c r="AG9660" s="230"/>
      <c r="AH9660" s="230"/>
      <c r="AI9660" s="230"/>
      <c r="AJ9660" s="230"/>
      <c r="AK9660" s="230"/>
      <c r="AL9660" s="230"/>
      <c r="AM9660" s="230"/>
      <c r="AN9660" s="230"/>
      <c r="AO9660" s="230"/>
      <c r="AP9660" s="230"/>
      <c r="AQ9660" s="230"/>
      <c r="AR9660" s="230"/>
      <c r="AS9660" s="230"/>
      <c r="AT9660" s="230"/>
      <c r="AU9660" s="230"/>
      <c r="AV9660" s="230"/>
      <c r="AW9660" s="230"/>
      <c r="AX9660" s="230"/>
      <c r="AY9660" s="230"/>
      <c r="AZ9660" s="230"/>
      <c r="BA9660" s="230"/>
      <c r="BB9660" s="230"/>
      <c r="BC9660" s="230"/>
      <c r="BD9660" s="230"/>
      <c r="BE9660" s="230"/>
      <c r="BF9660" s="230"/>
      <c r="BG9660" s="230"/>
      <c r="BH9660" s="230"/>
      <c r="BI9660" s="230"/>
      <c r="BJ9660" s="230"/>
      <c r="BK9660" s="230"/>
      <c r="BL9660" s="230"/>
      <c r="BM9660" s="230"/>
      <c r="BN9660" s="230"/>
      <c r="BO9660" s="230"/>
      <c r="BP9660" s="230"/>
      <c r="BQ9660" s="230"/>
      <c r="BR9660" s="230"/>
      <c r="BS9660" s="230"/>
      <c r="BT9660" s="230"/>
      <c r="BU9660" s="230"/>
      <c r="BV9660" s="230"/>
      <c r="BW9660" s="230"/>
      <c r="BX9660" s="230"/>
      <c r="BY9660" s="230"/>
      <c r="BZ9660" s="230"/>
      <c r="CA9660" s="230"/>
      <c r="CB9660" s="230"/>
      <c r="CC9660" s="230"/>
      <c r="CD9660" s="230"/>
      <c r="CE9660" s="230"/>
      <c r="CF9660" s="230"/>
      <c r="CG9660" s="230"/>
      <c r="CH9660" s="230"/>
      <c r="CI9660" s="230"/>
      <c r="CJ9660" s="230"/>
      <c r="CK9660" s="230"/>
      <c r="CL9660" s="230"/>
      <c r="CM9660" s="230"/>
      <c r="CN9660" s="230"/>
      <c r="CO9660" s="230"/>
      <c r="CP9660" s="230"/>
      <c r="CQ9660" s="230"/>
      <c r="CR9660" s="230"/>
      <c r="CS9660" s="230"/>
      <c r="CT9660" s="230"/>
      <c r="CU9660" s="230"/>
      <c r="CV9660" s="230"/>
      <c r="CW9660" s="230"/>
      <c r="CX9660" s="230"/>
      <c r="CY9660" s="230"/>
      <c r="CZ9660" s="230"/>
      <c r="DA9660" s="230"/>
      <c r="DB9660" s="230"/>
      <c r="DC9660" s="230"/>
      <c r="DD9660" s="230"/>
      <c r="DE9660" s="230"/>
      <c r="DF9660" s="230"/>
      <c r="DG9660" s="230"/>
      <c r="DH9660" s="230"/>
      <c r="DI9660" s="230"/>
      <c r="DJ9660" s="230"/>
      <c r="DK9660" s="230"/>
      <c r="DL9660" s="230"/>
      <c r="DM9660" s="230"/>
      <c r="DN9660" s="230"/>
      <c r="DO9660" s="230"/>
      <c r="DP9660" s="230"/>
      <c r="DQ9660" s="230"/>
      <c r="DR9660" s="230"/>
      <c r="DS9660" s="230"/>
    </row>
    <row r="9661" spans="1:123" ht="24" customHeight="1" x14ac:dyDescent="0.2">
      <c r="A9661" s="284"/>
      <c r="B9661" s="103"/>
      <c r="C9661" s="143" t="s">
        <v>604</v>
      </c>
      <c r="D9661" s="104"/>
      <c r="E9661" s="105"/>
      <c r="F9661" s="106"/>
      <c r="G9661" s="285"/>
    </row>
    <row r="9662" spans="1:123" s="229" customFormat="1" ht="24" customHeight="1" x14ac:dyDescent="0.2">
      <c r="A9662" s="224" t="str">
        <f t="shared" ref="A9662:A9675" si="2896">IFERROR(VLOOKUP(C9662,Tabla_Insumos,4,FALSE),"")</f>
        <v/>
      </c>
      <c r="B9662" s="222" t="str">
        <f>IFERROR(VLOOKUP(C9662,Tabla_Insumos,5,FALSE),"")</f>
        <v/>
      </c>
      <c r="C9662" s="223"/>
      <c r="D9662" s="224" t="str">
        <f t="shared" ref="D9662:D9675" si="2897">IFERROR(VLOOKUP(C9662,Tabla_Insumos,2,FALSE),"")</f>
        <v/>
      </c>
      <c r="E9662" s="225"/>
      <c r="F9662" s="226">
        <f t="shared" ref="F9662:F9675" si="2898">IFERROR(VLOOKUP(C9662,Tabla_Insumos,3,FALSE),0)</f>
        <v>0</v>
      </c>
      <c r="G9662" s="286">
        <f>ROUND(E9662*F9662,2)</f>
        <v>0</v>
      </c>
    </row>
    <row r="9663" spans="1:123" s="229" customFormat="1" ht="24" customHeight="1" x14ac:dyDescent="0.2">
      <c r="A9663" s="224" t="str">
        <f t="shared" si="2896"/>
        <v/>
      </c>
      <c r="B9663" s="222" t="str">
        <f t="shared" ref="B9663:B9675" si="2899">IFERROR(VLOOKUP(C9663,Tabla_Insumos,5,FALSE),"")</f>
        <v/>
      </c>
      <c r="C9663" s="223"/>
      <c r="D9663" s="224" t="str">
        <f t="shared" si="2897"/>
        <v/>
      </c>
      <c r="E9663" s="225"/>
      <c r="F9663" s="226">
        <f t="shared" si="2898"/>
        <v>0</v>
      </c>
      <c r="G9663" s="286">
        <f t="shared" ref="G9663:G9675" si="2900">ROUND(E9663*F9663,2)</f>
        <v>0</v>
      </c>
    </row>
    <row r="9664" spans="1:123" s="229" customFormat="1" ht="24" customHeight="1" x14ac:dyDescent="0.2">
      <c r="A9664" s="224" t="str">
        <f t="shared" si="2896"/>
        <v/>
      </c>
      <c r="B9664" s="222" t="str">
        <f t="shared" si="2899"/>
        <v/>
      </c>
      <c r="C9664" s="223"/>
      <c r="D9664" s="224" t="str">
        <f t="shared" si="2897"/>
        <v/>
      </c>
      <c r="E9664" s="225"/>
      <c r="F9664" s="226">
        <f t="shared" si="2898"/>
        <v>0</v>
      </c>
      <c r="G9664" s="286">
        <f t="shared" si="2900"/>
        <v>0</v>
      </c>
    </row>
    <row r="9665" spans="1:7" s="229" customFormat="1" ht="24" customHeight="1" x14ac:dyDescent="0.2">
      <c r="A9665" s="224" t="str">
        <f t="shared" si="2896"/>
        <v/>
      </c>
      <c r="B9665" s="222" t="str">
        <f t="shared" si="2899"/>
        <v/>
      </c>
      <c r="C9665" s="223"/>
      <c r="D9665" s="224" t="str">
        <f t="shared" si="2897"/>
        <v/>
      </c>
      <c r="E9665" s="225"/>
      <c r="F9665" s="226">
        <f t="shared" si="2898"/>
        <v>0</v>
      </c>
      <c r="G9665" s="286">
        <f t="shared" si="2900"/>
        <v>0</v>
      </c>
    </row>
    <row r="9666" spans="1:7" s="229" customFormat="1" ht="24" customHeight="1" x14ac:dyDescent="0.2">
      <c r="A9666" s="224" t="str">
        <f t="shared" si="2896"/>
        <v/>
      </c>
      <c r="B9666" s="222" t="str">
        <f t="shared" si="2899"/>
        <v/>
      </c>
      <c r="C9666" s="223"/>
      <c r="D9666" s="224" t="str">
        <f t="shared" si="2897"/>
        <v/>
      </c>
      <c r="E9666" s="225"/>
      <c r="F9666" s="226">
        <f t="shared" si="2898"/>
        <v>0</v>
      </c>
      <c r="G9666" s="286">
        <f t="shared" si="2900"/>
        <v>0</v>
      </c>
    </row>
    <row r="9667" spans="1:7" s="229" customFormat="1" ht="24" customHeight="1" x14ac:dyDescent="0.2">
      <c r="A9667" s="224" t="str">
        <f t="shared" si="2896"/>
        <v/>
      </c>
      <c r="B9667" s="222" t="str">
        <f t="shared" si="2899"/>
        <v/>
      </c>
      <c r="C9667" s="223"/>
      <c r="D9667" s="224" t="str">
        <f t="shared" si="2897"/>
        <v/>
      </c>
      <c r="E9667" s="225"/>
      <c r="F9667" s="226">
        <f t="shared" si="2898"/>
        <v>0</v>
      </c>
      <c r="G9667" s="286">
        <f t="shared" si="2900"/>
        <v>0</v>
      </c>
    </row>
    <row r="9668" spans="1:7" s="229" customFormat="1" ht="24" customHeight="1" x14ac:dyDescent="0.2">
      <c r="A9668" s="224" t="str">
        <f t="shared" si="2896"/>
        <v/>
      </c>
      <c r="B9668" s="222" t="str">
        <f t="shared" si="2899"/>
        <v/>
      </c>
      <c r="C9668" s="223"/>
      <c r="D9668" s="224" t="str">
        <f t="shared" si="2897"/>
        <v/>
      </c>
      <c r="E9668" s="225"/>
      <c r="F9668" s="226">
        <f t="shared" si="2898"/>
        <v>0</v>
      </c>
      <c r="G9668" s="286">
        <f t="shared" si="2900"/>
        <v>0</v>
      </c>
    </row>
    <row r="9669" spans="1:7" s="229" customFormat="1" ht="24" customHeight="1" x14ac:dyDescent="0.2">
      <c r="A9669" s="224" t="str">
        <f t="shared" si="2896"/>
        <v/>
      </c>
      <c r="B9669" s="222" t="str">
        <f t="shared" si="2899"/>
        <v/>
      </c>
      <c r="C9669" s="223"/>
      <c r="D9669" s="224" t="str">
        <f t="shared" si="2897"/>
        <v/>
      </c>
      <c r="E9669" s="225"/>
      <c r="F9669" s="226">
        <f t="shared" si="2898"/>
        <v>0</v>
      </c>
      <c r="G9669" s="286">
        <f t="shared" si="2900"/>
        <v>0</v>
      </c>
    </row>
    <row r="9670" spans="1:7" s="229" customFormat="1" ht="24" customHeight="1" x14ac:dyDescent="0.2">
      <c r="A9670" s="224" t="str">
        <f t="shared" si="2896"/>
        <v/>
      </c>
      <c r="B9670" s="222" t="str">
        <f t="shared" si="2899"/>
        <v/>
      </c>
      <c r="C9670" s="223"/>
      <c r="D9670" s="224" t="str">
        <f t="shared" si="2897"/>
        <v/>
      </c>
      <c r="E9670" s="225"/>
      <c r="F9670" s="226">
        <f t="shared" si="2898"/>
        <v>0</v>
      </c>
      <c r="G9670" s="286">
        <f t="shared" si="2900"/>
        <v>0</v>
      </c>
    </row>
    <row r="9671" spans="1:7" s="229" customFormat="1" ht="24" customHeight="1" x14ac:dyDescent="0.2">
      <c r="A9671" s="224" t="str">
        <f t="shared" si="2896"/>
        <v/>
      </c>
      <c r="B9671" s="222" t="str">
        <f t="shared" si="2899"/>
        <v/>
      </c>
      <c r="C9671" s="223"/>
      <c r="D9671" s="224" t="str">
        <f t="shared" si="2897"/>
        <v/>
      </c>
      <c r="E9671" s="225"/>
      <c r="F9671" s="226">
        <f t="shared" si="2898"/>
        <v>0</v>
      </c>
      <c r="G9671" s="286">
        <f t="shared" si="2900"/>
        <v>0</v>
      </c>
    </row>
    <row r="9672" spans="1:7" s="229" customFormat="1" ht="24" customHeight="1" x14ac:dyDescent="0.2">
      <c r="A9672" s="224" t="str">
        <f t="shared" si="2896"/>
        <v/>
      </c>
      <c r="B9672" s="222" t="str">
        <f t="shared" si="2899"/>
        <v/>
      </c>
      <c r="C9672" s="223"/>
      <c r="D9672" s="224" t="str">
        <f t="shared" si="2897"/>
        <v/>
      </c>
      <c r="E9672" s="225"/>
      <c r="F9672" s="226">
        <f t="shared" si="2898"/>
        <v>0</v>
      </c>
      <c r="G9672" s="286">
        <f t="shared" si="2900"/>
        <v>0</v>
      </c>
    </row>
    <row r="9673" spans="1:7" s="229" customFormat="1" ht="24" customHeight="1" x14ac:dyDescent="0.2">
      <c r="A9673" s="224" t="str">
        <f t="shared" si="2896"/>
        <v/>
      </c>
      <c r="B9673" s="222" t="str">
        <f t="shared" si="2899"/>
        <v/>
      </c>
      <c r="C9673" s="223"/>
      <c r="D9673" s="224" t="str">
        <f t="shared" si="2897"/>
        <v/>
      </c>
      <c r="E9673" s="225"/>
      <c r="F9673" s="226">
        <f t="shared" si="2898"/>
        <v>0</v>
      </c>
      <c r="G9673" s="286">
        <f t="shared" si="2900"/>
        <v>0</v>
      </c>
    </row>
    <row r="9674" spans="1:7" s="229" customFormat="1" ht="24" customHeight="1" x14ac:dyDescent="0.2">
      <c r="A9674" s="224" t="str">
        <f t="shared" si="2896"/>
        <v/>
      </c>
      <c r="B9674" s="222" t="str">
        <f t="shared" si="2899"/>
        <v/>
      </c>
      <c r="C9674" s="223"/>
      <c r="D9674" s="224" t="str">
        <f t="shared" si="2897"/>
        <v/>
      </c>
      <c r="E9674" s="225"/>
      <c r="F9674" s="226">
        <f t="shared" si="2898"/>
        <v>0</v>
      </c>
      <c r="G9674" s="286">
        <f t="shared" si="2900"/>
        <v>0</v>
      </c>
    </row>
    <row r="9675" spans="1:7" s="229" customFormat="1" ht="24" customHeight="1" x14ac:dyDescent="0.2">
      <c r="A9675" s="224" t="str">
        <f t="shared" si="2896"/>
        <v/>
      </c>
      <c r="B9675" s="222" t="str">
        <f t="shared" si="2899"/>
        <v/>
      </c>
      <c r="C9675" s="223"/>
      <c r="D9675" s="224" t="str">
        <f t="shared" si="2897"/>
        <v/>
      </c>
      <c r="E9675" s="225"/>
      <c r="F9675" s="227">
        <f t="shared" si="2898"/>
        <v>0</v>
      </c>
      <c r="G9675" s="286">
        <f t="shared" si="2900"/>
        <v>0</v>
      </c>
    </row>
    <row r="9676" spans="1:7" ht="24" customHeight="1" x14ac:dyDescent="0.2">
      <c r="A9676" s="287"/>
      <c r="D9676" s="97"/>
      <c r="E9676" s="98"/>
      <c r="F9676" s="273" t="s">
        <v>31</v>
      </c>
      <c r="G9676" s="288">
        <f>SUBTOTAL(9,G9662:G9675)</f>
        <v>0</v>
      </c>
    </row>
    <row r="9677" spans="1:7" ht="24" customHeight="1" x14ac:dyDescent="0.2">
      <c r="A9677" s="287"/>
      <c r="C9677" s="107" t="s">
        <v>605</v>
      </c>
      <c r="D9677" s="97"/>
      <c r="E9677" s="98"/>
      <c r="G9677" s="289"/>
    </row>
    <row r="9678" spans="1:7" s="229" customFormat="1" ht="24" customHeight="1" x14ac:dyDescent="0.2">
      <c r="A9678" s="224" t="str">
        <f t="shared" ref="A9678:A9685" si="2901">IFERROR(VLOOKUP(C9678,Tabla_Insumos,4,FALSE),"")</f>
        <v/>
      </c>
      <c r="B9678" s="222">
        <f t="shared" ref="B9678:B9685" si="2902">IFERROR(VLOOKUP(A9678,Tabla_Indices,5,FALSE),"")</f>
        <v>0</v>
      </c>
      <c r="C9678" s="223"/>
      <c r="D9678" s="224" t="str">
        <f t="shared" ref="D9678:D9685" si="2903">IFERROR(VLOOKUP(C9678,Tabla_Insumos,2,FALSE),"")</f>
        <v/>
      </c>
      <c r="E9678" s="225"/>
      <c r="F9678" s="228">
        <f t="shared" ref="F9678:F9685" si="2904">IFERROR(VLOOKUP(C9678,Tabla_Insumos,3,FALSE),0)</f>
        <v>0</v>
      </c>
      <c r="G9678" s="286">
        <f>ROUND(E9678*F9678,2)</f>
        <v>0</v>
      </c>
    </row>
    <row r="9679" spans="1:7" s="229" customFormat="1" ht="24" customHeight="1" x14ac:dyDescent="0.2">
      <c r="A9679" s="224" t="str">
        <f t="shared" si="2901"/>
        <v/>
      </c>
      <c r="B9679" s="222">
        <f t="shared" si="2902"/>
        <v>0</v>
      </c>
      <c r="C9679" s="223"/>
      <c r="D9679" s="224" t="str">
        <f t="shared" si="2903"/>
        <v/>
      </c>
      <c r="E9679" s="225"/>
      <c r="F9679" s="228">
        <f t="shared" si="2904"/>
        <v>0</v>
      </c>
      <c r="G9679" s="286">
        <f>ROUND(E9679*F9679,2)</f>
        <v>0</v>
      </c>
    </row>
    <row r="9680" spans="1:7" s="229" customFormat="1" ht="24" customHeight="1" x14ac:dyDescent="0.2">
      <c r="A9680" s="224" t="str">
        <f t="shared" si="2901"/>
        <v/>
      </c>
      <c r="B9680" s="222">
        <f t="shared" si="2902"/>
        <v>0</v>
      </c>
      <c r="C9680" s="223"/>
      <c r="D9680" s="224" t="str">
        <f t="shared" si="2903"/>
        <v/>
      </c>
      <c r="E9680" s="225"/>
      <c r="F9680" s="228">
        <f t="shared" si="2904"/>
        <v>0</v>
      </c>
      <c r="G9680" s="286">
        <f t="shared" ref="G9680:G9685" si="2905">ROUND(E9680*F9680,2)</f>
        <v>0</v>
      </c>
    </row>
    <row r="9681" spans="1:7" s="229" customFormat="1" ht="24" customHeight="1" x14ac:dyDescent="0.2">
      <c r="A9681" s="224" t="str">
        <f t="shared" si="2901"/>
        <v/>
      </c>
      <c r="B9681" s="222">
        <f t="shared" si="2902"/>
        <v>0</v>
      </c>
      <c r="C9681" s="223"/>
      <c r="D9681" s="224" t="str">
        <f t="shared" si="2903"/>
        <v/>
      </c>
      <c r="E9681" s="225"/>
      <c r="F9681" s="228">
        <f t="shared" si="2904"/>
        <v>0</v>
      </c>
      <c r="G9681" s="286">
        <f t="shared" si="2905"/>
        <v>0</v>
      </c>
    </row>
    <row r="9682" spans="1:7" s="229" customFormat="1" ht="24" customHeight="1" x14ac:dyDescent="0.2">
      <c r="A9682" s="224" t="str">
        <f t="shared" si="2901"/>
        <v/>
      </c>
      <c r="B9682" s="222">
        <f t="shared" si="2902"/>
        <v>0</v>
      </c>
      <c r="C9682" s="223"/>
      <c r="D9682" s="224" t="str">
        <f t="shared" si="2903"/>
        <v/>
      </c>
      <c r="E9682" s="225"/>
      <c r="F9682" s="226">
        <f t="shared" si="2904"/>
        <v>0</v>
      </c>
      <c r="G9682" s="286">
        <f t="shared" si="2905"/>
        <v>0</v>
      </c>
    </row>
    <row r="9683" spans="1:7" s="229" customFormat="1" ht="24" customHeight="1" x14ac:dyDescent="0.2">
      <c r="A9683" s="224" t="str">
        <f t="shared" si="2901"/>
        <v/>
      </c>
      <c r="B9683" s="222">
        <f t="shared" si="2902"/>
        <v>0</v>
      </c>
      <c r="C9683" s="223"/>
      <c r="D9683" s="224" t="str">
        <f t="shared" si="2903"/>
        <v/>
      </c>
      <c r="E9683" s="225"/>
      <c r="F9683" s="226">
        <f t="shared" si="2904"/>
        <v>0</v>
      </c>
      <c r="G9683" s="286">
        <f t="shared" si="2905"/>
        <v>0</v>
      </c>
    </row>
    <row r="9684" spans="1:7" s="229" customFormat="1" ht="24" customHeight="1" x14ac:dyDescent="0.2">
      <c r="A9684" s="224" t="str">
        <f t="shared" si="2901"/>
        <v/>
      </c>
      <c r="B9684" s="222">
        <f t="shared" si="2902"/>
        <v>0</v>
      </c>
      <c r="C9684" s="223"/>
      <c r="D9684" s="224" t="str">
        <f t="shared" si="2903"/>
        <v/>
      </c>
      <c r="E9684" s="225"/>
      <c r="F9684" s="226">
        <f t="shared" si="2904"/>
        <v>0</v>
      </c>
      <c r="G9684" s="286">
        <f t="shared" si="2905"/>
        <v>0</v>
      </c>
    </row>
    <row r="9685" spans="1:7" s="229" customFormat="1" ht="24" customHeight="1" x14ac:dyDescent="0.2">
      <c r="A9685" s="224" t="str">
        <f t="shared" si="2901"/>
        <v/>
      </c>
      <c r="B9685" s="222">
        <f t="shared" si="2902"/>
        <v>0</v>
      </c>
      <c r="C9685" s="223"/>
      <c r="D9685" s="224" t="str">
        <f t="shared" si="2903"/>
        <v/>
      </c>
      <c r="E9685" s="225"/>
      <c r="F9685" s="226">
        <f t="shared" si="2904"/>
        <v>0</v>
      </c>
      <c r="G9685" s="286">
        <f t="shared" si="2905"/>
        <v>0</v>
      </c>
    </row>
    <row r="9686" spans="1:7" ht="24" customHeight="1" x14ac:dyDescent="0.2">
      <c r="A9686" s="287"/>
      <c r="D9686" s="97"/>
      <c r="E9686" s="98"/>
      <c r="F9686" s="273" t="s">
        <v>32</v>
      </c>
      <c r="G9686" s="288">
        <f>SUBTOTAL(9,G9678:G9685)</f>
        <v>0</v>
      </c>
    </row>
    <row r="9687" spans="1:7" ht="24" customHeight="1" x14ac:dyDescent="0.2">
      <c r="A9687" s="287"/>
      <c r="C9687" s="107" t="s">
        <v>606</v>
      </c>
      <c r="D9687" s="97"/>
      <c r="E9687" s="98"/>
      <c r="G9687" s="289"/>
    </row>
    <row r="9688" spans="1:7" s="229" customFormat="1" ht="24" customHeight="1" x14ac:dyDescent="0.2">
      <c r="A9688" s="224" t="str">
        <f t="shared" ref="A9688:A9696" si="2906">IFERROR(VLOOKUP(C9688,Tabla_Insumos,4,FALSE),"")</f>
        <v/>
      </c>
      <c r="B9688" s="222" t="str">
        <f t="shared" ref="B9688:B9696" si="2907">IFERROR(VLOOKUP(C9688,Tabla_Insumos,5,FALSE),"")</f>
        <v/>
      </c>
      <c r="C9688" s="223"/>
      <c r="D9688" s="224" t="str">
        <f t="shared" ref="D9688:D9696" si="2908">IFERROR(VLOOKUP(C9688,Tabla_Insumos,2,FALSE),"")</f>
        <v/>
      </c>
      <c r="E9688" s="225"/>
      <c r="F9688" s="226">
        <f t="shared" ref="F9688:F9696" si="2909">IFERROR(VLOOKUP(C9688,Tabla_Insumos,3,FALSE),0)</f>
        <v>0</v>
      </c>
      <c r="G9688" s="286">
        <f t="shared" ref="G9688:G9696" si="2910">ROUND(E9688*F9688,2)</f>
        <v>0</v>
      </c>
    </row>
    <row r="9689" spans="1:7" s="229" customFormat="1" ht="24" customHeight="1" x14ac:dyDescent="0.2">
      <c r="A9689" s="224" t="str">
        <f t="shared" si="2906"/>
        <v/>
      </c>
      <c r="B9689" s="222" t="str">
        <f t="shared" si="2907"/>
        <v/>
      </c>
      <c r="C9689" s="223"/>
      <c r="D9689" s="224" t="str">
        <f t="shared" si="2908"/>
        <v/>
      </c>
      <c r="E9689" s="225"/>
      <c r="F9689" s="226">
        <f t="shared" si="2909"/>
        <v>0</v>
      </c>
      <c r="G9689" s="286">
        <f t="shared" si="2910"/>
        <v>0</v>
      </c>
    </row>
    <row r="9690" spans="1:7" s="229" customFormat="1" ht="24" customHeight="1" x14ac:dyDescent="0.2">
      <c r="A9690" s="224" t="str">
        <f t="shared" si="2906"/>
        <v/>
      </c>
      <c r="B9690" s="222" t="str">
        <f t="shared" si="2907"/>
        <v/>
      </c>
      <c r="C9690" s="223"/>
      <c r="D9690" s="224" t="str">
        <f t="shared" si="2908"/>
        <v/>
      </c>
      <c r="E9690" s="225"/>
      <c r="F9690" s="226">
        <f t="shared" si="2909"/>
        <v>0</v>
      </c>
      <c r="G9690" s="286">
        <f t="shared" si="2910"/>
        <v>0</v>
      </c>
    </row>
    <row r="9691" spans="1:7" s="229" customFormat="1" ht="24" customHeight="1" x14ac:dyDescent="0.2">
      <c r="A9691" s="224" t="str">
        <f t="shared" si="2906"/>
        <v/>
      </c>
      <c r="B9691" s="222" t="str">
        <f t="shared" si="2907"/>
        <v/>
      </c>
      <c r="C9691" s="223"/>
      <c r="D9691" s="224" t="str">
        <f t="shared" si="2908"/>
        <v/>
      </c>
      <c r="E9691" s="225"/>
      <c r="F9691" s="226">
        <f t="shared" si="2909"/>
        <v>0</v>
      </c>
      <c r="G9691" s="286">
        <f t="shared" si="2910"/>
        <v>0</v>
      </c>
    </row>
    <row r="9692" spans="1:7" s="229" customFormat="1" ht="24" customHeight="1" x14ac:dyDescent="0.2">
      <c r="A9692" s="224" t="str">
        <f t="shared" si="2906"/>
        <v/>
      </c>
      <c r="B9692" s="222" t="str">
        <f t="shared" si="2907"/>
        <v/>
      </c>
      <c r="C9692" s="223"/>
      <c r="D9692" s="224" t="str">
        <f t="shared" si="2908"/>
        <v/>
      </c>
      <c r="E9692" s="225"/>
      <c r="F9692" s="226">
        <f t="shared" si="2909"/>
        <v>0</v>
      </c>
      <c r="G9692" s="286">
        <f t="shared" si="2910"/>
        <v>0</v>
      </c>
    </row>
    <row r="9693" spans="1:7" s="229" customFormat="1" ht="24" customHeight="1" x14ac:dyDescent="0.2">
      <c r="A9693" s="224" t="str">
        <f t="shared" si="2906"/>
        <v/>
      </c>
      <c r="B9693" s="222" t="str">
        <f t="shared" si="2907"/>
        <v/>
      </c>
      <c r="C9693" s="223"/>
      <c r="D9693" s="224" t="str">
        <f t="shared" si="2908"/>
        <v/>
      </c>
      <c r="E9693" s="225"/>
      <c r="F9693" s="226">
        <f t="shared" si="2909"/>
        <v>0</v>
      </c>
      <c r="G9693" s="286">
        <f t="shared" si="2910"/>
        <v>0</v>
      </c>
    </row>
    <row r="9694" spans="1:7" s="229" customFormat="1" ht="24" customHeight="1" x14ac:dyDescent="0.2">
      <c r="A9694" s="224" t="str">
        <f t="shared" si="2906"/>
        <v/>
      </c>
      <c r="B9694" s="222" t="str">
        <f t="shared" si="2907"/>
        <v/>
      </c>
      <c r="C9694" s="223"/>
      <c r="D9694" s="224" t="str">
        <f t="shared" si="2908"/>
        <v/>
      </c>
      <c r="E9694" s="225"/>
      <c r="F9694" s="226">
        <f t="shared" si="2909"/>
        <v>0</v>
      </c>
      <c r="G9694" s="286">
        <f t="shared" si="2910"/>
        <v>0</v>
      </c>
    </row>
    <row r="9695" spans="1:7" s="229" customFormat="1" ht="24" customHeight="1" x14ac:dyDescent="0.2">
      <c r="A9695" s="224" t="str">
        <f t="shared" si="2906"/>
        <v/>
      </c>
      <c r="B9695" s="222" t="str">
        <f t="shared" si="2907"/>
        <v/>
      </c>
      <c r="C9695" s="223"/>
      <c r="D9695" s="224" t="str">
        <f t="shared" si="2908"/>
        <v/>
      </c>
      <c r="E9695" s="225"/>
      <c r="F9695" s="226">
        <f t="shared" si="2909"/>
        <v>0</v>
      </c>
      <c r="G9695" s="286">
        <f t="shared" si="2910"/>
        <v>0</v>
      </c>
    </row>
    <row r="9696" spans="1:7" s="229" customFormat="1" ht="24" customHeight="1" x14ac:dyDescent="0.2">
      <c r="A9696" s="224" t="str">
        <f t="shared" si="2906"/>
        <v/>
      </c>
      <c r="B9696" s="222" t="str">
        <f t="shared" si="2907"/>
        <v/>
      </c>
      <c r="C9696" s="223"/>
      <c r="D9696" s="224" t="str">
        <f t="shared" si="2908"/>
        <v/>
      </c>
      <c r="E9696" s="225"/>
      <c r="F9696" s="226">
        <f t="shared" si="2909"/>
        <v>0</v>
      </c>
      <c r="G9696" s="286">
        <f t="shared" si="2910"/>
        <v>0</v>
      </c>
    </row>
    <row r="9697" spans="1:123" ht="24" customHeight="1" x14ac:dyDescent="0.2">
      <c r="A9697" s="290"/>
      <c r="B9697" s="97"/>
      <c r="D9697" s="97"/>
      <c r="E9697" s="98"/>
      <c r="F9697" s="273" t="s">
        <v>33</v>
      </c>
      <c r="G9697" s="288">
        <f>SUBTOTAL(9,G9688:G9696)</f>
        <v>0</v>
      </c>
    </row>
    <row r="9698" spans="1:123" ht="24" customHeight="1" x14ac:dyDescent="0.2">
      <c r="A9698" s="291"/>
      <c r="B9698" s="97"/>
      <c r="D9698" s="97"/>
      <c r="E9698" s="98"/>
      <c r="G9698" s="289"/>
    </row>
    <row r="9699" spans="1:123" ht="24" customHeight="1" x14ac:dyDescent="0.2">
      <c r="A9699" s="292" t="str">
        <f>B9657</f>
        <v/>
      </c>
      <c r="B9699" s="293" t="str">
        <f>C9657</f>
        <v/>
      </c>
      <c r="C9699" s="104"/>
      <c r="D9699" s="104" t="s">
        <v>34</v>
      </c>
      <c r="E9699" s="105"/>
      <c r="F9699" s="295" t="s">
        <v>35</v>
      </c>
      <c r="G9699" s="294">
        <f>SUBTOTAL(9,G9662:G9698)</f>
        <v>0</v>
      </c>
    </row>
    <row r="9701" spans="1:123" ht="24" customHeight="1" x14ac:dyDescent="0.2">
      <c r="A9701" s="274" t="s">
        <v>37</v>
      </c>
      <c r="B9701" s="275"/>
      <c r="C9701" s="275"/>
      <c r="D9701" s="275"/>
      <c r="E9701" s="275"/>
      <c r="F9701" s="275"/>
      <c r="G9701" s="276"/>
    </row>
    <row r="9702" spans="1:123" ht="24" customHeight="1" x14ac:dyDescent="0.2">
      <c r="A9702" s="277" t="s">
        <v>602</v>
      </c>
      <c r="B9702" s="93" t="str">
        <f>Comitente</f>
        <v>DIRECCION PROVINCIAL DE ESPACIOS VERDES</v>
      </c>
      <c r="C9702" s="89"/>
      <c r="D9702" s="94"/>
      <c r="E9702" s="94"/>
      <c r="F9702" s="95"/>
      <c r="G9702" s="278"/>
    </row>
    <row r="9703" spans="1:123" ht="24" customHeight="1" x14ac:dyDescent="0.2">
      <c r="A9703" s="277" t="s">
        <v>603</v>
      </c>
      <c r="B9703" s="93">
        <f>Contratista</f>
        <v>0</v>
      </c>
      <c r="C9703" s="90"/>
      <c r="D9703" s="90"/>
      <c r="E9703" s="90"/>
      <c r="F9703" s="96"/>
      <c r="G9703" s="279"/>
    </row>
    <row r="9704" spans="1:123" ht="24" customHeight="1" x14ac:dyDescent="0.2">
      <c r="A9704" s="277" t="s">
        <v>24</v>
      </c>
      <c r="B9704" s="93" t="str">
        <f>Obra</f>
        <v>EXTRACCION DE MANGRULLO EXISTENTE, PROVISION DE NUEVO MANGRULLO Y REFUNCIONALIZACION DE JUEGOS DE NIÑOS EN PARQUE DE MAYO</v>
      </c>
      <c r="C9704" s="90"/>
      <c r="D9704" s="90"/>
      <c r="E9704" s="90"/>
      <c r="F9704" s="96" t="s">
        <v>38</v>
      </c>
      <c r="G9704" s="280">
        <f>Fecha_Base</f>
        <v>44865</v>
      </c>
    </row>
    <row r="9705" spans="1:123" ht="24" customHeight="1" x14ac:dyDescent="0.2">
      <c r="A9705" s="281" t="s">
        <v>601</v>
      </c>
      <c r="B9705" s="91" t="str">
        <f>Ubicación</f>
        <v>CAPITAL</v>
      </c>
      <c r="C9705" s="91"/>
      <c r="D9705" s="97"/>
      <c r="E9705" s="98"/>
      <c r="G9705" s="282"/>
    </row>
    <row r="9706" spans="1:123" ht="24" customHeight="1" x14ac:dyDescent="0.2">
      <c r="A9706" s="281" t="s">
        <v>39</v>
      </c>
      <c r="B9706" s="100" t="str">
        <f>IFERROR(VALUE(LEFT(B9707,FIND(".",B9707)-1)),"")</f>
        <v/>
      </c>
      <c r="C9706" s="92" t="str">
        <f>IFERROR(VLOOKUP(B9706,Tabla_CyP,2,FALSE),"")</f>
        <v/>
      </c>
      <c r="E9706" s="98"/>
      <c r="G9706" s="282"/>
    </row>
    <row r="9707" spans="1:123" ht="24" customHeight="1" x14ac:dyDescent="0.2">
      <c r="A9707" s="281" t="s">
        <v>25</v>
      </c>
      <c r="B9707" s="101" t="str">
        <f>IFERROR(VLOOKUP(COUNTIF($A$1:A9707,"ANALISIS DE PRECIOS"),Tabla_NumeroItem,2,FALSE),"")</f>
        <v/>
      </c>
      <c r="C9707" s="92" t="str">
        <f>IFERROR(VLOOKUP(B9707,Tabla_CyP,2,FALSE),"")</f>
        <v/>
      </c>
      <c r="D9707" s="97"/>
      <c r="E9707" s="98"/>
      <c r="F9707" s="96" t="s">
        <v>26</v>
      </c>
      <c r="G9707" s="283" t="str">
        <f>IFERROR(VLOOKUP(B9707,Tabla_CyP,4,FALSE),"")</f>
        <v/>
      </c>
    </row>
    <row r="9708" spans="1:123" ht="24" customHeight="1" x14ac:dyDescent="0.2">
      <c r="A9708" s="281"/>
      <c r="B9708" s="91"/>
      <c r="D9708" s="97"/>
      <c r="E9708" s="98"/>
      <c r="G9708" s="282"/>
    </row>
    <row r="9709" spans="1:123" ht="24" customHeight="1" x14ac:dyDescent="0.2">
      <c r="A9709" s="334" t="s">
        <v>507</v>
      </c>
      <c r="B9709" s="335"/>
      <c r="C9709" s="336" t="s">
        <v>0</v>
      </c>
      <c r="D9709" s="336" t="s">
        <v>27</v>
      </c>
      <c r="E9709" s="338" t="s">
        <v>28</v>
      </c>
      <c r="F9709" s="340" t="s">
        <v>29</v>
      </c>
      <c r="G9709" s="340" t="s">
        <v>30</v>
      </c>
    </row>
    <row r="9710" spans="1:123" s="97" customFormat="1" ht="24" customHeight="1" x14ac:dyDescent="0.2">
      <c r="A9710" s="102" t="s">
        <v>508</v>
      </c>
      <c r="B9710" s="102" t="s">
        <v>509</v>
      </c>
      <c r="C9710" s="337"/>
      <c r="D9710" s="337"/>
      <c r="E9710" s="339"/>
      <c r="F9710" s="341"/>
      <c r="G9710" s="341"/>
      <c r="H9710" s="230"/>
      <c r="I9710" s="230"/>
      <c r="J9710" s="230"/>
      <c r="K9710" s="230"/>
      <c r="L9710" s="230"/>
      <c r="M9710" s="230"/>
      <c r="N9710" s="230"/>
      <c r="O9710" s="230"/>
      <c r="P9710" s="230"/>
      <c r="Q9710" s="230"/>
      <c r="R9710" s="230"/>
      <c r="S9710" s="230"/>
      <c r="T9710" s="230"/>
      <c r="U9710" s="230"/>
      <c r="V9710" s="230"/>
      <c r="W9710" s="230"/>
      <c r="X9710" s="230"/>
      <c r="Y9710" s="230"/>
      <c r="Z9710" s="230"/>
      <c r="AA9710" s="230"/>
      <c r="AB9710" s="230"/>
      <c r="AC9710" s="230"/>
      <c r="AD9710" s="230"/>
      <c r="AE9710" s="230"/>
      <c r="AF9710" s="230"/>
      <c r="AG9710" s="230"/>
      <c r="AH9710" s="230"/>
      <c r="AI9710" s="230"/>
      <c r="AJ9710" s="230"/>
      <c r="AK9710" s="230"/>
      <c r="AL9710" s="230"/>
      <c r="AM9710" s="230"/>
      <c r="AN9710" s="230"/>
      <c r="AO9710" s="230"/>
      <c r="AP9710" s="230"/>
      <c r="AQ9710" s="230"/>
      <c r="AR9710" s="230"/>
      <c r="AS9710" s="230"/>
      <c r="AT9710" s="230"/>
      <c r="AU9710" s="230"/>
      <c r="AV9710" s="230"/>
      <c r="AW9710" s="230"/>
      <c r="AX9710" s="230"/>
      <c r="AY9710" s="230"/>
      <c r="AZ9710" s="230"/>
      <c r="BA9710" s="230"/>
      <c r="BB9710" s="230"/>
      <c r="BC9710" s="230"/>
      <c r="BD9710" s="230"/>
      <c r="BE9710" s="230"/>
      <c r="BF9710" s="230"/>
      <c r="BG9710" s="230"/>
      <c r="BH9710" s="230"/>
      <c r="BI9710" s="230"/>
      <c r="BJ9710" s="230"/>
      <c r="BK9710" s="230"/>
      <c r="BL9710" s="230"/>
      <c r="BM9710" s="230"/>
      <c r="BN9710" s="230"/>
      <c r="BO9710" s="230"/>
      <c r="BP9710" s="230"/>
      <c r="BQ9710" s="230"/>
      <c r="BR9710" s="230"/>
      <c r="BS9710" s="230"/>
      <c r="BT9710" s="230"/>
      <c r="BU9710" s="230"/>
      <c r="BV9710" s="230"/>
      <c r="BW9710" s="230"/>
      <c r="BX9710" s="230"/>
      <c r="BY9710" s="230"/>
      <c r="BZ9710" s="230"/>
      <c r="CA9710" s="230"/>
      <c r="CB9710" s="230"/>
      <c r="CC9710" s="230"/>
      <c r="CD9710" s="230"/>
      <c r="CE9710" s="230"/>
      <c r="CF9710" s="230"/>
      <c r="CG9710" s="230"/>
      <c r="CH9710" s="230"/>
      <c r="CI9710" s="230"/>
      <c r="CJ9710" s="230"/>
      <c r="CK9710" s="230"/>
      <c r="CL9710" s="230"/>
      <c r="CM9710" s="230"/>
      <c r="CN9710" s="230"/>
      <c r="CO9710" s="230"/>
      <c r="CP9710" s="230"/>
      <c r="CQ9710" s="230"/>
      <c r="CR9710" s="230"/>
      <c r="CS9710" s="230"/>
      <c r="CT9710" s="230"/>
      <c r="CU9710" s="230"/>
      <c r="CV9710" s="230"/>
      <c r="CW9710" s="230"/>
      <c r="CX9710" s="230"/>
      <c r="CY9710" s="230"/>
      <c r="CZ9710" s="230"/>
      <c r="DA9710" s="230"/>
      <c r="DB9710" s="230"/>
      <c r="DC9710" s="230"/>
      <c r="DD9710" s="230"/>
      <c r="DE9710" s="230"/>
      <c r="DF9710" s="230"/>
      <c r="DG9710" s="230"/>
      <c r="DH9710" s="230"/>
      <c r="DI9710" s="230"/>
      <c r="DJ9710" s="230"/>
      <c r="DK9710" s="230"/>
      <c r="DL9710" s="230"/>
      <c r="DM9710" s="230"/>
      <c r="DN9710" s="230"/>
      <c r="DO9710" s="230"/>
      <c r="DP9710" s="230"/>
      <c r="DQ9710" s="230"/>
      <c r="DR9710" s="230"/>
      <c r="DS9710" s="230"/>
    </row>
    <row r="9711" spans="1:123" ht="24" customHeight="1" x14ac:dyDescent="0.2">
      <c r="A9711" s="284"/>
      <c r="B9711" s="103"/>
      <c r="C9711" s="143" t="s">
        <v>604</v>
      </c>
      <c r="D9711" s="104"/>
      <c r="E9711" s="105"/>
      <c r="F9711" s="106"/>
      <c r="G9711" s="285"/>
    </row>
    <row r="9712" spans="1:123" s="229" customFormat="1" ht="24" customHeight="1" x14ac:dyDescent="0.2">
      <c r="A9712" s="224" t="str">
        <f t="shared" ref="A9712:A9725" si="2911">IFERROR(VLOOKUP(C9712,Tabla_Insumos,4,FALSE),"")</f>
        <v/>
      </c>
      <c r="B9712" s="222" t="str">
        <f>IFERROR(VLOOKUP(C9712,Tabla_Insumos,5,FALSE),"")</f>
        <v/>
      </c>
      <c r="C9712" s="223"/>
      <c r="D9712" s="224" t="str">
        <f t="shared" ref="D9712:D9725" si="2912">IFERROR(VLOOKUP(C9712,Tabla_Insumos,2,FALSE),"")</f>
        <v/>
      </c>
      <c r="E9712" s="225"/>
      <c r="F9712" s="226">
        <f t="shared" ref="F9712:F9725" si="2913">IFERROR(VLOOKUP(C9712,Tabla_Insumos,3,FALSE),0)</f>
        <v>0</v>
      </c>
      <c r="G9712" s="286">
        <f>ROUND(E9712*F9712,2)</f>
        <v>0</v>
      </c>
    </row>
    <row r="9713" spans="1:7" s="229" customFormat="1" ht="24" customHeight="1" x14ac:dyDescent="0.2">
      <c r="A9713" s="224" t="str">
        <f t="shared" si="2911"/>
        <v/>
      </c>
      <c r="B9713" s="222" t="str">
        <f t="shared" ref="B9713:B9725" si="2914">IFERROR(VLOOKUP(C9713,Tabla_Insumos,5,FALSE),"")</f>
        <v/>
      </c>
      <c r="C9713" s="223"/>
      <c r="D9713" s="224" t="str">
        <f t="shared" si="2912"/>
        <v/>
      </c>
      <c r="E9713" s="225"/>
      <c r="F9713" s="226">
        <f t="shared" si="2913"/>
        <v>0</v>
      </c>
      <c r="G9713" s="286">
        <f t="shared" ref="G9713:G9725" si="2915">ROUND(E9713*F9713,2)</f>
        <v>0</v>
      </c>
    </row>
    <row r="9714" spans="1:7" s="229" customFormat="1" ht="24" customHeight="1" x14ac:dyDescent="0.2">
      <c r="A9714" s="224" t="str">
        <f t="shared" si="2911"/>
        <v/>
      </c>
      <c r="B9714" s="222" t="str">
        <f t="shared" si="2914"/>
        <v/>
      </c>
      <c r="C9714" s="223"/>
      <c r="D9714" s="224" t="str">
        <f t="shared" si="2912"/>
        <v/>
      </c>
      <c r="E9714" s="225"/>
      <c r="F9714" s="226">
        <f t="shared" si="2913"/>
        <v>0</v>
      </c>
      <c r="G9714" s="286">
        <f t="shared" si="2915"/>
        <v>0</v>
      </c>
    </row>
    <row r="9715" spans="1:7" s="229" customFormat="1" ht="24" customHeight="1" x14ac:dyDescent="0.2">
      <c r="A9715" s="224" t="str">
        <f t="shared" si="2911"/>
        <v/>
      </c>
      <c r="B9715" s="222" t="str">
        <f t="shared" si="2914"/>
        <v/>
      </c>
      <c r="C9715" s="223"/>
      <c r="D9715" s="224" t="str">
        <f t="shared" si="2912"/>
        <v/>
      </c>
      <c r="E9715" s="225"/>
      <c r="F9715" s="226">
        <f t="shared" si="2913"/>
        <v>0</v>
      </c>
      <c r="G9715" s="286">
        <f t="shared" si="2915"/>
        <v>0</v>
      </c>
    </row>
    <row r="9716" spans="1:7" s="229" customFormat="1" ht="24" customHeight="1" x14ac:dyDescent="0.2">
      <c r="A9716" s="224" t="str">
        <f t="shared" si="2911"/>
        <v/>
      </c>
      <c r="B9716" s="222" t="str">
        <f t="shared" si="2914"/>
        <v/>
      </c>
      <c r="C9716" s="223"/>
      <c r="D9716" s="224" t="str">
        <f t="shared" si="2912"/>
        <v/>
      </c>
      <c r="E9716" s="225"/>
      <c r="F9716" s="226">
        <f t="shared" si="2913"/>
        <v>0</v>
      </c>
      <c r="G9716" s="286">
        <f t="shared" si="2915"/>
        <v>0</v>
      </c>
    </row>
    <row r="9717" spans="1:7" s="229" customFormat="1" ht="24" customHeight="1" x14ac:dyDescent="0.2">
      <c r="A9717" s="224" t="str">
        <f t="shared" si="2911"/>
        <v/>
      </c>
      <c r="B9717" s="222" t="str">
        <f t="shared" si="2914"/>
        <v/>
      </c>
      <c r="C9717" s="223"/>
      <c r="D9717" s="224" t="str">
        <f t="shared" si="2912"/>
        <v/>
      </c>
      <c r="E9717" s="225"/>
      <c r="F9717" s="226">
        <f t="shared" si="2913"/>
        <v>0</v>
      </c>
      <c r="G9717" s="286">
        <f t="shared" si="2915"/>
        <v>0</v>
      </c>
    </row>
    <row r="9718" spans="1:7" s="229" customFormat="1" ht="24" customHeight="1" x14ac:dyDescent="0.2">
      <c r="A9718" s="224" t="str">
        <f t="shared" si="2911"/>
        <v/>
      </c>
      <c r="B9718" s="222" t="str">
        <f t="shared" si="2914"/>
        <v/>
      </c>
      <c r="C9718" s="223"/>
      <c r="D9718" s="224" t="str">
        <f t="shared" si="2912"/>
        <v/>
      </c>
      <c r="E9718" s="225"/>
      <c r="F9718" s="226">
        <f t="shared" si="2913"/>
        <v>0</v>
      </c>
      <c r="G9718" s="286">
        <f t="shared" si="2915"/>
        <v>0</v>
      </c>
    </row>
    <row r="9719" spans="1:7" s="229" customFormat="1" ht="24" customHeight="1" x14ac:dyDescent="0.2">
      <c r="A9719" s="224" t="str">
        <f t="shared" si="2911"/>
        <v/>
      </c>
      <c r="B9719" s="222" t="str">
        <f t="shared" si="2914"/>
        <v/>
      </c>
      <c r="C9719" s="223"/>
      <c r="D9719" s="224" t="str">
        <f t="shared" si="2912"/>
        <v/>
      </c>
      <c r="E9719" s="225"/>
      <c r="F9719" s="226">
        <f t="shared" si="2913"/>
        <v>0</v>
      </c>
      <c r="G9719" s="286">
        <f t="shared" si="2915"/>
        <v>0</v>
      </c>
    </row>
    <row r="9720" spans="1:7" s="229" customFormat="1" ht="24" customHeight="1" x14ac:dyDescent="0.2">
      <c r="A9720" s="224" t="str">
        <f t="shared" si="2911"/>
        <v/>
      </c>
      <c r="B9720" s="222" t="str">
        <f t="shared" si="2914"/>
        <v/>
      </c>
      <c r="C9720" s="223"/>
      <c r="D9720" s="224" t="str">
        <f t="shared" si="2912"/>
        <v/>
      </c>
      <c r="E9720" s="225"/>
      <c r="F9720" s="226">
        <f t="shared" si="2913"/>
        <v>0</v>
      </c>
      <c r="G9720" s="286">
        <f t="shared" si="2915"/>
        <v>0</v>
      </c>
    </row>
    <row r="9721" spans="1:7" s="229" customFormat="1" ht="24" customHeight="1" x14ac:dyDescent="0.2">
      <c r="A9721" s="224" t="str">
        <f t="shared" si="2911"/>
        <v/>
      </c>
      <c r="B9721" s="222" t="str">
        <f t="shared" si="2914"/>
        <v/>
      </c>
      <c r="C9721" s="223"/>
      <c r="D9721" s="224" t="str">
        <f t="shared" si="2912"/>
        <v/>
      </c>
      <c r="E9721" s="225"/>
      <c r="F9721" s="226">
        <f t="shared" si="2913"/>
        <v>0</v>
      </c>
      <c r="G9721" s="286">
        <f t="shared" si="2915"/>
        <v>0</v>
      </c>
    </row>
    <row r="9722" spans="1:7" s="229" customFormat="1" ht="24" customHeight="1" x14ac:dyDescent="0.2">
      <c r="A9722" s="224" t="str">
        <f t="shared" si="2911"/>
        <v/>
      </c>
      <c r="B9722" s="222" t="str">
        <f t="shared" si="2914"/>
        <v/>
      </c>
      <c r="C9722" s="223"/>
      <c r="D9722" s="224" t="str">
        <f t="shared" si="2912"/>
        <v/>
      </c>
      <c r="E9722" s="225"/>
      <c r="F9722" s="226">
        <f t="shared" si="2913"/>
        <v>0</v>
      </c>
      <c r="G9722" s="286">
        <f t="shared" si="2915"/>
        <v>0</v>
      </c>
    </row>
    <row r="9723" spans="1:7" s="229" customFormat="1" ht="24" customHeight="1" x14ac:dyDescent="0.2">
      <c r="A9723" s="224" t="str">
        <f t="shared" si="2911"/>
        <v/>
      </c>
      <c r="B9723" s="222" t="str">
        <f t="shared" si="2914"/>
        <v/>
      </c>
      <c r="C9723" s="223"/>
      <c r="D9723" s="224" t="str">
        <f t="shared" si="2912"/>
        <v/>
      </c>
      <c r="E9723" s="225"/>
      <c r="F9723" s="226">
        <f t="shared" si="2913"/>
        <v>0</v>
      </c>
      <c r="G9723" s="286">
        <f t="shared" si="2915"/>
        <v>0</v>
      </c>
    </row>
    <row r="9724" spans="1:7" s="229" customFormat="1" ht="24" customHeight="1" x14ac:dyDescent="0.2">
      <c r="A9724" s="224" t="str">
        <f t="shared" si="2911"/>
        <v/>
      </c>
      <c r="B9724" s="222" t="str">
        <f t="shared" si="2914"/>
        <v/>
      </c>
      <c r="C9724" s="223"/>
      <c r="D9724" s="224" t="str">
        <f t="shared" si="2912"/>
        <v/>
      </c>
      <c r="E9724" s="225"/>
      <c r="F9724" s="226">
        <f t="shared" si="2913"/>
        <v>0</v>
      </c>
      <c r="G9724" s="286">
        <f t="shared" si="2915"/>
        <v>0</v>
      </c>
    </row>
    <row r="9725" spans="1:7" s="229" customFormat="1" ht="24" customHeight="1" x14ac:dyDescent="0.2">
      <c r="A9725" s="224" t="str">
        <f t="shared" si="2911"/>
        <v/>
      </c>
      <c r="B9725" s="222" t="str">
        <f t="shared" si="2914"/>
        <v/>
      </c>
      <c r="C9725" s="223"/>
      <c r="D9725" s="224" t="str">
        <f t="shared" si="2912"/>
        <v/>
      </c>
      <c r="E9725" s="225"/>
      <c r="F9725" s="227">
        <f t="shared" si="2913"/>
        <v>0</v>
      </c>
      <c r="G9725" s="286">
        <f t="shared" si="2915"/>
        <v>0</v>
      </c>
    </row>
    <row r="9726" spans="1:7" ht="24" customHeight="1" x14ac:dyDescent="0.2">
      <c r="A9726" s="287"/>
      <c r="D9726" s="97"/>
      <c r="E9726" s="98"/>
      <c r="F9726" s="273" t="s">
        <v>31</v>
      </c>
      <c r="G9726" s="288">
        <f>SUBTOTAL(9,G9712:G9725)</f>
        <v>0</v>
      </c>
    </row>
    <row r="9727" spans="1:7" ht="24" customHeight="1" x14ac:dyDescent="0.2">
      <c r="A9727" s="287"/>
      <c r="C9727" s="107" t="s">
        <v>605</v>
      </c>
      <c r="D9727" s="97"/>
      <c r="E9727" s="98"/>
      <c r="G9727" s="289"/>
    </row>
    <row r="9728" spans="1:7" s="229" customFormat="1" ht="24" customHeight="1" x14ac:dyDescent="0.2">
      <c r="A9728" s="224" t="str">
        <f t="shared" ref="A9728:A9735" si="2916">IFERROR(VLOOKUP(C9728,Tabla_Insumos,4,FALSE),"")</f>
        <v/>
      </c>
      <c r="B9728" s="222">
        <f t="shared" ref="B9728:B9735" si="2917">IFERROR(VLOOKUP(A9728,Tabla_Indices,5,FALSE),"")</f>
        <v>0</v>
      </c>
      <c r="C9728" s="223"/>
      <c r="D9728" s="224" t="str">
        <f t="shared" ref="D9728:D9735" si="2918">IFERROR(VLOOKUP(C9728,Tabla_Insumos,2,FALSE),"")</f>
        <v/>
      </c>
      <c r="E9728" s="225"/>
      <c r="F9728" s="228">
        <f t="shared" ref="F9728:F9735" si="2919">IFERROR(VLOOKUP(C9728,Tabla_Insumos,3,FALSE),0)</f>
        <v>0</v>
      </c>
      <c r="G9728" s="286">
        <f>ROUND(E9728*F9728,2)</f>
        <v>0</v>
      </c>
    </row>
    <row r="9729" spans="1:7" s="229" customFormat="1" ht="24" customHeight="1" x14ac:dyDescent="0.2">
      <c r="A9729" s="224" t="str">
        <f t="shared" si="2916"/>
        <v/>
      </c>
      <c r="B9729" s="222">
        <f t="shared" si="2917"/>
        <v>0</v>
      </c>
      <c r="C9729" s="223"/>
      <c r="D9729" s="224" t="str">
        <f t="shared" si="2918"/>
        <v/>
      </c>
      <c r="E9729" s="225"/>
      <c r="F9729" s="228">
        <f t="shared" si="2919"/>
        <v>0</v>
      </c>
      <c r="G9729" s="286">
        <f>ROUND(E9729*F9729,2)</f>
        <v>0</v>
      </c>
    </row>
    <row r="9730" spans="1:7" s="229" customFormat="1" ht="24" customHeight="1" x14ac:dyDescent="0.2">
      <c r="A9730" s="224" t="str">
        <f t="shared" si="2916"/>
        <v/>
      </c>
      <c r="B9730" s="222">
        <f t="shared" si="2917"/>
        <v>0</v>
      </c>
      <c r="C9730" s="223"/>
      <c r="D9730" s="224" t="str">
        <f t="shared" si="2918"/>
        <v/>
      </c>
      <c r="E9730" s="225"/>
      <c r="F9730" s="228">
        <f t="shared" si="2919"/>
        <v>0</v>
      </c>
      <c r="G9730" s="286">
        <f t="shared" ref="G9730:G9735" si="2920">ROUND(E9730*F9730,2)</f>
        <v>0</v>
      </c>
    </row>
    <row r="9731" spans="1:7" s="229" customFormat="1" ht="24" customHeight="1" x14ac:dyDescent="0.2">
      <c r="A9731" s="224" t="str">
        <f t="shared" si="2916"/>
        <v/>
      </c>
      <c r="B9731" s="222">
        <f t="shared" si="2917"/>
        <v>0</v>
      </c>
      <c r="C9731" s="223"/>
      <c r="D9731" s="224" t="str">
        <f t="shared" si="2918"/>
        <v/>
      </c>
      <c r="E9731" s="225"/>
      <c r="F9731" s="228">
        <f t="shared" si="2919"/>
        <v>0</v>
      </c>
      <c r="G9731" s="286">
        <f t="shared" si="2920"/>
        <v>0</v>
      </c>
    </row>
    <row r="9732" spans="1:7" s="229" customFormat="1" ht="24" customHeight="1" x14ac:dyDescent="0.2">
      <c r="A9732" s="224" t="str">
        <f t="shared" si="2916"/>
        <v/>
      </c>
      <c r="B9732" s="222">
        <f t="shared" si="2917"/>
        <v>0</v>
      </c>
      <c r="C9732" s="223"/>
      <c r="D9732" s="224" t="str">
        <f t="shared" si="2918"/>
        <v/>
      </c>
      <c r="E9732" s="225"/>
      <c r="F9732" s="226">
        <f t="shared" si="2919"/>
        <v>0</v>
      </c>
      <c r="G9732" s="286">
        <f t="shared" si="2920"/>
        <v>0</v>
      </c>
    </row>
    <row r="9733" spans="1:7" s="229" customFormat="1" ht="24" customHeight="1" x14ac:dyDescent="0.2">
      <c r="A9733" s="224" t="str">
        <f t="shared" si="2916"/>
        <v/>
      </c>
      <c r="B9733" s="222">
        <f t="shared" si="2917"/>
        <v>0</v>
      </c>
      <c r="C9733" s="223"/>
      <c r="D9733" s="224" t="str">
        <f t="shared" si="2918"/>
        <v/>
      </c>
      <c r="E9733" s="225"/>
      <c r="F9733" s="226">
        <f t="shared" si="2919"/>
        <v>0</v>
      </c>
      <c r="G9733" s="286">
        <f t="shared" si="2920"/>
        <v>0</v>
      </c>
    </row>
    <row r="9734" spans="1:7" s="229" customFormat="1" ht="24" customHeight="1" x14ac:dyDescent="0.2">
      <c r="A9734" s="224" t="str">
        <f t="shared" si="2916"/>
        <v/>
      </c>
      <c r="B9734" s="222">
        <f t="shared" si="2917"/>
        <v>0</v>
      </c>
      <c r="C9734" s="223"/>
      <c r="D9734" s="224" t="str">
        <f t="shared" si="2918"/>
        <v/>
      </c>
      <c r="E9734" s="225"/>
      <c r="F9734" s="226">
        <f t="shared" si="2919"/>
        <v>0</v>
      </c>
      <c r="G9734" s="286">
        <f t="shared" si="2920"/>
        <v>0</v>
      </c>
    </row>
    <row r="9735" spans="1:7" s="229" customFormat="1" ht="24" customHeight="1" x14ac:dyDescent="0.2">
      <c r="A9735" s="224" t="str">
        <f t="shared" si="2916"/>
        <v/>
      </c>
      <c r="B9735" s="222">
        <f t="shared" si="2917"/>
        <v>0</v>
      </c>
      <c r="C9735" s="223"/>
      <c r="D9735" s="224" t="str">
        <f t="shared" si="2918"/>
        <v/>
      </c>
      <c r="E9735" s="225"/>
      <c r="F9735" s="226">
        <f t="shared" si="2919"/>
        <v>0</v>
      </c>
      <c r="G9735" s="286">
        <f t="shared" si="2920"/>
        <v>0</v>
      </c>
    </row>
    <row r="9736" spans="1:7" ht="24" customHeight="1" x14ac:dyDescent="0.2">
      <c r="A9736" s="287"/>
      <c r="D9736" s="97"/>
      <c r="E9736" s="98"/>
      <c r="F9736" s="273" t="s">
        <v>32</v>
      </c>
      <c r="G9736" s="288">
        <f>SUBTOTAL(9,G9728:G9735)</f>
        <v>0</v>
      </c>
    </row>
    <row r="9737" spans="1:7" ht="24" customHeight="1" x14ac:dyDescent="0.2">
      <c r="A9737" s="287"/>
      <c r="C9737" s="107" t="s">
        <v>606</v>
      </c>
      <c r="D9737" s="97"/>
      <c r="E9737" s="98"/>
      <c r="G9737" s="289"/>
    </row>
    <row r="9738" spans="1:7" s="229" customFormat="1" ht="24" customHeight="1" x14ac:dyDescent="0.2">
      <c r="A9738" s="224" t="str">
        <f t="shared" ref="A9738:A9746" si="2921">IFERROR(VLOOKUP(C9738,Tabla_Insumos,4,FALSE),"")</f>
        <v/>
      </c>
      <c r="B9738" s="222" t="str">
        <f t="shared" ref="B9738:B9746" si="2922">IFERROR(VLOOKUP(C9738,Tabla_Insumos,5,FALSE),"")</f>
        <v/>
      </c>
      <c r="C9738" s="223"/>
      <c r="D9738" s="224" t="str">
        <f t="shared" ref="D9738:D9746" si="2923">IFERROR(VLOOKUP(C9738,Tabla_Insumos,2,FALSE),"")</f>
        <v/>
      </c>
      <c r="E9738" s="225"/>
      <c r="F9738" s="226">
        <f t="shared" ref="F9738:F9746" si="2924">IFERROR(VLOOKUP(C9738,Tabla_Insumos,3,FALSE),0)</f>
        <v>0</v>
      </c>
      <c r="G9738" s="286">
        <f t="shared" ref="G9738:G9746" si="2925">ROUND(E9738*F9738,2)</f>
        <v>0</v>
      </c>
    </row>
    <row r="9739" spans="1:7" s="229" customFormat="1" ht="24" customHeight="1" x14ac:dyDescent="0.2">
      <c r="A9739" s="224" t="str">
        <f t="shared" si="2921"/>
        <v/>
      </c>
      <c r="B9739" s="222" t="str">
        <f t="shared" si="2922"/>
        <v/>
      </c>
      <c r="C9739" s="223"/>
      <c r="D9739" s="224" t="str">
        <f t="shared" si="2923"/>
        <v/>
      </c>
      <c r="E9739" s="225"/>
      <c r="F9739" s="226">
        <f t="shared" si="2924"/>
        <v>0</v>
      </c>
      <c r="G9739" s="286">
        <f t="shared" si="2925"/>
        <v>0</v>
      </c>
    </row>
    <row r="9740" spans="1:7" s="229" customFormat="1" ht="24" customHeight="1" x14ac:dyDescent="0.2">
      <c r="A9740" s="224" t="str">
        <f t="shared" si="2921"/>
        <v/>
      </c>
      <c r="B9740" s="222" t="str">
        <f t="shared" si="2922"/>
        <v/>
      </c>
      <c r="C9740" s="223"/>
      <c r="D9740" s="224" t="str">
        <f t="shared" si="2923"/>
        <v/>
      </c>
      <c r="E9740" s="225"/>
      <c r="F9740" s="226">
        <f t="shared" si="2924"/>
        <v>0</v>
      </c>
      <c r="G9740" s="286">
        <f t="shared" si="2925"/>
        <v>0</v>
      </c>
    </row>
    <row r="9741" spans="1:7" s="229" customFormat="1" ht="24" customHeight="1" x14ac:dyDescent="0.2">
      <c r="A9741" s="224" t="str">
        <f t="shared" si="2921"/>
        <v/>
      </c>
      <c r="B9741" s="222" t="str">
        <f t="shared" si="2922"/>
        <v/>
      </c>
      <c r="C9741" s="223"/>
      <c r="D9741" s="224" t="str">
        <f t="shared" si="2923"/>
        <v/>
      </c>
      <c r="E9741" s="225"/>
      <c r="F9741" s="226">
        <f t="shared" si="2924"/>
        <v>0</v>
      </c>
      <c r="G9741" s="286">
        <f t="shared" si="2925"/>
        <v>0</v>
      </c>
    </row>
    <row r="9742" spans="1:7" s="229" customFormat="1" ht="24" customHeight="1" x14ac:dyDescent="0.2">
      <c r="A9742" s="224" t="str">
        <f t="shared" si="2921"/>
        <v/>
      </c>
      <c r="B9742" s="222" t="str">
        <f t="shared" si="2922"/>
        <v/>
      </c>
      <c r="C9742" s="223"/>
      <c r="D9742" s="224" t="str">
        <f t="shared" si="2923"/>
        <v/>
      </c>
      <c r="E9742" s="225"/>
      <c r="F9742" s="226">
        <f t="shared" si="2924"/>
        <v>0</v>
      </c>
      <c r="G9742" s="286">
        <f t="shared" si="2925"/>
        <v>0</v>
      </c>
    </row>
    <row r="9743" spans="1:7" s="229" customFormat="1" ht="24" customHeight="1" x14ac:dyDescent="0.2">
      <c r="A9743" s="224" t="str">
        <f t="shared" si="2921"/>
        <v/>
      </c>
      <c r="B9743" s="222" t="str">
        <f t="shared" si="2922"/>
        <v/>
      </c>
      <c r="C9743" s="223"/>
      <c r="D9743" s="224" t="str">
        <f t="shared" si="2923"/>
        <v/>
      </c>
      <c r="E9743" s="225"/>
      <c r="F9743" s="226">
        <f t="shared" si="2924"/>
        <v>0</v>
      </c>
      <c r="G9743" s="286">
        <f t="shared" si="2925"/>
        <v>0</v>
      </c>
    </row>
    <row r="9744" spans="1:7" s="229" customFormat="1" ht="24" customHeight="1" x14ac:dyDescent="0.2">
      <c r="A9744" s="224" t="str">
        <f t="shared" si="2921"/>
        <v/>
      </c>
      <c r="B9744" s="222" t="str">
        <f t="shared" si="2922"/>
        <v/>
      </c>
      <c r="C9744" s="223"/>
      <c r="D9744" s="224" t="str">
        <f t="shared" si="2923"/>
        <v/>
      </c>
      <c r="E9744" s="225"/>
      <c r="F9744" s="226">
        <f t="shared" si="2924"/>
        <v>0</v>
      </c>
      <c r="G9744" s="286">
        <f t="shared" si="2925"/>
        <v>0</v>
      </c>
    </row>
    <row r="9745" spans="1:123" s="229" customFormat="1" ht="24" customHeight="1" x14ac:dyDescent="0.2">
      <c r="A9745" s="224" t="str">
        <f t="shared" si="2921"/>
        <v/>
      </c>
      <c r="B9745" s="222" t="str">
        <f t="shared" si="2922"/>
        <v/>
      </c>
      <c r="C9745" s="223"/>
      <c r="D9745" s="224" t="str">
        <f t="shared" si="2923"/>
        <v/>
      </c>
      <c r="E9745" s="225"/>
      <c r="F9745" s="226">
        <f t="shared" si="2924"/>
        <v>0</v>
      </c>
      <c r="G9745" s="286">
        <f t="shared" si="2925"/>
        <v>0</v>
      </c>
    </row>
    <row r="9746" spans="1:123" s="229" customFormat="1" ht="24" customHeight="1" x14ac:dyDescent="0.2">
      <c r="A9746" s="224" t="str">
        <f t="shared" si="2921"/>
        <v/>
      </c>
      <c r="B9746" s="222" t="str">
        <f t="shared" si="2922"/>
        <v/>
      </c>
      <c r="C9746" s="223"/>
      <c r="D9746" s="224" t="str">
        <f t="shared" si="2923"/>
        <v/>
      </c>
      <c r="E9746" s="225"/>
      <c r="F9746" s="226">
        <f t="shared" si="2924"/>
        <v>0</v>
      </c>
      <c r="G9746" s="286">
        <f t="shared" si="2925"/>
        <v>0</v>
      </c>
    </row>
    <row r="9747" spans="1:123" ht="24" customHeight="1" x14ac:dyDescent="0.2">
      <c r="A9747" s="290"/>
      <c r="B9747" s="97"/>
      <c r="D9747" s="97"/>
      <c r="E9747" s="98"/>
      <c r="F9747" s="273" t="s">
        <v>33</v>
      </c>
      <c r="G9747" s="288">
        <f>SUBTOTAL(9,G9738:G9746)</f>
        <v>0</v>
      </c>
    </row>
    <row r="9748" spans="1:123" ht="24" customHeight="1" x14ac:dyDescent="0.2">
      <c r="A9748" s="291"/>
      <c r="B9748" s="97"/>
      <c r="D9748" s="97"/>
      <c r="E9748" s="98"/>
      <c r="G9748" s="289"/>
    </row>
    <row r="9749" spans="1:123" ht="24" customHeight="1" x14ac:dyDescent="0.2">
      <c r="A9749" s="292" t="str">
        <f>B9707</f>
        <v/>
      </c>
      <c r="B9749" s="293" t="str">
        <f>C9707</f>
        <v/>
      </c>
      <c r="C9749" s="104"/>
      <c r="D9749" s="104" t="s">
        <v>34</v>
      </c>
      <c r="E9749" s="105"/>
      <c r="F9749" s="295" t="s">
        <v>35</v>
      </c>
      <c r="G9749" s="294">
        <f>SUBTOTAL(9,G9712:G9748)</f>
        <v>0</v>
      </c>
    </row>
    <row r="9751" spans="1:123" ht="24" customHeight="1" x14ac:dyDescent="0.2">
      <c r="A9751" s="274" t="s">
        <v>37</v>
      </c>
      <c r="B9751" s="275"/>
      <c r="C9751" s="275"/>
      <c r="D9751" s="275"/>
      <c r="E9751" s="275"/>
      <c r="F9751" s="275"/>
      <c r="G9751" s="276"/>
    </row>
    <row r="9752" spans="1:123" ht="24" customHeight="1" x14ac:dyDescent="0.2">
      <c r="A9752" s="277" t="s">
        <v>602</v>
      </c>
      <c r="B9752" s="93" t="str">
        <f>Comitente</f>
        <v>DIRECCION PROVINCIAL DE ESPACIOS VERDES</v>
      </c>
      <c r="C9752" s="89"/>
      <c r="D9752" s="94"/>
      <c r="E9752" s="94"/>
      <c r="F9752" s="95"/>
      <c r="G9752" s="278"/>
    </row>
    <row r="9753" spans="1:123" ht="24" customHeight="1" x14ac:dyDescent="0.2">
      <c r="A9753" s="277" t="s">
        <v>603</v>
      </c>
      <c r="B9753" s="93">
        <f>Contratista</f>
        <v>0</v>
      </c>
      <c r="C9753" s="90"/>
      <c r="D9753" s="90"/>
      <c r="E9753" s="90"/>
      <c r="F9753" s="96"/>
      <c r="G9753" s="279"/>
    </row>
    <row r="9754" spans="1:123" ht="24" customHeight="1" x14ac:dyDescent="0.2">
      <c r="A9754" s="277" t="s">
        <v>24</v>
      </c>
      <c r="B9754" s="93" t="str">
        <f>Obra</f>
        <v>EXTRACCION DE MANGRULLO EXISTENTE, PROVISION DE NUEVO MANGRULLO Y REFUNCIONALIZACION DE JUEGOS DE NIÑOS EN PARQUE DE MAYO</v>
      </c>
      <c r="C9754" s="90"/>
      <c r="D9754" s="90"/>
      <c r="E9754" s="90"/>
      <c r="F9754" s="96" t="s">
        <v>38</v>
      </c>
      <c r="G9754" s="280">
        <f>Fecha_Base</f>
        <v>44865</v>
      </c>
    </row>
    <row r="9755" spans="1:123" ht="24" customHeight="1" x14ac:dyDescent="0.2">
      <c r="A9755" s="281" t="s">
        <v>601</v>
      </c>
      <c r="B9755" s="91" t="str">
        <f>Ubicación</f>
        <v>CAPITAL</v>
      </c>
      <c r="C9755" s="91"/>
      <c r="D9755" s="97"/>
      <c r="E9755" s="98"/>
      <c r="G9755" s="282"/>
    </row>
    <row r="9756" spans="1:123" ht="24" customHeight="1" x14ac:dyDescent="0.2">
      <c r="A9756" s="281" t="s">
        <v>39</v>
      </c>
      <c r="B9756" s="100" t="str">
        <f>IFERROR(VALUE(LEFT(B9757,FIND(".",B9757)-1)),"")</f>
        <v/>
      </c>
      <c r="C9756" s="92" t="str">
        <f>IFERROR(VLOOKUP(B9756,Tabla_CyP,2,FALSE),"")</f>
        <v/>
      </c>
      <c r="E9756" s="98"/>
      <c r="G9756" s="282"/>
    </row>
    <row r="9757" spans="1:123" ht="24" customHeight="1" x14ac:dyDescent="0.2">
      <c r="A9757" s="281" t="s">
        <v>25</v>
      </c>
      <c r="B9757" s="101" t="str">
        <f>IFERROR(VLOOKUP(COUNTIF($A$1:A9757,"ANALISIS DE PRECIOS"),Tabla_NumeroItem,2,FALSE),"")</f>
        <v/>
      </c>
      <c r="C9757" s="92" t="str">
        <f>IFERROR(VLOOKUP(B9757,Tabla_CyP,2,FALSE),"")</f>
        <v/>
      </c>
      <c r="D9757" s="97"/>
      <c r="E9757" s="98"/>
      <c r="F9757" s="96" t="s">
        <v>26</v>
      </c>
      <c r="G9757" s="283" t="str">
        <f>IFERROR(VLOOKUP(B9757,Tabla_CyP,4,FALSE),"")</f>
        <v/>
      </c>
    </row>
    <row r="9758" spans="1:123" ht="24" customHeight="1" x14ac:dyDescent="0.2">
      <c r="A9758" s="281"/>
      <c r="B9758" s="91"/>
      <c r="D9758" s="97"/>
      <c r="E9758" s="98"/>
      <c r="G9758" s="282"/>
    </row>
    <row r="9759" spans="1:123" ht="24" customHeight="1" x14ac:dyDescent="0.2">
      <c r="A9759" s="334" t="s">
        <v>507</v>
      </c>
      <c r="B9759" s="335"/>
      <c r="C9759" s="336" t="s">
        <v>0</v>
      </c>
      <c r="D9759" s="336" t="s">
        <v>27</v>
      </c>
      <c r="E9759" s="338" t="s">
        <v>28</v>
      </c>
      <c r="F9759" s="340" t="s">
        <v>29</v>
      </c>
      <c r="G9759" s="340" t="s">
        <v>30</v>
      </c>
    </row>
    <row r="9760" spans="1:123" s="97" customFormat="1" ht="24" customHeight="1" x14ac:dyDescent="0.2">
      <c r="A9760" s="102" t="s">
        <v>508</v>
      </c>
      <c r="B9760" s="102" t="s">
        <v>509</v>
      </c>
      <c r="C9760" s="337"/>
      <c r="D9760" s="337"/>
      <c r="E9760" s="339"/>
      <c r="F9760" s="341"/>
      <c r="G9760" s="341"/>
      <c r="H9760" s="230"/>
      <c r="I9760" s="230"/>
      <c r="J9760" s="230"/>
      <c r="K9760" s="230"/>
      <c r="L9760" s="230"/>
      <c r="M9760" s="230"/>
      <c r="N9760" s="230"/>
      <c r="O9760" s="230"/>
      <c r="P9760" s="230"/>
      <c r="Q9760" s="230"/>
      <c r="R9760" s="230"/>
      <c r="S9760" s="230"/>
      <c r="T9760" s="230"/>
      <c r="U9760" s="230"/>
      <c r="V9760" s="230"/>
      <c r="W9760" s="230"/>
      <c r="X9760" s="230"/>
      <c r="Y9760" s="230"/>
      <c r="Z9760" s="230"/>
      <c r="AA9760" s="230"/>
      <c r="AB9760" s="230"/>
      <c r="AC9760" s="230"/>
      <c r="AD9760" s="230"/>
      <c r="AE9760" s="230"/>
      <c r="AF9760" s="230"/>
      <c r="AG9760" s="230"/>
      <c r="AH9760" s="230"/>
      <c r="AI9760" s="230"/>
      <c r="AJ9760" s="230"/>
      <c r="AK9760" s="230"/>
      <c r="AL9760" s="230"/>
      <c r="AM9760" s="230"/>
      <c r="AN9760" s="230"/>
      <c r="AO9760" s="230"/>
      <c r="AP9760" s="230"/>
      <c r="AQ9760" s="230"/>
      <c r="AR9760" s="230"/>
      <c r="AS9760" s="230"/>
      <c r="AT9760" s="230"/>
      <c r="AU9760" s="230"/>
      <c r="AV9760" s="230"/>
      <c r="AW9760" s="230"/>
      <c r="AX9760" s="230"/>
      <c r="AY9760" s="230"/>
      <c r="AZ9760" s="230"/>
      <c r="BA9760" s="230"/>
      <c r="BB9760" s="230"/>
      <c r="BC9760" s="230"/>
      <c r="BD9760" s="230"/>
      <c r="BE9760" s="230"/>
      <c r="BF9760" s="230"/>
      <c r="BG9760" s="230"/>
      <c r="BH9760" s="230"/>
      <c r="BI9760" s="230"/>
      <c r="BJ9760" s="230"/>
      <c r="BK9760" s="230"/>
      <c r="BL9760" s="230"/>
      <c r="BM9760" s="230"/>
      <c r="BN9760" s="230"/>
      <c r="BO9760" s="230"/>
      <c r="BP9760" s="230"/>
      <c r="BQ9760" s="230"/>
      <c r="BR9760" s="230"/>
      <c r="BS9760" s="230"/>
      <c r="BT9760" s="230"/>
      <c r="BU9760" s="230"/>
      <c r="BV9760" s="230"/>
      <c r="BW9760" s="230"/>
      <c r="BX9760" s="230"/>
      <c r="BY9760" s="230"/>
      <c r="BZ9760" s="230"/>
      <c r="CA9760" s="230"/>
      <c r="CB9760" s="230"/>
      <c r="CC9760" s="230"/>
      <c r="CD9760" s="230"/>
      <c r="CE9760" s="230"/>
      <c r="CF9760" s="230"/>
      <c r="CG9760" s="230"/>
      <c r="CH9760" s="230"/>
      <c r="CI9760" s="230"/>
      <c r="CJ9760" s="230"/>
      <c r="CK9760" s="230"/>
      <c r="CL9760" s="230"/>
      <c r="CM9760" s="230"/>
      <c r="CN9760" s="230"/>
      <c r="CO9760" s="230"/>
      <c r="CP9760" s="230"/>
      <c r="CQ9760" s="230"/>
      <c r="CR9760" s="230"/>
      <c r="CS9760" s="230"/>
      <c r="CT9760" s="230"/>
      <c r="CU9760" s="230"/>
      <c r="CV9760" s="230"/>
      <c r="CW9760" s="230"/>
      <c r="CX9760" s="230"/>
      <c r="CY9760" s="230"/>
      <c r="CZ9760" s="230"/>
      <c r="DA9760" s="230"/>
      <c r="DB9760" s="230"/>
      <c r="DC9760" s="230"/>
      <c r="DD9760" s="230"/>
      <c r="DE9760" s="230"/>
      <c r="DF9760" s="230"/>
      <c r="DG9760" s="230"/>
      <c r="DH9760" s="230"/>
      <c r="DI9760" s="230"/>
      <c r="DJ9760" s="230"/>
      <c r="DK9760" s="230"/>
      <c r="DL9760" s="230"/>
      <c r="DM9760" s="230"/>
      <c r="DN9760" s="230"/>
      <c r="DO9760" s="230"/>
      <c r="DP9760" s="230"/>
      <c r="DQ9760" s="230"/>
      <c r="DR9760" s="230"/>
      <c r="DS9760" s="230"/>
    </row>
    <row r="9761" spans="1:7" ht="24" customHeight="1" x14ac:dyDescent="0.2">
      <c r="A9761" s="284"/>
      <c r="B9761" s="103"/>
      <c r="C9761" s="143" t="s">
        <v>604</v>
      </c>
      <c r="D9761" s="104"/>
      <c r="E9761" s="105"/>
      <c r="F9761" s="106"/>
      <c r="G9761" s="285"/>
    </row>
    <row r="9762" spans="1:7" s="229" customFormat="1" ht="24" customHeight="1" x14ac:dyDescent="0.2">
      <c r="A9762" s="224" t="str">
        <f t="shared" ref="A9762:A9775" si="2926">IFERROR(VLOOKUP(C9762,Tabla_Insumos,4,FALSE),"")</f>
        <v/>
      </c>
      <c r="B9762" s="222" t="str">
        <f>IFERROR(VLOOKUP(C9762,Tabla_Insumos,5,FALSE),"")</f>
        <v/>
      </c>
      <c r="C9762" s="223"/>
      <c r="D9762" s="224" t="str">
        <f t="shared" ref="D9762:D9775" si="2927">IFERROR(VLOOKUP(C9762,Tabla_Insumos,2,FALSE),"")</f>
        <v/>
      </c>
      <c r="E9762" s="225"/>
      <c r="F9762" s="226">
        <f t="shared" ref="F9762:F9775" si="2928">IFERROR(VLOOKUP(C9762,Tabla_Insumos,3,FALSE),0)</f>
        <v>0</v>
      </c>
      <c r="G9762" s="286">
        <f>ROUND(E9762*F9762,2)</f>
        <v>0</v>
      </c>
    </row>
    <row r="9763" spans="1:7" s="229" customFormat="1" ht="24" customHeight="1" x14ac:dyDescent="0.2">
      <c r="A9763" s="224" t="str">
        <f t="shared" si="2926"/>
        <v/>
      </c>
      <c r="B9763" s="222" t="str">
        <f t="shared" ref="B9763:B9775" si="2929">IFERROR(VLOOKUP(C9763,Tabla_Insumos,5,FALSE),"")</f>
        <v/>
      </c>
      <c r="C9763" s="223"/>
      <c r="D9763" s="224" t="str">
        <f t="shared" si="2927"/>
        <v/>
      </c>
      <c r="E9763" s="225"/>
      <c r="F9763" s="226">
        <f t="shared" si="2928"/>
        <v>0</v>
      </c>
      <c r="G9763" s="286">
        <f t="shared" ref="G9763:G9775" si="2930">ROUND(E9763*F9763,2)</f>
        <v>0</v>
      </c>
    </row>
    <row r="9764" spans="1:7" s="229" customFormat="1" ht="24" customHeight="1" x14ac:dyDescent="0.2">
      <c r="A9764" s="224" t="str">
        <f t="shared" si="2926"/>
        <v/>
      </c>
      <c r="B9764" s="222" t="str">
        <f t="shared" si="2929"/>
        <v/>
      </c>
      <c r="C9764" s="223"/>
      <c r="D9764" s="224" t="str">
        <f t="shared" si="2927"/>
        <v/>
      </c>
      <c r="E9764" s="225"/>
      <c r="F9764" s="226">
        <f t="shared" si="2928"/>
        <v>0</v>
      </c>
      <c r="G9764" s="286">
        <f t="shared" si="2930"/>
        <v>0</v>
      </c>
    </row>
    <row r="9765" spans="1:7" s="229" customFormat="1" ht="24" customHeight="1" x14ac:dyDescent="0.2">
      <c r="A9765" s="224" t="str">
        <f t="shared" si="2926"/>
        <v/>
      </c>
      <c r="B9765" s="222" t="str">
        <f t="shared" si="2929"/>
        <v/>
      </c>
      <c r="C9765" s="223"/>
      <c r="D9765" s="224" t="str">
        <f t="shared" si="2927"/>
        <v/>
      </c>
      <c r="E9765" s="225"/>
      <c r="F9765" s="226">
        <f t="shared" si="2928"/>
        <v>0</v>
      </c>
      <c r="G9765" s="286">
        <f t="shared" si="2930"/>
        <v>0</v>
      </c>
    </row>
    <row r="9766" spans="1:7" s="229" customFormat="1" ht="24" customHeight="1" x14ac:dyDescent="0.2">
      <c r="A9766" s="224" t="str">
        <f t="shared" si="2926"/>
        <v/>
      </c>
      <c r="B9766" s="222" t="str">
        <f t="shared" si="2929"/>
        <v/>
      </c>
      <c r="C9766" s="223"/>
      <c r="D9766" s="224" t="str">
        <f t="shared" si="2927"/>
        <v/>
      </c>
      <c r="E9766" s="225"/>
      <c r="F9766" s="226">
        <f t="shared" si="2928"/>
        <v>0</v>
      </c>
      <c r="G9766" s="286">
        <f t="shared" si="2930"/>
        <v>0</v>
      </c>
    </row>
    <row r="9767" spans="1:7" s="229" customFormat="1" ht="24" customHeight="1" x14ac:dyDescent="0.2">
      <c r="A9767" s="224" t="str">
        <f t="shared" si="2926"/>
        <v/>
      </c>
      <c r="B9767" s="222" t="str">
        <f t="shared" si="2929"/>
        <v/>
      </c>
      <c r="C9767" s="223"/>
      <c r="D9767" s="224" t="str">
        <f t="shared" si="2927"/>
        <v/>
      </c>
      <c r="E9767" s="225"/>
      <c r="F9767" s="226">
        <f t="shared" si="2928"/>
        <v>0</v>
      </c>
      <c r="G9767" s="286">
        <f t="shared" si="2930"/>
        <v>0</v>
      </c>
    </row>
    <row r="9768" spans="1:7" s="229" customFormat="1" ht="24" customHeight="1" x14ac:dyDescent="0.2">
      <c r="A9768" s="224" t="str">
        <f t="shared" si="2926"/>
        <v/>
      </c>
      <c r="B9768" s="222" t="str">
        <f t="shared" si="2929"/>
        <v/>
      </c>
      <c r="C9768" s="223"/>
      <c r="D9768" s="224" t="str">
        <f t="shared" si="2927"/>
        <v/>
      </c>
      <c r="E9768" s="225"/>
      <c r="F9768" s="226">
        <f t="shared" si="2928"/>
        <v>0</v>
      </c>
      <c r="G9768" s="286">
        <f t="shared" si="2930"/>
        <v>0</v>
      </c>
    </row>
    <row r="9769" spans="1:7" s="229" customFormat="1" ht="24" customHeight="1" x14ac:dyDescent="0.2">
      <c r="A9769" s="224" t="str">
        <f t="shared" si="2926"/>
        <v/>
      </c>
      <c r="B9769" s="222" t="str">
        <f t="shared" si="2929"/>
        <v/>
      </c>
      <c r="C9769" s="223"/>
      <c r="D9769" s="224" t="str">
        <f t="shared" si="2927"/>
        <v/>
      </c>
      <c r="E9769" s="225"/>
      <c r="F9769" s="226">
        <f t="shared" si="2928"/>
        <v>0</v>
      </c>
      <c r="G9769" s="286">
        <f t="shared" si="2930"/>
        <v>0</v>
      </c>
    </row>
    <row r="9770" spans="1:7" s="229" customFormat="1" ht="24" customHeight="1" x14ac:dyDescent="0.2">
      <c r="A9770" s="224" t="str">
        <f t="shared" si="2926"/>
        <v/>
      </c>
      <c r="B9770" s="222" t="str">
        <f t="shared" si="2929"/>
        <v/>
      </c>
      <c r="C9770" s="223"/>
      <c r="D9770" s="224" t="str">
        <f t="shared" si="2927"/>
        <v/>
      </c>
      <c r="E9770" s="225"/>
      <c r="F9770" s="226">
        <f t="shared" si="2928"/>
        <v>0</v>
      </c>
      <c r="G9770" s="286">
        <f t="shared" si="2930"/>
        <v>0</v>
      </c>
    </row>
    <row r="9771" spans="1:7" s="229" customFormat="1" ht="24" customHeight="1" x14ac:dyDescent="0.2">
      <c r="A9771" s="224" t="str">
        <f t="shared" si="2926"/>
        <v/>
      </c>
      <c r="B9771" s="222" t="str">
        <f t="shared" si="2929"/>
        <v/>
      </c>
      <c r="C9771" s="223"/>
      <c r="D9771" s="224" t="str">
        <f t="shared" si="2927"/>
        <v/>
      </c>
      <c r="E9771" s="225"/>
      <c r="F9771" s="226">
        <f t="shared" si="2928"/>
        <v>0</v>
      </c>
      <c r="G9771" s="286">
        <f t="shared" si="2930"/>
        <v>0</v>
      </c>
    </row>
    <row r="9772" spans="1:7" s="229" customFormat="1" ht="24" customHeight="1" x14ac:dyDescent="0.2">
      <c r="A9772" s="224" t="str">
        <f t="shared" si="2926"/>
        <v/>
      </c>
      <c r="B9772" s="222" t="str">
        <f t="shared" si="2929"/>
        <v/>
      </c>
      <c r="C9772" s="223"/>
      <c r="D9772" s="224" t="str">
        <f t="shared" si="2927"/>
        <v/>
      </c>
      <c r="E9772" s="225"/>
      <c r="F9772" s="226">
        <f t="shared" si="2928"/>
        <v>0</v>
      </c>
      <c r="G9772" s="286">
        <f t="shared" si="2930"/>
        <v>0</v>
      </c>
    </row>
    <row r="9773" spans="1:7" s="229" customFormat="1" ht="24" customHeight="1" x14ac:dyDescent="0.2">
      <c r="A9773" s="224" t="str">
        <f t="shared" si="2926"/>
        <v/>
      </c>
      <c r="B9773" s="222" t="str">
        <f t="shared" si="2929"/>
        <v/>
      </c>
      <c r="C9773" s="223"/>
      <c r="D9773" s="224" t="str">
        <f t="shared" si="2927"/>
        <v/>
      </c>
      <c r="E9773" s="225"/>
      <c r="F9773" s="226">
        <f t="shared" si="2928"/>
        <v>0</v>
      </c>
      <c r="G9773" s="286">
        <f t="shared" si="2930"/>
        <v>0</v>
      </c>
    </row>
    <row r="9774" spans="1:7" s="229" customFormat="1" ht="24" customHeight="1" x14ac:dyDescent="0.2">
      <c r="A9774" s="224" t="str">
        <f t="shared" si="2926"/>
        <v/>
      </c>
      <c r="B9774" s="222" t="str">
        <f t="shared" si="2929"/>
        <v/>
      </c>
      <c r="C9774" s="223"/>
      <c r="D9774" s="224" t="str">
        <f t="shared" si="2927"/>
        <v/>
      </c>
      <c r="E9774" s="225"/>
      <c r="F9774" s="226">
        <f t="shared" si="2928"/>
        <v>0</v>
      </c>
      <c r="G9774" s="286">
        <f t="shared" si="2930"/>
        <v>0</v>
      </c>
    </row>
    <row r="9775" spans="1:7" s="229" customFormat="1" ht="24" customHeight="1" x14ac:dyDescent="0.2">
      <c r="A9775" s="224" t="str">
        <f t="shared" si="2926"/>
        <v/>
      </c>
      <c r="B9775" s="222" t="str">
        <f t="shared" si="2929"/>
        <v/>
      </c>
      <c r="C9775" s="223"/>
      <c r="D9775" s="224" t="str">
        <f t="shared" si="2927"/>
        <v/>
      </c>
      <c r="E9775" s="225"/>
      <c r="F9775" s="227">
        <f t="shared" si="2928"/>
        <v>0</v>
      </c>
      <c r="G9775" s="286">
        <f t="shared" si="2930"/>
        <v>0</v>
      </c>
    </row>
    <row r="9776" spans="1:7" ht="24" customHeight="1" x14ac:dyDescent="0.2">
      <c r="A9776" s="287"/>
      <c r="D9776" s="97"/>
      <c r="E9776" s="98"/>
      <c r="F9776" s="273" t="s">
        <v>31</v>
      </c>
      <c r="G9776" s="288">
        <f>SUBTOTAL(9,G9762:G9775)</f>
        <v>0</v>
      </c>
    </row>
    <row r="9777" spans="1:7" ht="24" customHeight="1" x14ac:dyDescent="0.2">
      <c r="A9777" s="287"/>
      <c r="C9777" s="107" t="s">
        <v>605</v>
      </c>
      <c r="D9777" s="97"/>
      <c r="E9777" s="98"/>
      <c r="G9777" s="289"/>
    </row>
    <row r="9778" spans="1:7" s="229" customFormat="1" ht="24" customHeight="1" x14ac:dyDescent="0.2">
      <c r="A9778" s="224" t="str">
        <f t="shared" ref="A9778:A9785" si="2931">IFERROR(VLOOKUP(C9778,Tabla_Insumos,4,FALSE),"")</f>
        <v/>
      </c>
      <c r="B9778" s="222">
        <f t="shared" ref="B9778:B9785" si="2932">IFERROR(VLOOKUP(A9778,Tabla_Indices,5,FALSE),"")</f>
        <v>0</v>
      </c>
      <c r="C9778" s="223"/>
      <c r="D9778" s="224" t="str">
        <f t="shared" ref="D9778:D9785" si="2933">IFERROR(VLOOKUP(C9778,Tabla_Insumos,2,FALSE),"")</f>
        <v/>
      </c>
      <c r="E9778" s="225"/>
      <c r="F9778" s="228">
        <f t="shared" ref="F9778:F9785" si="2934">IFERROR(VLOOKUP(C9778,Tabla_Insumos,3,FALSE),0)</f>
        <v>0</v>
      </c>
      <c r="G9778" s="286">
        <f>ROUND(E9778*F9778,2)</f>
        <v>0</v>
      </c>
    </row>
    <row r="9779" spans="1:7" s="229" customFormat="1" ht="24" customHeight="1" x14ac:dyDescent="0.2">
      <c r="A9779" s="224" t="str">
        <f t="shared" si="2931"/>
        <v/>
      </c>
      <c r="B9779" s="222">
        <f t="shared" si="2932"/>
        <v>0</v>
      </c>
      <c r="C9779" s="223"/>
      <c r="D9779" s="224" t="str">
        <f t="shared" si="2933"/>
        <v/>
      </c>
      <c r="E9779" s="225"/>
      <c r="F9779" s="228">
        <f t="shared" si="2934"/>
        <v>0</v>
      </c>
      <c r="G9779" s="286">
        <f>ROUND(E9779*F9779,2)</f>
        <v>0</v>
      </c>
    </row>
    <row r="9780" spans="1:7" s="229" customFormat="1" ht="24" customHeight="1" x14ac:dyDescent="0.2">
      <c r="A9780" s="224" t="str">
        <f t="shared" si="2931"/>
        <v/>
      </c>
      <c r="B9780" s="222">
        <f t="shared" si="2932"/>
        <v>0</v>
      </c>
      <c r="C9780" s="223"/>
      <c r="D9780" s="224" t="str">
        <f t="shared" si="2933"/>
        <v/>
      </c>
      <c r="E9780" s="225"/>
      <c r="F9780" s="228">
        <f t="shared" si="2934"/>
        <v>0</v>
      </c>
      <c r="G9780" s="286">
        <f t="shared" ref="G9780:G9785" si="2935">ROUND(E9780*F9780,2)</f>
        <v>0</v>
      </c>
    </row>
    <row r="9781" spans="1:7" s="229" customFormat="1" ht="24" customHeight="1" x14ac:dyDescent="0.2">
      <c r="A9781" s="224" t="str">
        <f t="shared" si="2931"/>
        <v/>
      </c>
      <c r="B9781" s="222">
        <f t="shared" si="2932"/>
        <v>0</v>
      </c>
      <c r="C9781" s="223"/>
      <c r="D9781" s="224" t="str">
        <f t="shared" si="2933"/>
        <v/>
      </c>
      <c r="E9781" s="225"/>
      <c r="F9781" s="228">
        <f t="shared" si="2934"/>
        <v>0</v>
      </c>
      <c r="G9781" s="286">
        <f t="shared" si="2935"/>
        <v>0</v>
      </c>
    </row>
    <row r="9782" spans="1:7" s="229" customFormat="1" ht="24" customHeight="1" x14ac:dyDescent="0.2">
      <c r="A9782" s="224" t="str">
        <f t="shared" si="2931"/>
        <v/>
      </c>
      <c r="B9782" s="222">
        <f t="shared" si="2932"/>
        <v>0</v>
      </c>
      <c r="C9782" s="223"/>
      <c r="D9782" s="224" t="str">
        <f t="shared" si="2933"/>
        <v/>
      </c>
      <c r="E9782" s="225"/>
      <c r="F9782" s="226">
        <f t="shared" si="2934"/>
        <v>0</v>
      </c>
      <c r="G9782" s="286">
        <f t="shared" si="2935"/>
        <v>0</v>
      </c>
    </row>
    <row r="9783" spans="1:7" s="229" customFormat="1" ht="24" customHeight="1" x14ac:dyDescent="0.2">
      <c r="A9783" s="224" t="str">
        <f t="shared" si="2931"/>
        <v/>
      </c>
      <c r="B9783" s="222">
        <f t="shared" si="2932"/>
        <v>0</v>
      </c>
      <c r="C9783" s="223"/>
      <c r="D9783" s="224" t="str">
        <f t="shared" si="2933"/>
        <v/>
      </c>
      <c r="E9783" s="225"/>
      <c r="F9783" s="226">
        <f t="shared" si="2934"/>
        <v>0</v>
      </c>
      <c r="G9783" s="286">
        <f t="shared" si="2935"/>
        <v>0</v>
      </c>
    </row>
    <row r="9784" spans="1:7" s="229" customFormat="1" ht="24" customHeight="1" x14ac:dyDescent="0.2">
      <c r="A9784" s="224" t="str">
        <f t="shared" si="2931"/>
        <v/>
      </c>
      <c r="B9784" s="222">
        <f t="shared" si="2932"/>
        <v>0</v>
      </c>
      <c r="C9784" s="223"/>
      <c r="D9784" s="224" t="str">
        <f t="shared" si="2933"/>
        <v/>
      </c>
      <c r="E9784" s="225"/>
      <c r="F9784" s="226">
        <f t="shared" si="2934"/>
        <v>0</v>
      </c>
      <c r="G9784" s="286">
        <f t="shared" si="2935"/>
        <v>0</v>
      </c>
    </row>
    <row r="9785" spans="1:7" s="229" customFormat="1" ht="24" customHeight="1" x14ac:dyDescent="0.2">
      <c r="A9785" s="224" t="str">
        <f t="shared" si="2931"/>
        <v/>
      </c>
      <c r="B9785" s="222">
        <f t="shared" si="2932"/>
        <v>0</v>
      </c>
      <c r="C9785" s="223"/>
      <c r="D9785" s="224" t="str">
        <f t="shared" si="2933"/>
        <v/>
      </c>
      <c r="E9785" s="225"/>
      <c r="F9785" s="226">
        <f t="shared" si="2934"/>
        <v>0</v>
      </c>
      <c r="G9785" s="286">
        <f t="shared" si="2935"/>
        <v>0</v>
      </c>
    </row>
    <row r="9786" spans="1:7" ht="24" customHeight="1" x14ac:dyDescent="0.2">
      <c r="A9786" s="287"/>
      <c r="D9786" s="97"/>
      <c r="E9786" s="98"/>
      <c r="F9786" s="273" t="s">
        <v>32</v>
      </c>
      <c r="G9786" s="288">
        <f>SUBTOTAL(9,G9778:G9785)</f>
        <v>0</v>
      </c>
    </row>
    <row r="9787" spans="1:7" ht="24" customHeight="1" x14ac:dyDescent="0.2">
      <c r="A9787" s="287"/>
      <c r="C9787" s="107" t="s">
        <v>606</v>
      </c>
      <c r="D9787" s="97"/>
      <c r="E9787" s="98"/>
      <c r="G9787" s="289"/>
    </row>
    <row r="9788" spans="1:7" s="229" customFormat="1" ht="24" customHeight="1" x14ac:dyDescent="0.2">
      <c r="A9788" s="224" t="str">
        <f t="shared" ref="A9788:A9796" si="2936">IFERROR(VLOOKUP(C9788,Tabla_Insumos,4,FALSE),"")</f>
        <v/>
      </c>
      <c r="B9788" s="222" t="str">
        <f t="shared" ref="B9788:B9796" si="2937">IFERROR(VLOOKUP(C9788,Tabla_Insumos,5,FALSE),"")</f>
        <v/>
      </c>
      <c r="C9788" s="223"/>
      <c r="D9788" s="224" t="str">
        <f t="shared" ref="D9788:D9796" si="2938">IFERROR(VLOOKUP(C9788,Tabla_Insumos,2,FALSE),"")</f>
        <v/>
      </c>
      <c r="E9788" s="225"/>
      <c r="F9788" s="226">
        <f t="shared" ref="F9788:F9796" si="2939">IFERROR(VLOOKUP(C9788,Tabla_Insumos,3,FALSE),0)</f>
        <v>0</v>
      </c>
      <c r="G9788" s="286">
        <f t="shared" ref="G9788:G9796" si="2940">ROUND(E9788*F9788,2)</f>
        <v>0</v>
      </c>
    </row>
    <row r="9789" spans="1:7" s="229" customFormat="1" ht="24" customHeight="1" x14ac:dyDescent="0.2">
      <c r="A9789" s="224" t="str">
        <f t="shared" si="2936"/>
        <v/>
      </c>
      <c r="B9789" s="222" t="str">
        <f t="shared" si="2937"/>
        <v/>
      </c>
      <c r="C9789" s="223"/>
      <c r="D9789" s="224" t="str">
        <f t="shared" si="2938"/>
        <v/>
      </c>
      <c r="E9789" s="225"/>
      <c r="F9789" s="226">
        <f t="shared" si="2939"/>
        <v>0</v>
      </c>
      <c r="G9789" s="286">
        <f t="shared" si="2940"/>
        <v>0</v>
      </c>
    </row>
    <row r="9790" spans="1:7" s="229" customFormat="1" ht="24" customHeight="1" x14ac:dyDescent="0.2">
      <c r="A9790" s="224" t="str">
        <f t="shared" si="2936"/>
        <v/>
      </c>
      <c r="B9790" s="222" t="str">
        <f t="shared" si="2937"/>
        <v/>
      </c>
      <c r="C9790" s="223"/>
      <c r="D9790" s="224" t="str">
        <f t="shared" si="2938"/>
        <v/>
      </c>
      <c r="E9790" s="225"/>
      <c r="F9790" s="226">
        <f t="shared" si="2939"/>
        <v>0</v>
      </c>
      <c r="G9790" s="286">
        <f t="shared" si="2940"/>
        <v>0</v>
      </c>
    </row>
    <row r="9791" spans="1:7" s="229" customFormat="1" ht="24" customHeight="1" x14ac:dyDescent="0.2">
      <c r="A9791" s="224" t="str">
        <f t="shared" si="2936"/>
        <v/>
      </c>
      <c r="B9791" s="222" t="str">
        <f t="shared" si="2937"/>
        <v/>
      </c>
      <c r="C9791" s="223"/>
      <c r="D9791" s="224" t="str">
        <f t="shared" si="2938"/>
        <v/>
      </c>
      <c r="E9791" s="225"/>
      <c r="F9791" s="226">
        <f t="shared" si="2939"/>
        <v>0</v>
      </c>
      <c r="G9791" s="286">
        <f t="shared" si="2940"/>
        <v>0</v>
      </c>
    </row>
    <row r="9792" spans="1:7" s="229" customFormat="1" ht="24" customHeight="1" x14ac:dyDescent="0.2">
      <c r="A9792" s="224" t="str">
        <f t="shared" si="2936"/>
        <v/>
      </c>
      <c r="B9792" s="222" t="str">
        <f t="shared" si="2937"/>
        <v/>
      </c>
      <c r="C9792" s="223"/>
      <c r="D9792" s="224" t="str">
        <f t="shared" si="2938"/>
        <v/>
      </c>
      <c r="E9792" s="225"/>
      <c r="F9792" s="226">
        <f t="shared" si="2939"/>
        <v>0</v>
      </c>
      <c r="G9792" s="286">
        <f t="shared" si="2940"/>
        <v>0</v>
      </c>
    </row>
    <row r="9793" spans="1:7" s="229" customFormat="1" ht="24" customHeight="1" x14ac:dyDescent="0.2">
      <c r="A9793" s="224" t="str">
        <f t="shared" si="2936"/>
        <v/>
      </c>
      <c r="B9793" s="222" t="str">
        <f t="shared" si="2937"/>
        <v/>
      </c>
      <c r="C9793" s="223"/>
      <c r="D9793" s="224" t="str">
        <f t="shared" si="2938"/>
        <v/>
      </c>
      <c r="E9793" s="225"/>
      <c r="F9793" s="226">
        <f t="shared" si="2939"/>
        <v>0</v>
      </c>
      <c r="G9793" s="286">
        <f t="shared" si="2940"/>
        <v>0</v>
      </c>
    </row>
    <row r="9794" spans="1:7" s="229" customFormat="1" ht="24" customHeight="1" x14ac:dyDescent="0.2">
      <c r="A9794" s="224" t="str">
        <f t="shared" si="2936"/>
        <v/>
      </c>
      <c r="B9794" s="222" t="str">
        <f t="shared" si="2937"/>
        <v/>
      </c>
      <c r="C9794" s="223"/>
      <c r="D9794" s="224" t="str">
        <f t="shared" si="2938"/>
        <v/>
      </c>
      <c r="E9794" s="225"/>
      <c r="F9794" s="226">
        <f t="shared" si="2939"/>
        <v>0</v>
      </c>
      <c r="G9794" s="286">
        <f t="shared" si="2940"/>
        <v>0</v>
      </c>
    </row>
    <row r="9795" spans="1:7" s="229" customFormat="1" ht="24" customHeight="1" x14ac:dyDescent="0.2">
      <c r="A9795" s="224" t="str">
        <f t="shared" si="2936"/>
        <v/>
      </c>
      <c r="B9795" s="222" t="str">
        <f t="shared" si="2937"/>
        <v/>
      </c>
      <c r="C9795" s="223"/>
      <c r="D9795" s="224" t="str">
        <f t="shared" si="2938"/>
        <v/>
      </c>
      <c r="E9795" s="225"/>
      <c r="F9795" s="226">
        <f t="shared" si="2939"/>
        <v>0</v>
      </c>
      <c r="G9795" s="286">
        <f t="shared" si="2940"/>
        <v>0</v>
      </c>
    </row>
    <row r="9796" spans="1:7" s="229" customFormat="1" ht="24" customHeight="1" x14ac:dyDescent="0.2">
      <c r="A9796" s="224" t="str">
        <f t="shared" si="2936"/>
        <v/>
      </c>
      <c r="B9796" s="222" t="str">
        <f t="shared" si="2937"/>
        <v/>
      </c>
      <c r="C9796" s="223"/>
      <c r="D9796" s="224" t="str">
        <f t="shared" si="2938"/>
        <v/>
      </c>
      <c r="E9796" s="225"/>
      <c r="F9796" s="226">
        <f t="shared" si="2939"/>
        <v>0</v>
      </c>
      <c r="G9796" s="286">
        <f t="shared" si="2940"/>
        <v>0</v>
      </c>
    </row>
    <row r="9797" spans="1:7" ht="24" customHeight="1" x14ac:dyDescent="0.2">
      <c r="A9797" s="290"/>
      <c r="B9797" s="97"/>
      <c r="D9797" s="97"/>
      <c r="E9797" s="98"/>
      <c r="F9797" s="273" t="s">
        <v>33</v>
      </c>
      <c r="G9797" s="288">
        <f>SUBTOTAL(9,G9788:G9796)</f>
        <v>0</v>
      </c>
    </row>
    <row r="9798" spans="1:7" ht="24" customHeight="1" x14ac:dyDescent="0.2">
      <c r="A9798" s="291"/>
      <c r="B9798" s="97"/>
      <c r="D9798" s="97"/>
      <c r="E9798" s="98"/>
      <c r="G9798" s="289"/>
    </row>
    <row r="9799" spans="1:7" ht="24" customHeight="1" x14ac:dyDescent="0.2">
      <c r="A9799" s="292" t="str">
        <f>B9757</f>
        <v/>
      </c>
      <c r="B9799" s="293" t="str">
        <f>C9757</f>
        <v/>
      </c>
      <c r="C9799" s="104"/>
      <c r="D9799" s="104" t="s">
        <v>34</v>
      </c>
      <c r="E9799" s="105"/>
      <c r="F9799" s="295" t="s">
        <v>35</v>
      </c>
      <c r="G9799" s="294">
        <f>SUBTOTAL(9,G9762:G9798)</f>
        <v>0</v>
      </c>
    </row>
    <row r="9801" spans="1:7" ht="24" customHeight="1" x14ac:dyDescent="0.2">
      <c r="A9801" s="274" t="s">
        <v>37</v>
      </c>
      <c r="B9801" s="275"/>
      <c r="C9801" s="275"/>
      <c r="D9801" s="275"/>
      <c r="E9801" s="275"/>
      <c r="F9801" s="275"/>
      <c r="G9801" s="276"/>
    </row>
    <row r="9802" spans="1:7" ht="24" customHeight="1" x14ac:dyDescent="0.2">
      <c r="A9802" s="277" t="s">
        <v>602</v>
      </c>
      <c r="B9802" s="93" t="str">
        <f>Comitente</f>
        <v>DIRECCION PROVINCIAL DE ESPACIOS VERDES</v>
      </c>
      <c r="C9802" s="89"/>
      <c r="D9802" s="94"/>
      <c r="E9802" s="94"/>
      <c r="F9802" s="95"/>
      <c r="G9802" s="278"/>
    </row>
    <row r="9803" spans="1:7" ht="24" customHeight="1" x14ac:dyDescent="0.2">
      <c r="A9803" s="277" t="s">
        <v>603</v>
      </c>
      <c r="B9803" s="93">
        <f>Contratista</f>
        <v>0</v>
      </c>
      <c r="C9803" s="90"/>
      <c r="D9803" s="90"/>
      <c r="E9803" s="90"/>
      <c r="F9803" s="96"/>
      <c r="G9803" s="279"/>
    </row>
    <row r="9804" spans="1:7" ht="24" customHeight="1" x14ac:dyDescent="0.2">
      <c r="A9804" s="277" t="s">
        <v>24</v>
      </c>
      <c r="B9804" s="93" t="str">
        <f>Obra</f>
        <v>EXTRACCION DE MANGRULLO EXISTENTE, PROVISION DE NUEVO MANGRULLO Y REFUNCIONALIZACION DE JUEGOS DE NIÑOS EN PARQUE DE MAYO</v>
      </c>
      <c r="C9804" s="90"/>
      <c r="D9804" s="90"/>
      <c r="E9804" s="90"/>
      <c r="F9804" s="96" t="s">
        <v>38</v>
      </c>
      <c r="G9804" s="280">
        <f>Fecha_Base</f>
        <v>44865</v>
      </c>
    </row>
    <row r="9805" spans="1:7" ht="24" customHeight="1" x14ac:dyDescent="0.2">
      <c r="A9805" s="281" t="s">
        <v>601</v>
      </c>
      <c r="B9805" s="91" t="str">
        <f>Ubicación</f>
        <v>CAPITAL</v>
      </c>
      <c r="C9805" s="91"/>
      <c r="D9805" s="97"/>
      <c r="E9805" s="98"/>
      <c r="G9805" s="282"/>
    </row>
    <row r="9806" spans="1:7" ht="24" customHeight="1" x14ac:dyDescent="0.2">
      <c r="A9806" s="281" t="s">
        <v>39</v>
      </c>
      <c r="B9806" s="100" t="str">
        <f>IFERROR(VALUE(LEFT(B9807,FIND(".",B9807)-1)),"")</f>
        <v/>
      </c>
      <c r="C9806" s="92" t="str">
        <f>IFERROR(VLOOKUP(B9806,Tabla_CyP,2,FALSE),"")</f>
        <v/>
      </c>
      <c r="E9806" s="98"/>
      <c r="G9806" s="282"/>
    </row>
    <row r="9807" spans="1:7" ht="24" customHeight="1" x14ac:dyDescent="0.2">
      <c r="A9807" s="281" t="s">
        <v>25</v>
      </c>
      <c r="B9807" s="101" t="str">
        <f>IFERROR(VLOOKUP(COUNTIF($A$1:A9807,"ANALISIS DE PRECIOS"),Tabla_NumeroItem,2,FALSE),"")</f>
        <v/>
      </c>
      <c r="C9807" s="92" t="str">
        <f>IFERROR(VLOOKUP(B9807,Tabla_CyP,2,FALSE),"")</f>
        <v/>
      </c>
      <c r="D9807" s="97"/>
      <c r="E9807" s="98"/>
      <c r="F9807" s="96" t="s">
        <v>26</v>
      </c>
      <c r="G9807" s="283" t="str">
        <f>IFERROR(VLOOKUP(B9807,Tabla_CyP,4,FALSE),"")</f>
        <v/>
      </c>
    </row>
    <row r="9808" spans="1:7" ht="24" customHeight="1" x14ac:dyDescent="0.2">
      <c r="A9808" s="281"/>
      <c r="B9808" s="91"/>
      <c r="D9808" s="97"/>
      <c r="E9808" s="98"/>
      <c r="G9808" s="282"/>
    </row>
    <row r="9809" spans="1:123" ht="24" customHeight="1" x14ac:dyDescent="0.2">
      <c r="A9809" s="334" t="s">
        <v>507</v>
      </c>
      <c r="B9809" s="335"/>
      <c r="C9809" s="336" t="s">
        <v>0</v>
      </c>
      <c r="D9809" s="336" t="s">
        <v>27</v>
      </c>
      <c r="E9809" s="338" t="s">
        <v>28</v>
      </c>
      <c r="F9809" s="340" t="s">
        <v>29</v>
      </c>
      <c r="G9809" s="340" t="s">
        <v>30</v>
      </c>
    </row>
    <row r="9810" spans="1:123" s="97" customFormat="1" ht="24" customHeight="1" x14ac:dyDescent="0.2">
      <c r="A9810" s="102" t="s">
        <v>508</v>
      </c>
      <c r="B9810" s="102" t="s">
        <v>509</v>
      </c>
      <c r="C9810" s="337"/>
      <c r="D9810" s="337"/>
      <c r="E9810" s="339"/>
      <c r="F9810" s="341"/>
      <c r="G9810" s="341"/>
      <c r="H9810" s="230"/>
      <c r="I9810" s="230"/>
      <c r="J9810" s="230"/>
      <c r="K9810" s="230"/>
      <c r="L9810" s="230"/>
      <c r="M9810" s="230"/>
      <c r="N9810" s="230"/>
      <c r="O9810" s="230"/>
      <c r="P9810" s="230"/>
      <c r="Q9810" s="230"/>
      <c r="R9810" s="230"/>
      <c r="S9810" s="230"/>
      <c r="T9810" s="230"/>
      <c r="U9810" s="230"/>
      <c r="V9810" s="230"/>
      <c r="W9810" s="230"/>
      <c r="X9810" s="230"/>
      <c r="Y9810" s="230"/>
      <c r="Z9810" s="230"/>
      <c r="AA9810" s="230"/>
      <c r="AB9810" s="230"/>
      <c r="AC9810" s="230"/>
      <c r="AD9810" s="230"/>
      <c r="AE9810" s="230"/>
      <c r="AF9810" s="230"/>
      <c r="AG9810" s="230"/>
      <c r="AH9810" s="230"/>
      <c r="AI9810" s="230"/>
      <c r="AJ9810" s="230"/>
      <c r="AK9810" s="230"/>
      <c r="AL9810" s="230"/>
      <c r="AM9810" s="230"/>
      <c r="AN9810" s="230"/>
      <c r="AO9810" s="230"/>
      <c r="AP9810" s="230"/>
      <c r="AQ9810" s="230"/>
      <c r="AR9810" s="230"/>
      <c r="AS9810" s="230"/>
      <c r="AT9810" s="230"/>
      <c r="AU9810" s="230"/>
      <c r="AV9810" s="230"/>
      <c r="AW9810" s="230"/>
      <c r="AX9810" s="230"/>
      <c r="AY9810" s="230"/>
      <c r="AZ9810" s="230"/>
      <c r="BA9810" s="230"/>
      <c r="BB9810" s="230"/>
      <c r="BC9810" s="230"/>
      <c r="BD9810" s="230"/>
      <c r="BE9810" s="230"/>
      <c r="BF9810" s="230"/>
      <c r="BG9810" s="230"/>
      <c r="BH9810" s="230"/>
      <c r="BI9810" s="230"/>
      <c r="BJ9810" s="230"/>
      <c r="BK9810" s="230"/>
      <c r="BL9810" s="230"/>
      <c r="BM9810" s="230"/>
      <c r="BN9810" s="230"/>
      <c r="BO9810" s="230"/>
      <c r="BP9810" s="230"/>
      <c r="BQ9810" s="230"/>
      <c r="BR9810" s="230"/>
      <c r="BS9810" s="230"/>
      <c r="BT9810" s="230"/>
      <c r="BU9810" s="230"/>
      <c r="BV9810" s="230"/>
      <c r="BW9810" s="230"/>
      <c r="BX9810" s="230"/>
      <c r="BY9810" s="230"/>
      <c r="BZ9810" s="230"/>
      <c r="CA9810" s="230"/>
      <c r="CB9810" s="230"/>
      <c r="CC9810" s="230"/>
      <c r="CD9810" s="230"/>
      <c r="CE9810" s="230"/>
      <c r="CF9810" s="230"/>
      <c r="CG9810" s="230"/>
      <c r="CH9810" s="230"/>
      <c r="CI9810" s="230"/>
      <c r="CJ9810" s="230"/>
      <c r="CK9810" s="230"/>
      <c r="CL9810" s="230"/>
      <c r="CM9810" s="230"/>
      <c r="CN9810" s="230"/>
      <c r="CO9810" s="230"/>
      <c r="CP9810" s="230"/>
      <c r="CQ9810" s="230"/>
      <c r="CR9810" s="230"/>
      <c r="CS9810" s="230"/>
      <c r="CT9810" s="230"/>
      <c r="CU9810" s="230"/>
      <c r="CV9810" s="230"/>
      <c r="CW9810" s="230"/>
      <c r="CX9810" s="230"/>
      <c r="CY9810" s="230"/>
      <c r="CZ9810" s="230"/>
      <c r="DA9810" s="230"/>
      <c r="DB9810" s="230"/>
      <c r="DC9810" s="230"/>
      <c r="DD9810" s="230"/>
      <c r="DE9810" s="230"/>
      <c r="DF9810" s="230"/>
      <c r="DG9810" s="230"/>
      <c r="DH9810" s="230"/>
      <c r="DI9810" s="230"/>
      <c r="DJ9810" s="230"/>
      <c r="DK9810" s="230"/>
      <c r="DL9810" s="230"/>
      <c r="DM9810" s="230"/>
      <c r="DN9810" s="230"/>
      <c r="DO9810" s="230"/>
      <c r="DP9810" s="230"/>
      <c r="DQ9810" s="230"/>
      <c r="DR9810" s="230"/>
      <c r="DS9810" s="230"/>
    </row>
    <row r="9811" spans="1:123" ht="24" customHeight="1" x14ac:dyDescent="0.2">
      <c r="A9811" s="284"/>
      <c r="B9811" s="103"/>
      <c r="C9811" s="143" t="s">
        <v>604</v>
      </c>
      <c r="D9811" s="104"/>
      <c r="E9811" s="105"/>
      <c r="F9811" s="106"/>
      <c r="G9811" s="285"/>
    </row>
    <row r="9812" spans="1:123" s="229" customFormat="1" ht="24" customHeight="1" x14ac:dyDescent="0.2">
      <c r="A9812" s="224" t="str">
        <f t="shared" ref="A9812:A9825" si="2941">IFERROR(VLOOKUP(C9812,Tabla_Insumos,4,FALSE),"")</f>
        <v/>
      </c>
      <c r="B9812" s="222" t="str">
        <f>IFERROR(VLOOKUP(C9812,Tabla_Insumos,5,FALSE),"")</f>
        <v/>
      </c>
      <c r="C9812" s="223"/>
      <c r="D9812" s="224" t="str">
        <f t="shared" ref="D9812:D9825" si="2942">IFERROR(VLOOKUP(C9812,Tabla_Insumos,2,FALSE),"")</f>
        <v/>
      </c>
      <c r="E9812" s="225"/>
      <c r="F9812" s="226">
        <f t="shared" ref="F9812:F9825" si="2943">IFERROR(VLOOKUP(C9812,Tabla_Insumos,3,FALSE),0)</f>
        <v>0</v>
      </c>
      <c r="G9812" s="286">
        <f>ROUND(E9812*F9812,2)</f>
        <v>0</v>
      </c>
    </row>
    <row r="9813" spans="1:123" s="229" customFormat="1" ht="24" customHeight="1" x14ac:dyDescent="0.2">
      <c r="A9813" s="224" t="str">
        <f t="shared" si="2941"/>
        <v/>
      </c>
      <c r="B9813" s="222" t="str">
        <f t="shared" ref="B9813:B9825" si="2944">IFERROR(VLOOKUP(C9813,Tabla_Insumos,5,FALSE),"")</f>
        <v/>
      </c>
      <c r="C9813" s="223"/>
      <c r="D9813" s="224" t="str">
        <f t="shared" si="2942"/>
        <v/>
      </c>
      <c r="E9813" s="225"/>
      <c r="F9813" s="226">
        <f t="shared" si="2943"/>
        <v>0</v>
      </c>
      <c r="G9813" s="286">
        <f t="shared" ref="G9813:G9825" si="2945">ROUND(E9813*F9813,2)</f>
        <v>0</v>
      </c>
    </row>
    <row r="9814" spans="1:123" s="229" customFormat="1" ht="24" customHeight="1" x14ac:dyDescent="0.2">
      <c r="A9814" s="224" t="str">
        <f t="shared" si="2941"/>
        <v/>
      </c>
      <c r="B9814" s="222" t="str">
        <f t="shared" si="2944"/>
        <v/>
      </c>
      <c r="C9814" s="223"/>
      <c r="D9814" s="224" t="str">
        <f t="shared" si="2942"/>
        <v/>
      </c>
      <c r="E9814" s="225"/>
      <c r="F9814" s="226">
        <f t="shared" si="2943"/>
        <v>0</v>
      </c>
      <c r="G9814" s="286">
        <f t="shared" si="2945"/>
        <v>0</v>
      </c>
    </row>
    <row r="9815" spans="1:123" s="229" customFormat="1" ht="24" customHeight="1" x14ac:dyDescent="0.2">
      <c r="A9815" s="224" t="str">
        <f t="shared" si="2941"/>
        <v/>
      </c>
      <c r="B9815" s="222" t="str">
        <f t="shared" si="2944"/>
        <v/>
      </c>
      <c r="C9815" s="223"/>
      <c r="D9815" s="224" t="str">
        <f t="shared" si="2942"/>
        <v/>
      </c>
      <c r="E9815" s="225"/>
      <c r="F9815" s="226">
        <f t="shared" si="2943"/>
        <v>0</v>
      </c>
      <c r="G9815" s="286">
        <f t="shared" si="2945"/>
        <v>0</v>
      </c>
    </row>
    <row r="9816" spans="1:123" s="229" customFormat="1" ht="24" customHeight="1" x14ac:dyDescent="0.2">
      <c r="A9816" s="224" t="str">
        <f t="shared" si="2941"/>
        <v/>
      </c>
      <c r="B9816" s="222" t="str">
        <f t="shared" si="2944"/>
        <v/>
      </c>
      <c r="C9816" s="223"/>
      <c r="D9816" s="224" t="str">
        <f t="shared" si="2942"/>
        <v/>
      </c>
      <c r="E9816" s="225"/>
      <c r="F9816" s="226">
        <f t="shared" si="2943"/>
        <v>0</v>
      </c>
      <c r="G9816" s="286">
        <f t="shared" si="2945"/>
        <v>0</v>
      </c>
    </row>
    <row r="9817" spans="1:123" s="229" customFormat="1" ht="24" customHeight="1" x14ac:dyDescent="0.2">
      <c r="A9817" s="224" t="str">
        <f t="shared" si="2941"/>
        <v/>
      </c>
      <c r="B9817" s="222" t="str">
        <f t="shared" si="2944"/>
        <v/>
      </c>
      <c r="C9817" s="223"/>
      <c r="D9817" s="224" t="str">
        <f t="shared" si="2942"/>
        <v/>
      </c>
      <c r="E9817" s="225"/>
      <c r="F9817" s="226">
        <f t="shared" si="2943"/>
        <v>0</v>
      </c>
      <c r="G9817" s="286">
        <f t="shared" si="2945"/>
        <v>0</v>
      </c>
    </row>
    <row r="9818" spans="1:123" s="229" customFormat="1" ht="24" customHeight="1" x14ac:dyDescent="0.2">
      <c r="A9818" s="224" t="str">
        <f t="shared" si="2941"/>
        <v/>
      </c>
      <c r="B9818" s="222" t="str">
        <f t="shared" si="2944"/>
        <v/>
      </c>
      <c r="C9818" s="223"/>
      <c r="D9818" s="224" t="str">
        <f t="shared" si="2942"/>
        <v/>
      </c>
      <c r="E9818" s="225"/>
      <c r="F9818" s="226">
        <f t="shared" si="2943"/>
        <v>0</v>
      </c>
      <c r="G9818" s="286">
        <f t="shared" si="2945"/>
        <v>0</v>
      </c>
    </row>
    <row r="9819" spans="1:123" s="229" customFormat="1" ht="24" customHeight="1" x14ac:dyDescent="0.2">
      <c r="A9819" s="224" t="str">
        <f t="shared" si="2941"/>
        <v/>
      </c>
      <c r="B9819" s="222" t="str">
        <f t="shared" si="2944"/>
        <v/>
      </c>
      <c r="C9819" s="223"/>
      <c r="D9819" s="224" t="str">
        <f t="shared" si="2942"/>
        <v/>
      </c>
      <c r="E9819" s="225"/>
      <c r="F9819" s="226">
        <f t="shared" si="2943"/>
        <v>0</v>
      </c>
      <c r="G9819" s="286">
        <f t="shared" si="2945"/>
        <v>0</v>
      </c>
    </row>
    <row r="9820" spans="1:123" s="229" customFormat="1" ht="24" customHeight="1" x14ac:dyDescent="0.2">
      <c r="A9820" s="224" t="str">
        <f t="shared" si="2941"/>
        <v/>
      </c>
      <c r="B9820" s="222" t="str">
        <f t="shared" si="2944"/>
        <v/>
      </c>
      <c r="C9820" s="223"/>
      <c r="D9820" s="224" t="str">
        <f t="shared" si="2942"/>
        <v/>
      </c>
      <c r="E9820" s="225"/>
      <c r="F9820" s="226">
        <f t="shared" si="2943"/>
        <v>0</v>
      </c>
      <c r="G9820" s="286">
        <f t="shared" si="2945"/>
        <v>0</v>
      </c>
    </row>
    <row r="9821" spans="1:123" s="229" customFormat="1" ht="24" customHeight="1" x14ac:dyDescent="0.2">
      <c r="A9821" s="224" t="str">
        <f t="shared" si="2941"/>
        <v/>
      </c>
      <c r="B9821" s="222" t="str">
        <f t="shared" si="2944"/>
        <v/>
      </c>
      <c r="C9821" s="223"/>
      <c r="D9821" s="224" t="str">
        <f t="shared" si="2942"/>
        <v/>
      </c>
      <c r="E9821" s="225"/>
      <c r="F9821" s="226">
        <f t="shared" si="2943"/>
        <v>0</v>
      </c>
      <c r="G9821" s="286">
        <f t="shared" si="2945"/>
        <v>0</v>
      </c>
    </row>
    <row r="9822" spans="1:123" s="229" customFormat="1" ht="24" customHeight="1" x14ac:dyDescent="0.2">
      <c r="A9822" s="224" t="str">
        <f t="shared" si="2941"/>
        <v/>
      </c>
      <c r="B9822" s="222" t="str">
        <f t="shared" si="2944"/>
        <v/>
      </c>
      <c r="C9822" s="223"/>
      <c r="D9822" s="224" t="str">
        <f t="shared" si="2942"/>
        <v/>
      </c>
      <c r="E9822" s="225"/>
      <c r="F9822" s="226">
        <f t="shared" si="2943"/>
        <v>0</v>
      </c>
      <c r="G9822" s="286">
        <f t="shared" si="2945"/>
        <v>0</v>
      </c>
    </row>
    <row r="9823" spans="1:123" s="229" customFormat="1" ht="24" customHeight="1" x14ac:dyDescent="0.2">
      <c r="A9823" s="224" t="str">
        <f t="shared" si="2941"/>
        <v/>
      </c>
      <c r="B9823" s="222" t="str">
        <f t="shared" si="2944"/>
        <v/>
      </c>
      <c r="C9823" s="223"/>
      <c r="D9823" s="224" t="str">
        <f t="shared" si="2942"/>
        <v/>
      </c>
      <c r="E9823" s="225"/>
      <c r="F9823" s="226">
        <f t="shared" si="2943"/>
        <v>0</v>
      </c>
      <c r="G9823" s="286">
        <f t="shared" si="2945"/>
        <v>0</v>
      </c>
    </row>
    <row r="9824" spans="1:123" s="229" customFormat="1" ht="24" customHeight="1" x14ac:dyDescent="0.2">
      <c r="A9824" s="224" t="str">
        <f t="shared" si="2941"/>
        <v/>
      </c>
      <c r="B9824" s="222" t="str">
        <f t="shared" si="2944"/>
        <v/>
      </c>
      <c r="C9824" s="223"/>
      <c r="D9824" s="224" t="str">
        <f t="shared" si="2942"/>
        <v/>
      </c>
      <c r="E9824" s="225"/>
      <c r="F9824" s="226">
        <f t="shared" si="2943"/>
        <v>0</v>
      </c>
      <c r="G9824" s="286">
        <f t="shared" si="2945"/>
        <v>0</v>
      </c>
    </row>
    <row r="9825" spans="1:7" s="229" customFormat="1" ht="24" customHeight="1" x14ac:dyDescent="0.2">
      <c r="A9825" s="224" t="str">
        <f t="shared" si="2941"/>
        <v/>
      </c>
      <c r="B9825" s="222" t="str">
        <f t="shared" si="2944"/>
        <v/>
      </c>
      <c r="C9825" s="223"/>
      <c r="D9825" s="224" t="str">
        <f t="shared" si="2942"/>
        <v/>
      </c>
      <c r="E9825" s="225"/>
      <c r="F9825" s="227">
        <f t="shared" si="2943"/>
        <v>0</v>
      </c>
      <c r="G9825" s="286">
        <f t="shared" si="2945"/>
        <v>0</v>
      </c>
    </row>
    <row r="9826" spans="1:7" ht="24" customHeight="1" x14ac:dyDescent="0.2">
      <c r="A9826" s="287"/>
      <c r="D9826" s="97"/>
      <c r="E9826" s="98"/>
      <c r="F9826" s="273" t="s">
        <v>31</v>
      </c>
      <c r="G9826" s="288">
        <f>SUBTOTAL(9,G9812:G9825)</f>
        <v>0</v>
      </c>
    </row>
    <row r="9827" spans="1:7" ht="24" customHeight="1" x14ac:dyDescent="0.2">
      <c r="A9827" s="287"/>
      <c r="C9827" s="107" t="s">
        <v>605</v>
      </c>
      <c r="D9827" s="97"/>
      <c r="E9827" s="98"/>
      <c r="G9827" s="289"/>
    </row>
    <row r="9828" spans="1:7" s="229" customFormat="1" ht="24" customHeight="1" x14ac:dyDescent="0.2">
      <c r="A9828" s="224" t="str">
        <f t="shared" ref="A9828:A9835" si="2946">IFERROR(VLOOKUP(C9828,Tabla_Insumos,4,FALSE),"")</f>
        <v/>
      </c>
      <c r="B9828" s="222">
        <f t="shared" ref="B9828:B9835" si="2947">IFERROR(VLOOKUP(A9828,Tabla_Indices,5,FALSE),"")</f>
        <v>0</v>
      </c>
      <c r="C9828" s="223"/>
      <c r="D9828" s="224" t="str">
        <f t="shared" ref="D9828:D9835" si="2948">IFERROR(VLOOKUP(C9828,Tabla_Insumos,2,FALSE),"")</f>
        <v/>
      </c>
      <c r="E9828" s="225"/>
      <c r="F9828" s="228">
        <f t="shared" ref="F9828:F9835" si="2949">IFERROR(VLOOKUP(C9828,Tabla_Insumos,3,FALSE),0)</f>
        <v>0</v>
      </c>
      <c r="G9828" s="286">
        <f>ROUND(E9828*F9828,2)</f>
        <v>0</v>
      </c>
    </row>
    <row r="9829" spans="1:7" s="229" customFormat="1" ht="24" customHeight="1" x14ac:dyDescent="0.2">
      <c r="A9829" s="224" t="str">
        <f t="shared" si="2946"/>
        <v/>
      </c>
      <c r="B9829" s="222">
        <f t="shared" si="2947"/>
        <v>0</v>
      </c>
      <c r="C9829" s="223"/>
      <c r="D9829" s="224" t="str">
        <f t="shared" si="2948"/>
        <v/>
      </c>
      <c r="E9829" s="225"/>
      <c r="F9829" s="228">
        <f t="shared" si="2949"/>
        <v>0</v>
      </c>
      <c r="G9829" s="286">
        <f>ROUND(E9829*F9829,2)</f>
        <v>0</v>
      </c>
    </row>
    <row r="9830" spans="1:7" s="229" customFormat="1" ht="24" customHeight="1" x14ac:dyDescent="0.2">
      <c r="A9830" s="224" t="str">
        <f t="shared" si="2946"/>
        <v/>
      </c>
      <c r="B9830" s="222">
        <f t="shared" si="2947"/>
        <v>0</v>
      </c>
      <c r="C9830" s="223"/>
      <c r="D9830" s="224" t="str">
        <f t="shared" si="2948"/>
        <v/>
      </c>
      <c r="E9830" s="225"/>
      <c r="F9830" s="228">
        <f t="shared" si="2949"/>
        <v>0</v>
      </c>
      <c r="G9830" s="286">
        <f t="shared" ref="G9830:G9835" si="2950">ROUND(E9830*F9830,2)</f>
        <v>0</v>
      </c>
    </row>
    <row r="9831" spans="1:7" s="229" customFormat="1" ht="24" customHeight="1" x14ac:dyDescent="0.2">
      <c r="A9831" s="224" t="str">
        <f t="shared" si="2946"/>
        <v/>
      </c>
      <c r="B9831" s="222">
        <f t="shared" si="2947"/>
        <v>0</v>
      </c>
      <c r="C9831" s="223"/>
      <c r="D9831" s="224" t="str">
        <f t="shared" si="2948"/>
        <v/>
      </c>
      <c r="E9831" s="225"/>
      <c r="F9831" s="228">
        <f t="shared" si="2949"/>
        <v>0</v>
      </c>
      <c r="G9831" s="286">
        <f t="shared" si="2950"/>
        <v>0</v>
      </c>
    </row>
    <row r="9832" spans="1:7" s="229" customFormat="1" ht="24" customHeight="1" x14ac:dyDescent="0.2">
      <c r="A9832" s="224" t="str">
        <f t="shared" si="2946"/>
        <v/>
      </c>
      <c r="B9832" s="222">
        <f t="shared" si="2947"/>
        <v>0</v>
      </c>
      <c r="C9832" s="223"/>
      <c r="D9832" s="224" t="str">
        <f t="shared" si="2948"/>
        <v/>
      </c>
      <c r="E9832" s="225"/>
      <c r="F9832" s="226">
        <f t="shared" si="2949"/>
        <v>0</v>
      </c>
      <c r="G9832" s="286">
        <f t="shared" si="2950"/>
        <v>0</v>
      </c>
    </row>
    <row r="9833" spans="1:7" s="229" customFormat="1" ht="24" customHeight="1" x14ac:dyDescent="0.2">
      <c r="A9833" s="224" t="str">
        <f t="shared" si="2946"/>
        <v/>
      </c>
      <c r="B9833" s="222">
        <f t="shared" si="2947"/>
        <v>0</v>
      </c>
      <c r="C9833" s="223"/>
      <c r="D9833" s="224" t="str">
        <f t="shared" si="2948"/>
        <v/>
      </c>
      <c r="E9833" s="225"/>
      <c r="F9833" s="226">
        <f t="shared" si="2949"/>
        <v>0</v>
      </c>
      <c r="G9833" s="286">
        <f t="shared" si="2950"/>
        <v>0</v>
      </c>
    </row>
    <row r="9834" spans="1:7" s="229" customFormat="1" ht="24" customHeight="1" x14ac:dyDescent="0.2">
      <c r="A9834" s="224" t="str">
        <f t="shared" si="2946"/>
        <v/>
      </c>
      <c r="B9834" s="222">
        <f t="shared" si="2947"/>
        <v>0</v>
      </c>
      <c r="C9834" s="223"/>
      <c r="D9834" s="224" t="str">
        <f t="shared" si="2948"/>
        <v/>
      </c>
      <c r="E9834" s="225"/>
      <c r="F9834" s="226">
        <f t="shared" si="2949"/>
        <v>0</v>
      </c>
      <c r="G9834" s="286">
        <f t="shared" si="2950"/>
        <v>0</v>
      </c>
    </row>
    <row r="9835" spans="1:7" s="229" customFormat="1" ht="24" customHeight="1" x14ac:dyDescent="0.2">
      <c r="A9835" s="224" t="str">
        <f t="shared" si="2946"/>
        <v/>
      </c>
      <c r="B9835" s="222">
        <f t="shared" si="2947"/>
        <v>0</v>
      </c>
      <c r="C9835" s="223"/>
      <c r="D9835" s="224" t="str">
        <f t="shared" si="2948"/>
        <v/>
      </c>
      <c r="E9835" s="225"/>
      <c r="F9835" s="226">
        <f t="shared" si="2949"/>
        <v>0</v>
      </c>
      <c r="G9835" s="286">
        <f t="shared" si="2950"/>
        <v>0</v>
      </c>
    </row>
    <row r="9836" spans="1:7" ht="24" customHeight="1" x14ac:dyDescent="0.2">
      <c r="A9836" s="287"/>
      <c r="D9836" s="97"/>
      <c r="E9836" s="98"/>
      <c r="F9836" s="273" t="s">
        <v>32</v>
      </c>
      <c r="G9836" s="288">
        <f>SUBTOTAL(9,G9828:G9835)</f>
        <v>0</v>
      </c>
    </row>
    <row r="9837" spans="1:7" ht="24" customHeight="1" x14ac:dyDescent="0.2">
      <c r="A9837" s="287"/>
      <c r="C9837" s="107" t="s">
        <v>606</v>
      </c>
      <c r="D9837" s="97"/>
      <c r="E9837" s="98"/>
      <c r="G9837" s="289"/>
    </row>
    <row r="9838" spans="1:7" s="229" customFormat="1" ht="24" customHeight="1" x14ac:dyDescent="0.2">
      <c r="A9838" s="224" t="str">
        <f t="shared" ref="A9838:A9846" si="2951">IFERROR(VLOOKUP(C9838,Tabla_Insumos,4,FALSE),"")</f>
        <v/>
      </c>
      <c r="B9838" s="222" t="str">
        <f t="shared" ref="B9838:B9846" si="2952">IFERROR(VLOOKUP(C9838,Tabla_Insumos,5,FALSE),"")</f>
        <v/>
      </c>
      <c r="C9838" s="223"/>
      <c r="D9838" s="224" t="str">
        <f t="shared" ref="D9838:D9846" si="2953">IFERROR(VLOOKUP(C9838,Tabla_Insumos,2,FALSE),"")</f>
        <v/>
      </c>
      <c r="E9838" s="225"/>
      <c r="F9838" s="226">
        <f t="shared" ref="F9838:F9846" si="2954">IFERROR(VLOOKUP(C9838,Tabla_Insumos,3,FALSE),0)</f>
        <v>0</v>
      </c>
      <c r="G9838" s="286">
        <f t="shared" ref="G9838:G9846" si="2955">ROUND(E9838*F9838,2)</f>
        <v>0</v>
      </c>
    </row>
    <row r="9839" spans="1:7" s="229" customFormat="1" ht="24" customHeight="1" x14ac:dyDescent="0.2">
      <c r="A9839" s="224" t="str">
        <f t="shared" si="2951"/>
        <v/>
      </c>
      <c r="B9839" s="222" t="str">
        <f t="shared" si="2952"/>
        <v/>
      </c>
      <c r="C9839" s="223"/>
      <c r="D9839" s="224" t="str">
        <f t="shared" si="2953"/>
        <v/>
      </c>
      <c r="E9839" s="225"/>
      <c r="F9839" s="226">
        <f t="shared" si="2954"/>
        <v>0</v>
      </c>
      <c r="G9839" s="286">
        <f t="shared" si="2955"/>
        <v>0</v>
      </c>
    </row>
    <row r="9840" spans="1:7" s="229" customFormat="1" ht="24" customHeight="1" x14ac:dyDescent="0.2">
      <c r="A9840" s="224" t="str">
        <f t="shared" si="2951"/>
        <v/>
      </c>
      <c r="B9840" s="222" t="str">
        <f t="shared" si="2952"/>
        <v/>
      </c>
      <c r="C9840" s="223"/>
      <c r="D9840" s="224" t="str">
        <f t="shared" si="2953"/>
        <v/>
      </c>
      <c r="E9840" s="225"/>
      <c r="F9840" s="226">
        <f t="shared" si="2954"/>
        <v>0</v>
      </c>
      <c r="G9840" s="286">
        <f t="shared" si="2955"/>
        <v>0</v>
      </c>
    </row>
    <row r="9841" spans="1:7" s="229" customFormat="1" ht="24" customHeight="1" x14ac:dyDescent="0.2">
      <c r="A9841" s="224" t="str">
        <f t="shared" si="2951"/>
        <v/>
      </c>
      <c r="B9841" s="222" t="str">
        <f t="shared" si="2952"/>
        <v/>
      </c>
      <c r="C9841" s="223"/>
      <c r="D9841" s="224" t="str">
        <f t="shared" si="2953"/>
        <v/>
      </c>
      <c r="E9841" s="225"/>
      <c r="F9841" s="226">
        <f t="shared" si="2954"/>
        <v>0</v>
      </c>
      <c r="G9841" s="286">
        <f t="shared" si="2955"/>
        <v>0</v>
      </c>
    </row>
    <row r="9842" spans="1:7" s="229" customFormat="1" ht="24" customHeight="1" x14ac:dyDescent="0.2">
      <c r="A9842" s="224" t="str">
        <f t="shared" si="2951"/>
        <v/>
      </c>
      <c r="B9842" s="222" t="str">
        <f t="shared" si="2952"/>
        <v/>
      </c>
      <c r="C9842" s="223"/>
      <c r="D9842" s="224" t="str">
        <f t="shared" si="2953"/>
        <v/>
      </c>
      <c r="E9842" s="225"/>
      <c r="F9842" s="226">
        <f t="shared" si="2954"/>
        <v>0</v>
      </c>
      <c r="G9842" s="286">
        <f t="shared" si="2955"/>
        <v>0</v>
      </c>
    </row>
    <row r="9843" spans="1:7" s="229" customFormat="1" ht="24" customHeight="1" x14ac:dyDescent="0.2">
      <c r="A9843" s="224" t="str">
        <f t="shared" si="2951"/>
        <v/>
      </c>
      <c r="B9843" s="222" t="str">
        <f t="shared" si="2952"/>
        <v/>
      </c>
      <c r="C9843" s="223"/>
      <c r="D9843" s="224" t="str">
        <f t="shared" si="2953"/>
        <v/>
      </c>
      <c r="E9843" s="225"/>
      <c r="F9843" s="226">
        <f t="shared" si="2954"/>
        <v>0</v>
      </c>
      <c r="G9843" s="286">
        <f t="shared" si="2955"/>
        <v>0</v>
      </c>
    </row>
    <row r="9844" spans="1:7" s="229" customFormat="1" ht="24" customHeight="1" x14ac:dyDescent="0.2">
      <c r="A9844" s="224" t="str">
        <f t="shared" si="2951"/>
        <v/>
      </c>
      <c r="B9844" s="222" t="str">
        <f t="shared" si="2952"/>
        <v/>
      </c>
      <c r="C9844" s="223"/>
      <c r="D9844" s="224" t="str">
        <f t="shared" si="2953"/>
        <v/>
      </c>
      <c r="E9844" s="225"/>
      <c r="F9844" s="226">
        <f t="shared" si="2954"/>
        <v>0</v>
      </c>
      <c r="G9844" s="286">
        <f t="shared" si="2955"/>
        <v>0</v>
      </c>
    </row>
    <row r="9845" spans="1:7" s="229" customFormat="1" ht="24" customHeight="1" x14ac:dyDescent="0.2">
      <c r="A9845" s="224" t="str">
        <f t="shared" si="2951"/>
        <v/>
      </c>
      <c r="B9845" s="222" t="str">
        <f t="shared" si="2952"/>
        <v/>
      </c>
      <c r="C9845" s="223"/>
      <c r="D9845" s="224" t="str">
        <f t="shared" si="2953"/>
        <v/>
      </c>
      <c r="E9845" s="225"/>
      <c r="F9845" s="226">
        <f t="shared" si="2954"/>
        <v>0</v>
      </c>
      <c r="G9845" s="286">
        <f t="shared" si="2955"/>
        <v>0</v>
      </c>
    </row>
    <row r="9846" spans="1:7" s="229" customFormat="1" ht="24" customHeight="1" x14ac:dyDescent="0.2">
      <c r="A9846" s="224" t="str">
        <f t="shared" si="2951"/>
        <v/>
      </c>
      <c r="B9846" s="222" t="str">
        <f t="shared" si="2952"/>
        <v/>
      </c>
      <c r="C9846" s="223"/>
      <c r="D9846" s="224" t="str">
        <f t="shared" si="2953"/>
        <v/>
      </c>
      <c r="E9846" s="225"/>
      <c r="F9846" s="226">
        <f t="shared" si="2954"/>
        <v>0</v>
      </c>
      <c r="G9846" s="286">
        <f t="shared" si="2955"/>
        <v>0</v>
      </c>
    </row>
    <row r="9847" spans="1:7" ht="24" customHeight="1" x14ac:dyDescent="0.2">
      <c r="A9847" s="290"/>
      <c r="B9847" s="97"/>
      <c r="D9847" s="97"/>
      <c r="E9847" s="98"/>
      <c r="F9847" s="273" t="s">
        <v>33</v>
      </c>
      <c r="G9847" s="288">
        <f>SUBTOTAL(9,G9838:G9846)</f>
        <v>0</v>
      </c>
    </row>
    <row r="9848" spans="1:7" ht="24" customHeight="1" x14ac:dyDescent="0.2">
      <c r="A9848" s="291"/>
      <c r="B9848" s="97"/>
      <c r="D9848" s="97"/>
      <c r="E9848" s="98"/>
      <c r="G9848" s="289"/>
    </row>
    <row r="9849" spans="1:7" ht="24" customHeight="1" x14ac:dyDescent="0.2">
      <c r="A9849" s="292" t="str">
        <f>B9807</f>
        <v/>
      </c>
      <c r="B9849" s="293" t="str">
        <f>C9807</f>
        <v/>
      </c>
      <c r="C9849" s="104"/>
      <c r="D9849" s="104" t="s">
        <v>34</v>
      </c>
      <c r="E9849" s="105"/>
      <c r="F9849" s="295" t="s">
        <v>35</v>
      </c>
      <c r="G9849" s="294">
        <f>SUBTOTAL(9,G9812:G9848)</f>
        <v>0</v>
      </c>
    </row>
    <row r="9851" spans="1:7" ht="24" customHeight="1" x14ac:dyDescent="0.2">
      <c r="A9851" s="274" t="s">
        <v>37</v>
      </c>
      <c r="B9851" s="275"/>
      <c r="C9851" s="275"/>
      <c r="D9851" s="275"/>
      <c r="E9851" s="275"/>
      <c r="F9851" s="275"/>
      <c r="G9851" s="276"/>
    </row>
    <row r="9852" spans="1:7" ht="24" customHeight="1" x14ac:dyDescent="0.2">
      <c r="A9852" s="277" t="s">
        <v>602</v>
      </c>
      <c r="B9852" s="93" t="str">
        <f>Comitente</f>
        <v>DIRECCION PROVINCIAL DE ESPACIOS VERDES</v>
      </c>
      <c r="C9852" s="89"/>
      <c r="D9852" s="94"/>
      <c r="E9852" s="94"/>
      <c r="F9852" s="95"/>
      <c r="G9852" s="278"/>
    </row>
    <row r="9853" spans="1:7" ht="24" customHeight="1" x14ac:dyDescent="0.2">
      <c r="A9853" s="277" t="s">
        <v>603</v>
      </c>
      <c r="B9853" s="93">
        <f>Contratista</f>
        <v>0</v>
      </c>
      <c r="C9853" s="90"/>
      <c r="D9853" s="90"/>
      <c r="E9853" s="90"/>
      <c r="F9853" s="96"/>
      <c r="G9853" s="279"/>
    </row>
    <row r="9854" spans="1:7" ht="24" customHeight="1" x14ac:dyDescent="0.2">
      <c r="A9854" s="277" t="s">
        <v>24</v>
      </c>
      <c r="B9854" s="93" t="str">
        <f>Obra</f>
        <v>EXTRACCION DE MANGRULLO EXISTENTE, PROVISION DE NUEVO MANGRULLO Y REFUNCIONALIZACION DE JUEGOS DE NIÑOS EN PARQUE DE MAYO</v>
      </c>
      <c r="C9854" s="90"/>
      <c r="D9854" s="90"/>
      <c r="E9854" s="90"/>
      <c r="F9854" s="96" t="s">
        <v>38</v>
      </c>
      <c r="G9854" s="280">
        <f>Fecha_Base</f>
        <v>44865</v>
      </c>
    </row>
    <row r="9855" spans="1:7" ht="24" customHeight="1" x14ac:dyDescent="0.2">
      <c r="A9855" s="281" t="s">
        <v>601</v>
      </c>
      <c r="B9855" s="91" t="str">
        <f>Ubicación</f>
        <v>CAPITAL</v>
      </c>
      <c r="C9855" s="91"/>
      <c r="D9855" s="97"/>
      <c r="E9855" s="98"/>
      <c r="G9855" s="282"/>
    </row>
    <row r="9856" spans="1:7" ht="24" customHeight="1" x14ac:dyDescent="0.2">
      <c r="A9856" s="281" t="s">
        <v>39</v>
      </c>
      <c r="B9856" s="100" t="str">
        <f>IFERROR(VALUE(LEFT(B9857,FIND(".",B9857)-1)),"")</f>
        <v/>
      </c>
      <c r="C9856" s="92" t="str">
        <f>IFERROR(VLOOKUP(B9856,Tabla_CyP,2,FALSE),"")</f>
        <v/>
      </c>
      <c r="E9856" s="98"/>
      <c r="G9856" s="282"/>
    </row>
    <row r="9857" spans="1:123" ht="24" customHeight="1" x14ac:dyDescent="0.2">
      <c r="A9857" s="281" t="s">
        <v>25</v>
      </c>
      <c r="B9857" s="101" t="str">
        <f>IFERROR(VLOOKUP(COUNTIF($A$1:A9857,"ANALISIS DE PRECIOS"),Tabla_NumeroItem,2,FALSE),"")</f>
        <v/>
      </c>
      <c r="C9857" s="92" t="str">
        <f>IFERROR(VLOOKUP(B9857,Tabla_CyP,2,FALSE),"")</f>
        <v/>
      </c>
      <c r="D9857" s="97"/>
      <c r="E9857" s="98"/>
      <c r="F9857" s="96" t="s">
        <v>26</v>
      </c>
      <c r="G9857" s="283" t="str">
        <f>IFERROR(VLOOKUP(B9857,Tabla_CyP,4,FALSE),"")</f>
        <v/>
      </c>
    </row>
    <row r="9858" spans="1:123" ht="24" customHeight="1" x14ac:dyDescent="0.2">
      <c r="A9858" s="281"/>
      <c r="B9858" s="91"/>
      <c r="D9858" s="97"/>
      <c r="E9858" s="98"/>
      <c r="G9858" s="282"/>
    </row>
    <row r="9859" spans="1:123" ht="24" customHeight="1" x14ac:dyDescent="0.2">
      <c r="A9859" s="334" t="s">
        <v>507</v>
      </c>
      <c r="B9859" s="335"/>
      <c r="C9859" s="336" t="s">
        <v>0</v>
      </c>
      <c r="D9859" s="336" t="s">
        <v>27</v>
      </c>
      <c r="E9859" s="338" t="s">
        <v>28</v>
      </c>
      <c r="F9859" s="340" t="s">
        <v>29</v>
      </c>
      <c r="G9859" s="340" t="s">
        <v>30</v>
      </c>
    </row>
    <row r="9860" spans="1:123" s="97" customFormat="1" ht="24" customHeight="1" x14ac:dyDescent="0.2">
      <c r="A9860" s="102" t="s">
        <v>508</v>
      </c>
      <c r="B9860" s="102" t="s">
        <v>509</v>
      </c>
      <c r="C9860" s="337"/>
      <c r="D9860" s="337"/>
      <c r="E9860" s="339"/>
      <c r="F9860" s="341"/>
      <c r="G9860" s="341"/>
      <c r="H9860" s="230"/>
      <c r="I9860" s="230"/>
      <c r="J9860" s="230"/>
      <c r="K9860" s="230"/>
      <c r="L9860" s="230"/>
      <c r="M9860" s="230"/>
      <c r="N9860" s="230"/>
      <c r="O9860" s="230"/>
      <c r="P9860" s="230"/>
      <c r="Q9860" s="230"/>
      <c r="R9860" s="230"/>
      <c r="S9860" s="230"/>
      <c r="T9860" s="230"/>
      <c r="U9860" s="230"/>
      <c r="V9860" s="230"/>
      <c r="W9860" s="230"/>
      <c r="X9860" s="230"/>
      <c r="Y9860" s="230"/>
      <c r="Z9860" s="230"/>
      <c r="AA9860" s="230"/>
      <c r="AB9860" s="230"/>
      <c r="AC9860" s="230"/>
      <c r="AD9860" s="230"/>
      <c r="AE9860" s="230"/>
      <c r="AF9860" s="230"/>
      <c r="AG9860" s="230"/>
      <c r="AH9860" s="230"/>
      <c r="AI9860" s="230"/>
      <c r="AJ9860" s="230"/>
      <c r="AK9860" s="230"/>
      <c r="AL9860" s="230"/>
      <c r="AM9860" s="230"/>
      <c r="AN9860" s="230"/>
      <c r="AO9860" s="230"/>
      <c r="AP9860" s="230"/>
      <c r="AQ9860" s="230"/>
      <c r="AR9860" s="230"/>
      <c r="AS9860" s="230"/>
      <c r="AT9860" s="230"/>
      <c r="AU9860" s="230"/>
      <c r="AV9860" s="230"/>
      <c r="AW9860" s="230"/>
      <c r="AX9860" s="230"/>
      <c r="AY9860" s="230"/>
      <c r="AZ9860" s="230"/>
      <c r="BA9860" s="230"/>
      <c r="BB9860" s="230"/>
      <c r="BC9860" s="230"/>
      <c r="BD9860" s="230"/>
      <c r="BE9860" s="230"/>
      <c r="BF9860" s="230"/>
      <c r="BG9860" s="230"/>
      <c r="BH9860" s="230"/>
      <c r="BI9860" s="230"/>
      <c r="BJ9860" s="230"/>
      <c r="BK9860" s="230"/>
      <c r="BL9860" s="230"/>
      <c r="BM9860" s="230"/>
      <c r="BN9860" s="230"/>
      <c r="BO9860" s="230"/>
      <c r="BP9860" s="230"/>
      <c r="BQ9860" s="230"/>
      <c r="BR9860" s="230"/>
      <c r="BS9860" s="230"/>
      <c r="BT9860" s="230"/>
      <c r="BU9860" s="230"/>
      <c r="BV9860" s="230"/>
      <c r="BW9860" s="230"/>
      <c r="BX9860" s="230"/>
      <c r="BY9860" s="230"/>
      <c r="BZ9860" s="230"/>
      <c r="CA9860" s="230"/>
      <c r="CB9860" s="230"/>
      <c r="CC9860" s="230"/>
      <c r="CD9860" s="230"/>
      <c r="CE9860" s="230"/>
      <c r="CF9860" s="230"/>
      <c r="CG9860" s="230"/>
      <c r="CH9860" s="230"/>
      <c r="CI9860" s="230"/>
      <c r="CJ9860" s="230"/>
      <c r="CK9860" s="230"/>
      <c r="CL9860" s="230"/>
      <c r="CM9860" s="230"/>
      <c r="CN9860" s="230"/>
      <c r="CO9860" s="230"/>
      <c r="CP9860" s="230"/>
      <c r="CQ9860" s="230"/>
      <c r="CR9860" s="230"/>
      <c r="CS9860" s="230"/>
      <c r="CT9860" s="230"/>
      <c r="CU9860" s="230"/>
      <c r="CV9860" s="230"/>
      <c r="CW9860" s="230"/>
      <c r="CX9860" s="230"/>
      <c r="CY9860" s="230"/>
      <c r="CZ9860" s="230"/>
      <c r="DA9860" s="230"/>
      <c r="DB9860" s="230"/>
      <c r="DC9860" s="230"/>
      <c r="DD9860" s="230"/>
      <c r="DE9860" s="230"/>
      <c r="DF9860" s="230"/>
      <c r="DG9860" s="230"/>
      <c r="DH9860" s="230"/>
      <c r="DI9860" s="230"/>
      <c r="DJ9860" s="230"/>
      <c r="DK9860" s="230"/>
      <c r="DL9860" s="230"/>
      <c r="DM9860" s="230"/>
      <c r="DN9860" s="230"/>
      <c r="DO9860" s="230"/>
      <c r="DP9860" s="230"/>
      <c r="DQ9860" s="230"/>
      <c r="DR9860" s="230"/>
      <c r="DS9860" s="230"/>
    </row>
    <row r="9861" spans="1:123" ht="24" customHeight="1" x14ac:dyDescent="0.2">
      <c r="A9861" s="284"/>
      <c r="B9861" s="103"/>
      <c r="C9861" s="143" t="s">
        <v>604</v>
      </c>
      <c r="D9861" s="104"/>
      <c r="E9861" s="105"/>
      <c r="F9861" s="106"/>
      <c r="G9861" s="285"/>
    </row>
    <row r="9862" spans="1:123" s="229" customFormat="1" ht="24" customHeight="1" x14ac:dyDescent="0.2">
      <c r="A9862" s="224" t="str">
        <f t="shared" ref="A9862:A9875" si="2956">IFERROR(VLOOKUP(C9862,Tabla_Insumos,4,FALSE),"")</f>
        <v/>
      </c>
      <c r="B9862" s="222" t="str">
        <f>IFERROR(VLOOKUP(C9862,Tabla_Insumos,5,FALSE),"")</f>
        <v/>
      </c>
      <c r="C9862" s="223"/>
      <c r="D9862" s="224" t="str">
        <f t="shared" ref="D9862:D9875" si="2957">IFERROR(VLOOKUP(C9862,Tabla_Insumos,2,FALSE),"")</f>
        <v/>
      </c>
      <c r="E9862" s="225"/>
      <c r="F9862" s="226">
        <f t="shared" ref="F9862:F9875" si="2958">IFERROR(VLOOKUP(C9862,Tabla_Insumos,3,FALSE),0)</f>
        <v>0</v>
      </c>
      <c r="G9862" s="286">
        <f>ROUND(E9862*F9862,2)</f>
        <v>0</v>
      </c>
    </row>
    <row r="9863" spans="1:123" s="229" customFormat="1" ht="24" customHeight="1" x14ac:dyDescent="0.2">
      <c r="A9863" s="224" t="str">
        <f t="shared" si="2956"/>
        <v/>
      </c>
      <c r="B9863" s="222" t="str">
        <f t="shared" ref="B9863:B9875" si="2959">IFERROR(VLOOKUP(C9863,Tabla_Insumos,5,FALSE),"")</f>
        <v/>
      </c>
      <c r="C9863" s="223"/>
      <c r="D9863" s="224" t="str">
        <f t="shared" si="2957"/>
        <v/>
      </c>
      <c r="E9863" s="225"/>
      <c r="F9863" s="226">
        <f t="shared" si="2958"/>
        <v>0</v>
      </c>
      <c r="G9863" s="286">
        <f t="shared" ref="G9863:G9875" si="2960">ROUND(E9863*F9863,2)</f>
        <v>0</v>
      </c>
    </row>
    <row r="9864" spans="1:123" s="229" customFormat="1" ht="24" customHeight="1" x14ac:dyDescent="0.2">
      <c r="A9864" s="224" t="str">
        <f t="shared" si="2956"/>
        <v/>
      </c>
      <c r="B9864" s="222" t="str">
        <f t="shared" si="2959"/>
        <v/>
      </c>
      <c r="C9864" s="223"/>
      <c r="D9864" s="224" t="str">
        <f t="shared" si="2957"/>
        <v/>
      </c>
      <c r="E9864" s="225"/>
      <c r="F9864" s="226">
        <f t="shared" si="2958"/>
        <v>0</v>
      </c>
      <c r="G9864" s="286">
        <f t="shared" si="2960"/>
        <v>0</v>
      </c>
    </row>
    <row r="9865" spans="1:123" s="229" customFormat="1" ht="24" customHeight="1" x14ac:dyDescent="0.2">
      <c r="A9865" s="224" t="str">
        <f t="shared" si="2956"/>
        <v/>
      </c>
      <c r="B9865" s="222" t="str">
        <f t="shared" si="2959"/>
        <v/>
      </c>
      <c r="C9865" s="223"/>
      <c r="D9865" s="224" t="str">
        <f t="shared" si="2957"/>
        <v/>
      </c>
      <c r="E9865" s="225"/>
      <c r="F9865" s="226">
        <f t="shared" si="2958"/>
        <v>0</v>
      </c>
      <c r="G9865" s="286">
        <f t="shared" si="2960"/>
        <v>0</v>
      </c>
    </row>
    <row r="9866" spans="1:123" s="229" customFormat="1" ht="24" customHeight="1" x14ac:dyDescent="0.2">
      <c r="A9866" s="224" t="str">
        <f t="shared" si="2956"/>
        <v/>
      </c>
      <c r="B9866" s="222" t="str">
        <f t="shared" si="2959"/>
        <v/>
      </c>
      <c r="C9866" s="223"/>
      <c r="D9866" s="224" t="str">
        <f t="shared" si="2957"/>
        <v/>
      </c>
      <c r="E9866" s="225"/>
      <c r="F9866" s="226">
        <f t="shared" si="2958"/>
        <v>0</v>
      </c>
      <c r="G9866" s="286">
        <f t="shared" si="2960"/>
        <v>0</v>
      </c>
    </row>
    <row r="9867" spans="1:123" s="229" customFormat="1" ht="24" customHeight="1" x14ac:dyDescent="0.2">
      <c r="A9867" s="224" t="str">
        <f t="shared" si="2956"/>
        <v/>
      </c>
      <c r="B9867" s="222" t="str">
        <f t="shared" si="2959"/>
        <v/>
      </c>
      <c r="C9867" s="223"/>
      <c r="D9867" s="224" t="str">
        <f t="shared" si="2957"/>
        <v/>
      </c>
      <c r="E9867" s="225"/>
      <c r="F9867" s="226">
        <f t="shared" si="2958"/>
        <v>0</v>
      </c>
      <c r="G9867" s="286">
        <f t="shared" si="2960"/>
        <v>0</v>
      </c>
    </row>
    <row r="9868" spans="1:123" s="229" customFormat="1" ht="24" customHeight="1" x14ac:dyDescent="0.2">
      <c r="A9868" s="224" t="str">
        <f t="shared" si="2956"/>
        <v/>
      </c>
      <c r="B9868" s="222" t="str">
        <f t="shared" si="2959"/>
        <v/>
      </c>
      <c r="C9868" s="223"/>
      <c r="D9868" s="224" t="str">
        <f t="shared" si="2957"/>
        <v/>
      </c>
      <c r="E9868" s="225"/>
      <c r="F9868" s="226">
        <f t="shared" si="2958"/>
        <v>0</v>
      </c>
      <c r="G9868" s="286">
        <f t="shared" si="2960"/>
        <v>0</v>
      </c>
    </row>
    <row r="9869" spans="1:123" s="229" customFormat="1" ht="24" customHeight="1" x14ac:dyDescent="0.2">
      <c r="A9869" s="224" t="str">
        <f t="shared" si="2956"/>
        <v/>
      </c>
      <c r="B9869" s="222" t="str">
        <f t="shared" si="2959"/>
        <v/>
      </c>
      <c r="C9869" s="223"/>
      <c r="D9869" s="224" t="str">
        <f t="shared" si="2957"/>
        <v/>
      </c>
      <c r="E9869" s="225"/>
      <c r="F9869" s="226">
        <f t="shared" si="2958"/>
        <v>0</v>
      </c>
      <c r="G9869" s="286">
        <f t="shared" si="2960"/>
        <v>0</v>
      </c>
    </row>
    <row r="9870" spans="1:123" s="229" customFormat="1" ht="24" customHeight="1" x14ac:dyDescent="0.2">
      <c r="A9870" s="224" t="str">
        <f t="shared" si="2956"/>
        <v/>
      </c>
      <c r="B9870" s="222" t="str">
        <f t="shared" si="2959"/>
        <v/>
      </c>
      <c r="C9870" s="223"/>
      <c r="D9870" s="224" t="str">
        <f t="shared" si="2957"/>
        <v/>
      </c>
      <c r="E9870" s="225"/>
      <c r="F9870" s="226">
        <f t="shared" si="2958"/>
        <v>0</v>
      </c>
      <c r="G9870" s="286">
        <f t="shared" si="2960"/>
        <v>0</v>
      </c>
    </row>
    <row r="9871" spans="1:123" s="229" customFormat="1" ht="24" customHeight="1" x14ac:dyDescent="0.2">
      <c r="A9871" s="224" t="str">
        <f t="shared" si="2956"/>
        <v/>
      </c>
      <c r="B9871" s="222" t="str">
        <f t="shared" si="2959"/>
        <v/>
      </c>
      <c r="C9871" s="223"/>
      <c r="D9871" s="224" t="str">
        <f t="shared" si="2957"/>
        <v/>
      </c>
      <c r="E9871" s="225"/>
      <c r="F9871" s="226">
        <f t="shared" si="2958"/>
        <v>0</v>
      </c>
      <c r="G9871" s="286">
        <f t="shared" si="2960"/>
        <v>0</v>
      </c>
    </row>
    <row r="9872" spans="1:123" s="229" customFormat="1" ht="24" customHeight="1" x14ac:dyDescent="0.2">
      <c r="A9872" s="224" t="str">
        <f t="shared" si="2956"/>
        <v/>
      </c>
      <c r="B9872" s="222" t="str">
        <f t="shared" si="2959"/>
        <v/>
      </c>
      <c r="C9872" s="223"/>
      <c r="D9872" s="224" t="str">
        <f t="shared" si="2957"/>
        <v/>
      </c>
      <c r="E9872" s="225"/>
      <c r="F9872" s="226">
        <f t="shared" si="2958"/>
        <v>0</v>
      </c>
      <c r="G9872" s="286">
        <f t="shared" si="2960"/>
        <v>0</v>
      </c>
    </row>
    <row r="9873" spans="1:7" s="229" customFormat="1" ht="24" customHeight="1" x14ac:dyDescent="0.2">
      <c r="A9873" s="224" t="str">
        <f t="shared" si="2956"/>
        <v/>
      </c>
      <c r="B9873" s="222" t="str">
        <f t="shared" si="2959"/>
        <v/>
      </c>
      <c r="C9873" s="223"/>
      <c r="D9873" s="224" t="str">
        <f t="shared" si="2957"/>
        <v/>
      </c>
      <c r="E9873" s="225"/>
      <c r="F9873" s="226">
        <f t="shared" si="2958"/>
        <v>0</v>
      </c>
      <c r="G9873" s="286">
        <f t="shared" si="2960"/>
        <v>0</v>
      </c>
    </row>
    <row r="9874" spans="1:7" s="229" customFormat="1" ht="24" customHeight="1" x14ac:dyDescent="0.2">
      <c r="A9874" s="224" t="str">
        <f t="shared" si="2956"/>
        <v/>
      </c>
      <c r="B9874" s="222" t="str">
        <f t="shared" si="2959"/>
        <v/>
      </c>
      <c r="C9874" s="223"/>
      <c r="D9874" s="224" t="str">
        <f t="shared" si="2957"/>
        <v/>
      </c>
      <c r="E9874" s="225"/>
      <c r="F9874" s="226">
        <f t="shared" si="2958"/>
        <v>0</v>
      </c>
      <c r="G9874" s="286">
        <f t="shared" si="2960"/>
        <v>0</v>
      </c>
    </row>
    <row r="9875" spans="1:7" s="229" customFormat="1" ht="24" customHeight="1" x14ac:dyDescent="0.2">
      <c r="A9875" s="224" t="str">
        <f t="shared" si="2956"/>
        <v/>
      </c>
      <c r="B9875" s="222" t="str">
        <f t="shared" si="2959"/>
        <v/>
      </c>
      <c r="C9875" s="223"/>
      <c r="D9875" s="224" t="str">
        <f t="shared" si="2957"/>
        <v/>
      </c>
      <c r="E9875" s="225"/>
      <c r="F9875" s="227">
        <f t="shared" si="2958"/>
        <v>0</v>
      </c>
      <c r="G9875" s="286">
        <f t="shared" si="2960"/>
        <v>0</v>
      </c>
    </row>
    <row r="9876" spans="1:7" ht="24" customHeight="1" x14ac:dyDescent="0.2">
      <c r="A9876" s="287"/>
      <c r="D9876" s="97"/>
      <c r="E9876" s="98"/>
      <c r="F9876" s="273" t="s">
        <v>31</v>
      </c>
      <c r="G9876" s="288">
        <f>SUBTOTAL(9,G9862:G9875)</f>
        <v>0</v>
      </c>
    </row>
    <row r="9877" spans="1:7" ht="24" customHeight="1" x14ac:dyDescent="0.2">
      <c r="A9877" s="287"/>
      <c r="C9877" s="107" t="s">
        <v>605</v>
      </c>
      <c r="D9877" s="97"/>
      <c r="E9877" s="98"/>
      <c r="G9877" s="289"/>
    </row>
    <row r="9878" spans="1:7" s="229" customFormat="1" ht="24" customHeight="1" x14ac:dyDescent="0.2">
      <c r="A9878" s="224" t="str">
        <f t="shared" ref="A9878:A9885" si="2961">IFERROR(VLOOKUP(C9878,Tabla_Insumos,4,FALSE),"")</f>
        <v/>
      </c>
      <c r="B9878" s="222">
        <f t="shared" ref="B9878:B9885" si="2962">IFERROR(VLOOKUP(A9878,Tabla_Indices,5,FALSE),"")</f>
        <v>0</v>
      </c>
      <c r="C9878" s="223"/>
      <c r="D9878" s="224" t="str">
        <f t="shared" ref="D9878:D9885" si="2963">IFERROR(VLOOKUP(C9878,Tabla_Insumos,2,FALSE),"")</f>
        <v/>
      </c>
      <c r="E9878" s="225"/>
      <c r="F9878" s="228">
        <f t="shared" ref="F9878:F9885" si="2964">IFERROR(VLOOKUP(C9878,Tabla_Insumos,3,FALSE),0)</f>
        <v>0</v>
      </c>
      <c r="G9878" s="286">
        <f>ROUND(E9878*F9878,2)</f>
        <v>0</v>
      </c>
    </row>
    <row r="9879" spans="1:7" s="229" customFormat="1" ht="24" customHeight="1" x14ac:dyDescent="0.2">
      <c r="A9879" s="224" t="str">
        <f t="shared" si="2961"/>
        <v/>
      </c>
      <c r="B9879" s="222">
        <f t="shared" si="2962"/>
        <v>0</v>
      </c>
      <c r="C9879" s="223"/>
      <c r="D9879" s="224" t="str">
        <f t="shared" si="2963"/>
        <v/>
      </c>
      <c r="E9879" s="225"/>
      <c r="F9879" s="228">
        <f t="shared" si="2964"/>
        <v>0</v>
      </c>
      <c r="G9879" s="286">
        <f>ROUND(E9879*F9879,2)</f>
        <v>0</v>
      </c>
    </row>
    <row r="9880" spans="1:7" s="229" customFormat="1" ht="24" customHeight="1" x14ac:dyDescent="0.2">
      <c r="A9880" s="224" t="str">
        <f t="shared" si="2961"/>
        <v/>
      </c>
      <c r="B9880" s="222">
        <f t="shared" si="2962"/>
        <v>0</v>
      </c>
      <c r="C9880" s="223"/>
      <c r="D9880" s="224" t="str">
        <f t="shared" si="2963"/>
        <v/>
      </c>
      <c r="E9880" s="225"/>
      <c r="F9880" s="228">
        <f t="shared" si="2964"/>
        <v>0</v>
      </c>
      <c r="G9880" s="286">
        <f t="shared" ref="G9880:G9885" si="2965">ROUND(E9880*F9880,2)</f>
        <v>0</v>
      </c>
    </row>
    <row r="9881" spans="1:7" s="229" customFormat="1" ht="24" customHeight="1" x14ac:dyDescent="0.2">
      <c r="A9881" s="224" t="str">
        <f t="shared" si="2961"/>
        <v/>
      </c>
      <c r="B9881" s="222">
        <f t="shared" si="2962"/>
        <v>0</v>
      </c>
      <c r="C9881" s="223"/>
      <c r="D9881" s="224" t="str">
        <f t="shared" si="2963"/>
        <v/>
      </c>
      <c r="E9881" s="225"/>
      <c r="F9881" s="228">
        <f t="shared" si="2964"/>
        <v>0</v>
      </c>
      <c r="G9881" s="286">
        <f t="shared" si="2965"/>
        <v>0</v>
      </c>
    </row>
    <row r="9882" spans="1:7" s="229" customFormat="1" ht="24" customHeight="1" x14ac:dyDescent="0.2">
      <c r="A9882" s="224" t="str">
        <f t="shared" si="2961"/>
        <v/>
      </c>
      <c r="B9882" s="222">
        <f t="shared" si="2962"/>
        <v>0</v>
      </c>
      <c r="C9882" s="223"/>
      <c r="D9882" s="224" t="str">
        <f t="shared" si="2963"/>
        <v/>
      </c>
      <c r="E9882" s="225"/>
      <c r="F9882" s="226">
        <f t="shared" si="2964"/>
        <v>0</v>
      </c>
      <c r="G9882" s="286">
        <f t="shared" si="2965"/>
        <v>0</v>
      </c>
    </row>
    <row r="9883" spans="1:7" s="229" customFormat="1" ht="24" customHeight="1" x14ac:dyDescent="0.2">
      <c r="A9883" s="224" t="str">
        <f t="shared" si="2961"/>
        <v/>
      </c>
      <c r="B9883" s="222">
        <f t="shared" si="2962"/>
        <v>0</v>
      </c>
      <c r="C9883" s="223"/>
      <c r="D9883" s="224" t="str">
        <f t="shared" si="2963"/>
        <v/>
      </c>
      <c r="E9883" s="225"/>
      <c r="F9883" s="226">
        <f t="shared" si="2964"/>
        <v>0</v>
      </c>
      <c r="G9883" s="286">
        <f t="shared" si="2965"/>
        <v>0</v>
      </c>
    </row>
    <row r="9884" spans="1:7" s="229" customFormat="1" ht="24" customHeight="1" x14ac:dyDescent="0.2">
      <c r="A9884" s="224" t="str">
        <f t="shared" si="2961"/>
        <v/>
      </c>
      <c r="B9884" s="222">
        <f t="shared" si="2962"/>
        <v>0</v>
      </c>
      <c r="C9884" s="223"/>
      <c r="D9884" s="224" t="str">
        <f t="shared" si="2963"/>
        <v/>
      </c>
      <c r="E9884" s="225"/>
      <c r="F9884" s="226">
        <f t="shared" si="2964"/>
        <v>0</v>
      </c>
      <c r="G9884" s="286">
        <f t="shared" si="2965"/>
        <v>0</v>
      </c>
    </row>
    <row r="9885" spans="1:7" s="229" customFormat="1" ht="24" customHeight="1" x14ac:dyDescent="0.2">
      <c r="A9885" s="224" t="str">
        <f t="shared" si="2961"/>
        <v/>
      </c>
      <c r="B9885" s="222">
        <f t="shared" si="2962"/>
        <v>0</v>
      </c>
      <c r="C9885" s="223"/>
      <c r="D9885" s="224" t="str">
        <f t="shared" si="2963"/>
        <v/>
      </c>
      <c r="E9885" s="225"/>
      <c r="F9885" s="226">
        <f t="shared" si="2964"/>
        <v>0</v>
      </c>
      <c r="G9885" s="286">
        <f t="shared" si="2965"/>
        <v>0</v>
      </c>
    </row>
    <row r="9886" spans="1:7" ht="24" customHeight="1" x14ac:dyDescent="0.2">
      <c r="A9886" s="287"/>
      <c r="D9886" s="97"/>
      <c r="E9886" s="98"/>
      <c r="F9886" s="273" t="s">
        <v>32</v>
      </c>
      <c r="G9886" s="288">
        <f>SUBTOTAL(9,G9878:G9885)</f>
        <v>0</v>
      </c>
    </row>
    <row r="9887" spans="1:7" ht="24" customHeight="1" x14ac:dyDescent="0.2">
      <c r="A9887" s="287"/>
      <c r="C9887" s="107" t="s">
        <v>606</v>
      </c>
      <c r="D9887" s="97"/>
      <c r="E9887" s="98"/>
      <c r="G9887" s="289"/>
    </row>
    <row r="9888" spans="1:7" s="229" customFormat="1" ht="24" customHeight="1" x14ac:dyDescent="0.2">
      <c r="A9888" s="224" t="str">
        <f t="shared" ref="A9888:A9896" si="2966">IFERROR(VLOOKUP(C9888,Tabla_Insumos,4,FALSE),"")</f>
        <v/>
      </c>
      <c r="B9888" s="222" t="str">
        <f t="shared" ref="B9888:B9896" si="2967">IFERROR(VLOOKUP(C9888,Tabla_Insumos,5,FALSE),"")</f>
        <v/>
      </c>
      <c r="C9888" s="223"/>
      <c r="D9888" s="224" t="str">
        <f t="shared" ref="D9888:D9896" si="2968">IFERROR(VLOOKUP(C9888,Tabla_Insumos,2,FALSE),"")</f>
        <v/>
      </c>
      <c r="E9888" s="225"/>
      <c r="F9888" s="226">
        <f t="shared" ref="F9888:F9896" si="2969">IFERROR(VLOOKUP(C9888,Tabla_Insumos,3,FALSE),0)</f>
        <v>0</v>
      </c>
      <c r="G9888" s="286">
        <f t="shared" ref="G9888:G9896" si="2970">ROUND(E9888*F9888,2)</f>
        <v>0</v>
      </c>
    </row>
    <row r="9889" spans="1:7" s="229" customFormat="1" ht="24" customHeight="1" x14ac:dyDescent="0.2">
      <c r="A9889" s="224" t="str">
        <f t="shared" si="2966"/>
        <v/>
      </c>
      <c r="B9889" s="222" t="str">
        <f t="shared" si="2967"/>
        <v/>
      </c>
      <c r="C9889" s="223"/>
      <c r="D9889" s="224" t="str">
        <f t="shared" si="2968"/>
        <v/>
      </c>
      <c r="E9889" s="225"/>
      <c r="F9889" s="226">
        <f t="shared" si="2969"/>
        <v>0</v>
      </c>
      <c r="G9889" s="286">
        <f t="shared" si="2970"/>
        <v>0</v>
      </c>
    </row>
    <row r="9890" spans="1:7" s="229" customFormat="1" ht="24" customHeight="1" x14ac:dyDescent="0.2">
      <c r="A9890" s="224" t="str">
        <f t="shared" si="2966"/>
        <v/>
      </c>
      <c r="B9890" s="222" t="str">
        <f t="shared" si="2967"/>
        <v/>
      </c>
      <c r="C9890" s="223"/>
      <c r="D9890" s="224" t="str">
        <f t="shared" si="2968"/>
        <v/>
      </c>
      <c r="E9890" s="225"/>
      <c r="F9890" s="226">
        <f t="shared" si="2969"/>
        <v>0</v>
      </c>
      <c r="G9890" s="286">
        <f t="shared" si="2970"/>
        <v>0</v>
      </c>
    </row>
    <row r="9891" spans="1:7" s="229" customFormat="1" ht="24" customHeight="1" x14ac:dyDescent="0.2">
      <c r="A9891" s="224" t="str">
        <f t="shared" si="2966"/>
        <v/>
      </c>
      <c r="B9891" s="222" t="str">
        <f t="shared" si="2967"/>
        <v/>
      </c>
      <c r="C9891" s="223"/>
      <c r="D9891" s="224" t="str">
        <f t="shared" si="2968"/>
        <v/>
      </c>
      <c r="E9891" s="225"/>
      <c r="F9891" s="226">
        <f t="shared" si="2969"/>
        <v>0</v>
      </c>
      <c r="G9891" s="286">
        <f t="shared" si="2970"/>
        <v>0</v>
      </c>
    </row>
    <row r="9892" spans="1:7" s="229" customFormat="1" ht="24" customHeight="1" x14ac:dyDescent="0.2">
      <c r="A9892" s="224" t="str">
        <f t="shared" si="2966"/>
        <v/>
      </c>
      <c r="B9892" s="222" t="str">
        <f t="shared" si="2967"/>
        <v/>
      </c>
      <c r="C9892" s="223"/>
      <c r="D9892" s="224" t="str">
        <f t="shared" si="2968"/>
        <v/>
      </c>
      <c r="E9892" s="225"/>
      <c r="F9892" s="226">
        <f t="shared" si="2969"/>
        <v>0</v>
      </c>
      <c r="G9892" s="286">
        <f t="shared" si="2970"/>
        <v>0</v>
      </c>
    </row>
    <row r="9893" spans="1:7" s="229" customFormat="1" ht="24" customHeight="1" x14ac:dyDescent="0.2">
      <c r="A9893" s="224" t="str">
        <f t="shared" si="2966"/>
        <v/>
      </c>
      <c r="B9893" s="222" t="str">
        <f t="shared" si="2967"/>
        <v/>
      </c>
      <c r="C9893" s="223"/>
      <c r="D9893" s="224" t="str">
        <f t="shared" si="2968"/>
        <v/>
      </c>
      <c r="E9893" s="225"/>
      <c r="F9893" s="226">
        <f t="shared" si="2969"/>
        <v>0</v>
      </c>
      <c r="G9893" s="286">
        <f t="shared" si="2970"/>
        <v>0</v>
      </c>
    </row>
    <row r="9894" spans="1:7" s="229" customFormat="1" ht="24" customHeight="1" x14ac:dyDescent="0.2">
      <c r="A9894" s="224" t="str">
        <f t="shared" si="2966"/>
        <v/>
      </c>
      <c r="B9894" s="222" t="str">
        <f t="shared" si="2967"/>
        <v/>
      </c>
      <c r="C9894" s="223"/>
      <c r="D9894" s="224" t="str">
        <f t="shared" si="2968"/>
        <v/>
      </c>
      <c r="E9894" s="225"/>
      <c r="F9894" s="226">
        <f t="shared" si="2969"/>
        <v>0</v>
      </c>
      <c r="G9894" s="286">
        <f t="shared" si="2970"/>
        <v>0</v>
      </c>
    </row>
    <row r="9895" spans="1:7" s="229" customFormat="1" ht="24" customHeight="1" x14ac:dyDescent="0.2">
      <c r="A9895" s="224" t="str">
        <f t="shared" si="2966"/>
        <v/>
      </c>
      <c r="B9895" s="222" t="str">
        <f t="shared" si="2967"/>
        <v/>
      </c>
      <c r="C9895" s="223"/>
      <c r="D9895" s="224" t="str">
        <f t="shared" si="2968"/>
        <v/>
      </c>
      <c r="E9895" s="225"/>
      <c r="F9895" s="226">
        <f t="shared" si="2969"/>
        <v>0</v>
      </c>
      <c r="G9895" s="286">
        <f t="shared" si="2970"/>
        <v>0</v>
      </c>
    </row>
    <row r="9896" spans="1:7" s="229" customFormat="1" ht="24" customHeight="1" x14ac:dyDescent="0.2">
      <c r="A9896" s="224" t="str">
        <f t="shared" si="2966"/>
        <v/>
      </c>
      <c r="B9896" s="222" t="str">
        <f t="shared" si="2967"/>
        <v/>
      </c>
      <c r="C9896" s="223"/>
      <c r="D9896" s="224" t="str">
        <f t="shared" si="2968"/>
        <v/>
      </c>
      <c r="E9896" s="225"/>
      <c r="F9896" s="226">
        <f t="shared" si="2969"/>
        <v>0</v>
      </c>
      <c r="G9896" s="286">
        <f t="shared" si="2970"/>
        <v>0</v>
      </c>
    </row>
    <row r="9897" spans="1:7" ht="24" customHeight="1" x14ac:dyDescent="0.2">
      <c r="A9897" s="290"/>
      <c r="B9897" s="97"/>
      <c r="D9897" s="97"/>
      <c r="E9897" s="98"/>
      <c r="F9897" s="273" t="s">
        <v>33</v>
      </c>
      <c r="G9897" s="288">
        <f>SUBTOTAL(9,G9888:G9896)</f>
        <v>0</v>
      </c>
    </row>
    <row r="9898" spans="1:7" ht="24" customHeight="1" x14ac:dyDescent="0.2">
      <c r="A9898" s="291"/>
      <c r="B9898" s="97"/>
      <c r="D9898" s="97"/>
      <c r="E9898" s="98"/>
      <c r="G9898" s="289"/>
    </row>
    <row r="9899" spans="1:7" ht="24" customHeight="1" x14ac:dyDescent="0.2">
      <c r="A9899" s="292" t="str">
        <f>B9857</f>
        <v/>
      </c>
      <c r="B9899" s="293" t="str">
        <f>C9857</f>
        <v/>
      </c>
      <c r="C9899" s="104"/>
      <c r="D9899" s="104" t="s">
        <v>34</v>
      </c>
      <c r="E9899" s="105"/>
      <c r="F9899" s="295" t="s">
        <v>35</v>
      </c>
      <c r="G9899" s="294">
        <f>SUBTOTAL(9,G9862:G9898)</f>
        <v>0</v>
      </c>
    </row>
    <row r="9901" spans="1:7" ht="24" customHeight="1" x14ac:dyDescent="0.2">
      <c r="A9901" s="274" t="s">
        <v>37</v>
      </c>
      <c r="B9901" s="275"/>
      <c r="C9901" s="275"/>
      <c r="D9901" s="275"/>
      <c r="E9901" s="275"/>
      <c r="F9901" s="275"/>
      <c r="G9901" s="276"/>
    </row>
    <row r="9902" spans="1:7" ht="24" customHeight="1" x14ac:dyDescent="0.2">
      <c r="A9902" s="277" t="s">
        <v>602</v>
      </c>
      <c r="B9902" s="93" t="str">
        <f>Comitente</f>
        <v>DIRECCION PROVINCIAL DE ESPACIOS VERDES</v>
      </c>
      <c r="C9902" s="89"/>
      <c r="D9902" s="94"/>
      <c r="E9902" s="94"/>
      <c r="F9902" s="95"/>
      <c r="G9902" s="278"/>
    </row>
    <row r="9903" spans="1:7" ht="24" customHeight="1" x14ac:dyDescent="0.2">
      <c r="A9903" s="277" t="s">
        <v>603</v>
      </c>
      <c r="B9903" s="93">
        <f>Contratista</f>
        <v>0</v>
      </c>
      <c r="C9903" s="90"/>
      <c r="D9903" s="90"/>
      <c r="E9903" s="90"/>
      <c r="F9903" s="96"/>
      <c r="G9903" s="279"/>
    </row>
    <row r="9904" spans="1:7" ht="24" customHeight="1" x14ac:dyDescent="0.2">
      <c r="A9904" s="277" t="s">
        <v>24</v>
      </c>
      <c r="B9904" s="93" t="str">
        <f>Obra</f>
        <v>EXTRACCION DE MANGRULLO EXISTENTE, PROVISION DE NUEVO MANGRULLO Y REFUNCIONALIZACION DE JUEGOS DE NIÑOS EN PARQUE DE MAYO</v>
      </c>
      <c r="C9904" s="90"/>
      <c r="D9904" s="90"/>
      <c r="E9904" s="90"/>
      <c r="F9904" s="96" t="s">
        <v>38</v>
      </c>
      <c r="G9904" s="280">
        <f>Fecha_Base</f>
        <v>44865</v>
      </c>
    </row>
    <row r="9905" spans="1:123" ht="24" customHeight="1" x14ac:dyDescent="0.2">
      <c r="A9905" s="281" t="s">
        <v>601</v>
      </c>
      <c r="B9905" s="91" t="str">
        <f>Ubicación</f>
        <v>CAPITAL</v>
      </c>
      <c r="C9905" s="91"/>
      <c r="D9905" s="97"/>
      <c r="E9905" s="98"/>
      <c r="G9905" s="282"/>
    </row>
    <row r="9906" spans="1:123" ht="24" customHeight="1" x14ac:dyDescent="0.2">
      <c r="A9906" s="281" t="s">
        <v>39</v>
      </c>
      <c r="B9906" s="100" t="str">
        <f>IFERROR(VALUE(LEFT(B9907,FIND(".",B9907)-1)),"")</f>
        <v/>
      </c>
      <c r="C9906" s="92" t="str">
        <f>IFERROR(VLOOKUP(B9906,Tabla_CyP,2,FALSE),"")</f>
        <v/>
      </c>
      <c r="E9906" s="98"/>
      <c r="G9906" s="282"/>
    </row>
    <row r="9907" spans="1:123" ht="24" customHeight="1" x14ac:dyDescent="0.2">
      <c r="A9907" s="281" t="s">
        <v>25</v>
      </c>
      <c r="B9907" s="101" t="str">
        <f>IFERROR(VLOOKUP(COUNTIF($A$1:A9907,"ANALISIS DE PRECIOS"),Tabla_NumeroItem,2,FALSE),"")</f>
        <v/>
      </c>
      <c r="C9907" s="92" t="str">
        <f>IFERROR(VLOOKUP(B9907,Tabla_CyP,2,FALSE),"")</f>
        <v/>
      </c>
      <c r="D9907" s="97"/>
      <c r="E9907" s="98"/>
      <c r="F9907" s="96" t="s">
        <v>26</v>
      </c>
      <c r="G9907" s="283" t="str">
        <f>IFERROR(VLOOKUP(B9907,Tabla_CyP,4,FALSE),"")</f>
        <v/>
      </c>
    </row>
    <row r="9908" spans="1:123" ht="24" customHeight="1" x14ac:dyDescent="0.2">
      <c r="A9908" s="281"/>
      <c r="B9908" s="91"/>
      <c r="D9908" s="97"/>
      <c r="E9908" s="98"/>
      <c r="G9908" s="282"/>
    </row>
    <row r="9909" spans="1:123" ht="24" customHeight="1" x14ac:dyDescent="0.2">
      <c r="A9909" s="334" t="s">
        <v>507</v>
      </c>
      <c r="B9909" s="335"/>
      <c r="C9909" s="336" t="s">
        <v>0</v>
      </c>
      <c r="D9909" s="336" t="s">
        <v>27</v>
      </c>
      <c r="E9909" s="338" t="s">
        <v>28</v>
      </c>
      <c r="F9909" s="340" t="s">
        <v>29</v>
      </c>
      <c r="G9909" s="340" t="s">
        <v>30</v>
      </c>
    </row>
    <row r="9910" spans="1:123" s="97" customFormat="1" ht="24" customHeight="1" x14ac:dyDescent="0.2">
      <c r="A9910" s="102" t="s">
        <v>508</v>
      </c>
      <c r="B9910" s="102" t="s">
        <v>509</v>
      </c>
      <c r="C9910" s="337"/>
      <c r="D9910" s="337"/>
      <c r="E9910" s="339"/>
      <c r="F9910" s="341"/>
      <c r="G9910" s="341"/>
      <c r="H9910" s="230"/>
      <c r="I9910" s="230"/>
      <c r="J9910" s="230"/>
      <c r="K9910" s="230"/>
      <c r="L9910" s="230"/>
      <c r="M9910" s="230"/>
      <c r="N9910" s="230"/>
      <c r="O9910" s="230"/>
      <c r="P9910" s="230"/>
      <c r="Q9910" s="230"/>
      <c r="R9910" s="230"/>
      <c r="S9910" s="230"/>
      <c r="T9910" s="230"/>
      <c r="U9910" s="230"/>
      <c r="V9910" s="230"/>
      <c r="W9910" s="230"/>
      <c r="X9910" s="230"/>
      <c r="Y9910" s="230"/>
      <c r="Z9910" s="230"/>
      <c r="AA9910" s="230"/>
      <c r="AB9910" s="230"/>
      <c r="AC9910" s="230"/>
      <c r="AD9910" s="230"/>
      <c r="AE9910" s="230"/>
      <c r="AF9910" s="230"/>
      <c r="AG9910" s="230"/>
      <c r="AH9910" s="230"/>
      <c r="AI9910" s="230"/>
      <c r="AJ9910" s="230"/>
      <c r="AK9910" s="230"/>
      <c r="AL9910" s="230"/>
      <c r="AM9910" s="230"/>
      <c r="AN9910" s="230"/>
      <c r="AO9910" s="230"/>
      <c r="AP9910" s="230"/>
      <c r="AQ9910" s="230"/>
      <c r="AR9910" s="230"/>
      <c r="AS9910" s="230"/>
      <c r="AT9910" s="230"/>
      <c r="AU9910" s="230"/>
      <c r="AV9910" s="230"/>
      <c r="AW9910" s="230"/>
      <c r="AX9910" s="230"/>
      <c r="AY9910" s="230"/>
      <c r="AZ9910" s="230"/>
      <c r="BA9910" s="230"/>
      <c r="BB9910" s="230"/>
      <c r="BC9910" s="230"/>
      <c r="BD9910" s="230"/>
      <c r="BE9910" s="230"/>
      <c r="BF9910" s="230"/>
      <c r="BG9910" s="230"/>
      <c r="BH9910" s="230"/>
      <c r="BI9910" s="230"/>
      <c r="BJ9910" s="230"/>
      <c r="BK9910" s="230"/>
      <c r="BL9910" s="230"/>
      <c r="BM9910" s="230"/>
      <c r="BN9910" s="230"/>
      <c r="BO9910" s="230"/>
      <c r="BP9910" s="230"/>
      <c r="BQ9910" s="230"/>
      <c r="BR9910" s="230"/>
      <c r="BS9910" s="230"/>
      <c r="BT9910" s="230"/>
      <c r="BU9910" s="230"/>
      <c r="BV9910" s="230"/>
      <c r="BW9910" s="230"/>
      <c r="BX9910" s="230"/>
      <c r="BY9910" s="230"/>
      <c r="BZ9910" s="230"/>
      <c r="CA9910" s="230"/>
      <c r="CB9910" s="230"/>
      <c r="CC9910" s="230"/>
      <c r="CD9910" s="230"/>
      <c r="CE9910" s="230"/>
      <c r="CF9910" s="230"/>
      <c r="CG9910" s="230"/>
      <c r="CH9910" s="230"/>
      <c r="CI9910" s="230"/>
      <c r="CJ9910" s="230"/>
      <c r="CK9910" s="230"/>
      <c r="CL9910" s="230"/>
      <c r="CM9910" s="230"/>
      <c r="CN9910" s="230"/>
      <c r="CO9910" s="230"/>
      <c r="CP9910" s="230"/>
      <c r="CQ9910" s="230"/>
      <c r="CR9910" s="230"/>
      <c r="CS9910" s="230"/>
      <c r="CT9910" s="230"/>
      <c r="CU9910" s="230"/>
      <c r="CV9910" s="230"/>
      <c r="CW9910" s="230"/>
      <c r="CX9910" s="230"/>
      <c r="CY9910" s="230"/>
      <c r="CZ9910" s="230"/>
      <c r="DA9910" s="230"/>
      <c r="DB9910" s="230"/>
      <c r="DC9910" s="230"/>
      <c r="DD9910" s="230"/>
      <c r="DE9910" s="230"/>
      <c r="DF9910" s="230"/>
      <c r="DG9910" s="230"/>
      <c r="DH9910" s="230"/>
      <c r="DI9910" s="230"/>
      <c r="DJ9910" s="230"/>
      <c r="DK9910" s="230"/>
      <c r="DL9910" s="230"/>
      <c r="DM9910" s="230"/>
      <c r="DN9910" s="230"/>
      <c r="DO9910" s="230"/>
      <c r="DP9910" s="230"/>
      <c r="DQ9910" s="230"/>
      <c r="DR9910" s="230"/>
      <c r="DS9910" s="230"/>
    </row>
    <row r="9911" spans="1:123" ht="24" customHeight="1" x14ac:dyDescent="0.2">
      <c r="A9911" s="284"/>
      <c r="B9911" s="103"/>
      <c r="C9911" s="143" t="s">
        <v>604</v>
      </c>
      <c r="D9911" s="104"/>
      <c r="E9911" s="105"/>
      <c r="F9911" s="106"/>
      <c r="G9911" s="285"/>
    </row>
    <row r="9912" spans="1:123" s="229" customFormat="1" ht="24" customHeight="1" x14ac:dyDescent="0.2">
      <c r="A9912" s="224" t="str">
        <f t="shared" ref="A9912:A9925" si="2971">IFERROR(VLOOKUP(C9912,Tabla_Insumos,4,FALSE),"")</f>
        <v/>
      </c>
      <c r="B9912" s="222" t="str">
        <f>IFERROR(VLOOKUP(C9912,Tabla_Insumos,5,FALSE),"")</f>
        <v/>
      </c>
      <c r="C9912" s="223"/>
      <c r="D9912" s="224" t="str">
        <f t="shared" ref="D9912:D9925" si="2972">IFERROR(VLOOKUP(C9912,Tabla_Insumos,2,FALSE),"")</f>
        <v/>
      </c>
      <c r="E9912" s="225"/>
      <c r="F9912" s="226">
        <f t="shared" ref="F9912:F9925" si="2973">IFERROR(VLOOKUP(C9912,Tabla_Insumos,3,FALSE),0)</f>
        <v>0</v>
      </c>
      <c r="G9912" s="286">
        <f>ROUND(E9912*F9912,2)</f>
        <v>0</v>
      </c>
    </row>
    <row r="9913" spans="1:123" s="229" customFormat="1" ht="24" customHeight="1" x14ac:dyDescent="0.2">
      <c r="A9913" s="224" t="str">
        <f t="shared" si="2971"/>
        <v/>
      </c>
      <c r="B9913" s="222" t="str">
        <f t="shared" ref="B9913:B9925" si="2974">IFERROR(VLOOKUP(C9913,Tabla_Insumos,5,FALSE),"")</f>
        <v/>
      </c>
      <c r="C9913" s="223"/>
      <c r="D9913" s="224" t="str">
        <f t="shared" si="2972"/>
        <v/>
      </c>
      <c r="E9913" s="225"/>
      <c r="F9913" s="226">
        <f t="shared" si="2973"/>
        <v>0</v>
      </c>
      <c r="G9913" s="286">
        <f t="shared" ref="G9913:G9925" si="2975">ROUND(E9913*F9913,2)</f>
        <v>0</v>
      </c>
    </row>
    <row r="9914" spans="1:123" s="229" customFormat="1" ht="24" customHeight="1" x14ac:dyDescent="0.2">
      <c r="A9914" s="224" t="str">
        <f t="shared" si="2971"/>
        <v/>
      </c>
      <c r="B9914" s="222" t="str">
        <f t="shared" si="2974"/>
        <v/>
      </c>
      <c r="C9914" s="223"/>
      <c r="D9914" s="224" t="str">
        <f t="shared" si="2972"/>
        <v/>
      </c>
      <c r="E9914" s="225"/>
      <c r="F9914" s="226">
        <f t="shared" si="2973"/>
        <v>0</v>
      </c>
      <c r="G9914" s="286">
        <f t="shared" si="2975"/>
        <v>0</v>
      </c>
    </row>
    <row r="9915" spans="1:123" s="229" customFormat="1" ht="24" customHeight="1" x14ac:dyDescent="0.2">
      <c r="A9915" s="224" t="str">
        <f t="shared" si="2971"/>
        <v/>
      </c>
      <c r="B9915" s="222" t="str">
        <f t="shared" si="2974"/>
        <v/>
      </c>
      <c r="C9915" s="223"/>
      <c r="D9915" s="224" t="str">
        <f t="shared" si="2972"/>
        <v/>
      </c>
      <c r="E9915" s="225"/>
      <c r="F9915" s="226">
        <f t="shared" si="2973"/>
        <v>0</v>
      </c>
      <c r="G9915" s="286">
        <f t="shared" si="2975"/>
        <v>0</v>
      </c>
    </row>
    <row r="9916" spans="1:123" s="229" customFormat="1" ht="24" customHeight="1" x14ac:dyDescent="0.2">
      <c r="A9916" s="224" t="str">
        <f t="shared" si="2971"/>
        <v/>
      </c>
      <c r="B9916" s="222" t="str">
        <f t="shared" si="2974"/>
        <v/>
      </c>
      <c r="C9916" s="223"/>
      <c r="D9916" s="224" t="str">
        <f t="shared" si="2972"/>
        <v/>
      </c>
      <c r="E9916" s="225"/>
      <c r="F9916" s="226">
        <f t="shared" si="2973"/>
        <v>0</v>
      </c>
      <c r="G9916" s="286">
        <f t="shared" si="2975"/>
        <v>0</v>
      </c>
    </row>
    <row r="9917" spans="1:123" s="229" customFormat="1" ht="24" customHeight="1" x14ac:dyDescent="0.2">
      <c r="A9917" s="224" t="str">
        <f t="shared" si="2971"/>
        <v/>
      </c>
      <c r="B9917" s="222" t="str">
        <f t="shared" si="2974"/>
        <v/>
      </c>
      <c r="C9917" s="223"/>
      <c r="D9917" s="224" t="str">
        <f t="shared" si="2972"/>
        <v/>
      </c>
      <c r="E9917" s="225"/>
      <c r="F9917" s="226">
        <f t="shared" si="2973"/>
        <v>0</v>
      </c>
      <c r="G9917" s="286">
        <f t="shared" si="2975"/>
        <v>0</v>
      </c>
    </row>
    <row r="9918" spans="1:123" s="229" customFormat="1" ht="24" customHeight="1" x14ac:dyDescent="0.2">
      <c r="A9918" s="224" t="str">
        <f t="shared" si="2971"/>
        <v/>
      </c>
      <c r="B9918" s="222" t="str">
        <f t="shared" si="2974"/>
        <v/>
      </c>
      <c r="C9918" s="223"/>
      <c r="D9918" s="224" t="str">
        <f t="shared" si="2972"/>
        <v/>
      </c>
      <c r="E9918" s="225"/>
      <c r="F9918" s="226">
        <f t="shared" si="2973"/>
        <v>0</v>
      </c>
      <c r="G9918" s="286">
        <f t="shared" si="2975"/>
        <v>0</v>
      </c>
    </row>
    <row r="9919" spans="1:123" s="229" customFormat="1" ht="24" customHeight="1" x14ac:dyDescent="0.2">
      <c r="A9919" s="224" t="str">
        <f t="shared" si="2971"/>
        <v/>
      </c>
      <c r="B9919" s="222" t="str">
        <f t="shared" si="2974"/>
        <v/>
      </c>
      <c r="C9919" s="223"/>
      <c r="D9919" s="224" t="str">
        <f t="shared" si="2972"/>
        <v/>
      </c>
      <c r="E9919" s="225"/>
      <c r="F9919" s="226">
        <f t="shared" si="2973"/>
        <v>0</v>
      </c>
      <c r="G9919" s="286">
        <f t="shared" si="2975"/>
        <v>0</v>
      </c>
    </row>
    <row r="9920" spans="1:123" s="229" customFormat="1" ht="24" customHeight="1" x14ac:dyDescent="0.2">
      <c r="A9920" s="224" t="str">
        <f t="shared" si="2971"/>
        <v/>
      </c>
      <c r="B9920" s="222" t="str">
        <f t="shared" si="2974"/>
        <v/>
      </c>
      <c r="C9920" s="223"/>
      <c r="D9920" s="224" t="str">
        <f t="shared" si="2972"/>
        <v/>
      </c>
      <c r="E9920" s="225"/>
      <c r="F9920" s="226">
        <f t="shared" si="2973"/>
        <v>0</v>
      </c>
      <c r="G9920" s="286">
        <f t="shared" si="2975"/>
        <v>0</v>
      </c>
    </row>
    <row r="9921" spans="1:7" s="229" customFormat="1" ht="24" customHeight="1" x14ac:dyDescent="0.2">
      <c r="A9921" s="224" t="str">
        <f t="shared" si="2971"/>
        <v/>
      </c>
      <c r="B9921" s="222" t="str">
        <f t="shared" si="2974"/>
        <v/>
      </c>
      <c r="C9921" s="223"/>
      <c r="D9921" s="224" t="str">
        <f t="shared" si="2972"/>
        <v/>
      </c>
      <c r="E9921" s="225"/>
      <c r="F9921" s="226">
        <f t="shared" si="2973"/>
        <v>0</v>
      </c>
      <c r="G9921" s="286">
        <f t="shared" si="2975"/>
        <v>0</v>
      </c>
    </row>
    <row r="9922" spans="1:7" s="229" customFormat="1" ht="24" customHeight="1" x14ac:dyDescent="0.2">
      <c r="A9922" s="224" t="str">
        <f t="shared" si="2971"/>
        <v/>
      </c>
      <c r="B9922" s="222" t="str">
        <f t="shared" si="2974"/>
        <v/>
      </c>
      <c r="C9922" s="223"/>
      <c r="D9922" s="224" t="str">
        <f t="shared" si="2972"/>
        <v/>
      </c>
      <c r="E9922" s="225"/>
      <c r="F9922" s="226">
        <f t="shared" si="2973"/>
        <v>0</v>
      </c>
      <c r="G9922" s="286">
        <f t="shared" si="2975"/>
        <v>0</v>
      </c>
    </row>
    <row r="9923" spans="1:7" s="229" customFormat="1" ht="24" customHeight="1" x14ac:dyDescent="0.2">
      <c r="A9923" s="224" t="str">
        <f t="shared" si="2971"/>
        <v/>
      </c>
      <c r="B9923" s="222" t="str">
        <f t="shared" si="2974"/>
        <v/>
      </c>
      <c r="C9923" s="223"/>
      <c r="D9923" s="224" t="str">
        <f t="shared" si="2972"/>
        <v/>
      </c>
      <c r="E9923" s="225"/>
      <c r="F9923" s="226">
        <f t="shared" si="2973"/>
        <v>0</v>
      </c>
      <c r="G9923" s="286">
        <f t="shared" si="2975"/>
        <v>0</v>
      </c>
    </row>
    <row r="9924" spans="1:7" s="229" customFormat="1" ht="24" customHeight="1" x14ac:dyDescent="0.2">
      <c r="A9924" s="224" t="str">
        <f t="shared" si="2971"/>
        <v/>
      </c>
      <c r="B9924" s="222" t="str">
        <f t="shared" si="2974"/>
        <v/>
      </c>
      <c r="C9924" s="223"/>
      <c r="D9924" s="224" t="str">
        <f t="shared" si="2972"/>
        <v/>
      </c>
      <c r="E9924" s="225"/>
      <c r="F9924" s="226">
        <f t="shared" si="2973"/>
        <v>0</v>
      </c>
      <c r="G9924" s="286">
        <f t="shared" si="2975"/>
        <v>0</v>
      </c>
    </row>
    <row r="9925" spans="1:7" s="229" customFormat="1" ht="24" customHeight="1" x14ac:dyDescent="0.2">
      <c r="A9925" s="224" t="str">
        <f t="shared" si="2971"/>
        <v/>
      </c>
      <c r="B9925" s="222" t="str">
        <f t="shared" si="2974"/>
        <v/>
      </c>
      <c r="C9925" s="223"/>
      <c r="D9925" s="224" t="str">
        <f t="shared" si="2972"/>
        <v/>
      </c>
      <c r="E9925" s="225"/>
      <c r="F9925" s="227">
        <f t="shared" si="2973"/>
        <v>0</v>
      </c>
      <c r="G9925" s="286">
        <f t="shared" si="2975"/>
        <v>0</v>
      </c>
    </row>
    <row r="9926" spans="1:7" ht="24" customHeight="1" x14ac:dyDescent="0.2">
      <c r="A9926" s="287"/>
      <c r="D9926" s="97"/>
      <c r="E9926" s="98"/>
      <c r="F9926" s="273" t="s">
        <v>31</v>
      </c>
      <c r="G9926" s="288">
        <f>SUBTOTAL(9,G9912:G9925)</f>
        <v>0</v>
      </c>
    </row>
    <row r="9927" spans="1:7" ht="24" customHeight="1" x14ac:dyDescent="0.2">
      <c r="A9927" s="287"/>
      <c r="C9927" s="107" t="s">
        <v>605</v>
      </c>
      <c r="D9927" s="97"/>
      <c r="E9927" s="98"/>
      <c r="G9927" s="289"/>
    </row>
    <row r="9928" spans="1:7" s="229" customFormat="1" ht="24" customHeight="1" x14ac:dyDescent="0.2">
      <c r="A9928" s="224" t="str">
        <f t="shared" ref="A9928:A9935" si="2976">IFERROR(VLOOKUP(C9928,Tabla_Insumos,4,FALSE),"")</f>
        <v/>
      </c>
      <c r="B9928" s="222">
        <f t="shared" ref="B9928:B9935" si="2977">IFERROR(VLOOKUP(A9928,Tabla_Indices,5,FALSE),"")</f>
        <v>0</v>
      </c>
      <c r="C9928" s="223"/>
      <c r="D9928" s="224" t="str">
        <f t="shared" ref="D9928:D9935" si="2978">IFERROR(VLOOKUP(C9928,Tabla_Insumos,2,FALSE),"")</f>
        <v/>
      </c>
      <c r="E9928" s="225"/>
      <c r="F9928" s="228">
        <f t="shared" ref="F9928:F9935" si="2979">IFERROR(VLOOKUP(C9928,Tabla_Insumos,3,FALSE),0)</f>
        <v>0</v>
      </c>
      <c r="G9928" s="286">
        <f>ROUND(E9928*F9928,2)</f>
        <v>0</v>
      </c>
    </row>
    <row r="9929" spans="1:7" s="229" customFormat="1" ht="24" customHeight="1" x14ac:dyDescent="0.2">
      <c r="A9929" s="224" t="str">
        <f t="shared" si="2976"/>
        <v/>
      </c>
      <c r="B9929" s="222">
        <f t="shared" si="2977"/>
        <v>0</v>
      </c>
      <c r="C9929" s="223"/>
      <c r="D9929" s="224" t="str">
        <f t="shared" si="2978"/>
        <v/>
      </c>
      <c r="E9929" s="225"/>
      <c r="F9929" s="228">
        <f t="shared" si="2979"/>
        <v>0</v>
      </c>
      <c r="G9929" s="286">
        <f>ROUND(E9929*F9929,2)</f>
        <v>0</v>
      </c>
    </row>
    <row r="9930" spans="1:7" s="229" customFormat="1" ht="24" customHeight="1" x14ac:dyDescent="0.2">
      <c r="A9930" s="224" t="str">
        <f t="shared" si="2976"/>
        <v/>
      </c>
      <c r="B9930" s="222">
        <f t="shared" si="2977"/>
        <v>0</v>
      </c>
      <c r="C9930" s="223"/>
      <c r="D9930" s="224" t="str">
        <f t="shared" si="2978"/>
        <v/>
      </c>
      <c r="E9930" s="225"/>
      <c r="F9930" s="228">
        <f t="shared" si="2979"/>
        <v>0</v>
      </c>
      <c r="G9930" s="286">
        <f t="shared" ref="G9930:G9935" si="2980">ROUND(E9930*F9930,2)</f>
        <v>0</v>
      </c>
    </row>
    <row r="9931" spans="1:7" s="229" customFormat="1" ht="24" customHeight="1" x14ac:dyDescent="0.2">
      <c r="A9931" s="224" t="str">
        <f t="shared" si="2976"/>
        <v/>
      </c>
      <c r="B9931" s="222">
        <f t="shared" si="2977"/>
        <v>0</v>
      </c>
      <c r="C9931" s="223"/>
      <c r="D9931" s="224" t="str">
        <f t="shared" si="2978"/>
        <v/>
      </c>
      <c r="E9931" s="225"/>
      <c r="F9931" s="228">
        <f t="shared" si="2979"/>
        <v>0</v>
      </c>
      <c r="G9931" s="286">
        <f t="shared" si="2980"/>
        <v>0</v>
      </c>
    </row>
    <row r="9932" spans="1:7" s="229" customFormat="1" ht="24" customHeight="1" x14ac:dyDescent="0.2">
      <c r="A9932" s="224" t="str">
        <f t="shared" si="2976"/>
        <v/>
      </c>
      <c r="B9932" s="222">
        <f t="shared" si="2977"/>
        <v>0</v>
      </c>
      <c r="C9932" s="223"/>
      <c r="D9932" s="224" t="str">
        <f t="shared" si="2978"/>
        <v/>
      </c>
      <c r="E9932" s="225"/>
      <c r="F9932" s="226">
        <f t="shared" si="2979"/>
        <v>0</v>
      </c>
      <c r="G9932" s="286">
        <f t="shared" si="2980"/>
        <v>0</v>
      </c>
    </row>
    <row r="9933" spans="1:7" s="229" customFormat="1" ht="24" customHeight="1" x14ac:dyDescent="0.2">
      <c r="A9933" s="224" t="str">
        <f t="shared" si="2976"/>
        <v/>
      </c>
      <c r="B9933" s="222">
        <f t="shared" si="2977"/>
        <v>0</v>
      </c>
      <c r="C9933" s="223"/>
      <c r="D9933" s="224" t="str">
        <f t="shared" si="2978"/>
        <v/>
      </c>
      <c r="E9933" s="225"/>
      <c r="F9933" s="226">
        <f t="shared" si="2979"/>
        <v>0</v>
      </c>
      <c r="G9933" s="286">
        <f t="shared" si="2980"/>
        <v>0</v>
      </c>
    </row>
    <row r="9934" spans="1:7" s="229" customFormat="1" ht="24" customHeight="1" x14ac:dyDescent="0.2">
      <c r="A9934" s="224" t="str">
        <f t="shared" si="2976"/>
        <v/>
      </c>
      <c r="B9934" s="222">
        <f t="shared" si="2977"/>
        <v>0</v>
      </c>
      <c r="C9934" s="223"/>
      <c r="D9934" s="224" t="str">
        <f t="shared" si="2978"/>
        <v/>
      </c>
      <c r="E9934" s="225"/>
      <c r="F9934" s="226">
        <f t="shared" si="2979"/>
        <v>0</v>
      </c>
      <c r="G9934" s="286">
        <f t="shared" si="2980"/>
        <v>0</v>
      </c>
    </row>
    <row r="9935" spans="1:7" s="229" customFormat="1" ht="24" customHeight="1" x14ac:dyDescent="0.2">
      <c r="A9935" s="224" t="str">
        <f t="shared" si="2976"/>
        <v/>
      </c>
      <c r="B9935" s="222">
        <f t="shared" si="2977"/>
        <v>0</v>
      </c>
      <c r="C9935" s="223"/>
      <c r="D9935" s="224" t="str">
        <f t="shared" si="2978"/>
        <v/>
      </c>
      <c r="E9935" s="225"/>
      <c r="F9935" s="226">
        <f t="shared" si="2979"/>
        <v>0</v>
      </c>
      <c r="G9935" s="286">
        <f t="shared" si="2980"/>
        <v>0</v>
      </c>
    </row>
    <row r="9936" spans="1:7" ht="24" customHeight="1" x14ac:dyDescent="0.2">
      <c r="A9936" s="287"/>
      <c r="D9936" s="97"/>
      <c r="E9936" s="98"/>
      <c r="F9936" s="273" t="s">
        <v>32</v>
      </c>
      <c r="G9936" s="288">
        <f>SUBTOTAL(9,G9928:G9935)</f>
        <v>0</v>
      </c>
    </row>
    <row r="9937" spans="1:7" ht="24" customHeight="1" x14ac:dyDescent="0.2">
      <c r="A9937" s="287"/>
      <c r="C9937" s="107" t="s">
        <v>606</v>
      </c>
      <c r="D9937" s="97"/>
      <c r="E9937" s="98"/>
      <c r="G9937" s="289"/>
    </row>
    <row r="9938" spans="1:7" s="229" customFormat="1" ht="24" customHeight="1" x14ac:dyDescent="0.2">
      <c r="A9938" s="224" t="str">
        <f t="shared" ref="A9938:A9946" si="2981">IFERROR(VLOOKUP(C9938,Tabla_Insumos,4,FALSE),"")</f>
        <v/>
      </c>
      <c r="B9938" s="222" t="str">
        <f t="shared" ref="B9938:B9946" si="2982">IFERROR(VLOOKUP(C9938,Tabla_Insumos,5,FALSE),"")</f>
        <v/>
      </c>
      <c r="C9938" s="223"/>
      <c r="D9938" s="224" t="str">
        <f t="shared" ref="D9938:D9946" si="2983">IFERROR(VLOOKUP(C9938,Tabla_Insumos,2,FALSE),"")</f>
        <v/>
      </c>
      <c r="E9938" s="225"/>
      <c r="F9938" s="226">
        <f t="shared" ref="F9938:F9946" si="2984">IFERROR(VLOOKUP(C9938,Tabla_Insumos,3,FALSE),0)</f>
        <v>0</v>
      </c>
      <c r="G9938" s="286">
        <f t="shared" ref="G9938:G9946" si="2985">ROUND(E9938*F9938,2)</f>
        <v>0</v>
      </c>
    </row>
    <row r="9939" spans="1:7" s="229" customFormat="1" ht="24" customHeight="1" x14ac:dyDescent="0.2">
      <c r="A9939" s="224" t="str">
        <f t="shared" si="2981"/>
        <v/>
      </c>
      <c r="B9939" s="222" t="str">
        <f t="shared" si="2982"/>
        <v/>
      </c>
      <c r="C9939" s="223"/>
      <c r="D9939" s="224" t="str">
        <f t="shared" si="2983"/>
        <v/>
      </c>
      <c r="E9939" s="225"/>
      <c r="F9939" s="226">
        <f t="shared" si="2984"/>
        <v>0</v>
      </c>
      <c r="G9939" s="286">
        <f t="shared" si="2985"/>
        <v>0</v>
      </c>
    </row>
    <row r="9940" spans="1:7" s="229" customFormat="1" ht="24" customHeight="1" x14ac:dyDescent="0.2">
      <c r="A9940" s="224" t="str">
        <f t="shared" si="2981"/>
        <v/>
      </c>
      <c r="B9940" s="222" t="str">
        <f t="shared" si="2982"/>
        <v/>
      </c>
      <c r="C9940" s="223"/>
      <c r="D9940" s="224" t="str">
        <f t="shared" si="2983"/>
        <v/>
      </c>
      <c r="E9940" s="225"/>
      <c r="F9940" s="226">
        <f t="shared" si="2984"/>
        <v>0</v>
      </c>
      <c r="G9940" s="286">
        <f t="shared" si="2985"/>
        <v>0</v>
      </c>
    </row>
    <row r="9941" spans="1:7" s="229" customFormat="1" ht="24" customHeight="1" x14ac:dyDescent="0.2">
      <c r="A9941" s="224" t="str">
        <f t="shared" si="2981"/>
        <v/>
      </c>
      <c r="B9941" s="222" t="str">
        <f t="shared" si="2982"/>
        <v/>
      </c>
      <c r="C9941" s="223"/>
      <c r="D9941" s="224" t="str">
        <f t="shared" si="2983"/>
        <v/>
      </c>
      <c r="E9941" s="225"/>
      <c r="F9941" s="226">
        <f t="shared" si="2984"/>
        <v>0</v>
      </c>
      <c r="G9941" s="286">
        <f t="shared" si="2985"/>
        <v>0</v>
      </c>
    </row>
    <row r="9942" spans="1:7" s="229" customFormat="1" ht="24" customHeight="1" x14ac:dyDescent="0.2">
      <c r="A9942" s="224" t="str">
        <f t="shared" si="2981"/>
        <v/>
      </c>
      <c r="B9942" s="222" t="str">
        <f t="shared" si="2982"/>
        <v/>
      </c>
      <c r="C9942" s="223"/>
      <c r="D9942" s="224" t="str">
        <f t="shared" si="2983"/>
        <v/>
      </c>
      <c r="E9942" s="225"/>
      <c r="F9942" s="226">
        <f t="shared" si="2984"/>
        <v>0</v>
      </c>
      <c r="G9942" s="286">
        <f t="shared" si="2985"/>
        <v>0</v>
      </c>
    </row>
    <row r="9943" spans="1:7" s="229" customFormat="1" ht="24" customHeight="1" x14ac:dyDescent="0.2">
      <c r="A9943" s="224" t="str">
        <f t="shared" si="2981"/>
        <v/>
      </c>
      <c r="B9943" s="222" t="str">
        <f t="shared" si="2982"/>
        <v/>
      </c>
      <c r="C9943" s="223"/>
      <c r="D9943" s="224" t="str">
        <f t="shared" si="2983"/>
        <v/>
      </c>
      <c r="E9943" s="225"/>
      <c r="F9943" s="226">
        <f t="shared" si="2984"/>
        <v>0</v>
      </c>
      <c r="G9943" s="286">
        <f t="shared" si="2985"/>
        <v>0</v>
      </c>
    </row>
    <row r="9944" spans="1:7" s="229" customFormat="1" ht="24" customHeight="1" x14ac:dyDescent="0.2">
      <c r="A9944" s="224" t="str">
        <f t="shared" si="2981"/>
        <v/>
      </c>
      <c r="B9944" s="222" t="str">
        <f t="shared" si="2982"/>
        <v/>
      </c>
      <c r="C9944" s="223"/>
      <c r="D9944" s="224" t="str">
        <f t="shared" si="2983"/>
        <v/>
      </c>
      <c r="E9944" s="225"/>
      <c r="F9944" s="226">
        <f t="shared" si="2984"/>
        <v>0</v>
      </c>
      <c r="G9944" s="286">
        <f t="shared" si="2985"/>
        <v>0</v>
      </c>
    </row>
    <row r="9945" spans="1:7" s="229" customFormat="1" ht="24" customHeight="1" x14ac:dyDescent="0.2">
      <c r="A9945" s="224" t="str">
        <f t="shared" si="2981"/>
        <v/>
      </c>
      <c r="B9945" s="222" t="str">
        <f t="shared" si="2982"/>
        <v/>
      </c>
      <c r="C9945" s="223"/>
      <c r="D9945" s="224" t="str">
        <f t="shared" si="2983"/>
        <v/>
      </c>
      <c r="E9945" s="225"/>
      <c r="F9945" s="226">
        <f t="shared" si="2984"/>
        <v>0</v>
      </c>
      <c r="G9945" s="286">
        <f t="shared" si="2985"/>
        <v>0</v>
      </c>
    </row>
    <row r="9946" spans="1:7" s="229" customFormat="1" ht="24" customHeight="1" x14ac:dyDescent="0.2">
      <c r="A9946" s="224" t="str">
        <f t="shared" si="2981"/>
        <v/>
      </c>
      <c r="B9946" s="222" t="str">
        <f t="shared" si="2982"/>
        <v/>
      </c>
      <c r="C9946" s="223"/>
      <c r="D9946" s="224" t="str">
        <f t="shared" si="2983"/>
        <v/>
      </c>
      <c r="E9946" s="225"/>
      <c r="F9946" s="226">
        <f t="shared" si="2984"/>
        <v>0</v>
      </c>
      <c r="G9946" s="286">
        <f t="shared" si="2985"/>
        <v>0</v>
      </c>
    </row>
    <row r="9947" spans="1:7" ht="24" customHeight="1" x14ac:dyDescent="0.2">
      <c r="A9947" s="290"/>
      <c r="B9947" s="97"/>
      <c r="D9947" s="97"/>
      <c r="E9947" s="98"/>
      <c r="F9947" s="273" t="s">
        <v>33</v>
      </c>
      <c r="G9947" s="288">
        <f>SUBTOTAL(9,G9938:G9946)</f>
        <v>0</v>
      </c>
    </row>
    <row r="9948" spans="1:7" ht="24" customHeight="1" x14ac:dyDescent="0.2">
      <c r="A9948" s="291"/>
      <c r="B9948" s="97"/>
      <c r="D9948" s="97"/>
      <c r="E9948" s="98"/>
      <c r="G9948" s="289"/>
    </row>
    <row r="9949" spans="1:7" ht="24" customHeight="1" x14ac:dyDescent="0.2">
      <c r="A9949" s="292" t="str">
        <f>B9907</f>
        <v/>
      </c>
      <c r="B9949" s="293" t="str">
        <f>C9907</f>
        <v/>
      </c>
      <c r="C9949" s="104"/>
      <c r="D9949" s="104" t="s">
        <v>34</v>
      </c>
      <c r="E9949" s="105"/>
      <c r="F9949" s="295" t="s">
        <v>35</v>
      </c>
      <c r="G9949" s="294">
        <f>SUBTOTAL(9,G9912:G9948)</f>
        <v>0</v>
      </c>
    </row>
    <row r="9951" spans="1:7" ht="24" customHeight="1" x14ac:dyDescent="0.2">
      <c r="A9951" s="274" t="s">
        <v>37</v>
      </c>
      <c r="B9951" s="275"/>
      <c r="C9951" s="275"/>
      <c r="D9951" s="275"/>
      <c r="E9951" s="275"/>
      <c r="F9951" s="275"/>
      <c r="G9951" s="276"/>
    </row>
    <row r="9952" spans="1:7" ht="24" customHeight="1" x14ac:dyDescent="0.2">
      <c r="A9952" s="277" t="s">
        <v>602</v>
      </c>
      <c r="B9952" s="93" t="str">
        <f>Comitente</f>
        <v>DIRECCION PROVINCIAL DE ESPACIOS VERDES</v>
      </c>
      <c r="C9952" s="89"/>
      <c r="D9952" s="94"/>
      <c r="E9952" s="94"/>
      <c r="F9952" s="95"/>
      <c r="G9952" s="278"/>
    </row>
    <row r="9953" spans="1:123" ht="24" customHeight="1" x14ac:dyDescent="0.2">
      <c r="A9953" s="277" t="s">
        <v>603</v>
      </c>
      <c r="B9953" s="93">
        <f>Contratista</f>
        <v>0</v>
      </c>
      <c r="C9953" s="90"/>
      <c r="D9953" s="90"/>
      <c r="E9953" s="90"/>
      <c r="F9953" s="96"/>
      <c r="G9953" s="279"/>
    </row>
    <row r="9954" spans="1:123" ht="24" customHeight="1" x14ac:dyDescent="0.2">
      <c r="A9954" s="277" t="s">
        <v>24</v>
      </c>
      <c r="B9954" s="93" t="str">
        <f>Obra</f>
        <v>EXTRACCION DE MANGRULLO EXISTENTE, PROVISION DE NUEVO MANGRULLO Y REFUNCIONALIZACION DE JUEGOS DE NIÑOS EN PARQUE DE MAYO</v>
      </c>
      <c r="C9954" s="90"/>
      <c r="D9954" s="90"/>
      <c r="E9954" s="90"/>
      <c r="F9954" s="96" t="s">
        <v>38</v>
      </c>
      <c r="G9954" s="280">
        <f>Fecha_Base</f>
        <v>44865</v>
      </c>
    </row>
    <row r="9955" spans="1:123" ht="24" customHeight="1" x14ac:dyDescent="0.2">
      <c r="A9955" s="281" t="s">
        <v>601</v>
      </c>
      <c r="B9955" s="91" t="str">
        <f>Ubicación</f>
        <v>CAPITAL</v>
      </c>
      <c r="C9955" s="91"/>
      <c r="D9955" s="97"/>
      <c r="E9955" s="98"/>
      <c r="G9955" s="282"/>
    </row>
    <row r="9956" spans="1:123" ht="24" customHeight="1" x14ac:dyDescent="0.2">
      <c r="A9956" s="281" t="s">
        <v>39</v>
      </c>
      <c r="B9956" s="100" t="str">
        <f>IFERROR(VALUE(LEFT(B9957,FIND(".",B9957)-1)),"")</f>
        <v/>
      </c>
      <c r="C9956" s="92" t="str">
        <f>IFERROR(VLOOKUP(B9956,Tabla_CyP,2,FALSE),"")</f>
        <v/>
      </c>
      <c r="E9956" s="98"/>
      <c r="G9956" s="282"/>
    </row>
    <row r="9957" spans="1:123" ht="24" customHeight="1" x14ac:dyDescent="0.2">
      <c r="A9957" s="281" t="s">
        <v>25</v>
      </c>
      <c r="B9957" s="101" t="str">
        <f>IFERROR(VLOOKUP(COUNTIF($A$1:A9957,"ANALISIS DE PRECIOS"),Tabla_NumeroItem,2,FALSE),"")</f>
        <v/>
      </c>
      <c r="C9957" s="92" t="str">
        <f>IFERROR(VLOOKUP(B9957,Tabla_CyP,2,FALSE),"")</f>
        <v/>
      </c>
      <c r="D9957" s="97"/>
      <c r="E9957" s="98"/>
      <c r="F9957" s="96" t="s">
        <v>26</v>
      </c>
      <c r="G9957" s="283" t="str">
        <f>IFERROR(VLOOKUP(B9957,Tabla_CyP,4,FALSE),"")</f>
        <v/>
      </c>
    </row>
    <row r="9958" spans="1:123" ht="24" customHeight="1" x14ac:dyDescent="0.2">
      <c r="A9958" s="281"/>
      <c r="B9958" s="91"/>
      <c r="D9958" s="97"/>
      <c r="E9958" s="98"/>
      <c r="G9958" s="282"/>
    </row>
    <row r="9959" spans="1:123" ht="24" customHeight="1" x14ac:dyDescent="0.2">
      <c r="A9959" s="334" t="s">
        <v>507</v>
      </c>
      <c r="B9959" s="335"/>
      <c r="C9959" s="336" t="s">
        <v>0</v>
      </c>
      <c r="D9959" s="336" t="s">
        <v>27</v>
      </c>
      <c r="E9959" s="338" t="s">
        <v>28</v>
      </c>
      <c r="F9959" s="340" t="s">
        <v>29</v>
      </c>
      <c r="G9959" s="340" t="s">
        <v>30</v>
      </c>
    </row>
    <row r="9960" spans="1:123" s="97" customFormat="1" ht="24" customHeight="1" x14ac:dyDescent="0.2">
      <c r="A9960" s="102" t="s">
        <v>508</v>
      </c>
      <c r="B9960" s="102" t="s">
        <v>509</v>
      </c>
      <c r="C9960" s="337"/>
      <c r="D9960" s="337"/>
      <c r="E9960" s="339"/>
      <c r="F9960" s="341"/>
      <c r="G9960" s="341"/>
      <c r="H9960" s="230"/>
      <c r="I9960" s="230"/>
      <c r="J9960" s="230"/>
      <c r="K9960" s="230"/>
      <c r="L9960" s="230"/>
      <c r="M9960" s="230"/>
      <c r="N9960" s="230"/>
      <c r="O9960" s="230"/>
      <c r="P9960" s="230"/>
      <c r="Q9960" s="230"/>
      <c r="R9960" s="230"/>
      <c r="S9960" s="230"/>
      <c r="T9960" s="230"/>
      <c r="U9960" s="230"/>
      <c r="V9960" s="230"/>
      <c r="W9960" s="230"/>
      <c r="X9960" s="230"/>
      <c r="Y9960" s="230"/>
      <c r="Z9960" s="230"/>
      <c r="AA9960" s="230"/>
      <c r="AB9960" s="230"/>
      <c r="AC9960" s="230"/>
      <c r="AD9960" s="230"/>
      <c r="AE9960" s="230"/>
      <c r="AF9960" s="230"/>
      <c r="AG9960" s="230"/>
      <c r="AH9960" s="230"/>
      <c r="AI9960" s="230"/>
      <c r="AJ9960" s="230"/>
      <c r="AK9960" s="230"/>
      <c r="AL9960" s="230"/>
      <c r="AM9960" s="230"/>
      <c r="AN9960" s="230"/>
      <c r="AO9960" s="230"/>
      <c r="AP9960" s="230"/>
      <c r="AQ9960" s="230"/>
      <c r="AR9960" s="230"/>
      <c r="AS9960" s="230"/>
      <c r="AT9960" s="230"/>
      <c r="AU9960" s="230"/>
      <c r="AV9960" s="230"/>
      <c r="AW9960" s="230"/>
      <c r="AX9960" s="230"/>
      <c r="AY9960" s="230"/>
      <c r="AZ9960" s="230"/>
      <c r="BA9960" s="230"/>
      <c r="BB9960" s="230"/>
      <c r="BC9960" s="230"/>
      <c r="BD9960" s="230"/>
      <c r="BE9960" s="230"/>
      <c r="BF9960" s="230"/>
      <c r="BG9960" s="230"/>
      <c r="BH9960" s="230"/>
      <c r="BI9960" s="230"/>
      <c r="BJ9960" s="230"/>
      <c r="BK9960" s="230"/>
      <c r="BL9960" s="230"/>
      <c r="BM9960" s="230"/>
      <c r="BN9960" s="230"/>
      <c r="BO9960" s="230"/>
      <c r="BP9960" s="230"/>
      <c r="BQ9960" s="230"/>
      <c r="BR9960" s="230"/>
      <c r="BS9960" s="230"/>
      <c r="BT9960" s="230"/>
      <c r="BU9960" s="230"/>
      <c r="BV9960" s="230"/>
      <c r="BW9960" s="230"/>
      <c r="BX9960" s="230"/>
      <c r="BY9960" s="230"/>
      <c r="BZ9960" s="230"/>
      <c r="CA9960" s="230"/>
      <c r="CB9960" s="230"/>
      <c r="CC9960" s="230"/>
      <c r="CD9960" s="230"/>
      <c r="CE9960" s="230"/>
      <c r="CF9960" s="230"/>
      <c r="CG9960" s="230"/>
      <c r="CH9960" s="230"/>
      <c r="CI9960" s="230"/>
      <c r="CJ9960" s="230"/>
      <c r="CK9960" s="230"/>
      <c r="CL9960" s="230"/>
      <c r="CM9960" s="230"/>
      <c r="CN9960" s="230"/>
      <c r="CO9960" s="230"/>
      <c r="CP9960" s="230"/>
      <c r="CQ9960" s="230"/>
      <c r="CR9960" s="230"/>
      <c r="CS9960" s="230"/>
      <c r="CT9960" s="230"/>
      <c r="CU9960" s="230"/>
      <c r="CV9960" s="230"/>
      <c r="CW9960" s="230"/>
      <c r="CX9960" s="230"/>
      <c r="CY9960" s="230"/>
      <c r="CZ9960" s="230"/>
      <c r="DA9960" s="230"/>
      <c r="DB9960" s="230"/>
      <c r="DC9960" s="230"/>
      <c r="DD9960" s="230"/>
      <c r="DE9960" s="230"/>
      <c r="DF9960" s="230"/>
      <c r="DG9960" s="230"/>
      <c r="DH9960" s="230"/>
      <c r="DI9960" s="230"/>
      <c r="DJ9960" s="230"/>
      <c r="DK9960" s="230"/>
      <c r="DL9960" s="230"/>
      <c r="DM9960" s="230"/>
      <c r="DN9960" s="230"/>
      <c r="DO9960" s="230"/>
      <c r="DP9960" s="230"/>
      <c r="DQ9960" s="230"/>
      <c r="DR9960" s="230"/>
      <c r="DS9960" s="230"/>
    </row>
    <row r="9961" spans="1:123" ht="24" customHeight="1" x14ac:dyDescent="0.2">
      <c r="A9961" s="284"/>
      <c r="B9961" s="103"/>
      <c r="C9961" s="143" t="s">
        <v>604</v>
      </c>
      <c r="D9961" s="104"/>
      <c r="E9961" s="105"/>
      <c r="F9961" s="106"/>
      <c r="G9961" s="285"/>
    </row>
    <row r="9962" spans="1:123" s="229" customFormat="1" ht="24" customHeight="1" x14ac:dyDescent="0.2">
      <c r="A9962" s="224" t="str">
        <f t="shared" ref="A9962:A9975" si="2986">IFERROR(VLOOKUP(C9962,Tabla_Insumos,4,FALSE),"")</f>
        <v/>
      </c>
      <c r="B9962" s="222" t="str">
        <f>IFERROR(VLOOKUP(C9962,Tabla_Insumos,5,FALSE),"")</f>
        <v/>
      </c>
      <c r="C9962" s="223"/>
      <c r="D9962" s="224" t="str">
        <f t="shared" ref="D9962:D9975" si="2987">IFERROR(VLOOKUP(C9962,Tabla_Insumos,2,FALSE),"")</f>
        <v/>
      </c>
      <c r="E9962" s="225"/>
      <c r="F9962" s="226">
        <f t="shared" ref="F9962:F9975" si="2988">IFERROR(VLOOKUP(C9962,Tabla_Insumos,3,FALSE),0)</f>
        <v>0</v>
      </c>
      <c r="G9962" s="286">
        <f>ROUND(E9962*F9962,2)</f>
        <v>0</v>
      </c>
    </row>
    <row r="9963" spans="1:123" s="229" customFormat="1" ht="24" customHeight="1" x14ac:dyDescent="0.2">
      <c r="A9963" s="224" t="str">
        <f t="shared" si="2986"/>
        <v/>
      </c>
      <c r="B9963" s="222" t="str">
        <f t="shared" ref="B9963:B9975" si="2989">IFERROR(VLOOKUP(C9963,Tabla_Insumos,5,FALSE),"")</f>
        <v/>
      </c>
      <c r="C9963" s="223"/>
      <c r="D9963" s="224" t="str">
        <f t="shared" si="2987"/>
        <v/>
      </c>
      <c r="E9963" s="225"/>
      <c r="F9963" s="226">
        <f t="shared" si="2988"/>
        <v>0</v>
      </c>
      <c r="G9963" s="286">
        <f t="shared" ref="G9963:G9975" si="2990">ROUND(E9963*F9963,2)</f>
        <v>0</v>
      </c>
    </row>
    <row r="9964" spans="1:123" s="229" customFormat="1" ht="24" customHeight="1" x14ac:dyDescent="0.2">
      <c r="A9964" s="224" t="str">
        <f t="shared" si="2986"/>
        <v/>
      </c>
      <c r="B9964" s="222" t="str">
        <f t="shared" si="2989"/>
        <v/>
      </c>
      <c r="C9964" s="223"/>
      <c r="D9964" s="224" t="str">
        <f t="shared" si="2987"/>
        <v/>
      </c>
      <c r="E9964" s="225"/>
      <c r="F9964" s="226">
        <f t="shared" si="2988"/>
        <v>0</v>
      </c>
      <c r="G9964" s="286">
        <f t="shared" si="2990"/>
        <v>0</v>
      </c>
    </row>
    <row r="9965" spans="1:123" s="229" customFormat="1" ht="24" customHeight="1" x14ac:dyDescent="0.2">
      <c r="A9965" s="224" t="str">
        <f t="shared" si="2986"/>
        <v/>
      </c>
      <c r="B9965" s="222" t="str">
        <f t="shared" si="2989"/>
        <v/>
      </c>
      <c r="C9965" s="223"/>
      <c r="D9965" s="224" t="str">
        <f t="shared" si="2987"/>
        <v/>
      </c>
      <c r="E9965" s="225"/>
      <c r="F9965" s="226">
        <f t="shared" si="2988"/>
        <v>0</v>
      </c>
      <c r="G9965" s="286">
        <f t="shared" si="2990"/>
        <v>0</v>
      </c>
    </row>
    <row r="9966" spans="1:123" s="229" customFormat="1" ht="24" customHeight="1" x14ac:dyDescent="0.2">
      <c r="A9966" s="224" t="str">
        <f t="shared" si="2986"/>
        <v/>
      </c>
      <c r="B9966" s="222" t="str">
        <f t="shared" si="2989"/>
        <v/>
      </c>
      <c r="C9966" s="223"/>
      <c r="D9966" s="224" t="str">
        <f t="shared" si="2987"/>
        <v/>
      </c>
      <c r="E9966" s="225"/>
      <c r="F9966" s="226">
        <f t="shared" si="2988"/>
        <v>0</v>
      </c>
      <c r="G9966" s="286">
        <f t="shared" si="2990"/>
        <v>0</v>
      </c>
    </row>
    <row r="9967" spans="1:123" s="229" customFormat="1" ht="24" customHeight="1" x14ac:dyDescent="0.2">
      <c r="A9967" s="224" t="str">
        <f t="shared" si="2986"/>
        <v/>
      </c>
      <c r="B9967" s="222" t="str">
        <f t="shared" si="2989"/>
        <v/>
      </c>
      <c r="C9967" s="223"/>
      <c r="D9967" s="224" t="str">
        <f t="shared" si="2987"/>
        <v/>
      </c>
      <c r="E9967" s="225"/>
      <c r="F9967" s="226">
        <f t="shared" si="2988"/>
        <v>0</v>
      </c>
      <c r="G9967" s="286">
        <f t="shared" si="2990"/>
        <v>0</v>
      </c>
    </row>
    <row r="9968" spans="1:123" s="229" customFormat="1" ht="24" customHeight="1" x14ac:dyDescent="0.2">
      <c r="A9968" s="224" t="str">
        <f t="shared" si="2986"/>
        <v/>
      </c>
      <c r="B9968" s="222" t="str">
        <f t="shared" si="2989"/>
        <v/>
      </c>
      <c r="C9968" s="223"/>
      <c r="D9968" s="224" t="str">
        <f t="shared" si="2987"/>
        <v/>
      </c>
      <c r="E9968" s="225"/>
      <c r="F9968" s="226">
        <f t="shared" si="2988"/>
        <v>0</v>
      </c>
      <c r="G9968" s="286">
        <f t="shared" si="2990"/>
        <v>0</v>
      </c>
    </row>
    <row r="9969" spans="1:7" s="229" customFormat="1" ht="24" customHeight="1" x14ac:dyDescent="0.2">
      <c r="A9969" s="224" t="str">
        <f t="shared" si="2986"/>
        <v/>
      </c>
      <c r="B9969" s="222" t="str">
        <f t="shared" si="2989"/>
        <v/>
      </c>
      <c r="C9969" s="223"/>
      <c r="D9969" s="224" t="str">
        <f t="shared" si="2987"/>
        <v/>
      </c>
      <c r="E9969" s="225"/>
      <c r="F9969" s="226">
        <f t="shared" si="2988"/>
        <v>0</v>
      </c>
      <c r="G9969" s="286">
        <f t="shared" si="2990"/>
        <v>0</v>
      </c>
    </row>
    <row r="9970" spans="1:7" s="229" customFormat="1" ht="24" customHeight="1" x14ac:dyDescent="0.2">
      <c r="A9970" s="224" t="str">
        <f t="shared" si="2986"/>
        <v/>
      </c>
      <c r="B9970" s="222" t="str">
        <f t="shared" si="2989"/>
        <v/>
      </c>
      <c r="C9970" s="223"/>
      <c r="D9970" s="224" t="str">
        <f t="shared" si="2987"/>
        <v/>
      </c>
      <c r="E9970" s="225"/>
      <c r="F9970" s="226">
        <f t="shared" si="2988"/>
        <v>0</v>
      </c>
      <c r="G9970" s="286">
        <f t="shared" si="2990"/>
        <v>0</v>
      </c>
    </row>
    <row r="9971" spans="1:7" s="229" customFormat="1" ht="24" customHeight="1" x14ac:dyDescent="0.2">
      <c r="A9971" s="224" t="str">
        <f t="shared" si="2986"/>
        <v/>
      </c>
      <c r="B9971" s="222" t="str">
        <f t="shared" si="2989"/>
        <v/>
      </c>
      <c r="C9971" s="223"/>
      <c r="D9971" s="224" t="str">
        <f t="shared" si="2987"/>
        <v/>
      </c>
      <c r="E9971" s="225"/>
      <c r="F9971" s="226">
        <f t="shared" si="2988"/>
        <v>0</v>
      </c>
      <c r="G9971" s="286">
        <f t="shared" si="2990"/>
        <v>0</v>
      </c>
    </row>
    <row r="9972" spans="1:7" s="229" customFormat="1" ht="24" customHeight="1" x14ac:dyDescent="0.2">
      <c r="A9972" s="224" t="str">
        <f t="shared" si="2986"/>
        <v/>
      </c>
      <c r="B9972" s="222" t="str">
        <f t="shared" si="2989"/>
        <v/>
      </c>
      <c r="C9972" s="223"/>
      <c r="D9972" s="224" t="str">
        <f t="shared" si="2987"/>
        <v/>
      </c>
      <c r="E9972" s="225"/>
      <c r="F9972" s="226">
        <f t="shared" si="2988"/>
        <v>0</v>
      </c>
      <c r="G9972" s="286">
        <f t="shared" si="2990"/>
        <v>0</v>
      </c>
    </row>
    <row r="9973" spans="1:7" s="229" customFormat="1" ht="24" customHeight="1" x14ac:dyDescent="0.2">
      <c r="A9973" s="224" t="str">
        <f t="shared" si="2986"/>
        <v/>
      </c>
      <c r="B9973" s="222" t="str">
        <f t="shared" si="2989"/>
        <v/>
      </c>
      <c r="C9973" s="223"/>
      <c r="D9973" s="224" t="str">
        <f t="shared" si="2987"/>
        <v/>
      </c>
      <c r="E9973" s="225"/>
      <c r="F9973" s="226">
        <f t="shared" si="2988"/>
        <v>0</v>
      </c>
      <c r="G9973" s="286">
        <f t="shared" si="2990"/>
        <v>0</v>
      </c>
    </row>
    <row r="9974" spans="1:7" s="229" customFormat="1" ht="24" customHeight="1" x14ac:dyDescent="0.2">
      <c r="A9974" s="224" t="str">
        <f t="shared" si="2986"/>
        <v/>
      </c>
      <c r="B9974" s="222" t="str">
        <f t="shared" si="2989"/>
        <v/>
      </c>
      <c r="C9974" s="223"/>
      <c r="D9974" s="224" t="str">
        <f t="shared" si="2987"/>
        <v/>
      </c>
      <c r="E9974" s="225"/>
      <c r="F9974" s="226">
        <f t="shared" si="2988"/>
        <v>0</v>
      </c>
      <c r="G9974" s="286">
        <f t="shared" si="2990"/>
        <v>0</v>
      </c>
    </row>
    <row r="9975" spans="1:7" s="229" customFormat="1" ht="24" customHeight="1" x14ac:dyDescent="0.2">
      <c r="A9975" s="224" t="str">
        <f t="shared" si="2986"/>
        <v/>
      </c>
      <c r="B9975" s="222" t="str">
        <f t="shared" si="2989"/>
        <v/>
      </c>
      <c r="C9975" s="223"/>
      <c r="D9975" s="224" t="str">
        <f t="shared" si="2987"/>
        <v/>
      </c>
      <c r="E9975" s="225"/>
      <c r="F9975" s="227">
        <f t="shared" si="2988"/>
        <v>0</v>
      </c>
      <c r="G9975" s="286">
        <f t="shared" si="2990"/>
        <v>0</v>
      </c>
    </row>
    <row r="9976" spans="1:7" ht="24" customHeight="1" x14ac:dyDescent="0.2">
      <c r="A9976" s="287"/>
      <c r="D9976" s="97"/>
      <c r="E9976" s="98"/>
      <c r="F9976" s="273" t="s">
        <v>31</v>
      </c>
      <c r="G9976" s="288">
        <f>SUBTOTAL(9,G9962:G9975)</f>
        <v>0</v>
      </c>
    </row>
    <row r="9977" spans="1:7" ht="24" customHeight="1" x14ac:dyDescent="0.2">
      <c r="A9977" s="287"/>
      <c r="C9977" s="107" t="s">
        <v>605</v>
      </c>
      <c r="D9977" s="97"/>
      <c r="E9977" s="98"/>
      <c r="G9977" s="289"/>
    </row>
    <row r="9978" spans="1:7" s="229" customFormat="1" ht="24" customHeight="1" x14ac:dyDescent="0.2">
      <c r="A9978" s="224" t="str">
        <f t="shared" ref="A9978:A9985" si="2991">IFERROR(VLOOKUP(C9978,Tabla_Insumos,4,FALSE),"")</f>
        <v/>
      </c>
      <c r="B9978" s="222">
        <f t="shared" ref="B9978:B9985" si="2992">IFERROR(VLOOKUP(A9978,Tabla_Indices,5,FALSE),"")</f>
        <v>0</v>
      </c>
      <c r="C9978" s="223"/>
      <c r="D9978" s="224" t="str">
        <f t="shared" ref="D9978:D9985" si="2993">IFERROR(VLOOKUP(C9978,Tabla_Insumos,2,FALSE),"")</f>
        <v/>
      </c>
      <c r="E9978" s="225"/>
      <c r="F9978" s="228">
        <f t="shared" ref="F9978:F9985" si="2994">IFERROR(VLOOKUP(C9978,Tabla_Insumos,3,FALSE),0)</f>
        <v>0</v>
      </c>
      <c r="G9978" s="286">
        <f>ROUND(E9978*F9978,2)</f>
        <v>0</v>
      </c>
    </row>
    <row r="9979" spans="1:7" s="229" customFormat="1" ht="24" customHeight="1" x14ac:dyDescent="0.2">
      <c r="A9979" s="224" t="str">
        <f t="shared" si="2991"/>
        <v/>
      </c>
      <c r="B9979" s="222">
        <f t="shared" si="2992"/>
        <v>0</v>
      </c>
      <c r="C9979" s="223"/>
      <c r="D9979" s="224" t="str">
        <f t="shared" si="2993"/>
        <v/>
      </c>
      <c r="E9979" s="225"/>
      <c r="F9979" s="228">
        <f t="shared" si="2994"/>
        <v>0</v>
      </c>
      <c r="G9979" s="286">
        <f>ROUND(E9979*F9979,2)</f>
        <v>0</v>
      </c>
    </row>
    <row r="9980" spans="1:7" s="229" customFormat="1" ht="24" customHeight="1" x14ac:dyDescent="0.2">
      <c r="A9980" s="224" t="str">
        <f t="shared" si="2991"/>
        <v/>
      </c>
      <c r="B9980" s="222">
        <f t="shared" si="2992"/>
        <v>0</v>
      </c>
      <c r="C9980" s="223"/>
      <c r="D9980" s="224" t="str">
        <f t="shared" si="2993"/>
        <v/>
      </c>
      <c r="E9980" s="225"/>
      <c r="F9980" s="228">
        <f t="shared" si="2994"/>
        <v>0</v>
      </c>
      <c r="G9980" s="286">
        <f t="shared" ref="G9980:G9985" si="2995">ROUND(E9980*F9980,2)</f>
        <v>0</v>
      </c>
    </row>
    <row r="9981" spans="1:7" s="229" customFormat="1" ht="24" customHeight="1" x14ac:dyDescent="0.2">
      <c r="A9981" s="224" t="str">
        <f t="shared" si="2991"/>
        <v/>
      </c>
      <c r="B9981" s="222">
        <f t="shared" si="2992"/>
        <v>0</v>
      </c>
      <c r="C9981" s="223"/>
      <c r="D9981" s="224" t="str">
        <f t="shared" si="2993"/>
        <v/>
      </c>
      <c r="E9981" s="225"/>
      <c r="F9981" s="228">
        <f t="shared" si="2994"/>
        <v>0</v>
      </c>
      <c r="G9981" s="286">
        <f t="shared" si="2995"/>
        <v>0</v>
      </c>
    </row>
    <row r="9982" spans="1:7" s="229" customFormat="1" ht="24" customHeight="1" x14ac:dyDescent="0.2">
      <c r="A9982" s="224" t="str">
        <f t="shared" si="2991"/>
        <v/>
      </c>
      <c r="B9982" s="222">
        <f t="shared" si="2992"/>
        <v>0</v>
      </c>
      <c r="C9982" s="223"/>
      <c r="D9982" s="224" t="str">
        <f t="shared" si="2993"/>
        <v/>
      </c>
      <c r="E9982" s="225"/>
      <c r="F9982" s="226">
        <f t="shared" si="2994"/>
        <v>0</v>
      </c>
      <c r="G9982" s="286">
        <f t="shared" si="2995"/>
        <v>0</v>
      </c>
    </row>
    <row r="9983" spans="1:7" s="229" customFormat="1" ht="24" customHeight="1" x14ac:dyDescent="0.2">
      <c r="A9983" s="224" t="str">
        <f t="shared" si="2991"/>
        <v/>
      </c>
      <c r="B9983" s="222">
        <f t="shared" si="2992"/>
        <v>0</v>
      </c>
      <c r="C9983" s="223"/>
      <c r="D9983" s="224" t="str">
        <f t="shared" si="2993"/>
        <v/>
      </c>
      <c r="E9983" s="225"/>
      <c r="F9983" s="226">
        <f t="shared" si="2994"/>
        <v>0</v>
      </c>
      <c r="G9983" s="286">
        <f t="shared" si="2995"/>
        <v>0</v>
      </c>
    </row>
    <row r="9984" spans="1:7" s="229" customFormat="1" ht="24" customHeight="1" x14ac:dyDescent="0.2">
      <c r="A9984" s="224" t="str">
        <f t="shared" si="2991"/>
        <v/>
      </c>
      <c r="B9984" s="222">
        <f t="shared" si="2992"/>
        <v>0</v>
      </c>
      <c r="C9984" s="223"/>
      <c r="D9984" s="224" t="str">
        <f t="shared" si="2993"/>
        <v/>
      </c>
      <c r="E9984" s="225"/>
      <c r="F9984" s="226">
        <f t="shared" si="2994"/>
        <v>0</v>
      </c>
      <c r="G9984" s="286">
        <f t="shared" si="2995"/>
        <v>0</v>
      </c>
    </row>
    <row r="9985" spans="1:7" s="229" customFormat="1" ht="24" customHeight="1" x14ac:dyDescent="0.2">
      <c r="A9985" s="224" t="str">
        <f t="shared" si="2991"/>
        <v/>
      </c>
      <c r="B9985" s="222">
        <f t="shared" si="2992"/>
        <v>0</v>
      </c>
      <c r="C9985" s="223"/>
      <c r="D9985" s="224" t="str">
        <f t="shared" si="2993"/>
        <v/>
      </c>
      <c r="E9985" s="225"/>
      <c r="F9985" s="226">
        <f t="shared" si="2994"/>
        <v>0</v>
      </c>
      <c r="G9985" s="286">
        <f t="shared" si="2995"/>
        <v>0</v>
      </c>
    </row>
    <row r="9986" spans="1:7" ht="24" customHeight="1" x14ac:dyDescent="0.2">
      <c r="A9986" s="287"/>
      <c r="D9986" s="97"/>
      <c r="E9986" s="98"/>
      <c r="F9986" s="273" t="s">
        <v>32</v>
      </c>
      <c r="G9986" s="288">
        <f>SUBTOTAL(9,G9978:G9985)</f>
        <v>0</v>
      </c>
    </row>
    <row r="9987" spans="1:7" ht="24" customHeight="1" x14ac:dyDescent="0.2">
      <c r="A9987" s="287"/>
      <c r="C9987" s="107" t="s">
        <v>606</v>
      </c>
      <c r="D9987" s="97"/>
      <c r="E9987" s="98"/>
      <c r="G9987" s="289"/>
    </row>
    <row r="9988" spans="1:7" s="229" customFormat="1" ht="24" customHeight="1" x14ac:dyDescent="0.2">
      <c r="A9988" s="224" t="str">
        <f t="shared" ref="A9988:A9996" si="2996">IFERROR(VLOOKUP(C9988,Tabla_Insumos,4,FALSE),"")</f>
        <v/>
      </c>
      <c r="B9988" s="222" t="str">
        <f t="shared" ref="B9988:B9996" si="2997">IFERROR(VLOOKUP(C9988,Tabla_Insumos,5,FALSE),"")</f>
        <v/>
      </c>
      <c r="C9988" s="223"/>
      <c r="D9988" s="224" t="str">
        <f t="shared" ref="D9988:D9996" si="2998">IFERROR(VLOOKUP(C9988,Tabla_Insumos,2,FALSE),"")</f>
        <v/>
      </c>
      <c r="E9988" s="225"/>
      <c r="F9988" s="226">
        <f t="shared" ref="F9988:F9996" si="2999">IFERROR(VLOOKUP(C9988,Tabla_Insumos,3,FALSE),0)</f>
        <v>0</v>
      </c>
      <c r="G9988" s="286">
        <f t="shared" ref="G9988:G9996" si="3000">ROUND(E9988*F9988,2)</f>
        <v>0</v>
      </c>
    </row>
    <row r="9989" spans="1:7" s="229" customFormat="1" ht="24" customHeight="1" x14ac:dyDescent="0.2">
      <c r="A9989" s="224" t="str">
        <f t="shared" si="2996"/>
        <v/>
      </c>
      <c r="B9989" s="222" t="str">
        <f t="shared" si="2997"/>
        <v/>
      </c>
      <c r="C9989" s="223"/>
      <c r="D9989" s="224" t="str">
        <f t="shared" si="2998"/>
        <v/>
      </c>
      <c r="E9989" s="225"/>
      <c r="F9989" s="226">
        <f t="shared" si="2999"/>
        <v>0</v>
      </c>
      <c r="G9989" s="286">
        <f t="shared" si="3000"/>
        <v>0</v>
      </c>
    </row>
    <row r="9990" spans="1:7" s="229" customFormat="1" ht="24" customHeight="1" x14ac:dyDescent="0.2">
      <c r="A9990" s="224" t="str">
        <f t="shared" si="2996"/>
        <v/>
      </c>
      <c r="B9990" s="222" t="str">
        <f t="shared" si="2997"/>
        <v/>
      </c>
      <c r="C9990" s="223"/>
      <c r="D9990" s="224" t="str">
        <f t="shared" si="2998"/>
        <v/>
      </c>
      <c r="E9990" s="225"/>
      <c r="F9990" s="226">
        <f t="shared" si="2999"/>
        <v>0</v>
      </c>
      <c r="G9990" s="286">
        <f t="shared" si="3000"/>
        <v>0</v>
      </c>
    </row>
    <row r="9991" spans="1:7" s="229" customFormat="1" ht="24" customHeight="1" x14ac:dyDescent="0.2">
      <c r="A9991" s="224" t="str">
        <f t="shared" si="2996"/>
        <v/>
      </c>
      <c r="B9991" s="222" t="str">
        <f t="shared" si="2997"/>
        <v/>
      </c>
      <c r="C9991" s="223"/>
      <c r="D9991" s="224" t="str">
        <f t="shared" si="2998"/>
        <v/>
      </c>
      <c r="E9991" s="225"/>
      <c r="F9991" s="226">
        <f t="shared" si="2999"/>
        <v>0</v>
      </c>
      <c r="G9991" s="286">
        <f t="shared" si="3000"/>
        <v>0</v>
      </c>
    </row>
    <row r="9992" spans="1:7" s="229" customFormat="1" ht="24" customHeight="1" x14ac:dyDescent="0.2">
      <c r="A9992" s="224" t="str">
        <f t="shared" si="2996"/>
        <v/>
      </c>
      <c r="B9992" s="222" t="str">
        <f t="shared" si="2997"/>
        <v/>
      </c>
      <c r="C9992" s="223"/>
      <c r="D9992" s="224" t="str">
        <f t="shared" si="2998"/>
        <v/>
      </c>
      <c r="E9992" s="225"/>
      <c r="F9992" s="226">
        <f t="shared" si="2999"/>
        <v>0</v>
      </c>
      <c r="G9992" s="286">
        <f t="shared" si="3000"/>
        <v>0</v>
      </c>
    </row>
    <row r="9993" spans="1:7" s="229" customFormat="1" ht="24" customHeight="1" x14ac:dyDescent="0.2">
      <c r="A9993" s="224" t="str">
        <f t="shared" si="2996"/>
        <v/>
      </c>
      <c r="B9993" s="222" t="str">
        <f t="shared" si="2997"/>
        <v/>
      </c>
      <c r="C9993" s="223"/>
      <c r="D9993" s="224" t="str">
        <f t="shared" si="2998"/>
        <v/>
      </c>
      <c r="E9993" s="225"/>
      <c r="F9993" s="226">
        <f t="shared" si="2999"/>
        <v>0</v>
      </c>
      <c r="G9993" s="286">
        <f t="shared" si="3000"/>
        <v>0</v>
      </c>
    </row>
    <row r="9994" spans="1:7" s="229" customFormat="1" ht="24" customHeight="1" x14ac:dyDescent="0.2">
      <c r="A9994" s="224" t="str">
        <f t="shared" si="2996"/>
        <v/>
      </c>
      <c r="B9994" s="222" t="str">
        <f t="shared" si="2997"/>
        <v/>
      </c>
      <c r="C9994" s="223"/>
      <c r="D9994" s="224" t="str">
        <f t="shared" si="2998"/>
        <v/>
      </c>
      <c r="E9994" s="225"/>
      <c r="F9994" s="226">
        <f t="shared" si="2999"/>
        <v>0</v>
      </c>
      <c r="G9994" s="286">
        <f t="shared" si="3000"/>
        <v>0</v>
      </c>
    </row>
    <row r="9995" spans="1:7" s="229" customFormat="1" ht="24" customHeight="1" x14ac:dyDescent="0.2">
      <c r="A9995" s="224" t="str">
        <f t="shared" si="2996"/>
        <v/>
      </c>
      <c r="B9995" s="222" t="str">
        <f t="shared" si="2997"/>
        <v/>
      </c>
      <c r="C9995" s="223"/>
      <c r="D9995" s="224" t="str">
        <f t="shared" si="2998"/>
        <v/>
      </c>
      <c r="E9995" s="225"/>
      <c r="F9995" s="226">
        <f t="shared" si="2999"/>
        <v>0</v>
      </c>
      <c r="G9995" s="286">
        <f t="shared" si="3000"/>
        <v>0</v>
      </c>
    </row>
    <row r="9996" spans="1:7" s="229" customFormat="1" ht="24" customHeight="1" x14ac:dyDescent="0.2">
      <c r="A9996" s="224" t="str">
        <f t="shared" si="2996"/>
        <v/>
      </c>
      <c r="B9996" s="222" t="str">
        <f t="shared" si="2997"/>
        <v/>
      </c>
      <c r="C9996" s="223"/>
      <c r="D9996" s="224" t="str">
        <f t="shared" si="2998"/>
        <v/>
      </c>
      <c r="E9996" s="225"/>
      <c r="F9996" s="226">
        <f t="shared" si="2999"/>
        <v>0</v>
      </c>
      <c r="G9996" s="286">
        <f t="shared" si="3000"/>
        <v>0</v>
      </c>
    </row>
    <row r="9997" spans="1:7" ht="24" customHeight="1" x14ac:dyDescent="0.2">
      <c r="A9997" s="290"/>
      <c r="B9997" s="97"/>
      <c r="D9997" s="97"/>
      <c r="E9997" s="98"/>
      <c r="F9997" s="273" t="s">
        <v>33</v>
      </c>
      <c r="G9997" s="288">
        <f>SUBTOTAL(9,G9988:G9996)</f>
        <v>0</v>
      </c>
    </row>
    <row r="9998" spans="1:7" ht="24" customHeight="1" x14ac:dyDescent="0.2">
      <c r="A9998" s="291"/>
      <c r="B9998" s="97"/>
      <c r="D9998" s="97"/>
      <c r="E9998" s="98"/>
      <c r="G9998" s="289"/>
    </row>
    <row r="9999" spans="1:7" ht="24" customHeight="1" x14ac:dyDescent="0.2">
      <c r="A9999" s="292" t="str">
        <f>B9957</f>
        <v/>
      </c>
      <c r="B9999" s="293" t="str">
        <f>C9957</f>
        <v/>
      </c>
      <c r="C9999" s="104"/>
      <c r="D9999" s="104" t="s">
        <v>34</v>
      </c>
      <c r="E9999" s="105"/>
      <c r="F9999" s="295" t="s">
        <v>35</v>
      </c>
      <c r="G9999" s="294">
        <f>SUBTOTAL(9,G9962:G9998)</f>
        <v>0</v>
      </c>
    </row>
    <row r="10001" spans="1:123" ht="24" customHeight="1" x14ac:dyDescent="0.2">
      <c r="A10001" s="274" t="s">
        <v>37</v>
      </c>
      <c r="B10001" s="275"/>
      <c r="C10001" s="275"/>
      <c r="D10001" s="275"/>
      <c r="E10001" s="275"/>
      <c r="F10001" s="275"/>
      <c r="G10001" s="276"/>
    </row>
    <row r="10002" spans="1:123" ht="24" customHeight="1" x14ac:dyDescent="0.2">
      <c r="A10002" s="277" t="s">
        <v>602</v>
      </c>
      <c r="B10002" s="93" t="str">
        <f>Comitente</f>
        <v>DIRECCION PROVINCIAL DE ESPACIOS VERDES</v>
      </c>
      <c r="C10002" s="89"/>
      <c r="D10002" s="94"/>
      <c r="E10002" s="94"/>
      <c r="F10002" s="95"/>
      <c r="G10002" s="278"/>
    </row>
    <row r="10003" spans="1:123" ht="24" customHeight="1" x14ac:dyDescent="0.2">
      <c r="A10003" s="277" t="s">
        <v>603</v>
      </c>
      <c r="B10003" s="93">
        <f>Contratista</f>
        <v>0</v>
      </c>
      <c r="C10003" s="90"/>
      <c r="D10003" s="90"/>
      <c r="E10003" s="90"/>
      <c r="F10003" s="96"/>
      <c r="G10003" s="279"/>
    </row>
    <row r="10004" spans="1:123" ht="24" customHeight="1" x14ac:dyDescent="0.2">
      <c r="A10004" s="277" t="s">
        <v>24</v>
      </c>
      <c r="B10004" s="93" t="str">
        <f>Obra</f>
        <v>EXTRACCION DE MANGRULLO EXISTENTE, PROVISION DE NUEVO MANGRULLO Y REFUNCIONALIZACION DE JUEGOS DE NIÑOS EN PARQUE DE MAYO</v>
      </c>
      <c r="C10004" s="90"/>
      <c r="D10004" s="90"/>
      <c r="E10004" s="90"/>
      <c r="F10004" s="96" t="s">
        <v>38</v>
      </c>
      <c r="G10004" s="280">
        <f>Fecha_Base</f>
        <v>44865</v>
      </c>
    </row>
    <row r="10005" spans="1:123" ht="24" customHeight="1" x14ac:dyDescent="0.2">
      <c r="A10005" s="281" t="s">
        <v>601</v>
      </c>
      <c r="B10005" s="91" t="str">
        <f>Ubicación</f>
        <v>CAPITAL</v>
      </c>
      <c r="C10005" s="91"/>
      <c r="D10005" s="97"/>
      <c r="E10005" s="98"/>
      <c r="G10005" s="282"/>
    </row>
    <row r="10006" spans="1:123" ht="24" customHeight="1" x14ac:dyDescent="0.2">
      <c r="A10006" s="281" t="s">
        <v>39</v>
      </c>
      <c r="B10006" s="100" t="str">
        <f>IFERROR(VALUE(LEFT(B10007,FIND(".",B10007)-1)),"")</f>
        <v/>
      </c>
      <c r="C10006" s="92" t="str">
        <f>IFERROR(VLOOKUP(B10006,Tabla_CyP,2,FALSE),"")</f>
        <v/>
      </c>
      <c r="E10006" s="98"/>
      <c r="G10006" s="282"/>
    </row>
    <row r="10007" spans="1:123" ht="24" customHeight="1" x14ac:dyDescent="0.2">
      <c r="A10007" s="281" t="s">
        <v>25</v>
      </c>
      <c r="B10007" s="101" t="str">
        <f>IFERROR(VLOOKUP(COUNTIF($A$1:A10007,"ANALISIS DE PRECIOS"),Tabla_NumeroItem,2,FALSE),"")</f>
        <v/>
      </c>
      <c r="C10007" s="92" t="str">
        <f>IFERROR(VLOOKUP(B10007,Tabla_CyP,2,FALSE),"")</f>
        <v/>
      </c>
      <c r="D10007" s="97"/>
      <c r="E10007" s="98"/>
      <c r="F10007" s="96" t="s">
        <v>26</v>
      </c>
      <c r="G10007" s="283" t="str">
        <f>IFERROR(VLOOKUP(B10007,Tabla_CyP,4,FALSE),"")</f>
        <v/>
      </c>
    </row>
    <row r="10008" spans="1:123" ht="24" customHeight="1" x14ac:dyDescent="0.2">
      <c r="A10008" s="281"/>
      <c r="B10008" s="91"/>
      <c r="D10008" s="97"/>
      <c r="E10008" s="98"/>
      <c r="G10008" s="282"/>
    </row>
    <row r="10009" spans="1:123" ht="24" customHeight="1" x14ac:dyDescent="0.2">
      <c r="A10009" s="334" t="s">
        <v>507</v>
      </c>
      <c r="B10009" s="335"/>
      <c r="C10009" s="336" t="s">
        <v>0</v>
      </c>
      <c r="D10009" s="336" t="s">
        <v>27</v>
      </c>
      <c r="E10009" s="338" t="s">
        <v>28</v>
      </c>
      <c r="F10009" s="340" t="s">
        <v>29</v>
      </c>
      <c r="G10009" s="340" t="s">
        <v>30</v>
      </c>
    </row>
    <row r="10010" spans="1:123" s="97" customFormat="1" ht="24" customHeight="1" x14ac:dyDescent="0.2">
      <c r="A10010" s="102" t="s">
        <v>508</v>
      </c>
      <c r="B10010" s="102" t="s">
        <v>509</v>
      </c>
      <c r="C10010" s="337"/>
      <c r="D10010" s="337"/>
      <c r="E10010" s="339"/>
      <c r="F10010" s="341"/>
      <c r="G10010" s="341"/>
      <c r="H10010" s="230"/>
      <c r="I10010" s="230"/>
      <c r="J10010" s="230"/>
      <c r="K10010" s="230"/>
      <c r="L10010" s="230"/>
      <c r="M10010" s="230"/>
      <c r="N10010" s="230"/>
      <c r="O10010" s="230"/>
      <c r="P10010" s="230"/>
      <c r="Q10010" s="230"/>
      <c r="R10010" s="230"/>
      <c r="S10010" s="230"/>
      <c r="T10010" s="230"/>
      <c r="U10010" s="230"/>
      <c r="V10010" s="230"/>
      <c r="W10010" s="230"/>
      <c r="X10010" s="230"/>
      <c r="Y10010" s="230"/>
      <c r="Z10010" s="230"/>
      <c r="AA10010" s="230"/>
      <c r="AB10010" s="230"/>
      <c r="AC10010" s="230"/>
      <c r="AD10010" s="230"/>
      <c r="AE10010" s="230"/>
      <c r="AF10010" s="230"/>
      <c r="AG10010" s="230"/>
      <c r="AH10010" s="230"/>
      <c r="AI10010" s="230"/>
      <c r="AJ10010" s="230"/>
      <c r="AK10010" s="230"/>
      <c r="AL10010" s="230"/>
      <c r="AM10010" s="230"/>
      <c r="AN10010" s="230"/>
      <c r="AO10010" s="230"/>
      <c r="AP10010" s="230"/>
      <c r="AQ10010" s="230"/>
      <c r="AR10010" s="230"/>
      <c r="AS10010" s="230"/>
      <c r="AT10010" s="230"/>
      <c r="AU10010" s="230"/>
      <c r="AV10010" s="230"/>
      <c r="AW10010" s="230"/>
      <c r="AX10010" s="230"/>
      <c r="AY10010" s="230"/>
      <c r="AZ10010" s="230"/>
      <c r="BA10010" s="230"/>
      <c r="BB10010" s="230"/>
      <c r="BC10010" s="230"/>
      <c r="BD10010" s="230"/>
      <c r="BE10010" s="230"/>
      <c r="BF10010" s="230"/>
      <c r="BG10010" s="230"/>
      <c r="BH10010" s="230"/>
      <c r="BI10010" s="230"/>
      <c r="BJ10010" s="230"/>
      <c r="BK10010" s="230"/>
      <c r="BL10010" s="230"/>
      <c r="BM10010" s="230"/>
      <c r="BN10010" s="230"/>
      <c r="BO10010" s="230"/>
      <c r="BP10010" s="230"/>
      <c r="BQ10010" s="230"/>
      <c r="BR10010" s="230"/>
      <c r="BS10010" s="230"/>
      <c r="BT10010" s="230"/>
      <c r="BU10010" s="230"/>
      <c r="BV10010" s="230"/>
      <c r="BW10010" s="230"/>
      <c r="BX10010" s="230"/>
      <c r="BY10010" s="230"/>
      <c r="BZ10010" s="230"/>
      <c r="CA10010" s="230"/>
      <c r="CB10010" s="230"/>
      <c r="CC10010" s="230"/>
      <c r="CD10010" s="230"/>
      <c r="CE10010" s="230"/>
      <c r="CF10010" s="230"/>
      <c r="CG10010" s="230"/>
      <c r="CH10010" s="230"/>
      <c r="CI10010" s="230"/>
      <c r="CJ10010" s="230"/>
      <c r="CK10010" s="230"/>
      <c r="CL10010" s="230"/>
      <c r="CM10010" s="230"/>
      <c r="CN10010" s="230"/>
      <c r="CO10010" s="230"/>
      <c r="CP10010" s="230"/>
      <c r="CQ10010" s="230"/>
      <c r="CR10010" s="230"/>
      <c r="CS10010" s="230"/>
      <c r="CT10010" s="230"/>
      <c r="CU10010" s="230"/>
      <c r="CV10010" s="230"/>
      <c r="CW10010" s="230"/>
      <c r="CX10010" s="230"/>
      <c r="CY10010" s="230"/>
      <c r="CZ10010" s="230"/>
      <c r="DA10010" s="230"/>
      <c r="DB10010" s="230"/>
      <c r="DC10010" s="230"/>
      <c r="DD10010" s="230"/>
      <c r="DE10010" s="230"/>
      <c r="DF10010" s="230"/>
      <c r="DG10010" s="230"/>
      <c r="DH10010" s="230"/>
      <c r="DI10010" s="230"/>
      <c r="DJ10010" s="230"/>
      <c r="DK10010" s="230"/>
      <c r="DL10010" s="230"/>
      <c r="DM10010" s="230"/>
      <c r="DN10010" s="230"/>
      <c r="DO10010" s="230"/>
      <c r="DP10010" s="230"/>
      <c r="DQ10010" s="230"/>
      <c r="DR10010" s="230"/>
      <c r="DS10010" s="230"/>
    </row>
    <row r="10011" spans="1:123" ht="24" customHeight="1" x14ac:dyDescent="0.2">
      <c r="A10011" s="284"/>
      <c r="B10011" s="103"/>
      <c r="C10011" s="143" t="s">
        <v>604</v>
      </c>
      <c r="D10011" s="104"/>
      <c r="E10011" s="105"/>
      <c r="F10011" s="106"/>
      <c r="G10011" s="285"/>
    </row>
    <row r="10012" spans="1:123" s="229" customFormat="1" ht="24" customHeight="1" x14ac:dyDescent="0.2">
      <c r="A10012" s="224" t="str">
        <f t="shared" ref="A10012:A10025" si="3001">IFERROR(VLOOKUP(C10012,Tabla_Insumos,4,FALSE),"")</f>
        <v/>
      </c>
      <c r="B10012" s="222" t="str">
        <f>IFERROR(VLOOKUP(C10012,Tabla_Insumos,5,FALSE),"")</f>
        <v/>
      </c>
      <c r="C10012" s="223"/>
      <c r="D10012" s="224" t="str">
        <f t="shared" ref="D10012:D10025" si="3002">IFERROR(VLOOKUP(C10012,Tabla_Insumos,2,FALSE),"")</f>
        <v/>
      </c>
      <c r="E10012" s="225"/>
      <c r="F10012" s="226">
        <f t="shared" ref="F10012:F10025" si="3003">IFERROR(VLOOKUP(C10012,Tabla_Insumos,3,FALSE),0)</f>
        <v>0</v>
      </c>
      <c r="G10012" s="286">
        <f>ROUND(E10012*F10012,2)</f>
        <v>0</v>
      </c>
    </row>
    <row r="10013" spans="1:123" s="229" customFormat="1" ht="24" customHeight="1" x14ac:dyDescent="0.2">
      <c r="A10013" s="224" t="str">
        <f t="shared" si="3001"/>
        <v/>
      </c>
      <c r="B10013" s="222" t="str">
        <f t="shared" ref="B10013:B10025" si="3004">IFERROR(VLOOKUP(C10013,Tabla_Insumos,5,FALSE),"")</f>
        <v/>
      </c>
      <c r="C10013" s="223"/>
      <c r="D10013" s="224" t="str">
        <f t="shared" si="3002"/>
        <v/>
      </c>
      <c r="E10013" s="225"/>
      <c r="F10013" s="226">
        <f t="shared" si="3003"/>
        <v>0</v>
      </c>
      <c r="G10013" s="286">
        <f t="shared" ref="G10013:G10025" si="3005">ROUND(E10013*F10013,2)</f>
        <v>0</v>
      </c>
    </row>
    <row r="10014" spans="1:123" s="229" customFormat="1" ht="24" customHeight="1" x14ac:dyDescent="0.2">
      <c r="A10014" s="224" t="str">
        <f t="shared" si="3001"/>
        <v/>
      </c>
      <c r="B10014" s="222" t="str">
        <f t="shared" si="3004"/>
        <v/>
      </c>
      <c r="C10014" s="223"/>
      <c r="D10014" s="224" t="str">
        <f t="shared" si="3002"/>
        <v/>
      </c>
      <c r="E10014" s="225"/>
      <c r="F10014" s="226">
        <f t="shared" si="3003"/>
        <v>0</v>
      </c>
      <c r="G10014" s="286">
        <f t="shared" si="3005"/>
        <v>0</v>
      </c>
    </row>
    <row r="10015" spans="1:123" s="229" customFormat="1" ht="24" customHeight="1" x14ac:dyDescent="0.2">
      <c r="A10015" s="224" t="str">
        <f t="shared" si="3001"/>
        <v/>
      </c>
      <c r="B10015" s="222" t="str">
        <f t="shared" si="3004"/>
        <v/>
      </c>
      <c r="C10015" s="223"/>
      <c r="D10015" s="224" t="str">
        <f t="shared" si="3002"/>
        <v/>
      </c>
      <c r="E10015" s="225"/>
      <c r="F10015" s="226">
        <f t="shared" si="3003"/>
        <v>0</v>
      </c>
      <c r="G10015" s="286">
        <f t="shared" si="3005"/>
        <v>0</v>
      </c>
    </row>
    <row r="10016" spans="1:123" s="229" customFormat="1" ht="24" customHeight="1" x14ac:dyDescent="0.2">
      <c r="A10016" s="224" t="str">
        <f t="shared" si="3001"/>
        <v/>
      </c>
      <c r="B10016" s="222" t="str">
        <f t="shared" si="3004"/>
        <v/>
      </c>
      <c r="C10016" s="223"/>
      <c r="D10016" s="224" t="str">
        <f t="shared" si="3002"/>
        <v/>
      </c>
      <c r="E10016" s="225"/>
      <c r="F10016" s="226">
        <f t="shared" si="3003"/>
        <v>0</v>
      </c>
      <c r="G10016" s="286">
        <f t="shared" si="3005"/>
        <v>0</v>
      </c>
    </row>
    <row r="10017" spans="1:7" s="229" customFormat="1" ht="24" customHeight="1" x14ac:dyDescent="0.2">
      <c r="A10017" s="224" t="str">
        <f t="shared" si="3001"/>
        <v/>
      </c>
      <c r="B10017" s="222" t="str">
        <f t="shared" si="3004"/>
        <v/>
      </c>
      <c r="C10017" s="223"/>
      <c r="D10017" s="224" t="str">
        <f t="shared" si="3002"/>
        <v/>
      </c>
      <c r="E10017" s="225"/>
      <c r="F10017" s="226">
        <f t="shared" si="3003"/>
        <v>0</v>
      </c>
      <c r="G10017" s="286">
        <f t="shared" si="3005"/>
        <v>0</v>
      </c>
    </row>
    <row r="10018" spans="1:7" s="229" customFormat="1" ht="24" customHeight="1" x14ac:dyDescent="0.2">
      <c r="A10018" s="224" t="str">
        <f t="shared" si="3001"/>
        <v/>
      </c>
      <c r="B10018" s="222" t="str">
        <f t="shared" si="3004"/>
        <v/>
      </c>
      <c r="C10018" s="223"/>
      <c r="D10018" s="224" t="str">
        <f t="shared" si="3002"/>
        <v/>
      </c>
      <c r="E10018" s="225"/>
      <c r="F10018" s="226">
        <f t="shared" si="3003"/>
        <v>0</v>
      </c>
      <c r="G10018" s="286">
        <f t="shared" si="3005"/>
        <v>0</v>
      </c>
    </row>
    <row r="10019" spans="1:7" s="229" customFormat="1" ht="24" customHeight="1" x14ac:dyDescent="0.2">
      <c r="A10019" s="224" t="str">
        <f t="shared" si="3001"/>
        <v/>
      </c>
      <c r="B10019" s="222" t="str">
        <f t="shared" si="3004"/>
        <v/>
      </c>
      <c r="C10019" s="223"/>
      <c r="D10019" s="224" t="str">
        <f t="shared" si="3002"/>
        <v/>
      </c>
      <c r="E10019" s="225"/>
      <c r="F10019" s="226">
        <f t="shared" si="3003"/>
        <v>0</v>
      </c>
      <c r="G10019" s="286">
        <f t="shared" si="3005"/>
        <v>0</v>
      </c>
    </row>
    <row r="10020" spans="1:7" s="229" customFormat="1" ht="24" customHeight="1" x14ac:dyDescent="0.2">
      <c r="A10020" s="224" t="str">
        <f t="shared" si="3001"/>
        <v/>
      </c>
      <c r="B10020" s="222" t="str">
        <f t="shared" si="3004"/>
        <v/>
      </c>
      <c r="C10020" s="223"/>
      <c r="D10020" s="224" t="str">
        <f t="shared" si="3002"/>
        <v/>
      </c>
      <c r="E10020" s="225"/>
      <c r="F10020" s="226">
        <f t="shared" si="3003"/>
        <v>0</v>
      </c>
      <c r="G10020" s="286">
        <f t="shared" si="3005"/>
        <v>0</v>
      </c>
    </row>
    <row r="10021" spans="1:7" s="229" customFormat="1" ht="24" customHeight="1" x14ac:dyDescent="0.2">
      <c r="A10021" s="224" t="str">
        <f t="shared" si="3001"/>
        <v/>
      </c>
      <c r="B10021" s="222" t="str">
        <f t="shared" si="3004"/>
        <v/>
      </c>
      <c r="C10021" s="223"/>
      <c r="D10021" s="224" t="str">
        <f t="shared" si="3002"/>
        <v/>
      </c>
      <c r="E10021" s="225"/>
      <c r="F10021" s="226">
        <f t="shared" si="3003"/>
        <v>0</v>
      </c>
      <c r="G10021" s="286">
        <f t="shared" si="3005"/>
        <v>0</v>
      </c>
    </row>
    <row r="10022" spans="1:7" s="229" customFormat="1" ht="24" customHeight="1" x14ac:dyDescent="0.2">
      <c r="A10022" s="224" t="str">
        <f t="shared" si="3001"/>
        <v/>
      </c>
      <c r="B10022" s="222" t="str">
        <f t="shared" si="3004"/>
        <v/>
      </c>
      <c r="C10022" s="223"/>
      <c r="D10022" s="224" t="str">
        <f t="shared" si="3002"/>
        <v/>
      </c>
      <c r="E10022" s="225"/>
      <c r="F10022" s="226">
        <f t="shared" si="3003"/>
        <v>0</v>
      </c>
      <c r="G10022" s="286">
        <f t="shared" si="3005"/>
        <v>0</v>
      </c>
    </row>
    <row r="10023" spans="1:7" s="229" customFormat="1" ht="24" customHeight="1" x14ac:dyDescent="0.2">
      <c r="A10023" s="224" t="str">
        <f t="shared" si="3001"/>
        <v/>
      </c>
      <c r="B10023" s="222" t="str">
        <f t="shared" si="3004"/>
        <v/>
      </c>
      <c r="C10023" s="223"/>
      <c r="D10023" s="224" t="str">
        <f t="shared" si="3002"/>
        <v/>
      </c>
      <c r="E10023" s="225"/>
      <c r="F10023" s="226">
        <f t="shared" si="3003"/>
        <v>0</v>
      </c>
      <c r="G10023" s="286">
        <f t="shared" si="3005"/>
        <v>0</v>
      </c>
    </row>
    <row r="10024" spans="1:7" s="229" customFormat="1" ht="24" customHeight="1" x14ac:dyDescent="0.2">
      <c r="A10024" s="224" t="str">
        <f t="shared" si="3001"/>
        <v/>
      </c>
      <c r="B10024" s="222" t="str">
        <f t="shared" si="3004"/>
        <v/>
      </c>
      <c r="C10024" s="223"/>
      <c r="D10024" s="224" t="str">
        <f t="shared" si="3002"/>
        <v/>
      </c>
      <c r="E10024" s="225"/>
      <c r="F10024" s="226">
        <f t="shared" si="3003"/>
        <v>0</v>
      </c>
      <c r="G10024" s="286">
        <f t="shared" si="3005"/>
        <v>0</v>
      </c>
    </row>
    <row r="10025" spans="1:7" s="229" customFormat="1" ht="24" customHeight="1" x14ac:dyDescent="0.2">
      <c r="A10025" s="224" t="str">
        <f t="shared" si="3001"/>
        <v/>
      </c>
      <c r="B10025" s="222" t="str">
        <f t="shared" si="3004"/>
        <v/>
      </c>
      <c r="C10025" s="223"/>
      <c r="D10025" s="224" t="str">
        <f t="shared" si="3002"/>
        <v/>
      </c>
      <c r="E10025" s="225"/>
      <c r="F10025" s="227">
        <f t="shared" si="3003"/>
        <v>0</v>
      </c>
      <c r="G10025" s="286">
        <f t="shared" si="3005"/>
        <v>0</v>
      </c>
    </row>
    <row r="10026" spans="1:7" ht="24" customHeight="1" x14ac:dyDescent="0.2">
      <c r="A10026" s="287"/>
      <c r="D10026" s="97"/>
      <c r="E10026" s="98"/>
      <c r="F10026" s="273" t="s">
        <v>31</v>
      </c>
      <c r="G10026" s="288">
        <f>SUBTOTAL(9,G10012:G10025)</f>
        <v>0</v>
      </c>
    </row>
    <row r="10027" spans="1:7" ht="24" customHeight="1" x14ac:dyDescent="0.2">
      <c r="A10027" s="287"/>
      <c r="C10027" s="107" t="s">
        <v>605</v>
      </c>
      <c r="D10027" s="97"/>
      <c r="E10027" s="98"/>
      <c r="G10027" s="289"/>
    </row>
    <row r="10028" spans="1:7" s="229" customFormat="1" ht="24" customHeight="1" x14ac:dyDescent="0.2">
      <c r="A10028" s="224" t="str">
        <f t="shared" ref="A10028:A10035" si="3006">IFERROR(VLOOKUP(C10028,Tabla_Insumos,4,FALSE),"")</f>
        <v/>
      </c>
      <c r="B10028" s="222">
        <f t="shared" ref="B10028:B10035" si="3007">IFERROR(VLOOKUP(A10028,Tabla_Indices,5,FALSE),"")</f>
        <v>0</v>
      </c>
      <c r="C10028" s="223"/>
      <c r="D10028" s="224" t="str">
        <f t="shared" ref="D10028:D10035" si="3008">IFERROR(VLOOKUP(C10028,Tabla_Insumos,2,FALSE),"")</f>
        <v/>
      </c>
      <c r="E10028" s="225"/>
      <c r="F10028" s="228">
        <f t="shared" ref="F10028:F10035" si="3009">IFERROR(VLOOKUP(C10028,Tabla_Insumos,3,FALSE),0)</f>
        <v>0</v>
      </c>
      <c r="G10028" s="286">
        <f>ROUND(E10028*F10028,2)</f>
        <v>0</v>
      </c>
    </row>
    <row r="10029" spans="1:7" s="229" customFormat="1" ht="24" customHeight="1" x14ac:dyDescent="0.2">
      <c r="A10029" s="224" t="str">
        <f t="shared" si="3006"/>
        <v/>
      </c>
      <c r="B10029" s="222">
        <f t="shared" si="3007"/>
        <v>0</v>
      </c>
      <c r="C10029" s="223"/>
      <c r="D10029" s="224" t="str">
        <f t="shared" si="3008"/>
        <v/>
      </c>
      <c r="E10029" s="225"/>
      <c r="F10029" s="228">
        <f t="shared" si="3009"/>
        <v>0</v>
      </c>
      <c r="G10029" s="286">
        <f>ROUND(E10029*F10029,2)</f>
        <v>0</v>
      </c>
    </row>
    <row r="10030" spans="1:7" s="229" customFormat="1" ht="24" customHeight="1" x14ac:dyDescent="0.2">
      <c r="A10030" s="224" t="str">
        <f t="shared" si="3006"/>
        <v/>
      </c>
      <c r="B10030" s="222">
        <f t="shared" si="3007"/>
        <v>0</v>
      </c>
      <c r="C10030" s="223"/>
      <c r="D10030" s="224" t="str">
        <f t="shared" si="3008"/>
        <v/>
      </c>
      <c r="E10030" s="225"/>
      <c r="F10030" s="228">
        <f t="shared" si="3009"/>
        <v>0</v>
      </c>
      <c r="G10030" s="286">
        <f t="shared" ref="G10030:G10035" si="3010">ROUND(E10030*F10030,2)</f>
        <v>0</v>
      </c>
    </row>
    <row r="10031" spans="1:7" s="229" customFormat="1" ht="24" customHeight="1" x14ac:dyDescent="0.2">
      <c r="A10031" s="224" t="str">
        <f t="shared" si="3006"/>
        <v/>
      </c>
      <c r="B10031" s="222">
        <f t="shared" si="3007"/>
        <v>0</v>
      </c>
      <c r="C10031" s="223"/>
      <c r="D10031" s="224" t="str">
        <f t="shared" si="3008"/>
        <v/>
      </c>
      <c r="E10031" s="225"/>
      <c r="F10031" s="228">
        <f t="shared" si="3009"/>
        <v>0</v>
      </c>
      <c r="G10031" s="286">
        <f t="shared" si="3010"/>
        <v>0</v>
      </c>
    </row>
    <row r="10032" spans="1:7" s="229" customFormat="1" ht="24" customHeight="1" x14ac:dyDescent="0.2">
      <c r="A10032" s="224" t="str">
        <f t="shared" si="3006"/>
        <v/>
      </c>
      <c r="B10032" s="222">
        <f t="shared" si="3007"/>
        <v>0</v>
      </c>
      <c r="C10032" s="223"/>
      <c r="D10032" s="224" t="str">
        <f t="shared" si="3008"/>
        <v/>
      </c>
      <c r="E10032" s="225"/>
      <c r="F10032" s="226">
        <f t="shared" si="3009"/>
        <v>0</v>
      </c>
      <c r="G10032" s="286">
        <f t="shared" si="3010"/>
        <v>0</v>
      </c>
    </row>
    <row r="10033" spans="1:7" s="229" customFormat="1" ht="24" customHeight="1" x14ac:dyDescent="0.2">
      <c r="A10033" s="224" t="str">
        <f t="shared" si="3006"/>
        <v/>
      </c>
      <c r="B10033" s="222">
        <f t="shared" si="3007"/>
        <v>0</v>
      </c>
      <c r="C10033" s="223"/>
      <c r="D10033" s="224" t="str">
        <f t="shared" si="3008"/>
        <v/>
      </c>
      <c r="E10033" s="225"/>
      <c r="F10033" s="226">
        <f t="shared" si="3009"/>
        <v>0</v>
      </c>
      <c r="G10033" s="286">
        <f t="shared" si="3010"/>
        <v>0</v>
      </c>
    </row>
    <row r="10034" spans="1:7" s="229" customFormat="1" ht="24" customHeight="1" x14ac:dyDescent="0.2">
      <c r="A10034" s="224" t="str">
        <f t="shared" si="3006"/>
        <v/>
      </c>
      <c r="B10034" s="222">
        <f t="shared" si="3007"/>
        <v>0</v>
      </c>
      <c r="C10034" s="223"/>
      <c r="D10034" s="224" t="str">
        <f t="shared" si="3008"/>
        <v/>
      </c>
      <c r="E10034" s="225"/>
      <c r="F10034" s="226">
        <f t="shared" si="3009"/>
        <v>0</v>
      </c>
      <c r="G10034" s="286">
        <f t="shared" si="3010"/>
        <v>0</v>
      </c>
    </row>
    <row r="10035" spans="1:7" s="229" customFormat="1" ht="24" customHeight="1" x14ac:dyDescent="0.2">
      <c r="A10035" s="224" t="str">
        <f t="shared" si="3006"/>
        <v/>
      </c>
      <c r="B10035" s="222">
        <f t="shared" si="3007"/>
        <v>0</v>
      </c>
      <c r="C10035" s="223"/>
      <c r="D10035" s="224" t="str">
        <f t="shared" si="3008"/>
        <v/>
      </c>
      <c r="E10035" s="225"/>
      <c r="F10035" s="226">
        <f t="shared" si="3009"/>
        <v>0</v>
      </c>
      <c r="G10035" s="286">
        <f t="shared" si="3010"/>
        <v>0</v>
      </c>
    </row>
    <row r="10036" spans="1:7" ht="24" customHeight="1" x14ac:dyDescent="0.2">
      <c r="A10036" s="287"/>
      <c r="D10036" s="97"/>
      <c r="E10036" s="98"/>
      <c r="F10036" s="273" t="s">
        <v>32</v>
      </c>
      <c r="G10036" s="288">
        <f>SUBTOTAL(9,G10028:G10035)</f>
        <v>0</v>
      </c>
    </row>
    <row r="10037" spans="1:7" ht="24" customHeight="1" x14ac:dyDescent="0.2">
      <c r="A10037" s="287"/>
      <c r="C10037" s="107" t="s">
        <v>606</v>
      </c>
      <c r="D10037" s="97"/>
      <c r="E10037" s="98"/>
      <c r="G10037" s="289"/>
    </row>
    <row r="10038" spans="1:7" s="229" customFormat="1" ht="24" customHeight="1" x14ac:dyDescent="0.2">
      <c r="A10038" s="224" t="str">
        <f t="shared" ref="A10038:A10046" si="3011">IFERROR(VLOOKUP(C10038,Tabla_Insumos,4,FALSE),"")</f>
        <v/>
      </c>
      <c r="B10038" s="222" t="str">
        <f t="shared" ref="B10038:B10046" si="3012">IFERROR(VLOOKUP(C10038,Tabla_Insumos,5,FALSE),"")</f>
        <v/>
      </c>
      <c r="C10038" s="223"/>
      <c r="D10038" s="224" t="str">
        <f t="shared" ref="D10038:D10046" si="3013">IFERROR(VLOOKUP(C10038,Tabla_Insumos,2,FALSE),"")</f>
        <v/>
      </c>
      <c r="E10038" s="225"/>
      <c r="F10038" s="226">
        <f t="shared" ref="F10038:F10046" si="3014">IFERROR(VLOOKUP(C10038,Tabla_Insumos,3,FALSE),0)</f>
        <v>0</v>
      </c>
      <c r="G10038" s="286">
        <f t="shared" ref="G10038:G10046" si="3015">ROUND(E10038*F10038,2)</f>
        <v>0</v>
      </c>
    </row>
    <row r="10039" spans="1:7" s="229" customFormat="1" ht="24" customHeight="1" x14ac:dyDescent="0.2">
      <c r="A10039" s="224" t="str">
        <f t="shared" si="3011"/>
        <v/>
      </c>
      <c r="B10039" s="222" t="str">
        <f t="shared" si="3012"/>
        <v/>
      </c>
      <c r="C10039" s="223"/>
      <c r="D10039" s="224" t="str">
        <f t="shared" si="3013"/>
        <v/>
      </c>
      <c r="E10039" s="225"/>
      <c r="F10039" s="226">
        <f t="shared" si="3014"/>
        <v>0</v>
      </c>
      <c r="G10039" s="286">
        <f t="shared" si="3015"/>
        <v>0</v>
      </c>
    </row>
    <row r="10040" spans="1:7" s="229" customFormat="1" ht="24" customHeight="1" x14ac:dyDescent="0.2">
      <c r="A10040" s="224" t="str">
        <f t="shared" si="3011"/>
        <v/>
      </c>
      <c r="B10040" s="222" t="str">
        <f t="shared" si="3012"/>
        <v/>
      </c>
      <c r="C10040" s="223"/>
      <c r="D10040" s="224" t="str">
        <f t="shared" si="3013"/>
        <v/>
      </c>
      <c r="E10040" s="225"/>
      <c r="F10040" s="226">
        <f t="shared" si="3014"/>
        <v>0</v>
      </c>
      <c r="G10040" s="286">
        <f t="shared" si="3015"/>
        <v>0</v>
      </c>
    </row>
    <row r="10041" spans="1:7" s="229" customFormat="1" ht="24" customHeight="1" x14ac:dyDescent="0.2">
      <c r="A10041" s="224" t="str">
        <f t="shared" si="3011"/>
        <v/>
      </c>
      <c r="B10041" s="222" t="str">
        <f t="shared" si="3012"/>
        <v/>
      </c>
      <c r="C10041" s="223"/>
      <c r="D10041" s="224" t="str">
        <f t="shared" si="3013"/>
        <v/>
      </c>
      <c r="E10041" s="225"/>
      <c r="F10041" s="226">
        <f t="shared" si="3014"/>
        <v>0</v>
      </c>
      <c r="G10041" s="286">
        <f t="shared" si="3015"/>
        <v>0</v>
      </c>
    </row>
    <row r="10042" spans="1:7" s="229" customFormat="1" ht="24" customHeight="1" x14ac:dyDescent="0.2">
      <c r="A10042" s="224" t="str">
        <f t="shared" si="3011"/>
        <v/>
      </c>
      <c r="B10042" s="222" t="str">
        <f t="shared" si="3012"/>
        <v/>
      </c>
      <c r="C10042" s="223"/>
      <c r="D10042" s="224" t="str">
        <f t="shared" si="3013"/>
        <v/>
      </c>
      <c r="E10042" s="225"/>
      <c r="F10042" s="226">
        <f t="shared" si="3014"/>
        <v>0</v>
      </c>
      <c r="G10042" s="286">
        <f t="shared" si="3015"/>
        <v>0</v>
      </c>
    </row>
    <row r="10043" spans="1:7" s="229" customFormat="1" ht="24" customHeight="1" x14ac:dyDescent="0.2">
      <c r="A10043" s="224" t="str">
        <f t="shared" si="3011"/>
        <v/>
      </c>
      <c r="B10043" s="222" t="str">
        <f t="shared" si="3012"/>
        <v/>
      </c>
      <c r="C10043" s="223"/>
      <c r="D10043" s="224" t="str">
        <f t="shared" si="3013"/>
        <v/>
      </c>
      <c r="E10043" s="225"/>
      <c r="F10043" s="226">
        <f t="shared" si="3014"/>
        <v>0</v>
      </c>
      <c r="G10043" s="286">
        <f t="shared" si="3015"/>
        <v>0</v>
      </c>
    </row>
    <row r="10044" spans="1:7" s="229" customFormat="1" ht="24" customHeight="1" x14ac:dyDescent="0.2">
      <c r="A10044" s="224" t="str">
        <f t="shared" si="3011"/>
        <v/>
      </c>
      <c r="B10044" s="222" t="str">
        <f t="shared" si="3012"/>
        <v/>
      </c>
      <c r="C10044" s="223"/>
      <c r="D10044" s="224" t="str">
        <f t="shared" si="3013"/>
        <v/>
      </c>
      <c r="E10044" s="225"/>
      <c r="F10044" s="226">
        <f t="shared" si="3014"/>
        <v>0</v>
      </c>
      <c r="G10044" s="286">
        <f t="shared" si="3015"/>
        <v>0</v>
      </c>
    </row>
    <row r="10045" spans="1:7" s="229" customFormat="1" ht="24" customHeight="1" x14ac:dyDescent="0.2">
      <c r="A10045" s="224" t="str">
        <f t="shared" si="3011"/>
        <v/>
      </c>
      <c r="B10045" s="222" t="str">
        <f t="shared" si="3012"/>
        <v/>
      </c>
      <c r="C10045" s="223"/>
      <c r="D10045" s="224" t="str">
        <f t="shared" si="3013"/>
        <v/>
      </c>
      <c r="E10045" s="225"/>
      <c r="F10045" s="226">
        <f t="shared" si="3014"/>
        <v>0</v>
      </c>
      <c r="G10045" s="286">
        <f t="shared" si="3015"/>
        <v>0</v>
      </c>
    </row>
    <row r="10046" spans="1:7" s="229" customFormat="1" ht="24" customHeight="1" x14ac:dyDescent="0.2">
      <c r="A10046" s="224" t="str">
        <f t="shared" si="3011"/>
        <v/>
      </c>
      <c r="B10046" s="222" t="str">
        <f t="shared" si="3012"/>
        <v/>
      </c>
      <c r="C10046" s="223"/>
      <c r="D10046" s="224" t="str">
        <f t="shared" si="3013"/>
        <v/>
      </c>
      <c r="E10046" s="225"/>
      <c r="F10046" s="226">
        <f t="shared" si="3014"/>
        <v>0</v>
      </c>
      <c r="G10046" s="286">
        <f t="shared" si="3015"/>
        <v>0</v>
      </c>
    </row>
    <row r="10047" spans="1:7" ht="24" customHeight="1" x14ac:dyDescent="0.2">
      <c r="A10047" s="290"/>
      <c r="B10047" s="97"/>
      <c r="D10047" s="97"/>
      <c r="E10047" s="98"/>
      <c r="F10047" s="273" t="s">
        <v>33</v>
      </c>
      <c r="G10047" s="288">
        <f>SUBTOTAL(9,G10038:G10046)</f>
        <v>0</v>
      </c>
    </row>
    <row r="10048" spans="1:7" ht="24" customHeight="1" x14ac:dyDescent="0.2">
      <c r="A10048" s="291"/>
      <c r="B10048" s="97"/>
      <c r="D10048" s="97"/>
      <c r="E10048" s="98"/>
      <c r="G10048" s="289"/>
    </row>
    <row r="10049" spans="1:123" ht="24" customHeight="1" x14ac:dyDescent="0.2">
      <c r="A10049" s="292" t="str">
        <f>B10007</f>
        <v/>
      </c>
      <c r="B10049" s="293" t="str">
        <f>C10007</f>
        <v/>
      </c>
      <c r="C10049" s="104"/>
      <c r="D10049" s="104" t="s">
        <v>34</v>
      </c>
      <c r="E10049" s="105"/>
      <c r="F10049" s="295" t="s">
        <v>35</v>
      </c>
      <c r="G10049" s="294">
        <f>SUBTOTAL(9,G10012:G10048)</f>
        <v>0</v>
      </c>
    </row>
    <row r="10051" spans="1:123" ht="24" customHeight="1" x14ac:dyDescent="0.2">
      <c r="A10051" s="274" t="s">
        <v>37</v>
      </c>
      <c r="B10051" s="275"/>
      <c r="C10051" s="275"/>
      <c r="D10051" s="275"/>
      <c r="E10051" s="275"/>
      <c r="F10051" s="275"/>
      <c r="G10051" s="276"/>
    </row>
    <row r="10052" spans="1:123" ht="24" customHeight="1" x14ac:dyDescent="0.2">
      <c r="A10052" s="277" t="s">
        <v>602</v>
      </c>
      <c r="B10052" s="93" t="str">
        <f>Comitente</f>
        <v>DIRECCION PROVINCIAL DE ESPACIOS VERDES</v>
      </c>
      <c r="C10052" s="89"/>
      <c r="D10052" s="94"/>
      <c r="E10052" s="94"/>
      <c r="F10052" s="95"/>
      <c r="G10052" s="278"/>
    </row>
    <row r="10053" spans="1:123" ht="24" customHeight="1" x14ac:dyDescent="0.2">
      <c r="A10053" s="277" t="s">
        <v>603</v>
      </c>
      <c r="B10053" s="93">
        <f>Contratista</f>
        <v>0</v>
      </c>
      <c r="C10053" s="90"/>
      <c r="D10053" s="90"/>
      <c r="E10053" s="90"/>
      <c r="F10053" s="96"/>
      <c r="G10053" s="279"/>
    </row>
    <row r="10054" spans="1:123" ht="24" customHeight="1" x14ac:dyDescent="0.2">
      <c r="A10054" s="277" t="s">
        <v>24</v>
      </c>
      <c r="B10054" s="93" t="str">
        <f>Obra</f>
        <v>EXTRACCION DE MANGRULLO EXISTENTE, PROVISION DE NUEVO MANGRULLO Y REFUNCIONALIZACION DE JUEGOS DE NIÑOS EN PARQUE DE MAYO</v>
      </c>
      <c r="C10054" s="90"/>
      <c r="D10054" s="90"/>
      <c r="E10054" s="90"/>
      <c r="F10054" s="96" t="s">
        <v>38</v>
      </c>
      <c r="G10054" s="280">
        <f>Fecha_Base</f>
        <v>44865</v>
      </c>
    </row>
    <row r="10055" spans="1:123" ht="24" customHeight="1" x14ac:dyDescent="0.2">
      <c r="A10055" s="281" t="s">
        <v>601</v>
      </c>
      <c r="B10055" s="91" t="str">
        <f>Ubicación</f>
        <v>CAPITAL</v>
      </c>
      <c r="C10055" s="91"/>
      <c r="D10055" s="97"/>
      <c r="E10055" s="98"/>
      <c r="G10055" s="282"/>
    </row>
    <row r="10056" spans="1:123" ht="24" customHeight="1" x14ac:dyDescent="0.2">
      <c r="A10056" s="281" t="s">
        <v>39</v>
      </c>
      <c r="B10056" s="100" t="str">
        <f>IFERROR(VALUE(LEFT(B10057,FIND(".",B10057)-1)),"")</f>
        <v/>
      </c>
      <c r="C10056" s="92" t="str">
        <f>IFERROR(VLOOKUP(B10056,Tabla_CyP,2,FALSE),"")</f>
        <v/>
      </c>
      <c r="E10056" s="98"/>
      <c r="G10056" s="282"/>
    </row>
    <row r="10057" spans="1:123" ht="24" customHeight="1" x14ac:dyDescent="0.2">
      <c r="A10057" s="281" t="s">
        <v>25</v>
      </c>
      <c r="B10057" s="101" t="str">
        <f>IFERROR(VLOOKUP(COUNTIF($A$1:A10057,"ANALISIS DE PRECIOS"),Tabla_NumeroItem,2,FALSE),"")</f>
        <v/>
      </c>
      <c r="C10057" s="92" t="str">
        <f>IFERROR(VLOOKUP(B10057,Tabla_CyP,2,FALSE),"")</f>
        <v/>
      </c>
      <c r="D10057" s="97"/>
      <c r="E10057" s="98"/>
      <c r="F10057" s="96" t="s">
        <v>26</v>
      </c>
      <c r="G10057" s="283" t="str">
        <f>IFERROR(VLOOKUP(B10057,Tabla_CyP,4,FALSE),"")</f>
        <v/>
      </c>
    </row>
    <row r="10058" spans="1:123" ht="24" customHeight="1" x14ac:dyDescent="0.2">
      <c r="A10058" s="281"/>
      <c r="B10058" s="91"/>
      <c r="D10058" s="97"/>
      <c r="E10058" s="98"/>
      <c r="G10058" s="282"/>
    </row>
    <row r="10059" spans="1:123" ht="24" customHeight="1" x14ac:dyDescent="0.2">
      <c r="A10059" s="334" t="s">
        <v>507</v>
      </c>
      <c r="B10059" s="335"/>
      <c r="C10059" s="336" t="s">
        <v>0</v>
      </c>
      <c r="D10059" s="336" t="s">
        <v>27</v>
      </c>
      <c r="E10059" s="338" t="s">
        <v>28</v>
      </c>
      <c r="F10059" s="340" t="s">
        <v>29</v>
      </c>
      <c r="G10059" s="340" t="s">
        <v>30</v>
      </c>
    </row>
    <row r="10060" spans="1:123" s="97" customFormat="1" ht="24" customHeight="1" x14ac:dyDescent="0.2">
      <c r="A10060" s="102" t="s">
        <v>508</v>
      </c>
      <c r="B10060" s="102" t="s">
        <v>509</v>
      </c>
      <c r="C10060" s="337"/>
      <c r="D10060" s="337"/>
      <c r="E10060" s="339"/>
      <c r="F10060" s="341"/>
      <c r="G10060" s="341"/>
      <c r="H10060" s="230"/>
      <c r="I10060" s="230"/>
      <c r="J10060" s="230"/>
      <c r="K10060" s="230"/>
      <c r="L10060" s="230"/>
      <c r="M10060" s="230"/>
      <c r="N10060" s="230"/>
      <c r="O10060" s="230"/>
      <c r="P10060" s="230"/>
      <c r="Q10060" s="230"/>
      <c r="R10060" s="230"/>
      <c r="S10060" s="230"/>
      <c r="T10060" s="230"/>
      <c r="U10060" s="230"/>
      <c r="V10060" s="230"/>
      <c r="W10060" s="230"/>
      <c r="X10060" s="230"/>
      <c r="Y10060" s="230"/>
      <c r="Z10060" s="230"/>
      <c r="AA10060" s="230"/>
      <c r="AB10060" s="230"/>
      <c r="AC10060" s="230"/>
      <c r="AD10060" s="230"/>
      <c r="AE10060" s="230"/>
      <c r="AF10060" s="230"/>
      <c r="AG10060" s="230"/>
      <c r="AH10060" s="230"/>
      <c r="AI10060" s="230"/>
      <c r="AJ10060" s="230"/>
      <c r="AK10060" s="230"/>
      <c r="AL10060" s="230"/>
      <c r="AM10060" s="230"/>
      <c r="AN10060" s="230"/>
      <c r="AO10060" s="230"/>
      <c r="AP10060" s="230"/>
      <c r="AQ10060" s="230"/>
      <c r="AR10060" s="230"/>
      <c r="AS10060" s="230"/>
      <c r="AT10060" s="230"/>
      <c r="AU10060" s="230"/>
      <c r="AV10060" s="230"/>
      <c r="AW10060" s="230"/>
      <c r="AX10060" s="230"/>
      <c r="AY10060" s="230"/>
      <c r="AZ10060" s="230"/>
      <c r="BA10060" s="230"/>
      <c r="BB10060" s="230"/>
      <c r="BC10060" s="230"/>
      <c r="BD10060" s="230"/>
      <c r="BE10060" s="230"/>
      <c r="BF10060" s="230"/>
      <c r="BG10060" s="230"/>
      <c r="BH10060" s="230"/>
      <c r="BI10060" s="230"/>
      <c r="BJ10060" s="230"/>
      <c r="BK10060" s="230"/>
      <c r="BL10060" s="230"/>
      <c r="BM10060" s="230"/>
      <c r="BN10060" s="230"/>
      <c r="BO10060" s="230"/>
      <c r="BP10060" s="230"/>
      <c r="BQ10060" s="230"/>
      <c r="BR10060" s="230"/>
      <c r="BS10060" s="230"/>
      <c r="BT10060" s="230"/>
      <c r="BU10060" s="230"/>
      <c r="BV10060" s="230"/>
      <c r="BW10060" s="230"/>
      <c r="BX10060" s="230"/>
      <c r="BY10060" s="230"/>
      <c r="BZ10060" s="230"/>
      <c r="CA10060" s="230"/>
      <c r="CB10060" s="230"/>
      <c r="CC10060" s="230"/>
      <c r="CD10060" s="230"/>
      <c r="CE10060" s="230"/>
      <c r="CF10060" s="230"/>
      <c r="CG10060" s="230"/>
      <c r="CH10060" s="230"/>
      <c r="CI10060" s="230"/>
      <c r="CJ10060" s="230"/>
      <c r="CK10060" s="230"/>
      <c r="CL10060" s="230"/>
      <c r="CM10060" s="230"/>
      <c r="CN10060" s="230"/>
      <c r="CO10060" s="230"/>
      <c r="CP10060" s="230"/>
      <c r="CQ10060" s="230"/>
      <c r="CR10060" s="230"/>
      <c r="CS10060" s="230"/>
      <c r="CT10060" s="230"/>
      <c r="CU10060" s="230"/>
      <c r="CV10060" s="230"/>
      <c r="CW10060" s="230"/>
      <c r="CX10060" s="230"/>
      <c r="CY10060" s="230"/>
      <c r="CZ10060" s="230"/>
      <c r="DA10060" s="230"/>
      <c r="DB10060" s="230"/>
      <c r="DC10060" s="230"/>
      <c r="DD10060" s="230"/>
      <c r="DE10060" s="230"/>
      <c r="DF10060" s="230"/>
      <c r="DG10060" s="230"/>
      <c r="DH10060" s="230"/>
      <c r="DI10060" s="230"/>
      <c r="DJ10060" s="230"/>
      <c r="DK10060" s="230"/>
      <c r="DL10060" s="230"/>
      <c r="DM10060" s="230"/>
      <c r="DN10060" s="230"/>
      <c r="DO10060" s="230"/>
      <c r="DP10060" s="230"/>
      <c r="DQ10060" s="230"/>
      <c r="DR10060" s="230"/>
      <c r="DS10060" s="230"/>
    </row>
    <row r="10061" spans="1:123" ht="24" customHeight="1" x14ac:dyDescent="0.2">
      <c r="A10061" s="284"/>
      <c r="B10061" s="103"/>
      <c r="C10061" s="143" t="s">
        <v>604</v>
      </c>
      <c r="D10061" s="104"/>
      <c r="E10061" s="105"/>
      <c r="F10061" s="106"/>
      <c r="G10061" s="285"/>
    </row>
    <row r="10062" spans="1:123" s="229" customFormat="1" ht="24" customHeight="1" x14ac:dyDescent="0.2">
      <c r="A10062" s="224" t="str">
        <f t="shared" ref="A10062:A10075" si="3016">IFERROR(VLOOKUP(C10062,Tabla_Insumos,4,FALSE),"")</f>
        <v/>
      </c>
      <c r="B10062" s="222" t="str">
        <f>IFERROR(VLOOKUP(C10062,Tabla_Insumos,5,FALSE),"")</f>
        <v/>
      </c>
      <c r="C10062" s="223"/>
      <c r="D10062" s="224" t="str">
        <f t="shared" ref="D10062:D10075" si="3017">IFERROR(VLOOKUP(C10062,Tabla_Insumos,2,FALSE),"")</f>
        <v/>
      </c>
      <c r="E10062" s="225"/>
      <c r="F10062" s="226">
        <f t="shared" ref="F10062:F10075" si="3018">IFERROR(VLOOKUP(C10062,Tabla_Insumos,3,FALSE),0)</f>
        <v>0</v>
      </c>
      <c r="G10062" s="286">
        <f>ROUND(E10062*F10062,2)</f>
        <v>0</v>
      </c>
    </row>
    <row r="10063" spans="1:123" s="229" customFormat="1" ht="24" customHeight="1" x14ac:dyDescent="0.2">
      <c r="A10063" s="224" t="str">
        <f t="shared" si="3016"/>
        <v/>
      </c>
      <c r="B10063" s="222" t="str">
        <f t="shared" ref="B10063:B10075" si="3019">IFERROR(VLOOKUP(C10063,Tabla_Insumos,5,FALSE),"")</f>
        <v/>
      </c>
      <c r="C10063" s="223"/>
      <c r="D10063" s="224" t="str">
        <f t="shared" si="3017"/>
        <v/>
      </c>
      <c r="E10063" s="225"/>
      <c r="F10063" s="226">
        <f t="shared" si="3018"/>
        <v>0</v>
      </c>
      <c r="G10063" s="286">
        <f t="shared" ref="G10063:G10075" si="3020">ROUND(E10063*F10063,2)</f>
        <v>0</v>
      </c>
    </row>
    <row r="10064" spans="1:123" s="229" customFormat="1" ht="24" customHeight="1" x14ac:dyDescent="0.2">
      <c r="A10064" s="224" t="str">
        <f t="shared" si="3016"/>
        <v/>
      </c>
      <c r="B10064" s="222" t="str">
        <f t="shared" si="3019"/>
        <v/>
      </c>
      <c r="C10064" s="223"/>
      <c r="D10064" s="224" t="str">
        <f t="shared" si="3017"/>
        <v/>
      </c>
      <c r="E10064" s="225"/>
      <c r="F10064" s="226">
        <f t="shared" si="3018"/>
        <v>0</v>
      </c>
      <c r="G10064" s="286">
        <f t="shared" si="3020"/>
        <v>0</v>
      </c>
    </row>
    <row r="10065" spans="1:7" s="229" customFormat="1" ht="24" customHeight="1" x14ac:dyDescent="0.2">
      <c r="A10065" s="224" t="str">
        <f t="shared" si="3016"/>
        <v/>
      </c>
      <c r="B10065" s="222" t="str">
        <f t="shared" si="3019"/>
        <v/>
      </c>
      <c r="C10065" s="223"/>
      <c r="D10065" s="224" t="str">
        <f t="shared" si="3017"/>
        <v/>
      </c>
      <c r="E10065" s="225"/>
      <c r="F10065" s="226">
        <f t="shared" si="3018"/>
        <v>0</v>
      </c>
      <c r="G10065" s="286">
        <f t="shared" si="3020"/>
        <v>0</v>
      </c>
    </row>
    <row r="10066" spans="1:7" s="229" customFormat="1" ht="24" customHeight="1" x14ac:dyDescent="0.2">
      <c r="A10066" s="224" t="str">
        <f t="shared" si="3016"/>
        <v/>
      </c>
      <c r="B10066" s="222" t="str">
        <f t="shared" si="3019"/>
        <v/>
      </c>
      <c r="C10066" s="223"/>
      <c r="D10066" s="224" t="str">
        <f t="shared" si="3017"/>
        <v/>
      </c>
      <c r="E10066" s="225"/>
      <c r="F10066" s="226">
        <f t="shared" si="3018"/>
        <v>0</v>
      </c>
      <c r="G10066" s="286">
        <f t="shared" si="3020"/>
        <v>0</v>
      </c>
    </row>
    <row r="10067" spans="1:7" s="229" customFormat="1" ht="24" customHeight="1" x14ac:dyDescent="0.2">
      <c r="A10067" s="224" t="str">
        <f t="shared" si="3016"/>
        <v/>
      </c>
      <c r="B10067" s="222" t="str">
        <f t="shared" si="3019"/>
        <v/>
      </c>
      <c r="C10067" s="223"/>
      <c r="D10067" s="224" t="str">
        <f t="shared" si="3017"/>
        <v/>
      </c>
      <c r="E10067" s="225"/>
      <c r="F10067" s="226">
        <f t="shared" si="3018"/>
        <v>0</v>
      </c>
      <c r="G10067" s="286">
        <f t="shared" si="3020"/>
        <v>0</v>
      </c>
    </row>
    <row r="10068" spans="1:7" s="229" customFormat="1" ht="24" customHeight="1" x14ac:dyDescent="0.2">
      <c r="A10068" s="224" t="str">
        <f t="shared" si="3016"/>
        <v/>
      </c>
      <c r="B10068" s="222" t="str">
        <f t="shared" si="3019"/>
        <v/>
      </c>
      <c r="C10068" s="223"/>
      <c r="D10068" s="224" t="str">
        <f t="shared" si="3017"/>
        <v/>
      </c>
      <c r="E10068" s="225"/>
      <c r="F10068" s="226">
        <f t="shared" si="3018"/>
        <v>0</v>
      </c>
      <c r="G10068" s="286">
        <f t="shared" si="3020"/>
        <v>0</v>
      </c>
    </row>
    <row r="10069" spans="1:7" s="229" customFormat="1" ht="24" customHeight="1" x14ac:dyDescent="0.2">
      <c r="A10069" s="224" t="str">
        <f t="shared" si="3016"/>
        <v/>
      </c>
      <c r="B10069" s="222" t="str">
        <f t="shared" si="3019"/>
        <v/>
      </c>
      <c r="C10069" s="223"/>
      <c r="D10069" s="224" t="str">
        <f t="shared" si="3017"/>
        <v/>
      </c>
      <c r="E10069" s="225"/>
      <c r="F10069" s="226">
        <f t="shared" si="3018"/>
        <v>0</v>
      </c>
      <c r="G10069" s="286">
        <f t="shared" si="3020"/>
        <v>0</v>
      </c>
    </row>
    <row r="10070" spans="1:7" s="229" customFormat="1" ht="24" customHeight="1" x14ac:dyDescent="0.2">
      <c r="A10070" s="224" t="str">
        <f t="shared" si="3016"/>
        <v/>
      </c>
      <c r="B10070" s="222" t="str">
        <f t="shared" si="3019"/>
        <v/>
      </c>
      <c r="C10070" s="223"/>
      <c r="D10070" s="224" t="str">
        <f t="shared" si="3017"/>
        <v/>
      </c>
      <c r="E10070" s="225"/>
      <c r="F10070" s="226">
        <f t="shared" si="3018"/>
        <v>0</v>
      </c>
      <c r="G10070" s="286">
        <f t="shared" si="3020"/>
        <v>0</v>
      </c>
    </row>
    <row r="10071" spans="1:7" s="229" customFormat="1" ht="24" customHeight="1" x14ac:dyDescent="0.2">
      <c r="A10071" s="224" t="str">
        <f t="shared" si="3016"/>
        <v/>
      </c>
      <c r="B10071" s="222" t="str">
        <f t="shared" si="3019"/>
        <v/>
      </c>
      <c r="C10071" s="223"/>
      <c r="D10071" s="224" t="str">
        <f t="shared" si="3017"/>
        <v/>
      </c>
      <c r="E10071" s="225"/>
      <c r="F10071" s="226">
        <f t="shared" si="3018"/>
        <v>0</v>
      </c>
      <c r="G10071" s="286">
        <f t="shared" si="3020"/>
        <v>0</v>
      </c>
    </row>
    <row r="10072" spans="1:7" s="229" customFormat="1" ht="24" customHeight="1" x14ac:dyDescent="0.2">
      <c r="A10072" s="224" t="str">
        <f t="shared" si="3016"/>
        <v/>
      </c>
      <c r="B10072" s="222" t="str">
        <f t="shared" si="3019"/>
        <v/>
      </c>
      <c r="C10072" s="223"/>
      <c r="D10072" s="224" t="str">
        <f t="shared" si="3017"/>
        <v/>
      </c>
      <c r="E10072" s="225"/>
      <c r="F10072" s="226">
        <f t="shared" si="3018"/>
        <v>0</v>
      </c>
      <c r="G10072" s="286">
        <f t="shared" si="3020"/>
        <v>0</v>
      </c>
    </row>
    <row r="10073" spans="1:7" s="229" customFormat="1" ht="24" customHeight="1" x14ac:dyDescent="0.2">
      <c r="A10073" s="224" t="str">
        <f t="shared" si="3016"/>
        <v/>
      </c>
      <c r="B10073" s="222" t="str">
        <f t="shared" si="3019"/>
        <v/>
      </c>
      <c r="C10073" s="223"/>
      <c r="D10073" s="224" t="str">
        <f t="shared" si="3017"/>
        <v/>
      </c>
      <c r="E10073" s="225"/>
      <c r="F10073" s="226">
        <f t="shared" si="3018"/>
        <v>0</v>
      </c>
      <c r="G10073" s="286">
        <f t="shared" si="3020"/>
        <v>0</v>
      </c>
    </row>
    <row r="10074" spans="1:7" s="229" customFormat="1" ht="24" customHeight="1" x14ac:dyDescent="0.2">
      <c r="A10074" s="224" t="str">
        <f t="shared" si="3016"/>
        <v/>
      </c>
      <c r="B10074" s="222" t="str">
        <f t="shared" si="3019"/>
        <v/>
      </c>
      <c r="C10074" s="223"/>
      <c r="D10074" s="224" t="str">
        <f t="shared" si="3017"/>
        <v/>
      </c>
      <c r="E10074" s="225"/>
      <c r="F10074" s="226">
        <f t="shared" si="3018"/>
        <v>0</v>
      </c>
      <c r="G10074" s="286">
        <f t="shared" si="3020"/>
        <v>0</v>
      </c>
    </row>
    <row r="10075" spans="1:7" s="229" customFormat="1" ht="24" customHeight="1" x14ac:dyDescent="0.2">
      <c r="A10075" s="224" t="str">
        <f t="shared" si="3016"/>
        <v/>
      </c>
      <c r="B10075" s="222" t="str">
        <f t="shared" si="3019"/>
        <v/>
      </c>
      <c r="C10075" s="223"/>
      <c r="D10075" s="224" t="str">
        <f t="shared" si="3017"/>
        <v/>
      </c>
      <c r="E10075" s="225"/>
      <c r="F10075" s="227">
        <f t="shared" si="3018"/>
        <v>0</v>
      </c>
      <c r="G10075" s="286">
        <f t="shared" si="3020"/>
        <v>0</v>
      </c>
    </row>
    <row r="10076" spans="1:7" ht="24" customHeight="1" x14ac:dyDescent="0.2">
      <c r="A10076" s="287"/>
      <c r="D10076" s="97"/>
      <c r="E10076" s="98"/>
      <c r="F10076" s="273" t="s">
        <v>31</v>
      </c>
      <c r="G10076" s="288">
        <f>SUBTOTAL(9,G10062:G10075)</f>
        <v>0</v>
      </c>
    </row>
    <row r="10077" spans="1:7" ht="24" customHeight="1" x14ac:dyDescent="0.2">
      <c r="A10077" s="287"/>
      <c r="C10077" s="107" t="s">
        <v>605</v>
      </c>
      <c r="D10077" s="97"/>
      <c r="E10077" s="98"/>
      <c r="G10077" s="289"/>
    </row>
    <row r="10078" spans="1:7" s="229" customFormat="1" ht="24" customHeight="1" x14ac:dyDescent="0.2">
      <c r="A10078" s="224" t="str">
        <f t="shared" ref="A10078:A10085" si="3021">IFERROR(VLOOKUP(C10078,Tabla_Insumos,4,FALSE),"")</f>
        <v/>
      </c>
      <c r="B10078" s="222">
        <f t="shared" ref="B10078:B10085" si="3022">IFERROR(VLOOKUP(A10078,Tabla_Indices,5,FALSE),"")</f>
        <v>0</v>
      </c>
      <c r="C10078" s="223"/>
      <c r="D10078" s="224" t="str">
        <f t="shared" ref="D10078:D10085" si="3023">IFERROR(VLOOKUP(C10078,Tabla_Insumos,2,FALSE),"")</f>
        <v/>
      </c>
      <c r="E10078" s="225"/>
      <c r="F10078" s="228">
        <f t="shared" ref="F10078:F10085" si="3024">IFERROR(VLOOKUP(C10078,Tabla_Insumos,3,FALSE),0)</f>
        <v>0</v>
      </c>
      <c r="G10078" s="286">
        <f>ROUND(E10078*F10078,2)</f>
        <v>0</v>
      </c>
    </row>
    <row r="10079" spans="1:7" s="229" customFormat="1" ht="24" customHeight="1" x14ac:dyDescent="0.2">
      <c r="A10079" s="224" t="str">
        <f t="shared" si="3021"/>
        <v/>
      </c>
      <c r="B10079" s="222">
        <f t="shared" si="3022"/>
        <v>0</v>
      </c>
      <c r="C10079" s="223"/>
      <c r="D10079" s="224" t="str">
        <f t="shared" si="3023"/>
        <v/>
      </c>
      <c r="E10079" s="225"/>
      <c r="F10079" s="228">
        <f t="shared" si="3024"/>
        <v>0</v>
      </c>
      <c r="G10079" s="286">
        <f>ROUND(E10079*F10079,2)</f>
        <v>0</v>
      </c>
    </row>
    <row r="10080" spans="1:7" s="229" customFormat="1" ht="24" customHeight="1" x14ac:dyDescent="0.2">
      <c r="A10080" s="224" t="str">
        <f t="shared" si="3021"/>
        <v/>
      </c>
      <c r="B10080" s="222">
        <f t="shared" si="3022"/>
        <v>0</v>
      </c>
      <c r="C10080" s="223"/>
      <c r="D10080" s="224" t="str">
        <f t="shared" si="3023"/>
        <v/>
      </c>
      <c r="E10080" s="225"/>
      <c r="F10080" s="228">
        <f t="shared" si="3024"/>
        <v>0</v>
      </c>
      <c r="G10080" s="286">
        <f t="shared" ref="G10080:G10085" si="3025">ROUND(E10080*F10080,2)</f>
        <v>0</v>
      </c>
    </row>
    <row r="10081" spans="1:7" s="229" customFormat="1" ht="24" customHeight="1" x14ac:dyDescent="0.2">
      <c r="A10081" s="224" t="str">
        <f t="shared" si="3021"/>
        <v/>
      </c>
      <c r="B10081" s="222">
        <f t="shared" si="3022"/>
        <v>0</v>
      </c>
      <c r="C10081" s="223"/>
      <c r="D10081" s="224" t="str">
        <f t="shared" si="3023"/>
        <v/>
      </c>
      <c r="E10081" s="225"/>
      <c r="F10081" s="228">
        <f t="shared" si="3024"/>
        <v>0</v>
      </c>
      <c r="G10081" s="286">
        <f t="shared" si="3025"/>
        <v>0</v>
      </c>
    </row>
    <row r="10082" spans="1:7" s="229" customFormat="1" ht="24" customHeight="1" x14ac:dyDescent="0.2">
      <c r="A10082" s="224" t="str">
        <f t="shared" si="3021"/>
        <v/>
      </c>
      <c r="B10082" s="222">
        <f t="shared" si="3022"/>
        <v>0</v>
      </c>
      <c r="C10082" s="223"/>
      <c r="D10082" s="224" t="str">
        <f t="shared" si="3023"/>
        <v/>
      </c>
      <c r="E10082" s="225"/>
      <c r="F10082" s="226">
        <f t="shared" si="3024"/>
        <v>0</v>
      </c>
      <c r="G10082" s="286">
        <f t="shared" si="3025"/>
        <v>0</v>
      </c>
    </row>
    <row r="10083" spans="1:7" s="229" customFormat="1" ht="24" customHeight="1" x14ac:dyDescent="0.2">
      <c r="A10083" s="224" t="str">
        <f t="shared" si="3021"/>
        <v/>
      </c>
      <c r="B10083" s="222">
        <f t="shared" si="3022"/>
        <v>0</v>
      </c>
      <c r="C10083" s="223"/>
      <c r="D10083" s="224" t="str">
        <f t="shared" si="3023"/>
        <v/>
      </c>
      <c r="E10083" s="225"/>
      <c r="F10083" s="226">
        <f t="shared" si="3024"/>
        <v>0</v>
      </c>
      <c r="G10083" s="286">
        <f t="shared" si="3025"/>
        <v>0</v>
      </c>
    </row>
    <row r="10084" spans="1:7" s="229" customFormat="1" ht="24" customHeight="1" x14ac:dyDescent="0.2">
      <c r="A10084" s="224" t="str">
        <f t="shared" si="3021"/>
        <v/>
      </c>
      <c r="B10084" s="222">
        <f t="shared" si="3022"/>
        <v>0</v>
      </c>
      <c r="C10084" s="223"/>
      <c r="D10084" s="224" t="str">
        <f t="shared" si="3023"/>
        <v/>
      </c>
      <c r="E10084" s="225"/>
      <c r="F10084" s="226">
        <f t="shared" si="3024"/>
        <v>0</v>
      </c>
      <c r="G10084" s="286">
        <f t="shared" si="3025"/>
        <v>0</v>
      </c>
    </row>
    <row r="10085" spans="1:7" s="229" customFormat="1" ht="24" customHeight="1" x14ac:dyDescent="0.2">
      <c r="A10085" s="224" t="str">
        <f t="shared" si="3021"/>
        <v/>
      </c>
      <c r="B10085" s="222">
        <f t="shared" si="3022"/>
        <v>0</v>
      </c>
      <c r="C10085" s="223"/>
      <c r="D10085" s="224" t="str">
        <f t="shared" si="3023"/>
        <v/>
      </c>
      <c r="E10085" s="225"/>
      <c r="F10085" s="226">
        <f t="shared" si="3024"/>
        <v>0</v>
      </c>
      <c r="G10085" s="286">
        <f t="shared" si="3025"/>
        <v>0</v>
      </c>
    </row>
    <row r="10086" spans="1:7" ht="24" customHeight="1" x14ac:dyDescent="0.2">
      <c r="A10086" s="287"/>
      <c r="D10086" s="97"/>
      <c r="E10086" s="98"/>
      <c r="F10086" s="273" t="s">
        <v>32</v>
      </c>
      <c r="G10086" s="288">
        <f>SUBTOTAL(9,G10078:G10085)</f>
        <v>0</v>
      </c>
    </row>
    <row r="10087" spans="1:7" ht="24" customHeight="1" x14ac:dyDescent="0.2">
      <c r="A10087" s="287"/>
      <c r="C10087" s="107" t="s">
        <v>606</v>
      </c>
      <c r="D10087" s="97"/>
      <c r="E10087" s="98"/>
      <c r="G10087" s="289"/>
    </row>
    <row r="10088" spans="1:7" s="229" customFormat="1" ht="24" customHeight="1" x14ac:dyDescent="0.2">
      <c r="A10088" s="224" t="str">
        <f t="shared" ref="A10088:A10096" si="3026">IFERROR(VLOOKUP(C10088,Tabla_Insumos,4,FALSE),"")</f>
        <v/>
      </c>
      <c r="B10088" s="222" t="str">
        <f t="shared" ref="B10088:B10096" si="3027">IFERROR(VLOOKUP(C10088,Tabla_Insumos,5,FALSE),"")</f>
        <v/>
      </c>
      <c r="C10088" s="223"/>
      <c r="D10088" s="224" t="str">
        <f t="shared" ref="D10088:D10096" si="3028">IFERROR(VLOOKUP(C10088,Tabla_Insumos,2,FALSE),"")</f>
        <v/>
      </c>
      <c r="E10088" s="225"/>
      <c r="F10088" s="226">
        <f t="shared" ref="F10088:F10096" si="3029">IFERROR(VLOOKUP(C10088,Tabla_Insumos,3,FALSE),0)</f>
        <v>0</v>
      </c>
      <c r="G10088" s="286">
        <f t="shared" ref="G10088:G10096" si="3030">ROUND(E10088*F10088,2)</f>
        <v>0</v>
      </c>
    </row>
    <row r="10089" spans="1:7" s="229" customFormat="1" ht="24" customHeight="1" x14ac:dyDescent="0.2">
      <c r="A10089" s="224" t="str">
        <f t="shared" si="3026"/>
        <v/>
      </c>
      <c r="B10089" s="222" t="str">
        <f t="shared" si="3027"/>
        <v/>
      </c>
      <c r="C10089" s="223"/>
      <c r="D10089" s="224" t="str">
        <f t="shared" si="3028"/>
        <v/>
      </c>
      <c r="E10089" s="225"/>
      <c r="F10089" s="226">
        <f t="shared" si="3029"/>
        <v>0</v>
      </c>
      <c r="G10089" s="286">
        <f t="shared" si="3030"/>
        <v>0</v>
      </c>
    </row>
    <row r="10090" spans="1:7" s="229" customFormat="1" ht="24" customHeight="1" x14ac:dyDescent="0.2">
      <c r="A10090" s="224" t="str">
        <f t="shared" si="3026"/>
        <v/>
      </c>
      <c r="B10090" s="222" t="str">
        <f t="shared" si="3027"/>
        <v/>
      </c>
      <c r="C10090" s="223"/>
      <c r="D10090" s="224" t="str">
        <f t="shared" si="3028"/>
        <v/>
      </c>
      <c r="E10090" s="225"/>
      <c r="F10090" s="226">
        <f t="shared" si="3029"/>
        <v>0</v>
      </c>
      <c r="G10090" s="286">
        <f t="shared" si="3030"/>
        <v>0</v>
      </c>
    </row>
    <row r="10091" spans="1:7" s="229" customFormat="1" ht="24" customHeight="1" x14ac:dyDescent="0.2">
      <c r="A10091" s="224" t="str">
        <f t="shared" si="3026"/>
        <v/>
      </c>
      <c r="B10091" s="222" t="str">
        <f t="shared" si="3027"/>
        <v/>
      </c>
      <c r="C10091" s="223"/>
      <c r="D10091" s="224" t="str">
        <f t="shared" si="3028"/>
        <v/>
      </c>
      <c r="E10091" s="225"/>
      <c r="F10091" s="226">
        <f t="shared" si="3029"/>
        <v>0</v>
      </c>
      <c r="G10091" s="286">
        <f t="shared" si="3030"/>
        <v>0</v>
      </c>
    </row>
    <row r="10092" spans="1:7" s="229" customFormat="1" ht="24" customHeight="1" x14ac:dyDescent="0.2">
      <c r="A10092" s="224" t="str">
        <f t="shared" si="3026"/>
        <v/>
      </c>
      <c r="B10092" s="222" t="str">
        <f t="shared" si="3027"/>
        <v/>
      </c>
      <c r="C10092" s="223"/>
      <c r="D10092" s="224" t="str">
        <f t="shared" si="3028"/>
        <v/>
      </c>
      <c r="E10092" s="225"/>
      <c r="F10092" s="226">
        <f t="shared" si="3029"/>
        <v>0</v>
      </c>
      <c r="G10092" s="286">
        <f t="shared" si="3030"/>
        <v>0</v>
      </c>
    </row>
    <row r="10093" spans="1:7" s="229" customFormat="1" ht="24" customHeight="1" x14ac:dyDescent="0.2">
      <c r="A10093" s="224" t="str">
        <f t="shared" si="3026"/>
        <v/>
      </c>
      <c r="B10093" s="222" t="str">
        <f t="shared" si="3027"/>
        <v/>
      </c>
      <c r="C10093" s="223"/>
      <c r="D10093" s="224" t="str">
        <f t="shared" si="3028"/>
        <v/>
      </c>
      <c r="E10093" s="225"/>
      <c r="F10093" s="226">
        <f t="shared" si="3029"/>
        <v>0</v>
      </c>
      <c r="G10093" s="286">
        <f t="shared" si="3030"/>
        <v>0</v>
      </c>
    </row>
    <row r="10094" spans="1:7" s="229" customFormat="1" ht="24" customHeight="1" x14ac:dyDescent="0.2">
      <c r="A10094" s="224" t="str">
        <f t="shared" si="3026"/>
        <v/>
      </c>
      <c r="B10094" s="222" t="str">
        <f t="shared" si="3027"/>
        <v/>
      </c>
      <c r="C10094" s="223"/>
      <c r="D10094" s="224" t="str">
        <f t="shared" si="3028"/>
        <v/>
      </c>
      <c r="E10094" s="225"/>
      <c r="F10094" s="226">
        <f t="shared" si="3029"/>
        <v>0</v>
      </c>
      <c r="G10094" s="286">
        <f t="shared" si="3030"/>
        <v>0</v>
      </c>
    </row>
    <row r="10095" spans="1:7" s="229" customFormat="1" ht="24" customHeight="1" x14ac:dyDescent="0.2">
      <c r="A10095" s="224" t="str">
        <f t="shared" si="3026"/>
        <v/>
      </c>
      <c r="B10095" s="222" t="str">
        <f t="shared" si="3027"/>
        <v/>
      </c>
      <c r="C10095" s="223"/>
      <c r="D10095" s="224" t="str">
        <f t="shared" si="3028"/>
        <v/>
      </c>
      <c r="E10095" s="225"/>
      <c r="F10095" s="226">
        <f t="shared" si="3029"/>
        <v>0</v>
      </c>
      <c r="G10095" s="286">
        <f t="shared" si="3030"/>
        <v>0</v>
      </c>
    </row>
    <row r="10096" spans="1:7" s="229" customFormat="1" ht="24" customHeight="1" x14ac:dyDescent="0.2">
      <c r="A10096" s="224" t="str">
        <f t="shared" si="3026"/>
        <v/>
      </c>
      <c r="B10096" s="222" t="str">
        <f t="shared" si="3027"/>
        <v/>
      </c>
      <c r="C10096" s="223"/>
      <c r="D10096" s="224" t="str">
        <f t="shared" si="3028"/>
        <v/>
      </c>
      <c r="E10096" s="225"/>
      <c r="F10096" s="226">
        <f t="shared" si="3029"/>
        <v>0</v>
      </c>
      <c r="G10096" s="286">
        <f t="shared" si="3030"/>
        <v>0</v>
      </c>
    </row>
    <row r="10097" spans="1:123" ht="24" customHeight="1" x14ac:dyDescent="0.2">
      <c r="A10097" s="290"/>
      <c r="B10097" s="97"/>
      <c r="D10097" s="97"/>
      <c r="E10097" s="98"/>
      <c r="F10097" s="273" t="s">
        <v>33</v>
      </c>
      <c r="G10097" s="288">
        <f>SUBTOTAL(9,G10088:G10096)</f>
        <v>0</v>
      </c>
    </row>
    <row r="10098" spans="1:123" ht="24" customHeight="1" x14ac:dyDescent="0.2">
      <c r="A10098" s="291"/>
      <c r="B10098" s="97"/>
      <c r="D10098" s="97"/>
      <c r="E10098" s="98"/>
      <c r="G10098" s="289"/>
    </row>
    <row r="10099" spans="1:123" ht="24" customHeight="1" x14ac:dyDescent="0.2">
      <c r="A10099" s="292" t="str">
        <f>B10057</f>
        <v/>
      </c>
      <c r="B10099" s="293" t="str">
        <f>C10057</f>
        <v/>
      </c>
      <c r="C10099" s="104"/>
      <c r="D10099" s="104" t="s">
        <v>34</v>
      </c>
      <c r="E10099" s="105"/>
      <c r="F10099" s="295" t="s">
        <v>35</v>
      </c>
      <c r="G10099" s="294">
        <f>SUBTOTAL(9,G10062:G10098)</f>
        <v>0</v>
      </c>
    </row>
    <row r="10101" spans="1:123" ht="24" customHeight="1" x14ac:dyDescent="0.2">
      <c r="A10101" s="274" t="s">
        <v>37</v>
      </c>
      <c r="B10101" s="275"/>
      <c r="C10101" s="275"/>
      <c r="D10101" s="275"/>
      <c r="E10101" s="275"/>
      <c r="F10101" s="275"/>
      <c r="G10101" s="276"/>
    </row>
    <row r="10102" spans="1:123" ht="24" customHeight="1" x14ac:dyDescent="0.2">
      <c r="A10102" s="277" t="s">
        <v>602</v>
      </c>
      <c r="B10102" s="93" t="str">
        <f>Comitente</f>
        <v>DIRECCION PROVINCIAL DE ESPACIOS VERDES</v>
      </c>
      <c r="C10102" s="89"/>
      <c r="D10102" s="94"/>
      <c r="E10102" s="94"/>
      <c r="F10102" s="95"/>
      <c r="G10102" s="278"/>
    </row>
    <row r="10103" spans="1:123" ht="24" customHeight="1" x14ac:dyDescent="0.2">
      <c r="A10103" s="277" t="s">
        <v>603</v>
      </c>
      <c r="B10103" s="93">
        <f>Contratista</f>
        <v>0</v>
      </c>
      <c r="C10103" s="90"/>
      <c r="D10103" s="90"/>
      <c r="E10103" s="90"/>
      <c r="F10103" s="96"/>
      <c r="G10103" s="279"/>
    </row>
    <row r="10104" spans="1:123" ht="24" customHeight="1" x14ac:dyDescent="0.2">
      <c r="A10104" s="277" t="s">
        <v>24</v>
      </c>
      <c r="B10104" s="93" t="str">
        <f>Obra</f>
        <v>EXTRACCION DE MANGRULLO EXISTENTE, PROVISION DE NUEVO MANGRULLO Y REFUNCIONALIZACION DE JUEGOS DE NIÑOS EN PARQUE DE MAYO</v>
      </c>
      <c r="C10104" s="90"/>
      <c r="D10104" s="90"/>
      <c r="E10104" s="90"/>
      <c r="F10104" s="96" t="s">
        <v>38</v>
      </c>
      <c r="G10104" s="280">
        <f>Fecha_Base</f>
        <v>44865</v>
      </c>
    </row>
    <row r="10105" spans="1:123" ht="24" customHeight="1" x14ac:dyDescent="0.2">
      <c r="A10105" s="281" t="s">
        <v>601</v>
      </c>
      <c r="B10105" s="91" t="str">
        <f>Ubicación</f>
        <v>CAPITAL</v>
      </c>
      <c r="C10105" s="91"/>
      <c r="D10105" s="97"/>
      <c r="E10105" s="98"/>
      <c r="G10105" s="282"/>
    </row>
    <row r="10106" spans="1:123" ht="24" customHeight="1" x14ac:dyDescent="0.2">
      <c r="A10106" s="281" t="s">
        <v>39</v>
      </c>
      <c r="B10106" s="100" t="str">
        <f>IFERROR(VALUE(LEFT(B10107,FIND(".",B10107)-1)),"")</f>
        <v/>
      </c>
      <c r="C10106" s="92" t="str">
        <f>IFERROR(VLOOKUP(B10106,Tabla_CyP,2,FALSE),"")</f>
        <v/>
      </c>
      <c r="E10106" s="98"/>
      <c r="G10106" s="282"/>
    </row>
    <row r="10107" spans="1:123" ht="24" customHeight="1" x14ac:dyDescent="0.2">
      <c r="A10107" s="281" t="s">
        <v>25</v>
      </c>
      <c r="B10107" s="101" t="str">
        <f>IFERROR(VLOOKUP(COUNTIF($A$1:A10107,"ANALISIS DE PRECIOS"),Tabla_NumeroItem,2,FALSE),"")</f>
        <v/>
      </c>
      <c r="C10107" s="92" t="str">
        <f>IFERROR(VLOOKUP(B10107,Tabla_CyP,2,FALSE),"")</f>
        <v/>
      </c>
      <c r="D10107" s="97"/>
      <c r="E10107" s="98"/>
      <c r="F10107" s="96" t="s">
        <v>26</v>
      </c>
      <c r="G10107" s="283" t="str">
        <f>IFERROR(VLOOKUP(B10107,Tabla_CyP,4,FALSE),"")</f>
        <v/>
      </c>
    </row>
    <row r="10108" spans="1:123" ht="24" customHeight="1" x14ac:dyDescent="0.2">
      <c r="A10108" s="281"/>
      <c r="B10108" s="91"/>
      <c r="D10108" s="97"/>
      <c r="E10108" s="98"/>
      <c r="G10108" s="282"/>
    </row>
    <row r="10109" spans="1:123" ht="24" customHeight="1" x14ac:dyDescent="0.2">
      <c r="A10109" s="334" t="s">
        <v>507</v>
      </c>
      <c r="B10109" s="335"/>
      <c r="C10109" s="336" t="s">
        <v>0</v>
      </c>
      <c r="D10109" s="336" t="s">
        <v>27</v>
      </c>
      <c r="E10109" s="338" t="s">
        <v>28</v>
      </c>
      <c r="F10109" s="340" t="s">
        <v>29</v>
      </c>
      <c r="G10109" s="340" t="s">
        <v>30</v>
      </c>
    </row>
    <row r="10110" spans="1:123" s="97" customFormat="1" ht="24" customHeight="1" x14ac:dyDescent="0.2">
      <c r="A10110" s="102" t="s">
        <v>508</v>
      </c>
      <c r="B10110" s="102" t="s">
        <v>509</v>
      </c>
      <c r="C10110" s="337"/>
      <c r="D10110" s="337"/>
      <c r="E10110" s="339"/>
      <c r="F10110" s="341"/>
      <c r="G10110" s="341"/>
      <c r="H10110" s="230"/>
      <c r="I10110" s="230"/>
      <c r="J10110" s="230"/>
      <c r="K10110" s="230"/>
      <c r="L10110" s="230"/>
      <c r="M10110" s="230"/>
      <c r="N10110" s="230"/>
      <c r="O10110" s="230"/>
      <c r="P10110" s="230"/>
      <c r="Q10110" s="230"/>
      <c r="R10110" s="230"/>
      <c r="S10110" s="230"/>
      <c r="T10110" s="230"/>
      <c r="U10110" s="230"/>
      <c r="V10110" s="230"/>
      <c r="W10110" s="230"/>
      <c r="X10110" s="230"/>
      <c r="Y10110" s="230"/>
      <c r="Z10110" s="230"/>
      <c r="AA10110" s="230"/>
      <c r="AB10110" s="230"/>
      <c r="AC10110" s="230"/>
      <c r="AD10110" s="230"/>
      <c r="AE10110" s="230"/>
      <c r="AF10110" s="230"/>
      <c r="AG10110" s="230"/>
      <c r="AH10110" s="230"/>
      <c r="AI10110" s="230"/>
      <c r="AJ10110" s="230"/>
      <c r="AK10110" s="230"/>
      <c r="AL10110" s="230"/>
      <c r="AM10110" s="230"/>
      <c r="AN10110" s="230"/>
      <c r="AO10110" s="230"/>
      <c r="AP10110" s="230"/>
      <c r="AQ10110" s="230"/>
      <c r="AR10110" s="230"/>
      <c r="AS10110" s="230"/>
      <c r="AT10110" s="230"/>
      <c r="AU10110" s="230"/>
      <c r="AV10110" s="230"/>
      <c r="AW10110" s="230"/>
      <c r="AX10110" s="230"/>
      <c r="AY10110" s="230"/>
      <c r="AZ10110" s="230"/>
      <c r="BA10110" s="230"/>
      <c r="BB10110" s="230"/>
      <c r="BC10110" s="230"/>
      <c r="BD10110" s="230"/>
      <c r="BE10110" s="230"/>
      <c r="BF10110" s="230"/>
      <c r="BG10110" s="230"/>
      <c r="BH10110" s="230"/>
      <c r="BI10110" s="230"/>
      <c r="BJ10110" s="230"/>
      <c r="BK10110" s="230"/>
      <c r="BL10110" s="230"/>
      <c r="BM10110" s="230"/>
      <c r="BN10110" s="230"/>
      <c r="BO10110" s="230"/>
      <c r="BP10110" s="230"/>
      <c r="BQ10110" s="230"/>
      <c r="BR10110" s="230"/>
      <c r="BS10110" s="230"/>
      <c r="BT10110" s="230"/>
      <c r="BU10110" s="230"/>
      <c r="BV10110" s="230"/>
      <c r="BW10110" s="230"/>
      <c r="BX10110" s="230"/>
      <c r="BY10110" s="230"/>
      <c r="BZ10110" s="230"/>
      <c r="CA10110" s="230"/>
      <c r="CB10110" s="230"/>
      <c r="CC10110" s="230"/>
      <c r="CD10110" s="230"/>
      <c r="CE10110" s="230"/>
      <c r="CF10110" s="230"/>
      <c r="CG10110" s="230"/>
      <c r="CH10110" s="230"/>
      <c r="CI10110" s="230"/>
      <c r="CJ10110" s="230"/>
      <c r="CK10110" s="230"/>
      <c r="CL10110" s="230"/>
      <c r="CM10110" s="230"/>
      <c r="CN10110" s="230"/>
      <c r="CO10110" s="230"/>
      <c r="CP10110" s="230"/>
      <c r="CQ10110" s="230"/>
      <c r="CR10110" s="230"/>
      <c r="CS10110" s="230"/>
      <c r="CT10110" s="230"/>
      <c r="CU10110" s="230"/>
      <c r="CV10110" s="230"/>
      <c r="CW10110" s="230"/>
      <c r="CX10110" s="230"/>
      <c r="CY10110" s="230"/>
      <c r="CZ10110" s="230"/>
      <c r="DA10110" s="230"/>
      <c r="DB10110" s="230"/>
      <c r="DC10110" s="230"/>
      <c r="DD10110" s="230"/>
      <c r="DE10110" s="230"/>
      <c r="DF10110" s="230"/>
      <c r="DG10110" s="230"/>
      <c r="DH10110" s="230"/>
      <c r="DI10110" s="230"/>
      <c r="DJ10110" s="230"/>
      <c r="DK10110" s="230"/>
      <c r="DL10110" s="230"/>
      <c r="DM10110" s="230"/>
      <c r="DN10110" s="230"/>
      <c r="DO10110" s="230"/>
      <c r="DP10110" s="230"/>
      <c r="DQ10110" s="230"/>
      <c r="DR10110" s="230"/>
      <c r="DS10110" s="230"/>
    </row>
    <row r="10111" spans="1:123" ht="24" customHeight="1" x14ac:dyDescent="0.2">
      <c r="A10111" s="284"/>
      <c r="B10111" s="103"/>
      <c r="C10111" s="143" t="s">
        <v>604</v>
      </c>
      <c r="D10111" s="104"/>
      <c r="E10111" s="105"/>
      <c r="F10111" s="106"/>
      <c r="G10111" s="285"/>
    </row>
    <row r="10112" spans="1:123" s="229" customFormat="1" ht="24" customHeight="1" x14ac:dyDescent="0.2">
      <c r="A10112" s="224" t="str">
        <f t="shared" ref="A10112:A10125" si="3031">IFERROR(VLOOKUP(C10112,Tabla_Insumos,4,FALSE),"")</f>
        <v/>
      </c>
      <c r="B10112" s="222" t="str">
        <f>IFERROR(VLOOKUP(C10112,Tabla_Insumos,5,FALSE),"")</f>
        <v/>
      </c>
      <c r="C10112" s="223"/>
      <c r="D10112" s="224" t="str">
        <f t="shared" ref="D10112:D10125" si="3032">IFERROR(VLOOKUP(C10112,Tabla_Insumos,2,FALSE),"")</f>
        <v/>
      </c>
      <c r="E10112" s="225"/>
      <c r="F10112" s="226">
        <f t="shared" ref="F10112:F10125" si="3033">IFERROR(VLOOKUP(C10112,Tabla_Insumos,3,FALSE),0)</f>
        <v>0</v>
      </c>
      <c r="G10112" s="286">
        <f>ROUND(E10112*F10112,2)</f>
        <v>0</v>
      </c>
    </row>
    <row r="10113" spans="1:7" s="229" customFormat="1" ht="24" customHeight="1" x14ac:dyDescent="0.2">
      <c r="A10113" s="224" t="str">
        <f t="shared" si="3031"/>
        <v/>
      </c>
      <c r="B10113" s="222" t="str">
        <f t="shared" ref="B10113:B10125" si="3034">IFERROR(VLOOKUP(C10113,Tabla_Insumos,5,FALSE),"")</f>
        <v/>
      </c>
      <c r="C10113" s="223"/>
      <c r="D10113" s="224" t="str">
        <f t="shared" si="3032"/>
        <v/>
      </c>
      <c r="E10113" s="225"/>
      <c r="F10113" s="226">
        <f t="shared" si="3033"/>
        <v>0</v>
      </c>
      <c r="G10113" s="286">
        <f t="shared" ref="G10113:G10125" si="3035">ROUND(E10113*F10113,2)</f>
        <v>0</v>
      </c>
    </row>
    <row r="10114" spans="1:7" s="229" customFormat="1" ht="24" customHeight="1" x14ac:dyDescent="0.2">
      <c r="A10114" s="224" t="str">
        <f t="shared" si="3031"/>
        <v/>
      </c>
      <c r="B10114" s="222" t="str">
        <f t="shared" si="3034"/>
        <v/>
      </c>
      <c r="C10114" s="223"/>
      <c r="D10114" s="224" t="str">
        <f t="shared" si="3032"/>
        <v/>
      </c>
      <c r="E10114" s="225"/>
      <c r="F10114" s="226">
        <f t="shared" si="3033"/>
        <v>0</v>
      </c>
      <c r="G10114" s="286">
        <f t="shared" si="3035"/>
        <v>0</v>
      </c>
    </row>
    <row r="10115" spans="1:7" s="229" customFormat="1" ht="24" customHeight="1" x14ac:dyDescent="0.2">
      <c r="A10115" s="224" t="str">
        <f t="shared" si="3031"/>
        <v/>
      </c>
      <c r="B10115" s="222" t="str">
        <f t="shared" si="3034"/>
        <v/>
      </c>
      <c r="C10115" s="223"/>
      <c r="D10115" s="224" t="str">
        <f t="shared" si="3032"/>
        <v/>
      </c>
      <c r="E10115" s="225"/>
      <c r="F10115" s="226">
        <f t="shared" si="3033"/>
        <v>0</v>
      </c>
      <c r="G10115" s="286">
        <f t="shared" si="3035"/>
        <v>0</v>
      </c>
    </row>
    <row r="10116" spans="1:7" s="229" customFormat="1" ht="24" customHeight="1" x14ac:dyDescent="0.2">
      <c r="A10116" s="224" t="str">
        <f t="shared" si="3031"/>
        <v/>
      </c>
      <c r="B10116" s="222" t="str">
        <f t="shared" si="3034"/>
        <v/>
      </c>
      <c r="C10116" s="223"/>
      <c r="D10116" s="224" t="str">
        <f t="shared" si="3032"/>
        <v/>
      </c>
      <c r="E10116" s="225"/>
      <c r="F10116" s="226">
        <f t="shared" si="3033"/>
        <v>0</v>
      </c>
      <c r="G10116" s="286">
        <f t="shared" si="3035"/>
        <v>0</v>
      </c>
    </row>
    <row r="10117" spans="1:7" s="229" customFormat="1" ht="24" customHeight="1" x14ac:dyDescent="0.2">
      <c r="A10117" s="224" t="str">
        <f t="shared" si="3031"/>
        <v/>
      </c>
      <c r="B10117" s="222" t="str">
        <f t="shared" si="3034"/>
        <v/>
      </c>
      <c r="C10117" s="223"/>
      <c r="D10117" s="224" t="str">
        <f t="shared" si="3032"/>
        <v/>
      </c>
      <c r="E10117" s="225"/>
      <c r="F10117" s="226">
        <f t="shared" si="3033"/>
        <v>0</v>
      </c>
      <c r="G10117" s="286">
        <f t="shared" si="3035"/>
        <v>0</v>
      </c>
    </row>
    <row r="10118" spans="1:7" s="229" customFormat="1" ht="24" customHeight="1" x14ac:dyDescent="0.2">
      <c r="A10118" s="224" t="str">
        <f t="shared" si="3031"/>
        <v/>
      </c>
      <c r="B10118" s="222" t="str">
        <f t="shared" si="3034"/>
        <v/>
      </c>
      <c r="C10118" s="223"/>
      <c r="D10118" s="224" t="str">
        <f t="shared" si="3032"/>
        <v/>
      </c>
      <c r="E10118" s="225"/>
      <c r="F10118" s="226">
        <f t="shared" si="3033"/>
        <v>0</v>
      </c>
      <c r="G10118" s="286">
        <f t="shared" si="3035"/>
        <v>0</v>
      </c>
    </row>
    <row r="10119" spans="1:7" s="229" customFormat="1" ht="24" customHeight="1" x14ac:dyDescent="0.2">
      <c r="A10119" s="224" t="str">
        <f t="shared" si="3031"/>
        <v/>
      </c>
      <c r="B10119" s="222" t="str">
        <f t="shared" si="3034"/>
        <v/>
      </c>
      <c r="C10119" s="223"/>
      <c r="D10119" s="224" t="str">
        <f t="shared" si="3032"/>
        <v/>
      </c>
      <c r="E10119" s="225"/>
      <c r="F10119" s="226">
        <f t="shared" si="3033"/>
        <v>0</v>
      </c>
      <c r="G10119" s="286">
        <f t="shared" si="3035"/>
        <v>0</v>
      </c>
    </row>
    <row r="10120" spans="1:7" s="229" customFormat="1" ht="24" customHeight="1" x14ac:dyDescent="0.2">
      <c r="A10120" s="224" t="str">
        <f t="shared" si="3031"/>
        <v/>
      </c>
      <c r="B10120" s="222" t="str">
        <f t="shared" si="3034"/>
        <v/>
      </c>
      <c r="C10120" s="223"/>
      <c r="D10120" s="224" t="str">
        <f t="shared" si="3032"/>
        <v/>
      </c>
      <c r="E10120" s="225"/>
      <c r="F10120" s="226">
        <f t="shared" si="3033"/>
        <v>0</v>
      </c>
      <c r="G10120" s="286">
        <f t="shared" si="3035"/>
        <v>0</v>
      </c>
    </row>
    <row r="10121" spans="1:7" s="229" customFormat="1" ht="24" customHeight="1" x14ac:dyDescent="0.2">
      <c r="A10121" s="224" t="str">
        <f t="shared" si="3031"/>
        <v/>
      </c>
      <c r="B10121" s="222" t="str">
        <f t="shared" si="3034"/>
        <v/>
      </c>
      <c r="C10121" s="223"/>
      <c r="D10121" s="224" t="str">
        <f t="shared" si="3032"/>
        <v/>
      </c>
      <c r="E10121" s="225"/>
      <c r="F10121" s="226">
        <f t="shared" si="3033"/>
        <v>0</v>
      </c>
      <c r="G10121" s="286">
        <f t="shared" si="3035"/>
        <v>0</v>
      </c>
    </row>
    <row r="10122" spans="1:7" s="229" customFormat="1" ht="24" customHeight="1" x14ac:dyDescent="0.2">
      <c r="A10122" s="224" t="str">
        <f t="shared" si="3031"/>
        <v/>
      </c>
      <c r="B10122" s="222" t="str">
        <f t="shared" si="3034"/>
        <v/>
      </c>
      <c r="C10122" s="223"/>
      <c r="D10122" s="224" t="str">
        <f t="shared" si="3032"/>
        <v/>
      </c>
      <c r="E10122" s="225"/>
      <c r="F10122" s="226">
        <f t="shared" si="3033"/>
        <v>0</v>
      </c>
      <c r="G10122" s="286">
        <f t="shared" si="3035"/>
        <v>0</v>
      </c>
    </row>
    <row r="10123" spans="1:7" s="229" customFormat="1" ht="24" customHeight="1" x14ac:dyDescent="0.2">
      <c r="A10123" s="224" t="str">
        <f t="shared" si="3031"/>
        <v/>
      </c>
      <c r="B10123" s="222" t="str">
        <f t="shared" si="3034"/>
        <v/>
      </c>
      <c r="C10123" s="223"/>
      <c r="D10123" s="224" t="str">
        <f t="shared" si="3032"/>
        <v/>
      </c>
      <c r="E10123" s="225"/>
      <c r="F10123" s="226">
        <f t="shared" si="3033"/>
        <v>0</v>
      </c>
      <c r="G10123" s="286">
        <f t="shared" si="3035"/>
        <v>0</v>
      </c>
    </row>
    <row r="10124" spans="1:7" s="229" customFormat="1" ht="24" customHeight="1" x14ac:dyDescent="0.2">
      <c r="A10124" s="224" t="str">
        <f t="shared" si="3031"/>
        <v/>
      </c>
      <c r="B10124" s="222" t="str">
        <f t="shared" si="3034"/>
        <v/>
      </c>
      <c r="C10124" s="223"/>
      <c r="D10124" s="224" t="str">
        <f t="shared" si="3032"/>
        <v/>
      </c>
      <c r="E10124" s="225"/>
      <c r="F10124" s="226">
        <f t="shared" si="3033"/>
        <v>0</v>
      </c>
      <c r="G10124" s="286">
        <f t="shared" si="3035"/>
        <v>0</v>
      </c>
    </row>
    <row r="10125" spans="1:7" s="229" customFormat="1" ht="24" customHeight="1" x14ac:dyDescent="0.2">
      <c r="A10125" s="224" t="str">
        <f t="shared" si="3031"/>
        <v/>
      </c>
      <c r="B10125" s="222" t="str">
        <f t="shared" si="3034"/>
        <v/>
      </c>
      <c r="C10125" s="223"/>
      <c r="D10125" s="224" t="str">
        <f t="shared" si="3032"/>
        <v/>
      </c>
      <c r="E10125" s="225"/>
      <c r="F10125" s="227">
        <f t="shared" si="3033"/>
        <v>0</v>
      </c>
      <c r="G10125" s="286">
        <f t="shared" si="3035"/>
        <v>0</v>
      </c>
    </row>
    <row r="10126" spans="1:7" ht="24" customHeight="1" x14ac:dyDescent="0.2">
      <c r="A10126" s="287"/>
      <c r="D10126" s="97"/>
      <c r="E10126" s="98"/>
      <c r="F10126" s="273" t="s">
        <v>31</v>
      </c>
      <c r="G10126" s="288">
        <f>SUBTOTAL(9,G10112:G10125)</f>
        <v>0</v>
      </c>
    </row>
    <row r="10127" spans="1:7" ht="24" customHeight="1" x14ac:dyDescent="0.2">
      <c r="A10127" s="287"/>
      <c r="C10127" s="107" t="s">
        <v>605</v>
      </c>
      <c r="D10127" s="97"/>
      <c r="E10127" s="98"/>
      <c r="G10127" s="289"/>
    </row>
    <row r="10128" spans="1:7" s="229" customFormat="1" ht="24" customHeight="1" x14ac:dyDescent="0.2">
      <c r="A10128" s="224" t="str">
        <f t="shared" ref="A10128:A10135" si="3036">IFERROR(VLOOKUP(C10128,Tabla_Insumos,4,FALSE),"")</f>
        <v/>
      </c>
      <c r="B10128" s="222">
        <f t="shared" ref="B10128:B10135" si="3037">IFERROR(VLOOKUP(A10128,Tabla_Indices,5,FALSE),"")</f>
        <v>0</v>
      </c>
      <c r="C10128" s="223"/>
      <c r="D10128" s="224" t="str">
        <f t="shared" ref="D10128:D10135" si="3038">IFERROR(VLOOKUP(C10128,Tabla_Insumos,2,FALSE),"")</f>
        <v/>
      </c>
      <c r="E10128" s="225"/>
      <c r="F10128" s="228">
        <f t="shared" ref="F10128:F10135" si="3039">IFERROR(VLOOKUP(C10128,Tabla_Insumos,3,FALSE),0)</f>
        <v>0</v>
      </c>
      <c r="G10128" s="286">
        <f>ROUND(E10128*F10128,2)</f>
        <v>0</v>
      </c>
    </row>
    <row r="10129" spans="1:7" s="229" customFormat="1" ht="24" customHeight="1" x14ac:dyDescent="0.2">
      <c r="A10129" s="224" t="str">
        <f t="shared" si="3036"/>
        <v/>
      </c>
      <c r="B10129" s="222">
        <f t="shared" si="3037"/>
        <v>0</v>
      </c>
      <c r="C10129" s="223"/>
      <c r="D10129" s="224" t="str">
        <f t="shared" si="3038"/>
        <v/>
      </c>
      <c r="E10129" s="225"/>
      <c r="F10129" s="228">
        <f t="shared" si="3039"/>
        <v>0</v>
      </c>
      <c r="G10129" s="286">
        <f>ROUND(E10129*F10129,2)</f>
        <v>0</v>
      </c>
    </row>
    <row r="10130" spans="1:7" s="229" customFormat="1" ht="24" customHeight="1" x14ac:dyDescent="0.2">
      <c r="A10130" s="224" t="str">
        <f t="shared" si="3036"/>
        <v/>
      </c>
      <c r="B10130" s="222">
        <f t="shared" si="3037"/>
        <v>0</v>
      </c>
      <c r="C10130" s="223"/>
      <c r="D10130" s="224" t="str">
        <f t="shared" si="3038"/>
        <v/>
      </c>
      <c r="E10130" s="225"/>
      <c r="F10130" s="228">
        <f t="shared" si="3039"/>
        <v>0</v>
      </c>
      <c r="G10130" s="286">
        <f t="shared" ref="G10130:G10135" si="3040">ROUND(E10130*F10130,2)</f>
        <v>0</v>
      </c>
    </row>
    <row r="10131" spans="1:7" s="229" customFormat="1" ht="24" customHeight="1" x14ac:dyDescent="0.2">
      <c r="A10131" s="224" t="str">
        <f t="shared" si="3036"/>
        <v/>
      </c>
      <c r="B10131" s="222">
        <f t="shared" si="3037"/>
        <v>0</v>
      </c>
      <c r="C10131" s="223"/>
      <c r="D10131" s="224" t="str">
        <f t="shared" si="3038"/>
        <v/>
      </c>
      <c r="E10131" s="225"/>
      <c r="F10131" s="228">
        <f t="shared" si="3039"/>
        <v>0</v>
      </c>
      <c r="G10131" s="286">
        <f t="shared" si="3040"/>
        <v>0</v>
      </c>
    </row>
    <row r="10132" spans="1:7" s="229" customFormat="1" ht="24" customHeight="1" x14ac:dyDescent="0.2">
      <c r="A10132" s="224" t="str">
        <f t="shared" si="3036"/>
        <v/>
      </c>
      <c r="B10132" s="222">
        <f t="shared" si="3037"/>
        <v>0</v>
      </c>
      <c r="C10132" s="223"/>
      <c r="D10132" s="224" t="str">
        <f t="shared" si="3038"/>
        <v/>
      </c>
      <c r="E10132" s="225"/>
      <c r="F10132" s="226">
        <f t="shared" si="3039"/>
        <v>0</v>
      </c>
      <c r="G10132" s="286">
        <f t="shared" si="3040"/>
        <v>0</v>
      </c>
    </row>
    <row r="10133" spans="1:7" s="229" customFormat="1" ht="24" customHeight="1" x14ac:dyDescent="0.2">
      <c r="A10133" s="224" t="str">
        <f t="shared" si="3036"/>
        <v/>
      </c>
      <c r="B10133" s="222">
        <f t="shared" si="3037"/>
        <v>0</v>
      </c>
      <c r="C10133" s="223"/>
      <c r="D10133" s="224" t="str">
        <f t="shared" si="3038"/>
        <v/>
      </c>
      <c r="E10133" s="225"/>
      <c r="F10133" s="226">
        <f t="shared" si="3039"/>
        <v>0</v>
      </c>
      <c r="G10133" s="286">
        <f t="shared" si="3040"/>
        <v>0</v>
      </c>
    </row>
    <row r="10134" spans="1:7" s="229" customFormat="1" ht="24" customHeight="1" x14ac:dyDescent="0.2">
      <c r="A10134" s="224" t="str">
        <f t="shared" si="3036"/>
        <v/>
      </c>
      <c r="B10134" s="222">
        <f t="shared" si="3037"/>
        <v>0</v>
      </c>
      <c r="C10134" s="223"/>
      <c r="D10134" s="224" t="str">
        <f t="shared" si="3038"/>
        <v/>
      </c>
      <c r="E10134" s="225"/>
      <c r="F10134" s="226">
        <f t="shared" si="3039"/>
        <v>0</v>
      </c>
      <c r="G10134" s="286">
        <f t="shared" si="3040"/>
        <v>0</v>
      </c>
    </row>
    <row r="10135" spans="1:7" s="229" customFormat="1" ht="24" customHeight="1" x14ac:dyDescent="0.2">
      <c r="A10135" s="224" t="str">
        <f t="shared" si="3036"/>
        <v/>
      </c>
      <c r="B10135" s="222">
        <f t="shared" si="3037"/>
        <v>0</v>
      </c>
      <c r="C10135" s="223"/>
      <c r="D10135" s="224" t="str">
        <f t="shared" si="3038"/>
        <v/>
      </c>
      <c r="E10135" s="225"/>
      <c r="F10135" s="226">
        <f t="shared" si="3039"/>
        <v>0</v>
      </c>
      <c r="G10135" s="286">
        <f t="shared" si="3040"/>
        <v>0</v>
      </c>
    </row>
    <row r="10136" spans="1:7" ht="24" customHeight="1" x14ac:dyDescent="0.2">
      <c r="A10136" s="287"/>
      <c r="D10136" s="97"/>
      <c r="E10136" s="98"/>
      <c r="F10136" s="273" t="s">
        <v>32</v>
      </c>
      <c r="G10136" s="288">
        <f>SUBTOTAL(9,G10128:G10135)</f>
        <v>0</v>
      </c>
    </row>
    <row r="10137" spans="1:7" ht="24" customHeight="1" x14ac:dyDescent="0.2">
      <c r="A10137" s="287"/>
      <c r="C10137" s="107" t="s">
        <v>606</v>
      </c>
      <c r="D10137" s="97"/>
      <c r="E10137" s="98"/>
      <c r="G10137" s="289"/>
    </row>
    <row r="10138" spans="1:7" s="229" customFormat="1" ht="24" customHeight="1" x14ac:dyDescent="0.2">
      <c r="A10138" s="224" t="str">
        <f t="shared" ref="A10138:A10146" si="3041">IFERROR(VLOOKUP(C10138,Tabla_Insumos,4,FALSE),"")</f>
        <v/>
      </c>
      <c r="B10138" s="222" t="str">
        <f t="shared" ref="B10138:B10146" si="3042">IFERROR(VLOOKUP(C10138,Tabla_Insumos,5,FALSE),"")</f>
        <v/>
      </c>
      <c r="C10138" s="223"/>
      <c r="D10138" s="224" t="str">
        <f t="shared" ref="D10138:D10146" si="3043">IFERROR(VLOOKUP(C10138,Tabla_Insumos,2,FALSE),"")</f>
        <v/>
      </c>
      <c r="E10138" s="225"/>
      <c r="F10138" s="226">
        <f t="shared" ref="F10138:F10146" si="3044">IFERROR(VLOOKUP(C10138,Tabla_Insumos,3,FALSE),0)</f>
        <v>0</v>
      </c>
      <c r="G10138" s="286">
        <f t="shared" ref="G10138:G10146" si="3045">ROUND(E10138*F10138,2)</f>
        <v>0</v>
      </c>
    </row>
    <row r="10139" spans="1:7" s="229" customFormat="1" ht="24" customHeight="1" x14ac:dyDescent="0.2">
      <c r="A10139" s="224" t="str">
        <f t="shared" si="3041"/>
        <v/>
      </c>
      <c r="B10139" s="222" t="str">
        <f t="shared" si="3042"/>
        <v/>
      </c>
      <c r="C10139" s="223"/>
      <c r="D10139" s="224" t="str">
        <f t="shared" si="3043"/>
        <v/>
      </c>
      <c r="E10139" s="225"/>
      <c r="F10139" s="226">
        <f t="shared" si="3044"/>
        <v>0</v>
      </c>
      <c r="G10139" s="286">
        <f t="shared" si="3045"/>
        <v>0</v>
      </c>
    </row>
    <row r="10140" spans="1:7" s="229" customFormat="1" ht="24" customHeight="1" x14ac:dyDescent="0.2">
      <c r="A10140" s="224" t="str">
        <f t="shared" si="3041"/>
        <v/>
      </c>
      <c r="B10140" s="222" t="str">
        <f t="shared" si="3042"/>
        <v/>
      </c>
      <c r="C10140" s="223"/>
      <c r="D10140" s="224" t="str">
        <f t="shared" si="3043"/>
        <v/>
      </c>
      <c r="E10140" s="225"/>
      <c r="F10140" s="226">
        <f t="shared" si="3044"/>
        <v>0</v>
      </c>
      <c r="G10140" s="286">
        <f t="shared" si="3045"/>
        <v>0</v>
      </c>
    </row>
    <row r="10141" spans="1:7" s="229" customFormat="1" ht="24" customHeight="1" x14ac:dyDescent="0.2">
      <c r="A10141" s="224" t="str">
        <f t="shared" si="3041"/>
        <v/>
      </c>
      <c r="B10141" s="222" t="str">
        <f t="shared" si="3042"/>
        <v/>
      </c>
      <c r="C10141" s="223"/>
      <c r="D10141" s="224" t="str">
        <f t="shared" si="3043"/>
        <v/>
      </c>
      <c r="E10141" s="225"/>
      <c r="F10141" s="226">
        <f t="shared" si="3044"/>
        <v>0</v>
      </c>
      <c r="G10141" s="286">
        <f t="shared" si="3045"/>
        <v>0</v>
      </c>
    </row>
    <row r="10142" spans="1:7" s="229" customFormat="1" ht="24" customHeight="1" x14ac:dyDescent="0.2">
      <c r="A10142" s="224" t="str">
        <f t="shared" si="3041"/>
        <v/>
      </c>
      <c r="B10142" s="222" t="str">
        <f t="shared" si="3042"/>
        <v/>
      </c>
      <c r="C10142" s="223"/>
      <c r="D10142" s="224" t="str">
        <f t="shared" si="3043"/>
        <v/>
      </c>
      <c r="E10142" s="225"/>
      <c r="F10142" s="226">
        <f t="shared" si="3044"/>
        <v>0</v>
      </c>
      <c r="G10142" s="286">
        <f t="shared" si="3045"/>
        <v>0</v>
      </c>
    </row>
    <row r="10143" spans="1:7" s="229" customFormat="1" ht="24" customHeight="1" x14ac:dyDescent="0.2">
      <c r="A10143" s="224" t="str">
        <f t="shared" si="3041"/>
        <v/>
      </c>
      <c r="B10143" s="222" t="str">
        <f t="shared" si="3042"/>
        <v/>
      </c>
      <c r="C10143" s="223"/>
      <c r="D10143" s="224" t="str">
        <f t="shared" si="3043"/>
        <v/>
      </c>
      <c r="E10143" s="225"/>
      <c r="F10143" s="226">
        <f t="shared" si="3044"/>
        <v>0</v>
      </c>
      <c r="G10143" s="286">
        <f t="shared" si="3045"/>
        <v>0</v>
      </c>
    </row>
    <row r="10144" spans="1:7" s="229" customFormat="1" ht="24" customHeight="1" x14ac:dyDescent="0.2">
      <c r="A10144" s="224" t="str">
        <f t="shared" si="3041"/>
        <v/>
      </c>
      <c r="B10144" s="222" t="str">
        <f t="shared" si="3042"/>
        <v/>
      </c>
      <c r="C10144" s="223"/>
      <c r="D10144" s="224" t="str">
        <f t="shared" si="3043"/>
        <v/>
      </c>
      <c r="E10144" s="225"/>
      <c r="F10144" s="226">
        <f t="shared" si="3044"/>
        <v>0</v>
      </c>
      <c r="G10144" s="286">
        <f t="shared" si="3045"/>
        <v>0</v>
      </c>
    </row>
    <row r="10145" spans="1:123" s="229" customFormat="1" ht="24" customHeight="1" x14ac:dyDescent="0.2">
      <c r="A10145" s="224" t="str">
        <f t="shared" si="3041"/>
        <v/>
      </c>
      <c r="B10145" s="222" t="str">
        <f t="shared" si="3042"/>
        <v/>
      </c>
      <c r="C10145" s="223"/>
      <c r="D10145" s="224" t="str">
        <f t="shared" si="3043"/>
        <v/>
      </c>
      <c r="E10145" s="225"/>
      <c r="F10145" s="226">
        <f t="shared" si="3044"/>
        <v>0</v>
      </c>
      <c r="G10145" s="286">
        <f t="shared" si="3045"/>
        <v>0</v>
      </c>
    </row>
    <row r="10146" spans="1:123" s="229" customFormat="1" ht="24" customHeight="1" x14ac:dyDescent="0.2">
      <c r="A10146" s="224" t="str">
        <f t="shared" si="3041"/>
        <v/>
      </c>
      <c r="B10146" s="222" t="str">
        <f t="shared" si="3042"/>
        <v/>
      </c>
      <c r="C10146" s="223"/>
      <c r="D10146" s="224" t="str">
        <f t="shared" si="3043"/>
        <v/>
      </c>
      <c r="E10146" s="225"/>
      <c r="F10146" s="226">
        <f t="shared" si="3044"/>
        <v>0</v>
      </c>
      <c r="G10146" s="286">
        <f t="shared" si="3045"/>
        <v>0</v>
      </c>
    </row>
    <row r="10147" spans="1:123" ht="24" customHeight="1" x14ac:dyDescent="0.2">
      <c r="A10147" s="290"/>
      <c r="B10147" s="97"/>
      <c r="D10147" s="97"/>
      <c r="E10147" s="98"/>
      <c r="F10147" s="273" t="s">
        <v>33</v>
      </c>
      <c r="G10147" s="288">
        <f>SUBTOTAL(9,G10138:G10146)</f>
        <v>0</v>
      </c>
    </row>
    <row r="10148" spans="1:123" ht="24" customHeight="1" x14ac:dyDescent="0.2">
      <c r="A10148" s="291"/>
      <c r="B10148" s="97"/>
      <c r="D10148" s="97"/>
      <c r="E10148" s="98"/>
      <c r="G10148" s="289"/>
    </row>
    <row r="10149" spans="1:123" ht="24" customHeight="1" x14ac:dyDescent="0.2">
      <c r="A10149" s="292" t="str">
        <f>B10107</f>
        <v/>
      </c>
      <c r="B10149" s="293" t="str">
        <f>C10107</f>
        <v/>
      </c>
      <c r="C10149" s="104"/>
      <c r="D10149" s="104" t="s">
        <v>34</v>
      </c>
      <c r="E10149" s="105"/>
      <c r="F10149" s="295" t="s">
        <v>35</v>
      </c>
      <c r="G10149" s="294">
        <f>SUBTOTAL(9,G10112:G10148)</f>
        <v>0</v>
      </c>
    </row>
    <row r="10151" spans="1:123" ht="24" customHeight="1" x14ac:dyDescent="0.2">
      <c r="A10151" s="274" t="s">
        <v>37</v>
      </c>
      <c r="B10151" s="275"/>
      <c r="C10151" s="275"/>
      <c r="D10151" s="275"/>
      <c r="E10151" s="275"/>
      <c r="F10151" s="275"/>
      <c r="G10151" s="276"/>
    </row>
    <row r="10152" spans="1:123" ht="24" customHeight="1" x14ac:dyDescent="0.2">
      <c r="A10152" s="277" t="s">
        <v>602</v>
      </c>
      <c r="B10152" s="93" t="str">
        <f>Comitente</f>
        <v>DIRECCION PROVINCIAL DE ESPACIOS VERDES</v>
      </c>
      <c r="C10152" s="89"/>
      <c r="D10152" s="94"/>
      <c r="E10152" s="94"/>
      <c r="F10152" s="95"/>
      <c r="G10152" s="278"/>
    </row>
    <row r="10153" spans="1:123" ht="24" customHeight="1" x14ac:dyDescent="0.2">
      <c r="A10153" s="277" t="s">
        <v>603</v>
      </c>
      <c r="B10153" s="93">
        <f>Contratista</f>
        <v>0</v>
      </c>
      <c r="C10153" s="90"/>
      <c r="D10153" s="90"/>
      <c r="E10153" s="90"/>
      <c r="F10153" s="96"/>
      <c r="G10153" s="279"/>
    </row>
    <row r="10154" spans="1:123" ht="24" customHeight="1" x14ac:dyDescent="0.2">
      <c r="A10154" s="277" t="s">
        <v>24</v>
      </c>
      <c r="B10154" s="93" t="str">
        <f>Obra</f>
        <v>EXTRACCION DE MANGRULLO EXISTENTE, PROVISION DE NUEVO MANGRULLO Y REFUNCIONALIZACION DE JUEGOS DE NIÑOS EN PARQUE DE MAYO</v>
      </c>
      <c r="C10154" s="90"/>
      <c r="D10154" s="90"/>
      <c r="E10154" s="90"/>
      <c r="F10154" s="96" t="s">
        <v>38</v>
      </c>
      <c r="G10154" s="280">
        <f>Fecha_Base</f>
        <v>44865</v>
      </c>
    </row>
    <row r="10155" spans="1:123" ht="24" customHeight="1" x14ac:dyDescent="0.2">
      <c r="A10155" s="281" t="s">
        <v>601</v>
      </c>
      <c r="B10155" s="91" t="str">
        <f>Ubicación</f>
        <v>CAPITAL</v>
      </c>
      <c r="C10155" s="91"/>
      <c r="D10155" s="97"/>
      <c r="E10155" s="98"/>
      <c r="G10155" s="282"/>
    </row>
    <row r="10156" spans="1:123" ht="24" customHeight="1" x14ac:dyDescent="0.2">
      <c r="A10156" s="281" t="s">
        <v>39</v>
      </c>
      <c r="B10156" s="100" t="str">
        <f>IFERROR(VALUE(LEFT(B10157,FIND(".",B10157)-1)),"")</f>
        <v/>
      </c>
      <c r="C10156" s="92" t="str">
        <f>IFERROR(VLOOKUP(B10156,Tabla_CyP,2,FALSE),"")</f>
        <v/>
      </c>
      <c r="E10156" s="98"/>
      <c r="G10156" s="282"/>
    </row>
    <row r="10157" spans="1:123" ht="24" customHeight="1" x14ac:dyDescent="0.2">
      <c r="A10157" s="281" t="s">
        <v>25</v>
      </c>
      <c r="B10157" s="101" t="str">
        <f>IFERROR(VLOOKUP(COUNTIF($A$1:A10157,"ANALISIS DE PRECIOS"),Tabla_NumeroItem,2,FALSE),"")</f>
        <v/>
      </c>
      <c r="C10157" s="92" t="str">
        <f>IFERROR(VLOOKUP(B10157,Tabla_CyP,2,FALSE),"")</f>
        <v/>
      </c>
      <c r="D10157" s="97"/>
      <c r="E10157" s="98"/>
      <c r="F10157" s="96" t="s">
        <v>26</v>
      </c>
      <c r="G10157" s="283" t="str">
        <f>IFERROR(VLOOKUP(B10157,Tabla_CyP,4,FALSE),"")</f>
        <v/>
      </c>
    </row>
    <row r="10158" spans="1:123" ht="24" customHeight="1" x14ac:dyDescent="0.2">
      <c r="A10158" s="281"/>
      <c r="B10158" s="91"/>
      <c r="D10158" s="97"/>
      <c r="E10158" s="98"/>
      <c r="G10158" s="282"/>
    </row>
    <row r="10159" spans="1:123" ht="24" customHeight="1" x14ac:dyDescent="0.2">
      <c r="A10159" s="334" t="s">
        <v>507</v>
      </c>
      <c r="B10159" s="335"/>
      <c r="C10159" s="336" t="s">
        <v>0</v>
      </c>
      <c r="D10159" s="336" t="s">
        <v>27</v>
      </c>
      <c r="E10159" s="338" t="s">
        <v>28</v>
      </c>
      <c r="F10159" s="340" t="s">
        <v>29</v>
      </c>
      <c r="G10159" s="340" t="s">
        <v>30</v>
      </c>
    </row>
    <row r="10160" spans="1:123" s="97" customFormat="1" ht="24" customHeight="1" x14ac:dyDescent="0.2">
      <c r="A10160" s="102" t="s">
        <v>508</v>
      </c>
      <c r="B10160" s="102" t="s">
        <v>509</v>
      </c>
      <c r="C10160" s="337"/>
      <c r="D10160" s="337"/>
      <c r="E10160" s="339"/>
      <c r="F10160" s="341"/>
      <c r="G10160" s="341"/>
      <c r="H10160" s="230"/>
      <c r="I10160" s="230"/>
      <c r="J10160" s="230"/>
      <c r="K10160" s="230"/>
      <c r="L10160" s="230"/>
      <c r="M10160" s="230"/>
      <c r="N10160" s="230"/>
      <c r="O10160" s="230"/>
      <c r="P10160" s="230"/>
      <c r="Q10160" s="230"/>
      <c r="R10160" s="230"/>
      <c r="S10160" s="230"/>
      <c r="T10160" s="230"/>
      <c r="U10160" s="230"/>
      <c r="V10160" s="230"/>
      <c r="W10160" s="230"/>
      <c r="X10160" s="230"/>
      <c r="Y10160" s="230"/>
      <c r="Z10160" s="230"/>
      <c r="AA10160" s="230"/>
      <c r="AB10160" s="230"/>
      <c r="AC10160" s="230"/>
      <c r="AD10160" s="230"/>
      <c r="AE10160" s="230"/>
      <c r="AF10160" s="230"/>
      <c r="AG10160" s="230"/>
      <c r="AH10160" s="230"/>
      <c r="AI10160" s="230"/>
      <c r="AJ10160" s="230"/>
      <c r="AK10160" s="230"/>
      <c r="AL10160" s="230"/>
      <c r="AM10160" s="230"/>
      <c r="AN10160" s="230"/>
      <c r="AO10160" s="230"/>
      <c r="AP10160" s="230"/>
      <c r="AQ10160" s="230"/>
      <c r="AR10160" s="230"/>
      <c r="AS10160" s="230"/>
      <c r="AT10160" s="230"/>
      <c r="AU10160" s="230"/>
      <c r="AV10160" s="230"/>
      <c r="AW10160" s="230"/>
      <c r="AX10160" s="230"/>
      <c r="AY10160" s="230"/>
      <c r="AZ10160" s="230"/>
      <c r="BA10160" s="230"/>
      <c r="BB10160" s="230"/>
      <c r="BC10160" s="230"/>
      <c r="BD10160" s="230"/>
      <c r="BE10160" s="230"/>
      <c r="BF10160" s="230"/>
      <c r="BG10160" s="230"/>
      <c r="BH10160" s="230"/>
      <c r="BI10160" s="230"/>
      <c r="BJ10160" s="230"/>
      <c r="BK10160" s="230"/>
      <c r="BL10160" s="230"/>
      <c r="BM10160" s="230"/>
      <c r="BN10160" s="230"/>
      <c r="BO10160" s="230"/>
      <c r="BP10160" s="230"/>
      <c r="BQ10160" s="230"/>
      <c r="BR10160" s="230"/>
      <c r="BS10160" s="230"/>
      <c r="BT10160" s="230"/>
      <c r="BU10160" s="230"/>
      <c r="BV10160" s="230"/>
      <c r="BW10160" s="230"/>
      <c r="BX10160" s="230"/>
      <c r="BY10160" s="230"/>
      <c r="BZ10160" s="230"/>
      <c r="CA10160" s="230"/>
      <c r="CB10160" s="230"/>
      <c r="CC10160" s="230"/>
      <c r="CD10160" s="230"/>
      <c r="CE10160" s="230"/>
      <c r="CF10160" s="230"/>
      <c r="CG10160" s="230"/>
      <c r="CH10160" s="230"/>
      <c r="CI10160" s="230"/>
      <c r="CJ10160" s="230"/>
      <c r="CK10160" s="230"/>
      <c r="CL10160" s="230"/>
      <c r="CM10160" s="230"/>
      <c r="CN10160" s="230"/>
      <c r="CO10160" s="230"/>
      <c r="CP10160" s="230"/>
      <c r="CQ10160" s="230"/>
      <c r="CR10160" s="230"/>
      <c r="CS10160" s="230"/>
      <c r="CT10160" s="230"/>
      <c r="CU10160" s="230"/>
      <c r="CV10160" s="230"/>
      <c r="CW10160" s="230"/>
      <c r="CX10160" s="230"/>
      <c r="CY10160" s="230"/>
      <c r="CZ10160" s="230"/>
      <c r="DA10160" s="230"/>
      <c r="DB10160" s="230"/>
      <c r="DC10160" s="230"/>
      <c r="DD10160" s="230"/>
      <c r="DE10160" s="230"/>
      <c r="DF10160" s="230"/>
      <c r="DG10160" s="230"/>
      <c r="DH10160" s="230"/>
      <c r="DI10160" s="230"/>
      <c r="DJ10160" s="230"/>
      <c r="DK10160" s="230"/>
      <c r="DL10160" s="230"/>
      <c r="DM10160" s="230"/>
      <c r="DN10160" s="230"/>
      <c r="DO10160" s="230"/>
      <c r="DP10160" s="230"/>
      <c r="DQ10160" s="230"/>
      <c r="DR10160" s="230"/>
      <c r="DS10160" s="230"/>
    </row>
    <row r="10161" spans="1:7" ht="24" customHeight="1" x14ac:dyDescent="0.2">
      <c r="A10161" s="284"/>
      <c r="B10161" s="103"/>
      <c r="C10161" s="143" t="s">
        <v>604</v>
      </c>
      <c r="D10161" s="104"/>
      <c r="E10161" s="105"/>
      <c r="F10161" s="106"/>
      <c r="G10161" s="285"/>
    </row>
    <row r="10162" spans="1:7" s="229" customFormat="1" ht="24" customHeight="1" x14ac:dyDescent="0.2">
      <c r="A10162" s="224" t="str">
        <f t="shared" ref="A10162:A10175" si="3046">IFERROR(VLOOKUP(C10162,Tabla_Insumos,4,FALSE),"")</f>
        <v/>
      </c>
      <c r="B10162" s="222" t="str">
        <f>IFERROR(VLOOKUP(C10162,Tabla_Insumos,5,FALSE),"")</f>
        <v/>
      </c>
      <c r="C10162" s="223"/>
      <c r="D10162" s="224" t="str">
        <f t="shared" ref="D10162:D10175" si="3047">IFERROR(VLOOKUP(C10162,Tabla_Insumos,2,FALSE),"")</f>
        <v/>
      </c>
      <c r="E10162" s="225"/>
      <c r="F10162" s="226">
        <f t="shared" ref="F10162:F10175" si="3048">IFERROR(VLOOKUP(C10162,Tabla_Insumos,3,FALSE),0)</f>
        <v>0</v>
      </c>
      <c r="G10162" s="286">
        <f>ROUND(E10162*F10162,2)</f>
        <v>0</v>
      </c>
    </row>
    <row r="10163" spans="1:7" s="229" customFormat="1" ht="24" customHeight="1" x14ac:dyDescent="0.2">
      <c r="A10163" s="224" t="str">
        <f t="shared" si="3046"/>
        <v/>
      </c>
      <c r="B10163" s="222" t="str">
        <f t="shared" ref="B10163:B10175" si="3049">IFERROR(VLOOKUP(C10163,Tabla_Insumos,5,FALSE),"")</f>
        <v/>
      </c>
      <c r="C10163" s="223"/>
      <c r="D10163" s="224" t="str">
        <f t="shared" si="3047"/>
        <v/>
      </c>
      <c r="E10163" s="225"/>
      <c r="F10163" s="226">
        <f t="shared" si="3048"/>
        <v>0</v>
      </c>
      <c r="G10163" s="286">
        <f t="shared" ref="G10163:G10175" si="3050">ROUND(E10163*F10163,2)</f>
        <v>0</v>
      </c>
    </row>
    <row r="10164" spans="1:7" s="229" customFormat="1" ht="24" customHeight="1" x14ac:dyDescent="0.2">
      <c r="A10164" s="224" t="str">
        <f t="shared" si="3046"/>
        <v/>
      </c>
      <c r="B10164" s="222" t="str">
        <f t="shared" si="3049"/>
        <v/>
      </c>
      <c r="C10164" s="223"/>
      <c r="D10164" s="224" t="str">
        <f t="shared" si="3047"/>
        <v/>
      </c>
      <c r="E10164" s="225"/>
      <c r="F10164" s="226">
        <f t="shared" si="3048"/>
        <v>0</v>
      </c>
      <c r="G10164" s="286">
        <f t="shared" si="3050"/>
        <v>0</v>
      </c>
    </row>
    <row r="10165" spans="1:7" s="229" customFormat="1" ht="24" customHeight="1" x14ac:dyDescent="0.2">
      <c r="A10165" s="224" t="str">
        <f t="shared" si="3046"/>
        <v/>
      </c>
      <c r="B10165" s="222" t="str">
        <f t="shared" si="3049"/>
        <v/>
      </c>
      <c r="C10165" s="223"/>
      <c r="D10165" s="224" t="str">
        <f t="shared" si="3047"/>
        <v/>
      </c>
      <c r="E10165" s="225"/>
      <c r="F10165" s="226">
        <f t="shared" si="3048"/>
        <v>0</v>
      </c>
      <c r="G10165" s="286">
        <f t="shared" si="3050"/>
        <v>0</v>
      </c>
    </row>
    <row r="10166" spans="1:7" s="229" customFormat="1" ht="24" customHeight="1" x14ac:dyDescent="0.2">
      <c r="A10166" s="224" t="str">
        <f t="shared" si="3046"/>
        <v/>
      </c>
      <c r="B10166" s="222" t="str">
        <f t="shared" si="3049"/>
        <v/>
      </c>
      <c r="C10166" s="223"/>
      <c r="D10166" s="224" t="str">
        <f t="shared" si="3047"/>
        <v/>
      </c>
      <c r="E10166" s="225"/>
      <c r="F10166" s="226">
        <f t="shared" si="3048"/>
        <v>0</v>
      </c>
      <c r="G10166" s="286">
        <f t="shared" si="3050"/>
        <v>0</v>
      </c>
    </row>
    <row r="10167" spans="1:7" s="229" customFormat="1" ht="24" customHeight="1" x14ac:dyDescent="0.2">
      <c r="A10167" s="224" t="str">
        <f t="shared" si="3046"/>
        <v/>
      </c>
      <c r="B10167" s="222" t="str">
        <f t="shared" si="3049"/>
        <v/>
      </c>
      <c r="C10167" s="223"/>
      <c r="D10167" s="224" t="str">
        <f t="shared" si="3047"/>
        <v/>
      </c>
      <c r="E10167" s="225"/>
      <c r="F10167" s="226">
        <f t="shared" si="3048"/>
        <v>0</v>
      </c>
      <c r="G10167" s="286">
        <f t="shared" si="3050"/>
        <v>0</v>
      </c>
    </row>
    <row r="10168" spans="1:7" s="229" customFormat="1" ht="24" customHeight="1" x14ac:dyDescent="0.2">
      <c r="A10168" s="224" t="str">
        <f t="shared" si="3046"/>
        <v/>
      </c>
      <c r="B10168" s="222" t="str">
        <f t="shared" si="3049"/>
        <v/>
      </c>
      <c r="C10168" s="223"/>
      <c r="D10168" s="224" t="str">
        <f t="shared" si="3047"/>
        <v/>
      </c>
      <c r="E10168" s="225"/>
      <c r="F10168" s="226">
        <f t="shared" si="3048"/>
        <v>0</v>
      </c>
      <c r="G10168" s="286">
        <f t="shared" si="3050"/>
        <v>0</v>
      </c>
    </row>
    <row r="10169" spans="1:7" s="229" customFormat="1" ht="24" customHeight="1" x14ac:dyDescent="0.2">
      <c r="A10169" s="224" t="str">
        <f t="shared" si="3046"/>
        <v/>
      </c>
      <c r="B10169" s="222" t="str">
        <f t="shared" si="3049"/>
        <v/>
      </c>
      <c r="C10169" s="223"/>
      <c r="D10169" s="224" t="str">
        <f t="shared" si="3047"/>
        <v/>
      </c>
      <c r="E10169" s="225"/>
      <c r="F10169" s="226">
        <f t="shared" si="3048"/>
        <v>0</v>
      </c>
      <c r="G10169" s="286">
        <f t="shared" si="3050"/>
        <v>0</v>
      </c>
    </row>
    <row r="10170" spans="1:7" s="229" customFormat="1" ht="24" customHeight="1" x14ac:dyDescent="0.2">
      <c r="A10170" s="224" t="str">
        <f t="shared" si="3046"/>
        <v/>
      </c>
      <c r="B10170" s="222" t="str">
        <f t="shared" si="3049"/>
        <v/>
      </c>
      <c r="C10170" s="223"/>
      <c r="D10170" s="224" t="str">
        <f t="shared" si="3047"/>
        <v/>
      </c>
      <c r="E10170" s="225"/>
      <c r="F10170" s="226">
        <f t="shared" si="3048"/>
        <v>0</v>
      </c>
      <c r="G10170" s="286">
        <f t="shared" si="3050"/>
        <v>0</v>
      </c>
    </row>
    <row r="10171" spans="1:7" s="229" customFormat="1" ht="24" customHeight="1" x14ac:dyDescent="0.2">
      <c r="A10171" s="224" t="str">
        <f t="shared" si="3046"/>
        <v/>
      </c>
      <c r="B10171" s="222" t="str">
        <f t="shared" si="3049"/>
        <v/>
      </c>
      <c r="C10171" s="223"/>
      <c r="D10171" s="224" t="str">
        <f t="shared" si="3047"/>
        <v/>
      </c>
      <c r="E10171" s="225"/>
      <c r="F10171" s="226">
        <f t="shared" si="3048"/>
        <v>0</v>
      </c>
      <c r="G10171" s="286">
        <f t="shared" si="3050"/>
        <v>0</v>
      </c>
    </row>
    <row r="10172" spans="1:7" s="229" customFormat="1" ht="24" customHeight="1" x14ac:dyDescent="0.2">
      <c r="A10172" s="224" t="str">
        <f t="shared" si="3046"/>
        <v/>
      </c>
      <c r="B10172" s="222" t="str">
        <f t="shared" si="3049"/>
        <v/>
      </c>
      <c r="C10172" s="223"/>
      <c r="D10172" s="224" t="str">
        <f t="shared" si="3047"/>
        <v/>
      </c>
      <c r="E10172" s="225"/>
      <c r="F10172" s="226">
        <f t="shared" si="3048"/>
        <v>0</v>
      </c>
      <c r="G10172" s="286">
        <f t="shared" si="3050"/>
        <v>0</v>
      </c>
    </row>
    <row r="10173" spans="1:7" s="229" customFormat="1" ht="24" customHeight="1" x14ac:dyDescent="0.2">
      <c r="A10173" s="224" t="str">
        <f t="shared" si="3046"/>
        <v/>
      </c>
      <c r="B10173" s="222" t="str">
        <f t="shared" si="3049"/>
        <v/>
      </c>
      <c r="C10173" s="223"/>
      <c r="D10173" s="224" t="str">
        <f t="shared" si="3047"/>
        <v/>
      </c>
      <c r="E10173" s="225"/>
      <c r="F10173" s="226">
        <f t="shared" si="3048"/>
        <v>0</v>
      </c>
      <c r="G10173" s="286">
        <f t="shared" si="3050"/>
        <v>0</v>
      </c>
    </row>
    <row r="10174" spans="1:7" s="229" customFormat="1" ht="24" customHeight="1" x14ac:dyDescent="0.2">
      <c r="A10174" s="224" t="str">
        <f t="shared" si="3046"/>
        <v/>
      </c>
      <c r="B10174" s="222" t="str">
        <f t="shared" si="3049"/>
        <v/>
      </c>
      <c r="C10174" s="223"/>
      <c r="D10174" s="224" t="str">
        <f t="shared" si="3047"/>
        <v/>
      </c>
      <c r="E10174" s="225"/>
      <c r="F10174" s="226">
        <f t="shared" si="3048"/>
        <v>0</v>
      </c>
      <c r="G10174" s="286">
        <f t="shared" si="3050"/>
        <v>0</v>
      </c>
    </row>
    <row r="10175" spans="1:7" s="229" customFormat="1" ht="24" customHeight="1" x14ac:dyDescent="0.2">
      <c r="A10175" s="224" t="str">
        <f t="shared" si="3046"/>
        <v/>
      </c>
      <c r="B10175" s="222" t="str">
        <f t="shared" si="3049"/>
        <v/>
      </c>
      <c r="C10175" s="223"/>
      <c r="D10175" s="224" t="str">
        <f t="shared" si="3047"/>
        <v/>
      </c>
      <c r="E10175" s="225"/>
      <c r="F10175" s="227">
        <f t="shared" si="3048"/>
        <v>0</v>
      </c>
      <c r="G10175" s="286">
        <f t="shared" si="3050"/>
        <v>0</v>
      </c>
    </row>
    <row r="10176" spans="1:7" ht="24" customHeight="1" x14ac:dyDescent="0.2">
      <c r="A10176" s="287"/>
      <c r="D10176" s="97"/>
      <c r="E10176" s="98"/>
      <c r="F10176" s="273" t="s">
        <v>31</v>
      </c>
      <c r="G10176" s="288">
        <f>SUBTOTAL(9,G10162:G10175)</f>
        <v>0</v>
      </c>
    </row>
    <row r="10177" spans="1:7" ht="24" customHeight="1" x14ac:dyDescent="0.2">
      <c r="A10177" s="287"/>
      <c r="C10177" s="107" t="s">
        <v>605</v>
      </c>
      <c r="D10177" s="97"/>
      <c r="E10177" s="98"/>
      <c r="G10177" s="289"/>
    </row>
    <row r="10178" spans="1:7" s="229" customFormat="1" ht="24" customHeight="1" x14ac:dyDescent="0.2">
      <c r="A10178" s="224" t="str">
        <f t="shared" ref="A10178:A10185" si="3051">IFERROR(VLOOKUP(C10178,Tabla_Insumos,4,FALSE),"")</f>
        <v/>
      </c>
      <c r="B10178" s="222">
        <f t="shared" ref="B10178:B10185" si="3052">IFERROR(VLOOKUP(A10178,Tabla_Indices,5,FALSE),"")</f>
        <v>0</v>
      </c>
      <c r="C10178" s="223"/>
      <c r="D10178" s="224" t="str">
        <f t="shared" ref="D10178:D10185" si="3053">IFERROR(VLOOKUP(C10178,Tabla_Insumos,2,FALSE),"")</f>
        <v/>
      </c>
      <c r="E10178" s="225"/>
      <c r="F10178" s="228">
        <f t="shared" ref="F10178:F10185" si="3054">IFERROR(VLOOKUP(C10178,Tabla_Insumos,3,FALSE),0)</f>
        <v>0</v>
      </c>
      <c r="G10178" s="286">
        <f>ROUND(E10178*F10178,2)</f>
        <v>0</v>
      </c>
    </row>
    <row r="10179" spans="1:7" s="229" customFormat="1" ht="24" customHeight="1" x14ac:dyDescent="0.2">
      <c r="A10179" s="224" t="str">
        <f t="shared" si="3051"/>
        <v/>
      </c>
      <c r="B10179" s="222">
        <f t="shared" si="3052"/>
        <v>0</v>
      </c>
      <c r="C10179" s="223"/>
      <c r="D10179" s="224" t="str">
        <f t="shared" si="3053"/>
        <v/>
      </c>
      <c r="E10179" s="225"/>
      <c r="F10179" s="228">
        <f t="shared" si="3054"/>
        <v>0</v>
      </c>
      <c r="G10179" s="286">
        <f>ROUND(E10179*F10179,2)</f>
        <v>0</v>
      </c>
    </row>
    <row r="10180" spans="1:7" s="229" customFormat="1" ht="24" customHeight="1" x14ac:dyDescent="0.2">
      <c r="A10180" s="224" t="str">
        <f t="shared" si="3051"/>
        <v/>
      </c>
      <c r="B10180" s="222">
        <f t="shared" si="3052"/>
        <v>0</v>
      </c>
      <c r="C10180" s="223"/>
      <c r="D10180" s="224" t="str">
        <f t="shared" si="3053"/>
        <v/>
      </c>
      <c r="E10180" s="225"/>
      <c r="F10180" s="228">
        <f t="shared" si="3054"/>
        <v>0</v>
      </c>
      <c r="G10180" s="286">
        <f t="shared" ref="G10180:G10185" si="3055">ROUND(E10180*F10180,2)</f>
        <v>0</v>
      </c>
    </row>
    <row r="10181" spans="1:7" s="229" customFormat="1" ht="24" customHeight="1" x14ac:dyDescent="0.2">
      <c r="A10181" s="224" t="str">
        <f t="shared" si="3051"/>
        <v/>
      </c>
      <c r="B10181" s="222">
        <f t="shared" si="3052"/>
        <v>0</v>
      </c>
      <c r="C10181" s="223"/>
      <c r="D10181" s="224" t="str">
        <f t="shared" si="3053"/>
        <v/>
      </c>
      <c r="E10181" s="225"/>
      <c r="F10181" s="228">
        <f t="shared" si="3054"/>
        <v>0</v>
      </c>
      <c r="G10181" s="286">
        <f t="shared" si="3055"/>
        <v>0</v>
      </c>
    </row>
    <row r="10182" spans="1:7" s="229" customFormat="1" ht="24" customHeight="1" x14ac:dyDescent="0.2">
      <c r="A10182" s="224" t="str">
        <f t="shared" si="3051"/>
        <v/>
      </c>
      <c r="B10182" s="222">
        <f t="shared" si="3052"/>
        <v>0</v>
      </c>
      <c r="C10182" s="223"/>
      <c r="D10182" s="224" t="str">
        <f t="shared" si="3053"/>
        <v/>
      </c>
      <c r="E10182" s="225"/>
      <c r="F10182" s="226">
        <f t="shared" si="3054"/>
        <v>0</v>
      </c>
      <c r="G10182" s="286">
        <f t="shared" si="3055"/>
        <v>0</v>
      </c>
    </row>
    <row r="10183" spans="1:7" s="229" customFormat="1" ht="24" customHeight="1" x14ac:dyDescent="0.2">
      <c r="A10183" s="224" t="str">
        <f t="shared" si="3051"/>
        <v/>
      </c>
      <c r="B10183" s="222">
        <f t="shared" si="3052"/>
        <v>0</v>
      </c>
      <c r="C10183" s="223"/>
      <c r="D10183" s="224" t="str">
        <f t="shared" si="3053"/>
        <v/>
      </c>
      <c r="E10183" s="225"/>
      <c r="F10183" s="226">
        <f t="shared" si="3054"/>
        <v>0</v>
      </c>
      <c r="G10183" s="286">
        <f t="shared" si="3055"/>
        <v>0</v>
      </c>
    </row>
    <row r="10184" spans="1:7" s="229" customFormat="1" ht="24" customHeight="1" x14ac:dyDescent="0.2">
      <c r="A10184" s="224" t="str">
        <f t="shared" si="3051"/>
        <v/>
      </c>
      <c r="B10184" s="222">
        <f t="shared" si="3052"/>
        <v>0</v>
      </c>
      <c r="C10184" s="223"/>
      <c r="D10184" s="224" t="str">
        <f t="shared" si="3053"/>
        <v/>
      </c>
      <c r="E10184" s="225"/>
      <c r="F10184" s="226">
        <f t="shared" si="3054"/>
        <v>0</v>
      </c>
      <c r="G10184" s="286">
        <f t="shared" si="3055"/>
        <v>0</v>
      </c>
    </row>
    <row r="10185" spans="1:7" s="229" customFormat="1" ht="24" customHeight="1" x14ac:dyDescent="0.2">
      <c r="A10185" s="224" t="str">
        <f t="shared" si="3051"/>
        <v/>
      </c>
      <c r="B10185" s="222">
        <f t="shared" si="3052"/>
        <v>0</v>
      </c>
      <c r="C10185" s="223"/>
      <c r="D10185" s="224" t="str">
        <f t="shared" si="3053"/>
        <v/>
      </c>
      <c r="E10185" s="225"/>
      <c r="F10185" s="226">
        <f t="shared" si="3054"/>
        <v>0</v>
      </c>
      <c r="G10185" s="286">
        <f t="shared" si="3055"/>
        <v>0</v>
      </c>
    </row>
    <row r="10186" spans="1:7" ht="24" customHeight="1" x14ac:dyDescent="0.2">
      <c r="A10186" s="287"/>
      <c r="D10186" s="97"/>
      <c r="E10186" s="98"/>
      <c r="F10186" s="273" t="s">
        <v>32</v>
      </c>
      <c r="G10186" s="288">
        <f>SUBTOTAL(9,G10178:G10185)</f>
        <v>0</v>
      </c>
    </row>
    <row r="10187" spans="1:7" ht="24" customHeight="1" x14ac:dyDescent="0.2">
      <c r="A10187" s="287"/>
      <c r="C10187" s="107" t="s">
        <v>606</v>
      </c>
      <c r="D10187" s="97"/>
      <c r="E10187" s="98"/>
      <c r="G10187" s="289"/>
    </row>
    <row r="10188" spans="1:7" s="229" customFormat="1" ht="24" customHeight="1" x14ac:dyDescent="0.2">
      <c r="A10188" s="224" t="str">
        <f t="shared" ref="A10188:A10196" si="3056">IFERROR(VLOOKUP(C10188,Tabla_Insumos,4,FALSE),"")</f>
        <v/>
      </c>
      <c r="B10188" s="222" t="str">
        <f t="shared" ref="B10188:B10196" si="3057">IFERROR(VLOOKUP(C10188,Tabla_Insumos,5,FALSE),"")</f>
        <v/>
      </c>
      <c r="C10188" s="223"/>
      <c r="D10188" s="224" t="str">
        <f t="shared" ref="D10188:D10196" si="3058">IFERROR(VLOOKUP(C10188,Tabla_Insumos,2,FALSE),"")</f>
        <v/>
      </c>
      <c r="E10188" s="225"/>
      <c r="F10188" s="226">
        <f t="shared" ref="F10188:F10196" si="3059">IFERROR(VLOOKUP(C10188,Tabla_Insumos,3,FALSE),0)</f>
        <v>0</v>
      </c>
      <c r="G10188" s="286">
        <f t="shared" ref="G10188:G10196" si="3060">ROUND(E10188*F10188,2)</f>
        <v>0</v>
      </c>
    </row>
    <row r="10189" spans="1:7" s="229" customFormat="1" ht="24" customHeight="1" x14ac:dyDescent="0.2">
      <c r="A10189" s="224" t="str">
        <f t="shared" si="3056"/>
        <v/>
      </c>
      <c r="B10189" s="222" t="str">
        <f t="shared" si="3057"/>
        <v/>
      </c>
      <c r="C10189" s="223"/>
      <c r="D10189" s="224" t="str">
        <f t="shared" si="3058"/>
        <v/>
      </c>
      <c r="E10189" s="225"/>
      <c r="F10189" s="226">
        <f t="shared" si="3059"/>
        <v>0</v>
      </c>
      <c r="G10189" s="286">
        <f t="shared" si="3060"/>
        <v>0</v>
      </c>
    </row>
    <row r="10190" spans="1:7" s="229" customFormat="1" ht="24" customHeight="1" x14ac:dyDescent="0.2">
      <c r="A10190" s="224" t="str">
        <f t="shared" si="3056"/>
        <v/>
      </c>
      <c r="B10190" s="222" t="str">
        <f t="shared" si="3057"/>
        <v/>
      </c>
      <c r="C10190" s="223"/>
      <c r="D10190" s="224" t="str">
        <f t="shared" si="3058"/>
        <v/>
      </c>
      <c r="E10190" s="225"/>
      <c r="F10190" s="226">
        <f t="shared" si="3059"/>
        <v>0</v>
      </c>
      <c r="G10190" s="286">
        <f t="shared" si="3060"/>
        <v>0</v>
      </c>
    </row>
    <row r="10191" spans="1:7" s="229" customFormat="1" ht="24" customHeight="1" x14ac:dyDescent="0.2">
      <c r="A10191" s="224" t="str">
        <f t="shared" si="3056"/>
        <v/>
      </c>
      <c r="B10191" s="222" t="str">
        <f t="shared" si="3057"/>
        <v/>
      </c>
      <c r="C10191" s="223"/>
      <c r="D10191" s="224" t="str">
        <f t="shared" si="3058"/>
        <v/>
      </c>
      <c r="E10191" s="225"/>
      <c r="F10191" s="226">
        <f t="shared" si="3059"/>
        <v>0</v>
      </c>
      <c r="G10191" s="286">
        <f t="shared" si="3060"/>
        <v>0</v>
      </c>
    </row>
    <row r="10192" spans="1:7" s="229" customFormat="1" ht="24" customHeight="1" x14ac:dyDescent="0.2">
      <c r="A10192" s="224" t="str">
        <f t="shared" si="3056"/>
        <v/>
      </c>
      <c r="B10192" s="222" t="str">
        <f t="shared" si="3057"/>
        <v/>
      </c>
      <c r="C10192" s="223"/>
      <c r="D10192" s="224" t="str">
        <f t="shared" si="3058"/>
        <v/>
      </c>
      <c r="E10192" s="225"/>
      <c r="F10192" s="226">
        <f t="shared" si="3059"/>
        <v>0</v>
      </c>
      <c r="G10192" s="286">
        <f t="shared" si="3060"/>
        <v>0</v>
      </c>
    </row>
    <row r="10193" spans="1:7" s="229" customFormat="1" ht="24" customHeight="1" x14ac:dyDescent="0.2">
      <c r="A10193" s="224" t="str">
        <f t="shared" si="3056"/>
        <v/>
      </c>
      <c r="B10193" s="222" t="str">
        <f t="shared" si="3057"/>
        <v/>
      </c>
      <c r="C10193" s="223"/>
      <c r="D10193" s="224" t="str">
        <f t="shared" si="3058"/>
        <v/>
      </c>
      <c r="E10193" s="225"/>
      <c r="F10193" s="226">
        <f t="shared" si="3059"/>
        <v>0</v>
      </c>
      <c r="G10193" s="286">
        <f t="shared" si="3060"/>
        <v>0</v>
      </c>
    </row>
    <row r="10194" spans="1:7" s="229" customFormat="1" ht="24" customHeight="1" x14ac:dyDescent="0.2">
      <c r="A10194" s="224" t="str">
        <f t="shared" si="3056"/>
        <v/>
      </c>
      <c r="B10194" s="222" t="str">
        <f t="shared" si="3057"/>
        <v/>
      </c>
      <c r="C10194" s="223"/>
      <c r="D10194" s="224" t="str">
        <f t="shared" si="3058"/>
        <v/>
      </c>
      <c r="E10194" s="225"/>
      <c r="F10194" s="226">
        <f t="shared" si="3059"/>
        <v>0</v>
      </c>
      <c r="G10194" s="286">
        <f t="shared" si="3060"/>
        <v>0</v>
      </c>
    </row>
    <row r="10195" spans="1:7" s="229" customFormat="1" ht="24" customHeight="1" x14ac:dyDescent="0.2">
      <c r="A10195" s="224" t="str">
        <f t="shared" si="3056"/>
        <v/>
      </c>
      <c r="B10195" s="222" t="str">
        <f t="shared" si="3057"/>
        <v/>
      </c>
      <c r="C10195" s="223"/>
      <c r="D10195" s="224" t="str">
        <f t="shared" si="3058"/>
        <v/>
      </c>
      <c r="E10195" s="225"/>
      <c r="F10195" s="226">
        <f t="shared" si="3059"/>
        <v>0</v>
      </c>
      <c r="G10195" s="286">
        <f t="shared" si="3060"/>
        <v>0</v>
      </c>
    </row>
    <row r="10196" spans="1:7" s="229" customFormat="1" ht="24" customHeight="1" x14ac:dyDescent="0.2">
      <c r="A10196" s="224" t="str">
        <f t="shared" si="3056"/>
        <v/>
      </c>
      <c r="B10196" s="222" t="str">
        <f t="shared" si="3057"/>
        <v/>
      </c>
      <c r="C10196" s="223"/>
      <c r="D10196" s="224" t="str">
        <f t="shared" si="3058"/>
        <v/>
      </c>
      <c r="E10196" s="225"/>
      <c r="F10196" s="226">
        <f t="shared" si="3059"/>
        <v>0</v>
      </c>
      <c r="G10196" s="286">
        <f t="shared" si="3060"/>
        <v>0</v>
      </c>
    </row>
    <row r="10197" spans="1:7" ht="24" customHeight="1" x14ac:dyDescent="0.2">
      <c r="A10197" s="290"/>
      <c r="B10197" s="97"/>
      <c r="D10197" s="97"/>
      <c r="E10197" s="98"/>
      <c r="F10197" s="273" t="s">
        <v>33</v>
      </c>
      <c r="G10197" s="288">
        <f>SUBTOTAL(9,G10188:G10196)</f>
        <v>0</v>
      </c>
    </row>
    <row r="10198" spans="1:7" ht="24" customHeight="1" x14ac:dyDescent="0.2">
      <c r="A10198" s="291"/>
      <c r="B10198" s="97"/>
      <c r="D10198" s="97"/>
      <c r="E10198" s="98"/>
      <c r="G10198" s="289"/>
    </row>
    <row r="10199" spans="1:7" ht="24" customHeight="1" x14ac:dyDescent="0.2">
      <c r="A10199" s="292" t="str">
        <f>B10157</f>
        <v/>
      </c>
      <c r="B10199" s="293" t="str">
        <f>C10157</f>
        <v/>
      </c>
      <c r="C10199" s="104"/>
      <c r="D10199" s="104" t="s">
        <v>34</v>
      </c>
      <c r="E10199" s="105"/>
      <c r="F10199" s="295" t="s">
        <v>35</v>
      </c>
      <c r="G10199" s="294">
        <f>SUBTOTAL(9,G10162:G10198)</f>
        <v>0</v>
      </c>
    </row>
    <row r="10201" spans="1:7" ht="24" customHeight="1" x14ac:dyDescent="0.2">
      <c r="A10201" s="274" t="s">
        <v>37</v>
      </c>
      <c r="B10201" s="275"/>
      <c r="C10201" s="275"/>
      <c r="D10201" s="275"/>
      <c r="E10201" s="275"/>
      <c r="F10201" s="275"/>
      <c r="G10201" s="276"/>
    </row>
    <row r="10202" spans="1:7" ht="24" customHeight="1" x14ac:dyDescent="0.2">
      <c r="A10202" s="277" t="s">
        <v>602</v>
      </c>
      <c r="B10202" s="93" t="str">
        <f>Comitente</f>
        <v>DIRECCION PROVINCIAL DE ESPACIOS VERDES</v>
      </c>
      <c r="C10202" s="89"/>
      <c r="D10202" s="94"/>
      <c r="E10202" s="94"/>
      <c r="F10202" s="95"/>
      <c r="G10202" s="278"/>
    </row>
    <row r="10203" spans="1:7" ht="24" customHeight="1" x14ac:dyDescent="0.2">
      <c r="A10203" s="277" t="s">
        <v>603</v>
      </c>
      <c r="B10203" s="93">
        <f>Contratista</f>
        <v>0</v>
      </c>
      <c r="C10203" s="90"/>
      <c r="D10203" s="90"/>
      <c r="E10203" s="90"/>
      <c r="F10203" s="96"/>
      <c r="G10203" s="279"/>
    </row>
    <row r="10204" spans="1:7" ht="24" customHeight="1" x14ac:dyDescent="0.2">
      <c r="A10204" s="277" t="s">
        <v>24</v>
      </c>
      <c r="B10204" s="93" t="str">
        <f>Obra</f>
        <v>EXTRACCION DE MANGRULLO EXISTENTE, PROVISION DE NUEVO MANGRULLO Y REFUNCIONALIZACION DE JUEGOS DE NIÑOS EN PARQUE DE MAYO</v>
      </c>
      <c r="C10204" s="90"/>
      <c r="D10204" s="90"/>
      <c r="E10204" s="90"/>
      <c r="F10204" s="96" t="s">
        <v>38</v>
      </c>
      <c r="G10204" s="280">
        <f>Fecha_Base</f>
        <v>44865</v>
      </c>
    </row>
    <row r="10205" spans="1:7" ht="24" customHeight="1" x14ac:dyDescent="0.2">
      <c r="A10205" s="281" t="s">
        <v>601</v>
      </c>
      <c r="B10205" s="91" t="str">
        <f>Ubicación</f>
        <v>CAPITAL</v>
      </c>
      <c r="C10205" s="91"/>
      <c r="D10205" s="97"/>
      <c r="E10205" s="98"/>
      <c r="G10205" s="282"/>
    </row>
    <row r="10206" spans="1:7" ht="24" customHeight="1" x14ac:dyDescent="0.2">
      <c r="A10206" s="281" t="s">
        <v>39</v>
      </c>
      <c r="B10206" s="100" t="str">
        <f>IFERROR(VALUE(LEFT(B10207,FIND(".",B10207)-1)),"")</f>
        <v/>
      </c>
      <c r="C10206" s="92" t="str">
        <f>IFERROR(VLOOKUP(B10206,Tabla_CyP,2,FALSE),"")</f>
        <v/>
      </c>
      <c r="E10206" s="98"/>
      <c r="G10206" s="282"/>
    </row>
    <row r="10207" spans="1:7" ht="24" customHeight="1" x14ac:dyDescent="0.2">
      <c r="A10207" s="281" t="s">
        <v>25</v>
      </c>
      <c r="B10207" s="101" t="str">
        <f>IFERROR(VLOOKUP(COUNTIF($A$1:A10207,"ANALISIS DE PRECIOS"),Tabla_NumeroItem,2,FALSE),"")</f>
        <v/>
      </c>
      <c r="C10207" s="92" t="str">
        <f>IFERROR(VLOOKUP(B10207,Tabla_CyP,2,FALSE),"")</f>
        <v/>
      </c>
      <c r="D10207" s="97"/>
      <c r="E10207" s="98"/>
      <c r="F10207" s="96" t="s">
        <v>26</v>
      </c>
      <c r="G10207" s="283" t="str">
        <f>IFERROR(VLOOKUP(B10207,Tabla_CyP,4,FALSE),"")</f>
        <v/>
      </c>
    </row>
    <row r="10208" spans="1:7" ht="24" customHeight="1" x14ac:dyDescent="0.2">
      <c r="A10208" s="281"/>
      <c r="B10208" s="91"/>
      <c r="D10208" s="97"/>
      <c r="E10208" s="98"/>
      <c r="G10208" s="282"/>
    </row>
    <row r="10209" spans="1:123" ht="24" customHeight="1" x14ac:dyDescent="0.2">
      <c r="A10209" s="334" t="s">
        <v>507</v>
      </c>
      <c r="B10209" s="335"/>
      <c r="C10209" s="336" t="s">
        <v>0</v>
      </c>
      <c r="D10209" s="336" t="s">
        <v>27</v>
      </c>
      <c r="E10209" s="338" t="s">
        <v>28</v>
      </c>
      <c r="F10209" s="340" t="s">
        <v>29</v>
      </c>
      <c r="G10209" s="340" t="s">
        <v>30</v>
      </c>
    </row>
    <row r="10210" spans="1:123" s="97" customFormat="1" ht="24" customHeight="1" x14ac:dyDescent="0.2">
      <c r="A10210" s="102" t="s">
        <v>508</v>
      </c>
      <c r="B10210" s="102" t="s">
        <v>509</v>
      </c>
      <c r="C10210" s="337"/>
      <c r="D10210" s="337"/>
      <c r="E10210" s="339"/>
      <c r="F10210" s="341"/>
      <c r="G10210" s="341"/>
      <c r="H10210" s="230"/>
      <c r="I10210" s="230"/>
      <c r="J10210" s="230"/>
      <c r="K10210" s="230"/>
      <c r="L10210" s="230"/>
      <c r="M10210" s="230"/>
      <c r="N10210" s="230"/>
      <c r="O10210" s="230"/>
      <c r="P10210" s="230"/>
      <c r="Q10210" s="230"/>
      <c r="R10210" s="230"/>
      <c r="S10210" s="230"/>
      <c r="T10210" s="230"/>
      <c r="U10210" s="230"/>
      <c r="V10210" s="230"/>
      <c r="W10210" s="230"/>
      <c r="X10210" s="230"/>
      <c r="Y10210" s="230"/>
      <c r="Z10210" s="230"/>
      <c r="AA10210" s="230"/>
      <c r="AB10210" s="230"/>
      <c r="AC10210" s="230"/>
      <c r="AD10210" s="230"/>
      <c r="AE10210" s="230"/>
      <c r="AF10210" s="230"/>
      <c r="AG10210" s="230"/>
      <c r="AH10210" s="230"/>
      <c r="AI10210" s="230"/>
      <c r="AJ10210" s="230"/>
      <c r="AK10210" s="230"/>
      <c r="AL10210" s="230"/>
      <c r="AM10210" s="230"/>
      <c r="AN10210" s="230"/>
      <c r="AO10210" s="230"/>
      <c r="AP10210" s="230"/>
      <c r="AQ10210" s="230"/>
      <c r="AR10210" s="230"/>
      <c r="AS10210" s="230"/>
      <c r="AT10210" s="230"/>
      <c r="AU10210" s="230"/>
      <c r="AV10210" s="230"/>
      <c r="AW10210" s="230"/>
      <c r="AX10210" s="230"/>
      <c r="AY10210" s="230"/>
      <c r="AZ10210" s="230"/>
      <c r="BA10210" s="230"/>
      <c r="BB10210" s="230"/>
      <c r="BC10210" s="230"/>
      <c r="BD10210" s="230"/>
      <c r="BE10210" s="230"/>
      <c r="BF10210" s="230"/>
      <c r="BG10210" s="230"/>
      <c r="BH10210" s="230"/>
      <c r="BI10210" s="230"/>
      <c r="BJ10210" s="230"/>
      <c r="BK10210" s="230"/>
      <c r="BL10210" s="230"/>
      <c r="BM10210" s="230"/>
      <c r="BN10210" s="230"/>
      <c r="BO10210" s="230"/>
      <c r="BP10210" s="230"/>
      <c r="BQ10210" s="230"/>
      <c r="BR10210" s="230"/>
      <c r="BS10210" s="230"/>
      <c r="BT10210" s="230"/>
      <c r="BU10210" s="230"/>
      <c r="BV10210" s="230"/>
      <c r="BW10210" s="230"/>
      <c r="BX10210" s="230"/>
      <c r="BY10210" s="230"/>
      <c r="BZ10210" s="230"/>
      <c r="CA10210" s="230"/>
      <c r="CB10210" s="230"/>
      <c r="CC10210" s="230"/>
      <c r="CD10210" s="230"/>
      <c r="CE10210" s="230"/>
      <c r="CF10210" s="230"/>
      <c r="CG10210" s="230"/>
      <c r="CH10210" s="230"/>
      <c r="CI10210" s="230"/>
      <c r="CJ10210" s="230"/>
      <c r="CK10210" s="230"/>
      <c r="CL10210" s="230"/>
      <c r="CM10210" s="230"/>
      <c r="CN10210" s="230"/>
      <c r="CO10210" s="230"/>
      <c r="CP10210" s="230"/>
      <c r="CQ10210" s="230"/>
      <c r="CR10210" s="230"/>
      <c r="CS10210" s="230"/>
      <c r="CT10210" s="230"/>
      <c r="CU10210" s="230"/>
      <c r="CV10210" s="230"/>
      <c r="CW10210" s="230"/>
      <c r="CX10210" s="230"/>
      <c r="CY10210" s="230"/>
      <c r="CZ10210" s="230"/>
      <c r="DA10210" s="230"/>
      <c r="DB10210" s="230"/>
      <c r="DC10210" s="230"/>
      <c r="DD10210" s="230"/>
      <c r="DE10210" s="230"/>
      <c r="DF10210" s="230"/>
      <c r="DG10210" s="230"/>
      <c r="DH10210" s="230"/>
      <c r="DI10210" s="230"/>
      <c r="DJ10210" s="230"/>
      <c r="DK10210" s="230"/>
      <c r="DL10210" s="230"/>
      <c r="DM10210" s="230"/>
      <c r="DN10210" s="230"/>
      <c r="DO10210" s="230"/>
      <c r="DP10210" s="230"/>
      <c r="DQ10210" s="230"/>
      <c r="DR10210" s="230"/>
      <c r="DS10210" s="230"/>
    </row>
    <row r="10211" spans="1:123" ht="24" customHeight="1" x14ac:dyDescent="0.2">
      <c r="A10211" s="284"/>
      <c r="B10211" s="103"/>
      <c r="C10211" s="143" t="s">
        <v>604</v>
      </c>
      <c r="D10211" s="104"/>
      <c r="E10211" s="105"/>
      <c r="F10211" s="106"/>
      <c r="G10211" s="285"/>
    </row>
    <row r="10212" spans="1:123" s="229" customFormat="1" ht="24" customHeight="1" x14ac:dyDescent="0.2">
      <c r="A10212" s="224" t="str">
        <f t="shared" ref="A10212:A10225" si="3061">IFERROR(VLOOKUP(C10212,Tabla_Insumos,4,FALSE),"")</f>
        <v/>
      </c>
      <c r="B10212" s="222" t="str">
        <f>IFERROR(VLOOKUP(C10212,Tabla_Insumos,5,FALSE),"")</f>
        <v/>
      </c>
      <c r="C10212" s="223"/>
      <c r="D10212" s="224" t="str">
        <f t="shared" ref="D10212:D10225" si="3062">IFERROR(VLOOKUP(C10212,Tabla_Insumos,2,FALSE),"")</f>
        <v/>
      </c>
      <c r="E10212" s="225"/>
      <c r="F10212" s="226">
        <f t="shared" ref="F10212:F10225" si="3063">IFERROR(VLOOKUP(C10212,Tabla_Insumos,3,FALSE),0)</f>
        <v>0</v>
      </c>
      <c r="G10212" s="286">
        <f>ROUND(E10212*F10212,2)</f>
        <v>0</v>
      </c>
    </row>
    <row r="10213" spans="1:123" s="229" customFormat="1" ht="24" customHeight="1" x14ac:dyDescent="0.2">
      <c r="A10213" s="224" t="str">
        <f t="shared" si="3061"/>
        <v/>
      </c>
      <c r="B10213" s="222" t="str">
        <f t="shared" ref="B10213:B10225" si="3064">IFERROR(VLOOKUP(C10213,Tabla_Insumos,5,FALSE),"")</f>
        <v/>
      </c>
      <c r="C10213" s="223"/>
      <c r="D10213" s="224" t="str">
        <f t="shared" si="3062"/>
        <v/>
      </c>
      <c r="E10213" s="225"/>
      <c r="F10213" s="226">
        <f t="shared" si="3063"/>
        <v>0</v>
      </c>
      <c r="G10213" s="286">
        <f t="shared" ref="G10213:G10225" si="3065">ROUND(E10213*F10213,2)</f>
        <v>0</v>
      </c>
    </row>
    <row r="10214" spans="1:123" s="229" customFormat="1" ht="24" customHeight="1" x14ac:dyDescent="0.2">
      <c r="A10214" s="224" t="str">
        <f t="shared" si="3061"/>
        <v/>
      </c>
      <c r="B10214" s="222" t="str">
        <f t="shared" si="3064"/>
        <v/>
      </c>
      <c r="C10214" s="223"/>
      <c r="D10214" s="224" t="str">
        <f t="shared" si="3062"/>
        <v/>
      </c>
      <c r="E10214" s="225"/>
      <c r="F10214" s="226">
        <f t="shared" si="3063"/>
        <v>0</v>
      </c>
      <c r="G10214" s="286">
        <f t="shared" si="3065"/>
        <v>0</v>
      </c>
    </row>
    <row r="10215" spans="1:123" s="229" customFormat="1" ht="24" customHeight="1" x14ac:dyDescent="0.2">
      <c r="A10215" s="224" t="str">
        <f t="shared" si="3061"/>
        <v/>
      </c>
      <c r="B10215" s="222" t="str">
        <f t="shared" si="3064"/>
        <v/>
      </c>
      <c r="C10215" s="223"/>
      <c r="D10215" s="224" t="str">
        <f t="shared" si="3062"/>
        <v/>
      </c>
      <c r="E10215" s="225"/>
      <c r="F10215" s="226">
        <f t="shared" si="3063"/>
        <v>0</v>
      </c>
      <c r="G10215" s="286">
        <f t="shared" si="3065"/>
        <v>0</v>
      </c>
    </row>
    <row r="10216" spans="1:123" s="229" customFormat="1" ht="24" customHeight="1" x14ac:dyDescent="0.2">
      <c r="A10216" s="224" t="str">
        <f t="shared" si="3061"/>
        <v/>
      </c>
      <c r="B10216" s="222" t="str">
        <f t="shared" si="3064"/>
        <v/>
      </c>
      <c r="C10216" s="223"/>
      <c r="D10216" s="224" t="str">
        <f t="shared" si="3062"/>
        <v/>
      </c>
      <c r="E10216" s="225"/>
      <c r="F10216" s="226">
        <f t="shared" si="3063"/>
        <v>0</v>
      </c>
      <c r="G10216" s="286">
        <f t="shared" si="3065"/>
        <v>0</v>
      </c>
    </row>
    <row r="10217" spans="1:123" s="229" customFormat="1" ht="24" customHeight="1" x14ac:dyDescent="0.2">
      <c r="A10217" s="224" t="str">
        <f t="shared" si="3061"/>
        <v/>
      </c>
      <c r="B10217" s="222" t="str">
        <f t="shared" si="3064"/>
        <v/>
      </c>
      <c r="C10217" s="223"/>
      <c r="D10217" s="224" t="str">
        <f t="shared" si="3062"/>
        <v/>
      </c>
      <c r="E10217" s="225"/>
      <c r="F10217" s="226">
        <f t="shared" si="3063"/>
        <v>0</v>
      </c>
      <c r="G10217" s="286">
        <f t="shared" si="3065"/>
        <v>0</v>
      </c>
    </row>
    <row r="10218" spans="1:123" s="229" customFormat="1" ht="24" customHeight="1" x14ac:dyDescent="0.2">
      <c r="A10218" s="224" t="str">
        <f t="shared" si="3061"/>
        <v/>
      </c>
      <c r="B10218" s="222" t="str">
        <f t="shared" si="3064"/>
        <v/>
      </c>
      <c r="C10218" s="223"/>
      <c r="D10218" s="224" t="str">
        <f t="shared" si="3062"/>
        <v/>
      </c>
      <c r="E10218" s="225"/>
      <c r="F10218" s="226">
        <f t="shared" si="3063"/>
        <v>0</v>
      </c>
      <c r="G10218" s="286">
        <f t="shared" si="3065"/>
        <v>0</v>
      </c>
    </row>
    <row r="10219" spans="1:123" s="229" customFormat="1" ht="24" customHeight="1" x14ac:dyDescent="0.2">
      <c r="A10219" s="224" t="str">
        <f t="shared" si="3061"/>
        <v/>
      </c>
      <c r="B10219" s="222" t="str">
        <f t="shared" si="3064"/>
        <v/>
      </c>
      <c r="C10219" s="223"/>
      <c r="D10219" s="224" t="str">
        <f t="shared" si="3062"/>
        <v/>
      </c>
      <c r="E10219" s="225"/>
      <c r="F10219" s="226">
        <f t="shared" si="3063"/>
        <v>0</v>
      </c>
      <c r="G10219" s="286">
        <f t="shared" si="3065"/>
        <v>0</v>
      </c>
    </row>
    <row r="10220" spans="1:123" s="229" customFormat="1" ht="24" customHeight="1" x14ac:dyDescent="0.2">
      <c r="A10220" s="224" t="str">
        <f t="shared" si="3061"/>
        <v/>
      </c>
      <c r="B10220" s="222" t="str">
        <f t="shared" si="3064"/>
        <v/>
      </c>
      <c r="C10220" s="223"/>
      <c r="D10220" s="224" t="str">
        <f t="shared" si="3062"/>
        <v/>
      </c>
      <c r="E10220" s="225"/>
      <c r="F10220" s="226">
        <f t="shared" si="3063"/>
        <v>0</v>
      </c>
      <c r="G10220" s="286">
        <f t="shared" si="3065"/>
        <v>0</v>
      </c>
    </row>
    <row r="10221" spans="1:123" s="229" customFormat="1" ht="24" customHeight="1" x14ac:dyDescent="0.2">
      <c r="A10221" s="224" t="str">
        <f t="shared" si="3061"/>
        <v/>
      </c>
      <c r="B10221" s="222" t="str">
        <f t="shared" si="3064"/>
        <v/>
      </c>
      <c r="C10221" s="223"/>
      <c r="D10221" s="224" t="str">
        <f t="shared" si="3062"/>
        <v/>
      </c>
      <c r="E10221" s="225"/>
      <c r="F10221" s="226">
        <f t="shared" si="3063"/>
        <v>0</v>
      </c>
      <c r="G10221" s="286">
        <f t="shared" si="3065"/>
        <v>0</v>
      </c>
    </row>
    <row r="10222" spans="1:123" s="229" customFormat="1" ht="24" customHeight="1" x14ac:dyDescent="0.2">
      <c r="A10222" s="224" t="str">
        <f t="shared" si="3061"/>
        <v/>
      </c>
      <c r="B10222" s="222" t="str">
        <f t="shared" si="3064"/>
        <v/>
      </c>
      <c r="C10222" s="223"/>
      <c r="D10222" s="224" t="str">
        <f t="shared" si="3062"/>
        <v/>
      </c>
      <c r="E10222" s="225"/>
      <c r="F10222" s="226">
        <f t="shared" si="3063"/>
        <v>0</v>
      </c>
      <c r="G10222" s="286">
        <f t="shared" si="3065"/>
        <v>0</v>
      </c>
    </row>
    <row r="10223" spans="1:123" s="229" customFormat="1" ht="24" customHeight="1" x14ac:dyDescent="0.2">
      <c r="A10223" s="224" t="str">
        <f t="shared" si="3061"/>
        <v/>
      </c>
      <c r="B10223" s="222" t="str">
        <f t="shared" si="3064"/>
        <v/>
      </c>
      <c r="C10223" s="223"/>
      <c r="D10223" s="224" t="str">
        <f t="shared" si="3062"/>
        <v/>
      </c>
      <c r="E10223" s="225"/>
      <c r="F10223" s="226">
        <f t="shared" si="3063"/>
        <v>0</v>
      </c>
      <c r="G10223" s="286">
        <f t="shared" si="3065"/>
        <v>0</v>
      </c>
    </row>
    <row r="10224" spans="1:123" s="229" customFormat="1" ht="24" customHeight="1" x14ac:dyDescent="0.2">
      <c r="A10224" s="224" t="str">
        <f t="shared" si="3061"/>
        <v/>
      </c>
      <c r="B10224" s="222" t="str">
        <f t="shared" si="3064"/>
        <v/>
      </c>
      <c r="C10224" s="223"/>
      <c r="D10224" s="224" t="str">
        <f t="shared" si="3062"/>
        <v/>
      </c>
      <c r="E10224" s="225"/>
      <c r="F10224" s="226">
        <f t="shared" si="3063"/>
        <v>0</v>
      </c>
      <c r="G10224" s="286">
        <f t="shared" si="3065"/>
        <v>0</v>
      </c>
    </row>
    <row r="10225" spans="1:7" s="229" customFormat="1" ht="24" customHeight="1" x14ac:dyDescent="0.2">
      <c r="A10225" s="224" t="str">
        <f t="shared" si="3061"/>
        <v/>
      </c>
      <c r="B10225" s="222" t="str">
        <f t="shared" si="3064"/>
        <v/>
      </c>
      <c r="C10225" s="223"/>
      <c r="D10225" s="224" t="str">
        <f t="shared" si="3062"/>
        <v/>
      </c>
      <c r="E10225" s="225"/>
      <c r="F10225" s="227">
        <f t="shared" si="3063"/>
        <v>0</v>
      </c>
      <c r="G10225" s="286">
        <f t="shared" si="3065"/>
        <v>0</v>
      </c>
    </row>
    <row r="10226" spans="1:7" ht="24" customHeight="1" x14ac:dyDescent="0.2">
      <c r="A10226" s="287"/>
      <c r="D10226" s="97"/>
      <c r="E10226" s="98"/>
      <c r="F10226" s="273" t="s">
        <v>31</v>
      </c>
      <c r="G10226" s="288">
        <f>SUBTOTAL(9,G10212:G10225)</f>
        <v>0</v>
      </c>
    </row>
    <row r="10227" spans="1:7" ht="24" customHeight="1" x14ac:dyDescent="0.2">
      <c r="A10227" s="287"/>
      <c r="C10227" s="107" t="s">
        <v>605</v>
      </c>
      <c r="D10227" s="97"/>
      <c r="E10227" s="98"/>
      <c r="G10227" s="289"/>
    </row>
    <row r="10228" spans="1:7" s="229" customFormat="1" ht="24" customHeight="1" x14ac:dyDescent="0.2">
      <c r="A10228" s="224" t="str">
        <f t="shared" ref="A10228:A10235" si="3066">IFERROR(VLOOKUP(C10228,Tabla_Insumos,4,FALSE),"")</f>
        <v/>
      </c>
      <c r="B10228" s="222">
        <f t="shared" ref="B10228:B10235" si="3067">IFERROR(VLOOKUP(A10228,Tabla_Indices,5,FALSE),"")</f>
        <v>0</v>
      </c>
      <c r="C10228" s="223"/>
      <c r="D10228" s="224" t="str">
        <f t="shared" ref="D10228:D10235" si="3068">IFERROR(VLOOKUP(C10228,Tabla_Insumos,2,FALSE),"")</f>
        <v/>
      </c>
      <c r="E10228" s="225"/>
      <c r="F10228" s="228">
        <f t="shared" ref="F10228:F10235" si="3069">IFERROR(VLOOKUP(C10228,Tabla_Insumos,3,FALSE),0)</f>
        <v>0</v>
      </c>
      <c r="G10228" s="286">
        <f>ROUND(E10228*F10228,2)</f>
        <v>0</v>
      </c>
    </row>
    <row r="10229" spans="1:7" s="229" customFormat="1" ht="24" customHeight="1" x14ac:dyDescent="0.2">
      <c r="A10229" s="224" t="str">
        <f t="shared" si="3066"/>
        <v/>
      </c>
      <c r="B10229" s="222">
        <f t="shared" si="3067"/>
        <v>0</v>
      </c>
      <c r="C10229" s="223"/>
      <c r="D10229" s="224" t="str">
        <f t="shared" si="3068"/>
        <v/>
      </c>
      <c r="E10229" s="225"/>
      <c r="F10229" s="228">
        <f t="shared" si="3069"/>
        <v>0</v>
      </c>
      <c r="G10229" s="286">
        <f>ROUND(E10229*F10229,2)</f>
        <v>0</v>
      </c>
    </row>
    <row r="10230" spans="1:7" s="229" customFormat="1" ht="24" customHeight="1" x14ac:dyDescent="0.2">
      <c r="A10230" s="224" t="str">
        <f t="shared" si="3066"/>
        <v/>
      </c>
      <c r="B10230" s="222">
        <f t="shared" si="3067"/>
        <v>0</v>
      </c>
      <c r="C10230" s="223"/>
      <c r="D10230" s="224" t="str">
        <f t="shared" si="3068"/>
        <v/>
      </c>
      <c r="E10230" s="225"/>
      <c r="F10230" s="228">
        <f t="shared" si="3069"/>
        <v>0</v>
      </c>
      <c r="G10230" s="286">
        <f t="shared" ref="G10230:G10235" si="3070">ROUND(E10230*F10230,2)</f>
        <v>0</v>
      </c>
    </row>
    <row r="10231" spans="1:7" s="229" customFormat="1" ht="24" customHeight="1" x14ac:dyDescent="0.2">
      <c r="A10231" s="224" t="str">
        <f t="shared" si="3066"/>
        <v/>
      </c>
      <c r="B10231" s="222">
        <f t="shared" si="3067"/>
        <v>0</v>
      </c>
      <c r="C10231" s="223"/>
      <c r="D10231" s="224" t="str">
        <f t="shared" si="3068"/>
        <v/>
      </c>
      <c r="E10231" s="225"/>
      <c r="F10231" s="228">
        <f t="shared" si="3069"/>
        <v>0</v>
      </c>
      <c r="G10231" s="286">
        <f t="shared" si="3070"/>
        <v>0</v>
      </c>
    </row>
    <row r="10232" spans="1:7" s="229" customFormat="1" ht="24" customHeight="1" x14ac:dyDescent="0.2">
      <c r="A10232" s="224" t="str">
        <f t="shared" si="3066"/>
        <v/>
      </c>
      <c r="B10232" s="222">
        <f t="shared" si="3067"/>
        <v>0</v>
      </c>
      <c r="C10232" s="223"/>
      <c r="D10232" s="224" t="str">
        <f t="shared" si="3068"/>
        <v/>
      </c>
      <c r="E10232" s="225"/>
      <c r="F10232" s="226">
        <f t="shared" si="3069"/>
        <v>0</v>
      </c>
      <c r="G10232" s="286">
        <f t="shared" si="3070"/>
        <v>0</v>
      </c>
    </row>
    <row r="10233" spans="1:7" s="229" customFormat="1" ht="24" customHeight="1" x14ac:dyDescent="0.2">
      <c r="A10233" s="224" t="str">
        <f t="shared" si="3066"/>
        <v/>
      </c>
      <c r="B10233" s="222">
        <f t="shared" si="3067"/>
        <v>0</v>
      </c>
      <c r="C10233" s="223"/>
      <c r="D10233" s="224" t="str">
        <f t="shared" si="3068"/>
        <v/>
      </c>
      <c r="E10233" s="225"/>
      <c r="F10233" s="226">
        <f t="shared" si="3069"/>
        <v>0</v>
      </c>
      <c r="G10233" s="286">
        <f t="shared" si="3070"/>
        <v>0</v>
      </c>
    </row>
    <row r="10234" spans="1:7" s="229" customFormat="1" ht="24" customHeight="1" x14ac:dyDescent="0.2">
      <c r="A10234" s="224" t="str">
        <f t="shared" si="3066"/>
        <v/>
      </c>
      <c r="B10234" s="222">
        <f t="shared" si="3067"/>
        <v>0</v>
      </c>
      <c r="C10234" s="223"/>
      <c r="D10234" s="224" t="str">
        <f t="shared" si="3068"/>
        <v/>
      </c>
      <c r="E10234" s="225"/>
      <c r="F10234" s="226">
        <f t="shared" si="3069"/>
        <v>0</v>
      </c>
      <c r="G10234" s="286">
        <f t="shared" si="3070"/>
        <v>0</v>
      </c>
    </row>
    <row r="10235" spans="1:7" s="229" customFormat="1" ht="24" customHeight="1" x14ac:dyDescent="0.2">
      <c r="A10235" s="224" t="str">
        <f t="shared" si="3066"/>
        <v/>
      </c>
      <c r="B10235" s="222">
        <f t="shared" si="3067"/>
        <v>0</v>
      </c>
      <c r="C10235" s="223"/>
      <c r="D10235" s="224" t="str">
        <f t="shared" si="3068"/>
        <v/>
      </c>
      <c r="E10235" s="225"/>
      <c r="F10235" s="226">
        <f t="shared" si="3069"/>
        <v>0</v>
      </c>
      <c r="G10235" s="286">
        <f t="shared" si="3070"/>
        <v>0</v>
      </c>
    </row>
    <row r="10236" spans="1:7" ht="24" customHeight="1" x14ac:dyDescent="0.2">
      <c r="A10236" s="287"/>
      <c r="D10236" s="97"/>
      <c r="E10236" s="98"/>
      <c r="F10236" s="273" t="s">
        <v>32</v>
      </c>
      <c r="G10236" s="288">
        <f>SUBTOTAL(9,G10228:G10235)</f>
        <v>0</v>
      </c>
    </row>
    <row r="10237" spans="1:7" ht="24" customHeight="1" x14ac:dyDescent="0.2">
      <c r="A10237" s="287"/>
      <c r="C10237" s="107" t="s">
        <v>606</v>
      </c>
      <c r="D10237" s="97"/>
      <c r="E10237" s="98"/>
      <c r="G10237" s="289"/>
    </row>
    <row r="10238" spans="1:7" s="229" customFormat="1" ht="24" customHeight="1" x14ac:dyDescent="0.2">
      <c r="A10238" s="224" t="str">
        <f t="shared" ref="A10238:A10246" si="3071">IFERROR(VLOOKUP(C10238,Tabla_Insumos,4,FALSE),"")</f>
        <v/>
      </c>
      <c r="B10238" s="222" t="str">
        <f t="shared" ref="B10238:B10246" si="3072">IFERROR(VLOOKUP(C10238,Tabla_Insumos,5,FALSE),"")</f>
        <v/>
      </c>
      <c r="C10238" s="223"/>
      <c r="D10238" s="224" t="str">
        <f t="shared" ref="D10238:D10246" si="3073">IFERROR(VLOOKUP(C10238,Tabla_Insumos,2,FALSE),"")</f>
        <v/>
      </c>
      <c r="E10238" s="225"/>
      <c r="F10238" s="226">
        <f t="shared" ref="F10238:F10246" si="3074">IFERROR(VLOOKUP(C10238,Tabla_Insumos,3,FALSE),0)</f>
        <v>0</v>
      </c>
      <c r="G10238" s="286">
        <f t="shared" ref="G10238:G10246" si="3075">ROUND(E10238*F10238,2)</f>
        <v>0</v>
      </c>
    </row>
    <row r="10239" spans="1:7" s="229" customFormat="1" ht="24" customHeight="1" x14ac:dyDescent="0.2">
      <c r="A10239" s="224" t="str">
        <f t="shared" si="3071"/>
        <v/>
      </c>
      <c r="B10239" s="222" t="str">
        <f t="shared" si="3072"/>
        <v/>
      </c>
      <c r="C10239" s="223"/>
      <c r="D10239" s="224" t="str">
        <f t="shared" si="3073"/>
        <v/>
      </c>
      <c r="E10239" s="225"/>
      <c r="F10239" s="226">
        <f t="shared" si="3074"/>
        <v>0</v>
      </c>
      <c r="G10239" s="286">
        <f t="shared" si="3075"/>
        <v>0</v>
      </c>
    </row>
    <row r="10240" spans="1:7" s="229" customFormat="1" ht="24" customHeight="1" x14ac:dyDescent="0.2">
      <c r="A10240" s="224" t="str">
        <f t="shared" si="3071"/>
        <v/>
      </c>
      <c r="B10240" s="222" t="str">
        <f t="shared" si="3072"/>
        <v/>
      </c>
      <c r="C10240" s="223"/>
      <c r="D10240" s="224" t="str">
        <f t="shared" si="3073"/>
        <v/>
      </c>
      <c r="E10240" s="225"/>
      <c r="F10240" s="226">
        <f t="shared" si="3074"/>
        <v>0</v>
      </c>
      <c r="G10240" s="286">
        <f t="shared" si="3075"/>
        <v>0</v>
      </c>
    </row>
    <row r="10241" spans="1:7" s="229" customFormat="1" ht="24" customHeight="1" x14ac:dyDescent="0.2">
      <c r="A10241" s="224" t="str">
        <f t="shared" si="3071"/>
        <v/>
      </c>
      <c r="B10241" s="222" t="str">
        <f t="shared" si="3072"/>
        <v/>
      </c>
      <c r="C10241" s="223"/>
      <c r="D10241" s="224" t="str">
        <f t="shared" si="3073"/>
        <v/>
      </c>
      <c r="E10241" s="225"/>
      <c r="F10241" s="226">
        <f t="shared" si="3074"/>
        <v>0</v>
      </c>
      <c r="G10241" s="286">
        <f t="shared" si="3075"/>
        <v>0</v>
      </c>
    </row>
    <row r="10242" spans="1:7" s="229" customFormat="1" ht="24" customHeight="1" x14ac:dyDescent="0.2">
      <c r="A10242" s="224" t="str">
        <f t="shared" si="3071"/>
        <v/>
      </c>
      <c r="B10242" s="222" t="str">
        <f t="shared" si="3072"/>
        <v/>
      </c>
      <c r="C10242" s="223"/>
      <c r="D10242" s="224" t="str">
        <f t="shared" si="3073"/>
        <v/>
      </c>
      <c r="E10242" s="225"/>
      <c r="F10242" s="226">
        <f t="shared" si="3074"/>
        <v>0</v>
      </c>
      <c r="G10242" s="286">
        <f t="shared" si="3075"/>
        <v>0</v>
      </c>
    </row>
    <row r="10243" spans="1:7" s="229" customFormat="1" ht="24" customHeight="1" x14ac:dyDescent="0.2">
      <c r="A10243" s="224" t="str">
        <f t="shared" si="3071"/>
        <v/>
      </c>
      <c r="B10243" s="222" t="str">
        <f t="shared" si="3072"/>
        <v/>
      </c>
      <c r="C10243" s="223"/>
      <c r="D10243" s="224" t="str">
        <f t="shared" si="3073"/>
        <v/>
      </c>
      <c r="E10243" s="225"/>
      <c r="F10243" s="226">
        <f t="shared" si="3074"/>
        <v>0</v>
      </c>
      <c r="G10243" s="286">
        <f t="shared" si="3075"/>
        <v>0</v>
      </c>
    </row>
    <row r="10244" spans="1:7" s="229" customFormat="1" ht="24" customHeight="1" x14ac:dyDescent="0.2">
      <c r="A10244" s="224" t="str">
        <f t="shared" si="3071"/>
        <v/>
      </c>
      <c r="B10244" s="222" t="str">
        <f t="shared" si="3072"/>
        <v/>
      </c>
      <c r="C10244" s="223"/>
      <c r="D10244" s="224" t="str">
        <f t="shared" si="3073"/>
        <v/>
      </c>
      <c r="E10244" s="225"/>
      <c r="F10244" s="226">
        <f t="shared" si="3074"/>
        <v>0</v>
      </c>
      <c r="G10244" s="286">
        <f t="shared" si="3075"/>
        <v>0</v>
      </c>
    </row>
    <row r="10245" spans="1:7" s="229" customFormat="1" ht="24" customHeight="1" x14ac:dyDescent="0.2">
      <c r="A10245" s="224" t="str">
        <f t="shared" si="3071"/>
        <v/>
      </c>
      <c r="B10245" s="222" t="str">
        <f t="shared" si="3072"/>
        <v/>
      </c>
      <c r="C10245" s="223"/>
      <c r="D10245" s="224" t="str">
        <f t="shared" si="3073"/>
        <v/>
      </c>
      <c r="E10245" s="225"/>
      <c r="F10245" s="226">
        <f t="shared" si="3074"/>
        <v>0</v>
      </c>
      <c r="G10245" s="286">
        <f t="shared" si="3075"/>
        <v>0</v>
      </c>
    </row>
    <row r="10246" spans="1:7" s="229" customFormat="1" ht="24" customHeight="1" x14ac:dyDescent="0.2">
      <c r="A10246" s="224" t="str">
        <f t="shared" si="3071"/>
        <v/>
      </c>
      <c r="B10246" s="222" t="str">
        <f t="shared" si="3072"/>
        <v/>
      </c>
      <c r="C10246" s="223"/>
      <c r="D10246" s="224" t="str">
        <f t="shared" si="3073"/>
        <v/>
      </c>
      <c r="E10246" s="225"/>
      <c r="F10246" s="226">
        <f t="shared" si="3074"/>
        <v>0</v>
      </c>
      <c r="G10246" s="286">
        <f t="shared" si="3075"/>
        <v>0</v>
      </c>
    </row>
    <row r="10247" spans="1:7" ht="24" customHeight="1" x14ac:dyDescent="0.2">
      <c r="A10247" s="290"/>
      <c r="B10247" s="97"/>
      <c r="D10247" s="97"/>
      <c r="E10247" s="98"/>
      <c r="F10247" s="273" t="s">
        <v>33</v>
      </c>
      <c r="G10247" s="288">
        <f>SUBTOTAL(9,G10238:G10246)</f>
        <v>0</v>
      </c>
    </row>
    <row r="10248" spans="1:7" ht="24" customHeight="1" x14ac:dyDescent="0.2">
      <c r="A10248" s="291"/>
      <c r="B10248" s="97"/>
      <c r="D10248" s="97"/>
      <c r="E10248" s="98"/>
      <c r="G10248" s="289"/>
    </row>
    <row r="10249" spans="1:7" ht="24" customHeight="1" x14ac:dyDescent="0.2">
      <c r="A10249" s="292" t="str">
        <f>B10207</f>
        <v/>
      </c>
      <c r="B10249" s="293" t="str">
        <f>C10207</f>
        <v/>
      </c>
      <c r="C10249" s="104"/>
      <c r="D10249" s="104" t="s">
        <v>34</v>
      </c>
      <c r="E10249" s="105"/>
      <c r="F10249" s="295" t="s">
        <v>35</v>
      </c>
      <c r="G10249" s="294">
        <f>SUBTOTAL(9,G10212:G10248)</f>
        <v>0</v>
      </c>
    </row>
    <row r="10251" spans="1:7" ht="24" customHeight="1" x14ac:dyDescent="0.2">
      <c r="A10251" s="274" t="s">
        <v>37</v>
      </c>
      <c r="B10251" s="275"/>
      <c r="C10251" s="275"/>
      <c r="D10251" s="275"/>
      <c r="E10251" s="275"/>
      <c r="F10251" s="275"/>
      <c r="G10251" s="276"/>
    </row>
    <row r="10252" spans="1:7" ht="24" customHeight="1" x14ac:dyDescent="0.2">
      <c r="A10252" s="277" t="s">
        <v>602</v>
      </c>
      <c r="B10252" s="93" t="str">
        <f>Comitente</f>
        <v>DIRECCION PROVINCIAL DE ESPACIOS VERDES</v>
      </c>
      <c r="C10252" s="89"/>
      <c r="D10252" s="94"/>
      <c r="E10252" s="94"/>
      <c r="F10252" s="95"/>
      <c r="G10252" s="278"/>
    </row>
    <row r="10253" spans="1:7" ht="24" customHeight="1" x14ac:dyDescent="0.2">
      <c r="A10253" s="277" t="s">
        <v>603</v>
      </c>
      <c r="B10253" s="93">
        <f>Contratista</f>
        <v>0</v>
      </c>
      <c r="C10253" s="90"/>
      <c r="D10253" s="90"/>
      <c r="E10253" s="90"/>
      <c r="F10253" s="96"/>
      <c r="G10253" s="279"/>
    </row>
    <row r="10254" spans="1:7" ht="24" customHeight="1" x14ac:dyDescent="0.2">
      <c r="A10254" s="277" t="s">
        <v>24</v>
      </c>
      <c r="B10254" s="93" t="str">
        <f>Obra</f>
        <v>EXTRACCION DE MANGRULLO EXISTENTE, PROVISION DE NUEVO MANGRULLO Y REFUNCIONALIZACION DE JUEGOS DE NIÑOS EN PARQUE DE MAYO</v>
      </c>
      <c r="C10254" s="90"/>
      <c r="D10254" s="90"/>
      <c r="E10254" s="90"/>
      <c r="F10254" s="96" t="s">
        <v>38</v>
      </c>
      <c r="G10254" s="280">
        <f>Fecha_Base</f>
        <v>44865</v>
      </c>
    </row>
    <row r="10255" spans="1:7" ht="24" customHeight="1" x14ac:dyDescent="0.2">
      <c r="A10255" s="281" t="s">
        <v>601</v>
      </c>
      <c r="B10255" s="91" t="str">
        <f>Ubicación</f>
        <v>CAPITAL</v>
      </c>
      <c r="C10255" s="91"/>
      <c r="D10255" s="97"/>
      <c r="E10255" s="98"/>
      <c r="G10255" s="282"/>
    </row>
    <row r="10256" spans="1:7" ht="24" customHeight="1" x14ac:dyDescent="0.2">
      <c r="A10256" s="281" t="s">
        <v>39</v>
      </c>
      <c r="B10256" s="100" t="str">
        <f>IFERROR(VALUE(LEFT(B10257,FIND(".",B10257)-1)),"")</f>
        <v/>
      </c>
      <c r="C10256" s="92" t="str">
        <f>IFERROR(VLOOKUP(B10256,Tabla_CyP,2,FALSE),"")</f>
        <v/>
      </c>
      <c r="E10256" s="98"/>
      <c r="G10256" s="282"/>
    </row>
    <row r="10257" spans="1:123" ht="24" customHeight="1" x14ac:dyDescent="0.2">
      <c r="A10257" s="281" t="s">
        <v>25</v>
      </c>
      <c r="B10257" s="101" t="str">
        <f>IFERROR(VLOOKUP(COUNTIF($A$1:A10257,"ANALISIS DE PRECIOS"),Tabla_NumeroItem,2,FALSE),"")</f>
        <v/>
      </c>
      <c r="C10257" s="92" t="str">
        <f>IFERROR(VLOOKUP(B10257,Tabla_CyP,2,FALSE),"")</f>
        <v/>
      </c>
      <c r="D10257" s="97"/>
      <c r="E10257" s="98"/>
      <c r="F10257" s="96" t="s">
        <v>26</v>
      </c>
      <c r="G10257" s="283" t="str">
        <f>IFERROR(VLOOKUP(B10257,Tabla_CyP,4,FALSE),"")</f>
        <v/>
      </c>
    </row>
    <row r="10258" spans="1:123" ht="24" customHeight="1" x14ac:dyDescent="0.2">
      <c r="A10258" s="281"/>
      <c r="B10258" s="91"/>
      <c r="D10258" s="97"/>
      <c r="E10258" s="98"/>
      <c r="G10258" s="282"/>
    </row>
    <row r="10259" spans="1:123" ht="24" customHeight="1" x14ac:dyDescent="0.2">
      <c r="A10259" s="334" t="s">
        <v>507</v>
      </c>
      <c r="B10259" s="335"/>
      <c r="C10259" s="336" t="s">
        <v>0</v>
      </c>
      <c r="D10259" s="336" t="s">
        <v>27</v>
      </c>
      <c r="E10259" s="338" t="s">
        <v>28</v>
      </c>
      <c r="F10259" s="340" t="s">
        <v>29</v>
      </c>
      <c r="G10259" s="340" t="s">
        <v>30</v>
      </c>
    </row>
    <row r="10260" spans="1:123" s="97" customFormat="1" ht="24" customHeight="1" x14ac:dyDescent="0.2">
      <c r="A10260" s="102" t="s">
        <v>508</v>
      </c>
      <c r="B10260" s="102" t="s">
        <v>509</v>
      </c>
      <c r="C10260" s="337"/>
      <c r="D10260" s="337"/>
      <c r="E10260" s="339"/>
      <c r="F10260" s="341"/>
      <c r="G10260" s="341"/>
      <c r="H10260" s="230"/>
      <c r="I10260" s="230"/>
      <c r="J10260" s="230"/>
      <c r="K10260" s="230"/>
      <c r="L10260" s="230"/>
      <c r="M10260" s="230"/>
      <c r="N10260" s="230"/>
      <c r="O10260" s="230"/>
      <c r="P10260" s="230"/>
      <c r="Q10260" s="230"/>
      <c r="R10260" s="230"/>
      <c r="S10260" s="230"/>
      <c r="T10260" s="230"/>
      <c r="U10260" s="230"/>
      <c r="V10260" s="230"/>
      <c r="W10260" s="230"/>
      <c r="X10260" s="230"/>
      <c r="Y10260" s="230"/>
      <c r="Z10260" s="230"/>
      <c r="AA10260" s="230"/>
      <c r="AB10260" s="230"/>
      <c r="AC10260" s="230"/>
      <c r="AD10260" s="230"/>
      <c r="AE10260" s="230"/>
      <c r="AF10260" s="230"/>
      <c r="AG10260" s="230"/>
      <c r="AH10260" s="230"/>
      <c r="AI10260" s="230"/>
      <c r="AJ10260" s="230"/>
      <c r="AK10260" s="230"/>
      <c r="AL10260" s="230"/>
      <c r="AM10260" s="230"/>
      <c r="AN10260" s="230"/>
      <c r="AO10260" s="230"/>
      <c r="AP10260" s="230"/>
      <c r="AQ10260" s="230"/>
      <c r="AR10260" s="230"/>
      <c r="AS10260" s="230"/>
      <c r="AT10260" s="230"/>
      <c r="AU10260" s="230"/>
      <c r="AV10260" s="230"/>
      <c r="AW10260" s="230"/>
      <c r="AX10260" s="230"/>
      <c r="AY10260" s="230"/>
      <c r="AZ10260" s="230"/>
      <c r="BA10260" s="230"/>
      <c r="BB10260" s="230"/>
      <c r="BC10260" s="230"/>
      <c r="BD10260" s="230"/>
      <c r="BE10260" s="230"/>
      <c r="BF10260" s="230"/>
      <c r="BG10260" s="230"/>
      <c r="BH10260" s="230"/>
      <c r="BI10260" s="230"/>
      <c r="BJ10260" s="230"/>
      <c r="BK10260" s="230"/>
      <c r="BL10260" s="230"/>
      <c r="BM10260" s="230"/>
      <c r="BN10260" s="230"/>
      <c r="BO10260" s="230"/>
      <c r="BP10260" s="230"/>
      <c r="BQ10260" s="230"/>
      <c r="BR10260" s="230"/>
      <c r="BS10260" s="230"/>
      <c r="BT10260" s="230"/>
      <c r="BU10260" s="230"/>
      <c r="BV10260" s="230"/>
      <c r="BW10260" s="230"/>
      <c r="BX10260" s="230"/>
      <c r="BY10260" s="230"/>
      <c r="BZ10260" s="230"/>
      <c r="CA10260" s="230"/>
      <c r="CB10260" s="230"/>
      <c r="CC10260" s="230"/>
      <c r="CD10260" s="230"/>
      <c r="CE10260" s="230"/>
      <c r="CF10260" s="230"/>
      <c r="CG10260" s="230"/>
      <c r="CH10260" s="230"/>
      <c r="CI10260" s="230"/>
      <c r="CJ10260" s="230"/>
      <c r="CK10260" s="230"/>
      <c r="CL10260" s="230"/>
      <c r="CM10260" s="230"/>
      <c r="CN10260" s="230"/>
      <c r="CO10260" s="230"/>
      <c r="CP10260" s="230"/>
      <c r="CQ10260" s="230"/>
      <c r="CR10260" s="230"/>
      <c r="CS10260" s="230"/>
      <c r="CT10260" s="230"/>
      <c r="CU10260" s="230"/>
      <c r="CV10260" s="230"/>
      <c r="CW10260" s="230"/>
      <c r="CX10260" s="230"/>
      <c r="CY10260" s="230"/>
      <c r="CZ10260" s="230"/>
      <c r="DA10260" s="230"/>
      <c r="DB10260" s="230"/>
      <c r="DC10260" s="230"/>
      <c r="DD10260" s="230"/>
      <c r="DE10260" s="230"/>
      <c r="DF10260" s="230"/>
      <c r="DG10260" s="230"/>
      <c r="DH10260" s="230"/>
      <c r="DI10260" s="230"/>
      <c r="DJ10260" s="230"/>
      <c r="DK10260" s="230"/>
      <c r="DL10260" s="230"/>
      <c r="DM10260" s="230"/>
      <c r="DN10260" s="230"/>
      <c r="DO10260" s="230"/>
      <c r="DP10260" s="230"/>
      <c r="DQ10260" s="230"/>
      <c r="DR10260" s="230"/>
      <c r="DS10260" s="230"/>
    </row>
    <row r="10261" spans="1:123" ht="24" customHeight="1" x14ac:dyDescent="0.2">
      <c r="A10261" s="284"/>
      <c r="B10261" s="103"/>
      <c r="C10261" s="143" t="s">
        <v>604</v>
      </c>
      <c r="D10261" s="104"/>
      <c r="E10261" s="105"/>
      <c r="F10261" s="106"/>
      <c r="G10261" s="285"/>
    </row>
    <row r="10262" spans="1:123" s="229" customFormat="1" ht="24" customHeight="1" x14ac:dyDescent="0.2">
      <c r="A10262" s="224" t="str">
        <f t="shared" ref="A10262:A10275" si="3076">IFERROR(VLOOKUP(C10262,Tabla_Insumos,4,FALSE),"")</f>
        <v/>
      </c>
      <c r="B10262" s="222" t="str">
        <f>IFERROR(VLOOKUP(C10262,Tabla_Insumos,5,FALSE),"")</f>
        <v/>
      </c>
      <c r="C10262" s="223"/>
      <c r="D10262" s="224" t="str">
        <f t="shared" ref="D10262:D10275" si="3077">IFERROR(VLOOKUP(C10262,Tabla_Insumos,2,FALSE),"")</f>
        <v/>
      </c>
      <c r="E10262" s="225"/>
      <c r="F10262" s="226">
        <f t="shared" ref="F10262:F10275" si="3078">IFERROR(VLOOKUP(C10262,Tabla_Insumos,3,FALSE),0)</f>
        <v>0</v>
      </c>
      <c r="G10262" s="286">
        <f>ROUND(E10262*F10262,2)</f>
        <v>0</v>
      </c>
    </row>
    <row r="10263" spans="1:123" s="229" customFormat="1" ht="24" customHeight="1" x14ac:dyDescent="0.2">
      <c r="A10263" s="224" t="str">
        <f t="shared" si="3076"/>
        <v/>
      </c>
      <c r="B10263" s="222" t="str">
        <f t="shared" ref="B10263:B10275" si="3079">IFERROR(VLOOKUP(C10263,Tabla_Insumos,5,FALSE),"")</f>
        <v/>
      </c>
      <c r="C10263" s="223"/>
      <c r="D10263" s="224" t="str">
        <f t="shared" si="3077"/>
        <v/>
      </c>
      <c r="E10263" s="225"/>
      <c r="F10263" s="226">
        <f t="shared" si="3078"/>
        <v>0</v>
      </c>
      <c r="G10263" s="286">
        <f t="shared" ref="G10263:G10275" si="3080">ROUND(E10263*F10263,2)</f>
        <v>0</v>
      </c>
    </row>
    <row r="10264" spans="1:123" s="229" customFormat="1" ht="24" customHeight="1" x14ac:dyDescent="0.2">
      <c r="A10264" s="224" t="str">
        <f t="shared" si="3076"/>
        <v/>
      </c>
      <c r="B10264" s="222" t="str">
        <f t="shared" si="3079"/>
        <v/>
      </c>
      <c r="C10264" s="223"/>
      <c r="D10264" s="224" t="str">
        <f t="shared" si="3077"/>
        <v/>
      </c>
      <c r="E10264" s="225"/>
      <c r="F10264" s="226">
        <f t="shared" si="3078"/>
        <v>0</v>
      </c>
      <c r="G10264" s="286">
        <f t="shared" si="3080"/>
        <v>0</v>
      </c>
    </row>
    <row r="10265" spans="1:123" s="229" customFormat="1" ht="24" customHeight="1" x14ac:dyDescent="0.2">
      <c r="A10265" s="224" t="str">
        <f t="shared" si="3076"/>
        <v/>
      </c>
      <c r="B10265" s="222" t="str">
        <f t="shared" si="3079"/>
        <v/>
      </c>
      <c r="C10265" s="223"/>
      <c r="D10265" s="224" t="str">
        <f t="shared" si="3077"/>
        <v/>
      </c>
      <c r="E10265" s="225"/>
      <c r="F10265" s="226">
        <f t="shared" si="3078"/>
        <v>0</v>
      </c>
      <c r="G10265" s="286">
        <f t="shared" si="3080"/>
        <v>0</v>
      </c>
    </row>
    <row r="10266" spans="1:123" s="229" customFormat="1" ht="24" customHeight="1" x14ac:dyDescent="0.2">
      <c r="A10266" s="224" t="str">
        <f t="shared" si="3076"/>
        <v/>
      </c>
      <c r="B10266" s="222" t="str">
        <f t="shared" si="3079"/>
        <v/>
      </c>
      <c r="C10266" s="223"/>
      <c r="D10266" s="224" t="str">
        <f t="shared" si="3077"/>
        <v/>
      </c>
      <c r="E10266" s="225"/>
      <c r="F10266" s="226">
        <f t="shared" si="3078"/>
        <v>0</v>
      </c>
      <c r="G10266" s="286">
        <f t="shared" si="3080"/>
        <v>0</v>
      </c>
    </row>
    <row r="10267" spans="1:123" s="229" customFormat="1" ht="24" customHeight="1" x14ac:dyDescent="0.2">
      <c r="A10267" s="224" t="str">
        <f t="shared" si="3076"/>
        <v/>
      </c>
      <c r="B10267" s="222" t="str">
        <f t="shared" si="3079"/>
        <v/>
      </c>
      <c r="C10267" s="223"/>
      <c r="D10267" s="224" t="str">
        <f t="shared" si="3077"/>
        <v/>
      </c>
      <c r="E10267" s="225"/>
      <c r="F10267" s="226">
        <f t="shared" si="3078"/>
        <v>0</v>
      </c>
      <c r="G10267" s="286">
        <f t="shared" si="3080"/>
        <v>0</v>
      </c>
    </row>
    <row r="10268" spans="1:123" s="229" customFormat="1" ht="24" customHeight="1" x14ac:dyDescent="0.2">
      <c r="A10268" s="224" t="str">
        <f t="shared" si="3076"/>
        <v/>
      </c>
      <c r="B10268" s="222" t="str">
        <f t="shared" si="3079"/>
        <v/>
      </c>
      <c r="C10268" s="223"/>
      <c r="D10268" s="224" t="str">
        <f t="shared" si="3077"/>
        <v/>
      </c>
      <c r="E10268" s="225"/>
      <c r="F10268" s="226">
        <f t="shared" si="3078"/>
        <v>0</v>
      </c>
      <c r="G10268" s="286">
        <f t="shared" si="3080"/>
        <v>0</v>
      </c>
    </row>
    <row r="10269" spans="1:123" s="229" customFormat="1" ht="24" customHeight="1" x14ac:dyDescent="0.2">
      <c r="A10269" s="224" t="str">
        <f t="shared" si="3076"/>
        <v/>
      </c>
      <c r="B10269" s="222" t="str">
        <f t="shared" si="3079"/>
        <v/>
      </c>
      <c r="C10269" s="223"/>
      <c r="D10269" s="224" t="str">
        <f t="shared" si="3077"/>
        <v/>
      </c>
      <c r="E10269" s="225"/>
      <c r="F10269" s="226">
        <f t="shared" si="3078"/>
        <v>0</v>
      </c>
      <c r="G10269" s="286">
        <f t="shared" si="3080"/>
        <v>0</v>
      </c>
    </row>
    <row r="10270" spans="1:123" s="229" customFormat="1" ht="24" customHeight="1" x14ac:dyDescent="0.2">
      <c r="A10270" s="224" t="str">
        <f t="shared" si="3076"/>
        <v/>
      </c>
      <c r="B10270" s="222" t="str">
        <f t="shared" si="3079"/>
        <v/>
      </c>
      <c r="C10270" s="223"/>
      <c r="D10270" s="224" t="str">
        <f t="shared" si="3077"/>
        <v/>
      </c>
      <c r="E10270" s="225"/>
      <c r="F10270" s="226">
        <f t="shared" si="3078"/>
        <v>0</v>
      </c>
      <c r="G10270" s="286">
        <f t="shared" si="3080"/>
        <v>0</v>
      </c>
    </row>
    <row r="10271" spans="1:123" s="229" customFormat="1" ht="24" customHeight="1" x14ac:dyDescent="0.2">
      <c r="A10271" s="224" t="str">
        <f t="shared" si="3076"/>
        <v/>
      </c>
      <c r="B10271" s="222" t="str">
        <f t="shared" si="3079"/>
        <v/>
      </c>
      <c r="C10271" s="223"/>
      <c r="D10271" s="224" t="str">
        <f t="shared" si="3077"/>
        <v/>
      </c>
      <c r="E10271" s="225"/>
      <c r="F10271" s="226">
        <f t="shared" si="3078"/>
        <v>0</v>
      </c>
      <c r="G10271" s="286">
        <f t="shared" si="3080"/>
        <v>0</v>
      </c>
    </row>
    <row r="10272" spans="1:123" s="229" customFormat="1" ht="24" customHeight="1" x14ac:dyDescent="0.2">
      <c r="A10272" s="224" t="str">
        <f t="shared" si="3076"/>
        <v/>
      </c>
      <c r="B10272" s="222" t="str">
        <f t="shared" si="3079"/>
        <v/>
      </c>
      <c r="C10272" s="223"/>
      <c r="D10272" s="224" t="str">
        <f t="shared" si="3077"/>
        <v/>
      </c>
      <c r="E10272" s="225"/>
      <c r="F10272" s="226">
        <f t="shared" si="3078"/>
        <v>0</v>
      </c>
      <c r="G10272" s="286">
        <f t="shared" si="3080"/>
        <v>0</v>
      </c>
    </row>
    <row r="10273" spans="1:7" s="229" customFormat="1" ht="24" customHeight="1" x14ac:dyDescent="0.2">
      <c r="A10273" s="224" t="str">
        <f t="shared" si="3076"/>
        <v/>
      </c>
      <c r="B10273" s="222" t="str">
        <f t="shared" si="3079"/>
        <v/>
      </c>
      <c r="C10273" s="223"/>
      <c r="D10273" s="224" t="str">
        <f t="shared" si="3077"/>
        <v/>
      </c>
      <c r="E10273" s="225"/>
      <c r="F10273" s="226">
        <f t="shared" si="3078"/>
        <v>0</v>
      </c>
      <c r="G10273" s="286">
        <f t="shared" si="3080"/>
        <v>0</v>
      </c>
    </row>
    <row r="10274" spans="1:7" s="229" customFormat="1" ht="24" customHeight="1" x14ac:dyDescent="0.2">
      <c r="A10274" s="224" t="str">
        <f t="shared" si="3076"/>
        <v/>
      </c>
      <c r="B10274" s="222" t="str">
        <f t="shared" si="3079"/>
        <v/>
      </c>
      <c r="C10274" s="223"/>
      <c r="D10274" s="224" t="str">
        <f t="shared" si="3077"/>
        <v/>
      </c>
      <c r="E10274" s="225"/>
      <c r="F10274" s="226">
        <f t="shared" si="3078"/>
        <v>0</v>
      </c>
      <c r="G10274" s="286">
        <f t="shared" si="3080"/>
        <v>0</v>
      </c>
    </row>
    <row r="10275" spans="1:7" s="229" customFormat="1" ht="24" customHeight="1" x14ac:dyDescent="0.2">
      <c r="A10275" s="224" t="str">
        <f t="shared" si="3076"/>
        <v/>
      </c>
      <c r="B10275" s="222" t="str">
        <f t="shared" si="3079"/>
        <v/>
      </c>
      <c r="C10275" s="223"/>
      <c r="D10275" s="224" t="str">
        <f t="shared" si="3077"/>
        <v/>
      </c>
      <c r="E10275" s="225"/>
      <c r="F10275" s="227">
        <f t="shared" si="3078"/>
        <v>0</v>
      </c>
      <c r="G10275" s="286">
        <f t="shared" si="3080"/>
        <v>0</v>
      </c>
    </row>
    <row r="10276" spans="1:7" ht="24" customHeight="1" x14ac:dyDescent="0.2">
      <c r="A10276" s="287"/>
      <c r="D10276" s="97"/>
      <c r="E10276" s="98"/>
      <c r="F10276" s="273" t="s">
        <v>31</v>
      </c>
      <c r="G10276" s="288">
        <f>SUBTOTAL(9,G10262:G10275)</f>
        <v>0</v>
      </c>
    </row>
    <row r="10277" spans="1:7" ht="24" customHeight="1" x14ac:dyDescent="0.2">
      <c r="A10277" s="287"/>
      <c r="C10277" s="107" t="s">
        <v>605</v>
      </c>
      <c r="D10277" s="97"/>
      <c r="E10277" s="98"/>
      <c r="G10277" s="289"/>
    </row>
    <row r="10278" spans="1:7" s="229" customFormat="1" ht="24" customHeight="1" x14ac:dyDescent="0.2">
      <c r="A10278" s="224" t="str">
        <f t="shared" ref="A10278:A10285" si="3081">IFERROR(VLOOKUP(C10278,Tabla_Insumos,4,FALSE),"")</f>
        <v/>
      </c>
      <c r="B10278" s="222">
        <f t="shared" ref="B10278:B10285" si="3082">IFERROR(VLOOKUP(A10278,Tabla_Indices,5,FALSE),"")</f>
        <v>0</v>
      </c>
      <c r="C10278" s="223"/>
      <c r="D10278" s="224" t="str">
        <f t="shared" ref="D10278:D10285" si="3083">IFERROR(VLOOKUP(C10278,Tabla_Insumos,2,FALSE),"")</f>
        <v/>
      </c>
      <c r="E10278" s="225"/>
      <c r="F10278" s="228">
        <f t="shared" ref="F10278:F10285" si="3084">IFERROR(VLOOKUP(C10278,Tabla_Insumos,3,FALSE),0)</f>
        <v>0</v>
      </c>
      <c r="G10278" s="286">
        <f>ROUND(E10278*F10278,2)</f>
        <v>0</v>
      </c>
    </row>
    <row r="10279" spans="1:7" s="229" customFormat="1" ht="24" customHeight="1" x14ac:dyDescent="0.2">
      <c r="A10279" s="224" t="str">
        <f t="shared" si="3081"/>
        <v/>
      </c>
      <c r="B10279" s="222">
        <f t="shared" si="3082"/>
        <v>0</v>
      </c>
      <c r="C10279" s="223"/>
      <c r="D10279" s="224" t="str">
        <f t="shared" si="3083"/>
        <v/>
      </c>
      <c r="E10279" s="225"/>
      <c r="F10279" s="228">
        <f t="shared" si="3084"/>
        <v>0</v>
      </c>
      <c r="G10279" s="286">
        <f>ROUND(E10279*F10279,2)</f>
        <v>0</v>
      </c>
    </row>
    <row r="10280" spans="1:7" s="229" customFormat="1" ht="24" customHeight="1" x14ac:dyDescent="0.2">
      <c r="A10280" s="224" t="str">
        <f t="shared" si="3081"/>
        <v/>
      </c>
      <c r="B10280" s="222">
        <f t="shared" si="3082"/>
        <v>0</v>
      </c>
      <c r="C10280" s="223"/>
      <c r="D10280" s="224" t="str">
        <f t="shared" si="3083"/>
        <v/>
      </c>
      <c r="E10280" s="225"/>
      <c r="F10280" s="228">
        <f t="shared" si="3084"/>
        <v>0</v>
      </c>
      <c r="G10280" s="286">
        <f t="shared" ref="G10280:G10285" si="3085">ROUND(E10280*F10280,2)</f>
        <v>0</v>
      </c>
    </row>
    <row r="10281" spans="1:7" s="229" customFormat="1" ht="24" customHeight="1" x14ac:dyDescent="0.2">
      <c r="A10281" s="224" t="str">
        <f t="shared" si="3081"/>
        <v/>
      </c>
      <c r="B10281" s="222">
        <f t="shared" si="3082"/>
        <v>0</v>
      </c>
      <c r="C10281" s="223"/>
      <c r="D10281" s="224" t="str">
        <f t="shared" si="3083"/>
        <v/>
      </c>
      <c r="E10281" s="225"/>
      <c r="F10281" s="228">
        <f t="shared" si="3084"/>
        <v>0</v>
      </c>
      <c r="G10281" s="286">
        <f t="shared" si="3085"/>
        <v>0</v>
      </c>
    </row>
    <row r="10282" spans="1:7" s="229" customFormat="1" ht="24" customHeight="1" x14ac:dyDescent="0.2">
      <c r="A10282" s="224" t="str">
        <f t="shared" si="3081"/>
        <v/>
      </c>
      <c r="B10282" s="222">
        <f t="shared" si="3082"/>
        <v>0</v>
      </c>
      <c r="C10282" s="223"/>
      <c r="D10282" s="224" t="str">
        <f t="shared" si="3083"/>
        <v/>
      </c>
      <c r="E10282" s="225"/>
      <c r="F10282" s="226">
        <f t="shared" si="3084"/>
        <v>0</v>
      </c>
      <c r="G10282" s="286">
        <f t="shared" si="3085"/>
        <v>0</v>
      </c>
    </row>
    <row r="10283" spans="1:7" s="229" customFormat="1" ht="24" customHeight="1" x14ac:dyDescent="0.2">
      <c r="A10283" s="224" t="str">
        <f t="shared" si="3081"/>
        <v/>
      </c>
      <c r="B10283" s="222">
        <f t="shared" si="3082"/>
        <v>0</v>
      </c>
      <c r="C10283" s="223"/>
      <c r="D10283" s="224" t="str">
        <f t="shared" si="3083"/>
        <v/>
      </c>
      <c r="E10283" s="225"/>
      <c r="F10283" s="226">
        <f t="shared" si="3084"/>
        <v>0</v>
      </c>
      <c r="G10283" s="286">
        <f t="shared" si="3085"/>
        <v>0</v>
      </c>
    </row>
    <row r="10284" spans="1:7" s="229" customFormat="1" ht="24" customHeight="1" x14ac:dyDescent="0.2">
      <c r="A10284" s="224" t="str">
        <f t="shared" si="3081"/>
        <v/>
      </c>
      <c r="B10284" s="222">
        <f t="shared" si="3082"/>
        <v>0</v>
      </c>
      <c r="C10284" s="223"/>
      <c r="D10284" s="224" t="str">
        <f t="shared" si="3083"/>
        <v/>
      </c>
      <c r="E10284" s="225"/>
      <c r="F10284" s="226">
        <f t="shared" si="3084"/>
        <v>0</v>
      </c>
      <c r="G10284" s="286">
        <f t="shared" si="3085"/>
        <v>0</v>
      </c>
    </row>
    <row r="10285" spans="1:7" s="229" customFormat="1" ht="24" customHeight="1" x14ac:dyDescent="0.2">
      <c r="A10285" s="224" t="str">
        <f t="shared" si="3081"/>
        <v/>
      </c>
      <c r="B10285" s="222">
        <f t="shared" si="3082"/>
        <v>0</v>
      </c>
      <c r="C10285" s="223"/>
      <c r="D10285" s="224" t="str">
        <f t="shared" si="3083"/>
        <v/>
      </c>
      <c r="E10285" s="225"/>
      <c r="F10285" s="226">
        <f t="shared" si="3084"/>
        <v>0</v>
      </c>
      <c r="G10285" s="286">
        <f t="shared" si="3085"/>
        <v>0</v>
      </c>
    </row>
    <row r="10286" spans="1:7" ht="24" customHeight="1" x14ac:dyDescent="0.2">
      <c r="A10286" s="287"/>
      <c r="D10286" s="97"/>
      <c r="E10286" s="98"/>
      <c r="F10286" s="273" t="s">
        <v>32</v>
      </c>
      <c r="G10286" s="288">
        <f>SUBTOTAL(9,G10278:G10285)</f>
        <v>0</v>
      </c>
    </row>
    <row r="10287" spans="1:7" ht="24" customHeight="1" x14ac:dyDescent="0.2">
      <c r="A10287" s="287"/>
      <c r="C10287" s="107" t="s">
        <v>606</v>
      </c>
      <c r="D10287" s="97"/>
      <c r="E10287" s="98"/>
      <c r="G10287" s="289"/>
    </row>
    <row r="10288" spans="1:7" s="229" customFormat="1" ht="24" customHeight="1" x14ac:dyDescent="0.2">
      <c r="A10288" s="224" t="str">
        <f t="shared" ref="A10288:A10296" si="3086">IFERROR(VLOOKUP(C10288,Tabla_Insumos,4,FALSE),"")</f>
        <v/>
      </c>
      <c r="B10288" s="222" t="str">
        <f t="shared" ref="B10288:B10296" si="3087">IFERROR(VLOOKUP(C10288,Tabla_Insumos,5,FALSE),"")</f>
        <v/>
      </c>
      <c r="C10288" s="223"/>
      <c r="D10288" s="224" t="str">
        <f t="shared" ref="D10288:D10296" si="3088">IFERROR(VLOOKUP(C10288,Tabla_Insumos,2,FALSE),"")</f>
        <v/>
      </c>
      <c r="E10288" s="225"/>
      <c r="F10288" s="226">
        <f t="shared" ref="F10288:F10296" si="3089">IFERROR(VLOOKUP(C10288,Tabla_Insumos,3,FALSE),0)</f>
        <v>0</v>
      </c>
      <c r="G10288" s="286">
        <f t="shared" ref="G10288:G10296" si="3090">ROUND(E10288*F10288,2)</f>
        <v>0</v>
      </c>
    </row>
    <row r="10289" spans="1:7" s="229" customFormat="1" ht="24" customHeight="1" x14ac:dyDescent="0.2">
      <c r="A10289" s="224" t="str">
        <f t="shared" si="3086"/>
        <v/>
      </c>
      <c r="B10289" s="222" t="str">
        <f t="shared" si="3087"/>
        <v/>
      </c>
      <c r="C10289" s="223"/>
      <c r="D10289" s="224" t="str">
        <f t="shared" si="3088"/>
        <v/>
      </c>
      <c r="E10289" s="225"/>
      <c r="F10289" s="226">
        <f t="shared" si="3089"/>
        <v>0</v>
      </c>
      <c r="G10289" s="286">
        <f t="shared" si="3090"/>
        <v>0</v>
      </c>
    </row>
    <row r="10290" spans="1:7" s="229" customFormat="1" ht="24" customHeight="1" x14ac:dyDescent="0.2">
      <c r="A10290" s="224" t="str">
        <f t="shared" si="3086"/>
        <v/>
      </c>
      <c r="B10290" s="222" t="str">
        <f t="shared" si="3087"/>
        <v/>
      </c>
      <c r="C10290" s="223"/>
      <c r="D10290" s="224" t="str">
        <f t="shared" si="3088"/>
        <v/>
      </c>
      <c r="E10290" s="225"/>
      <c r="F10290" s="226">
        <f t="shared" si="3089"/>
        <v>0</v>
      </c>
      <c r="G10290" s="286">
        <f t="shared" si="3090"/>
        <v>0</v>
      </c>
    </row>
    <row r="10291" spans="1:7" s="229" customFormat="1" ht="24" customHeight="1" x14ac:dyDescent="0.2">
      <c r="A10291" s="224" t="str">
        <f t="shared" si="3086"/>
        <v/>
      </c>
      <c r="B10291" s="222" t="str">
        <f t="shared" si="3087"/>
        <v/>
      </c>
      <c r="C10291" s="223"/>
      <c r="D10291" s="224" t="str">
        <f t="shared" si="3088"/>
        <v/>
      </c>
      <c r="E10291" s="225"/>
      <c r="F10291" s="226">
        <f t="shared" si="3089"/>
        <v>0</v>
      </c>
      <c r="G10291" s="286">
        <f t="shared" si="3090"/>
        <v>0</v>
      </c>
    </row>
    <row r="10292" spans="1:7" s="229" customFormat="1" ht="24" customHeight="1" x14ac:dyDescent="0.2">
      <c r="A10292" s="224" t="str">
        <f t="shared" si="3086"/>
        <v/>
      </c>
      <c r="B10292" s="222" t="str">
        <f t="shared" si="3087"/>
        <v/>
      </c>
      <c r="C10292" s="223"/>
      <c r="D10292" s="224" t="str">
        <f t="shared" si="3088"/>
        <v/>
      </c>
      <c r="E10292" s="225"/>
      <c r="F10292" s="226">
        <f t="shared" si="3089"/>
        <v>0</v>
      </c>
      <c r="G10292" s="286">
        <f t="shared" si="3090"/>
        <v>0</v>
      </c>
    </row>
    <row r="10293" spans="1:7" s="229" customFormat="1" ht="24" customHeight="1" x14ac:dyDescent="0.2">
      <c r="A10293" s="224" t="str">
        <f t="shared" si="3086"/>
        <v/>
      </c>
      <c r="B10293" s="222" t="str">
        <f t="shared" si="3087"/>
        <v/>
      </c>
      <c r="C10293" s="223"/>
      <c r="D10293" s="224" t="str">
        <f t="shared" si="3088"/>
        <v/>
      </c>
      <c r="E10293" s="225"/>
      <c r="F10293" s="226">
        <f t="shared" si="3089"/>
        <v>0</v>
      </c>
      <c r="G10293" s="286">
        <f t="shared" si="3090"/>
        <v>0</v>
      </c>
    </row>
    <row r="10294" spans="1:7" s="229" customFormat="1" ht="24" customHeight="1" x14ac:dyDescent="0.2">
      <c r="A10294" s="224" t="str">
        <f t="shared" si="3086"/>
        <v/>
      </c>
      <c r="B10294" s="222" t="str">
        <f t="shared" si="3087"/>
        <v/>
      </c>
      <c r="C10294" s="223"/>
      <c r="D10294" s="224" t="str">
        <f t="shared" si="3088"/>
        <v/>
      </c>
      <c r="E10294" s="225"/>
      <c r="F10294" s="226">
        <f t="shared" si="3089"/>
        <v>0</v>
      </c>
      <c r="G10294" s="286">
        <f t="shared" si="3090"/>
        <v>0</v>
      </c>
    </row>
    <row r="10295" spans="1:7" s="229" customFormat="1" ht="24" customHeight="1" x14ac:dyDescent="0.2">
      <c r="A10295" s="224" t="str">
        <f t="shared" si="3086"/>
        <v/>
      </c>
      <c r="B10295" s="222" t="str">
        <f t="shared" si="3087"/>
        <v/>
      </c>
      <c r="C10295" s="223"/>
      <c r="D10295" s="224" t="str">
        <f t="shared" si="3088"/>
        <v/>
      </c>
      <c r="E10295" s="225"/>
      <c r="F10295" s="226">
        <f t="shared" si="3089"/>
        <v>0</v>
      </c>
      <c r="G10295" s="286">
        <f t="shared" si="3090"/>
        <v>0</v>
      </c>
    </row>
    <row r="10296" spans="1:7" s="229" customFormat="1" ht="24" customHeight="1" x14ac:dyDescent="0.2">
      <c r="A10296" s="224" t="str">
        <f t="shared" si="3086"/>
        <v/>
      </c>
      <c r="B10296" s="222" t="str">
        <f t="shared" si="3087"/>
        <v/>
      </c>
      <c r="C10296" s="223"/>
      <c r="D10296" s="224" t="str">
        <f t="shared" si="3088"/>
        <v/>
      </c>
      <c r="E10296" s="225"/>
      <c r="F10296" s="226">
        <f t="shared" si="3089"/>
        <v>0</v>
      </c>
      <c r="G10296" s="286">
        <f t="shared" si="3090"/>
        <v>0</v>
      </c>
    </row>
    <row r="10297" spans="1:7" ht="24" customHeight="1" x14ac:dyDescent="0.2">
      <c r="A10297" s="290"/>
      <c r="B10297" s="97"/>
      <c r="D10297" s="97"/>
      <c r="E10297" s="98"/>
      <c r="F10297" s="273" t="s">
        <v>33</v>
      </c>
      <c r="G10297" s="288">
        <f>SUBTOTAL(9,G10288:G10296)</f>
        <v>0</v>
      </c>
    </row>
    <row r="10298" spans="1:7" ht="24" customHeight="1" x14ac:dyDescent="0.2">
      <c r="A10298" s="291"/>
      <c r="B10298" s="97"/>
      <c r="D10298" s="97"/>
      <c r="E10298" s="98"/>
      <c r="G10298" s="289"/>
    </row>
    <row r="10299" spans="1:7" ht="24" customHeight="1" x14ac:dyDescent="0.2">
      <c r="A10299" s="292" t="str">
        <f>B10257</f>
        <v/>
      </c>
      <c r="B10299" s="293" t="str">
        <f>C10257</f>
        <v/>
      </c>
      <c r="C10299" s="104"/>
      <c r="D10299" s="104" t="s">
        <v>34</v>
      </c>
      <c r="E10299" s="105"/>
      <c r="F10299" s="295" t="s">
        <v>35</v>
      </c>
      <c r="G10299" s="294">
        <f>SUBTOTAL(9,G10262:G10298)</f>
        <v>0</v>
      </c>
    </row>
    <row r="10301" spans="1:7" ht="24" customHeight="1" x14ac:dyDescent="0.2">
      <c r="A10301" s="274" t="s">
        <v>37</v>
      </c>
      <c r="B10301" s="275"/>
      <c r="C10301" s="275"/>
      <c r="D10301" s="275"/>
      <c r="E10301" s="275"/>
      <c r="F10301" s="275"/>
      <c r="G10301" s="276"/>
    </row>
    <row r="10302" spans="1:7" ht="24" customHeight="1" x14ac:dyDescent="0.2">
      <c r="A10302" s="277" t="s">
        <v>602</v>
      </c>
      <c r="B10302" s="93" t="str">
        <f>Comitente</f>
        <v>DIRECCION PROVINCIAL DE ESPACIOS VERDES</v>
      </c>
      <c r="C10302" s="89"/>
      <c r="D10302" s="94"/>
      <c r="E10302" s="94"/>
      <c r="F10302" s="95"/>
      <c r="G10302" s="278"/>
    </row>
    <row r="10303" spans="1:7" ht="24" customHeight="1" x14ac:dyDescent="0.2">
      <c r="A10303" s="277" t="s">
        <v>603</v>
      </c>
      <c r="B10303" s="93">
        <f>Contratista</f>
        <v>0</v>
      </c>
      <c r="C10303" s="90"/>
      <c r="D10303" s="90"/>
      <c r="E10303" s="90"/>
      <c r="F10303" s="96"/>
      <c r="G10303" s="279"/>
    </row>
    <row r="10304" spans="1:7" ht="24" customHeight="1" x14ac:dyDescent="0.2">
      <c r="A10304" s="277" t="s">
        <v>24</v>
      </c>
      <c r="B10304" s="93" t="str">
        <f>Obra</f>
        <v>EXTRACCION DE MANGRULLO EXISTENTE, PROVISION DE NUEVO MANGRULLO Y REFUNCIONALIZACION DE JUEGOS DE NIÑOS EN PARQUE DE MAYO</v>
      </c>
      <c r="C10304" s="90"/>
      <c r="D10304" s="90"/>
      <c r="E10304" s="90"/>
      <c r="F10304" s="96" t="s">
        <v>38</v>
      </c>
      <c r="G10304" s="280">
        <f>Fecha_Base</f>
        <v>44865</v>
      </c>
    </row>
    <row r="10305" spans="1:123" ht="24" customHeight="1" x14ac:dyDescent="0.2">
      <c r="A10305" s="281" t="s">
        <v>601</v>
      </c>
      <c r="B10305" s="91" t="str">
        <f>Ubicación</f>
        <v>CAPITAL</v>
      </c>
      <c r="C10305" s="91"/>
      <c r="D10305" s="97"/>
      <c r="E10305" s="98"/>
      <c r="G10305" s="282"/>
    </row>
    <row r="10306" spans="1:123" ht="24" customHeight="1" x14ac:dyDescent="0.2">
      <c r="A10306" s="281" t="s">
        <v>39</v>
      </c>
      <c r="B10306" s="100" t="str">
        <f>IFERROR(VALUE(LEFT(B10307,FIND(".",B10307)-1)),"")</f>
        <v/>
      </c>
      <c r="C10306" s="92" t="str">
        <f>IFERROR(VLOOKUP(B10306,Tabla_CyP,2,FALSE),"")</f>
        <v/>
      </c>
      <c r="E10306" s="98"/>
      <c r="G10306" s="282"/>
    </row>
    <row r="10307" spans="1:123" ht="24" customHeight="1" x14ac:dyDescent="0.2">
      <c r="A10307" s="281" t="s">
        <v>25</v>
      </c>
      <c r="B10307" s="101" t="str">
        <f>IFERROR(VLOOKUP(COUNTIF($A$1:A10307,"ANALISIS DE PRECIOS"),Tabla_NumeroItem,2,FALSE),"")</f>
        <v/>
      </c>
      <c r="C10307" s="92" t="str">
        <f>IFERROR(VLOOKUP(B10307,Tabla_CyP,2,FALSE),"")</f>
        <v/>
      </c>
      <c r="D10307" s="97"/>
      <c r="E10307" s="98"/>
      <c r="F10307" s="96" t="s">
        <v>26</v>
      </c>
      <c r="G10307" s="283" t="str">
        <f>IFERROR(VLOOKUP(B10307,Tabla_CyP,4,FALSE),"")</f>
        <v/>
      </c>
    </row>
    <row r="10308" spans="1:123" ht="24" customHeight="1" x14ac:dyDescent="0.2">
      <c r="A10308" s="281"/>
      <c r="B10308" s="91"/>
      <c r="D10308" s="97"/>
      <c r="E10308" s="98"/>
      <c r="G10308" s="282"/>
    </row>
    <row r="10309" spans="1:123" ht="24" customHeight="1" x14ac:dyDescent="0.2">
      <c r="A10309" s="334" t="s">
        <v>507</v>
      </c>
      <c r="B10309" s="335"/>
      <c r="C10309" s="336" t="s">
        <v>0</v>
      </c>
      <c r="D10309" s="336" t="s">
        <v>27</v>
      </c>
      <c r="E10309" s="338" t="s">
        <v>28</v>
      </c>
      <c r="F10309" s="340" t="s">
        <v>29</v>
      </c>
      <c r="G10309" s="340" t="s">
        <v>30</v>
      </c>
    </row>
    <row r="10310" spans="1:123" s="97" customFormat="1" ht="24" customHeight="1" x14ac:dyDescent="0.2">
      <c r="A10310" s="102" t="s">
        <v>508</v>
      </c>
      <c r="B10310" s="102" t="s">
        <v>509</v>
      </c>
      <c r="C10310" s="337"/>
      <c r="D10310" s="337"/>
      <c r="E10310" s="339"/>
      <c r="F10310" s="341"/>
      <c r="G10310" s="341"/>
      <c r="H10310" s="230"/>
      <c r="I10310" s="230"/>
      <c r="J10310" s="230"/>
      <c r="K10310" s="230"/>
      <c r="L10310" s="230"/>
      <c r="M10310" s="230"/>
      <c r="N10310" s="230"/>
      <c r="O10310" s="230"/>
      <c r="P10310" s="230"/>
      <c r="Q10310" s="230"/>
      <c r="R10310" s="230"/>
      <c r="S10310" s="230"/>
      <c r="T10310" s="230"/>
      <c r="U10310" s="230"/>
      <c r="V10310" s="230"/>
      <c r="W10310" s="230"/>
      <c r="X10310" s="230"/>
      <c r="Y10310" s="230"/>
      <c r="Z10310" s="230"/>
      <c r="AA10310" s="230"/>
      <c r="AB10310" s="230"/>
      <c r="AC10310" s="230"/>
      <c r="AD10310" s="230"/>
      <c r="AE10310" s="230"/>
      <c r="AF10310" s="230"/>
      <c r="AG10310" s="230"/>
      <c r="AH10310" s="230"/>
      <c r="AI10310" s="230"/>
      <c r="AJ10310" s="230"/>
      <c r="AK10310" s="230"/>
      <c r="AL10310" s="230"/>
      <c r="AM10310" s="230"/>
      <c r="AN10310" s="230"/>
      <c r="AO10310" s="230"/>
      <c r="AP10310" s="230"/>
      <c r="AQ10310" s="230"/>
      <c r="AR10310" s="230"/>
      <c r="AS10310" s="230"/>
      <c r="AT10310" s="230"/>
      <c r="AU10310" s="230"/>
      <c r="AV10310" s="230"/>
      <c r="AW10310" s="230"/>
      <c r="AX10310" s="230"/>
      <c r="AY10310" s="230"/>
      <c r="AZ10310" s="230"/>
      <c r="BA10310" s="230"/>
      <c r="BB10310" s="230"/>
      <c r="BC10310" s="230"/>
      <c r="BD10310" s="230"/>
      <c r="BE10310" s="230"/>
      <c r="BF10310" s="230"/>
      <c r="BG10310" s="230"/>
      <c r="BH10310" s="230"/>
      <c r="BI10310" s="230"/>
      <c r="BJ10310" s="230"/>
      <c r="BK10310" s="230"/>
      <c r="BL10310" s="230"/>
      <c r="BM10310" s="230"/>
      <c r="BN10310" s="230"/>
      <c r="BO10310" s="230"/>
      <c r="BP10310" s="230"/>
      <c r="BQ10310" s="230"/>
      <c r="BR10310" s="230"/>
      <c r="BS10310" s="230"/>
      <c r="BT10310" s="230"/>
      <c r="BU10310" s="230"/>
      <c r="BV10310" s="230"/>
      <c r="BW10310" s="230"/>
      <c r="BX10310" s="230"/>
      <c r="BY10310" s="230"/>
      <c r="BZ10310" s="230"/>
      <c r="CA10310" s="230"/>
      <c r="CB10310" s="230"/>
      <c r="CC10310" s="230"/>
      <c r="CD10310" s="230"/>
      <c r="CE10310" s="230"/>
      <c r="CF10310" s="230"/>
      <c r="CG10310" s="230"/>
      <c r="CH10310" s="230"/>
      <c r="CI10310" s="230"/>
      <c r="CJ10310" s="230"/>
      <c r="CK10310" s="230"/>
      <c r="CL10310" s="230"/>
      <c r="CM10310" s="230"/>
      <c r="CN10310" s="230"/>
      <c r="CO10310" s="230"/>
      <c r="CP10310" s="230"/>
      <c r="CQ10310" s="230"/>
      <c r="CR10310" s="230"/>
      <c r="CS10310" s="230"/>
      <c r="CT10310" s="230"/>
      <c r="CU10310" s="230"/>
      <c r="CV10310" s="230"/>
      <c r="CW10310" s="230"/>
      <c r="CX10310" s="230"/>
      <c r="CY10310" s="230"/>
      <c r="CZ10310" s="230"/>
      <c r="DA10310" s="230"/>
      <c r="DB10310" s="230"/>
      <c r="DC10310" s="230"/>
      <c r="DD10310" s="230"/>
      <c r="DE10310" s="230"/>
      <c r="DF10310" s="230"/>
      <c r="DG10310" s="230"/>
      <c r="DH10310" s="230"/>
      <c r="DI10310" s="230"/>
      <c r="DJ10310" s="230"/>
      <c r="DK10310" s="230"/>
      <c r="DL10310" s="230"/>
      <c r="DM10310" s="230"/>
      <c r="DN10310" s="230"/>
      <c r="DO10310" s="230"/>
      <c r="DP10310" s="230"/>
      <c r="DQ10310" s="230"/>
      <c r="DR10310" s="230"/>
      <c r="DS10310" s="230"/>
    </row>
    <row r="10311" spans="1:123" ht="24" customHeight="1" x14ac:dyDescent="0.2">
      <c r="A10311" s="284"/>
      <c r="B10311" s="103"/>
      <c r="C10311" s="143" t="s">
        <v>604</v>
      </c>
      <c r="D10311" s="104"/>
      <c r="E10311" s="105"/>
      <c r="F10311" s="106"/>
      <c r="G10311" s="285"/>
    </row>
    <row r="10312" spans="1:123" s="229" customFormat="1" ht="24" customHeight="1" x14ac:dyDescent="0.2">
      <c r="A10312" s="224" t="str">
        <f t="shared" ref="A10312:A10325" si="3091">IFERROR(VLOOKUP(C10312,Tabla_Insumos,4,FALSE),"")</f>
        <v/>
      </c>
      <c r="B10312" s="222" t="str">
        <f>IFERROR(VLOOKUP(C10312,Tabla_Insumos,5,FALSE),"")</f>
        <v/>
      </c>
      <c r="C10312" s="223"/>
      <c r="D10312" s="224" t="str">
        <f t="shared" ref="D10312:D10325" si="3092">IFERROR(VLOOKUP(C10312,Tabla_Insumos,2,FALSE),"")</f>
        <v/>
      </c>
      <c r="E10312" s="225"/>
      <c r="F10312" s="226">
        <f t="shared" ref="F10312:F10325" si="3093">IFERROR(VLOOKUP(C10312,Tabla_Insumos,3,FALSE),0)</f>
        <v>0</v>
      </c>
      <c r="G10312" s="286">
        <f>ROUND(E10312*F10312,2)</f>
        <v>0</v>
      </c>
    </row>
    <row r="10313" spans="1:123" s="229" customFormat="1" ht="24" customHeight="1" x14ac:dyDescent="0.2">
      <c r="A10313" s="224" t="str">
        <f t="shared" si="3091"/>
        <v/>
      </c>
      <c r="B10313" s="222" t="str">
        <f t="shared" ref="B10313:B10325" si="3094">IFERROR(VLOOKUP(C10313,Tabla_Insumos,5,FALSE),"")</f>
        <v/>
      </c>
      <c r="C10313" s="223"/>
      <c r="D10313" s="224" t="str">
        <f t="shared" si="3092"/>
        <v/>
      </c>
      <c r="E10313" s="225"/>
      <c r="F10313" s="226">
        <f t="shared" si="3093"/>
        <v>0</v>
      </c>
      <c r="G10313" s="286">
        <f t="shared" ref="G10313:G10325" si="3095">ROUND(E10313*F10313,2)</f>
        <v>0</v>
      </c>
    </row>
    <row r="10314" spans="1:123" s="229" customFormat="1" ht="24" customHeight="1" x14ac:dyDescent="0.2">
      <c r="A10314" s="224" t="str">
        <f t="shared" si="3091"/>
        <v/>
      </c>
      <c r="B10314" s="222" t="str">
        <f t="shared" si="3094"/>
        <v/>
      </c>
      <c r="C10314" s="223"/>
      <c r="D10314" s="224" t="str">
        <f t="shared" si="3092"/>
        <v/>
      </c>
      <c r="E10314" s="225"/>
      <c r="F10314" s="226">
        <f t="shared" si="3093"/>
        <v>0</v>
      </c>
      <c r="G10314" s="286">
        <f t="shared" si="3095"/>
        <v>0</v>
      </c>
    </row>
    <row r="10315" spans="1:123" s="229" customFormat="1" ht="24" customHeight="1" x14ac:dyDescent="0.2">
      <c r="A10315" s="224" t="str">
        <f t="shared" si="3091"/>
        <v/>
      </c>
      <c r="B10315" s="222" t="str">
        <f t="shared" si="3094"/>
        <v/>
      </c>
      <c r="C10315" s="223"/>
      <c r="D10315" s="224" t="str">
        <f t="shared" si="3092"/>
        <v/>
      </c>
      <c r="E10315" s="225"/>
      <c r="F10315" s="226">
        <f t="shared" si="3093"/>
        <v>0</v>
      </c>
      <c r="G10315" s="286">
        <f t="shared" si="3095"/>
        <v>0</v>
      </c>
    </row>
    <row r="10316" spans="1:123" s="229" customFormat="1" ht="24" customHeight="1" x14ac:dyDescent="0.2">
      <c r="A10316" s="224" t="str">
        <f t="shared" si="3091"/>
        <v/>
      </c>
      <c r="B10316" s="222" t="str">
        <f t="shared" si="3094"/>
        <v/>
      </c>
      <c r="C10316" s="223"/>
      <c r="D10316" s="224" t="str">
        <f t="shared" si="3092"/>
        <v/>
      </c>
      <c r="E10316" s="225"/>
      <c r="F10316" s="226">
        <f t="shared" si="3093"/>
        <v>0</v>
      </c>
      <c r="G10316" s="286">
        <f t="shared" si="3095"/>
        <v>0</v>
      </c>
    </row>
    <row r="10317" spans="1:123" s="229" customFormat="1" ht="24" customHeight="1" x14ac:dyDescent="0.2">
      <c r="A10317" s="224" t="str">
        <f t="shared" si="3091"/>
        <v/>
      </c>
      <c r="B10317" s="222" t="str">
        <f t="shared" si="3094"/>
        <v/>
      </c>
      <c r="C10317" s="223"/>
      <c r="D10317" s="224" t="str">
        <f t="shared" si="3092"/>
        <v/>
      </c>
      <c r="E10317" s="225"/>
      <c r="F10317" s="226">
        <f t="shared" si="3093"/>
        <v>0</v>
      </c>
      <c r="G10317" s="286">
        <f t="shared" si="3095"/>
        <v>0</v>
      </c>
    </row>
    <row r="10318" spans="1:123" s="229" customFormat="1" ht="24" customHeight="1" x14ac:dyDescent="0.2">
      <c r="A10318" s="224" t="str">
        <f t="shared" si="3091"/>
        <v/>
      </c>
      <c r="B10318" s="222" t="str">
        <f t="shared" si="3094"/>
        <v/>
      </c>
      <c r="C10318" s="223"/>
      <c r="D10318" s="224" t="str">
        <f t="shared" si="3092"/>
        <v/>
      </c>
      <c r="E10318" s="225"/>
      <c r="F10318" s="226">
        <f t="shared" si="3093"/>
        <v>0</v>
      </c>
      <c r="G10318" s="286">
        <f t="shared" si="3095"/>
        <v>0</v>
      </c>
    </row>
    <row r="10319" spans="1:123" s="229" customFormat="1" ht="24" customHeight="1" x14ac:dyDescent="0.2">
      <c r="A10319" s="224" t="str">
        <f t="shared" si="3091"/>
        <v/>
      </c>
      <c r="B10319" s="222" t="str">
        <f t="shared" si="3094"/>
        <v/>
      </c>
      <c r="C10319" s="223"/>
      <c r="D10319" s="224" t="str">
        <f t="shared" si="3092"/>
        <v/>
      </c>
      <c r="E10319" s="225"/>
      <c r="F10319" s="226">
        <f t="shared" si="3093"/>
        <v>0</v>
      </c>
      <c r="G10319" s="286">
        <f t="shared" si="3095"/>
        <v>0</v>
      </c>
    </row>
    <row r="10320" spans="1:123" s="229" customFormat="1" ht="24" customHeight="1" x14ac:dyDescent="0.2">
      <c r="A10320" s="224" t="str">
        <f t="shared" si="3091"/>
        <v/>
      </c>
      <c r="B10320" s="222" t="str">
        <f t="shared" si="3094"/>
        <v/>
      </c>
      <c r="C10320" s="223"/>
      <c r="D10320" s="224" t="str">
        <f t="shared" si="3092"/>
        <v/>
      </c>
      <c r="E10320" s="225"/>
      <c r="F10320" s="226">
        <f t="shared" si="3093"/>
        <v>0</v>
      </c>
      <c r="G10320" s="286">
        <f t="shared" si="3095"/>
        <v>0</v>
      </c>
    </row>
    <row r="10321" spans="1:7" s="229" customFormat="1" ht="24" customHeight="1" x14ac:dyDescent="0.2">
      <c r="A10321" s="224" t="str">
        <f t="shared" si="3091"/>
        <v/>
      </c>
      <c r="B10321" s="222" t="str">
        <f t="shared" si="3094"/>
        <v/>
      </c>
      <c r="C10321" s="223"/>
      <c r="D10321" s="224" t="str">
        <f t="shared" si="3092"/>
        <v/>
      </c>
      <c r="E10321" s="225"/>
      <c r="F10321" s="226">
        <f t="shared" si="3093"/>
        <v>0</v>
      </c>
      <c r="G10321" s="286">
        <f t="shared" si="3095"/>
        <v>0</v>
      </c>
    </row>
    <row r="10322" spans="1:7" s="229" customFormat="1" ht="24" customHeight="1" x14ac:dyDescent="0.2">
      <c r="A10322" s="224" t="str">
        <f t="shared" si="3091"/>
        <v/>
      </c>
      <c r="B10322" s="222" t="str">
        <f t="shared" si="3094"/>
        <v/>
      </c>
      <c r="C10322" s="223"/>
      <c r="D10322" s="224" t="str">
        <f t="shared" si="3092"/>
        <v/>
      </c>
      <c r="E10322" s="225"/>
      <c r="F10322" s="226">
        <f t="shared" si="3093"/>
        <v>0</v>
      </c>
      <c r="G10322" s="286">
        <f t="shared" si="3095"/>
        <v>0</v>
      </c>
    </row>
    <row r="10323" spans="1:7" s="229" customFormat="1" ht="24" customHeight="1" x14ac:dyDescent="0.2">
      <c r="A10323" s="224" t="str">
        <f t="shared" si="3091"/>
        <v/>
      </c>
      <c r="B10323" s="222" t="str">
        <f t="shared" si="3094"/>
        <v/>
      </c>
      <c r="C10323" s="223"/>
      <c r="D10323" s="224" t="str">
        <f t="shared" si="3092"/>
        <v/>
      </c>
      <c r="E10323" s="225"/>
      <c r="F10323" s="226">
        <f t="shared" si="3093"/>
        <v>0</v>
      </c>
      <c r="G10323" s="286">
        <f t="shared" si="3095"/>
        <v>0</v>
      </c>
    </row>
    <row r="10324" spans="1:7" s="229" customFormat="1" ht="24" customHeight="1" x14ac:dyDescent="0.2">
      <c r="A10324" s="224" t="str">
        <f t="shared" si="3091"/>
        <v/>
      </c>
      <c r="B10324" s="222" t="str">
        <f t="shared" si="3094"/>
        <v/>
      </c>
      <c r="C10324" s="223"/>
      <c r="D10324" s="224" t="str">
        <f t="shared" si="3092"/>
        <v/>
      </c>
      <c r="E10324" s="225"/>
      <c r="F10324" s="226">
        <f t="shared" si="3093"/>
        <v>0</v>
      </c>
      <c r="G10324" s="286">
        <f t="shared" si="3095"/>
        <v>0</v>
      </c>
    </row>
    <row r="10325" spans="1:7" s="229" customFormat="1" ht="24" customHeight="1" x14ac:dyDescent="0.2">
      <c r="A10325" s="224" t="str">
        <f t="shared" si="3091"/>
        <v/>
      </c>
      <c r="B10325" s="222" t="str">
        <f t="shared" si="3094"/>
        <v/>
      </c>
      <c r="C10325" s="223"/>
      <c r="D10325" s="224" t="str">
        <f t="shared" si="3092"/>
        <v/>
      </c>
      <c r="E10325" s="225"/>
      <c r="F10325" s="227">
        <f t="shared" si="3093"/>
        <v>0</v>
      </c>
      <c r="G10325" s="286">
        <f t="shared" si="3095"/>
        <v>0</v>
      </c>
    </row>
    <row r="10326" spans="1:7" ht="24" customHeight="1" x14ac:dyDescent="0.2">
      <c r="A10326" s="287"/>
      <c r="D10326" s="97"/>
      <c r="E10326" s="98"/>
      <c r="F10326" s="273" t="s">
        <v>31</v>
      </c>
      <c r="G10326" s="288">
        <f>SUBTOTAL(9,G10312:G10325)</f>
        <v>0</v>
      </c>
    </row>
    <row r="10327" spans="1:7" ht="24" customHeight="1" x14ac:dyDescent="0.2">
      <c r="A10327" s="287"/>
      <c r="C10327" s="107" t="s">
        <v>605</v>
      </c>
      <c r="D10327" s="97"/>
      <c r="E10327" s="98"/>
      <c r="G10327" s="289"/>
    </row>
    <row r="10328" spans="1:7" s="229" customFormat="1" ht="24" customHeight="1" x14ac:dyDescent="0.2">
      <c r="A10328" s="224" t="str">
        <f t="shared" ref="A10328:A10335" si="3096">IFERROR(VLOOKUP(C10328,Tabla_Insumos,4,FALSE),"")</f>
        <v/>
      </c>
      <c r="B10328" s="222">
        <f t="shared" ref="B10328:B10335" si="3097">IFERROR(VLOOKUP(A10328,Tabla_Indices,5,FALSE),"")</f>
        <v>0</v>
      </c>
      <c r="C10328" s="223"/>
      <c r="D10328" s="224" t="str">
        <f t="shared" ref="D10328:D10335" si="3098">IFERROR(VLOOKUP(C10328,Tabla_Insumos,2,FALSE),"")</f>
        <v/>
      </c>
      <c r="E10328" s="225"/>
      <c r="F10328" s="228">
        <f t="shared" ref="F10328:F10335" si="3099">IFERROR(VLOOKUP(C10328,Tabla_Insumos,3,FALSE),0)</f>
        <v>0</v>
      </c>
      <c r="G10328" s="286">
        <f>ROUND(E10328*F10328,2)</f>
        <v>0</v>
      </c>
    </row>
    <row r="10329" spans="1:7" s="229" customFormat="1" ht="24" customHeight="1" x14ac:dyDescent="0.2">
      <c r="A10329" s="224" t="str">
        <f t="shared" si="3096"/>
        <v/>
      </c>
      <c r="B10329" s="222">
        <f t="shared" si="3097"/>
        <v>0</v>
      </c>
      <c r="C10329" s="223"/>
      <c r="D10329" s="224" t="str">
        <f t="shared" si="3098"/>
        <v/>
      </c>
      <c r="E10329" s="225"/>
      <c r="F10329" s="228">
        <f t="shared" si="3099"/>
        <v>0</v>
      </c>
      <c r="G10329" s="286">
        <f>ROUND(E10329*F10329,2)</f>
        <v>0</v>
      </c>
    </row>
    <row r="10330" spans="1:7" s="229" customFormat="1" ht="24" customHeight="1" x14ac:dyDescent="0.2">
      <c r="A10330" s="224" t="str">
        <f t="shared" si="3096"/>
        <v/>
      </c>
      <c r="B10330" s="222">
        <f t="shared" si="3097"/>
        <v>0</v>
      </c>
      <c r="C10330" s="223"/>
      <c r="D10330" s="224" t="str">
        <f t="shared" si="3098"/>
        <v/>
      </c>
      <c r="E10330" s="225"/>
      <c r="F10330" s="228">
        <f t="shared" si="3099"/>
        <v>0</v>
      </c>
      <c r="G10330" s="286">
        <f t="shared" ref="G10330:G10335" si="3100">ROUND(E10330*F10330,2)</f>
        <v>0</v>
      </c>
    </row>
    <row r="10331" spans="1:7" s="229" customFormat="1" ht="24" customHeight="1" x14ac:dyDescent="0.2">
      <c r="A10331" s="224" t="str">
        <f t="shared" si="3096"/>
        <v/>
      </c>
      <c r="B10331" s="222">
        <f t="shared" si="3097"/>
        <v>0</v>
      </c>
      <c r="C10331" s="223"/>
      <c r="D10331" s="224" t="str">
        <f t="shared" si="3098"/>
        <v/>
      </c>
      <c r="E10331" s="225"/>
      <c r="F10331" s="228">
        <f t="shared" si="3099"/>
        <v>0</v>
      </c>
      <c r="G10331" s="286">
        <f t="shared" si="3100"/>
        <v>0</v>
      </c>
    </row>
    <row r="10332" spans="1:7" s="229" customFormat="1" ht="24" customHeight="1" x14ac:dyDescent="0.2">
      <c r="A10332" s="224" t="str">
        <f t="shared" si="3096"/>
        <v/>
      </c>
      <c r="B10332" s="222">
        <f t="shared" si="3097"/>
        <v>0</v>
      </c>
      <c r="C10332" s="223"/>
      <c r="D10332" s="224" t="str">
        <f t="shared" si="3098"/>
        <v/>
      </c>
      <c r="E10332" s="225"/>
      <c r="F10332" s="226">
        <f t="shared" si="3099"/>
        <v>0</v>
      </c>
      <c r="G10332" s="286">
        <f t="shared" si="3100"/>
        <v>0</v>
      </c>
    </row>
    <row r="10333" spans="1:7" s="229" customFormat="1" ht="24" customHeight="1" x14ac:dyDescent="0.2">
      <c r="A10333" s="224" t="str">
        <f t="shared" si="3096"/>
        <v/>
      </c>
      <c r="B10333" s="222">
        <f t="shared" si="3097"/>
        <v>0</v>
      </c>
      <c r="C10333" s="223"/>
      <c r="D10333" s="224" t="str">
        <f t="shared" si="3098"/>
        <v/>
      </c>
      <c r="E10333" s="225"/>
      <c r="F10333" s="226">
        <f t="shared" si="3099"/>
        <v>0</v>
      </c>
      <c r="G10333" s="286">
        <f t="shared" si="3100"/>
        <v>0</v>
      </c>
    </row>
    <row r="10334" spans="1:7" s="229" customFormat="1" ht="24" customHeight="1" x14ac:dyDescent="0.2">
      <c r="A10334" s="224" t="str">
        <f t="shared" si="3096"/>
        <v/>
      </c>
      <c r="B10334" s="222">
        <f t="shared" si="3097"/>
        <v>0</v>
      </c>
      <c r="C10334" s="223"/>
      <c r="D10334" s="224" t="str">
        <f t="shared" si="3098"/>
        <v/>
      </c>
      <c r="E10334" s="225"/>
      <c r="F10334" s="226">
        <f t="shared" si="3099"/>
        <v>0</v>
      </c>
      <c r="G10334" s="286">
        <f t="shared" si="3100"/>
        <v>0</v>
      </c>
    </row>
    <row r="10335" spans="1:7" s="229" customFormat="1" ht="24" customHeight="1" x14ac:dyDescent="0.2">
      <c r="A10335" s="224" t="str">
        <f t="shared" si="3096"/>
        <v/>
      </c>
      <c r="B10335" s="222">
        <f t="shared" si="3097"/>
        <v>0</v>
      </c>
      <c r="C10335" s="223"/>
      <c r="D10335" s="224" t="str">
        <f t="shared" si="3098"/>
        <v/>
      </c>
      <c r="E10335" s="225"/>
      <c r="F10335" s="226">
        <f t="shared" si="3099"/>
        <v>0</v>
      </c>
      <c r="G10335" s="286">
        <f t="shared" si="3100"/>
        <v>0</v>
      </c>
    </row>
    <row r="10336" spans="1:7" ht="24" customHeight="1" x14ac:dyDescent="0.2">
      <c r="A10336" s="287"/>
      <c r="D10336" s="97"/>
      <c r="E10336" s="98"/>
      <c r="F10336" s="273" t="s">
        <v>32</v>
      </c>
      <c r="G10336" s="288">
        <f>SUBTOTAL(9,G10328:G10335)</f>
        <v>0</v>
      </c>
    </row>
    <row r="10337" spans="1:7" ht="24" customHeight="1" x14ac:dyDescent="0.2">
      <c r="A10337" s="287"/>
      <c r="C10337" s="107" t="s">
        <v>606</v>
      </c>
      <c r="D10337" s="97"/>
      <c r="E10337" s="98"/>
      <c r="G10337" s="289"/>
    </row>
    <row r="10338" spans="1:7" s="229" customFormat="1" ht="24" customHeight="1" x14ac:dyDescent="0.2">
      <c r="A10338" s="224" t="str">
        <f t="shared" ref="A10338:A10346" si="3101">IFERROR(VLOOKUP(C10338,Tabla_Insumos,4,FALSE),"")</f>
        <v/>
      </c>
      <c r="B10338" s="222" t="str">
        <f t="shared" ref="B10338:B10346" si="3102">IFERROR(VLOOKUP(C10338,Tabla_Insumos,5,FALSE),"")</f>
        <v/>
      </c>
      <c r="C10338" s="223"/>
      <c r="D10338" s="224" t="str">
        <f t="shared" ref="D10338:D10346" si="3103">IFERROR(VLOOKUP(C10338,Tabla_Insumos,2,FALSE),"")</f>
        <v/>
      </c>
      <c r="E10338" s="225"/>
      <c r="F10338" s="226">
        <f t="shared" ref="F10338:F10346" si="3104">IFERROR(VLOOKUP(C10338,Tabla_Insumos,3,FALSE),0)</f>
        <v>0</v>
      </c>
      <c r="G10338" s="286">
        <f t="shared" ref="G10338:G10346" si="3105">ROUND(E10338*F10338,2)</f>
        <v>0</v>
      </c>
    </row>
    <row r="10339" spans="1:7" s="229" customFormat="1" ht="24" customHeight="1" x14ac:dyDescent="0.2">
      <c r="A10339" s="224" t="str">
        <f t="shared" si="3101"/>
        <v/>
      </c>
      <c r="B10339" s="222" t="str">
        <f t="shared" si="3102"/>
        <v/>
      </c>
      <c r="C10339" s="223"/>
      <c r="D10339" s="224" t="str">
        <f t="shared" si="3103"/>
        <v/>
      </c>
      <c r="E10339" s="225"/>
      <c r="F10339" s="226">
        <f t="shared" si="3104"/>
        <v>0</v>
      </c>
      <c r="G10339" s="286">
        <f t="shared" si="3105"/>
        <v>0</v>
      </c>
    </row>
    <row r="10340" spans="1:7" s="229" customFormat="1" ht="24" customHeight="1" x14ac:dyDescent="0.2">
      <c r="A10340" s="224" t="str">
        <f t="shared" si="3101"/>
        <v/>
      </c>
      <c r="B10340" s="222" t="str">
        <f t="shared" si="3102"/>
        <v/>
      </c>
      <c r="C10340" s="223"/>
      <c r="D10340" s="224" t="str">
        <f t="shared" si="3103"/>
        <v/>
      </c>
      <c r="E10340" s="225"/>
      <c r="F10340" s="226">
        <f t="shared" si="3104"/>
        <v>0</v>
      </c>
      <c r="G10340" s="286">
        <f t="shared" si="3105"/>
        <v>0</v>
      </c>
    </row>
    <row r="10341" spans="1:7" s="229" customFormat="1" ht="24" customHeight="1" x14ac:dyDescent="0.2">
      <c r="A10341" s="224" t="str">
        <f t="shared" si="3101"/>
        <v/>
      </c>
      <c r="B10341" s="222" t="str">
        <f t="shared" si="3102"/>
        <v/>
      </c>
      <c r="C10341" s="223"/>
      <c r="D10341" s="224" t="str">
        <f t="shared" si="3103"/>
        <v/>
      </c>
      <c r="E10341" s="225"/>
      <c r="F10341" s="226">
        <f t="shared" si="3104"/>
        <v>0</v>
      </c>
      <c r="G10341" s="286">
        <f t="shared" si="3105"/>
        <v>0</v>
      </c>
    </row>
    <row r="10342" spans="1:7" s="229" customFormat="1" ht="24" customHeight="1" x14ac:dyDescent="0.2">
      <c r="A10342" s="224" t="str">
        <f t="shared" si="3101"/>
        <v/>
      </c>
      <c r="B10342" s="222" t="str">
        <f t="shared" si="3102"/>
        <v/>
      </c>
      <c r="C10342" s="223"/>
      <c r="D10342" s="224" t="str">
        <f t="shared" si="3103"/>
        <v/>
      </c>
      <c r="E10342" s="225"/>
      <c r="F10342" s="226">
        <f t="shared" si="3104"/>
        <v>0</v>
      </c>
      <c r="G10342" s="286">
        <f t="shared" si="3105"/>
        <v>0</v>
      </c>
    </row>
    <row r="10343" spans="1:7" s="229" customFormat="1" ht="24" customHeight="1" x14ac:dyDescent="0.2">
      <c r="A10343" s="224" t="str">
        <f t="shared" si="3101"/>
        <v/>
      </c>
      <c r="B10343" s="222" t="str">
        <f t="shared" si="3102"/>
        <v/>
      </c>
      <c r="C10343" s="223"/>
      <c r="D10343" s="224" t="str">
        <f t="shared" si="3103"/>
        <v/>
      </c>
      <c r="E10343" s="225"/>
      <c r="F10343" s="226">
        <f t="shared" si="3104"/>
        <v>0</v>
      </c>
      <c r="G10343" s="286">
        <f t="shared" si="3105"/>
        <v>0</v>
      </c>
    </row>
    <row r="10344" spans="1:7" s="229" customFormat="1" ht="24" customHeight="1" x14ac:dyDescent="0.2">
      <c r="A10344" s="224" t="str">
        <f t="shared" si="3101"/>
        <v/>
      </c>
      <c r="B10344" s="222" t="str">
        <f t="shared" si="3102"/>
        <v/>
      </c>
      <c r="C10344" s="223"/>
      <c r="D10344" s="224" t="str">
        <f t="shared" si="3103"/>
        <v/>
      </c>
      <c r="E10344" s="225"/>
      <c r="F10344" s="226">
        <f t="shared" si="3104"/>
        <v>0</v>
      </c>
      <c r="G10344" s="286">
        <f t="shared" si="3105"/>
        <v>0</v>
      </c>
    </row>
    <row r="10345" spans="1:7" s="229" customFormat="1" ht="24" customHeight="1" x14ac:dyDescent="0.2">
      <c r="A10345" s="224" t="str">
        <f t="shared" si="3101"/>
        <v/>
      </c>
      <c r="B10345" s="222" t="str">
        <f t="shared" si="3102"/>
        <v/>
      </c>
      <c r="C10345" s="223"/>
      <c r="D10345" s="224" t="str">
        <f t="shared" si="3103"/>
        <v/>
      </c>
      <c r="E10345" s="225"/>
      <c r="F10345" s="226">
        <f t="shared" si="3104"/>
        <v>0</v>
      </c>
      <c r="G10345" s="286">
        <f t="shared" si="3105"/>
        <v>0</v>
      </c>
    </row>
    <row r="10346" spans="1:7" s="229" customFormat="1" ht="24" customHeight="1" x14ac:dyDescent="0.2">
      <c r="A10346" s="224" t="str">
        <f t="shared" si="3101"/>
        <v/>
      </c>
      <c r="B10346" s="222" t="str">
        <f t="shared" si="3102"/>
        <v/>
      </c>
      <c r="C10346" s="223"/>
      <c r="D10346" s="224" t="str">
        <f t="shared" si="3103"/>
        <v/>
      </c>
      <c r="E10346" s="225"/>
      <c r="F10346" s="226">
        <f t="shared" si="3104"/>
        <v>0</v>
      </c>
      <c r="G10346" s="286">
        <f t="shared" si="3105"/>
        <v>0</v>
      </c>
    </row>
    <row r="10347" spans="1:7" ht="24" customHeight="1" x14ac:dyDescent="0.2">
      <c r="A10347" s="290"/>
      <c r="B10347" s="97"/>
      <c r="D10347" s="97"/>
      <c r="E10347" s="98"/>
      <c r="F10347" s="273" t="s">
        <v>33</v>
      </c>
      <c r="G10347" s="288">
        <f>SUBTOTAL(9,G10338:G10346)</f>
        <v>0</v>
      </c>
    </row>
    <row r="10348" spans="1:7" ht="24" customHeight="1" x14ac:dyDescent="0.2">
      <c r="A10348" s="291"/>
      <c r="B10348" s="97"/>
      <c r="D10348" s="97"/>
      <c r="E10348" s="98"/>
      <c r="G10348" s="289"/>
    </row>
    <row r="10349" spans="1:7" ht="24" customHeight="1" x14ac:dyDescent="0.2">
      <c r="A10349" s="292" t="str">
        <f>B10307</f>
        <v/>
      </c>
      <c r="B10349" s="293" t="str">
        <f>C10307</f>
        <v/>
      </c>
      <c r="C10349" s="104"/>
      <c r="D10349" s="104" t="s">
        <v>34</v>
      </c>
      <c r="E10349" s="105"/>
      <c r="F10349" s="295" t="s">
        <v>35</v>
      </c>
      <c r="G10349" s="294">
        <f>SUBTOTAL(9,G10312:G10348)</f>
        <v>0</v>
      </c>
    </row>
    <row r="10351" spans="1:7" ht="24" customHeight="1" x14ac:dyDescent="0.2">
      <c r="A10351" s="274" t="s">
        <v>37</v>
      </c>
      <c r="B10351" s="275"/>
      <c r="C10351" s="275"/>
      <c r="D10351" s="275"/>
      <c r="E10351" s="275"/>
      <c r="F10351" s="275"/>
      <c r="G10351" s="276"/>
    </row>
    <row r="10352" spans="1:7" ht="24" customHeight="1" x14ac:dyDescent="0.2">
      <c r="A10352" s="277" t="s">
        <v>602</v>
      </c>
      <c r="B10352" s="93" t="str">
        <f>Comitente</f>
        <v>DIRECCION PROVINCIAL DE ESPACIOS VERDES</v>
      </c>
      <c r="C10352" s="89"/>
      <c r="D10352" s="94"/>
      <c r="E10352" s="94"/>
      <c r="F10352" s="95"/>
      <c r="G10352" s="278"/>
    </row>
    <row r="10353" spans="1:123" ht="24" customHeight="1" x14ac:dyDescent="0.2">
      <c r="A10353" s="277" t="s">
        <v>603</v>
      </c>
      <c r="B10353" s="93">
        <f>Contratista</f>
        <v>0</v>
      </c>
      <c r="C10353" s="90"/>
      <c r="D10353" s="90"/>
      <c r="E10353" s="90"/>
      <c r="F10353" s="96"/>
      <c r="G10353" s="279"/>
    </row>
    <row r="10354" spans="1:123" ht="24" customHeight="1" x14ac:dyDescent="0.2">
      <c r="A10354" s="277" t="s">
        <v>24</v>
      </c>
      <c r="B10354" s="93" t="str">
        <f>Obra</f>
        <v>EXTRACCION DE MANGRULLO EXISTENTE, PROVISION DE NUEVO MANGRULLO Y REFUNCIONALIZACION DE JUEGOS DE NIÑOS EN PARQUE DE MAYO</v>
      </c>
      <c r="C10354" s="90"/>
      <c r="D10354" s="90"/>
      <c r="E10354" s="90"/>
      <c r="F10354" s="96" t="s">
        <v>38</v>
      </c>
      <c r="G10354" s="280">
        <f>Fecha_Base</f>
        <v>44865</v>
      </c>
    </row>
    <row r="10355" spans="1:123" ht="24" customHeight="1" x14ac:dyDescent="0.2">
      <c r="A10355" s="281" t="s">
        <v>601</v>
      </c>
      <c r="B10355" s="91" t="str">
        <f>Ubicación</f>
        <v>CAPITAL</v>
      </c>
      <c r="C10355" s="91"/>
      <c r="D10355" s="97"/>
      <c r="E10355" s="98"/>
      <c r="G10355" s="282"/>
    </row>
    <row r="10356" spans="1:123" ht="24" customHeight="1" x14ac:dyDescent="0.2">
      <c r="A10356" s="281" t="s">
        <v>39</v>
      </c>
      <c r="B10356" s="100" t="str">
        <f>IFERROR(VALUE(LEFT(B10357,FIND(".",B10357)-1)),"")</f>
        <v/>
      </c>
      <c r="C10356" s="92" t="str">
        <f>IFERROR(VLOOKUP(B10356,Tabla_CyP,2,FALSE),"")</f>
        <v/>
      </c>
      <c r="E10356" s="98"/>
      <c r="G10356" s="282"/>
    </row>
    <row r="10357" spans="1:123" ht="24" customHeight="1" x14ac:dyDescent="0.2">
      <c r="A10357" s="281" t="s">
        <v>25</v>
      </c>
      <c r="B10357" s="101" t="str">
        <f>IFERROR(VLOOKUP(COUNTIF($A$1:A10357,"ANALISIS DE PRECIOS"),Tabla_NumeroItem,2,FALSE),"")</f>
        <v/>
      </c>
      <c r="C10357" s="92" t="str">
        <f>IFERROR(VLOOKUP(B10357,Tabla_CyP,2,FALSE),"")</f>
        <v/>
      </c>
      <c r="D10357" s="97"/>
      <c r="E10357" s="98"/>
      <c r="F10357" s="96" t="s">
        <v>26</v>
      </c>
      <c r="G10357" s="283" t="str">
        <f>IFERROR(VLOOKUP(B10357,Tabla_CyP,4,FALSE),"")</f>
        <v/>
      </c>
    </row>
    <row r="10358" spans="1:123" ht="24" customHeight="1" x14ac:dyDescent="0.2">
      <c r="A10358" s="281"/>
      <c r="B10358" s="91"/>
      <c r="D10358" s="97"/>
      <c r="E10358" s="98"/>
      <c r="G10358" s="282"/>
    </row>
    <row r="10359" spans="1:123" ht="24" customHeight="1" x14ac:dyDescent="0.2">
      <c r="A10359" s="334" t="s">
        <v>507</v>
      </c>
      <c r="B10359" s="335"/>
      <c r="C10359" s="336" t="s">
        <v>0</v>
      </c>
      <c r="D10359" s="336" t="s">
        <v>27</v>
      </c>
      <c r="E10359" s="338" t="s">
        <v>28</v>
      </c>
      <c r="F10359" s="340" t="s">
        <v>29</v>
      </c>
      <c r="G10359" s="340" t="s">
        <v>30</v>
      </c>
    </row>
    <row r="10360" spans="1:123" s="97" customFormat="1" ht="24" customHeight="1" x14ac:dyDescent="0.2">
      <c r="A10360" s="102" t="s">
        <v>508</v>
      </c>
      <c r="B10360" s="102" t="s">
        <v>509</v>
      </c>
      <c r="C10360" s="337"/>
      <c r="D10360" s="337"/>
      <c r="E10360" s="339"/>
      <c r="F10360" s="341"/>
      <c r="G10360" s="341"/>
      <c r="H10360" s="230"/>
      <c r="I10360" s="230"/>
      <c r="J10360" s="230"/>
      <c r="K10360" s="230"/>
      <c r="L10360" s="230"/>
      <c r="M10360" s="230"/>
      <c r="N10360" s="230"/>
      <c r="O10360" s="230"/>
      <c r="P10360" s="230"/>
      <c r="Q10360" s="230"/>
      <c r="R10360" s="230"/>
      <c r="S10360" s="230"/>
      <c r="T10360" s="230"/>
      <c r="U10360" s="230"/>
      <c r="V10360" s="230"/>
      <c r="W10360" s="230"/>
      <c r="X10360" s="230"/>
      <c r="Y10360" s="230"/>
      <c r="Z10360" s="230"/>
      <c r="AA10360" s="230"/>
      <c r="AB10360" s="230"/>
      <c r="AC10360" s="230"/>
      <c r="AD10360" s="230"/>
      <c r="AE10360" s="230"/>
      <c r="AF10360" s="230"/>
      <c r="AG10360" s="230"/>
      <c r="AH10360" s="230"/>
      <c r="AI10360" s="230"/>
      <c r="AJ10360" s="230"/>
      <c r="AK10360" s="230"/>
      <c r="AL10360" s="230"/>
      <c r="AM10360" s="230"/>
      <c r="AN10360" s="230"/>
      <c r="AO10360" s="230"/>
      <c r="AP10360" s="230"/>
      <c r="AQ10360" s="230"/>
      <c r="AR10360" s="230"/>
      <c r="AS10360" s="230"/>
      <c r="AT10360" s="230"/>
      <c r="AU10360" s="230"/>
      <c r="AV10360" s="230"/>
      <c r="AW10360" s="230"/>
      <c r="AX10360" s="230"/>
      <c r="AY10360" s="230"/>
      <c r="AZ10360" s="230"/>
      <c r="BA10360" s="230"/>
      <c r="BB10360" s="230"/>
      <c r="BC10360" s="230"/>
      <c r="BD10360" s="230"/>
      <c r="BE10360" s="230"/>
      <c r="BF10360" s="230"/>
      <c r="BG10360" s="230"/>
      <c r="BH10360" s="230"/>
      <c r="BI10360" s="230"/>
      <c r="BJ10360" s="230"/>
      <c r="BK10360" s="230"/>
      <c r="BL10360" s="230"/>
      <c r="BM10360" s="230"/>
      <c r="BN10360" s="230"/>
      <c r="BO10360" s="230"/>
      <c r="BP10360" s="230"/>
      <c r="BQ10360" s="230"/>
      <c r="BR10360" s="230"/>
      <c r="BS10360" s="230"/>
      <c r="BT10360" s="230"/>
      <c r="BU10360" s="230"/>
      <c r="BV10360" s="230"/>
      <c r="BW10360" s="230"/>
      <c r="BX10360" s="230"/>
      <c r="BY10360" s="230"/>
      <c r="BZ10360" s="230"/>
      <c r="CA10360" s="230"/>
      <c r="CB10360" s="230"/>
      <c r="CC10360" s="230"/>
      <c r="CD10360" s="230"/>
      <c r="CE10360" s="230"/>
      <c r="CF10360" s="230"/>
      <c r="CG10360" s="230"/>
      <c r="CH10360" s="230"/>
      <c r="CI10360" s="230"/>
      <c r="CJ10360" s="230"/>
      <c r="CK10360" s="230"/>
      <c r="CL10360" s="230"/>
      <c r="CM10360" s="230"/>
      <c r="CN10360" s="230"/>
      <c r="CO10360" s="230"/>
      <c r="CP10360" s="230"/>
      <c r="CQ10360" s="230"/>
      <c r="CR10360" s="230"/>
      <c r="CS10360" s="230"/>
      <c r="CT10360" s="230"/>
      <c r="CU10360" s="230"/>
      <c r="CV10360" s="230"/>
      <c r="CW10360" s="230"/>
      <c r="CX10360" s="230"/>
      <c r="CY10360" s="230"/>
      <c r="CZ10360" s="230"/>
      <c r="DA10360" s="230"/>
      <c r="DB10360" s="230"/>
      <c r="DC10360" s="230"/>
      <c r="DD10360" s="230"/>
      <c r="DE10360" s="230"/>
      <c r="DF10360" s="230"/>
      <c r="DG10360" s="230"/>
      <c r="DH10360" s="230"/>
      <c r="DI10360" s="230"/>
      <c r="DJ10360" s="230"/>
      <c r="DK10360" s="230"/>
      <c r="DL10360" s="230"/>
      <c r="DM10360" s="230"/>
      <c r="DN10360" s="230"/>
      <c r="DO10360" s="230"/>
      <c r="DP10360" s="230"/>
      <c r="DQ10360" s="230"/>
      <c r="DR10360" s="230"/>
      <c r="DS10360" s="230"/>
    </row>
    <row r="10361" spans="1:123" ht="24" customHeight="1" x14ac:dyDescent="0.2">
      <c r="A10361" s="284"/>
      <c r="B10361" s="103"/>
      <c r="C10361" s="143" t="s">
        <v>604</v>
      </c>
      <c r="D10361" s="104"/>
      <c r="E10361" s="105"/>
      <c r="F10361" s="106"/>
      <c r="G10361" s="285"/>
    </row>
    <row r="10362" spans="1:123" s="229" customFormat="1" ht="24" customHeight="1" x14ac:dyDescent="0.2">
      <c r="A10362" s="224" t="str">
        <f t="shared" ref="A10362:A10375" si="3106">IFERROR(VLOOKUP(C10362,Tabla_Insumos,4,FALSE),"")</f>
        <v/>
      </c>
      <c r="B10362" s="222" t="str">
        <f>IFERROR(VLOOKUP(C10362,Tabla_Insumos,5,FALSE),"")</f>
        <v/>
      </c>
      <c r="C10362" s="223"/>
      <c r="D10362" s="224" t="str">
        <f t="shared" ref="D10362:D10375" si="3107">IFERROR(VLOOKUP(C10362,Tabla_Insumos,2,FALSE),"")</f>
        <v/>
      </c>
      <c r="E10362" s="225"/>
      <c r="F10362" s="226">
        <f t="shared" ref="F10362:F10375" si="3108">IFERROR(VLOOKUP(C10362,Tabla_Insumos,3,FALSE),0)</f>
        <v>0</v>
      </c>
      <c r="G10362" s="286">
        <f>ROUND(E10362*F10362,2)</f>
        <v>0</v>
      </c>
    </row>
    <row r="10363" spans="1:123" s="229" customFormat="1" ht="24" customHeight="1" x14ac:dyDescent="0.2">
      <c r="A10363" s="224" t="str">
        <f t="shared" si="3106"/>
        <v/>
      </c>
      <c r="B10363" s="222" t="str">
        <f t="shared" ref="B10363:B10375" si="3109">IFERROR(VLOOKUP(C10363,Tabla_Insumos,5,FALSE),"")</f>
        <v/>
      </c>
      <c r="C10363" s="223"/>
      <c r="D10363" s="224" t="str">
        <f t="shared" si="3107"/>
        <v/>
      </c>
      <c r="E10363" s="225"/>
      <c r="F10363" s="226">
        <f t="shared" si="3108"/>
        <v>0</v>
      </c>
      <c r="G10363" s="286">
        <f t="shared" ref="G10363:G10375" si="3110">ROUND(E10363*F10363,2)</f>
        <v>0</v>
      </c>
    </row>
    <row r="10364" spans="1:123" s="229" customFormat="1" ht="24" customHeight="1" x14ac:dyDescent="0.2">
      <c r="A10364" s="224" t="str">
        <f t="shared" si="3106"/>
        <v/>
      </c>
      <c r="B10364" s="222" t="str">
        <f t="shared" si="3109"/>
        <v/>
      </c>
      <c r="C10364" s="223"/>
      <c r="D10364" s="224" t="str">
        <f t="shared" si="3107"/>
        <v/>
      </c>
      <c r="E10364" s="225"/>
      <c r="F10364" s="226">
        <f t="shared" si="3108"/>
        <v>0</v>
      </c>
      <c r="G10364" s="286">
        <f t="shared" si="3110"/>
        <v>0</v>
      </c>
    </row>
    <row r="10365" spans="1:123" s="229" customFormat="1" ht="24" customHeight="1" x14ac:dyDescent="0.2">
      <c r="A10365" s="224" t="str">
        <f t="shared" si="3106"/>
        <v/>
      </c>
      <c r="B10365" s="222" t="str">
        <f t="shared" si="3109"/>
        <v/>
      </c>
      <c r="C10365" s="223"/>
      <c r="D10365" s="224" t="str">
        <f t="shared" si="3107"/>
        <v/>
      </c>
      <c r="E10365" s="225"/>
      <c r="F10365" s="226">
        <f t="shared" si="3108"/>
        <v>0</v>
      </c>
      <c r="G10365" s="286">
        <f t="shared" si="3110"/>
        <v>0</v>
      </c>
    </row>
    <row r="10366" spans="1:123" s="229" customFormat="1" ht="24" customHeight="1" x14ac:dyDescent="0.2">
      <c r="A10366" s="224" t="str">
        <f t="shared" si="3106"/>
        <v/>
      </c>
      <c r="B10366" s="222" t="str">
        <f t="shared" si="3109"/>
        <v/>
      </c>
      <c r="C10366" s="223"/>
      <c r="D10366" s="224" t="str">
        <f t="shared" si="3107"/>
        <v/>
      </c>
      <c r="E10366" s="225"/>
      <c r="F10366" s="226">
        <f t="shared" si="3108"/>
        <v>0</v>
      </c>
      <c r="G10366" s="286">
        <f t="shared" si="3110"/>
        <v>0</v>
      </c>
    </row>
    <row r="10367" spans="1:123" s="229" customFormat="1" ht="24" customHeight="1" x14ac:dyDescent="0.2">
      <c r="A10367" s="224" t="str">
        <f t="shared" si="3106"/>
        <v/>
      </c>
      <c r="B10367" s="222" t="str">
        <f t="shared" si="3109"/>
        <v/>
      </c>
      <c r="C10367" s="223"/>
      <c r="D10367" s="224" t="str">
        <f t="shared" si="3107"/>
        <v/>
      </c>
      <c r="E10367" s="225"/>
      <c r="F10367" s="226">
        <f t="shared" si="3108"/>
        <v>0</v>
      </c>
      <c r="G10367" s="286">
        <f t="shared" si="3110"/>
        <v>0</v>
      </c>
    </row>
    <row r="10368" spans="1:123" s="229" customFormat="1" ht="24" customHeight="1" x14ac:dyDescent="0.2">
      <c r="A10368" s="224" t="str">
        <f t="shared" si="3106"/>
        <v/>
      </c>
      <c r="B10368" s="222" t="str">
        <f t="shared" si="3109"/>
        <v/>
      </c>
      <c r="C10368" s="223"/>
      <c r="D10368" s="224" t="str">
        <f t="shared" si="3107"/>
        <v/>
      </c>
      <c r="E10368" s="225"/>
      <c r="F10368" s="226">
        <f t="shared" si="3108"/>
        <v>0</v>
      </c>
      <c r="G10368" s="286">
        <f t="shared" si="3110"/>
        <v>0</v>
      </c>
    </row>
    <row r="10369" spans="1:7" s="229" customFormat="1" ht="24" customHeight="1" x14ac:dyDescent="0.2">
      <c r="A10369" s="224" t="str">
        <f t="shared" si="3106"/>
        <v/>
      </c>
      <c r="B10369" s="222" t="str">
        <f t="shared" si="3109"/>
        <v/>
      </c>
      <c r="C10369" s="223"/>
      <c r="D10369" s="224" t="str">
        <f t="shared" si="3107"/>
        <v/>
      </c>
      <c r="E10369" s="225"/>
      <c r="F10369" s="226">
        <f t="shared" si="3108"/>
        <v>0</v>
      </c>
      <c r="G10369" s="286">
        <f t="shared" si="3110"/>
        <v>0</v>
      </c>
    </row>
    <row r="10370" spans="1:7" s="229" customFormat="1" ht="24" customHeight="1" x14ac:dyDescent="0.2">
      <c r="A10370" s="224" t="str">
        <f t="shared" si="3106"/>
        <v/>
      </c>
      <c r="B10370" s="222" t="str">
        <f t="shared" si="3109"/>
        <v/>
      </c>
      <c r="C10370" s="223"/>
      <c r="D10370" s="224" t="str">
        <f t="shared" si="3107"/>
        <v/>
      </c>
      <c r="E10370" s="225"/>
      <c r="F10370" s="226">
        <f t="shared" si="3108"/>
        <v>0</v>
      </c>
      <c r="G10370" s="286">
        <f t="shared" si="3110"/>
        <v>0</v>
      </c>
    </row>
    <row r="10371" spans="1:7" s="229" customFormat="1" ht="24" customHeight="1" x14ac:dyDescent="0.2">
      <c r="A10371" s="224" t="str">
        <f t="shared" si="3106"/>
        <v/>
      </c>
      <c r="B10371" s="222" t="str">
        <f t="shared" si="3109"/>
        <v/>
      </c>
      <c r="C10371" s="223"/>
      <c r="D10371" s="224" t="str">
        <f t="shared" si="3107"/>
        <v/>
      </c>
      <c r="E10371" s="225"/>
      <c r="F10371" s="226">
        <f t="shared" si="3108"/>
        <v>0</v>
      </c>
      <c r="G10371" s="286">
        <f t="shared" si="3110"/>
        <v>0</v>
      </c>
    </row>
    <row r="10372" spans="1:7" s="229" customFormat="1" ht="24" customHeight="1" x14ac:dyDescent="0.2">
      <c r="A10372" s="224" t="str">
        <f t="shared" si="3106"/>
        <v/>
      </c>
      <c r="B10372" s="222" t="str">
        <f t="shared" si="3109"/>
        <v/>
      </c>
      <c r="C10372" s="223"/>
      <c r="D10372" s="224" t="str">
        <f t="shared" si="3107"/>
        <v/>
      </c>
      <c r="E10372" s="225"/>
      <c r="F10372" s="226">
        <f t="shared" si="3108"/>
        <v>0</v>
      </c>
      <c r="G10372" s="286">
        <f t="shared" si="3110"/>
        <v>0</v>
      </c>
    </row>
    <row r="10373" spans="1:7" s="229" customFormat="1" ht="24" customHeight="1" x14ac:dyDescent="0.2">
      <c r="A10373" s="224" t="str">
        <f t="shared" si="3106"/>
        <v/>
      </c>
      <c r="B10373" s="222" t="str">
        <f t="shared" si="3109"/>
        <v/>
      </c>
      <c r="C10373" s="223"/>
      <c r="D10373" s="224" t="str">
        <f t="shared" si="3107"/>
        <v/>
      </c>
      <c r="E10373" s="225"/>
      <c r="F10373" s="226">
        <f t="shared" si="3108"/>
        <v>0</v>
      </c>
      <c r="G10373" s="286">
        <f t="shared" si="3110"/>
        <v>0</v>
      </c>
    </row>
    <row r="10374" spans="1:7" s="229" customFormat="1" ht="24" customHeight="1" x14ac:dyDescent="0.2">
      <c r="A10374" s="224" t="str">
        <f t="shared" si="3106"/>
        <v/>
      </c>
      <c r="B10374" s="222" t="str">
        <f t="shared" si="3109"/>
        <v/>
      </c>
      <c r="C10374" s="223"/>
      <c r="D10374" s="224" t="str">
        <f t="shared" si="3107"/>
        <v/>
      </c>
      <c r="E10374" s="225"/>
      <c r="F10374" s="226">
        <f t="shared" si="3108"/>
        <v>0</v>
      </c>
      <c r="G10374" s="286">
        <f t="shared" si="3110"/>
        <v>0</v>
      </c>
    </row>
    <row r="10375" spans="1:7" s="229" customFormat="1" ht="24" customHeight="1" x14ac:dyDescent="0.2">
      <c r="A10375" s="224" t="str">
        <f t="shared" si="3106"/>
        <v/>
      </c>
      <c r="B10375" s="222" t="str">
        <f t="shared" si="3109"/>
        <v/>
      </c>
      <c r="C10375" s="223"/>
      <c r="D10375" s="224" t="str">
        <f t="shared" si="3107"/>
        <v/>
      </c>
      <c r="E10375" s="225"/>
      <c r="F10375" s="227">
        <f t="shared" si="3108"/>
        <v>0</v>
      </c>
      <c r="G10375" s="286">
        <f t="shared" si="3110"/>
        <v>0</v>
      </c>
    </row>
    <row r="10376" spans="1:7" ht="24" customHeight="1" x14ac:dyDescent="0.2">
      <c r="A10376" s="287"/>
      <c r="D10376" s="97"/>
      <c r="E10376" s="98"/>
      <c r="F10376" s="273" t="s">
        <v>31</v>
      </c>
      <c r="G10376" s="288">
        <f>SUBTOTAL(9,G10362:G10375)</f>
        <v>0</v>
      </c>
    </row>
    <row r="10377" spans="1:7" ht="24" customHeight="1" x14ac:dyDescent="0.2">
      <c r="A10377" s="287"/>
      <c r="C10377" s="107" t="s">
        <v>605</v>
      </c>
      <c r="D10377" s="97"/>
      <c r="E10377" s="98"/>
      <c r="G10377" s="289"/>
    </row>
    <row r="10378" spans="1:7" s="229" customFormat="1" ht="24" customHeight="1" x14ac:dyDescent="0.2">
      <c r="A10378" s="224" t="str">
        <f t="shared" ref="A10378:A10385" si="3111">IFERROR(VLOOKUP(C10378,Tabla_Insumos,4,FALSE),"")</f>
        <v/>
      </c>
      <c r="B10378" s="222">
        <f t="shared" ref="B10378:B10385" si="3112">IFERROR(VLOOKUP(A10378,Tabla_Indices,5,FALSE),"")</f>
        <v>0</v>
      </c>
      <c r="C10378" s="223"/>
      <c r="D10378" s="224" t="str">
        <f t="shared" ref="D10378:D10385" si="3113">IFERROR(VLOOKUP(C10378,Tabla_Insumos,2,FALSE),"")</f>
        <v/>
      </c>
      <c r="E10378" s="225"/>
      <c r="F10378" s="228">
        <f t="shared" ref="F10378:F10385" si="3114">IFERROR(VLOOKUP(C10378,Tabla_Insumos,3,FALSE),0)</f>
        <v>0</v>
      </c>
      <c r="G10378" s="286">
        <f>ROUND(E10378*F10378,2)</f>
        <v>0</v>
      </c>
    </row>
    <row r="10379" spans="1:7" s="229" customFormat="1" ht="24" customHeight="1" x14ac:dyDescent="0.2">
      <c r="A10379" s="224" t="str">
        <f t="shared" si="3111"/>
        <v/>
      </c>
      <c r="B10379" s="222">
        <f t="shared" si="3112"/>
        <v>0</v>
      </c>
      <c r="C10379" s="223"/>
      <c r="D10379" s="224" t="str">
        <f t="shared" si="3113"/>
        <v/>
      </c>
      <c r="E10379" s="225"/>
      <c r="F10379" s="228">
        <f t="shared" si="3114"/>
        <v>0</v>
      </c>
      <c r="G10379" s="286">
        <f>ROUND(E10379*F10379,2)</f>
        <v>0</v>
      </c>
    </row>
    <row r="10380" spans="1:7" s="229" customFormat="1" ht="24" customHeight="1" x14ac:dyDescent="0.2">
      <c r="A10380" s="224" t="str">
        <f t="shared" si="3111"/>
        <v/>
      </c>
      <c r="B10380" s="222">
        <f t="shared" si="3112"/>
        <v>0</v>
      </c>
      <c r="C10380" s="223"/>
      <c r="D10380" s="224" t="str">
        <f t="shared" si="3113"/>
        <v/>
      </c>
      <c r="E10380" s="225"/>
      <c r="F10380" s="228">
        <f t="shared" si="3114"/>
        <v>0</v>
      </c>
      <c r="G10380" s="286">
        <f t="shared" ref="G10380:G10385" si="3115">ROUND(E10380*F10380,2)</f>
        <v>0</v>
      </c>
    </row>
    <row r="10381" spans="1:7" s="229" customFormat="1" ht="24" customHeight="1" x14ac:dyDescent="0.2">
      <c r="A10381" s="224" t="str">
        <f t="shared" si="3111"/>
        <v/>
      </c>
      <c r="B10381" s="222">
        <f t="shared" si="3112"/>
        <v>0</v>
      </c>
      <c r="C10381" s="223"/>
      <c r="D10381" s="224" t="str">
        <f t="shared" si="3113"/>
        <v/>
      </c>
      <c r="E10381" s="225"/>
      <c r="F10381" s="228">
        <f t="shared" si="3114"/>
        <v>0</v>
      </c>
      <c r="G10381" s="286">
        <f t="shared" si="3115"/>
        <v>0</v>
      </c>
    </row>
    <row r="10382" spans="1:7" s="229" customFormat="1" ht="24" customHeight="1" x14ac:dyDescent="0.2">
      <c r="A10382" s="224" t="str">
        <f t="shared" si="3111"/>
        <v/>
      </c>
      <c r="B10382" s="222">
        <f t="shared" si="3112"/>
        <v>0</v>
      </c>
      <c r="C10382" s="223"/>
      <c r="D10382" s="224" t="str">
        <f t="shared" si="3113"/>
        <v/>
      </c>
      <c r="E10382" s="225"/>
      <c r="F10382" s="226">
        <f t="shared" si="3114"/>
        <v>0</v>
      </c>
      <c r="G10382" s="286">
        <f t="shared" si="3115"/>
        <v>0</v>
      </c>
    </row>
    <row r="10383" spans="1:7" s="229" customFormat="1" ht="24" customHeight="1" x14ac:dyDescent="0.2">
      <c r="A10383" s="224" t="str">
        <f t="shared" si="3111"/>
        <v/>
      </c>
      <c r="B10383" s="222">
        <f t="shared" si="3112"/>
        <v>0</v>
      </c>
      <c r="C10383" s="223"/>
      <c r="D10383" s="224" t="str">
        <f t="shared" si="3113"/>
        <v/>
      </c>
      <c r="E10383" s="225"/>
      <c r="F10383" s="226">
        <f t="shared" si="3114"/>
        <v>0</v>
      </c>
      <c r="G10383" s="286">
        <f t="shared" si="3115"/>
        <v>0</v>
      </c>
    </row>
    <row r="10384" spans="1:7" s="229" customFormat="1" ht="24" customHeight="1" x14ac:dyDescent="0.2">
      <c r="A10384" s="224" t="str">
        <f t="shared" si="3111"/>
        <v/>
      </c>
      <c r="B10384" s="222">
        <f t="shared" si="3112"/>
        <v>0</v>
      </c>
      <c r="C10384" s="223"/>
      <c r="D10384" s="224" t="str">
        <f t="shared" si="3113"/>
        <v/>
      </c>
      <c r="E10384" s="225"/>
      <c r="F10384" s="226">
        <f t="shared" si="3114"/>
        <v>0</v>
      </c>
      <c r="G10384" s="286">
        <f t="shared" si="3115"/>
        <v>0</v>
      </c>
    </row>
    <row r="10385" spans="1:7" s="229" customFormat="1" ht="24" customHeight="1" x14ac:dyDescent="0.2">
      <c r="A10385" s="224" t="str">
        <f t="shared" si="3111"/>
        <v/>
      </c>
      <c r="B10385" s="222">
        <f t="shared" si="3112"/>
        <v>0</v>
      </c>
      <c r="C10385" s="223"/>
      <c r="D10385" s="224" t="str">
        <f t="shared" si="3113"/>
        <v/>
      </c>
      <c r="E10385" s="225"/>
      <c r="F10385" s="226">
        <f t="shared" si="3114"/>
        <v>0</v>
      </c>
      <c r="G10385" s="286">
        <f t="shared" si="3115"/>
        <v>0</v>
      </c>
    </row>
    <row r="10386" spans="1:7" ht="24" customHeight="1" x14ac:dyDescent="0.2">
      <c r="A10386" s="287"/>
      <c r="D10386" s="97"/>
      <c r="E10386" s="98"/>
      <c r="F10386" s="273" t="s">
        <v>32</v>
      </c>
      <c r="G10386" s="288">
        <f>SUBTOTAL(9,G10378:G10385)</f>
        <v>0</v>
      </c>
    </row>
    <row r="10387" spans="1:7" ht="24" customHeight="1" x14ac:dyDescent="0.2">
      <c r="A10387" s="287"/>
      <c r="C10387" s="107" t="s">
        <v>606</v>
      </c>
      <c r="D10387" s="97"/>
      <c r="E10387" s="98"/>
      <c r="G10387" s="289"/>
    </row>
    <row r="10388" spans="1:7" s="229" customFormat="1" ht="24" customHeight="1" x14ac:dyDescent="0.2">
      <c r="A10388" s="224" t="str">
        <f t="shared" ref="A10388:A10396" si="3116">IFERROR(VLOOKUP(C10388,Tabla_Insumos,4,FALSE),"")</f>
        <v/>
      </c>
      <c r="B10388" s="222" t="str">
        <f t="shared" ref="B10388:B10396" si="3117">IFERROR(VLOOKUP(C10388,Tabla_Insumos,5,FALSE),"")</f>
        <v/>
      </c>
      <c r="C10388" s="223"/>
      <c r="D10388" s="224" t="str">
        <f t="shared" ref="D10388:D10396" si="3118">IFERROR(VLOOKUP(C10388,Tabla_Insumos,2,FALSE),"")</f>
        <v/>
      </c>
      <c r="E10388" s="225"/>
      <c r="F10388" s="226">
        <f t="shared" ref="F10388:F10396" si="3119">IFERROR(VLOOKUP(C10388,Tabla_Insumos,3,FALSE),0)</f>
        <v>0</v>
      </c>
      <c r="G10388" s="286">
        <f t="shared" ref="G10388:G10396" si="3120">ROUND(E10388*F10388,2)</f>
        <v>0</v>
      </c>
    </row>
    <row r="10389" spans="1:7" s="229" customFormat="1" ht="24" customHeight="1" x14ac:dyDescent="0.2">
      <c r="A10389" s="224" t="str">
        <f t="shared" si="3116"/>
        <v/>
      </c>
      <c r="B10389" s="222" t="str">
        <f t="shared" si="3117"/>
        <v/>
      </c>
      <c r="C10389" s="223"/>
      <c r="D10389" s="224" t="str">
        <f t="shared" si="3118"/>
        <v/>
      </c>
      <c r="E10389" s="225"/>
      <c r="F10389" s="226">
        <f t="shared" si="3119"/>
        <v>0</v>
      </c>
      <c r="G10389" s="286">
        <f t="shared" si="3120"/>
        <v>0</v>
      </c>
    </row>
    <row r="10390" spans="1:7" s="229" customFormat="1" ht="24" customHeight="1" x14ac:dyDescent="0.2">
      <c r="A10390" s="224" t="str">
        <f t="shared" si="3116"/>
        <v/>
      </c>
      <c r="B10390" s="222" t="str">
        <f t="shared" si="3117"/>
        <v/>
      </c>
      <c r="C10390" s="223"/>
      <c r="D10390" s="224" t="str">
        <f t="shared" si="3118"/>
        <v/>
      </c>
      <c r="E10390" s="225"/>
      <c r="F10390" s="226">
        <f t="shared" si="3119"/>
        <v>0</v>
      </c>
      <c r="G10390" s="286">
        <f t="shared" si="3120"/>
        <v>0</v>
      </c>
    </row>
    <row r="10391" spans="1:7" s="229" customFormat="1" ht="24" customHeight="1" x14ac:dyDescent="0.2">
      <c r="A10391" s="224" t="str">
        <f t="shared" si="3116"/>
        <v/>
      </c>
      <c r="B10391" s="222" t="str">
        <f t="shared" si="3117"/>
        <v/>
      </c>
      <c r="C10391" s="223"/>
      <c r="D10391" s="224" t="str">
        <f t="shared" si="3118"/>
        <v/>
      </c>
      <c r="E10391" s="225"/>
      <c r="F10391" s="226">
        <f t="shared" si="3119"/>
        <v>0</v>
      </c>
      <c r="G10391" s="286">
        <f t="shared" si="3120"/>
        <v>0</v>
      </c>
    </row>
    <row r="10392" spans="1:7" s="229" customFormat="1" ht="24" customHeight="1" x14ac:dyDescent="0.2">
      <c r="A10392" s="224" t="str">
        <f t="shared" si="3116"/>
        <v/>
      </c>
      <c r="B10392" s="222" t="str">
        <f t="shared" si="3117"/>
        <v/>
      </c>
      <c r="C10392" s="223"/>
      <c r="D10392" s="224" t="str">
        <f t="shared" si="3118"/>
        <v/>
      </c>
      <c r="E10392" s="225"/>
      <c r="F10392" s="226">
        <f t="shared" si="3119"/>
        <v>0</v>
      </c>
      <c r="G10392" s="286">
        <f t="shared" si="3120"/>
        <v>0</v>
      </c>
    </row>
    <row r="10393" spans="1:7" s="229" customFormat="1" ht="24" customHeight="1" x14ac:dyDescent="0.2">
      <c r="A10393" s="224" t="str">
        <f t="shared" si="3116"/>
        <v/>
      </c>
      <c r="B10393" s="222" t="str">
        <f t="shared" si="3117"/>
        <v/>
      </c>
      <c r="C10393" s="223"/>
      <c r="D10393" s="224" t="str">
        <f t="shared" si="3118"/>
        <v/>
      </c>
      <c r="E10393" s="225"/>
      <c r="F10393" s="226">
        <f t="shared" si="3119"/>
        <v>0</v>
      </c>
      <c r="G10393" s="286">
        <f t="shared" si="3120"/>
        <v>0</v>
      </c>
    </row>
    <row r="10394" spans="1:7" s="229" customFormat="1" ht="24" customHeight="1" x14ac:dyDescent="0.2">
      <c r="A10394" s="224" t="str">
        <f t="shared" si="3116"/>
        <v/>
      </c>
      <c r="B10394" s="222" t="str">
        <f t="shared" si="3117"/>
        <v/>
      </c>
      <c r="C10394" s="223"/>
      <c r="D10394" s="224" t="str">
        <f t="shared" si="3118"/>
        <v/>
      </c>
      <c r="E10394" s="225"/>
      <c r="F10394" s="226">
        <f t="shared" si="3119"/>
        <v>0</v>
      </c>
      <c r="G10394" s="286">
        <f t="shared" si="3120"/>
        <v>0</v>
      </c>
    </row>
    <row r="10395" spans="1:7" s="229" customFormat="1" ht="24" customHeight="1" x14ac:dyDescent="0.2">
      <c r="A10395" s="224" t="str">
        <f t="shared" si="3116"/>
        <v/>
      </c>
      <c r="B10395" s="222" t="str">
        <f t="shared" si="3117"/>
        <v/>
      </c>
      <c r="C10395" s="223"/>
      <c r="D10395" s="224" t="str">
        <f t="shared" si="3118"/>
        <v/>
      </c>
      <c r="E10395" s="225"/>
      <c r="F10395" s="226">
        <f t="shared" si="3119"/>
        <v>0</v>
      </c>
      <c r="G10395" s="286">
        <f t="shared" si="3120"/>
        <v>0</v>
      </c>
    </row>
    <row r="10396" spans="1:7" s="229" customFormat="1" ht="24" customHeight="1" x14ac:dyDescent="0.2">
      <c r="A10396" s="224" t="str">
        <f t="shared" si="3116"/>
        <v/>
      </c>
      <c r="B10396" s="222" t="str">
        <f t="shared" si="3117"/>
        <v/>
      </c>
      <c r="C10396" s="223"/>
      <c r="D10396" s="224" t="str">
        <f t="shared" si="3118"/>
        <v/>
      </c>
      <c r="E10396" s="225"/>
      <c r="F10396" s="226">
        <f t="shared" si="3119"/>
        <v>0</v>
      </c>
      <c r="G10396" s="286">
        <f t="shared" si="3120"/>
        <v>0</v>
      </c>
    </row>
    <row r="10397" spans="1:7" ht="24" customHeight="1" x14ac:dyDescent="0.2">
      <c r="A10397" s="290"/>
      <c r="B10397" s="97"/>
      <c r="D10397" s="97"/>
      <c r="E10397" s="98"/>
      <c r="F10397" s="273" t="s">
        <v>33</v>
      </c>
      <c r="G10397" s="288">
        <f>SUBTOTAL(9,G10388:G10396)</f>
        <v>0</v>
      </c>
    </row>
    <row r="10398" spans="1:7" ht="24" customHeight="1" x14ac:dyDescent="0.2">
      <c r="A10398" s="291"/>
      <c r="B10398" s="97"/>
      <c r="D10398" s="97"/>
      <c r="E10398" s="98"/>
      <c r="G10398" s="289"/>
    </row>
    <row r="10399" spans="1:7" ht="24" customHeight="1" x14ac:dyDescent="0.2">
      <c r="A10399" s="292" t="str">
        <f>B10357</f>
        <v/>
      </c>
      <c r="B10399" s="293" t="str">
        <f>C10357</f>
        <v/>
      </c>
      <c r="C10399" s="104"/>
      <c r="D10399" s="104" t="s">
        <v>34</v>
      </c>
      <c r="E10399" s="105"/>
      <c r="F10399" s="295" t="s">
        <v>35</v>
      </c>
      <c r="G10399" s="294">
        <f>SUBTOTAL(9,G10362:G10398)</f>
        <v>0</v>
      </c>
    </row>
    <row r="10401" spans="1:123" ht="24" customHeight="1" x14ac:dyDescent="0.2">
      <c r="A10401" s="274" t="s">
        <v>37</v>
      </c>
      <c r="B10401" s="275"/>
      <c r="C10401" s="275"/>
      <c r="D10401" s="275"/>
      <c r="E10401" s="275"/>
      <c r="F10401" s="275"/>
      <c r="G10401" s="276"/>
    </row>
    <row r="10402" spans="1:123" ht="24" customHeight="1" x14ac:dyDescent="0.2">
      <c r="A10402" s="277" t="s">
        <v>602</v>
      </c>
      <c r="B10402" s="93" t="str">
        <f>Comitente</f>
        <v>DIRECCION PROVINCIAL DE ESPACIOS VERDES</v>
      </c>
      <c r="C10402" s="89"/>
      <c r="D10402" s="94"/>
      <c r="E10402" s="94"/>
      <c r="F10402" s="95"/>
      <c r="G10402" s="278"/>
    </row>
    <row r="10403" spans="1:123" ht="24" customHeight="1" x14ac:dyDescent="0.2">
      <c r="A10403" s="277" t="s">
        <v>603</v>
      </c>
      <c r="B10403" s="93">
        <f>Contratista</f>
        <v>0</v>
      </c>
      <c r="C10403" s="90"/>
      <c r="D10403" s="90"/>
      <c r="E10403" s="90"/>
      <c r="F10403" s="96"/>
      <c r="G10403" s="279"/>
    </row>
    <row r="10404" spans="1:123" ht="24" customHeight="1" x14ac:dyDescent="0.2">
      <c r="A10404" s="277" t="s">
        <v>24</v>
      </c>
      <c r="B10404" s="93" t="str">
        <f>Obra</f>
        <v>EXTRACCION DE MANGRULLO EXISTENTE, PROVISION DE NUEVO MANGRULLO Y REFUNCIONALIZACION DE JUEGOS DE NIÑOS EN PARQUE DE MAYO</v>
      </c>
      <c r="C10404" s="90"/>
      <c r="D10404" s="90"/>
      <c r="E10404" s="90"/>
      <c r="F10404" s="96" t="s">
        <v>38</v>
      </c>
      <c r="G10404" s="280">
        <f>Fecha_Base</f>
        <v>44865</v>
      </c>
    </row>
    <row r="10405" spans="1:123" ht="24" customHeight="1" x14ac:dyDescent="0.2">
      <c r="A10405" s="281" t="s">
        <v>601</v>
      </c>
      <c r="B10405" s="91" t="str">
        <f>Ubicación</f>
        <v>CAPITAL</v>
      </c>
      <c r="C10405" s="91"/>
      <c r="D10405" s="97"/>
      <c r="E10405" s="98"/>
      <c r="G10405" s="282"/>
    </row>
    <row r="10406" spans="1:123" ht="24" customHeight="1" x14ac:dyDescent="0.2">
      <c r="A10406" s="281" t="s">
        <v>39</v>
      </c>
      <c r="B10406" s="100" t="str">
        <f>IFERROR(VALUE(LEFT(B10407,FIND(".",B10407)-1)),"")</f>
        <v/>
      </c>
      <c r="C10406" s="92" t="str">
        <f>IFERROR(VLOOKUP(B10406,Tabla_CyP,2,FALSE),"")</f>
        <v/>
      </c>
      <c r="E10406" s="98"/>
      <c r="G10406" s="282"/>
    </row>
    <row r="10407" spans="1:123" ht="24" customHeight="1" x14ac:dyDescent="0.2">
      <c r="A10407" s="281" t="s">
        <v>25</v>
      </c>
      <c r="B10407" s="101" t="str">
        <f>IFERROR(VLOOKUP(COUNTIF($A$1:A10407,"ANALISIS DE PRECIOS"),Tabla_NumeroItem,2,FALSE),"")</f>
        <v/>
      </c>
      <c r="C10407" s="92" t="str">
        <f>IFERROR(VLOOKUP(B10407,Tabla_CyP,2,FALSE),"")</f>
        <v/>
      </c>
      <c r="D10407" s="97"/>
      <c r="E10407" s="98"/>
      <c r="F10407" s="96" t="s">
        <v>26</v>
      </c>
      <c r="G10407" s="283" t="str">
        <f>IFERROR(VLOOKUP(B10407,Tabla_CyP,4,FALSE),"")</f>
        <v/>
      </c>
    </row>
    <row r="10408" spans="1:123" ht="24" customHeight="1" x14ac:dyDescent="0.2">
      <c r="A10408" s="281"/>
      <c r="B10408" s="91"/>
      <c r="D10408" s="97"/>
      <c r="E10408" s="98"/>
      <c r="G10408" s="282"/>
    </row>
    <row r="10409" spans="1:123" ht="24" customHeight="1" x14ac:dyDescent="0.2">
      <c r="A10409" s="334" t="s">
        <v>507</v>
      </c>
      <c r="B10409" s="335"/>
      <c r="C10409" s="336" t="s">
        <v>0</v>
      </c>
      <c r="D10409" s="336" t="s">
        <v>27</v>
      </c>
      <c r="E10409" s="338" t="s">
        <v>28</v>
      </c>
      <c r="F10409" s="340" t="s">
        <v>29</v>
      </c>
      <c r="G10409" s="340" t="s">
        <v>30</v>
      </c>
    </row>
    <row r="10410" spans="1:123" s="97" customFormat="1" ht="24" customHeight="1" x14ac:dyDescent="0.2">
      <c r="A10410" s="102" t="s">
        <v>508</v>
      </c>
      <c r="B10410" s="102" t="s">
        <v>509</v>
      </c>
      <c r="C10410" s="337"/>
      <c r="D10410" s="337"/>
      <c r="E10410" s="339"/>
      <c r="F10410" s="341"/>
      <c r="G10410" s="341"/>
      <c r="H10410" s="230"/>
      <c r="I10410" s="230"/>
      <c r="J10410" s="230"/>
      <c r="K10410" s="230"/>
      <c r="L10410" s="230"/>
      <c r="M10410" s="230"/>
      <c r="N10410" s="230"/>
      <c r="O10410" s="230"/>
      <c r="P10410" s="230"/>
      <c r="Q10410" s="230"/>
      <c r="R10410" s="230"/>
      <c r="S10410" s="230"/>
      <c r="T10410" s="230"/>
      <c r="U10410" s="230"/>
      <c r="V10410" s="230"/>
      <c r="W10410" s="230"/>
      <c r="X10410" s="230"/>
      <c r="Y10410" s="230"/>
      <c r="Z10410" s="230"/>
      <c r="AA10410" s="230"/>
      <c r="AB10410" s="230"/>
      <c r="AC10410" s="230"/>
      <c r="AD10410" s="230"/>
      <c r="AE10410" s="230"/>
      <c r="AF10410" s="230"/>
      <c r="AG10410" s="230"/>
      <c r="AH10410" s="230"/>
      <c r="AI10410" s="230"/>
      <c r="AJ10410" s="230"/>
      <c r="AK10410" s="230"/>
      <c r="AL10410" s="230"/>
      <c r="AM10410" s="230"/>
      <c r="AN10410" s="230"/>
      <c r="AO10410" s="230"/>
      <c r="AP10410" s="230"/>
      <c r="AQ10410" s="230"/>
      <c r="AR10410" s="230"/>
      <c r="AS10410" s="230"/>
      <c r="AT10410" s="230"/>
      <c r="AU10410" s="230"/>
      <c r="AV10410" s="230"/>
      <c r="AW10410" s="230"/>
      <c r="AX10410" s="230"/>
      <c r="AY10410" s="230"/>
      <c r="AZ10410" s="230"/>
      <c r="BA10410" s="230"/>
      <c r="BB10410" s="230"/>
      <c r="BC10410" s="230"/>
      <c r="BD10410" s="230"/>
      <c r="BE10410" s="230"/>
      <c r="BF10410" s="230"/>
      <c r="BG10410" s="230"/>
      <c r="BH10410" s="230"/>
      <c r="BI10410" s="230"/>
      <c r="BJ10410" s="230"/>
      <c r="BK10410" s="230"/>
      <c r="BL10410" s="230"/>
      <c r="BM10410" s="230"/>
      <c r="BN10410" s="230"/>
      <c r="BO10410" s="230"/>
      <c r="BP10410" s="230"/>
      <c r="BQ10410" s="230"/>
      <c r="BR10410" s="230"/>
      <c r="BS10410" s="230"/>
      <c r="BT10410" s="230"/>
      <c r="BU10410" s="230"/>
      <c r="BV10410" s="230"/>
      <c r="BW10410" s="230"/>
      <c r="BX10410" s="230"/>
      <c r="BY10410" s="230"/>
      <c r="BZ10410" s="230"/>
      <c r="CA10410" s="230"/>
      <c r="CB10410" s="230"/>
      <c r="CC10410" s="230"/>
      <c r="CD10410" s="230"/>
      <c r="CE10410" s="230"/>
      <c r="CF10410" s="230"/>
      <c r="CG10410" s="230"/>
      <c r="CH10410" s="230"/>
      <c r="CI10410" s="230"/>
      <c r="CJ10410" s="230"/>
      <c r="CK10410" s="230"/>
      <c r="CL10410" s="230"/>
      <c r="CM10410" s="230"/>
      <c r="CN10410" s="230"/>
      <c r="CO10410" s="230"/>
      <c r="CP10410" s="230"/>
      <c r="CQ10410" s="230"/>
      <c r="CR10410" s="230"/>
      <c r="CS10410" s="230"/>
      <c r="CT10410" s="230"/>
      <c r="CU10410" s="230"/>
      <c r="CV10410" s="230"/>
      <c r="CW10410" s="230"/>
      <c r="CX10410" s="230"/>
      <c r="CY10410" s="230"/>
      <c r="CZ10410" s="230"/>
      <c r="DA10410" s="230"/>
      <c r="DB10410" s="230"/>
      <c r="DC10410" s="230"/>
      <c r="DD10410" s="230"/>
      <c r="DE10410" s="230"/>
      <c r="DF10410" s="230"/>
      <c r="DG10410" s="230"/>
      <c r="DH10410" s="230"/>
      <c r="DI10410" s="230"/>
      <c r="DJ10410" s="230"/>
      <c r="DK10410" s="230"/>
      <c r="DL10410" s="230"/>
      <c r="DM10410" s="230"/>
      <c r="DN10410" s="230"/>
      <c r="DO10410" s="230"/>
      <c r="DP10410" s="230"/>
      <c r="DQ10410" s="230"/>
      <c r="DR10410" s="230"/>
      <c r="DS10410" s="230"/>
    </row>
    <row r="10411" spans="1:123" ht="24" customHeight="1" x14ac:dyDescent="0.2">
      <c r="A10411" s="284"/>
      <c r="B10411" s="103"/>
      <c r="C10411" s="143" t="s">
        <v>604</v>
      </c>
      <c r="D10411" s="104"/>
      <c r="E10411" s="105"/>
      <c r="F10411" s="106"/>
      <c r="G10411" s="285"/>
    </row>
    <row r="10412" spans="1:123" s="229" customFormat="1" ht="24" customHeight="1" x14ac:dyDescent="0.2">
      <c r="A10412" s="224" t="str">
        <f t="shared" ref="A10412:A10425" si="3121">IFERROR(VLOOKUP(C10412,Tabla_Insumos,4,FALSE),"")</f>
        <v/>
      </c>
      <c r="B10412" s="222" t="str">
        <f>IFERROR(VLOOKUP(C10412,Tabla_Insumos,5,FALSE),"")</f>
        <v/>
      </c>
      <c r="C10412" s="223"/>
      <c r="D10412" s="224" t="str">
        <f t="shared" ref="D10412:D10425" si="3122">IFERROR(VLOOKUP(C10412,Tabla_Insumos,2,FALSE),"")</f>
        <v/>
      </c>
      <c r="E10412" s="225"/>
      <c r="F10412" s="226">
        <f t="shared" ref="F10412:F10425" si="3123">IFERROR(VLOOKUP(C10412,Tabla_Insumos,3,FALSE),0)</f>
        <v>0</v>
      </c>
      <c r="G10412" s="286">
        <f>ROUND(E10412*F10412,2)</f>
        <v>0</v>
      </c>
    </row>
    <row r="10413" spans="1:123" s="229" customFormat="1" ht="24" customHeight="1" x14ac:dyDescent="0.2">
      <c r="A10413" s="224" t="str">
        <f t="shared" si="3121"/>
        <v/>
      </c>
      <c r="B10413" s="222" t="str">
        <f t="shared" ref="B10413:B10425" si="3124">IFERROR(VLOOKUP(C10413,Tabla_Insumos,5,FALSE),"")</f>
        <v/>
      </c>
      <c r="C10413" s="223"/>
      <c r="D10413" s="224" t="str">
        <f t="shared" si="3122"/>
        <v/>
      </c>
      <c r="E10413" s="225"/>
      <c r="F10413" s="226">
        <f t="shared" si="3123"/>
        <v>0</v>
      </c>
      <c r="G10413" s="286">
        <f t="shared" ref="G10413:G10425" si="3125">ROUND(E10413*F10413,2)</f>
        <v>0</v>
      </c>
    </row>
    <row r="10414" spans="1:123" s="229" customFormat="1" ht="24" customHeight="1" x14ac:dyDescent="0.2">
      <c r="A10414" s="224" t="str">
        <f t="shared" si="3121"/>
        <v/>
      </c>
      <c r="B10414" s="222" t="str">
        <f t="shared" si="3124"/>
        <v/>
      </c>
      <c r="C10414" s="223"/>
      <c r="D10414" s="224" t="str">
        <f t="shared" si="3122"/>
        <v/>
      </c>
      <c r="E10414" s="225"/>
      <c r="F10414" s="226">
        <f t="shared" si="3123"/>
        <v>0</v>
      </c>
      <c r="G10414" s="286">
        <f t="shared" si="3125"/>
        <v>0</v>
      </c>
    </row>
    <row r="10415" spans="1:123" s="229" customFormat="1" ht="24" customHeight="1" x14ac:dyDescent="0.2">
      <c r="A10415" s="224" t="str">
        <f t="shared" si="3121"/>
        <v/>
      </c>
      <c r="B10415" s="222" t="str">
        <f t="shared" si="3124"/>
        <v/>
      </c>
      <c r="C10415" s="223"/>
      <c r="D10415" s="224" t="str">
        <f t="shared" si="3122"/>
        <v/>
      </c>
      <c r="E10415" s="225"/>
      <c r="F10415" s="226">
        <f t="shared" si="3123"/>
        <v>0</v>
      </c>
      <c r="G10415" s="286">
        <f t="shared" si="3125"/>
        <v>0</v>
      </c>
    </row>
    <row r="10416" spans="1:123" s="229" customFormat="1" ht="24" customHeight="1" x14ac:dyDescent="0.2">
      <c r="A10416" s="224" t="str">
        <f t="shared" si="3121"/>
        <v/>
      </c>
      <c r="B10416" s="222" t="str">
        <f t="shared" si="3124"/>
        <v/>
      </c>
      <c r="C10416" s="223"/>
      <c r="D10416" s="224" t="str">
        <f t="shared" si="3122"/>
        <v/>
      </c>
      <c r="E10416" s="225"/>
      <c r="F10416" s="226">
        <f t="shared" si="3123"/>
        <v>0</v>
      </c>
      <c r="G10416" s="286">
        <f t="shared" si="3125"/>
        <v>0</v>
      </c>
    </row>
    <row r="10417" spans="1:7" s="229" customFormat="1" ht="24" customHeight="1" x14ac:dyDescent="0.2">
      <c r="A10417" s="224" t="str">
        <f t="shared" si="3121"/>
        <v/>
      </c>
      <c r="B10417" s="222" t="str">
        <f t="shared" si="3124"/>
        <v/>
      </c>
      <c r="C10417" s="223"/>
      <c r="D10417" s="224" t="str">
        <f t="shared" si="3122"/>
        <v/>
      </c>
      <c r="E10417" s="225"/>
      <c r="F10417" s="226">
        <f t="shared" si="3123"/>
        <v>0</v>
      </c>
      <c r="G10417" s="286">
        <f t="shared" si="3125"/>
        <v>0</v>
      </c>
    </row>
    <row r="10418" spans="1:7" s="229" customFormat="1" ht="24" customHeight="1" x14ac:dyDescent="0.2">
      <c r="A10418" s="224" t="str">
        <f t="shared" si="3121"/>
        <v/>
      </c>
      <c r="B10418" s="222" t="str">
        <f t="shared" si="3124"/>
        <v/>
      </c>
      <c r="C10418" s="223"/>
      <c r="D10418" s="224" t="str">
        <f t="shared" si="3122"/>
        <v/>
      </c>
      <c r="E10418" s="225"/>
      <c r="F10418" s="226">
        <f t="shared" si="3123"/>
        <v>0</v>
      </c>
      <c r="G10418" s="286">
        <f t="shared" si="3125"/>
        <v>0</v>
      </c>
    </row>
    <row r="10419" spans="1:7" s="229" customFormat="1" ht="24" customHeight="1" x14ac:dyDescent="0.2">
      <c r="A10419" s="224" t="str">
        <f t="shared" si="3121"/>
        <v/>
      </c>
      <c r="B10419" s="222" t="str">
        <f t="shared" si="3124"/>
        <v/>
      </c>
      <c r="C10419" s="223"/>
      <c r="D10419" s="224" t="str">
        <f t="shared" si="3122"/>
        <v/>
      </c>
      <c r="E10419" s="225"/>
      <c r="F10419" s="226">
        <f t="shared" si="3123"/>
        <v>0</v>
      </c>
      <c r="G10419" s="286">
        <f t="shared" si="3125"/>
        <v>0</v>
      </c>
    </row>
    <row r="10420" spans="1:7" s="229" customFormat="1" ht="24" customHeight="1" x14ac:dyDescent="0.2">
      <c r="A10420" s="224" t="str">
        <f t="shared" si="3121"/>
        <v/>
      </c>
      <c r="B10420" s="222" t="str">
        <f t="shared" si="3124"/>
        <v/>
      </c>
      <c r="C10420" s="223"/>
      <c r="D10420" s="224" t="str">
        <f t="shared" si="3122"/>
        <v/>
      </c>
      <c r="E10420" s="225"/>
      <c r="F10420" s="226">
        <f t="shared" si="3123"/>
        <v>0</v>
      </c>
      <c r="G10420" s="286">
        <f t="shared" si="3125"/>
        <v>0</v>
      </c>
    </row>
    <row r="10421" spans="1:7" s="229" customFormat="1" ht="24" customHeight="1" x14ac:dyDescent="0.2">
      <c r="A10421" s="224" t="str">
        <f t="shared" si="3121"/>
        <v/>
      </c>
      <c r="B10421" s="222" t="str">
        <f t="shared" si="3124"/>
        <v/>
      </c>
      <c r="C10421" s="223"/>
      <c r="D10421" s="224" t="str">
        <f t="shared" si="3122"/>
        <v/>
      </c>
      <c r="E10421" s="225"/>
      <c r="F10421" s="226">
        <f t="shared" si="3123"/>
        <v>0</v>
      </c>
      <c r="G10421" s="286">
        <f t="shared" si="3125"/>
        <v>0</v>
      </c>
    </row>
    <row r="10422" spans="1:7" s="229" customFormat="1" ht="24" customHeight="1" x14ac:dyDescent="0.2">
      <c r="A10422" s="224" t="str">
        <f t="shared" si="3121"/>
        <v/>
      </c>
      <c r="B10422" s="222" t="str">
        <f t="shared" si="3124"/>
        <v/>
      </c>
      <c r="C10422" s="223"/>
      <c r="D10422" s="224" t="str">
        <f t="shared" si="3122"/>
        <v/>
      </c>
      <c r="E10422" s="225"/>
      <c r="F10422" s="226">
        <f t="shared" si="3123"/>
        <v>0</v>
      </c>
      <c r="G10422" s="286">
        <f t="shared" si="3125"/>
        <v>0</v>
      </c>
    </row>
    <row r="10423" spans="1:7" s="229" customFormat="1" ht="24" customHeight="1" x14ac:dyDescent="0.2">
      <c r="A10423" s="224" t="str">
        <f t="shared" si="3121"/>
        <v/>
      </c>
      <c r="B10423" s="222" t="str">
        <f t="shared" si="3124"/>
        <v/>
      </c>
      <c r="C10423" s="223"/>
      <c r="D10423" s="224" t="str">
        <f t="shared" si="3122"/>
        <v/>
      </c>
      <c r="E10423" s="225"/>
      <c r="F10423" s="226">
        <f t="shared" si="3123"/>
        <v>0</v>
      </c>
      <c r="G10423" s="286">
        <f t="shared" si="3125"/>
        <v>0</v>
      </c>
    </row>
    <row r="10424" spans="1:7" s="229" customFormat="1" ht="24" customHeight="1" x14ac:dyDescent="0.2">
      <c r="A10424" s="224" t="str">
        <f t="shared" si="3121"/>
        <v/>
      </c>
      <c r="B10424" s="222" t="str">
        <f t="shared" si="3124"/>
        <v/>
      </c>
      <c r="C10424" s="223"/>
      <c r="D10424" s="224" t="str">
        <f t="shared" si="3122"/>
        <v/>
      </c>
      <c r="E10424" s="225"/>
      <c r="F10424" s="226">
        <f t="shared" si="3123"/>
        <v>0</v>
      </c>
      <c r="G10424" s="286">
        <f t="shared" si="3125"/>
        <v>0</v>
      </c>
    </row>
    <row r="10425" spans="1:7" s="229" customFormat="1" ht="24" customHeight="1" x14ac:dyDescent="0.2">
      <c r="A10425" s="224" t="str">
        <f t="shared" si="3121"/>
        <v/>
      </c>
      <c r="B10425" s="222" t="str">
        <f t="shared" si="3124"/>
        <v/>
      </c>
      <c r="C10425" s="223"/>
      <c r="D10425" s="224" t="str">
        <f t="shared" si="3122"/>
        <v/>
      </c>
      <c r="E10425" s="225"/>
      <c r="F10425" s="227">
        <f t="shared" si="3123"/>
        <v>0</v>
      </c>
      <c r="G10425" s="286">
        <f t="shared" si="3125"/>
        <v>0</v>
      </c>
    </row>
    <row r="10426" spans="1:7" ht="24" customHeight="1" x14ac:dyDescent="0.2">
      <c r="A10426" s="287"/>
      <c r="D10426" s="97"/>
      <c r="E10426" s="98"/>
      <c r="F10426" s="273" t="s">
        <v>31</v>
      </c>
      <c r="G10426" s="288">
        <f>SUBTOTAL(9,G10412:G10425)</f>
        <v>0</v>
      </c>
    </row>
    <row r="10427" spans="1:7" ht="24" customHeight="1" x14ac:dyDescent="0.2">
      <c r="A10427" s="287"/>
      <c r="C10427" s="107" t="s">
        <v>605</v>
      </c>
      <c r="D10427" s="97"/>
      <c r="E10427" s="98"/>
      <c r="G10427" s="289"/>
    </row>
    <row r="10428" spans="1:7" s="229" customFormat="1" ht="24" customHeight="1" x14ac:dyDescent="0.2">
      <c r="A10428" s="224" t="str">
        <f t="shared" ref="A10428:A10435" si="3126">IFERROR(VLOOKUP(C10428,Tabla_Insumos,4,FALSE),"")</f>
        <v/>
      </c>
      <c r="B10428" s="222">
        <f t="shared" ref="B10428:B10435" si="3127">IFERROR(VLOOKUP(A10428,Tabla_Indices,5,FALSE),"")</f>
        <v>0</v>
      </c>
      <c r="C10428" s="223"/>
      <c r="D10428" s="224" t="str">
        <f t="shared" ref="D10428:D10435" si="3128">IFERROR(VLOOKUP(C10428,Tabla_Insumos,2,FALSE),"")</f>
        <v/>
      </c>
      <c r="E10428" s="225"/>
      <c r="F10428" s="228">
        <f t="shared" ref="F10428:F10435" si="3129">IFERROR(VLOOKUP(C10428,Tabla_Insumos,3,FALSE),0)</f>
        <v>0</v>
      </c>
      <c r="G10428" s="286">
        <f>ROUND(E10428*F10428,2)</f>
        <v>0</v>
      </c>
    </row>
    <row r="10429" spans="1:7" s="229" customFormat="1" ht="24" customHeight="1" x14ac:dyDescent="0.2">
      <c r="A10429" s="224" t="str">
        <f t="shared" si="3126"/>
        <v/>
      </c>
      <c r="B10429" s="222">
        <f t="shared" si="3127"/>
        <v>0</v>
      </c>
      <c r="C10429" s="223"/>
      <c r="D10429" s="224" t="str">
        <f t="shared" si="3128"/>
        <v/>
      </c>
      <c r="E10429" s="225"/>
      <c r="F10429" s="228">
        <f t="shared" si="3129"/>
        <v>0</v>
      </c>
      <c r="G10429" s="286">
        <f>ROUND(E10429*F10429,2)</f>
        <v>0</v>
      </c>
    </row>
    <row r="10430" spans="1:7" s="229" customFormat="1" ht="24" customHeight="1" x14ac:dyDescent="0.2">
      <c r="A10430" s="224" t="str">
        <f t="shared" si="3126"/>
        <v/>
      </c>
      <c r="B10430" s="222">
        <f t="shared" si="3127"/>
        <v>0</v>
      </c>
      <c r="C10430" s="223"/>
      <c r="D10430" s="224" t="str">
        <f t="shared" si="3128"/>
        <v/>
      </c>
      <c r="E10430" s="225"/>
      <c r="F10430" s="228">
        <f t="shared" si="3129"/>
        <v>0</v>
      </c>
      <c r="G10430" s="286">
        <f t="shared" ref="G10430:G10435" si="3130">ROUND(E10430*F10430,2)</f>
        <v>0</v>
      </c>
    </row>
    <row r="10431" spans="1:7" s="229" customFormat="1" ht="24" customHeight="1" x14ac:dyDescent="0.2">
      <c r="A10431" s="224" t="str">
        <f t="shared" si="3126"/>
        <v/>
      </c>
      <c r="B10431" s="222">
        <f t="shared" si="3127"/>
        <v>0</v>
      </c>
      <c r="C10431" s="223"/>
      <c r="D10431" s="224" t="str">
        <f t="shared" si="3128"/>
        <v/>
      </c>
      <c r="E10431" s="225"/>
      <c r="F10431" s="228">
        <f t="shared" si="3129"/>
        <v>0</v>
      </c>
      <c r="G10431" s="286">
        <f t="shared" si="3130"/>
        <v>0</v>
      </c>
    </row>
    <row r="10432" spans="1:7" s="229" customFormat="1" ht="24" customHeight="1" x14ac:dyDescent="0.2">
      <c r="A10432" s="224" t="str">
        <f t="shared" si="3126"/>
        <v/>
      </c>
      <c r="B10432" s="222">
        <f t="shared" si="3127"/>
        <v>0</v>
      </c>
      <c r="C10432" s="223"/>
      <c r="D10432" s="224" t="str">
        <f t="shared" si="3128"/>
        <v/>
      </c>
      <c r="E10432" s="225"/>
      <c r="F10432" s="226">
        <f t="shared" si="3129"/>
        <v>0</v>
      </c>
      <c r="G10432" s="286">
        <f t="shared" si="3130"/>
        <v>0</v>
      </c>
    </row>
    <row r="10433" spans="1:7" s="229" customFormat="1" ht="24" customHeight="1" x14ac:dyDescent="0.2">
      <c r="A10433" s="224" t="str">
        <f t="shared" si="3126"/>
        <v/>
      </c>
      <c r="B10433" s="222">
        <f t="shared" si="3127"/>
        <v>0</v>
      </c>
      <c r="C10433" s="223"/>
      <c r="D10433" s="224" t="str">
        <f t="shared" si="3128"/>
        <v/>
      </c>
      <c r="E10433" s="225"/>
      <c r="F10433" s="226">
        <f t="shared" si="3129"/>
        <v>0</v>
      </c>
      <c r="G10433" s="286">
        <f t="shared" si="3130"/>
        <v>0</v>
      </c>
    </row>
    <row r="10434" spans="1:7" s="229" customFormat="1" ht="24" customHeight="1" x14ac:dyDescent="0.2">
      <c r="A10434" s="224" t="str">
        <f t="shared" si="3126"/>
        <v/>
      </c>
      <c r="B10434" s="222">
        <f t="shared" si="3127"/>
        <v>0</v>
      </c>
      <c r="C10434" s="223"/>
      <c r="D10434" s="224" t="str">
        <f t="shared" si="3128"/>
        <v/>
      </c>
      <c r="E10434" s="225"/>
      <c r="F10434" s="226">
        <f t="shared" si="3129"/>
        <v>0</v>
      </c>
      <c r="G10434" s="286">
        <f t="shared" si="3130"/>
        <v>0</v>
      </c>
    </row>
    <row r="10435" spans="1:7" s="229" customFormat="1" ht="24" customHeight="1" x14ac:dyDescent="0.2">
      <c r="A10435" s="224" t="str">
        <f t="shared" si="3126"/>
        <v/>
      </c>
      <c r="B10435" s="222">
        <f t="shared" si="3127"/>
        <v>0</v>
      </c>
      <c r="C10435" s="223"/>
      <c r="D10435" s="224" t="str">
        <f t="shared" si="3128"/>
        <v/>
      </c>
      <c r="E10435" s="225"/>
      <c r="F10435" s="226">
        <f t="shared" si="3129"/>
        <v>0</v>
      </c>
      <c r="G10435" s="286">
        <f t="shared" si="3130"/>
        <v>0</v>
      </c>
    </row>
    <row r="10436" spans="1:7" ht="24" customHeight="1" x14ac:dyDescent="0.2">
      <c r="A10436" s="287"/>
      <c r="D10436" s="97"/>
      <c r="E10436" s="98"/>
      <c r="F10436" s="273" t="s">
        <v>32</v>
      </c>
      <c r="G10436" s="288">
        <f>SUBTOTAL(9,G10428:G10435)</f>
        <v>0</v>
      </c>
    </row>
    <row r="10437" spans="1:7" ht="24" customHeight="1" x14ac:dyDescent="0.2">
      <c r="A10437" s="287"/>
      <c r="C10437" s="107" t="s">
        <v>606</v>
      </c>
      <c r="D10437" s="97"/>
      <c r="E10437" s="98"/>
      <c r="G10437" s="289"/>
    </row>
    <row r="10438" spans="1:7" s="229" customFormat="1" ht="24" customHeight="1" x14ac:dyDescent="0.2">
      <c r="A10438" s="224" t="str">
        <f t="shared" ref="A10438:A10446" si="3131">IFERROR(VLOOKUP(C10438,Tabla_Insumos,4,FALSE),"")</f>
        <v/>
      </c>
      <c r="B10438" s="222" t="str">
        <f t="shared" ref="B10438:B10446" si="3132">IFERROR(VLOOKUP(C10438,Tabla_Insumos,5,FALSE),"")</f>
        <v/>
      </c>
      <c r="C10438" s="223"/>
      <c r="D10438" s="224" t="str">
        <f t="shared" ref="D10438:D10446" si="3133">IFERROR(VLOOKUP(C10438,Tabla_Insumos,2,FALSE),"")</f>
        <v/>
      </c>
      <c r="E10438" s="225"/>
      <c r="F10438" s="226">
        <f t="shared" ref="F10438:F10446" si="3134">IFERROR(VLOOKUP(C10438,Tabla_Insumos,3,FALSE),0)</f>
        <v>0</v>
      </c>
      <c r="G10438" s="286">
        <f t="shared" ref="G10438:G10446" si="3135">ROUND(E10438*F10438,2)</f>
        <v>0</v>
      </c>
    </row>
    <row r="10439" spans="1:7" s="229" customFormat="1" ht="24" customHeight="1" x14ac:dyDescent="0.2">
      <c r="A10439" s="224" t="str">
        <f t="shared" si="3131"/>
        <v/>
      </c>
      <c r="B10439" s="222" t="str">
        <f t="shared" si="3132"/>
        <v/>
      </c>
      <c r="C10439" s="223"/>
      <c r="D10439" s="224" t="str">
        <f t="shared" si="3133"/>
        <v/>
      </c>
      <c r="E10439" s="225"/>
      <c r="F10439" s="226">
        <f t="shared" si="3134"/>
        <v>0</v>
      </c>
      <c r="G10439" s="286">
        <f t="shared" si="3135"/>
        <v>0</v>
      </c>
    </row>
    <row r="10440" spans="1:7" s="229" customFormat="1" ht="24" customHeight="1" x14ac:dyDescent="0.2">
      <c r="A10440" s="224" t="str">
        <f t="shared" si="3131"/>
        <v/>
      </c>
      <c r="B10440" s="222" t="str">
        <f t="shared" si="3132"/>
        <v/>
      </c>
      <c r="C10440" s="223"/>
      <c r="D10440" s="224" t="str">
        <f t="shared" si="3133"/>
        <v/>
      </c>
      <c r="E10440" s="225"/>
      <c r="F10440" s="226">
        <f t="shared" si="3134"/>
        <v>0</v>
      </c>
      <c r="G10440" s="286">
        <f t="shared" si="3135"/>
        <v>0</v>
      </c>
    </row>
    <row r="10441" spans="1:7" s="229" customFormat="1" ht="24" customHeight="1" x14ac:dyDescent="0.2">
      <c r="A10441" s="224" t="str">
        <f t="shared" si="3131"/>
        <v/>
      </c>
      <c r="B10441" s="222" t="str">
        <f t="shared" si="3132"/>
        <v/>
      </c>
      <c r="C10441" s="223"/>
      <c r="D10441" s="224" t="str">
        <f t="shared" si="3133"/>
        <v/>
      </c>
      <c r="E10441" s="225"/>
      <c r="F10441" s="226">
        <f t="shared" si="3134"/>
        <v>0</v>
      </c>
      <c r="G10441" s="286">
        <f t="shared" si="3135"/>
        <v>0</v>
      </c>
    </row>
    <row r="10442" spans="1:7" s="229" customFormat="1" ht="24" customHeight="1" x14ac:dyDescent="0.2">
      <c r="A10442" s="224" t="str">
        <f t="shared" si="3131"/>
        <v/>
      </c>
      <c r="B10442" s="222" t="str">
        <f t="shared" si="3132"/>
        <v/>
      </c>
      <c r="C10442" s="223"/>
      <c r="D10442" s="224" t="str">
        <f t="shared" si="3133"/>
        <v/>
      </c>
      <c r="E10442" s="225"/>
      <c r="F10442" s="226">
        <f t="shared" si="3134"/>
        <v>0</v>
      </c>
      <c r="G10442" s="286">
        <f t="shared" si="3135"/>
        <v>0</v>
      </c>
    </row>
    <row r="10443" spans="1:7" s="229" customFormat="1" ht="24" customHeight="1" x14ac:dyDescent="0.2">
      <c r="A10443" s="224" t="str">
        <f t="shared" si="3131"/>
        <v/>
      </c>
      <c r="B10443" s="222" t="str">
        <f t="shared" si="3132"/>
        <v/>
      </c>
      <c r="C10443" s="223"/>
      <c r="D10443" s="224" t="str">
        <f t="shared" si="3133"/>
        <v/>
      </c>
      <c r="E10443" s="225"/>
      <c r="F10443" s="226">
        <f t="shared" si="3134"/>
        <v>0</v>
      </c>
      <c r="G10443" s="286">
        <f t="shared" si="3135"/>
        <v>0</v>
      </c>
    </row>
    <row r="10444" spans="1:7" s="229" customFormat="1" ht="24" customHeight="1" x14ac:dyDescent="0.2">
      <c r="A10444" s="224" t="str">
        <f t="shared" si="3131"/>
        <v/>
      </c>
      <c r="B10444" s="222" t="str">
        <f t="shared" si="3132"/>
        <v/>
      </c>
      <c r="C10444" s="223"/>
      <c r="D10444" s="224" t="str">
        <f t="shared" si="3133"/>
        <v/>
      </c>
      <c r="E10444" s="225"/>
      <c r="F10444" s="226">
        <f t="shared" si="3134"/>
        <v>0</v>
      </c>
      <c r="G10444" s="286">
        <f t="shared" si="3135"/>
        <v>0</v>
      </c>
    </row>
    <row r="10445" spans="1:7" s="229" customFormat="1" ht="24" customHeight="1" x14ac:dyDescent="0.2">
      <c r="A10445" s="224" t="str">
        <f t="shared" si="3131"/>
        <v/>
      </c>
      <c r="B10445" s="222" t="str">
        <f t="shared" si="3132"/>
        <v/>
      </c>
      <c r="C10445" s="223"/>
      <c r="D10445" s="224" t="str">
        <f t="shared" si="3133"/>
        <v/>
      </c>
      <c r="E10445" s="225"/>
      <c r="F10445" s="226">
        <f t="shared" si="3134"/>
        <v>0</v>
      </c>
      <c r="G10445" s="286">
        <f t="shared" si="3135"/>
        <v>0</v>
      </c>
    </row>
    <row r="10446" spans="1:7" s="229" customFormat="1" ht="24" customHeight="1" x14ac:dyDescent="0.2">
      <c r="A10446" s="224" t="str">
        <f t="shared" si="3131"/>
        <v/>
      </c>
      <c r="B10446" s="222" t="str">
        <f t="shared" si="3132"/>
        <v/>
      </c>
      <c r="C10446" s="223"/>
      <c r="D10446" s="224" t="str">
        <f t="shared" si="3133"/>
        <v/>
      </c>
      <c r="E10446" s="225"/>
      <c r="F10446" s="226">
        <f t="shared" si="3134"/>
        <v>0</v>
      </c>
      <c r="G10446" s="286">
        <f t="shared" si="3135"/>
        <v>0</v>
      </c>
    </row>
    <row r="10447" spans="1:7" ht="24" customHeight="1" x14ac:dyDescent="0.2">
      <c r="A10447" s="290"/>
      <c r="B10447" s="97"/>
      <c r="D10447" s="97"/>
      <c r="E10447" s="98"/>
      <c r="F10447" s="273" t="s">
        <v>33</v>
      </c>
      <c r="G10447" s="288">
        <f>SUBTOTAL(9,G10438:G10446)</f>
        <v>0</v>
      </c>
    </row>
    <row r="10448" spans="1:7" ht="24" customHeight="1" x14ac:dyDescent="0.2">
      <c r="A10448" s="291"/>
      <c r="B10448" s="97"/>
      <c r="D10448" s="97"/>
      <c r="E10448" s="98"/>
      <c r="G10448" s="289"/>
    </row>
    <row r="10449" spans="1:123" ht="24" customHeight="1" x14ac:dyDescent="0.2">
      <c r="A10449" s="292" t="str">
        <f>B10407</f>
        <v/>
      </c>
      <c r="B10449" s="293" t="str">
        <f>C10407</f>
        <v/>
      </c>
      <c r="C10449" s="104"/>
      <c r="D10449" s="104" t="s">
        <v>34</v>
      </c>
      <c r="E10449" s="105"/>
      <c r="F10449" s="295" t="s">
        <v>35</v>
      </c>
      <c r="G10449" s="294">
        <f>SUBTOTAL(9,G10412:G10448)</f>
        <v>0</v>
      </c>
    </row>
    <row r="10451" spans="1:123" ht="24" customHeight="1" x14ac:dyDescent="0.2">
      <c r="A10451" s="274" t="s">
        <v>37</v>
      </c>
      <c r="B10451" s="275"/>
      <c r="C10451" s="275"/>
      <c r="D10451" s="275"/>
      <c r="E10451" s="275"/>
      <c r="F10451" s="275"/>
      <c r="G10451" s="276"/>
    </row>
    <row r="10452" spans="1:123" ht="24" customHeight="1" x14ac:dyDescent="0.2">
      <c r="A10452" s="277" t="s">
        <v>602</v>
      </c>
      <c r="B10452" s="93" t="str">
        <f>Comitente</f>
        <v>DIRECCION PROVINCIAL DE ESPACIOS VERDES</v>
      </c>
      <c r="C10452" s="89"/>
      <c r="D10452" s="94"/>
      <c r="E10452" s="94"/>
      <c r="F10452" s="95"/>
      <c r="G10452" s="278"/>
    </row>
    <row r="10453" spans="1:123" ht="24" customHeight="1" x14ac:dyDescent="0.2">
      <c r="A10453" s="277" t="s">
        <v>603</v>
      </c>
      <c r="B10453" s="93">
        <f>Contratista</f>
        <v>0</v>
      </c>
      <c r="C10453" s="90"/>
      <c r="D10453" s="90"/>
      <c r="E10453" s="90"/>
      <c r="F10453" s="96"/>
      <c r="G10453" s="279"/>
    </row>
    <row r="10454" spans="1:123" ht="24" customHeight="1" x14ac:dyDescent="0.2">
      <c r="A10454" s="277" t="s">
        <v>24</v>
      </c>
      <c r="B10454" s="93" t="str">
        <f>Obra</f>
        <v>EXTRACCION DE MANGRULLO EXISTENTE, PROVISION DE NUEVO MANGRULLO Y REFUNCIONALIZACION DE JUEGOS DE NIÑOS EN PARQUE DE MAYO</v>
      </c>
      <c r="C10454" s="90"/>
      <c r="D10454" s="90"/>
      <c r="E10454" s="90"/>
      <c r="F10454" s="96" t="s">
        <v>38</v>
      </c>
      <c r="G10454" s="280">
        <f>Fecha_Base</f>
        <v>44865</v>
      </c>
    </row>
    <row r="10455" spans="1:123" ht="24" customHeight="1" x14ac:dyDescent="0.2">
      <c r="A10455" s="281" t="s">
        <v>601</v>
      </c>
      <c r="B10455" s="91" t="str">
        <f>Ubicación</f>
        <v>CAPITAL</v>
      </c>
      <c r="C10455" s="91"/>
      <c r="D10455" s="97"/>
      <c r="E10455" s="98"/>
      <c r="G10455" s="282"/>
    </row>
    <row r="10456" spans="1:123" ht="24" customHeight="1" x14ac:dyDescent="0.2">
      <c r="A10456" s="281" t="s">
        <v>39</v>
      </c>
      <c r="B10456" s="100" t="str">
        <f>IFERROR(VALUE(LEFT(B10457,FIND(".",B10457)-1)),"")</f>
        <v/>
      </c>
      <c r="C10456" s="92" t="str">
        <f>IFERROR(VLOOKUP(B10456,Tabla_CyP,2,FALSE),"")</f>
        <v/>
      </c>
      <c r="E10456" s="98"/>
      <c r="G10456" s="282"/>
    </row>
    <row r="10457" spans="1:123" ht="24" customHeight="1" x14ac:dyDescent="0.2">
      <c r="A10457" s="281" t="s">
        <v>25</v>
      </c>
      <c r="B10457" s="101" t="str">
        <f>IFERROR(VLOOKUP(COUNTIF($A$1:A10457,"ANALISIS DE PRECIOS"),Tabla_NumeroItem,2,FALSE),"")</f>
        <v/>
      </c>
      <c r="C10457" s="92" t="str">
        <f>IFERROR(VLOOKUP(B10457,Tabla_CyP,2,FALSE),"")</f>
        <v/>
      </c>
      <c r="D10457" s="97"/>
      <c r="E10457" s="98"/>
      <c r="F10457" s="96" t="s">
        <v>26</v>
      </c>
      <c r="G10457" s="283" t="str">
        <f>IFERROR(VLOOKUP(B10457,Tabla_CyP,4,FALSE),"")</f>
        <v/>
      </c>
    </row>
    <row r="10458" spans="1:123" ht="24" customHeight="1" x14ac:dyDescent="0.2">
      <c r="A10458" s="281"/>
      <c r="B10458" s="91"/>
      <c r="D10458" s="97"/>
      <c r="E10458" s="98"/>
      <c r="G10458" s="282"/>
    </row>
    <row r="10459" spans="1:123" ht="24" customHeight="1" x14ac:dyDescent="0.2">
      <c r="A10459" s="334" t="s">
        <v>507</v>
      </c>
      <c r="B10459" s="335"/>
      <c r="C10459" s="336" t="s">
        <v>0</v>
      </c>
      <c r="D10459" s="336" t="s">
        <v>27</v>
      </c>
      <c r="E10459" s="338" t="s">
        <v>28</v>
      </c>
      <c r="F10459" s="340" t="s">
        <v>29</v>
      </c>
      <c r="G10459" s="340" t="s">
        <v>30</v>
      </c>
    </row>
    <row r="10460" spans="1:123" s="97" customFormat="1" ht="24" customHeight="1" x14ac:dyDescent="0.2">
      <c r="A10460" s="102" t="s">
        <v>508</v>
      </c>
      <c r="B10460" s="102" t="s">
        <v>509</v>
      </c>
      <c r="C10460" s="337"/>
      <c r="D10460" s="337"/>
      <c r="E10460" s="339"/>
      <c r="F10460" s="341"/>
      <c r="G10460" s="341"/>
      <c r="H10460" s="230"/>
      <c r="I10460" s="230"/>
      <c r="J10460" s="230"/>
      <c r="K10460" s="230"/>
      <c r="L10460" s="230"/>
      <c r="M10460" s="230"/>
      <c r="N10460" s="230"/>
      <c r="O10460" s="230"/>
      <c r="P10460" s="230"/>
      <c r="Q10460" s="230"/>
      <c r="R10460" s="230"/>
      <c r="S10460" s="230"/>
      <c r="T10460" s="230"/>
      <c r="U10460" s="230"/>
      <c r="V10460" s="230"/>
      <c r="W10460" s="230"/>
      <c r="X10460" s="230"/>
      <c r="Y10460" s="230"/>
      <c r="Z10460" s="230"/>
      <c r="AA10460" s="230"/>
      <c r="AB10460" s="230"/>
      <c r="AC10460" s="230"/>
      <c r="AD10460" s="230"/>
      <c r="AE10460" s="230"/>
      <c r="AF10460" s="230"/>
      <c r="AG10460" s="230"/>
      <c r="AH10460" s="230"/>
      <c r="AI10460" s="230"/>
      <c r="AJ10460" s="230"/>
      <c r="AK10460" s="230"/>
      <c r="AL10460" s="230"/>
      <c r="AM10460" s="230"/>
      <c r="AN10460" s="230"/>
      <c r="AO10460" s="230"/>
      <c r="AP10460" s="230"/>
      <c r="AQ10460" s="230"/>
      <c r="AR10460" s="230"/>
      <c r="AS10460" s="230"/>
      <c r="AT10460" s="230"/>
      <c r="AU10460" s="230"/>
      <c r="AV10460" s="230"/>
      <c r="AW10460" s="230"/>
      <c r="AX10460" s="230"/>
      <c r="AY10460" s="230"/>
      <c r="AZ10460" s="230"/>
      <c r="BA10460" s="230"/>
      <c r="BB10460" s="230"/>
      <c r="BC10460" s="230"/>
      <c r="BD10460" s="230"/>
      <c r="BE10460" s="230"/>
      <c r="BF10460" s="230"/>
      <c r="BG10460" s="230"/>
      <c r="BH10460" s="230"/>
      <c r="BI10460" s="230"/>
      <c r="BJ10460" s="230"/>
      <c r="BK10460" s="230"/>
      <c r="BL10460" s="230"/>
      <c r="BM10460" s="230"/>
      <c r="BN10460" s="230"/>
      <c r="BO10460" s="230"/>
      <c r="BP10460" s="230"/>
      <c r="BQ10460" s="230"/>
      <c r="BR10460" s="230"/>
      <c r="BS10460" s="230"/>
      <c r="BT10460" s="230"/>
      <c r="BU10460" s="230"/>
      <c r="BV10460" s="230"/>
      <c r="BW10460" s="230"/>
      <c r="BX10460" s="230"/>
      <c r="BY10460" s="230"/>
      <c r="BZ10460" s="230"/>
      <c r="CA10460" s="230"/>
      <c r="CB10460" s="230"/>
      <c r="CC10460" s="230"/>
      <c r="CD10460" s="230"/>
      <c r="CE10460" s="230"/>
      <c r="CF10460" s="230"/>
      <c r="CG10460" s="230"/>
      <c r="CH10460" s="230"/>
      <c r="CI10460" s="230"/>
      <c r="CJ10460" s="230"/>
      <c r="CK10460" s="230"/>
      <c r="CL10460" s="230"/>
      <c r="CM10460" s="230"/>
      <c r="CN10460" s="230"/>
      <c r="CO10460" s="230"/>
      <c r="CP10460" s="230"/>
      <c r="CQ10460" s="230"/>
      <c r="CR10460" s="230"/>
      <c r="CS10460" s="230"/>
      <c r="CT10460" s="230"/>
      <c r="CU10460" s="230"/>
      <c r="CV10460" s="230"/>
      <c r="CW10460" s="230"/>
      <c r="CX10460" s="230"/>
      <c r="CY10460" s="230"/>
      <c r="CZ10460" s="230"/>
      <c r="DA10460" s="230"/>
      <c r="DB10460" s="230"/>
      <c r="DC10460" s="230"/>
      <c r="DD10460" s="230"/>
      <c r="DE10460" s="230"/>
      <c r="DF10460" s="230"/>
      <c r="DG10460" s="230"/>
      <c r="DH10460" s="230"/>
      <c r="DI10460" s="230"/>
      <c r="DJ10460" s="230"/>
      <c r="DK10460" s="230"/>
      <c r="DL10460" s="230"/>
      <c r="DM10460" s="230"/>
      <c r="DN10460" s="230"/>
      <c r="DO10460" s="230"/>
      <c r="DP10460" s="230"/>
      <c r="DQ10460" s="230"/>
      <c r="DR10460" s="230"/>
      <c r="DS10460" s="230"/>
    </row>
    <row r="10461" spans="1:123" ht="24" customHeight="1" x14ac:dyDescent="0.2">
      <c r="A10461" s="284"/>
      <c r="B10461" s="103"/>
      <c r="C10461" s="143" t="s">
        <v>604</v>
      </c>
      <c r="D10461" s="104"/>
      <c r="E10461" s="105"/>
      <c r="F10461" s="106"/>
      <c r="G10461" s="285"/>
    </row>
    <row r="10462" spans="1:123" s="229" customFormat="1" ht="24" customHeight="1" x14ac:dyDescent="0.2">
      <c r="A10462" s="224" t="str">
        <f t="shared" ref="A10462:A10475" si="3136">IFERROR(VLOOKUP(C10462,Tabla_Insumos,4,FALSE),"")</f>
        <v/>
      </c>
      <c r="B10462" s="222" t="str">
        <f>IFERROR(VLOOKUP(C10462,Tabla_Insumos,5,FALSE),"")</f>
        <v/>
      </c>
      <c r="C10462" s="223"/>
      <c r="D10462" s="224" t="str">
        <f t="shared" ref="D10462:D10475" si="3137">IFERROR(VLOOKUP(C10462,Tabla_Insumos,2,FALSE),"")</f>
        <v/>
      </c>
      <c r="E10462" s="225"/>
      <c r="F10462" s="226">
        <f t="shared" ref="F10462:F10475" si="3138">IFERROR(VLOOKUP(C10462,Tabla_Insumos,3,FALSE),0)</f>
        <v>0</v>
      </c>
      <c r="G10462" s="286">
        <f>ROUND(E10462*F10462,2)</f>
        <v>0</v>
      </c>
    </row>
    <row r="10463" spans="1:123" s="229" customFormat="1" ht="24" customHeight="1" x14ac:dyDescent="0.2">
      <c r="A10463" s="224" t="str">
        <f t="shared" si="3136"/>
        <v/>
      </c>
      <c r="B10463" s="222" t="str">
        <f t="shared" ref="B10463:B10475" si="3139">IFERROR(VLOOKUP(C10463,Tabla_Insumos,5,FALSE),"")</f>
        <v/>
      </c>
      <c r="C10463" s="223"/>
      <c r="D10463" s="224" t="str">
        <f t="shared" si="3137"/>
        <v/>
      </c>
      <c r="E10463" s="225"/>
      <c r="F10463" s="226">
        <f t="shared" si="3138"/>
        <v>0</v>
      </c>
      <c r="G10463" s="286">
        <f t="shared" ref="G10463:G10475" si="3140">ROUND(E10463*F10463,2)</f>
        <v>0</v>
      </c>
    </row>
    <row r="10464" spans="1:123" s="229" customFormat="1" ht="24" customHeight="1" x14ac:dyDescent="0.2">
      <c r="A10464" s="224" t="str">
        <f t="shared" si="3136"/>
        <v/>
      </c>
      <c r="B10464" s="222" t="str">
        <f t="shared" si="3139"/>
        <v/>
      </c>
      <c r="C10464" s="223"/>
      <c r="D10464" s="224" t="str">
        <f t="shared" si="3137"/>
        <v/>
      </c>
      <c r="E10464" s="225"/>
      <c r="F10464" s="226">
        <f t="shared" si="3138"/>
        <v>0</v>
      </c>
      <c r="G10464" s="286">
        <f t="shared" si="3140"/>
        <v>0</v>
      </c>
    </row>
    <row r="10465" spans="1:7" s="229" customFormat="1" ht="24" customHeight="1" x14ac:dyDescent="0.2">
      <c r="A10465" s="224" t="str">
        <f t="shared" si="3136"/>
        <v/>
      </c>
      <c r="B10465" s="222" t="str">
        <f t="shared" si="3139"/>
        <v/>
      </c>
      <c r="C10465" s="223"/>
      <c r="D10465" s="224" t="str">
        <f t="shared" si="3137"/>
        <v/>
      </c>
      <c r="E10465" s="225"/>
      <c r="F10465" s="226">
        <f t="shared" si="3138"/>
        <v>0</v>
      </c>
      <c r="G10465" s="286">
        <f t="shared" si="3140"/>
        <v>0</v>
      </c>
    </row>
    <row r="10466" spans="1:7" s="229" customFormat="1" ht="24" customHeight="1" x14ac:dyDescent="0.2">
      <c r="A10466" s="224" t="str">
        <f t="shared" si="3136"/>
        <v/>
      </c>
      <c r="B10466" s="222" t="str">
        <f t="shared" si="3139"/>
        <v/>
      </c>
      <c r="C10466" s="223"/>
      <c r="D10466" s="224" t="str">
        <f t="shared" si="3137"/>
        <v/>
      </c>
      <c r="E10466" s="225"/>
      <c r="F10466" s="226">
        <f t="shared" si="3138"/>
        <v>0</v>
      </c>
      <c r="G10466" s="286">
        <f t="shared" si="3140"/>
        <v>0</v>
      </c>
    </row>
    <row r="10467" spans="1:7" s="229" customFormat="1" ht="24" customHeight="1" x14ac:dyDescent="0.2">
      <c r="A10467" s="224" t="str">
        <f t="shared" si="3136"/>
        <v/>
      </c>
      <c r="B10467" s="222" t="str">
        <f t="shared" si="3139"/>
        <v/>
      </c>
      <c r="C10467" s="223"/>
      <c r="D10467" s="224" t="str">
        <f t="shared" si="3137"/>
        <v/>
      </c>
      <c r="E10467" s="225"/>
      <c r="F10467" s="226">
        <f t="shared" si="3138"/>
        <v>0</v>
      </c>
      <c r="G10467" s="286">
        <f t="shared" si="3140"/>
        <v>0</v>
      </c>
    </row>
    <row r="10468" spans="1:7" s="229" customFormat="1" ht="24" customHeight="1" x14ac:dyDescent="0.2">
      <c r="A10468" s="224" t="str">
        <f t="shared" si="3136"/>
        <v/>
      </c>
      <c r="B10468" s="222" t="str">
        <f t="shared" si="3139"/>
        <v/>
      </c>
      <c r="C10468" s="223"/>
      <c r="D10468" s="224" t="str">
        <f t="shared" si="3137"/>
        <v/>
      </c>
      <c r="E10468" s="225"/>
      <c r="F10468" s="226">
        <f t="shared" si="3138"/>
        <v>0</v>
      </c>
      <c r="G10468" s="286">
        <f t="shared" si="3140"/>
        <v>0</v>
      </c>
    </row>
    <row r="10469" spans="1:7" s="229" customFormat="1" ht="24" customHeight="1" x14ac:dyDescent="0.2">
      <c r="A10469" s="224" t="str">
        <f t="shared" si="3136"/>
        <v/>
      </c>
      <c r="B10469" s="222" t="str">
        <f t="shared" si="3139"/>
        <v/>
      </c>
      <c r="C10469" s="223"/>
      <c r="D10469" s="224" t="str">
        <f t="shared" si="3137"/>
        <v/>
      </c>
      <c r="E10469" s="225"/>
      <c r="F10469" s="226">
        <f t="shared" si="3138"/>
        <v>0</v>
      </c>
      <c r="G10469" s="286">
        <f t="shared" si="3140"/>
        <v>0</v>
      </c>
    </row>
    <row r="10470" spans="1:7" s="229" customFormat="1" ht="24" customHeight="1" x14ac:dyDescent="0.2">
      <c r="A10470" s="224" t="str">
        <f t="shared" si="3136"/>
        <v/>
      </c>
      <c r="B10470" s="222" t="str">
        <f t="shared" si="3139"/>
        <v/>
      </c>
      <c r="C10470" s="223"/>
      <c r="D10470" s="224" t="str">
        <f t="shared" si="3137"/>
        <v/>
      </c>
      <c r="E10470" s="225"/>
      <c r="F10470" s="226">
        <f t="shared" si="3138"/>
        <v>0</v>
      </c>
      <c r="G10470" s="286">
        <f t="shared" si="3140"/>
        <v>0</v>
      </c>
    </row>
    <row r="10471" spans="1:7" s="229" customFormat="1" ht="24" customHeight="1" x14ac:dyDescent="0.2">
      <c r="A10471" s="224" t="str">
        <f t="shared" si="3136"/>
        <v/>
      </c>
      <c r="B10471" s="222" t="str">
        <f t="shared" si="3139"/>
        <v/>
      </c>
      <c r="C10471" s="223"/>
      <c r="D10471" s="224" t="str">
        <f t="shared" si="3137"/>
        <v/>
      </c>
      <c r="E10471" s="225"/>
      <c r="F10471" s="226">
        <f t="shared" si="3138"/>
        <v>0</v>
      </c>
      <c r="G10471" s="286">
        <f t="shared" si="3140"/>
        <v>0</v>
      </c>
    </row>
    <row r="10472" spans="1:7" s="229" customFormat="1" ht="24" customHeight="1" x14ac:dyDescent="0.2">
      <c r="A10472" s="224" t="str">
        <f t="shared" si="3136"/>
        <v/>
      </c>
      <c r="B10472" s="222" t="str">
        <f t="shared" si="3139"/>
        <v/>
      </c>
      <c r="C10472" s="223"/>
      <c r="D10472" s="224" t="str">
        <f t="shared" si="3137"/>
        <v/>
      </c>
      <c r="E10472" s="225"/>
      <c r="F10472" s="226">
        <f t="shared" si="3138"/>
        <v>0</v>
      </c>
      <c r="G10472" s="286">
        <f t="shared" si="3140"/>
        <v>0</v>
      </c>
    </row>
    <row r="10473" spans="1:7" s="229" customFormat="1" ht="24" customHeight="1" x14ac:dyDescent="0.2">
      <c r="A10473" s="224" t="str">
        <f t="shared" si="3136"/>
        <v/>
      </c>
      <c r="B10473" s="222" t="str">
        <f t="shared" si="3139"/>
        <v/>
      </c>
      <c r="C10473" s="223"/>
      <c r="D10473" s="224" t="str">
        <f t="shared" si="3137"/>
        <v/>
      </c>
      <c r="E10473" s="225"/>
      <c r="F10473" s="226">
        <f t="shared" si="3138"/>
        <v>0</v>
      </c>
      <c r="G10473" s="286">
        <f t="shared" si="3140"/>
        <v>0</v>
      </c>
    </row>
    <row r="10474" spans="1:7" s="229" customFormat="1" ht="24" customHeight="1" x14ac:dyDescent="0.2">
      <c r="A10474" s="224" t="str">
        <f t="shared" si="3136"/>
        <v/>
      </c>
      <c r="B10474" s="222" t="str">
        <f t="shared" si="3139"/>
        <v/>
      </c>
      <c r="C10474" s="223"/>
      <c r="D10474" s="224" t="str">
        <f t="shared" si="3137"/>
        <v/>
      </c>
      <c r="E10474" s="225"/>
      <c r="F10474" s="226">
        <f t="shared" si="3138"/>
        <v>0</v>
      </c>
      <c r="G10474" s="286">
        <f t="shared" si="3140"/>
        <v>0</v>
      </c>
    </row>
    <row r="10475" spans="1:7" s="229" customFormat="1" ht="24" customHeight="1" x14ac:dyDescent="0.2">
      <c r="A10475" s="224" t="str">
        <f t="shared" si="3136"/>
        <v/>
      </c>
      <c r="B10475" s="222" t="str">
        <f t="shared" si="3139"/>
        <v/>
      </c>
      <c r="C10475" s="223"/>
      <c r="D10475" s="224" t="str">
        <f t="shared" si="3137"/>
        <v/>
      </c>
      <c r="E10475" s="225"/>
      <c r="F10475" s="227">
        <f t="shared" si="3138"/>
        <v>0</v>
      </c>
      <c r="G10475" s="286">
        <f t="shared" si="3140"/>
        <v>0</v>
      </c>
    </row>
    <row r="10476" spans="1:7" ht="24" customHeight="1" x14ac:dyDescent="0.2">
      <c r="A10476" s="287"/>
      <c r="D10476" s="97"/>
      <c r="E10476" s="98"/>
      <c r="F10476" s="273" t="s">
        <v>31</v>
      </c>
      <c r="G10476" s="288">
        <f>SUBTOTAL(9,G10462:G10475)</f>
        <v>0</v>
      </c>
    </row>
    <row r="10477" spans="1:7" ht="24" customHeight="1" x14ac:dyDescent="0.2">
      <c r="A10477" s="287"/>
      <c r="C10477" s="107" t="s">
        <v>605</v>
      </c>
      <c r="D10477" s="97"/>
      <c r="E10477" s="98"/>
      <c r="G10477" s="289"/>
    </row>
    <row r="10478" spans="1:7" s="229" customFormat="1" ht="24" customHeight="1" x14ac:dyDescent="0.2">
      <c r="A10478" s="224" t="str">
        <f t="shared" ref="A10478:A10485" si="3141">IFERROR(VLOOKUP(C10478,Tabla_Insumos,4,FALSE),"")</f>
        <v/>
      </c>
      <c r="B10478" s="222">
        <f t="shared" ref="B10478:B10485" si="3142">IFERROR(VLOOKUP(A10478,Tabla_Indices,5,FALSE),"")</f>
        <v>0</v>
      </c>
      <c r="C10478" s="223"/>
      <c r="D10478" s="224" t="str">
        <f t="shared" ref="D10478:D10485" si="3143">IFERROR(VLOOKUP(C10478,Tabla_Insumos,2,FALSE),"")</f>
        <v/>
      </c>
      <c r="E10478" s="225"/>
      <c r="F10478" s="228">
        <f t="shared" ref="F10478:F10485" si="3144">IFERROR(VLOOKUP(C10478,Tabla_Insumos,3,FALSE),0)</f>
        <v>0</v>
      </c>
      <c r="G10478" s="286">
        <f>ROUND(E10478*F10478,2)</f>
        <v>0</v>
      </c>
    </row>
    <row r="10479" spans="1:7" s="229" customFormat="1" ht="24" customHeight="1" x14ac:dyDescent="0.2">
      <c r="A10479" s="224" t="str">
        <f t="shared" si="3141"/>
        <v/>
      </c>
      <c r="B10479" s="222">
        <f t="shared" si="3142"/>
        <v>0</v>
      </c>
      <c r="C10479" s="223"/>
      <c r="D10479" s="224" t="str">
        <f t="shared" si="3143"/>
        <v/>
      </c>
      <c r="E10479" s="225"/>
      <c r="F10479" s="228">
        <f t="shared" si="3144"/>
        <v>0</v>
      </c>
      <c r="G10479" s="286">
        <f>ROUND(E10479*F10479,2)</f>
        <v>0</v>
      </c>
    </row>
    <row r="10480" spans="1:7" s="229" customFormat="1" ht="24" customHeight="1" x14ac:dyDescent="0.2">
      <c r="A10480" s="224" t="str">
        <f t="shared" si="3141"/>
        <v/>
      </c>
      <c r="B10480" s="222">
        <f t="shared" si="3142"/>
        <v>0</v>
      </c>
      <c r="C10480" s="223"/>
      <c r="D10480" s="224" t="str">
        <f t="shared" si="3143"/>
        <v/>
      </c>
      <c r="E10480" s="225"/>
      <c r="F10480" s="228">
        <f t="shared" si="3144"/>
        <v>0</v>
      </c>
      <c r="G10480" s="286">
        <f t="shared" ref="G10480:G10485" si="3145">ROUND(E10480*F10480,2)</f>
        <v>0</v>
      </c>
    </row>
    <row r="10481" spans="1:7" s="229" customFormat="1" ht="24" customHeight="1" x14ac:dyDescent="0.2">
      <c r="A10481" s="224" t="str">
        <f t="shared" si="3141"/>
        <v/>
      </c>
      <c r="B10481" s="222">
        <f t="shared" si="3142"/>
        <v>0</v>
      </c>
      <c r="C10481" s="223"/>
      <c r="D10481" s="224" t="str">
        <f t="shared" si="3143"/>
        <v/>
      </c>
      <c r="E10481" s="225"/>
      <c r="F10481" s="228">
        <f t="shared" si="3144"/>
        <v>0</v>
      </c>
      <c r="G10481" s="286">
        <f t="shared" si="3145"/>
        <v>0</v>
      </c>
    </row>
    <row r="10482" spans="1:7" s="229" customFormat="1" ht="24" customHeight="1" x14ac:dyDescent="0.2">
      <c r="A10482" s="224" t="str">
        <f t="shared" si="3141"/>
        <v/>
      </c>
      <c r="B10482" s="222">
        <f t="shared" si="3142"/>
        <v>0</v>
      </c>
      <c r="C10482" s="223"/>
      <c r="D10482" s="224" t="str">
        <f t="shared" si="3143"/>
        <v/>
      </c>
      <c r="E10482" s="225"/>
      <c r="F10482" s="226">
        <f t="shared" si="3144"/>
        <v>0</v>
      </c>
      <c r="G10482" s="286">
        <f t="shared" si="3145"/>
        <v>0</v>
      </c>
    </row>
    <row r="10483" spans="1:7" s="229" customFormat="1" ht="24" customHeight="1" x14ac:dyDescent="0.2">
      <c r="A10483" s="224" t="str">
        <f t="shared" si="3141"/>
        <v/>
      </c>
      <c r="B10483" s="222">
        <f t="shared" si="3142"/>
        <v>0</v>
      </c>
      <c r="C10483" s="223"/>
      <c r="D10483" s="224" t="str">
        <f t="shared" si="3143"/>
        <v/>
      </c>
      <c r="E10483" s="225"/>
      <c r="F10483" s="226">
        <f t="shared" si="3144"/>
        <v>0</v>
      </c>
      <c r="G10483" s="286">
        <f t="shared" si="3145"/>
        <v>0</v>
      </c>
    </row>
    <row r="10484" spans="1:7" s="229" customFormat="1" ht="24" customHeight="1" x14ac:dyDescent="0.2">
      <c r="A10484" s="224" t="str">
        <f t="shared" si="3141"/>
        <v/>
      </c>
      <c r="B10484" s="222">
        <f t="shared" si="3142"/>
        <v>0</v>
      </c>
      <c r="C10484" s="223"/>
      <c r="D10484" s="224" t="str">
        <f t="shared" si="3143"/>
        <v/>
      </c>
      <c r="E10484" s="225"/>
      <c r="F10484" s="226">
        <f t="shared" si="3144"/>
        <v>0</v>
      </c>
      <c r="G10484" s="286">
        <f t="shared" si="3145"/>
        <v>0</v>
      </c>
    </row>
    <row r="10485" spans="1:7" s="229" customFormat="1" ht="24" customHeight="1" x14ac:dyDescent="0.2">
      <c r="A10485" s="224" t="str">
        <f t="shared" si="3141"/>
        <v/>
      </c>
      <c r="B10485" s="222">
        <f t="shared" si="3142"/>
        <v>0</v>
      </c>
      <c r="C10485" s="223"/>
      <c r="D10485" s="224" t="str">
        <f t="shared" si="3143"/>
        <v/>
      </c>
      <c r="E10485" s="225"/>
      <c r="F10485" s="226">
        <f t="shared" si="3144"/>
        <v>0</v>
      </c>
      <c r="G10485" s="286">
        <f t="shared" si="3145"/>
        <v>0</v>
      </c>
    </row>
    <row r="10486" spans="1:7" ht="24" customHeight="1" x14ac:dyDescent="0.2">
      <c r="A10486" s="287"/>
      <c r="D10486" s="97"/>
      <c r="E10486" s="98"/>
      <c r="F10486" s="273" t="s">
        <v>32</v>
      </c>
      <c r="G10486" s="288">
        <f>SUBTOTAL(9,G10478:G10485)</f>
        <v>0</v>
      </c>
    </row>
    <row r="10487" spans="1:7" ht="24" customHeight="1" x14ac:dyDescent="0.2">
      <c r="A10487" s="287"/>
      <c r="C10487" s="107" t="s">
        <v>606</v>
      </c>
      <c r="D10487" s="97"/>
      <c r="E10487" s="98"/>
      <c r="G10487" s="289"/>
    </row>
    <row r="10488" spans="1:7" s="229" customFormat="1" ht="24" customHeight="1" x14ac:dyDescent="0.2">
      <c r="A10488" s="224" t="str">
        <f t="shared" ref="A10488:A10496" si="3146">IFERROR(VLOOKUP(C10488,Tabla_Insumos,4,FALSE),"")</f>
        <v/>
      </c>
      <c r="B10488" s="222" t="str">
        <f t="shared" ref="B10488:B10496" si="3147">IFERROR(VLOOKUP(C10488,Tabla_Insumos,5,FALSE),"")</f>
        <v/>
      </c>
      <c r="C10488" s="223"/>
      <c r="D10488" s="224" t="str">
        <f t="shared" ref="D10488:D10496" si="3148">IFERROR(VLOOKUP(C10488,Tabla_Insumos,2,FALSE),"")</f>
        <v/>
      </c>
      <c r="E10488" s="225"/>
      <c r="F10488" s="226">
        <f t="shared" ref="F10488:F10496" si="3149">IFERROR(VLOOKUP(C10488,Tabla_Insumos,3,FALSE),0)</f>
        <v>0</v>
      </c>
      <c r="G10488" s="286">
        <f t="shared" ref="G10488:G10496" si="3150">ROUND(E10488*F10488,2)</f>
        <v>0</v>
      </c>
    </row>
    <row r="10489" spans="1:7" s="229" customFormat="1" ht="24" customHeight="1" x14ac:dyDescent="0.2">
      <c r="A10489" s="224" t="str">
        <f t="shared" si="3146"/>
        <v/>
      </c>
      <c r="B10489" s="222" t="str">
        <f t="shared" si="3147"/>
        <v/>
      </c>
      <c r="C10489" s="223"/>
      <c r="D10489" s="224" t="str">
        <f t="shared" si="3148"/>
        <v/>
      </c>
      <c r="E10489" s="225"/>
      <c r="F10489" s="226">
        <f t="shared" si="3149"/>
        <v>0</v>
      </c>
      <c r="G10489" s="286">
        <f t="shared" si="3150"/>
        <v>0</v>
      </c>
    </row>
    <row r="10490" spans="1:7" s="229" customFormat="1" ht="24" customHeight="1" x14ac:dyDescent="0.2">
      <c r="A10490" s="224" t="str">
        <f t="shared" si="3146"/>
        <v/>
      </c>
      <c r="B10490" s="222" t="str">
        <f t="shared" si="3147"/>
        <v/>
      </c>
      <c r="C10490" s="223"/>
      <c r="D10490" s="224" t="str">
        <f t="shared" si="3148"/>
        <v/>
      </c>
      <c r="E10490" s="225"/>
      <c r="F10490" s="226">
        <f t="shared" si="3149"/>
        <v>0</v>
      </c>
      <c r="G10490" s="286">
        <f t="shared" si="3150"/>
        <v>0</v>
      </c>
    </row>
    <row r="10491" spans="1:7" s="229" customFormat="1" ht="24" customHeight="1" x14ac:dyDescent="0.2">
      <c r="A10491" s="224" t="str">
        <f t="shared" si="3146"/>
        <v/>
      </c>
      <c r="B10491" s="222" t="str">
        <f t="shared" si="3147"/>
        <v/>
      </c>
      <c r="C10491" s="223"/>
      <c r="D10491" s="224" t="str">
        <f t="shared" si="3148"/>
        <v/>
      </c>
      <c r="E10491" s="225"/>
      <c r="F10491" s="226">
        <f t="shared" si="3149"/>
        <v>0</v>
      </c>
      <c r="G10491" s="286">
        <f t="shared" si="3150"/>
        <v>0</v>
      </c>
    </row>
    <row r="10492" spans="1:7" s="229" customFormat="1" ht="24" customHeight="1" x14ac:dyDescent="0.2">
      <c r="A10492" s="224" t="str">
        <f t="shared" si="3146"/>
        <v/>
      </c>
      <c r="B10492" s="222" t="str">
        <f t="shared" si="3147"/>
        <v/>
      </c>
      <c r="C10492" s="223"/>
      <c r="D10492" s="224" t="str">
        <f t="shared" si="3148"/>
        <v/>
      </c>
      <c r="E10492" s="225"/>
      <c r="F10492" s="226">
        <f t="shared" si="3149"/>
        <v>0</v>
      </c>
      <c r="G10492" s="286">
        <f t="shared" si="3150"/>
        <v>0</v>
      </c>
    </row>
    <row r="10493" spans="1:7" s="229" customFormat="1" ht="24" customHeight="1" x14ac:dyDescent="0.2">
      <c r="A10493" s="224" t="str">
        <f t="shared" si="3146"/>
        <v/>
      </c>
      <c r="B10493" s="222" t="str">
        <f t="shared" si="3147"/>
        <v/>
      </c>
      <c r="C10493" s="223"/>
      <c r="D10493" s="224" t="str">
        <f t="shared" si="3148"/>
        <v/>
      </c>
      <c r="E10493" s="225"/>
      <c r="F10493" s="226">
        <f t="shared" si="3149"/>
        <v>0</v>
      </c>
      <c r="G10493" s="286">
        <f t="shared" si="3150"/>
        <v>0</v>
      </c>
    </row>
    <row r="10494" spans="1:7" s="229" customFormat="1" ht="24" customHeight="1" x14ac:dyDescent="0.2">
      <c r="A10494" s="224" t="str">
        <f t="shared" si="3146"/>
        <v/>
      </c>
      <c r="B10494" s="222" t="str">
        <f t="shared" si="3147"/>
        <v/>
      </c>
      <c r="C10494" s="223"/>
      <c r="D10494" s="224" t="str">
        <f t="shared" si="3148"/>
        <v/>
      </c>
      <c r="E10494" s="225"/>
      <c r="F10494" s="226">
        <f t="shared" si="3149"/>
        <v>0</v>
      </c>
      <c r="G10494" s="286">
        <f t="shared" si="3150"/>
        <v>0</v>
      </c>
    </row>
    <row r="10495" spans="1:7" s="229" customFormat="1" ht="24" customHeight="1" x14ac:dyDescent="0.2">
      <c r="A10495" s="224" t="str">
        <f t="shared" si="3146"/>
        <v/>
      </c>
      <c r="B10495" s="222" t="str">
        <f t="shared" si="3147"/>
        <v/>
      </c>
      <c r="C10495" s="223"/>
      <c r="D10495" s="224" t="str">
        <f t="shared" si="3148"/>
        <v/>
      </c>
      <c r="E10495" s="225"/>
      <c r="F10495" s="226">
        <f t="shared" si="3149"/>
        <v>0</v>
      </c>
      <c r="G10495" s="286">
        <f t="shared" si="3150"/>
        <v>0</v>
      </c>
    </row>
    <row r="10496" spans="1:7" s="229" customFormat="1" ht="24" customHeight="1" x14ac:dyDescent="0.2">
      <c r="A10496" s="224" t="str">
        <f t="shared" si="3146"/>
        <v/>
      </c>
      <c r="B10496" s="222" t="str">
        <f t="shared" si="3147"/>
        <v/>
      </c>
      <c r="C10496" s="223"/>
      <c r="D10496" s="224" t="str">
        <f t="shared" si="3148"/>
        <v/>
      </c>
      <c r="E10496" s="225"/>
      <c r="F10496" s="226">
        <f t="shared" si="3149"/>
        <v>0</v>
      </c>
      <c r="G10496" s="286">
        <f t="shared" si="3150"/>
        <v>0</v>
      </c>
    </row>
    <row r="10497" spans="1:123" ht="24" customHeight="1" x14ac:dyDescent="0.2">
      <c r="A10497" s="290"/>
      <c r="B10497" s="97"/>
      <c r="D10497" s="97"/>
      <c r="E10497" s="98"/>
      <c r="F10497" s="273" t="s">
        <v>33</v>
      </c>
      <c r="G10497" s="288">
        <f>SUBTOTAL(9,G10488:G10496)</f>
        <v>0</v>
      </c>
    </row>
    <row r="10498" spans="1:123" ht="24" customHeight="1" x14ac:dyDescent="0.2">
      <c r="A10498" s="291"/>
      <c r="B10498" s="97"/>
      <c r="D10498" s="97"/>
      <c r="E10498" s="98"/>
      <c r="G10498" s="289"/>
    </row>
    <row r="10499" spans="1:123" ht="24" customHeight="1" x14ac:dyDescent="0.2">
      <c r="A10499" s="292" t="str">
        <f>B10457</f>
        <v/>
      </c>
      <c r="B10499" s="293" t="str">
        <f>C10457</f>
        <v/>
      </c>
      <c r="C10499" s="104"/>
      <c r="D10499" s="104" t="s">
        <v>34</v>
      </c>
      <c r="E10499" s="105"/>
      <c r="F10499" s="295" t="s">
        <v>35</v>
      </c>
      <c r="G10499" s="294">
        <f>SUBTOTAL(9,G10462:G10498)</f>
        <v>0</v>
      </c>
    </row>
    <row r="10501" spans="1:123" ht="24" customHeight="1" x14ac:dyDescent="0.2">
      <c r="A10501" s="274" t="s">
        <v>37</v>
      </c>
      <c r="B10501" s="275"/>
      <c r="C10501" s="275"/>
      <c r="D10501" s="275"/>
      <c r="E10501" s="275"/>
      <c r="F10501" s="275"/>
      <c r="G10501" s="276"/>
    </row>
    <row r="10502" spans="1:123" ht="24" customHeight="1" x14ac:dyDescent="0.2">
      <c r="A10502" s="277" t="s">
        <v>602</v>
      </c>
      <c r="B10502" s="93" t="str">
        <f>Comitente</f>
        <v>DIRECCION PROVINCIAL DE ESPACIOS VERDES</v>
      </c>
      <c r="C10502" s="89"/>
      <c r="D10502" s="94"/>
      <c r="E10502" s="94"/>
      <c r="F10502" s="95"/>
      <c r="G10502" s="278"/>
    </row>
    <row r="10503" spans="1:123" ht="24" customHeight="1" x14ac:dyDescent="0.2">
      <c r="A10503" s="277" t="s">
        <v>603</v>
      </c>
      <c r="B10503" s="93">
        <f>Contratista</f>
        <v>0</v>
      </c>
      <c r="C10503" s="90"/>
      <c r="D10503" s="90"/>
      <c r="E10503" s="90"/>
      <c r="F10503" s="96"/>
      <c r="G10503" s="279"/>
    </row>
    <row r="10504" spans="1:123" ht="24" customHeight="1" x14ac:dyDescent="0.2">
      <c r="A10504" s="277" t="s">
        <v>24</v>
      </c>
      <c r="B10504" s="93" t="str">
        <f>Obra</f>
        <v>EXTRACCION DE MANGRULLO EXISTENTE, PROVISION DE NUEVO MANGRULLO Y REFUNCIONALIZACION DE JUEGOS DE NIÑOS EN PARQUE DE MAYO</v>
      </c>
      <c r="C10504" s="90"/>
      <c r="D10504" s="90"/>
      <c r="E10504" s="90"/>
      <c r="F10504" s="96" t="s">
        <v>38</v>
      </c>
      <c r="G10504" s="280">
        <f>Fecha_Base</f>
        <v>44865</v>
      </c>
    </row>
    <row r="10505" spans="1:123" ht="24" customHeight="1" x14ac:dyDescent="0.2">
      <c r="A10505" s="281" t="s">
        <v>601</v>
      </c>
      <c r="B10505" s="91" t="str">
        <f>Ubicación</f>
        <v>CAPITAL</v>
      </c>
      <c r="C10505" s="91"/>
      <c r="D10505" s="97"/>
      <c r="E10505" s="98"/>
      <c r="G10505" s="282"/>
    </row>
    <row r="10506" spans="1:123" ht="24" customHeight="1" x14ac:dyDescent="0.2">
      <c r="A10506" s="281" t="s">
        <v>39</v>
      </c>
      <c r="B10506" s="100" t="str">
        <f>IFERROR(VALUE(LEFT(B10507,FIND(".",B10507)-1)),"")</f>
        <v/>
      </c>
      <c r="C10506" s="92" t="str">
        <f>IFERROR(VLOOKUP(B10506,Tabla_CyP,2,FALSE),"")</f>
        <v/>
      </c>
      <c r="E10506" s="98"/>
      <c r="G10506" s="282"/>
    </row>
    <row r="10507" spans="1:123" ht="24" customHeight="1" x14ac:dyDescent="0.2">
      <c r="A10507" s="281" t="s">
        <v>25</v>
      </c>
      <c r="B10507" s="101" t="str">
        <f>IFERROR(VLOOKUP(COUNTIF($A$1:A10507,"ANALISIS DE PRECIOS"),Tabla_NumeroItem,2,FALSE),"")</f>
        <v/>
      </c>
      <c r="C10507" s="92" t="str">
        <f>IFERROR(VLOOKUP(B10507,Tabla_CyP,2,FALSE),"")</f>
        <v/>
      </c>
      <c r="D10507" s="97"/>
      <c r="E10507" s="98"/>
      <c r="F10507" s="96" t="s">
        <v>26</v>
      </c>
      <c r="G10507" s="283" t="str">
        <f>IFERROR(VLOOKUP(B10507,Tabla_CyP,4,FALSE),"")</f>
        <v/>
      </c>
    </row>
    <row r="10508" spans="1:123" ht="24" customHeight="1" x14ac:dyDescent="0.2">
      <c r="A10508" s="281"/>
      <c r="B10508" s="91"/>
      <c r="D10508" s="97"/>
      <c r="E10508" s="98"/>
      <c r="G10508" s="282"/>
    </row>
    <row r="10509" spans="1:123" ht="24" customHeight="1" x14ac:dyDescent="0.2">
      <c r="A10509" s="334" t="s">
        <v>507</v>
      </c>
      <c r="B10509" s="335"/>
      <c r="C10509" s="336" t="s">
        <v>0</v>
      </c>
      <c r="D10509" s="336" t="s">
        <v>27</v>
      </c>
      <c r="E10509" s="338" t="s">
        <v>28</v>
      </c>
      <c r="F10509" s="340" t="s">
        <v>29</v>
      </c>
      <c r="G10509" s="340" t="s">
        <v>30</v>
      </c>
    </row>
    <row r="10510" spans="1:123" s="97" customFormat="1" ht="24" customHeight="1" x14ac:dyDescent="0.2">
      <c r="A10510" s="102" t="s">
        <v>508</v>
      </c>
      <c r="B10510" s="102" t="s">
        <v>509</v>
      </c>
      <c r="C10510" s="337"/>
      <c r="D10510" s="337"/>
      <c r="E10510" s="339"/>
      <c r="F10510" s="341"/>
      <c r="G10510" s="341"/>
      <c r="H10510" s="230"/>
      <c r="I10510" s="230"/>
      <c r="J10510" s="230"/>
      <c r="K10510" s="230"/>
      <c r="L10510" s="230"/>
      <c r="M10510" s="230"/>
      <c r="N10510" s="230"/>
      <c r="O10510" s="230"/>
      <c r="P10510" s="230"/>
      <c r="Q10510" s="230"/>
      <c r="R10510" s="230"/>
      <c r="S10510" s="230"/>
      <c r="T10510" s="230"/>
      <c r="U10510" s="230"/>
      <c r="V10510" s="230"/>
      <c r="W10510" s="230"/>
      <c r="X10510" s="230"/>
      <c r="Y10510" s="230"/>
      <c r="Z10510" s="230"/>
      <c r="AA10510" s="230"/>
      <c r="AB10510" s="230"/>
      <c r="AC10510" s="230"/>
      <c r="AD10510" s="230"/>
      <c r="AE10510" s="230"/>
      <c r="AF10510" s="230"/>
      <c r="AG10510" s="230"/>
      <c r="AH10510" s="230"/>
      <c r="AI10510" s="230"/>
      <c r="AJ10510" s="230"/>
      <c r="AK10510" s="230"/>
      <c r="AL10510" s="230"/>
      <c r="AM10510" s="230"/>
      <c r="AN10510" s="230"/>
      <c r="AO10510" s="230"/>
      <c r="AP10510" s="230"/>
      <c r="AQ10510" s="230"/>
      <c r="AR10510" s="230"/>
      <c r="AS10510" s="230"/>
      <c r="AT10510" s="230"/>
      <c r="AU10510" s="230"/>
      <c r="AV10510" s="230"/>
      <c r="AW10510" s="230"/>
      <c r="AX10510" s="230"/>
      <c r="AY10510" s="230"/>
      <c r="AZ10510" s="230"/>
      <c r="BA10510" s="230"/>
      <c r="BB10510" s="230"/>
      <c r="BC10510" s="230"/>
      <c r="BD10510" s="230"/>
      <c r="BE10510" s="230"/>
      <c r="BF10510" s="230"/>
      <c r="BG10510" s="230"/>
      <c r="BH10510" s="230"/>
      <c r="BI10510" s="230"/>
      <c r="BJ10510" s="230"/>
      <c r="BK10510" s="230"/>
      <c r="BL10510" s="230"/>
      <c r="BM10510" s="230"/>
      <c r="BN10510" s="230"/>
      <c r="BO10510" s="230"/>
      <c r="BP10510" s="230"/>
      <c r="BQ10510" s="230"/>
      <c r="BR10510" s="230"/>
      <c r="BS10510" s="230"/>
      <c r="BT10510" s="230"/>
      <c r="BU10510" s="230"/>
      <c r="BV10510" s="230"/>
      <c r="BW10510" s="230"/>
      <c r="BX10510" s="230"/>
      <c r="BY10510" s="230"/>
      <c r="BZ10510" s="230"/>
      <c r="CA10510" s="230"/>
      <c r="CB10510" s="230"/>
      <c r="CC10510" s="230"/>
      <c r="CD10510" s="230"/>
      <c r="CE10510" s="230"/>
      <c r="CF10510" s="230"/>
      <c r="CG10510" s="230"/>
      <c r="CH10510" s="230"/>
      <c r="CI10510" s="230"/>
      <c r="CJ10510" s="230"/>
      <c r="CK10510" s="230"/>
      <c r="CL10510" s="230"/>
      <c r="CM10510" s="230"/>
      <c r="CN10510" s="230"/>
      <c r="CO10510" s="230"/>
      <c r="CP10510" s="230"/>
      <c r="CQ10510" s="230"/>
      <c r="CR10510" s="230"/>
      <c r="CS10510" s="230"/>
      <c r="CT10510" s="230"/>
      <c r="CU10510" s="230"/>
      <c r="CV10510" s="230"/>
      <c r="CW10510" s="230"/>
      <c r="CX10510" s="230"/>
      <c r="CY10510" s="230"/>
      <c r="CZ10510" s="230"/>
      <c r="DA10510" s="230"/>
      <c r="DB10510" s="230"/>
      <c r="DC10510" s="230"/>
      <c r="DD10510" s="230"/>
      <c r="DE10510" s="230"/>
      <c r="DF10510" s="230"/>
      <c r="DG10510" s="230"/>
      <c r="DH10510" s="230"/>
      <c r="DI10510" s="230"/>
      <c r="DJ10510" s="230"/>
      <c r="DK10510" s="230"/>
      <c r="DL10510" s="230"/>
      <c r="DM10510" s="230"/>
      <c r="DN10510" s="230"/>
      <c r="DO10510" s="230"/>
      <c r="DP10510" s="230"/>
      <c r="DQ10510" s="230"/>
      <c r="DR10510" s="230"/>
      <c r="DS10510" s="230"/>
    </row>
    <row r="10511" spans="1:123" ht="24" customHeight="1" x14ac:dyDescent="0.2">
      <c r="A10511" s="284"/>
      <c r="B10511" s="103"/>
      <c r="C10511" s="143" t="s">
        <v>604</v>
      </c>
      <c r="D10511" s="104"/>
      <c r="E10511" s="105"/>
      <c r="F10511" s="106"/>
      <c r="G10511" s="285"/>
    </row>
    <row r="10512" spans="1:123" s="229" customFormat="1" ht="24" customHeight="1" x14ac:dyDescent="0.2">
      <c r="A10512" s="224" t="str">
        <f t="shared" ref="A10512:A10525" si="3151">IFERROR(VLOOKUP(C10512,Tabla_Insumos,4,FALSE),"")</f>
        <v/>
      </c>
      <c r="B10512" s="222" t="str">
        <f>IFERROR(VLOOKUP(C10512,Tabla_Insumos,5,FALSE),"")</f>
        <v/>
      </c>
      <c r="C10512" s="223"/>
      <c r="D10512" s="224" t="str">
        <f t="shared" ref="D10512:D10525" si="3152">IFERROR(VLOOKUP(C10512,Tabla_Insumos,2,FALSE),"")</f>
        <v/>
      </c>
      <c r="E10512" s="225"/>
      <c r="F10512" s="226">
        <f t="shared" ref="F10512:F10525" si="3153">IFERROR(VLOOKUP(C10512,Tabla_Insumos,3,FALSE),0)</f>
        <v>0</v>
      </c>
      <c r="G10512" s="286">
        <f>ROUND(E10512*F10512,2)</f>
        <v>0</v>
      </c>
    </row>
    <row r="10513" spans="1:7" s="229" customFormat="1" ht="24" customHeight="1" x14ac:dyDescent="0.2">
      <c r="A10513" s="224" t="str">
        <f t="shared" si="3151"/>
        <v/>
      </c>
      <c r="B10513" s="222" t="str">
        <f t="shared" ref="B10513:B10525" si="3154">IFERROR(VLOOKUP(C10513,Tabla_Insumos,5,FALSE),"")</f>
        <v/>
      </c>
      <c r="C10513" s="223"/>
      <c r="D10513" s="224" t="str">
        <f t="shared" si="3152"/>
        <v/>
      </c>
      <c r="E10513" s="225"/>
      <c r="F10513" s="226">
        <f t="shared" si="3153"/>
        <v>0</v>
      </c>
      <c r="G10513" s="286">
        <f t="shared" ref="G10513:G10525" si="3155">ROUND(E10513*F10513,2)</f>
        <v>0</v>
      </c>
    </row>
    <row r="10514" spans="1:7" s="229" customFormat="1" ht="24" customHeight="1" x14ac:dyDescent="0.2">
      <c r="A10514" s="224" t="str">
        <f t="shared" si="3151"/>
        <v/>
      </c>
      <c r="B10514" s="222" t="str">
        <f t="shared" si="3154"/>
        <v/>
      </c>
      <c r="C10514" s="223"/>
      <c r="D10514" s="224" t="str">
        <f t="shared" si="3152"/>
        <v/>
      </c>
      <c r="E10514" s="225"/>
      <c r="F10514" s="226">
        <f t="shared" si="3153"/>
        <v>0</v>
      </c>
      <c r="G10514" s="286">
        <f t="shared" si="3155"/>
        <v>0</v>
      </c>
    </row>
    <row r="10515" spans="1:7" s="229" customFormat="1" ht="24" customHeight="1" x14ac:dyDescent="0.2">
      <c r="A10515" s="224" t="str">
        <f t="shared" si="3151"/>
        <v/>
      </c>
      <c r="B10515" s="222" t="str">
        <f t="shared" si="3154"/>
        <v/>
      </c>
      <c r="C10515" s="223"/>
      <c r="D10515" s="224" t="str">
        <f t="shared" si="3152"/>
        <v/>
      </c>
      <c r="E10515" s="225"/>
      <c r="F10515" s="226">
        <f t="shared" si="3153"/>
        <v>0</v>
      </c>
      <c r="G10515" s="286">
        <f t="shared" si="3155"/>
        <v>0</v>
      </c>
    </row>
    <row r="10516" spans="1:7" s="229" customFormat="1" ht="24" customHeight="1" x14ac:dyDescent="0.2">
      <c r="A10516" s="224" t="str">
        <f t="shared" si="3151"/>
        <v/>
      </c>
      <c r="B10516" s="222" t="str">
        <f t="shared" si="3154"/>
        <v/>
      </c>
      <c r="C10516" s="223"/>
      <c r="D10516" s="224" t="str">
        <f t="shared" si="3152"/>
        <v/>
      </c>
      <c r="E10516" s="225"/>
      <c r="F10516" s="226">
        <f t="shared" si="3153"/>
        <v>0</v>
      </c>
      <c r="G10516" s="286">
        <f t="shared" si="3155"/>
        <v>0</v>
      </c>
    </row>
    <row r="10517" spans="1:7" s="229" customFormat="1" ht="24" customHeight="1" x14ac:dyDescent="0.2">
      <c r="A10517" s="224" t="str">
        <f t="shared" si="3151"/>
        <v/>
      </c>
      <c r="B10517" s="222" t="str">
        <f t="shared" si="3154"/>
        <v/>
      </c>
      <c r="C10517" s="223"/>
      <c r="D10517" s="224" t="str">
        <f t="shared" si="3152"/>
        <v/>
      </c>
      <c r="E10517" s="225"/>
      <c r="F10517" s="226">
        <f t="shared" si="3153"/>
        <v>0</v>
      </c>
      <c r="G10517" s="286">
        <f t="shared" si="3155"/>
        <v>0</v>
      </c>
    </row>
    <row r="10518" spans="1:7" s="229" customFormat="1" ht="24" customHeight="1" x14ac:dyDescent="0.2">
      <c r="A10518" s="224" t="str">
        <f t="shared" si="3151"/>
        <v/>
      </c>
      <c r="B10518" s="222" t="str">
        <f t="shared" si="3154"/>
        <v/>
      </c>
      <c r="C10518" s="223"/>
      <c r="D10518" s="224" t="str">
        <f t="shared" si="3152"/>
        <v/>
      </c>
      <c r="E10518" s="225"/>
      <c r="F10518" s="226">
        <f t="shared" si="3153"/>
        <v>0</v>
      </c>
      <c r="G10518" s="286">
        <f t="shared" si="3155"/>
        <v>0</v>
      </c>
    </row>
    <row r="10519" spans="1:7" s="229" customFormat="1" ht="24" customHeight="1" x14ac:dyDescent="0.2">
      <c r="A10519" s="224" t="str">
        <f t="shared" si="3151"/>
        <v/>
      </c>
      <c r="B10519" s="222" t="str">
        <f t="shared" si="3154"/>
        <v/>
      </c>
      <c r="C10519" s="223"/>
      <c r="D10519" s="224" t="str">
        <f t="shared" si="3152"/>
        <v/>
      </c>
      <c r="E10519" s="225"/>
      <c r="F10519" s="226">
        <f t="shared" si="3153"/>
        <v>0</v>
      </c>
      <c r="G10519" s="286">
        <f t="shared" si="3155"/>
        <v>0</v>
      </c>
    </row>
    <row r="10520" spans="1:7" s="229" customFormat="1" ht="24" customHeight="1" x14ac:dyDescent="0.2">
      <c r="A10520" s="224" t="str">
        <f t="shared" si="3151"/>
        <v/>
      </c>
      <c r="B10520" s="222" t="str">
        <f t="shared" si="3154"/>
        <v/>
      </c>
      <c r="C10520" s="223"/>
      <c r="D10520" s="224" t="str">
        <f t="shared" si="3152"/>
        <v/>
      </c>
      <c r="E10520" s="225"/>
      <c r="F10520" s="226">
        <f t="shared" si="3153"/>
        <v>0</v>
      </c>
      <c r="G10520" s="286">
        <f t="shared" si="3155"/>
        <v>0</v>
      </c>
    </row>
    <row r="10521" spans="1:7" s="229" customFormat="1" ht="24" customHeight="1" x14ac:dyDescent="0.2">
      <c r="A10521" s="224" t="str">
        <f t="shared" si="3151"/>
        <v/>
      </c>
      <c r="B10521" s="222" t="str">
        <f t="shared" si="3154"/>
        <v/>
      </c>
      <c r="C10521" s="223"/>
      <c r="D10521" s="224" t="str">
        <f t="shared" si="3152"/>
        <v/>
      </c>
      <c r="E10521" s="225"/>
      <c r="F10521" s="226">
        <f t="shared" si="3153"/>
        <v>0</v>
      </c>
      <c r="G10521" s="286">
        <f t="shared" si="3155"/>
        <v>0</v>
      </c>
    </row>
    <row r="10522" spans="1:7" s="229" customFormat="1" ht="24" customHeight="1" x14ac:dyDescent="0.2">
      <c r="A10522" s="224" t="str">
        <f t="shared" si="3151"/>
        <v/>
      </c>
      <c r="B10522" s="222" t="str">
        <f t="shared" si="3154"/>
        <v/>
      </c>
      <c r="C10522" s="223"/>
      <c r="D10522" s="224" t="str">
        <f t="shared" si="3152"/>
        <v/>
      </c>
      <c r="E10522" s="225"/>
      <c r="F10522" s="226">
        <f t="shared" si="3153"/>
        <v>0</v>
      </c>
      <c r="G10522" s="286">
        <f t="shared" si="3155"/>
        <v>0</v>
      </c>
    </row>
    <row r="10523" spans="1:7" s="229" customFormat="1" ht="24" customHeight="1" x14ac:dyDescent="0.2">
      <c r="A10523" s="224" t="str">
        <f t="shared" si="3151"/>
        <v/>
      </c>
      <c r="B10523" s="222" t="str">
        <f t="shared" si="3154"/>
        <v/>
      </c>
      <c r="C10523" s="223"/>
      <c r="D10523" s="224" t="str">
        <f t="shared" si="3152"/>
        <v/>
      </c>
      <c r="E10523" s="225"/>
      <c r="F10523" s="226">
        <f t="shared" si="3153"/>
        <v>0</v>
      </c>
      <c r="G10523" s="286">
        <f t="shared" si="3155"/>
        <v>0</v>
      </c>
    </row>
    <row r="10524" spans="1:7" s="229" customFormat="1" ht="24" customHeight="1" x14ac:dyDescent="0.2">
      <c r="A10524" s="224" t="str">
        <f t="shared" si="3151"/>
        <v/>
      </c>
      <c r="B10524" s="222" t="str">
        <f t="shared" si="3154"/>
        <v/>
      </c>
      <c r="C10524" s="223"/>
      <c r="D10524" s="224" t="str">
        <f t="shared" si="3152"/>
        <v/>
      </c>
      <c r="E10524" s="225"/>
      <c r="F10524" s="226">
        <f t="shared" si="3153"/>
        <v>0</v>
      </c>
      <c r="G10524" s="286">
        <f t="shared" si="3155"/>
        <v>0</v>
      </c>
    </row>
    <row r="10525" spans="1:7" s="229" customFormat="1" ht="24" customHeight="1" x14ac:dyDescent="0.2">
      <c r="A10525" s="224" t="str">
        <f t="shared" si="3151"/>
        <v/>
      </c>
      <c r="B10525" s="222" t="str">
        <f t="shared" si="3154"/>
        <v/>
      </c>
      <c r="C10525" s="223"/>
      <c r="D10525" s="224" t="str">
        <f t="shared" si="3152"/>
        <v/>
      </c>
      <c r="E10525" s="225"/>
      <c r="F10525" s="227">
        <f t="shared" si="3153"/>
        <v>0</v>
      </c>
      <c r="G10525" s="286">
        <f t="shared" si="3155"/>
        <v>0</v>
      </c>
    </row>
    <row r="10526" spans="1:7" ht="24" customHeight="1" x14ac:dyDescent="0.2">
      <c r="A10526" s="287"/>
      <c r="D10526" s="97"/>
      <c r="E10526" s="98"/>
      <c r="F10526" s="273" t="s">
        <v>31</v>
      </c>
      <c r="G10526" s="288">
        <f>SUBTOTAL(9,G10512:G10525)</f>
        <v>0</v>
      </c>
    </row>
    <row r="10527" spans="1:7" ht="24" customHeight="1" x14ac:dyDescent="0.2">
      <c r="A10527" s="287"/>
      <c r="C10527" s="107" t="s">
        <v>605</v>
      </c>
      <c r="D10527" s="97"/>
      <c r="E10527" s="98"/>
      <c r="G10527" s="289"/>
    </row>
    <row r="10528" spans="1:7" s="229" customFormat="1" ht="24" customHeight="1" x14ac:dyDescent="0.2">
      <c r="A10528" s="224" t="str">
        <f t="shared" ref="A10528:A10535" si="3156">IFERROR(VLOOKUP(C10528,Tabla_Insumos,4,FALSE),"")</f>
        <v/>
      </c>
      <c r="B10528" s="222">
        <f t="shared" ref="B10528:B10535" si="3157">IFERROR(VLOOKUP(A10528,Tabla_Indices,5,FALSE),"")</f>
        <v>0</v>
      </c>
      <c r="C10528" s="223"/>
      <c r="D10528" s="224" t="str">
        <f t="shared" ref="D10528:D10535" si="3158">IFERROR(VLOOKUP(C10528,Tabla_Insumos,2,FALSE),"")</f>
        <v/>
      </c>
      <c r="E10528" s="225"/>
      <c r="F10528" s="228">
        <f t="shared" ref="F10528:F10535" si="3159">IFERROR(VLOOKUP(C10528,Tabla_Insumos,3,FALSE),0)</f>
        <v>0</v>
      </c>
      <c r="G10528" s="286">
        <f>ROUND(E10528*F10528,2)</f>
        <v>0</v>
      </c>
    </row>
    <row r="10529" spans="1:7" s="229" customFormat="1" ht="24" customHeight="1" x14ac:dyDescent="0.2">
      <c r="A10529" s="224" t="str">
        <f t="shared" si="3156"/>
        <v/>
      </c>
      <c r="B10529" s="222">
        <f t="shared" si="3157"/>
        <v>0</v>
      </c>
      <c r="C10529" s="223"/>
      <c r="D10529" s="224" t="str">
        <f t="shared" si="3158"/>
        <v/>
      </c>
      <c r="E10529" s="225"/>
      <c r="F10529" s="228">
        <f t="shared" si="3159"/>
        <v>0</v>
      </c>
      <c r="G10529" s="286">
        <f>ROUND(E10529*F10529,2)</f>
        <v>0</v>
      </c>
    </row>
    <row r="10530" spans="1:7" s="229" customFormat="1" ht="24" customHeight="1" x14ac:dyDescent="0.2">
      <c r="A10530" s="224" t="str">
        <f t="shared" si="3156"/>
        <v/>
      </c>
      <c r="B10530" s="222">
        <f t="shared" si="3157"/>
        <v>0</v>
      </c>
      <c r="C10530" s="223"/>
      <c r="D10530" s="224" t="str">
        <f t="shared" si="3158"/>
        <v/>
      </c>
      <c r="E10530" s="225"/>
      <c r="F10530" s="228">
        <f t="shared" si="3159"/>
        <v>0</v>
      </c>
      <c r="G10530" s="286">
        <f t="shared" ref="G10530:G10535" si="3160">ROUND(E10530*F10530,2)</f>
        <v>0</v>
      </c>
    </row>
    <row r="10531" spans="1:7" s="229" customFormat="1" ht="24" customHeight="1" x14ac:dyDescent="0.2">
      <c r="A10531" s="224" t="str">
        <f t="shared" si="3156"/>
        <v/>
      </c>
      <c r="B10531" s="222">
        <f t="shared" si="3157"/>
        <v>0</v>
      </c>
      <c r="C10531" s="223"/>
      <c r="D10531" s="224" t="str">
        <f t="shared" si="3158"/>
        <v/>
      </c>
      <c r="E10531" s="225"/>
      <c r="F10531" s="228">
        <f t="shared" si="3159"/>
        <v>0</v>
      </c>
      <c r="G10531" s="286">
        <f t="shared" si="3160"/>
        <v>0</v>
      </c>
    </row>
    <row r="10532" spans="1:7" s="229" customFormat="1" ht="24" customHeight="1" x14ac:dyDescent="0.2">
      <c r="A10532" s="224" t="str">
        <f t="shared" si="3156"/>
        <v/>
      </c>
      <c r="B10532" s="222">
        <f t="shared" si="3157"/>
        <v>0</v>
      </c>
      <c r="C10532" s="223"/>
      <c r="D10532" s="224" t="str">
        <f t="shared" si="3158"/>
        <v/>
      </c>
      <c r="E10532" s="225"/>
      <c r="F10532" s="226">
        <f t="shared" si="3159"/>
        <v>0</v>
      </c>
      <c r="G10532" s="286">
        <f t="shared" si="3160"/>
        <v>0</v>
      </c>
    </row>
    <row r="10533" spans="1:7" s="229" customFormat="1" ht="24" customHeight="1" x14ac:dyDescent="0.2">
      <c r="A10533" s="224" t="str">
        <f t="shared" si="3156"/>
        <v/>
      </c>
      <c r="B10533" s="222">
        <f t="shared" si="3157"/>
        <v>0</v>
      </c>
      <c r="C10533" s="223"/>
      <c r="D10533" s="224" t="str">
        <f t="shared" si="3158"/>
        <v/>
      </c>
      <c r="E10533" s="225"/>
      <c r="F10533" s="226">
        <f t="shared" si="3159"/>
        <v>0</v>
      </c>
      <c r="G10533" s="286">
        <f t="shared" si="3160"/>
        <v>0</v>
      </c>
    </row>
    <row r="10534" spans="1:7" s="229" customFormat="1" ht="24" customHeight="1" x14ac:dyDescent="0.2">
      <c r="A10534" s="224" t="str">
        <f t="shared" si="3156"/>
        <v/>
      </c>
      <c r="B10534" s="222">
        <f t="shared" si="3157"/>
        <v>0</v>
      </c>
      <c r="C10534" s="223"/>
      <c r="D10534" s="224" t="str">
        <f t="shared" si="3158"/>
        <v/>
      </c>
      <c r="E10534" s="225"/>
      <c r="F10534" s="226">
        <f t="shared" si="3159"/>
        <v>0</v>
      </c>
      <c r="G10534" s="286">
        <f t="shared" si="3160"/>
        <v>0</v>
      </c>
    </row>
    <row r="10535" spans="1:7" s="229" customFormat="1" ht="24" customHeight="1" x14ac:dyDescent="0.2">
      <c r="A10535" s="224" t="str">
        <f t="shared" si="3156"/>
        <v/>
      </c>
      <c r="B10535" s="222">
        <f t="shared" si="3157"/>
        <v>0</v>
      </c>
      <c r="C10535" s="223"/>
      <c r="D10535" s="224" t="str">
        <f t="shared" si="3158"/>
        <v/>
      </c>
      <c r="E10535" s="225"/>
      <c r="F10535" s="226">
        <f t="shared" si="3159"/>
        <v>0</v>
      </c>
      <c r="G10535" s="286">
        <f t="shared" si="3160"/>
        <v>0</v>
      </c>
    </row>
    <row r="10536" spans="1:7" ht="24" customHeight="1" x14ac:dyDescent="0.2">
      <c r="A10536" s="287"/>
      <c r="D10536" s="97"/>
      <c r="E10536" s="98"/>
      <c r="F10536" s="273" t="s">
        <v>32</v>
      </c>
      <c r="G10536" s="288">
        <f>SUBTOTAL(9,G10528:G10535)</f>
        <v>0</v>
      </c>
    </row>
    <row r="10537" spans="1:7" ht="24" customHeight="1" x14ac:dyDescent="0.2">
      <c r="A10537" s="287"/>
      <c r="C10537" s="107" t="s">
        <v>606</v>
      </c>
      <c r="D10537" s="97"/>
      <c r="E10537" s="98"/>
      <c r="G10537" s="289"/>
    </row>
    <row r="10538" spans="1:7" s="229" customFormat="1" ht="24" customHeight="1" x14ac:dyDescent="0.2">
      <c r="A10538" s="224" t="str">
        <f t="shared" ref="A10538:A10546" si="3161">IFERROR(VLOOKUP(C10538,Tabla_Insumos,4,FALSE),"")</f>
        <v/>
      </c>
      <c r="B10538" s="222" t="str">
        <f t="shared" ref="B10538:B10546" si="3162">IFERROR(VLOOKUP(C10538,Tabla_Insumos,5,FALSE),"")</f>
        <v/>
      </c>
      <c r="C10538" s="223"/>
      <c r="D10538" s="224" t="str">
        <f t="shared" ref="D10538:D10546" si="3163">IFERROR(VLOOKUP(C10538,Tabla_Insumos,2,FALSE),"")</f>
        <v/>
      </c>
      <c r="E10538" s="225"/>
      <c r="F10538" s="226">
        <f t="shared" ref="F10538:F10546" si="3164">IFERROR(VLOOKUP(C10538,Tabla_Insumos,3,FALSE),0)</f>
        <v>0</v>
      </c>
      <c r="G10538" s="286">
        <f t="shared" ref="G10538:G10546" si="3165">ROUND(E10538*F10538,2)</f>
        <v>0</v>
      </c>
    </row>
    <row r="10539" spans="1:7" s="229" customFormat="1" ht="24" customHeight="1" x14ac:dyDescent="0.2">
      <c r="A10539" s="224" t="str">
        <f t="shared" si="3161"/>
        <v/>
      </c>
      <c r="B10539" s="222" t="str">
        <f t="shared" si="3162"/>
        <v/>
      </c>
      <c r="C10539" s="223"/>
      <c r="D10539" s="224" t="str">
        <f t="shared" si="3163"/>
        <v/>
      </c>
      <c r="E10539" s="225"/>
      <c r="F10539" s="226">
        <f t="shared" si="3164"/>
        <v>0</v>
      </c>
      <c r="G10539" s="286">
        <f t="shared" si="3165"/>
        <v>0</v>
      </c>
    </row>
    <row r="10540" spans="1:7" s="229" customFormat="1" ht="24" customHeight="1" x14ac:dyDescent="0.2">
      <c r="A10540" s="224" t="str">
        <f t="shared" si="3161"/>
        <v/>
      </c>
      <c r="B10540" s="222" t="str">
        <f t="shared" si="3162"/>
        <v/>
      </c>
      <c r="C10540" s="223"/>
      <c r="D10540" s="224" t="str">
        <f t="shared" si="3163"/>
        <v/>
      </c>
      <c r="E10540" s="225"/>
      <c r="F10540" s="226">
        <f t="shared" si="3164"/>
        <v>0</v>
      </c>
      <c r="G10540" s="286">
        <f t="shared" si="3165"/>
        <v>0</v>
      </c>
    </row>
    <row r="10541" spans="1:7" s="229" customFormat="1" ht="24" customHeight="1" x14ac:dyDescent="0.2">
      <c r="A10541" s="224" t="str">
        <f t="shared" si="3161"/>
        <v/>
      </c>
      <c r="B10541" s="222" t="str">
        <f t="shared" si="3162"/>
        <v/>
      </c>
      <c r="C10541" s="223"/>
      <c r="D10541" s="224" t="str">
        <f t="shared" si="3163"/>
        <v/>
      </c>
      <c r="E10541" s="225"/>
      <c r="F10541" s="226">
        <f t="shared" si="3164"/>
        <v>0</v>
      </c>
      <c r="G10541" s="286">
        <f t="shared" si="3165"/>
        <v>0</v>
      </c>
    </row>
    <row r="10542" spans="1:7" s="229" customFormat="1" ht="24" customHeight="1" x14ac:dyDescent="0.2">
      <c r="A10542" s="224" t="str">
        <f t="shared" si="3161"/>
        <v/>
      </c>
      <c r="B10542" s="222" t="str">
        <f t="shared" si="3162"/>
        <v/>
      </c>
      <c r="C10542" s="223"/>
      <c r="D10542" s="224" t="str">
        <f t="shared" si="3163"/>
        <v/>
      </c>
      <c r="E10542" s="225"/>
      <c r="F10542" s="226">
        <f t="shared" si="3164"/>
        <v>0</v>
      </c>
      <c r="G10542" s="286">
        <f t="shared" si="3165"/>
        <v>0</v>
      </c>
    </row>
    <row r="10543" spans="1:7" s="229" customFormat="1" ht="24" customHeight="1" x14ac:dyDescent="0.2">
      <c r="A10543" s="224" t="str">
        <f t="shared" si="3161"/>
        <v/>
      </c>
      <c r="B10543" s="222" t="str">
        <f t="shared" si="3162"/>
        <v/>
      </c>
      <c r="C10543" s="223"/>
      <c r="D10543" s="224" t="str">
        <f t="shared" si="3163"/>
        <v/>
      </c>
      <c r="E10543" s="225"/>
      <c r="F10543" s="226">
        <f t="shared" si="3164"/>
        <v>0</v>
      </c>
      <c r="G10543" s="286">
        <f t="shared" si="3165"/>
        <v>0</v>
      </c>
    </row>
    <row r="10544" spans="1:7" s="229" customFormat="1" ht="24" customHeight="1" x14ac:dyDescent="0.2">
      <c r="A10544" s="224" t="str">
        <f t="shared" si="3161"/>
        <v/>
      </c>
      <c r="B10544" s="222" t="str">
        <f t="shared" si="3162"/>
        <v/>
      </c>
      <c r="C10544" s="223"/>
      <c r="D10544" s="224" t="str">
        <f t="shared" si="3163"/>
        <v/>
      </c>
      <c r="E10544" s="225"/>
      <c r="F10544" s="226">
        <f t="shared" si="3164"/>
        <v>0</v>
      </c>
      <c r="G10544" s="286">
        <f t="shared" si="3165"/>
        <v>0</v>
      </c>
    </row>
    <row r="10545" spans="1:123" s="229" customFormat="1" ht="24" customHeight="1" x14ac:dyDescent="0.2">
      <c r="A10545" s="224" t="str">
        <f t="shared" si="3161"/>
        <v/>
      </c>
      <c r="B10545" s="222" t="str">
        <f t="shared" si="3162"/>
        <v/>
      </c>
      <c r="C10545" s="223"/>
      <c r="D10545" s="224" t="str">
        <f t="shared" si="3163"/>
        <v/>
      </c>
      <c r="E10545" s="225"/>
      <c r="F10545" s="226">
        <f t="shared" si="3164"/>
        <v>0</v>
      </c>
      <c r="G10545" s="286">
        <f t="shared" si="3165"/>
        <v>0</v>
      </c>
    </row>
    <row r="10546" spans="1:123" s="229" customFormat="1" ht="24" customHeight="1" x14ac:dyDescent="0.2">
      <c r="A10546" s="224" t="str">
        <f t="shared" si="3161"/>
        <v/>
      </c>
      <c r="B10546" s="222" t="str">
        <f t="shared" si="3162"/>
        <v/>
      </c>
      <c r="C10546" s="223"/>
      <c r="D10546" s="224" t="str">
        <f t="shared" si="3163"/>
        <v/>
      </c>
      <c r="E10546" s="225"/>
      <c r="F10546" s="226">
        <f t="shared" si="3164"/>
        <v>0</v>
      </c>
      <c r="G10546" s="286">
        <f t="shared" si="3165"/>
        <v>0</v>
      </c>
    </row>
    <row r="10547" spans="1:123" ht="24" customHeight="1" x14ac:dyDescent="0.2">
      <c r="A10547" s="290"/>
      <c r="B10547" s="97"/>
      <c r="D10547" s="97"/>
      <c r="E10547" s="98"/>
      <c r="F10547" s="273" t="s">
        <v>33</v>
      </c>
      <c r="G10547" s="288">
        <f>SUBTOTAL(9,G10538:G10546)</f>
        <v>0</v>
      </c>
    </row>
    <row r="10548" spans="1:123" ht="24" customHeight="1" x14ac:dyDescent="0.2">
      <c r="A10548" s="291"/>
      <c r="B10548" s="97"/>
      <c r="D10548" s="97"/>
      <c r="E10548" s="98"/>
      <c r="G10548" s="289"/>
    </row>
    <row r="10549" spans="1:123" ht="24" customHeight="1" x14ac:dyDescent="0.2">
      <c r="A10549" s="292" t="str">
        <f>B10507</f>
        <v/>
      </c>
      <c r="B10549" s="293" t="str">
        <f>C10507</f>
        <v/>
      </c>
      <c r="C10549" s="104"/>
      <c r="D10549" s="104" t="s">
        <v>34</v>
      </c>
      <c r="E10549" s="105"/>
      <c r="F10549" s="295" t="s">
        <v>35</v>
      </c>
      <c r="G10549" s="294">
        <f>SUBTOTAL(9,G10512:G10548)</f>
        <v>0</v>
      </c>
    </row>
    <row r="10551" spans="1:123" ht="24" customHeight="1" x14ac:dyDescent="0.2">
      <c r="A10551" s="274" t="s">
        <v>37</v>
      </c>
      <c r="B10551" s="275"/>
      <c r="C10551" s="275"/>
      <c r="D10551" s="275"/>
      <c r="E10551" s="275"/>
      <c r="F10551" s="275"/>
      <c r="G10551" s="276"/>
    </row>
    <row r="10552" spans="1:123" ht="24" customHeight="1" x14ac:dyDescent="0.2">
      <c r="A10552" s="277" t="s">
        <v>602</v>
      </c>
      <c r="B10552" s="93" t="str">
        <f>Comitente</f>
        <v>DIRECCION PROVINCIAL DE ESPACIOS VERDES</v>
      </c>
      <c r="C10552" s="89"/>
      <c r="D10552" s="94"/>
      <c r="E10552" s="94"/>
      <c r="F10552" s="95"/>
      <c r="G10552" s="278"/>
    </row>
    <row r="10553" spans="1:123" ht="24" customHeight="1" x14ac:dyDescent="0.2">
      <c r="A10553" s="277" t="s">
        <v>603</v>
      </c>
      <c r="B10553" s="93">
        <f>Contratista</f>
        <v>0</v>
      </c>
      <c r="C10553" s="90"/>
      <c r="D10553" s="90"/>
      <c r="E10553" s="90"/>
      <c r="F10553" s="96"/>
      <c r="G10553" s="279"/>
    </row>
    <row r="10554" spans="1:123" ht="24" customHeight="1" x14ac:dyDescent="0.2">
      <c r="A10554" s="277" t="s">
        <v>24</v>
      </c>
      <c r="B10554" s="93" t="str">
        <f>Obra</f>
        <v>EXTRACCION DE MANGRULLO EXISTENTE, PROVISION DE NUEVO MANGRULLO Y REFUNCIONALIZACION DE JUEGOS DE NIÑOS EN PARQUE DE MAYO</v>
      </c>
      <c r="C10554" s="90"/>
      <c r="D10554" s="90"/>
      <c r="E10554" s="90"/>
      <c r="F10554" s="96" t="s">
        <v>38</v>
      </c>
      <c r="G10554" s="280">
        <f>Fecha_Base</f>
        <v>44865</v>
      </c>
    </row>
    <row r="10555" spans="1:123" ht="24" customHeight="1" x14ac:dyDescent="0.2">
      <c r="A10555" s="281" t="s">
        <v>601</v>
      </c>
      <c r="B10555" s="91" t="str">
        <f>Ubicación</f>
        <v>CAPITAL</v>
      </c>
      <c r="C10555" s="91"/>
      <c r="D10555" s="97"/>
      <c r="E10555" s="98"/>
      <c r="G10555" s="282"/>
    </row>
    <row r="10556" spans="1:123" ht="24" customHeight="1" x14ac:dyDescent="0.2">
      <c r="A10556" s="281" t="s">
        <v>39</v>
      </c>
      <c r="B10556" s="100" t="str">
        <f>IFERROR(VALUE(LEFT(B10557,FIND(".",B10557)-1)),"")</f>
        <v/>
      </c>
      <c r="C10556" s="92" t="str">
        <f>IFERROR(VLOOKUP(B10556,Tabla_CyP,2,FALSE),"")</f>
        <v/>
      </c>
      <c r="E10556" s="98"/>
      <c r="G10556" s="282"/>
    </row>
    <row r="10557" spans="1:123" ht="24" customHeight="1" x14ac:dyDescent="0.2">
      <c r="A10557" s="281" t="s">
        <v>25</v>
      </c>
      <c r="B10557" s="101" t="str">
        <f>IFERROR(VLOOKUP(COUNTIF($A$1:A10557,"ANALISIS DE PRECIOS"),Tabla_NumeroItem,2,FALSE),"")</f>
        <v/>
      </c>
      <c r="C10557" s="92" t="str">
        <f>IFERROR(VLOOKUP(B10557,Tabla_CyP,2,FALSE),"")</f>
        <v/>
      </c>
      <c r="D10557" s="97"/>
      <c r="E10557" s="98"/>
      <c r="F10557" s="96" t="s">
        <v>26</v>
      </c>
      <c r="G10557" s="283" t="str">
        <f>IFERROR(VLOOKUP(B10557,Tabla_CyP,4,FALSE),"")</f>
        <v/>
      </c>
    </row>
    <row r="10558" spans="1:123" ht="24" customHeight="1" x14ac:dyDescent="0.2">
      <c r="A10558" s="281"/>
      <c r="B10558" s="91"/>
      <c r="D10558" s="97"/>
      <c r="E10558" s="98"/>
      <c r="G10558" s="282"/>
    </row>
    <row r="10559" spans="1:123" ht="24" customHeight="1" x14ac:dyDescent="0.2">
      <c r="A10559" s="334" t="s">
        <v>507</v>
      </c>
      <c r="B10559" s="335"/>
      <c r="C10559" s="336" t="s">
        <v>0</v>
      </c>
      <c r="D10559" s="336" t="s">
        <v>27</v>
      </c>
      <c r="E10559" s="338" t="s">
        <v>28</v>
      </c>
      <c r="F10559" s="340" t="s">
        <v>29</v>
      </c>
      <c r="G10559" s="340" t="s">
        <v>30</v>
      </c>
    </row>
    <row r="10560" spans="1:123" s="97" customFormat="1" ht="24" customHeight="1" x14ac:dyDescent="0.2">
      <c r="A10560" s="102" t="s">
        <v>508</v>
      </c>
      <c r="B10560" s="102" t="s">
        <v>509</v>
      </c>
      <c r="C10560" s="337"/>
      <c r="D10560" s="337"/>
      <c r="E10560" s="339"/>
      <c r="F10560" s="341"/>
      <c r="G10560" s="341"/>
      <c r="H10560" s="230"/>
      <c r="I10560" s="230"/>
      <c r="J10560" s="230"/>
      <c r="K10560" s="230"/>
      <c r="L10560" s="230"/>
      <c r="M10560" s="230"/>
      <c r="N10560" s="230"/>
      <c r="O10560" s="230"/>
      <c r="P10560" s="230"/>
      <c r="Q10560" s="230"/>
      <c r="R10560" s="230"/>
      <c r="S10560" s="230"/>
      <c r="T10560" s="230"/>
      <c r="U10560" s="230"/>
      <c r="V10560" s="230"/>
      <c r="W10560" s="230"/>
      <c r="X10560" s="230"/>
      <c r="Y10560" s="230"/>
      <c r="Z10560" s="230"/>
      <c r="AA10560" s="230"/>
      <c r="AB10560" s="230"/>
      <c r="AC10560" s="230"/>
      <c r="AD10560" s="230"/>
      <c r="AE10560" s="230"/>
      <c r="AF10560" s="230"/>
      <c r="AG10560" s="230"/>
      <c r="AH10560" s="230"/>
      <c r="AI10560" s="230"/>
      <c r="AJ10560" s="230"/>
      <c r="AK10560" s="230"/>
      <c r="AL10560" s="230"/>
      <c r="AM10560" s="230"/>
      <c r="AN10560" s="230"/>
      <c r="AO10560" s="230"/>
      <c r="AP10560" s="230"/>
      <c r="AQ10560" s="230"/>
      <c r="AR10560" s="230"/>
      <c r="AS10560" s="230"/>
      <c r="AT10560" s="230"/>
      <c r="AU10560" s="230"/>
      <c r="AV10560" s="230"/>
      <c r="AW10560" s="230"/>
      <c r="AX10560" s="230"/>
      <c r="AY10560" s="230"/>
      <c r="AZ10560" s="230"/>
      <c r="BA10560" s="230"/>
      <c r="BB10560" s="230"/>
      <c r="BC10560" s="230"/>
      <c r="BD10560" s="230"/>
      <c r="BE10560" s="230"/>
      <c r="BF10560" s="230"/>
      <c r="BG10560" s="230"/>
      <c r="BH10560" s="230"/>
      <c r="BI10560" s="230"/>
      <c r="BJ10560" s="230"/>
      <c r="BK10560" s="230"/>
      <c r="BL10560" s="230"/>
      <c r="BM10560" s="230"/>
      <c r="BN10560" s="230"/>
      <c r="BO10560" s="230"/>
      <c r="BP10560" s="230"/>
      <c r="BQ10560" s="230"/>
      <c r="BR10560" s="230"/>
      <c r="BS10560" s="230"/>
      <c r="BT10560" s="230"/>
      <c r="BU10560" s="230"/>
      <c r="BV10560" s="230"/>
      <c r="BW10560" s="230"/>
      <c r="BX10560" s="230"/>
      <c r="BY10560" s="230"/>
      <c r="BZ10560" s="230"/>
      <c r="CA10560" s="230"/>
      <c r="CB10560" s="230"/>
      <c r="CC10560" s="230"/>
      <c r="CD10560" s="230"/>
      <c r="CE10560" s="230"/>
      <c r="CF10560" s="230"/>
      <c r="CG10560" s="230"/>
      <c r="CH10560" s="230"/>
      <c r="CI10560" s="230"/>
      <c r="CJ10560" s="230"/>
      <c r="CK10560" s="230"/>
      <c r="CL10560" s="230"/>
      <c r="CM10560" s="230"/>
      <c r="CN10560" s="230"/>
      <c r="CO10560" s="230"/>
      <c r="CP10560" s="230"/>
      <c r="CQ10560" s="230"/>
      <c r="CR10560" s="230"/>
      <c r="CS10560" s="230"/>
      <c r="CT10560" s="230"/>
      <c r="CU10560" s="230"/>
      <c r="CV10560" s="230"/>
      <c r="CW10560" s="230"/>
      <c r="CX10560" s="230"/>
      <c r="CY10560" s="230"/>
      <c r="CZ10560" s="230"/>
      <c r="DA10560" s="230"/>
      <c r="DB10560" s="230"/>
      <c r="DC10560" s="230"/>
      <c r="DD10560" s="230"/>
      <c r="DE10560" s="230"/>
      <c r="DF10560" s="230"/>
      <c r="DG10560" s="230"/>
      <c r="DH10560" s="230"/>
      <c r="DI10560" s="230"/>
      <c r="DJ10560" s="230"/>
      <c r="DK10560" s="230"/>
      <c r="DL10560" s="230"/>
      <c r="DM10560" s="230"/>
      <c r="DN10560" s="230"/>
      <c r="DO10560" s="230"/>
      <c r="DP10560" s="230"/>
      <c r="DQ10560" s="230"/>
      <c r="DR10560" s="230"/>
      <c r="DS10560" s="230"/>
    </row>
    <row r="10561" spans="1:7" ht="24" customHeight="1" x14ac:dyDescent="0.2">
      <c r="A10561" s="284"/>
      <c r="B10561" s="103"/>
      <c r="C10561" s="143" t="s">
        <v>604</v>
      </c>
      <c r="D10561" s="104"/>
      <c r="E10561" s="105"/>
      <c r="F10561" s="106"/>
      <c r="G10561" s="285"/>
    </row>
    <row r="10562" spans="1:7" s="229" customFormat="1" ht="24" customHeight="1" x14ac:dyDescent="0.2">
      <c r="A10562" s="224" t="str">
        <f t="shared" ref="A10562:A10575" si="3166">IFERROR(VLOOKUP(C10562,Tabla_Insumos,4,FALSE),"")</f>
        <v/>
      </c>
      <c r="B10562" s="222" t="str">
        <f>IFERROR(VLOOKUP(C10562,Tabla_Insumos,5,FALSE),"")</f>
        <v/>
      </c>
      <c r="C10562" s="223"/>
      <c r="D10562" s="224" t="str">
        <f t="shared" ref="D10562:D10575" si="3167">IFERROR(VLOOKUP(C10562,Tabla_Insumos,2,FALSE),"")</f>
        <v/>
      </c>
      <c r="E10562" s="225"/>
      <c r="F10562" s="226">
        <f t="shared" ref="F10562:F10575" si="3168">IFERROR(VLOOKUP(C10562,Tabla_Insumos,3,FALSE),0)</f>
        <v>0</v>
      </c>
      <c r="G10562" s="286">
        <f>ROUND(E10562*F10562,2)</f>
        <v>0</v>
      </c>
    </row>
    <row r="10563" spans="1:7" s="229" customFormat="1" ht="24" customHeight="1" x14ac:dyDescent="0.2">
      <c r="A10563" s="224" t="str">
        <f t="shared" si="3166"/>
        <v/>
      </c>
      <c r="B10563" s="222" t="str">
        <f t="shared" ref="B10563:B10575" si="3169">IFERROR(VLOOKUP(C10563,Tabla_Insumos,5,FALSE),"")</f>
        <v/>
      </c>
      <c r="C10563" s="223"/>
      <c r="D10563" s="224" t="str">
        <f t="shared" si="3167"/>
        <v/>
      </c>
      <c r="E10563" s="225"/>
      <c r="F10563" s="226">
        <f t="shared" si="3168"/>
        <v>0</v>
      </c>
      <c r="G10563" s="286">
        <f t="shared" ref="G10563:G10575" si="3170">ROUND(E10563*F10563,2)</f>
        <v>0</v>
      </c>
    </row>
    <row r="10564" spans="1:7" s="229" customFormat="1" ht="24" customHeight="1" x14ac:dyDescent="0.2">
      <c r="A10564" s="224" t="str">
        <f t="shared" si="3166"/>
        <v/>
      </c>
      <c r="B10564" s="222" t="str">
        <f t="shared" si="3169"/>
        <v/>
      </c>
      <c r="C10564" s="223"/>
      <c r="D10564" s="224" t="str">
        <f t="shared" si="3167"/>
        <v/>
      </c>
      <c r="E10564" s="225"/>
      <c r="F10564" s="226">
        <f t="shared" si="3168"/>
        <v>0</v>
      </c>
      <c r="G10564" s="286">
        <f t="shared" si="3170"/>
        <v>0</v>
      </c>
    </row>
    <row r="10565" spans="1:7" s="229" customFormat="1" ht="24" customHeight="1" x14ac:dyDescent="0.2">
      <c r="A10565" s="224" t="str">
        <f t="shared" si="3166"/>
        <v/>
      </c>
      <c r="B10565" s="222" t="str">
        <f t="shared" si="3169"/>
        <v/>
      </c>
      <c r="C10565" s="223"/>
      <c r="D10565" s="224" t="str">
        <f t="shared" si="3167"/>
        <v/>
      </c>
      <c r="E10565" s="225"/>
      <c r="F10565" s="226">
        <f t="shared" si="3168"/>
        <v>0</v>
      </c>
      <c r="G10565" s="286">
        <f t="shared" si="3170"/>
        <v>0</v>
      </c>
    </row>
    <row r="10566" spans="1:7" s="229" customFormat="1" ht="24" customHeight="1" x14ac:dyDescent="0.2">
      <c r="A10566" s="224" t="str">
        <f t="shared" si="3166"/>
        <v/>
      </c>
      <c r="B10566" s="222" t="str">
        <f t="shared" si="3169"/>
        <v/>
      </c>
      <c r="C10566" s="223"/>
      <c r="D10566" s="224" t="str">
        <f t="shared" si="3167"/>
        <v/>
      </c>
      <c r="E10566" s="225"/>
      <c r="F10566" s="226">
        <f t="shared" si="3168"/>
        <v>0</v>
      </c>
      <c r="G10566" s="286">
        <f t="shared" si="3170"/>
        <v>0</v>
      </c>
    </row>
    <row r="10567" spans="1:7" s="229" customFormat="1" ht="24" customHeight="1" x14ac:dyDescent="0.2">
      <c r="A10567" s="224" t="str">
        <f t="shared" si="3166"/>
        <v/>
      </c>
      <c r="B10567" s="222" t="str">
        <f t="shared" si="3169"/>
        <v/>
      </c>
      <c r="C10567" s="223"/>
      <c r="D10567" s="224" t="str">
        <f t="shared" si="3167"/>
        <v/>
      </c>
      <c r="E10567" s="225"/>
      <c r="F10567" s="226">
        <f t="shared" si="3168"/>
        <v>0</v>
      </c>
      <c r="G10567" s="286">
        <f t="shared" si="3170"/>
        <v>0</v>
      </c>
    </row>
    <row r="10568" spans="1:7" s="229" customFormat="1" ht="24" customHeight="1" x14ac:dyDescent="0.2">
      <c r="A10568" s="224" t="str">
        <f t="shared" si="3166"/>
        <v/>
      </c>
      <c r="B10568" s="222" t="str">
        <f t="shared" si="3169"/>
        <v/>
      </c>
      <c r="C10568" s="223"/>
      <c r="D10568" s="224" t="str">
        <f t="shared" si="3167"/>
        <v/>
      </c>
      <c r="E10568" s="225"/>
      <c r="F10568" s="226">
        <f t="shared" si="3168"/>
        <v>0</v>
      </c>
      <c r="G10568" s="286">
        <f t="shared" si="3170"/>
        <v>0</v>
      </c>
    </row>
    <row r="10569" spans="1:7" s="229" customFormat="1" ht="24" customHeight="1" x14ac:dyDescent="0.2">
      <c r="A10569" s="224" t="str">
        <f t="shared" si="3166"/>
        <v/>
      </c>
      <c r="B10569" s="222" t="str">
        <f t="shared" si="3169"/>
        <v/>
      </c>
      <c r="C10569" s="223"/>
      <c r="D10569" s="224" t="str">
        <f t="shared" si="3167"/>
        <v/>
      </c>
      <c r="E10569" s="225"/>
      <c r="F10569" s="226">
        <f t="shared" si="3168"/>
        <v>0</v>
      </c>
      <c r="G10569" s="286">
        <f t="shared" si="3170"/>
        <v>0</v>
      </c>
    </row>
    <row r="10570" spans="1:7" s="229" customFormat="1" ht="24" customHeight="1" x14ac:dyDescent="0.2">
      <c r="A10570" s="224" t="str">
        <f t="shared" si="3166"/>
        <v/>
      </c>
      <c r="B10570" s="222" t="str">
        <f t="shared" si="3169"/>
        <v/>
      </c>
      <c r="C10570" s="223"/>
      <c r="D10570" s="224" t="str">
        <f t="shared" si="3167"/>
        <v/>
      </c>
      <c r="E10570" s="225"/>
      <c r="F10570" s="226">
        <f t="shared" si="3168"/>
        <v>0</v>
      </c>
      <c r="G10570" s="286">
        <f t="shared" si="3170"/>
        <v>0</v>
      </c>
    </row>
    <row r="10571" spans="1:7" s="229" customFormat="1" ht="24" customHeight="1" x14ac:dyDescent="0.2">
      <c r="A10571" s="224" t="str">
        <f t="shared" si="3166"/>
        <v/>
      </c>
      <c r="B10571" s="222" t="str">
        <f t="shared" si="3169"/>
        <v/>
      </c>
      <c r="C10571" s="223"/>
      <c r="D10571" s="224" t="str">
        <f t="shared" si="3167"/>
        <v/>
      </c>
      <c r="E10571" s="225"/>
      <c r="F10571" s="226">
        <f t="shared" si="3168"/>
        <v>0</v>
      </c>
      <c r="G10571" s="286">
        <f t="shared" si="3170"/>
        <v>0</v>
      </c>
    </row>
    <row r="10572" spans="1:7" s="229" customFormat="1" ht="24" customHeight="1" x14ac:dyDescent="0.2">
      <c r="A10572" s="224" t="str">
        <f t="shared" si="3166"/>
        <v/>
      </c>
      <c r="B10572" s="222" t="str">
        <f t="shared" si="3169"/>
        <v/>
      </c>
      <c r="C10572" s="223"/>
      <c r="D10572" s="224" t="str">
        <f t="shared" si="3167"/>
        <v/>
      </c>
      <c r="E10572" s="225"/>
      <c r="F10572" s="226">
        <f t="shared" si="3168"/>
        <v>0</v>
      </c>
      <c r="G10572" s="286">
        <f t="shared" si="3170"/>
        <v>0</v>
      </c>
    </row>
    <row r="10573" spans="1:7" s="229" customFormat="1" ht="24" customHeight="1" x14ac:dyDescent="0.2">
      <c r="A10573" s="224" t="str">
        <f t="shared" si="3166"/>
        <v/>
      </c>
      <c r="B10573" s="222" t="str">
        <f t="shared" si="3169"/>
        <v/>
      </c>
      <c r="C10573" s="223"/>
      <c r="D10573" s="224" t="str">
        <f t="shared" si="3167"/>
        <v/>
      </c>
      <c r="E10573" s="225"/>
      <c r="F10573" s="226">
        <f t="shared" si="3168"/>
        <v>0</v>
      </c>
      <c r="G10573" s="286">
        <f t="shared" si="3170"/>
        <v>0</v>
      </c>
    </row>
    <row r="10574" spans="1:7" s="229" customFormat="1" ht="24" customHeight="1" x14ac:dyDescent="0.2">
      <c r="A10574" s="224" t="str">
        <f t="shared" si="3166"/>
        <v/>
      </c>
      <c r="B10574" s="222" t="str">
        <f t="shared" si="3169"/>
        <v/>
      </c>
      <c r="C10574" s="223"/>
      <c r="D10574" s="224" t="str">
        <f t="shared" si="3167"/>
        <v/>
      </c>
      <c r="E10574" s="225"/>
      <c r="F10574" s="226">
        <f t="shared" si="3168"/>
        <v>0</v>
      </c>
      <c r="G10574" s="286">
        <f t="shared" si="3170"/>
        <v>0</v>
      </c>
    </row>
    <row r="10575" spans="1:7" s="229" customFormat="1" ht="24" customHeight="1" x14ac:dyDescent="0.2">
      <c r="A10575" s="224" t="str">
        <f t="shared" si="3166"/>
        <v/>
      </c>
      <c r="B10575" s="222" t="str">
        <f t="shared" si="3169"/>
        <v/>
      </c>
      <c r="C10575" s="223"/>
      <c r="D10575" s="224" t="str">
        <f t="shared" si="3167"/>
        <v/>
      </c>
      <c r="E10575" s="225"/>
      <c r="F10575" s="227">
        <f t="shared" si="3168"/>
        <v>0</v>
      </c>
      <c r="G10575" s="286">
        <f t="shared" si="3170"/>
        <v>0</v>
      </c>
    </row>
    <row r="10576" spans="1:7" ht="24" customHeight="1" x14ac:dyDescent="0.2">
      <c r="A10576" s="287"/>
      <c r="D10576" s="97"/>
      <c r="E10576" s="98"/>
      <c r="F10576" s="273" t="s">
        <v>31</v>
      </c>
      <c r="G10576" s="288">
        <f>SUBTOTAL(9,G10562:G10575)</f>
        <v>0</v>
      </c>
    </row>
    <row r="10577" spans="1:7" ht="24" customHeight="1" x14ac:dyDescent="0.2">
      <c r="A10577" s="287"/>
      <c r="C10577" s="107" t="s">
        <v>605</v>
      </c>
      <c r="D10577" s="97"/>
      <c r="E10577" s="98"/>
      <c r="G10577" s="289"/>
    </row>
    <row r="10578" spans="1:7" s="229" customFormat="1" ht="24" customHeight="1" x14ac:dyDescent="0.2">
      <c r="A10578" s="224" t="str">
        <f t="shared" ref="A10578:A10585" si="3171">IFERROR(VLOOKUP(C10578,Tabla_Insumos,4,FALSE),"")</f>
        <v/>
      </c>
      <c r="B10578" s="222">
        <f t="shared" ref="B10578:B10585" si="3172">IFERROR(VLOOKUP(A10578,Tabla_Indices,5,FALSE),"")</f>
        <v>0</v>
      </c>
      <c r="C10578" s="223"/>
      <c r="D10578" s="224" t="str">
        <f t="shared" ref="D10578:D10585" si="3173">IFERROR(VLOOKUP(C10578,Tabla_Insumos,2,FALSE),"")</f>
        <v/>
      </c>
      <c r="E10578" s="225"/>
      <c r="F10578" s="228">
        <f t="shared" ref="F10578:F10585" si="3174">IFERROR(VLOOKUP(C10578,Tabla_Insumos,3,FALSE),0)</f>
        <v>0</v>
      </c>
      <c r="G10578" s="286">
        <f>ROUND(E10578*F10578,2)</f>
        <v>0</v>
      </c>
    </row>
    <row r="10579" spans="1:7" s="229" customFormat="1" ht="24" customHeight="1" x14ac:dyDescent="0.2">
      <c r="A10579" s="224" t="str">
        <f t="shared" si="3171"/>
        <v/>
      </c>
      <c r="B10579" s="222">
        <f t="shared" si="3172"/>
        <v>0</v>
      </c>
      <c r="C10579" s="223"/>
      <c r="D10579" s="224" t="str">
        <f t="shared" si="3173"/>
        <v/>
      </c>
      <c r="E10579" s="225"/>
      <c r="F10579" s="228">
        <f t="shared" si="3174"/>
        <v>0</v>
      </c>
      <c r="G10579" s="286">
        <f>ROUND(E10579*F10579,2)</f>
        <v>0</v>
      </c>
    </row>
    <row r="10580" spans="1:7" s="229" customFormat="1" ht="24" customHeight="1" x14ac:dyDescent="0.2">
      <c r="A10580" s="224" t="str">
        <f t="shared" si="3171"/>
        <v/>
      </c>
      <c r="B10580" s="222">
        <f t="shared" si="3172"/>
        <v>0</v>
      </c>
      <c r="C10580" s="223"/>
      <c r="D10580" s="224" t="str">
        <f t="shared" si="3173"/>
        <v/>
      </c>
      <c r="E10580" s="225"/>
      <c r="F10580" s="228">
        <f t="shared" si="3174"/>
        <v>0</v>
      </c>
      <c r="G10580" s="286">
        <f t="shared" ref="G10580:G10585" si="3175">ROUND(E10580*F10580,2)</f>
        <v>0</v>
      </c>
    </row>
    <row r="10581" spans="1:7" s="229" customFormat="1" ht="24" customHeight="1" x14ac:dyDescent="0.2">
      <c r="A10581" s="224" t="str">
        <f t="shared" si="3171"/>
        <v/>
      </c>
      <c r="B10581" s="222">
        <f t="shared" si="3172"/>
        <v>0</v>
      </c>
      <c r="C10581" s="223"/>
      <c r="D10581" s="224" t="str">
        <f t="shared" si="3173"/>
        <v/>
      </c>
      <c r="E10581" s="225"/>
      <c r="F10581" s="228">
        <f t="shared" si="3174"/>
        <v>0</v>
      </c>
      <c r="G10581" s="286">
        <f t="shared" si="3175"/>
        <v>0</v>
      </c>
    </row>
    <row r="10582" spans="1:7" s="229" customFormat="1" ht="24" customHeight="1" x14ac:dyDescent="0.2">
      <c r="A10582" s="224" t="str">
        <f t="shared" si="3171"/>
        <v/>
      </c>
      <c r="B10582" s="222">
        <f t="shared" si="3172"/>
        <v>0</v>
      </c>
      <c r="C10582" s="223"/>
      <c r="D10582" s="224" t="str">
        <f t="shared" si="3173"/>
        <v/>
      </c>
      <c r="E10582" s="225"/>
      <c r="F10582" s="226">
        <f t="shared" si="3174"/>
        <v>0</v>
      </c>
      <c r="G10582" s="286">
        <f t="shared" si="3175"/>
        <v>0</v>
      </c>
    </row>
    <row r="10583" spans="1:7" s="229" customFormat="1" ht="24" customHeight="1" x14ac:dyDescent="0.2">
      <c r="A10583" s="224" t="str">
        <f t="shared" si="3171"/>
        <v/>
      </c>
      <c r="B10583" s="222">
        <f t="shared" si="3172"/>
        <v>0</v>
      </c>
      <c r="C10583" s="223"/>
      <c r="D10583" s="224" t="str">
        <f t="shared" si="3173"/>
        <v/>
      </c>
      <c r="E10583" s="225"/>
      <c r="F10583" s="226">
        <f t="shared" si="3174"/>
        <v>0</v>
      </c>
      <c r="G10583" s="286">
        <f t="shared" si="3175"/>
        <v>0</v>
      </c>
    </row>
    <row r="10584" spans="1:7" s="229" customFormat="1" ht="24" customHeight="1" x14ac:dyDescent="0.2">
      <c r="A10584" s="224" t="str">
        <f t="shared" si="3171"/>
        <v/>
      </c>
      <c r="B10584" s="222">
        <f t="shared" si="3172"/>
        <v>0</v>
      </c>
      <c r="C10584" s="223"/>
      <c r="D10584" s="224" t="str">
        <f t="shared" si="3173"/>
        <v/>
      </c>
      <c r="E10584" s="225"/>
      <c r="F10584" s="226">
        <f t="shared" si="3174"/>
        <v>0</v>
      </c>
      <c r="G10584" s="286">
        <f t="shared" si="3175"/>
        <v>0</v>
      </c>
    </row>
    <row r="10585" spans="1:7" s="229" customFormat="1" ht="24" customHeight="1" x14ac:dyDescent="0.2">
      <c r="A10585" s="224" t="str">
        <f t="shared" si="3171"/>
        <v/>
      </c>
      <c r="B10585" s="222">
        <f t="shared" si="3172"/>
        <v>0</v>
      </c>
      <c r="C10585" s="223"/>
      <c r="D10585" s="224" t="str">
        <f t="shared" si="3173"/>
        <v/>
      </c>
      <c r="E10585" s="225"/>
      <c r="F10585" s="226">
        <f t="shared" si="3174"/>
        <v>0</v>
      </c>
      <c r="G10585" s="286">
        <f t="shared" si="3175"/>
        <v>0</v>
      </c>
    </row>
    <row r="10586" spans="1:7" ht="24" customHeight="1" x14ac:dyDescent="0.2">
      <c r="A10586" s="287"/>
      <c r="D10586" s="97"/>
      <c r="E10586" s="98"/>
      <c r="F10586" s="273" t="s">
        <v>32</v>
      </c>
      <c r="G10586" s="288">
        <f>SUBTOTAL(9,G10578:G10585)</f>
        <v>0</v>
      </c>
    </row>
    <row r="10587" spans="1:7" ht="24" customHeight="1" x14ac:dyDescent="0.2">
      <c r="A10587" s="287"/>
      <c r="C10587" s="107" t="s">
        <v>606</v>
      </c>
      <c r="D10587" s="97"/>
      <c r="E10587" s="98"/>
      <c r="G10587" s="289"/>
    </row>
    <row r="10588" spans="1:7" s="229" customFormat="1" ht="24" customHeight="1" x14ac:dyDescent="0.2">
      <c r="A10588" s="224" t="str">
        <f t="shared" ref="A10588:A10596" si="3176">IFERROR(VLOOKUP(C10588,Tabla_Insumos,4,FALSE),"")</f>
        <v/>
      </c>
      <c r="B10588" s="222" t="str">
        <f t="shared" ref="B10588:B10596" si="3177">IFERROR(VLOOKUP(C10588,Tabla_Insumos,5,FALSE),"")</f>
        <v/>
      </c>
      <c r="C10588" s="223"/>
      <c r="D10588" s="224" t="str">
        <f t="shared" ref="D10588:D10596" si="3178">IFERROR(VLOOKUP(C10588,Tabla_Insumos,2,FALSE),"")</f>
        <v/>
      </c>
      <c r="E10588" s="225"/>
      <c r="F10588" s="226">
        <f t="shared" ref="F10588:F10596" si="3179">IFERROR(VLOOKUP(C10588,Tabla_Insumos,3,FALSE),0)</f>
        <v>0</v>
      </c>
      <c r="G10588" s="286">
        <f t="shared" ref="G10588:G10596" si="3180">ROUND(E10588*F10588,2)</f>
        <v>0</v>
      </c>
    </row>
    <row r="10589" spans="1:7" s="229" customFormat="1" ht="24" customHeight="1" x14ac:dyDescent="0.2">
      <c r="A10589" s="224" t="str">
        <f t="shared" si="3176"/>
        <v/>
      </c>
      <c r="B10589" s="222" t="str">
        <f t="shared" si="3177"/>
        <v/>
      </c>
      <c r="C10589" s="223"/>
      <c r="D10589" s="224" t="str">
        <f t="shared" si="3178"/>
        <v/>
      </c>
      <c r="E10589" s="225"/>
      <c r="F10589" s="226">
        <f t="shared" si="3179"/>
        <v>0</v>
      </c>
      <c r="G10589" s="286">
        <f t="shared" si="3180"/>
        <v>0</v>
      </c>
    </row>
    <row r="10590" spans="1:7" s="229" customFormat="1" ht="24" customHeight="1" x14ac:dyDescent="0.2">
      <c r="A10590" s="224" t="str">
        <f t="shared" si="3176"/>
        <v/>
      </c>
      <c r="B10590" s="222" t="str">
        <f t="shared" si="3177"/>
        <v/>
      </c>
      <c r="C10590" s="223"/>
      <c r="D10590" s="224" t="str">
        <f t="shared" si="3178"/>
        <v/>
      </c>
      <c r="E10590" s="225"/>
      <c r="F10590" s="226">
        <f t="shared" si="3179"/>
        <v>0</v>
      </c>
      <c r="G10590" s="286">
        <f t="shared" si="3180"/>
        <v>0</v>
      </c>
    </row>
    <row r="10591" spans="1:7" s="229" customFormat="1" ht="24" customHeight="1" x14ac:dyDescent="0.2">
      <c r="A10591" s="224" t="str">
        <f t="shared" si="3176"/>
        <v/>
      </c>
      <c r="B10591" s="222" t="str">
        <f t="shared" si="3177"/>
        <v/>
      </c>
      <c r="C10591" s="223"/>
      <c r="D10591" s="224" t="str">
        <f t="shared" si="3178"/>
        <v/>
      </c>
      <c r="E10591" s="225"/>
      <c r="F10591" s="226">
        <f t="shared" si="3179"/>
        <v>0</v>
      </c>
      <c r="G10591" s="286">
        <f t="shared" si="3180"/>
        <v>0</v>
      </c>
    </row>
    <row r="10592" spans="1:7" s="229" customFormat="1" ht="24" customHeight="1" x14ac:dyDescent="0.2">
      <c r="A10592" s="224" t="str">
        <f t="shared" si="3176"/>
        <v/>
      </c>
      <c r="B10592" s="222" t="str">
        <f t="shared" si="3177"/>
        <v/>
      </c>
      <c r="C10592" s="223"/>
      <c r="D10592" s="224" t="str">
        <f t="shared" si="3178"/>
        <v/>
      </c>
      <c r="E10592" s="225"/>
      <c r="F10592" s="226">
        <f t="shared" si="3179"/>
        <v>0</v>
      </c>
      <c r="G10592" s="286">
        <f t="shared" si="3180"/>
        <v>0</v>
      </c>
    </row>
    <row r="10593" spans="1:7" s="229" customFormat="1" ht="24" customHeight="1" x14ac:dyDescent="0.2">
      <c r="A10593" s="224" t="str">
        <f t="shared" si="3176"/>
        <v/>
      </c>
      <c r="B10593" s="222" t="str">
        <f t="shared" si="3177"/>
        <v/>
      </c>
      <c r="C10593" s="223"/>
      <c r="D10593" s="224" t="str">
        <f t="shared" si="3178"/>
        <v/>
      </c>
      <c r="E10593" s="225"/>
      <c r="F10593" s="226">
        <f t="shared" si="3179"/>
        <v>0</v>
      </c>
      <c r="G10593" s="286">
        <f t="shared" si="3180"/>
        <v>0</v>
      </c>
    </row>
    <row r="10594" spans="1:7" s="229" customFormat="1" ht="24" customHeight="1" x14ac:dyDescent="0.2">
      <c r="A10594" s="224" t="str">
        <f t="shared" si="3176"/>
        <v/>
      </c>
      <c r="B10594" s="222" t="str">
        <f t="shared" si="3177"/>
        <v/>
      </c>
      <c r="C10594" s="223"/>
      <c r="D10594" s="224" t="str">
        <f t="shared" si="3178"/>
        <v/>
      </c>
      <c r="E10594" s="225"/>
      <c r="F10594" s="226">
        <f t="shared" si="3179"/>
        <v>0</v>
      </c>
      <c r="G10594" s="286">
        <f t="shared" si="3180"/>
        <v>0</v>
      </c>
    </row>
    <row r="10595" spans="1:7" s="229" customFormat="1" ht="24" customHeight="1" x14ac:dyDescent="0.2">
      <c r="A10595" s="224" t="str">
        <f t="shared" si="3176"/>
        <v/>
      </c>
      <c r="B10595" s="222" t="str">
        <f t="shared" si="3177"/>
        <v/>
      </c>
      <c r="C10595" s="223"/>
      <c r="D10595" s="224" t="str">
        <f t="shared" si="3178"/>
        <v/>
      </c>
      <c r="E10595" s="225"/>
      <c r="F10595" s="226">
        <f t="shared" si="3179"/>
        <v>0</v>
      </c>
      <c r="G10595" s="286">
        <f t="shared" si="3180"/>
        <v>0</v>
      </c>
    </row>
    <row r="10596" spans="1:7" s="229" customFormat="1" ht="24" customHeight="1" x14ac:dyDescent="0.2">
      <c r="A10596" s="224" t="str">
        <f t="shared" si="3176"/>
        <v/>
      </c>
      <c r="B10596" s="222" t="str">
        <f t="shared" si="3177"/>
        <v/>
      </c>
      <c r="C10596" s="223"/>
      <c r="D10596" s="224" t="str">
        <f t="shared" si="3178"/>
        <v/>
      </c>
      <c r="E10596" s="225"/>
      <c r="F10596" s="226">
        <f t="shared" si="3179"/>
        <v>0</v>
      </c>
      <c r="G10596" s="286">
        <f t="shared" si="3180"/>
        <v>0</v>
      </c>
    </row>
    <row r="10597" spans="1:7" ht="24" customHeight="1" x14ac:dyDescent="0.2">
      <c r="A10597" s="290"/>
      <c r="B10597" s="97"/>
      <c r="D10597" s="97"/>
      <c r="E10597" s="98"/>
      <c r="F10597" s="273" t="s">
        <v>33</v>
      </c>
      <c r="G10597" s="288">
        <f>SUBTOTAL(9,G10588:G10596)</f>
        <v>0</v>
      </c>
    </row>
    <row r="10598" spans="1:7" ht="24" customHeight="1" x14ac:dyDescent="0.2">
      <c r="A10598" s="291"/>
      <c r="B10598" s="97"/>
      <c r="D10598" s="97"/>
      <c r="E10598" s="98"/>
      <c r="G10598" s="289"/>
    </row>
    <row r="10599" spans="1:7" ht="24" customHeight="1" x14ac:dyDescent="0.2">
      <c r="A10599" s="292" t="str">
        <f>B10557</f>
        <v/>
      </c>
      <c r="B10599" s="293" t="str">
        <f>C10557</f>
        <v/>
      </c>
      <c r="C10599" s="104"/>
      <c r="D10599" s="104" t="s">
        <v>34</v>
      </c>
      <c r="E10599" s="105"/>
      <c r="F10599" s="295" t="s">
        <v>35</v>
      </c>
      <c r="G10599" s="294">
        <f>SUBTOTAL(9,G10562:G10598)</f>
        <v>0</v>
      </c>
    </row>
    <row r="10601" spans="1:7" ht="24" customHeight="1" x14ac:dyDescent="0.2">
      <c r="A10601" s="274" t="s">
        <v>37</v>
      </c>
      <c r="B10601" s="275"/>
      <c r="C10601" s="275"/>
      <c r="D10601" s="275"/>
      <c r="E10601" s="275"/>
      <c r="F10601" s="275"/>
      <c r="G10601" s="276"/>
    </row>
    <row r="10602" spans="1:7" ht="24" customHeight="1" x14ac:dyDescent="0.2">
      <c r="A10602" s="277" t="s">
        <v>602</v>
      </c>
      <c r="B10602" s="93" t="str">
        <f>Comitente</f>
        <v>DIRECCION PROVINCIAL DE ESPACIOS VERDES</v>
      </c>
      <c r="C10602" s="89"/>
      <c r="D10602" s="94"/>
      <c r="E10602" s="94"/>
      <c r="F10602" s="95"/>
      <c r="G10602" s="278"/>
    </row>
    <row r="10603" spans="1:7" ht="24" customHeight="1" x14ac:dyDescent="0.2">
      <c r="A10603" s="277" t="s">
        <v>603</v>
      </c>
      <c r="B10603" s="93">
        <f>Contratista</f>
        <v>0</v>
      </c>
      <c r="C10603" s="90"/>
      <c r="D10603" s="90"/>
      <c r="E10603" s="90"/>
      <c r="F10603" s="96"/>
      <c r="G10603" s="279"/>
    </row>
    <row r="10604" spans="1:7" ht="24" customHeight="1" x14ac:dyDescent="0.2">
      <c r="A10604" s="277" t="s">
        <v>24</v>
      </c>
      <c r="B10604" s="93" t="str">
        <f>Obra</f>
        <v>EXTRACCION DE MANGRULLO EXISTENTE, PROVISION DE NUEVO MANGRULLO Y REFUNCIONALIZACION DE JUEGOS DE NIÑOS EN PARQUE DE MAYO</v>
      </c>
      <c r="C10604" s="90"/>
      <c r="D10604" s="90"/>
      <c r="E10604" s="90"/>
      <c r="F10604" s="96" t="s">
        <v>38</v>
      </c>
      <c r="G10604" s="280">
        <f>Fecha_Base</f>
        <v>44865</v>
      </c>
    </row>
    <row r="10605" spans="1:7" ht="24" customHeight="1" x14ac:dyDescent="0.2">
      <c r="A10605" s="281" t="s">
        <v>601</v>
      </c>
      <c r="B10605" s="91" t="str">
        <f>Ubicación</f>
        <v>CAPITAL</v>
      </c>
      <c r="C10605" s="91"/>
      <c r="D10605" s="97"/>
      <c r="E10605" s="98"/>
      <c r="G10605" s="282"/>
    </row>
    <row r="10606" spans="1:7" ht="24" customHeight="1" x14ac:dyDescent="0.2">
      <c r="A10606" s="281" t="s">
        <v>39</v>
      </c>
      <c r="B10606" s="100" t="str">
        <f>IFERROR(VALUE(LEFT(B10607,FIND(".",B10607)-1)),"")</f>
        <v/>
      </c>
      <c r="C10606" s="92" t="str">
        <f>IFERROR(VLOOKUP(B10606,Tabla_CyP,2,FALSE),"")</f>
        <v/>
      </c>
      <c r="E10606" s="98"/>
      <c r="G10606" s="282"/>
    </row>
    <row r="10607" spans="1:7" ht="24" customHeight="1" x14ac:dyDescent="0.2">
      <c r="A10607" s="281" t="s">
        <v>25</v>
      </c>
      <c r="B10607" s="101" t="str">
        <f>IFERROR(VLOOKUP(COUNTIF($A$1:A10607,"ANALISIS DE PRECIOS"),Tabla_NumeroItem,2,FALSE),"")</f>
        <v/>
      </c>
      <c r="C10607" s="92" t="str">
        <f>IFERROR(VLOOKUP(B10607,Tabla_CyP,2,FALSE),"")</f>
        <v/>
      </c>
      <c r="D10607" s="97"/>
      <c r="E10607" s="98"/>
      <c r="F10607" s="96" t="s">
        <v>26</v>
      </c>
      <c r="G10607" s="283" t="str">
        <f>IFERROR(VLOOKUP(B10607,Tabla_CyP,4,FALSE),"")</f>
        <v/>
      </c>
    </row>
    <row r="10608" spans="1:7" ht="24" customHeight="1" x14ac:dyDescent="0.2">
      <c r="A10608" s="281"/>
      <c r="B10608" s="91"/>
      <c r="D10608" s="97"/>
      <c r="E10608" s="98"/>
      <c r="G10608" s="282"/>
    </row>
    <row r="10609" spans="1:123" ht="24" customHeight="1" x14ac:dyDescent="0.2">
      <c r="A10609" s="334" t="s">
        <v>507</v>
      </c>
      <c r="B10609" s="335"/>
      <c r="C10609" s="336" t="s">
        <v>0</v>
      </c>
      <c r="D10609" s="336" t="s">
        <v>27</v>
      </c>
      <c r="E10609" s="338" t="s">
        <v>28</v>
      </c>
      <c r="F10609" s="340" t="s">
        <v>29</v>
      </c>
      <c r="G10609" s="340" t="s">
        <v>30</v>
      </c>
    </row>
    <row r="10610" spans="1:123" s="97" customFormat="1" ht="24" customHeight="1" x14ac:dyDescent="0.2">
      <c r="A10610" s="102" t="s">
        <v>508</v>
      </c>
      <c r="B10610" s="102" t="s">
        <v>509</v>
      </c>
      <c r="C10610" s="337"/>
      <c r="D10610" s="337"/>
      <c r="E10610" s="339"/>
      <c r="F10610" s="341"/>
      <c r="G10610" s="341"/>
      <c r="H10610" s="230"/>
      <c r="I10610" s="230"/>
      <c r="J10610" s="230"/>
      <c r="K10610" s="230"/>
      <c r="L10610" s="230"/>
      <c r="M10610" s="230"/>
      <c r="N10610" s="230"/>
      <c r="O10610" s="230"/>
      <c r="P10610" s="230"/>
      <c r="Q10610" s="230"/>
      <c r="R10610" s="230"/>
      <c r="S10610" s="230"/>
      <c r="T10610" s="230"/>
      <c r="U10610" s="230"/>
      <c r="V10610" s="230"/>
      <c r="W10610" s="230"/>
      <c r="X10610" s="230"/>
      <c r="Y10610" s="230"/>
      <c r="Z10610" s="230"/>
      <c r="AA10610" s="230"/>
      <c r="AB10610" s="230"/>
      <c r="AC10610" s="230"/>
      <c r="AD10610" s="230"/>
      <c r="AE10610" s="230"/>
      <c r="AF10610" s="230"/>
      <c r="AG10610" s="230"/>
      <c r="AH10610" s="230"/>
      <c r="AI10610" s="230"/>
      <c r="AJ10610" s="230"/>
      <c r="AK10610" s="230"/>
      <c r="AL10610" s="230"/>
      <c r="AM10610" s="230"/>
      <c r="AN10610" s="230"/>
      <c r="AO10610" s="230"/>
      <c r="AP10610" s="230"/>
      <c r="AQ10610" s="230"/>
      <c r="AR10610" s="230"/>
      <c r="AS10610" s="230"/>
      <c r="AT10610" s="230"/>
      <c r="AU10610" s="230"/>
      <c r="AV10610" s="230"/>
      <c r="AW10610" s="230"/>
      <c r="AX10610" s="230"/>
      <c r="AY10610" s="230"/>
      <c r="AZ10610" s="230"/>
      <c r="BA10610" s="230"/>
      <c r="BB10610" s="230"/>
      <c r="BC10610" s="230"/>
      <c r="BD10610" s="230"/>
      <c r="BE10610" s="230"/>
      <c r="BF10610" s="230"/>
      <c r="BG10610" s="230"/>
      <c r="BH10610" s="230"/>
      <c r="BI10610" s="230"/>
      <c r="BJ10610" s="230"/>
      <c r="BK10610" s="230"/>
      <c r="BL10610" s="230"/>
      <c r="BM10610" s="230"/>
      <c r="BN10610" s="230"/>
      <c r="BO10610" s="230"/>
      <c r="BP10610" s="230"/>
      <c r="BQ10610" s="230"/>
      <c r="BR10610" s="230"/>
      <c r="BS10610" s="230"/>
      <c r="BT10610" s="230"/>
      <c r="BU10610" s="230"/>
      <c r="BV10610" s="230"/>
      <c r="BW10610" s="230"/>
      <c r="BX10610" s="230"/>
      <c r="BY10610" s="230"/>
      <c r="BZ10610" s="230"/>
      <c r="CA10610" s="230"/>
      <c r="CB10610" s="230"/>
      <c r="CC10610" s="230"/>
      <c r="CD10610" s="230"/>
      <c r="CE10610" s="230"/>
      <c r="CF10610" s="230"/>
      <c r="CG10610" s="230"/>
      <c r="CH10610" s="230"/>
      <c r="CI10610" s="230"/>
      <c r="CJ10610" s="230"/>
      <c r="CK10610" s="230"/>
      <c r="CL10610" s="230"/>
      <c r="CM10610" s="230"/>
      <c r="CN10610" s="230"/>
      <c r="CO10610" s="230"/>
      <c r="CP10610" s="230"/>
      <c r="CQ10610" s="230"/>
      <c r="CR10610" s="230"/>
      <c r="CS10610" s="230"/>
      <c r="CT10610" s="230"/>
      <c r="CU10610" s="230"/>
      <c r="CV10610" s="230"/>
      <c r="CW10610" s="230"/>
      <c r="CX10610" s="230"/>
      <c r="CY10610" s="230"/>
      <c r="CZ10610" s="230"/>
      <c r="DA10610" s="230"/>
      <c r="DB10610" s="230"/>
      <c r="DC10610" s="230"/>
      <c r="DD10610" s="230"/>
      <c r="DE10610" s="230"/>
      <c r="DF10610" s="230"/>
      <c r="DG10610" s="230"/>
      <c r="DH10610" s="230"/>
      <c r="DI10610" s="230"/>
      <c r="DJ10610" s="230"/>
      <c r="DK10610" s="230"/>
      <c r="DL10610" s="230"/>
      <c r="DM10610" s="230"/>
      <c r="DN10610" s="230"/>
      <c r="DO10610" s="230"/>
      <c r="DP10610" s="230"/>
      <c r="DQ10610" s="230"/>
      <c r="DR10610" s="230"/>
      <c r="DS10610" s="230"/>
    </row>
    <row r="10611" spans="1:123" ht="24" customHeight="1" x14ac:dyDescent="0.2">
      <c r="A10611" s="284"/>
      <c r="B10611" s="103"/>
      <c r="C10611" s="143" t="s">
        <v>604</v>
      </c>
      <c r="D10611" s="104"/>
      <c r="E10611" s="105"/>
      <c r="F10611" s="106"/>
      <c r="G10611" s="285"/>
    </row>
    <row r="10612" spans="1:123" s="229" customFormat="1" ht="24" customHeight="1" x14ac:dyDescent="0.2">
      <c r="A10612" s="224" t="str">
        <f t="shared" ref="A10612:A10625" si="3181">IFERROR(VLOOKUP(C10612,Tabla_Insumos,4,FALSE),"")</f>
        <v/>
      </c>
      <c r="B10612" s="222" t="str">
        <f>IFERROR(VLOOKUP(C10612,Tabla_Insumos,5,FALSE),"")</f>
        <v/>
      </c>
      <c r="C10612" s="223"/>
      <c r="D10612" s="224" t="str">
        <f t="shared" ref="D10612:D10625" si="3182">IFERROR(VLOOKUP(C10612,Tabla_Insumos,2,FALSE),"")</f>
        <v/>
      </c>
      <c r="E10612" s="225"/>
      <c r="F10612" s="226">
        <f t="shared" ref="F10612:F10625" si="3183">IFERROR(VLOOKUP(C10612,Tabla_Insumos,3,FALSE),0)</f>
        <v>0</v>
      </c>
      <c r="G10612" s="286">
        <f>ROUND(E10612*F10612,2)</f>
        <v>0</v>
      </c>
    </row>
    <row r="10613" spans="1:123" s="229" customFormat="1" ht="24" customHeight="1" x14ac:dyDescent="0.2">
      <c r="A10613" s="224" t="str">
        <f t="shared" si="3181"/>
        <v/>
      </c>
      <c r="B10613" s="222" t="str">
        <f t="shared" ref="B10613:B10625" si="3184">IFERROR(VLOOKUP(C10613,Tabla_Insumos,5,FALSE),"")</f>
        <v/>
      </c>
      <c r="C10613" s="223"/>
      <c r="D10613" s="224" t="str">
        <f t="shared" si="3182"/>
        <v/>
      </c>
      <c r="E10613" s="225"/>
      <c r="F10613" s="226">
        <f t="shared" si="3183"/>
        <v>0</v>
      </c>
      <c r="G10613" s="286">
        <f t="shared" ref="G10613:G10625" si="3185">ROUND(E10613*F10613,2)</f>
        <v>0</v>
      </c>
    </row>
    <row r="10614" spans="1:123" s="229" customFormat="1" ht="24" customHeight="1" x14ac:dyDescent="0.2">
      <c r="A10614" s="224" t="str">
        <f t="shared" si="3181"/>
        <v/>
      </c>
      <c r="B10614" s="222" t="str">
        <f t="shared" si="3184"/>
        <v/>
      </c>
      <c r="C10614" s="223"/>
      <c r="D10614" s="224" t="str">
        <f t="shared" si="3182"/>
        <v/>
      </c>
      <c r="E10614" s="225"/>
      <c r="F10614" s="226">
        <f t="shared" si="3183"/>
        <v>0</v>
      </c>
      <c r="G10614" s="286">
        <f t="shared" si="3185"/>
        <v>0</v>
      </c>
    </row>
    <row r="10615" spans="1:123" s="229" customFormat="1" ht="24" customHeight="1" x14ac:dyDescent="0.2">
      <c r="A10615" s="224" t="str">
        <f t="shared" si="3181"/>
        <v/>
      </c>
      <c r="B10615" s="222" t="str">
        <f t="shared" si="3184"/>
        <v/>
      </c>
      <c r="C10615" s="223"/>
      <c r="D10615" s="224" t="str">
        <f t="shared" si="3182"/>
        <v/>
      </c>
      <c r="E10615" s="225"/>
      <c r="F10615" s="226">
        <f t="shared" si="3183"/>
        <v>0</v>
      </c>
      <c r="G10615" s="286">
        <f t="shared" si="3185"/>
        <v>0</v>
      </c>
    </row>
    <row r="10616" spans="1:123" s="229" customFormat="1" ht="24" customHeight="1" x14ac:dyDescent="0.2">
      <c r="A10616" s="224" t="str">
        <f t="shared" si="3181"/>
        <v/>
      </c>
      <c r="B10616" s="222" t="str">
        <f t="shared" si="3184"/>
        <v/>
      </c>
      <c r="C10616" s="223"/>
      <c r="D10616" s="224" t="str">
        <f t="shared" si="3182"/>
        <v/>
      </c>
      <c r="E10616" s="225"/>
      <c r="F10616" s="226">
        <f t="shared" si="3183"/>
        <v>0</v>
      </c>
      <c r="G10616" s="286">
        <f t="shared" si="3185"/>
        <v>0</v>
      </c>
    </row>
    <row r="10617" spans="1:123" s="229" customFormat="1" ht="24" customHeight="1" x14ac:dyDescent="0.2">
      <c r="A10617" s="224" t="str">
        <f t="shared" si="3181"/>
        <v/>
      </c>
      <c r="B10617" s="222" t="str">
        <f t="shared" si="3184"/>
        <v/>
      </c>
      <c r="C10617" s="223"/>
      <c r="D10617" s="224" t="str">
        <f t="shared" si="3182"/>
        <v/>
      </c>
      <c r="E10617" s="225"/>
      <c r="F10617" s="226">
        <f t="shared" si="3183"/>
        <v>0</v>
      </c>
      <c r="G10617" s="286">
        <f t="shared" si="3185"/>
        <v>0</v>
      </c>
    </row>
    <row r="10618" spans="1:123" s="229" customFormat="1" ht="24" customHeight="1" x14ac:dyDescent="0.2">
      <c r="A10618" s="224" t="str">
        <f t="shared" si="3181"/>
        <v/>
      </c>
      <c r="B10618" s="222" t="str">
        <f t="shared" si="3184"/>
        <v/>
      </c>
      <c r="C10618" s="223"/>
      <c r="D10618" s="224" t="str">
        <f t="shared" si="3182"/>
        <v/>
      </c>
      <c r="E10618" s="225"/>
      <c r="F10618" s="226">
        <f t="shared" si="3183"/>
        <v>0</v>
      </c>
      <c r="G10618" s="286">
        <f t="shared" si="3185"/>
        <v>0</v>
      </c>
    </row>
    <row r="10619" spans="1:123" s="229" customFormat="1" ht="24" customHeight="1" x14ac:dyDescent="0.2">
      <c r="A10619" s="224" t="str">
        <f t="shared" si="3181"/>
        <v/>
      </c>
      <c r="B10619" s="222" t="str">
        <f t="shared" si="3184"/>
        <v/>
      </c>
      <c r="C10619" s="223"/>
      <c r="D10619" s="224" t="str">
        <f t="shared" si="3182"/>
        <v/>
      </c>
      <c r="E10619" s="225"/>
      <c r="F10619" s="226">
        <f t="shared" si="3183"/>
        <v>0</v>
      </c>
      <c r="G10619" s="286">
        <f t="shared" si="3185"/>
        <v>0</v>
      </c>
    </row>
    <row r="10620" spans="1:123" s="229" customFormat="1" ht="24" customHeight="1" x14ac:dyDescent="0.2">
      <c r="A10620" s="224" t="str">
        <f t="shared" si="3181"/>
        <v/>
      </c>
      <c r="B10620" s="222" t="str">
        <f t="shared" si="3184"/>
        <v/>
      </c>
      <c r="C10620" s="223"/>
      <c r="D10620" s="224" t="str">
        <f t="shared" si="3182"/>
        <v/>
      </c>
      <c r="E10620" s="225"/>
      <c r="F10620" s="226">
        <f t="shared" si="3183"/>
        <v>0</v>
      </c>
      <c r="G10620" s="286">
        <f t="shared" si="3185"/>
        <v>0</v>
      </c>
    </row>
    <row r="10621" spans="1:123" s="229" customFormat="1" ht="24" customHeight="1" x14ac:dyDescent="0.2">
      <c r="A10621" s="224" t="str">
        <f t="shared" si="3181"/>
        <v/>
      </c>
      <c r="B10621" s="222" t="str">
        <f t="shared" si="3184"/>
        <v/>
      </c>
      <c r="C10621" s="223"/>
      <c r="D10621" s="224" t="str">
        <f t="shared" si="3182"/>
        <v/>
      </c>
      <c r="E10621" s="225"/>
      <c r="F10621" s="226">
        <f t="shared" si="3183"/>
        <v>0</v>
      </c>
      <c r="G10621" s="286">
        <f t="shared" si="3185"/>
        <v>0</v>
      </c>
    </row>
    <row r="10622" spans="1:123" s="229" customFormat="1" ht="24" customHeight="1" x14ac:dyDescent="0.2">
      <c r="A10622" s="224" t="str">
        <f t="shared" si="3181"/>
        <v/>
      </c>
      <c r="B10622" s="222" t="str">
        <f t="shared" si="3184"/>
        <v/>
      </c>
      <c r="C10622" s="223"/>
      <c r="D10622" s="224" t="str">
        <f t="shared" si="3182"/>
        <v/>
      </c>
      <c r="E10622" s="225"/>
      <c r="F10622" s="226">
        <f t="shared" si="3183"/>
        <v>0</v>
      </c>
      <c r="G10622" s="286">
        <f t="shared" si="3185"/>
        <v>0</v>
      </c>
    </row>
    <row r="10623" spans="1:123" s="229" customFormat="1" ht="24" customHeight="1" x14ac:dyDescent="0.2">
      <c r="A10623" s="224" t="str">
        <f t="shared" si="3181"/>
        <v/>
      </c>
      <c r="B10623" s="222" t="str">
        <f t="shared" si="3184"/>
        <v/>
      </c>
      <c r="C10623" s="223"/>
      <c r="D10623" s="224" t="str">
        <f t="shared" si="3182"/>
        <v/>
      </c>
      <c r="E10623" s="225"/>
      <c r="F10623" s="226">
        <f t="shared" si="3183"/>
        <v>0</v>
      </c>
      <c r="G10623" s="286">
        <f t="shared" si="3185"/>
        <v>0</v>
      </c>
    </row>
    <row r="10624" spans="1:123" s="229" customFormat="1" ht="24" customHeight="1" x14ac:dyDescent="0.2">
      <c r="A10624" s="224" t="str">
        <f t="shared" si="3181"/>
        <v/>
      </c>
      <c r="B10624" s="222" t="str">
        <f t="shared" si="3184"/>
        <v/>
      </c>
      <c r="C10624" s="223"/>
      <c r="D10624" s="224" t="str">
        <f t="shared" si="3182"/>
        <v/>
      </c>
      <c r="E10624" s="225"/>
      <c r="F10624" s="226">
        <f t="shared" si="3183"/>
        <v>0</v>
      </c>
      <c r="G10624" s="286">
        <f t="shared" si="3185"/>
        <v>0</v>
      </c>
    </row>
    <row r="10625" spans="1:7" s="229" customFormat="1" ht="24" customHeight="1" x14ac:dyDescent="0.2">
      <c r="A10625" s="224" t="str">
        <f t="shared" si="3181"/>
        <v/>
      </c>
      <c r="B10625" s="222" t="str">
        <f t="shared" si="3184"/>
        <v/>
      </c>
      <c r="C10625" s="223"/>
      <c r="D10625" s="224" t="str">
        <f t="shared" si="3182"/>
        <v/>
      </c>
      <c r="E10625" s="225"/>
      <c r="F10625" s="227">
        <f t="shared" si="3183"/>
        <v>0</v>
      </c>
      <c r="G10625" s="286">
        <f t="shared" si="3185"/>
        <v>0</v>
      </c>
    </row>
    <row r="10626" spans="1:7" ht="24" customHeight="1" x14ac:dyDescent="0.2">
      <c r="A10626" s="287"/>
      <c r="D10626" s="97"/>
      <c r="E10626" s="98"/>
      <c r="F10626" s="273" t="s">
        <v>31</v>
      </c>
      <c r="G10626" s="288">
        <f>SUBTOTAL(9,G10612:G10625)</f>
        <v>0</v>
      </c>
    </row>
    <row r="10627" spans="1:7" ht="24" customHeight="1" x14ac:dyDescent="0.2">
      <c r="A10627" s="287"/>
      <c r="C10627" s="107" t="s">
        <v>605</v>
      </c>
      <c r="D10627" s="97"/>
      <c r="E10627" s="98"/>
      <c r="G10627" s="289"/>
    </row>
    <row r="10628" spans="1:7" s="229" customFormat="1" ht="24" customHeight="1" x14ac:dyDescent="0.2">
      <c r="A10628" s="224" t="str">
        <f t="shared" ref="A10628:A10635" si="3186">IFERROR(VLOOKUP(C10628,Tabla_Insumos,4,FALSE),"")</f>
        <v/>
      </c>
      <c r="B10628" s="222">
        <f t="shared" ref="B10628:B10635" si="3187">IFERROR(VLOOKUP(A10628,Tabla_Indices,5,FALSE),"")</f>
        <v>0</v>
      </c>
      <c r="C10628" s="223"/>
      <c r="D10628" s="224" t="str">
        <f t="shared" ref="D10628:D10635" si="3188">IFERROR(VLOOKUP(C10628,Tabla_Insumos,2,FALSE),"")</f>
        <v/>
      </c>
      <c r="E10628" s="225"/>
      <c r="F10628" s="228">
        <f t="shared" ref="F10628:F10635" si="3189">IFERROR(VLOOKUP(C10628,Tabla_Insumos,3,FALSE),0)</f>
        <v>0</v>
      </c>
      <c r="G10628" s="286">
        <f>ROUND(E10628*F10628,2)</f>
        <v>0</v>
      </c>
    </row>
    <row r="10629" spans="1:7" s="229" customFormat="1" ht="24" customHeight="1" x14ac:dyDescent="0.2">
      <c r="A10629" s="224" t="str">
        <f t="shared" si="3186"/>
        <v/>
      </c>
      <c r="B10629" s="222">
        <f t="shared" si="3187"/>
        <v>0</v>
      </c>
      <c r="C10629" s="223"/>
      <c r="D10629" s="224" t="str">
        <f t="shared" si="3188"/>
        <v/>
      </c>
      <c r="E10629" s="225"/>
      <c r="F10629" s="228">
        <f t="shared" si="3189"/>
        <v>0</v>
      </c>
      <c r="G10629" s="286">
        <f>ROUND(E10629*F10629,2)</f>
        <v>0</v>
      </c>
    </row>
    <row r="10630" spans="1:7" s="229" customFormat="1" ht="24" customHeight="1" x14ac:dyDescent="0.2">
      <c r="A10630" s="224" t="str">
        <f t="shared" si="3186"/>
        <v/>
      </c>
      <c r="B10630" s="222">
        <f t="shared" si="3187"/>
        <v>0</v>
      </c>
      <c r="C10630" s="223"/>
      <c r="D10630" s="224" t="str">
        <f t="shared" si="3188"/>
        <v/>
      </c>
      <c r="E10630" s="225"/>
      <c r="F10630" s="228">
        <f t="shared" si="3189"/>
        <v>0</v>
      </c>
      <c r="G10630" s="286">
        <f t="shared" ref="G10630:G10635" si="3190">ROUND(E10630*F10630,2)</f>
        <v>0</v>
      </c>
    </row>
    <row r="10631" spans="1:7" s="229" customFormat="1" ht="24" customHeight="1" x14ac:dyDescent="0.2">
      <c r="A10631" s="224" t="str">
        <f t="shared" si="3186"/>
        <v/>
      </c>
      <c r="B10631" s="222">
        <f t="shared" si="3187"/>
        <v>0</v>
      </c>
      <c r="C10631" s="223"/>
      <c r="D10631" s="224" t="str">
        <f t="shared" si="3188"/>
        <v/>
      </c>
      <c r="E10631" s="225"/>
      <c r="F10631" s="228">
        <f t="shared" si="3189"/>
        <v>0</v>
      </c>
      <c r="G10631" s="286">
        <f t="shared" si="3190"/>
        <v>0</v>
      </c>
    </row>
    <row r="10632" spans="1:7" s="229" customFormat="1" ht="24" customHeight="1" x14ac:dyDescent="0.2">
      <c r="A10632" s="224" t="str">
        <f t="shared" si="3186"/>
        <v/>
      </c>
      <c r="B10632" s="222">
        <f t="shared" si="3187"/>
        <v>0</v>
      </c>
      <c r="C10632" s="223"/>
      <c r="D10632" s="224" t="str">
        <f t="shared" si="3188"/>
        <v/>
      </c>
      <c r="E10632" s="225"/>
      <c r="F10632" s="226">
        <f t="shared" si="3189"/>
        <v>0</v>
      </c>
      <c r="G10632" s="286">
        <f t="shared" si="3190"/>
        <v>0</v>
      </c>
    </row>
    <row r="10633" spans="1:7" s="229" customFormat="1" ht="24" customHeight="1" x14ac:dyDescent="0.2">
      <c r="A10633" s="224" t="str">
        <f t="shared" si="3186"/>
        <v/>
      </c>
      <c r="B10633" s="222">
        <f t="shared" si="3187"/>
        <v>0</v>
      </c>
      <c r="C10633" s="223"/>
      <c r="D10633" s="224" t="str">
        <f t="shared" si="3188"/>
        <v/>
      </c>
      <c r="E10633" s="225"/>
      <c r="F10633" s="226">
        <f t="shared" si="3189"/>
        <v>0</v>
      </c>
      <c r="G10633" s="286">
        <f t="shared" si="3190"/>
        <v>0</v>
      </c>
    </row>
    <row r="10634" spans="1:7" s="229" customFormat="1" ht="24" customHeight="1" x14ac:dyDescent="0.2">
      <c r="A10634" s="224" t="str">
        <f t="shared" si="3186"/>
        <v/>
      </c>
      <c r="B10634" s="222">
        <f t="shared" si="3187"/>
        <v>0</v>
      </c>
      <c r="C10634" s="223"/>
      <c r="D10634" s="224" t="str">
        <f t="shared" si="3188"/>
        <v/>
      </c>
      <c r="E10634" s="225"/>
      <c r="F10634" s="226">
        <f t="shared" si="3189"/>
        <v>0</v>
      </c>
      <c r="G10634" s="286">
        <f t="shared" si="3190"/>
        <v>0</v>
      </c>
    </row>
    <row r="10635" spans="1:7" s="229" customFormat="1" ht="24" customHeight="1" x14ac:dyDescent="0.2">
      <c r="A10635" s="224" t="str">
        <f t="shared" si="3186"/>
        <v/>
      </c>
      <c r="B10635" s="222">
        <f t="shared" si="3187"/>
        <v>0</v>
      </c>
      <c r="C10635" s="223"/>
      <c r="D10635" s="224" t="str">
        <f t="shared" si="3188"/>
        <v/>
      </c>
      <c r="E10635" s="225"/>
      <c r="F10635" s="226">
        <f t="shared" si="3189"/>
        <v>0</v>
      </c>
      <c r="G10635" s="286">
        <f t="shared" si="3190"/>
        <v>0</v>
      </c>
    </row>
    <row r="10636" spans="1:7" ht="24" customHeight="1" x14ac:dyDescent="0.2">
      <c r="A10636" s="287"/>
      <c r="D10636" s="97"/>
      <c r="E10636" s="98"/>
      <c r="F10636" s="273" t="s">
        <v>32</v>
      </c>
      <c r="G10636" s="288">
        <f>SUBTOTAL(9,G10628:G10635)</f>
        <v>0</v>
      </c>
    </row>
    <row r="10637" spans="1:7" ht="24" customHeight="1" x14ac:dyDescent="0.2">
      <c r="A10637" s="287"/>
      <c r="C10637" s="107" t="s">
        <v>606</v>
      </c>
      <c r="D10637" s="97"/>
      <c r="E10637" s="98"/>
      <c r="G10637" s="289"/>
    </row>
    <row r="10638" spans="1:7" s="229" customFormat="1" ht="24" customHeight="1" x14ac:dyDescent="0.2">
      <c r="A10638" s="224" t="str">
        <f t="shared" ref="A10638:A10646" si="3191">IFERROR(VLOOKUP(C10638,Tabla_Insumos,4,FALSE),"")</f>
        <v/>
      </c>
      <c r="B10638" s="222" t="str">
        <f t="shared" ref="B10638:B10646" si="3192">IFERROR(VLOOKUP(C10638,Tabla_Insumos,5,FALSE),"")</f>
        <v/>
      </c>
      <c r="C10638" s="223"/>
      <c r="D10638" s="224" t="str">
        <f t="shared" ref="D10638:D10646" si="3193">IFERROR(VLOOKUP(C10638,Tabla_Insumos,2,FALSE),"")</f>
        <v/>
      </c>
      <c r="E10638" s="225"/>
      <c r="F10638" s="226">
        <f t="shared" ref="F10638:F10646" si="3194">IFERROR(VLOOKUP(C10638,Tabla_Insumos,3,FALSE),0)</f>
        <v>0</v>
      </c>
      <c r="G10638" s="286">
        <f t="shared" ref="G10638:G10646" si="3195">ROUND(E10638*F10638,2)</f>
        <v>0</v>
      </c>
    </row>
    <row r="10639" spans="1:7" s="229" customFormat="1" ht="24" customHeight="1" x14ac:dyDescent="0.2">
      <c r="A10639" s="224" t="str">
        <f t="shared" si="3191"/>
        <v/>
      </c>
      <c r="B10639" s="222" t="str">
        <f t="shared" si="3192"/>
        <v/>
      </c>
      <c r="C10639" s="223"/>
      <c r="D10639" s="224" t="str">
        <f t="shared" si="3193"/>
        <v/>
      </c>
      <c r="E10639" s="225"/>
      <c r="F10639" s="226">
        <f t="shared" si="3194"/>
        <v>0</v>
      </c>
      <c r="G10639" s="286">
        <f t="shared" si="3195"/>
        <v>0</v>
      </c>
    </row>
    <row r="10640" spans="1:7" s="229" customFormat="1" ht="24" customHeight="1" x14ac:dyDescent="0.2">
      <c r="A10640" s="224" t="str">
        <f t="shared" si="3191"/>
        <v/>
      </c>
      <c r="B10640" s="222" t="str">
        <f t="shared" si="3192"/>
        <v/>
      </c>
      <c r="C10640" s="223"/>
      <c r="D10640" s="224" t="str">
        <f t="shared" si="3193"/>
        <v/>
      </c>
      <c r="E10640" s="225"/>
      <c r="F10640" s="226">
        <f t="shared" si="3194"/>
        <v>0</v>
      </c>
      <c r="G10640" s="286">
        <f t="shared" si="3195"/>
        <v>0</v>
      </c>
    </row>
    <row r="10641" spans="1:7" s="229" customFormat="1" ht="24" customHeight="1" x14ac:dyDescent="0.2">
      <c r="A10641" s="224" t="str">
        <f t="shared" si="3191"/>
        <v/>
      </c>
      <c r="B10641" s="222" t="str">
        <f t="shared" si="3192"/>
        <v/>
      </c>
      <c r="C10641" s="223"/>
      <c r="D10641" s="224" t="str">
        <f t="shared" si="3193"/>
        <v/>
      </c>
      <c r="E10641" s="225"/>
      <c r="F10641" s="226">
        <f t="shared" si="3194"/>
        <v>0</v>
      </c>
      <c r="G10641" s="286">
        <f t="shared" si="3195"/>
        <v>0</v>
      </c>
    </row>
    <row r="10642" spans="1:7" s="229" customFormat="1" ht="24" customHeight="1" x14ac:dyDescent="0.2">
      <c r="A10642" s="224" t="str">
        <f t="shared" si="3191"/>
        <v/>
      </c>
      <c r="B10642" s="222" t="str">
        <f t="shared" si="3192"/>
        <v/>
      </c>
      <c r="C10642" s="223"/>
      <c r="D10642" s="224" t="str">
        <f t="shared" si="3193"/>
        <v/>
      </c>
      <c r="E10642" s="225"/>
      <c r="F10642" s="226">
        <f t="shared" si="3194"/>
        <v>0</v>
      </c>
      <c r="G10642" s="286">
        <f t="shared" si="3195"/>
        <v>0</v>
      </c>
    </row>
    <row r="10643" spans="1:7" s="229" customFormat="1" ht="24" customHeight="1" x14ac:dyDescent="0.2">
      <c r="A10643" s="224" t="str">
        <f t="shared" si="3191"/>
        <v/>
      </c>
      <c r="B10643" s="222" t="str">
        <f t="shared" si="3192"/>
        <v/>
      </c>
      <c r="C10643" s="223"/>
      <c r="D10643" s="224" t="str">
        <f t="shared" si="3193"/>
        <v/>
      </c>
      <c r="E10643" s="225"/>
      <c r="F10643" s="226">
        <f t="shared" si="3194"/>
        <v>0</v>
      </c>
      <c r="G10643" s="286">
        <f t="shared" si="3195"/>
        <v>0</v>
      </c>
    </row>
    <row r="10644" spans="1:7" s="229" customFormat="1" ht="24" customHeight="1" x14ac:dyDescent="0.2">
      <c r="A10644" s="224" t="str">
        <f t="shared" si="3191"/>
        <v/>
      </c>
      <c r="B10644" s="222" t="str">
        <f t="shared" si="3192"/>
        <v/>
      </c>
      <c r="C10644" s="223"/>
      <c r="D10644" s="224" t="str">
        <f t="shared" si="3193"/>
        <v/>
      </c>
      <c r="E10644" s="225"/>
      <c r="F10644" s="226">
        <f t="shared" si="3194"/>
        <v>0</v>
      </c>
      <c r="G10644" s="286">
        <f t="shared" si="3195"/>
        <v>0</v>
      </c>
    </row>
    <row r="10645" spans="1:7" s="229" customFormat="1" ht="24" customHeight="1" x14ac:dyDescent="0.2">
      <c r="A10645" s="224" t="str">
        <f t="shared" si="3191"/>
        <v/>
      </c>
      <c r="B10645" s="222" t="str">
        <f t="shared" si="3192"/>
        <v/>
      </c>
      <c r="C10645" s="223"/>
      <c r="D10645" s="224" t="str">
        <f t="shared" si="3193"/>
        <v/>
      </c>
      <c r="E10645" s="225"/>
      <c r="F10645" s="226">
        <f t="shared" si="3194"/>
        <v>0</v>
      </c>
      <c r="G10645" s="286">
        <f t="shared" si="3195"/>
        <v>0</v>
      </c>
    </row>
    <row r="10646" spans="1:7" s="229" customFormat="1" ht="24" customHeight="1" x14ac:dyDescent="0.2">
      <c r="A10646" s="224" t="str">
        <f t="shared" si="3191"/>
        <v/>
      </c>
      <c r="B10646" s="222" t="str">
        <f t="shared" si="3192"/>
        <v/>
      </c>
      <c r="C10646" s="223"/>
      <c r="D10646" s="224" t="str">
        <f t="shared" si="3193"/>
        <v/>
      </c>
      <c r="E10646" s="225"/>
      <c r="F10646" s="226">
        <f t="shared" si="3194"/>
        <v>0</v>
      </c>
      <c r="G10646" s="286">
        <f t="shared" si="3195"/>
        <v>0</v>
      </c>
    </row>
    <row r="10647" spans="1:7" ht="24" customHeight="1" x14ac:dyDescent="0.2">
      <c r="A10647" s="290"/>
      <c r="B10647" s="97"/>
      <c r="D10647" s="97"/>
      <c r="E10647" s="98"/>
      <c r="F10647" s="273" t="s">
        <v>33</v>
      </c>
      <c r="G10647" s="288">
        <f>SUBTOTAL(9,G10638:G10646)</f>
        <v>0</v>
      </c>
    </row>
    <row r="10648" spans="1:7" ht="24" customHeight="1" x14ac:dyDescent="0.2">
      <c r="A10648" s="291"/>
      <c r="B10648" s="97"/>
      <c r="D10648" s="97"/>
      <c r="E10648" s="98"/>
      <c r="G10648" s="289"/>
    </row>
    <row r="10649" spans="1:7" ht="24" customHeight="1" x14ac:dyDescent="0.2">
      <c r="A10649" s="292" t="str">
        <f>B10607</f>
        <v/>
      </c>
      <c r="B10649" s="293" t="str">
        <f>C10607</f>
        <v/>
      </c>
      <c r="C10649" s="104"/>
      <c r="D10649" s="104" t="s">
        <v>34</v>
      </c>
      <c r="E10649" s="105"/>
      <c r="F10649" s="295" t="s">
        <v>35</v>
      </c>
      <c r="G10649" s="294">
        <f>SUBTOTAL(9,G10612:G10648)</f>
        <v>0</v>
      </c>
    </row>
    <row r="10651" spans="1:7" ht="24" customHeight="1" x14ac:dyDescent="0.2">
      <c r="A10651" s="274" t="s">
        <v>37</v>
      </c>
      <c r="B10651" s="275"/>
      <c r="C10651" s="275"/>
      <c r="D10651" s="275"/>
      <c r="E10651" s="275"/>
      <c r="F10651" s="275"/>
      <c r="G10651" s="276"/>
    </row>
    <row r="10652" spans="1:7" ht="24" customHeight="1" x14ac:dyDescent="0.2">
      <c r="A10652" s="277" t="s">
        <v>602</v>
      </c>
      <c r="B10652" s="93" t="str">
        <f>Comitente</f>
        <v>DIRECCION PROVINCIAL DE ESPACIOS VERDES</v>
      </c>
      <c r="C10652" s="89"/>
      <c r="D10652" s="94"/>
      <c r="E10652" s="94"/>
      <c r="F10652" s="95"/>
      <c r="G10652" s="278"/>
    </row>
    <row r="10653" spans="1:7" ht="24" customHeight="1" x14ac:dyDescent="0.2">
      <c r="A10653" s="277" t="s">
        <v>603</v>
      </c>
      <c r="B10653" s="93">
        <f>Contratista</f>
        <v>0</v>
      </c>
      <c r="C10653" s="90"/>
      <c r="D10653" s="90"/>
      <c r="E10653" s="90"/>
      <c r="F10653" s="96"/>
      <c r="G10653" s="279"/>
    </row>
    <row r="10654" spans="1:7" ht="24" customHeight="1" x14ac:dyDescent="0.2">
      <c r="A10654" s="277" t="s">
        <v>24</v>
      </c>
      <c r="B10654" s="93" t="str">
        <f>Obra</f>
        <v>EXTRACCION DE MANGRULLO EXISTENTE, PROVISION DE NUEVO MANGRULLO Y REFUNCIONALIZACION DE JUEGOS DE NIÑOS EN PARQUE DE MAYO</v>
      </c>
      <c r="C10654" s="90"/>
      <c r="D10654" s="90"/>
      <c r="E10654" s="90"/>
      <c r="F10654" s="96" t="s">
        <v>38</v>
      </c>
      <c r="G10654" s="280">
        <f>Fecha_Base</f>
        <v>44865</v>
      </c>
    </row>
    <row r="10655" spans="1:7" ht="24" customHeight="1" x14ac:dyDescent="0.2">
      <c r="A10655" s="281" t="s">
        <v>601</v>
      </c>
      <c r="B10655" s="91" t="str">
        <f>Ubicación</f>
        <v>CAPITAL</v>
      </c>
      <c r="C10655" s="91"/>
      <c r="D10655" s="97"/>
      <c r="E10655" s="98"/>
      <c r="G10655" s="282"/>
    </row>
    <row r="10656" spans="1:7" ht="24" customHeight="1" x14ac:dyDescent="0.2">
      <c r="A10656" s="281" t="s">
        <v>39</v>
      </c>
      <c r="B10656" s="100" t="str">
        <f>IFERROR(VALUE(LEFT(B10657,FIND(".",B10657)-1)),"")</f>
        <v/>
      </c>
      <c r="C10656" s="92" t="str">
        <f>IFERROR(VLOOKUP(B10656,Tabla_CyP,2,FALSE),"")</f>
        <v/>
      </c>
      <c r="E10656" s="98"/>
      <c r="G10656" s="282"/>
    </row>
    <row r="10657" spans="1:123" ht="24" customHeight="1" x14ac:dyDescent="0.2">
      <c r="A10657" s="281" t="s">
        <v>25</v>
      </c>
      <c r="B10657" s="101" t="str">
        <f>IFERROR(VLOOKUP(COUNTIF($A$1:A10657,"ANALISIS DE PRECIOS"),Tabla_NumeroItem,2,FALSE),"")</f>
        <v/>
      </c>
      <c r="C10657" s="92" t="str">
        <f>IFERROR(VLOOKUP(B10657,Tabla_CyP,2,FALSE),"")</f>
        <v/>
      </c>
      <c r="D10657" s="97"/>
      <c r="E10657" s="98"/>
      <c r="F10657" s="96" t="s">
        <v>26</v>
      </c>
      <c r="G10657" s="283" t="str">
        <f>IFERROR(VLOOKUP(B10657,Tabla_CyP,4,FALSE),"")</f>
        <v/>
      </c>
    </row>
    <row r="10658" spans="1:123" ht="24" customHeight="1" x14ac:dyDescent="0.2">
      <c r="A10658" s="281"/>
      <c r="B10658" s="91"/>
      <c r="D10658" s="97"/>
      <c r="E10658" s="98"/>
      <c r="G10658" s="282"/>
    </row>
    <row r="10659" spans="1:123" ht="24" customHeight="1" x14ac:dyDescent="0.2">
      <c r="A10659" s="334" t="s">
        <v>507</v>
      </c>
      <c r="B10659" s="335"/>
      <c r="C10659" s="336" t="s">
        <v>0</v>
      </c>
      <c r="D10659" s="336" t="s">
        <v>27</v>
      </c>
      <c r="E10659" s="338" t="s">
        <v>28</v>
      </c>
      <c r="F10659" s="340" t="s">
        <v>29</v>
      </c>
      <c r="G10659" s="340" t="s">
        <v>30</v>
      </c>
    </row>
    <row r="10660" spans="1:123" s="97" customFormat="1" ht="24" customHeight="1" x14ac:dyDescent="0.2">
      <c r="A10660" s="102" t="s">
        <v>508</v>
      </c>
      <c r="B10660" s="102" t="s">
        <v>509</v>
      </c>
      <c r="C10660" s="337"/>
      <c r="D10660" s="337"/>
      <c r="E10660" s="339"/>
      <c r="F10660" s="341"/>
      <c r="G10660" s="341"/>
      <c r="H10660" s="230"/>
      <c r="I10660" s="230"/>
      <c r="J10660" s="230"/>
      <c r="K10660" s="230"/>
      <c r="L10660" s="230"/>
      <c r="M10660" s="230"/>
      <c r="N10660" s="230"/>
      <c r="O10660" s="230"/>
      <c r="P10660" s="230"/>
      <c r="Q10660" s="230"/>
      <c r="R10660" s="230"/>
      <c r="S10660" s="230"/>
      <c r="T10660" s="230"/>
      <c r="U10660" s="230"/>
      <c r="V10660" s="230"/>
      <c r="W10660" s="230"/>
      <c r="X10660" s="230"/>
      <c r="Y10660" s="230"/>
      <c r="Z10660" s="230"/>
      <c r="AA10660" s="230"/>
      <c r="AB10660" s="230"/>
      <c r="AC10660" s="230"/>
      <c r="AD10660" s="230"/>
      <c r="AE10660" s="230"/>
      <c r="AF10660" s="230"/>
      <c r="AG10660" s="230"/>
      <c r="AH10660" s="230"/>
      <c r="AI10660" s="230"/>
      <c r="AJ10660" s="230"/>
      <c r="AK10660" s="230"/>
      <c r="AL10660" s="230"/>
      <c r="AM10660" s="230"/>
      <c r="AN10660" s="230"/>
      <c r="AO10660" s="230"/>
      <c r="AP10660" s="230"/>
      <c r="AQ10660" s="230"/>
      <c r="AR10660" s="230"/>
      <c r="AS10660" s="230"/>
      <c r="AT10660" s="230"/>
      <c r="AU10660" s="230"/>
      <c r="AV10660" s="230"/>
      <c r="AW10660" s="230"/>
      <c r="AX10660" s="230"/>
      <c r="AY10660" s="230"/>
      <c r="AZ10660" s="230"/>
      <c r="BA10660" s="230"/>
      <c r="BB10660" s="230"/>
      <c r="BC10660" s="230"/>
      <c r="BD10660" s="230"/>
      <c r="BE10660" s="230"/>
      <c r="BF10660" s="230"/>
      <c r="BG10660" s="230"/>
      <c r="BH10660" s="230"/>
      <c r="BI10660" s="230"/>
      <c r="BJ10660" s="230"/>
      <c r="BK10660" s="230"/>
      <c r="BL10660" s="230"/>
      <c r="BM10660" s="230"/>
      <c r="BN10660" s="230"/>
      <c r="BO10660" s="230"/>
      <c r="BP10660" s="230"/>
      <c r="BQ10660" s="230"/>
      <c r="BR10660" s="230"/>
      <c r="BS10660" s="230"/>
      <c r="BT10660" s="230"/>
      <c r="BU10660" s="230"/>
      <c r="BV10660" s="230"/>
      <c r="BW10660" s="230"/>
      <c r="BX10660" s="230"/>
      <c r="BY10660" s="230"/>
      <c r="BZ10660" s="230"/>
      <c r="CA10660" s="230"/>
      <c r="CB10660" s="230"/>
      <c r="CC10660" s="230"/>
      <c r="CD10660" s="230"/>
      <c r="CE10660" s="230"/>
      <c r="CF10660" s="230"/>
      <c r="CG10660" s="230"/>
      <c r="CH10660" s="230"/>
      <c r="CI10660" s="230"/>
      <c r="CJ10660" s="230"/>
      <c r="CK10660" s="230"/>
      <c r="CL10660" s="230"/>
      <c r="CM10660" s="230"/>
      <c r="CN10660" s="230"/>
      <c r="CO10660" s="230"/>
      <c r="CP10660" s="230"/>
      <c r="CQ10660" s="230"/>
      <c r="CR10660" s="230"/>
      <c r="CS10660" s="230"/>
      <c r="CT10660" s="230"/>
      <c r="CU10660" s="230"/>
      <c r="CV10660" s="230"/>
      <c r="CW10660" s="230"/>
      <c r="CX10660" s="230"/>
      <c r="CY10660" s="230"/>
      <c r="CZ10660" s="230"/>
      <c r="DA10660" s="230"/>
      <c r="DB10660" s="230"/>
      <c r="DC10660" s="230"/>
      <c r="DD10660" s="230"/>
      <c r="DE10660" s="230"/>
      <c r="DF10660" s="230"/>
      <c r="DG10660" s="230"/>
      <c r="DH10660" s="230"/>
      <c r="DI10660" s="230"/>
      <c r="DJ10660" s="230"/>
      <c r="DK10660" s="230"/>
      <c r="DL10660" s="230"/>
      <c r="DM10660" s="230"/>
      <c r="DN10660" s="230"/>
      <c r="DO10660" s="230"/>
      <c r="DP10660" s="230"/>
      <c r="DQ10660" s="230"/>
      <c r="DR10660" s="230"/>
      <c r="DS10660" s="230"/>
    </row>
    <row r="10661" spans="1:123" ht="24" customHeight="1" x14ac:dyDescent="0.2">
      <c r="A10661" s="284"/>
      <c r="B10661" s="103"/>
      <c r="C10661" s="143" t="s">
        <v>604</v>
      </c>
      <c r="D10661" s="104"/>
      <c r="E10661" s="105"/>
      <c r="F10661" s="106"/>
      <c r="G10661" s="285"/>
    </row>
    <row r="10662" spans="1:123" s="229" customFormat="1" ht="24" customHeight="1" x14ac:dyDescent="0.2">
      <c r="A10662" s="224" t="str">
        <f t="shared" ref="A10662:A10675" si="3196">IFERROR(VLOOKUP(C10662,Tabla_Insumos,4,FALSE),"")</f>
        <v/>
      </c>
      <c r="B10662" s="222" t="str">
        <f>IFERROR(VLOOKUP(C10662,Tabla_Insumos,5,FALSE),"")</f>
        <v/>
      </c>
      <c r="C10662" s="223"/>
      <c r="D10662" s="224" t="str">
        <f t="shared" ref="D10662:D10675" si="3197">IFERROR(VLOOKUP(C10662,Tabla_Insumos,2,FALSE),"")</f>
        <v/>
      </c>
      <c r="E10662" s="225"/>
      <c r="F10662" s="226">
        <f t="shared" ref="F10662:F10675" si="3198">IFERROR(VLOOKUP(C10662,Tabla_Insumos,3,FALSE),0)</f>
        <v>0</v>
      </c>
      <c r="G10662" s="286">
        <f>ROUND(E10662*F10662,2)</f>
        <v>0</v>
      </c>
    </row>
    <row r="10663" spans="1:123" s="229" customFormat="1" ht="24" customHeight="1" x14ac:dyDescent="0.2">
      <c r="A10663" s="224" t="str">
        <f t="shared" si="3196"/>
        <v/>
      </c>
      <c r="B10663" s="222" t="str">
        <f t="shared" ref="B10663:B10675" si="3199">IFERROR(VLOOKUP(C10663,Tabla_Insumos,5,FALSE),"")</f>
        <v/>
      </c>
      <c r="C10663" s="223"/>
      <c r="D10663" s="224" t="str">
        <f t="shared" si="3197"/>
        <v/>
      </c>
      <c r="E10663" s="225"/>
      <c r="F10663" s="226">
        <f t="shared" si="3198"/>
        <v>0</v>
      </c>
      <c r="G10663" s="286">
        <f t="shared" ref="G10663:G10675" si="3200">ROUND(E10663*F10663,2)</f>
        <v>0</v>
      </c>
    </row>
    <row r="10664" spans="1:123" s="229" customFormat="1" ht="24" customHeight="1" x14ac:dyDescent="0.2">
      <c r="A10664" s="224" t="str">
        <f t="shared" si="3196"/>
        <v/>
      </c>
      <c r="B10664" s="222" t="str">
        <f t="shared" si="3199"/>
        <v/>
      </c>
      <c r="C10664" s="223"/>
      <c r="D10664" s="224" t="str">
        <f t="shared" si="3197"/>
        <v/>
      </c>
      <c r="E10664" s="225"/>
      <c r="F10664" s="226">
        <f t="shared" si="3198"/>
        <v>0</v>
      </c>
      <c r="G10664" s="286">
        <f t="shared" si="3200"/>
        <v>0</v>
      </c>
    </row>
    <row r="10665" spans="1:123" s="229" customFormat="1" ht="24" customHeight="1" x14ac:dyDescent="0.2">
      <c r="A10665" s="224" t="str">
        <f t="shared" si="3196"/>
        <v/>
      </c>
      <c r="B10665" s="222" t="str">
        <f t="shared" si="3199"/>
        <v/>
      </c>
      <c r="C10665" s="223"/>
      <c r="D10665" s="224" t="str">
        <f t="shared" si="3197"/>
        <v/>
      </c>
      <c r="E10665" s="225"/>
      <c r="F10665" s="226">
        <f t="shared" si="3198"/>
        <v>0</v>
      </c>
      <c r="G10665" s="286">
        <f t="shared" si="3200"/>
        <v>0</v>
      </c>
    </row>
    <row r="10666" spans="1:123" s="229" customFormat="1" ht="24" customHeight="1" x14ac:dyDescent="0.2">
      <c r="A10666" s="224" t="str">
        <f t="shared" si="3196"/>
        <v/>
      </c>
      <c r="B10666" s="222" t="str">
        <f t="shared" si="3199"/>
        <v/>
      </c>
      <c r="C10666" s="223"/>
      <c r="D10666" s="224" t="str">
        <f t="shared" si="3197"/>
        <v/>
      </c>
      <c r="E10666" s="225"/>
      <c r="F10666" s="226">
        <f t="shared" si="3198"/>
        <v>0</v>
      </c>
      <c r="G10666" s="286">
        <f t="shared" si="3200"/>
        <v>0</v>
      </c>
    </row>
    <row r="10667" spans="1:123" s="229" customFormat="1" ht="24" customHeight="1" x14ac:dyDescent="0.2">
      <c r="A10667" s="224" t="str">
        <f t="shared" si="3196"/>
        <v/>
      </c>
      <c r="B10667" s="222" t="str">
        <f t="shared" si="3199"/>
        <v/>
      </c>
      <c r="C10667" s="223"/>
      <c r="D10667" s="224" t="str">
        <f t="shared" si="3197"/>
        <v/>
      </c>
      <c r="E10667" s="225"/>
      <c r="F10667" s="226">
        <f t="shared" si="3198"/>
        <v>0</v>
      </c>
      <c r="G10667" s="286">
        <f t="shared" si="3200"/>
        <v>0</v>
      </c>
    </row>
    <row r="10668" spans="1:123" s="229" customFormat="1" ht="24" customHeight="1" x14ac:dyDescent="0.2">
      <c r="A10668" s="224" t="str">
        <f t="shared" si="3196"/>
        <v/>
      </c>
      <c r="B10668" s="222" t="str">
        <f t="shared" si="3199"/>
        <v/>
      </c>
      <c r="C10668" s="223"/>
      <c r="D10668" s="224" t="str">
        <f t="shared" si="3197"/>
        <v/>
      </c>
      <c r="E10668" s="225"/>
      <c r="F10668" s="226">
        <f t="shared" si="3198"/>
        <v>0</v>
      </c>
      <c r="G10668" s="286">
        <f t="shared" si="3200"/>
        <v>0</v>
      </c>
    </row>
    <row r="10669" spans="1:123" s="229" customFormat="1" ht="24" customHeight="1" x14ac:dyDescent="0.2">
      <c r="A10669" s="224" t="str">
        <f t="shared" si="3196"/>
        <v/>
      </c>
      <c r="B10669" s="222" t="str">
        <f t="shared" si="3199"/>
        <v/>
      </c>
      <c r="C10669" s="223"/>
      <c r="D10669" s="224" t="str">
        <f t="shared" si="3197"/>
        <v/>
      </c>
      <c r="E10669" s="225"/>
      <c r="F10669" s="226">
        <f t="shared" si="3198"/>
        <v>0</v>
      </c>
      <c r="G10669" s="286">
        <f t="shared" si="3200"/>
        <v>0</v>
      </c>
    </row>
    <row r="10670" spans="1:123" s="229" customFormat="1" ht="24" customHeight="1" x14ac:dyDescent="0.2">
      <c r="A10670" s="224" t="str">
        <f t="shared" si="3196"/>
        <v/>
      </c>
      <c r="B10670" s="222" t="str">
        <f t="shared" si="3199"/>
        <v/>
      </c>
      <c r="C10670" s="223"/>
      <c r="D10670" s="224" t="str">
        <f t="shared" si="3197"/>
        <v/>
      </c>
      <c r="E10670" s="225"/>
      <c r="F10670" s="226">
        <f t="shared" si="3198"/>
        <v>0</v>
      </c>
      <c r="G10670" s="286">
        <f t="shared" si="3200"/>
        <v>0</v>
      </c>
    </row>
    <row r="10671" spans="1:123" s="229" customFormat="1" ht="24" customHeight="1" x14ac:dyDescent="0.2">
      <c r="A10671" s="224" t="str">
        <f t="shared" si="3196"/>
        <v/>
      </c>
      <c r="B10671" s="222" t="str">
        <f t="shared" si="3199"/>
        <v/>
      </c>
      <c r="C10671" s="223"/>
      <c r="D10671" s="224" t="str">
        <f t="shared" si="3197"/>
        <v/>
      </c>
      <c r="E10671" s="225"/>
      <c r="F10671" s="226">
        <f t="shared" si="3198"/>
        <v>0</v>
      </c>
      <c r="G10671" s="286">
        <f t="shared" si="3200"/>
        <v>0</v>
      </c>
    </row>
    <row r="10672" spans="1:123" s="229" customFormat="1" ht="24" customHeight="1" x14ac:dyDescent="0.2">
      <c r="A10672" s="224" t="str">
        <f t="shared" si="3196"/>
        <v/>
      </c>
      <c r="B10672" s="222" t="str">
        <f t="shared" si="3199"/>
        <v/>
      </c>
      <c r="C10672" s="223"/>
      <c r="D10672" s="224" t="str">
        <f t="shared" si="3197"/>
        <v/>
      </c>
      <c r="E10672" s="225"/>
      <c r="F10672" s="226">
        <f t="shared" si="3198"/>
        <v>0</v>
      </c>
      <c r="G10672" s="286">
        <f t="shared" si="3200"/>
        <v>0</v>
      </c>
    </row>
    <row r="10673" spans="1:7" s="229" customFormat="1" ht="24" customHeight="1" x14ac:dyDescent="0.2">
      <c r="A10673" s="224" t="str">
        <f t="shared" si="3196"/>
        <v/>
      </c>
      <c r="B10673" s="222" t="str">
        <f t="shared" si="3199"/>
        <v/>
      </c>
      <c r="C10673" s="223"/>
      <c r="D10673" s="224" t="str">
        <f t="shared" si="3197"/>
        <v/>
      </c>
      <c r="E10673" s="225"/>
      <c r="F10673" s="226">
        <f t="shared" si="3198"/>
        <v>0</v>
      </c>
      <c r="G10673" s="286">
        <f t="shared" si="3200"/>
        <v>0</v>
      </c>
    </row>
    <row r="10674" spans="1:7" s="229" customFormat="1" ht="24" customHeight="1" x14ac:dyDescent="0.2">
      <c r="A10674" s="224" t="str">
        <f t="shared" si="3196"/>
        <v/>
      </c>
      <c r="B10674" s="222" t="str">
        <f t="shared" si="3199"/>
        <v/>
      </c>
      <c r="C10674" s="223"/>
      <c r="D10674" s="224" t="str">
        <f t="shared" si="3197"/>
        <v/>
      </c>
      <c r="E10674" s="225"/>
      <c r="F10674" s="226">
        <f t="shared" si="3198"/>
        <v>0</v>
      </c>
      <c r="G10674" s="286">
        <f t="shared" si="3200"/>
        <v>0</v>
      </c>
    </row>
    <row r="10675" spans="1:7" s="229" customFormat="1" ht="24" customHeight="1" x14ac:dyDescent="0.2">
      <c r="A10675" s="224" t="str">
        <f t="shared" si="3196"/>
        <v/>
      </c>
      <c r="B10675" s="222" t="str">
        <f t="shared" si="3199"/>
        <v/>
      </c>
      <c r="C10675" s="223"/>
      <c r="D10675" s="224" t="str">
        <f t="shared" si="3197"/>
        <v/>
      </c>
      <c r="E10675" s="225"/>
      <c r="F10675" s="227">
        <f t="shared" si="3198"/>
        <v>0</v>
      </c>
      <c r="G10675" s="286">
        <f t="shared" si="3200"/>
        <v>0</v>
      </c>
    </row>
    <row r="10676" spans="1:7" ht="24" customHeight="1" x14ac:dyDescent="0.2">
      <c r="A10676" s="287"/>
      <c r="D10676" s="97"/>
      <c r="E10676" s="98"/>
      <c r="F10676" s="273" t="s">
        <v>31</v>
      </c>
      <c r="G10676" s="288">
        <f>SUBTOTAL(9,G10662:G10675)</f>
        <v>0</v>
      </c>
    </row>
    <row r="10677" spans="1:7" ht="24" customHeight="1" x14ac:dyDescent="0.2">
      <c r="A10677" s="287"/>
      <c r="C10677" s="107" t="s">
        <v>605</v>
      </c>
      <c r="D10677" s="97"/>
      <c r="E10677" s="98"/>
      <c r="G10677" s="289"/>
    </row>
    <row r="10678" spans="1:7" s="229" customFormat="1" ht="24" customHeight="1" x14ac:dyDescent="0.2">
      <c r="A10678" s="224" t="str">
        <f t="shared" ref="A10678:A10685" si="3201">IFERROR(VLOOKUP(C10678,Tabla_Insumos,4,FALSE),"")</f>
        <v/>
      </c>
      <c r="B10678" s="222">
        <f t="shared" ref="B10678:B10685" si="3202">IFERROR(VLOOKUP(A10678,Tabla_Indices,5,FALSE),"")</f>
        <v>0</v>
      </c>
      <c r="C10678" s="223"/>
      <c r="D10678" s="224" t="str">
        <f t="shared" ref="D10678:D10685" si="3203">IFERROR(VLOOKUP(C10678,Tabla_Insumos,2,FALSE),"")</f>
        <v/>
      </c>
      <c r="E10678" s="225"/>
      <c r="F10678" s="228">
        <f t="shared" ref="F10678:F10685" si="3204">IFERROR(VLOOKUP(C10678,Tabla_Insumos,3,FALSE),0)</f>
        <v>0</v>
      </c>
      <c r="G10678" s="286">
        <f>ROUND(E10678*F10678,2)</f>
        <v>0</v>
      </c>
    </row>
    <row r="10679" spans="1:7" s="229" customFormat="1" ht="24" customHeight="1" x14ac:dyDescent="0.2">
      <c r="A10679" s="224" t="str">
        <f t="shared" si="3201"/>
        <v/>
      </c>
      <c r="B10679" s="222">
        <f t="shared" si="3202"/>
        <v>0</v>
      </c>
      <c r="C10679" s="223"/>
      <c r="D10679" s="224" t="str">
        <f t="shared" si="3203"/>
        <v/>
      </c>
      <c r="E10679" s="225"/>
      <c r="F10679" s="228">
        <f t="shared" si="3204"/>
        <v>0</v>
      </c>
      <c r="G10679" s="286">
        <f>ROUND(E10679*F10679,2)</f>
        <v>0</v>
      </c>
    </row>
    <row r="10680" spans="1:7" s="229" customFormat="1" ht="24" customHeight="1" x14ac:dyDescent="0.2">
      <c r="A10680" s="224" t="str">
        <f t="shared" si="3201"/>
        <v/>
      </c>
      <c r="B10680" s="222">
        <f t="shared" si="3202"/>
        <v>0</v>
      </c>
      <c r="C10680" s="223"/>
      <c r="D10680" s="224" t="str">
        <f t="shared" si="3203"/>
        <v/>
      </c>
      <c r="E10680" s="225"/>
      <c r="F10680" s="228">
        <f t="shared" si="3204"/>
        <v>0</v>
      </c>
      <c r="G10680" s="286">
        <f t="shared" ref="G10680:G10685" si="3205">ROUND(E10680*F10680,2)</f>
        <v>0</v>
      </c>
    </row>
    <row r="10681" spans="1:7" s="229" customFormat="1" ht="24" customHeight="1" x14ac:dyDescent="0.2">
      <c r="A10681" s="224" t="str">
        <f t="shared" si="3201"/>
        <v/>
      </c>
      <c r="B10681" s="222">
        <f t="shared" si="3202"/>
        <v>0</v>
      </c>
      <c r="C10681" s="223"/>
      <c r="D10681" s="224" t="str">
        <f t="shared" si="3203"/>
        <v/>
      </c>
      <c r="E10681" s="225"/>
      <c r="F10681" s="228">
        <f t="shared" si="3204"/>
        <v>0</v>
      </c>
      <c r="G10681" s="286">
        <f t="shared" si="3205"/>
        <v>0</v>
      </c>
    </row>
    <row r="10682" spans="1:7" s="229" customFormat="1" ht="24" customHeight="1" x14ac:dyDescent="0.2">
      <c r="A10682" s="224" t="str">
        <f t="shared" si="3201"/>
        <v/>
      </c>
      <c r="B10682" s="222">
        <f t="shared" si="3202"/>
        <v>0</v>
      </c>
      <c r="C10682" s="223"/>
      <c r="D10682" s="224" t="str">
        <f t="shared" si="3203"/>
        <v/>
      </c>
      <c r="E10682" s="225"/>
      <c r="F10682" s="226">
        <f t="shared" si="3204"/>
        <v>0</v>
      </c>
      <c r="G10682" s="286">
        <f t="shared" si="3205"/>
        <v>0</v>
      </c>
    </row>
    <row r="10683" spans="1:7" s="229" customFormat="1" ht="24" customHeight="1" x14ac:dyDescent="0.2">
      <c r="A10683" s="224" t="str">
        <f t="shared" si="3201"/>
        <v/>
      </c>
      <c r="B10683" s="222">
        <f t="shared" si="3202"/>
        <v>0</v>
      </c>
      <c r="C10683" s="223"/>
      <c r="D10683" s="224" t="str">
        <f t="shared" si="3203"/>
        <v/>
      </c>
      <c r="E10683" s="225"/>
      <c r="F10683" s="226">
        <f t="shared" si="3204"/>
        <v>0</v>
      </c>
      <c r="G10683" s="286">
        <f t="shared" si="3205"/>
        <v>0</v>
      </c>
    </row>
    <row r="10684" spans="1:7" s="229" customFormat="1" ht="24" customHeight="1" x14ac:dyDescent="0.2">
      <c r="A10684" s="224" t="str">
        <f t="shared" si="3201"/>
        <v/>
      </c>
      <c r="B10684" s="222">
        <f t="shared" si="3202"/>
        <v>0</v>
      </c>
      <c r="C10684" s="223"/>
      <c r="D10684" s="224" t="str">
        <f t="shared" si="3203"/>
        <v/>
      </c>
      <c r="E10684" s="225"/>
      <c r="F10684" s="226">
        <f t="shared" si="3204"/>
        <v>0</v>
      </c>
      <c r="G10684" s="286">
        <f t="shared" si="3205"/>
        <v>0</v>
      </c>
    </row>
    <row r="10685" spans="1:7" s="229" customFormat="1" ht="24" customHeight="1" x14ac:dyDescent="0.2">
      <c r="A10685" s="224" t="str">
        <f t="shared" si="3201"/>
        <v/>
      </c>
      <c r="B10685" s="222">
        <f t="shared" si="3202"/>
        <v>0</v>
      </c>
      <c r="C10685" s="223"/>
      <c r="D10685" s="224" t="str">
        <f t="shared" si="3203"/>
        <v/>
      </c>
      <c r="E10685" s="225"/>
      <c r="F10685" s="226">
        <f t="shared" si="3204"/>
        <v>0</v>
      </c>
      <c r="G10685" s="286">
        <f t="shared" si="3205"/>
        <v>0</v>
      </c>
    </row>
    <row r="10686" spans="1:7" ht="24" customHeight="1" x14ac:dyDescent="0.2">
      <c r="A10686" s="287"/>
      <c r="D10686" s="97"/>
      <c r="E10686" s="98"/>
      <c r="F10686" s="273" t="s">
        <v>32</v>
      </c>
      <c r="G10686" s="288">
        <f>SUBTOTAL(9,G10678:G10685)</f>
        <v>0</v>
      </c>
    </row>
    <row r="10687" spans="1:7" ht="24" customHeight="1" x14ac:dyDescent="0.2">
      <c r="A10687" s="287"/>
      <c r="C10687" s="107" t="s">
        <v>606</v>
      </c>
      <c r="D10687" s="97"/>
      <c r="E10687" s="98"/>
      <c r="G10687" s="289"/>
    </row>
    <row r="10688" spans="1:7" s="229" customFormat="1" ht="24" customHeight="1" x14ac:dyDescent="0.2">
      <c r="A10688" s="224" t="str">
        <f t="shared" ref="A10688:A10696" si="3206">IFERROR(VLOOKUP(C10688,Tabla_Insumos,4,FALSE),"")</f>
        <v/>
      </c>
      <c r="B10688" s="222" t="str">
        <f t="shared" ref="B10688:B10696" si="3207">IFERROR(VLOOKUP(C10688,Tabla_Insumos,5,FALSE),"")</f>
        <v/>
      </c>
      <c r="C10688" s="223"/>
      <c r="D10688" s="224" t="str">
        <f t="shared" ref="D10688:D10696" si="3208">IFERROR(VLOOKUP(C10688,Tabla_Insumos,2,FALSE),"")</f>
        <v/>
      </c>
      <c r="E10688" s="225"/>
      <c r="F10688" s="226">
        <f t="shared" ref="F10688:F10696" si="3209">IFERROR(VLOOKUP(C10688,Tabla_Insumos,3,FALSE),0)</f>
        <v>0</v>
      </c>
      <c r="G10688" s="286">
        <f t="shared" ref="G10688:G10696" si="3210">ROUND(E10688*F10688,2)</f>
        <v>0</v>
      </c>
    </row>
    <row r="10689" spans="1:7" s="229" customFormat="1" ht="24" customHeight="1" x14ac:dyDescent="0.2">
      <c r="A10689" s="224" t="str">
        <f t="shared" si="3206"/>
        <v/>
      </c>
      <c r="B10689" s="222" t="str">
        <f t="shared" si="3207"/>
        <v/>
      </c>
      <c r="C10689" s="223"/>
      <c r="D10689" s="224" t="str">
        <f t="shared" si="3208"/>
        <v/>
      </c>
      <c r="E10689" s="225"/>
      <c r="F10689" s="226">
        <f t="shared" si="3209"/>
        <v>0</v>
      </c>
      <c r="G10689" s="286">
        <f t="shared" si="3210"/>
        <v>0</v>
      </c>
    </row>
    <row r="10690" spans="1:7" s="229" customFormat="1" ht="24" customHeight="1" x14ac:dyDescent="0.2">
      <c r="A10690" s="224" t="str">
        <f t="shared" si="3206"/>
        <v/>
      </c>
      <c r="B10690" s="222" t="str">
        <f t="shared" si="3207"/>
        <v/>
      </c>
      <c r="C10690" s="223"/>
      <c r="D10690" s="224" t="str">
        <f t="shared" si="3208"/>
        <v/>
      </c>
      <c r="E10690" s="225"/>
      <c r="F10690" s="226">
        <f t="shared" si="3209"/>
        <v>0</v>
      </c>
      <c r="G10690" s="286">
        <f t="shared" si="3210"/>
        <v>0</v>
      </c>
    </row>
    <row r="10691" spans="1:7" s="229" customFormat="1" ht="24" customHeight="1" x14ac:dyDescent="0.2">
      <c r="A10691" s="224" t="str">
        <f t="shared" si="3206"/>
        <v/>
      </c>
      <c r="B10691" s="222" t="str">
        <f t="shared" si="3207"/>
        <v/>
      </c>
      <c r="C10691" s="223"/>
      <c r="D10691" s="224" t="str">
        <f t="shared" si="3208"/>
        <v/>
      </c>
      <c r="E10691" s="225"/>
      <c r="F10691" s="226">
        <f t="shared" si="3209"/>
        <v>0</v>
      </c>
      <c r="G10691" s="286">
        <f t="shared" si="3210"/>
        <v>0</v>
      </c>
    </row>
    <row r="10692" spans="1:7" s="229" customFormat="1" ht="24" customHeight="1" x14ac:dyDescent="0.2">
      <c r="A10692" s="224" t="str">
        <f t="shared" si="3206"/>
        <v/>
      </c>
      <c r="B10692" s="222" t="str">
        <f t="shared" si="3207"/>
        <v/>
      </c>
      <c r="C10692" s="223"/>
      <c r="D10692" s="224" t="str">
        <f t="shared" si="3208"/>
        <v/>
      </c>
      <c r="E10692" s="225"/>
      <c r="F10692" s="226">
        <f t="shared" si="3209"/>
        <v>0</v>
      </c>
      <c r="G10692" s="286">
        <f t="shared" si="3210"/>
        <v>0</v>
      </c>
    </row>
    <row r="10693" spans="1:7" s="229" customFormat="1" ht="24" customHeight="1" x14ac:dyDescent="0.2">
      <c r="A10693" s="224" t="str">
        <f t="shared" si="3206"/>
        <v/>
      </c>
      <c r="B10693" s="222" t="str">
        <f t="shared" si="3207"/>
        <v/>
      </c>
      <c r="C10693" s="223"/>
      <c r="D10693" s="224" t="str">
        <f t="shared" si="3208"/>
        <v/>
      </c>
      <c r="E10693" s="225"/>
      <c r="F10693" s="226">
        <f t="shared" si="3209"/>
        <v>0</v>
      </c>
      <c r="G10693" s="286">
        <f t="shared" si="3210"/>
        <v>0</v>
      </c>
    </row>
    <row r="10694" spans="1:7" s="229" customFormat="1" ht="24" customHeight="1" x14ac:dyDescent="0.2">
      <c r="A10694" s="224" t="str">
        <f t="shared" si="3206"/>
        <v/>
      </c>
      <c r="B10694" s="222" t="str">
        <f t="shared" si="3207"/>
        <v/>
      </c>
      <c r="C10694" s="223"/>
      <c r="D10694" s="224" t="str">
        <f t="shared" si="3208"/>
        <v/>
      </c>
      <c r="E10694" s="225"/>
      <c r="F10694" s="226">
        <f t="shared" si="3209"/>
        <v>0</v>
      </c>
      <c r="G10694" s="286">
        <f t="shared" si="3210"/>
        <v>0</v>
      </c>
    </row>
    <row r="10695" spans="1:7" s="229" customFormat="1" ht="24" customHeight="1" x14ac:dyDescent="0.2">
      <c r="A10695" s="224" t="str">
        <f t="shared" si="3206"/>
        <v/>
      </c>
      <c r="B10695" s="222" t="str">
        <f t="shared" si="3207"/>
        <v/>
      </c>
      <c r="C10695" s="223"/>
      <c r="D10695" s="224" t="str">
        <f t="shared" si="3208"/>
        <v/>
      </c>
      <c r="E10695" s="225"/>
      <c r="F10695" s="226">
        <f t="shared" si="3209"/>
        <v>0</v>
      </c>
      <c r="G10695" s="286">
        <f t="shared" si="3210"/>
        <v>0</v>
      </c>
    </row>
    <row r="10696" spans="1:7" s="229" customFormat="1" ht="24" customHeight="1" x14ac:dyDescent="0.2">
      <c r="A10696" s="224" t="str">
        <f t="shared" si="3206"/>
        <v/>
      </c>
      <c r="B10696" s="222" t="str">
        <f t="shared" si="3207"/>
        <v/>
      </c>
      <c r="C10696" s="223"/>
      <c r="D10696" s="224" t="str">
        <f t="shared" si="3208"/>
        <v/>
      </c>
      <c r="E10696" s="225"/>
      <c r="F10696" s="226">
        <f t="shared" si="3209"/>
        <v>0</v>
      </c>
      <c r="G10696" s="286">
        <f t="shared" si="3210"/>
        <v>0</v>
      </c>
    </row>
    <row r="10697" spans="1:7" ht="24" customHeight="1" x14ac:dyDescent="0.2">
      <c r="A10697" s="290"/>
      <c r="B10697" s="97"/>
      <c r="D10697" s="97"/>
      <c r="E10697" s="98"/>
      <c r="F10697" s="273" t="s">
        <v>33</v>
      </c>
      <c r="G10697" s="288">
        <f>SUBTOTAL(9,G10688:G10696)</f>
        <v>0</v>
      </c>
    </row>
    <row r="10698" spans="1:7" ht="24" customHeight="1" x14ac:dyDescent="0.2">
      <c r="A10698" s="291"/>
      <c r="B10698" s="97"/>
      <c r="D10698" s="97"/>
      <c r="E10698" s="98"/>
      <c r="G10698" s="289"/>
    </row>
    <row r="10699" spans="1:7" ht="24" customHeight="1" x14ac:dyDescent="0.2">
      <c r="A10699" s="292" t="str">
        <f>B10657</f>
        <v/>
      </c>
      <c r="B10699" s="293" t="str">
        <f>C10657</f>
        <v/>
      </c>
      <c r="C10699" s="104"/>
      <c r="D10699" s="104" t="s">
        <v>34</v>
      </c>
      <c r="E10699" s="105"/>
      <c r="F10699" s="295" t="s">
        <v>35</v>
      </c>
      <c r="G10699" s="294">
        <f>SUBTOTAL(9,G10662:G10698)</f>
        <v>0</v>
      </c>
    </row>
    <row r="10701" spans="1:7" ht="24" customHeight="1" x14ac:dyDescent="0.2">
      <c r="A10701" s="274" t="s">
        <v>37</v>
      </c>
      <c r="B10701" s="275"/>
      <c r="C10701" s="275"/>
      <c r="D10701" s="275"/>
      <c r="E10701" s="275"/>
      <c r="F10701" s="275"/>
      <c r="G10701" s="276"/>
    </row>
    <row r="10702" spans="1:7" ht="24" customHeight="1" x14ac:dyDescent="0.2">
      <c r="A10702" s="277" t="s">
        <v>602</v>
      </c>
      <c r="B10702" s="93" t="str">
        <f>Comitente</f>
        <v>DIRECCION PROVINCIAL DE ESPACIOS VERDES</v>
      </c>
      <c r="C10702" s="89"/>
      <c r="D10702" s="94"/>
      <c r="E10702" s="94"/>
      <c r="F10702" s="95"/>
      <c r="G10702" s="278"/>
    </row>
    <row r="10703" spans="1:7" ht="24" customHeight="1" x14ac:dyDescent="0.2">
      <c r="A10703" s="277" t="s">
        <v>603</v>
      </c>
      <c r="B10703" s="93">
        <f>Contratista</f>
        <v>0</v>
      </c>
      <c r="C10703" s="90"/>
      <c r="D10703" s="90"/>
      <c r="E10703" s="90"/>
      <c r="F10703" s="96"/>
      <c r="G10703" s="279"/>
    </row>
    <row r="10704" spans="1:7" ht="24" customHeight="1" x14ac:dyDescent="0.2">
      <c r="A10704" s="277" t="s">
        <v>24</v>
      </c>
      <c r="B10704" s="93" t="str">
        <f>Obra</f>
        <v>EXTRACCION DE MANGRULLO EXISTENTE, PROVISION DE NUEVO MANGRULLO Y REFUNCIONALIZACION DE JUEGOS DE NIÑOS EN PARQUE DE MAYO</v>
      </c>
      <c r="C10704" s="90"/>
      <c r="D10704" s="90"/>
      <c r="E10704" s="90"/>
      <c r="F10704" s="96" t="s">
        <v>38</v>
      </c>
      <c r="G10704" s="280">
        <f>Fecha_Base</f>
        <v>44865</v>
      </c>
    </row>
    <row r="10705" spans="1:123" ht="24" customHeight="1" x14ac:dyDescent="0.2">
      <c r="A10705" s="281" t="s">
        <v>601</v>
      </c>
      <c r="B10705" s="91" t="str">
        <f>Ubicación</f>
        <v>CAPITAL</v>
      </c>
      <c r="C10705" s="91"/>
      <c r="D10705" s="97"/>
      <c r="E10705" s="98"/>
      <c r="G10705" s="282"/>
    </row>
    <row r="10706" spans="1:123" ht="24" customHeight="1" x14ac:dyDescent="0.2">
      <c r="A10706" s="281" t="s">
        <v>39</v>
      </c>
      <c r="B10706" s="100" t="str">
        <f>IFERROR(VALUE(LEFT(B10707,FIND(".",B10707)-1)),"")</f>
        <v/>
      </c>
      <c r="C10706" s="92" t="str">
        <f>IFERROR(VLOOKUP(B10706,Tabla_CyP,2,FALSE),"")</f>
        <v/>
      </c>
      <c r="E10706" s="98"/>
      <c r="G10706" s="282"/>
    </row>
    <row r="10707" spans="1:123" ht="24" customHeight="1" x14ac:dyDescent="0.2">
      <c r="A10707" s="281" t="s">
        <v>25</v>
      </c>
      <c r="B10707" s="101" t="str">
        <f>IFERROR(VLOOKUP(COUNTIF($A$1:A10707,"ANALISIS DE PRECIOS"),Tabla_NumeroItem,2,FALSE),"")</f>
        <v/>
      </c>
      <c r="C10707" s="92" t="str">
        <f>IFERROR(VLOOKUP(B10707,Tabla_CyP,2,FALSE),"")</f>
        <v/>
      </c>
      <c r="D10707" s="97"/>
      <c r="E10707" s="98"/>
      <c r="F10707" s="96" t="s">
        <v>26</v>
      </c>
      <c r="G10707" s="283" t="str">
        <f>IFERROR(VLOOKUP(B10707,Tabla_CyP,4,FALSE),"")</f>
        <v/>
      </c>
    </row>
    <row r="10708" spans="1:123" ht="24" customHeight="1" x14ac:dyDescent="0.2">
      <c r="A10708" s="281"/>
      <c r="B10708" s="91"/>
      <c r="D10708" s="97"/>
      <c r="E10708" s="98"/>
      <c r="G10708" s="282"/>
    </row>
    <row r="10709" spans="1:123" ht="24" customHeight="1" x14ac:dyDescent="0.2">
      <c r="A10709" s="334" t="s">
        <v>507</v>
      </c>
      <c r="B10709" s="335"/>
      <c r="C10709" s="336" t="s">
        <v>0</v>
      </c>
      <c r="D10709" s="336" t="s">
        <v>27</v>
      </c>
      <c r="E10709" s="338" t="s">
        <v>28</v>
      </c>
      <c r="F10709" s="340" t="s">
        <v>29</v>
      </c>
      <c r="G10709" s="340" t="s">
        <v>30</v>
      </c>
    </row>
    <row r="10710" spans="1:123" s="97" customFormat="1" ht="24" customHeight="1" x14ac:dyDescent="0.2">
      <c r="A10710" s="102" t="s">
        <v>508</v>
      </c>
      <c r="B10710" s="102" t="s">
        <v>509</v>
      </c>
      <c r="C10710" s="337"/>
      <c r="D10710" s="337"/>
      <c r="E10710" s="339"/>
      <c r="F10710" s="341"/>
      <c r="G10710" s="341"/>
      <c r="H10710" s="230"/>
      <c r="I10710" s="230"/>
      <c r="J10710" s="230"/>
      <c r="K10710" s="230"/>
      <c r="L10710" s="230"/>
      <c r="M10710" s="230"/>
      <c r="N10710" s="230"/>
      <c r="O10710" s="230"/>
      <c r="P10710" s="230"/>
      <c r="Q10710" s="230"/>
      <c r="R10710" s="230"/>
      <c r="S10710" s="230"/>
      <c r="T10710" s="230"/>
      <c r="U10710" s="230"/>
      <c r="V10710" s="230"/>
      <c r="W10710" s="230"/>
      <c r="X10710" s="230"/>
      <c r="Y10710" s="230"/>
      <c r="Z10710" s="230"/>
      <c r="AA10710" s="230"/>
      <c r="AB10710" s="230"/>
      <c r="AC10710" s="230"/>
      <c r="AD10710" s="230"/>
      <c r="AE10710" s="230"/>
      <c r="AF10710" s="230"/>
      <c r="AG10710" s="230"/>
      <c r="AH10710" s="230"/>
      <c r="AI10710" s="230"/>
      <c r="AJ10710" s="230"/>
      <c r="AK10710" s="230"/>
      <c r="AL10710" s="230"/>
      <c r="AM10710" s="230"/>
      <c r="AN10710" s="230"/>
      <c r="AO10710" s="230"/>
      <c r="AP10710" s="230"/>
      <c r="AQ10710" s="230"/>
      <c r="AR10710" s="230"/>
      <c r="AS10710" s="230"/>
      <c r="AT10710" s="230"/>
      <c r="AU10710" s="230"/>
      <c r="AV10710" s="230"/>
      <c r="AW10710" s="230"/>
      <c r="AX10710" s="230"/>
      <c r="AY10710" s="230"/>
      <c r="AZ10710" s="230"/>
      <c r="BA10710" s="230"/>
      <c r="BB10710" s="230"/>
      <c r="BC10710" s="230"/>
      <c r="BD10710" s="230"/>
      <c r="BE10710" s="230"/>
      <c r="BF10710" s="230"/>
      <c r="BG10710" s="230"/>
      <c r="BH10710" s="230"/>
      <c r="BI10710" s="230"/>
      <c r="BJ10710" s="230"/>
      <c r="BK10710" s="230"/>
      <c r="BL10710" s="230"/>
      <c r="BM10710" s="230"/>
      <c r="BN10710" s="230"/>
      <c r="BO10710" s="230"/>
      <c r="BP10710" s="230"/>
      <c r="BQ10710" s="230"/>
      <c r="BR10710" s="230"/>
      <c r="BS10710" s="230"/>
      <c r="BT10710" s="230"/>
      <c r="BU10710" s="230"/>
      <c r="BV10710" s="230"/>
      <c r="BW10710" s="230"/>
      <c r="BX10710" s="230"/>
      <c r="BY10710" s="230"/>
      <c r="BZ10710" s="230"/>
      <c r="CA10710" s="230"/>
      <c r="CB10710" s="230"/>
      <c r="CC10710" s="230"/>
      <c r="CD10710" s="230"/>
      <c r="CE10710" s="230"/>
      <c r="CF10710" s="230"/>
      <c r="CG10710" s="230"/>
      <c r="CH10710" s="230"/>
      <c r="CI10710" s="230"/>
      <c r="CJ10710" s="230"/>
      <c r="CK10710" s="230"/>
      <c r="CL10710" s="230"/>
      <c r="CM10710" s="230"/>
      <c r="CN10710" s="230"/>
      <c r="CO10710" s="230"/>
      <c r="CP10710" s="230"/>
      <c r="CQ10710" s="230"/>
      <c r="CR10710" s="230"/>
      <c r="CS10710" s="230"/>
      <c r="CT10710" s="230"/>
      <c r="CU10710" s="230"/>
      <c r="CV10710" s="230"/>
      <c r="CW10710" s="230"/>
      <c r="CX10710" s="230"/>
      <c r="CY10710" s="230"/>
      <c r="CZ10710" s="230"/>
      <c r="DA10710" s="230"/>
      <c r="DB10710" s="230"/>
      <c r="DC10710" s="230"/>
      <c r="DD10710" s="230"/>
      <c r="DE10710" s="230"/>
      <c r="DF10710" s="230"/>
      <c r="DG10710" s="230"/>
      <c r="DH10710" s="230"/>
      <c r="DI10710" s="230"/>
      <c r="DJ10710" s="230"/>
      <c r="DK10710" s="230"/>
      <c r="DL10710" s="230"/>
      <c r="DM10710" s="230"/>
      <c r="DN10710" s="230"/>
      <c r="DO10710" s="230"/>
      <c r="DP10710" s="230"/>
      <c r="DQ10710" s="230"/>
      <c r="DR10710" s="230"/>
      <c r="DS10710" s="230"/>
    </row>
    <row r="10711" spans="1:123" ht="24" customHeight="1" x14ac:dyDescent="0.2">
      <c r="A10711" s="284"/>
      <c r="B10711" s="103"/>
      <c r="C10711" s="143" t="s">
        <v>604</v>
      </c>
      <c r="D10711" s="104"/>
      <c r="E10711" s="105"/>
      <c r="F10711" s="106"/>
      <c r="G10711" s="285"/>
    </row>
    <row r="10712" spans="1:123" s="229" customFormat="1" ht="24" customHeight="1" x14ac:dyDescent="0.2">
      <c r="A10712" s="224" t="str">
        <f t="shared" ref="A10712:A10725" si="3211">IFERROR(VLOOKUP(C10712,Tabla_Insumos,4,FALSE),"")</f>
        <v/>
      </c>
      <c r="B10712" s="222" t="str">
        <f>IFERROR(VLOOKUP(C10712,Tabla_Insumos,5,FALSE),"")</f>
        <v/>
      </c>
      <c r="C10712" s="223"/>
      <c r="D10712" s="224" t="str">
        <f t="shared" ref="D10712:D10725" si="3212">IFERROR(VLOOKUP(C10712,Tabla_Insumos,2,FALSE),"")</f>
        <v/>
      </c>
      <c r="E10712" s="225"/>
      <c r="F10712" s="226">
        <f t="shared" ref="F10712:F10725" si="3213">IFERROR(VLOOKUP(C10712,Tabla_Insumos,3,FALSE),0)</f>
        <v>0</v>
      </c>
      <c r="G10712" s="286">
        <f>ROUND(E10712*F10712,2)</f>
        <v>0</v>
      </c>
    </row>
    <row r="10713" spans="1:123" s="229" customFormat="1" ht="24" customHeight="1" x14ac:dyDescent="0.2">
      <c r="A10713" s="224" t="str">
        <f t="shared" si="3211"/>
        <v/>
      </c>
      <c r="B10713" s="222" t="str">
        <f t="shared" ref="B10713:B10725" si="3214">IFERROR(VLOOKUP(C10713,Tabla_Insumos,5,FALSE),"")</f>
        <v/>
      </c>
      <c r="C10713" s="223"/>
      <c r="D10713" s="224" t="str">
        <f t="shared" si="3212"/>
        <v/>
      </c>
      <c r="E10713" s="225"/>
      <c r="F10713" s="226">
        <f t="shared" si="3213"/>
        <v>0</v>
      </c>
      <c r="G10713" s="286">
        <f t="shared" ref="G10713:G10725" si="3215">ROUND(E10713*F10713,2)</f>
        <v>0</v>
      </c>
    </row>
    <row r="10714" spans="1:123" s="229" customFormat="1" ht="24" customHeight="1" x14ac:dyDescent="0.2">
      <c r="A10714" s="224" t="str">
        <f t="shared" si="3211"/>
        <v/>
      </c>
      <c r="B10714" s="222" t="str">
        <f t="shared" si="3214"/>
        <v/>
      </c>
      <c r="C10714" s="223"/>
      <c r="D10714" s="224" t="str">
        <f t="shared" si="3212"/>
        <v/>
      </c>
      <c r="E10714" s="225"/>
      <c r="F10714" s="226">
        <f t="shared" si="3213"/>
        <v>0</v>
      </c>
      <c r="G10714" s="286">
        <f t="shared" si="3215"/>
        <v>0</v>
      </c>
    </row>
    <row r="10715" spans="1:123" s="229" customFormat="1" ht="24" customHeight="1" x14ac:dyDescent="0.2">
      <c r="A10715" s="224" t="str">
        <f t="shared" si="3211"/>
        <v/>
      </c>
      <c r="B10715" s="222" t="str">
        <f t="shared" si="3214"/>
        <v/>
      </c>
      <c r="C10715" s="223"/>
      <c r="D10715" s="224" t="str">
        <f t="shared" si="3212"/>
        <v/>
      </c>
      <c r="E10715" s="225"/>
      <c r="F10715" s="226">
        <f t="shared" si="3213"/>
        <v>0</v>
      </c>
      <c r="G10715" s="286">
        <f t="shared" si="3215"/>
        <v>0</v>
      </c>
    </row>
    <row r="10716" spans="1:123" s="229" customFormat="1" ht="24" customHeight="1" x14ac:dyDescent="0.2">
      <c r="A10716" s="224" t="str">
        <f t="shared" si="3211"/>
        <v/>
      </c>
      <c r="B10716" s="222" t="str">
        <f t="shared" si="3214"/>
        <v/>
      </c>
      <c r="C10716" s="223"/>
      <c r="D10716" s="224" t="str">
        <f t="shared" si="3212"/>
        <v/>
      </c>
      <c r="E10716" s="225"/>
      <c r="F10716" s="226">
        <f t="shared" si="3213"/>
        <v>0</v>
      </c>
      <c r="G10716" s="286">
        <f t="shared" si="3215"/>
        <v>0</v>
      </c>
    </row>
    <row r="10717" spans="1:123" s="229" customFormat="1" ht="24" customHeight="1" x14ac:dyDescent="0.2">
      <c r="A10717" s="224" t="str">
        <f t="shared" si="3211"/>
        <v/>
      </c>
      <c r="B10717" s="222" t="str">
        <f t="shared" si="3214"/>
        <v/>
      </c>
      <c r="C10717" s="223"/>
      <c r="D10717" s="224" t="str">
        <f t="shared" si="3212"/>
        <v/>
      </c>
      <c r="E10717" s="225"/>
      <c r="F10717" s="226">
        <f t="shared" si="3213"/>
        <v>0</v>
      </c>
      <c r="G10717" s="286">
        <f t="shared" si="3215"/>
        <v>0</v>
      </c>
    </row>
    <row r="10718" spans="1:123" s="229" customFormat="1" ht="24" customHeight="1" x14ac:dyDescent="0.2">
      <c r="A10718" s="224" t="str">
        <f t="shared" si="3211"/>
        <v/>
      </c>
      <c r="B10718" s="222" t="str">
        <f t="shared" si="3214"/>
        <v/>
      </c>
      <c r="C10718" s="223"/>
      <c r="D10718" s="224" t="str">
        <f t="shared" si="3212"/>
        <v/>
      </c>
      <c r="E10718" s="225"/>
      <c r="F10718" s="226">
        <f t="shared" si="3213"/>
        <v>0</v>
      </c>
      <c r="G10718" s="286">
        <f t="shared" si="3215"/>
        <v>0</v>
      </c>
    </row>
    <row r="10719" spans="1:123" s="229" customFormat="1" ht="24" customHeight="1" x14ac:dyDescent="0.2">
      <c r="A10719" s="224" t="str">
        <f t="shared" si="3211"/>
        <v/>
      </c>
      <c r="B10719" s="222" t="str">
        <f t="shared" si="3214"/>
        <v/>
      </c>
      <c r="C10719" s="223"/>
      <c r="D10719" s="224" t="str">
        <f t="shared" si="3212"/>
        <v/>
      </c>
      <c r="E10719" s="225"/>
      <c r="F10719" s="226">
        <f t="shared" si="3213"/>
        <v>0</v>
      </c>
      <c r="G10719" s="286">
        <f t="shared" si="3215"/>
        <v>0</v>
      </c>
    </row>
    <row r="10720" spans="1:123" s="229" customFormat="1" ht="24" customHeight="1" x14ac:dyDescent="0.2">
      <c r="A10720" s="224" t="str">
        <f t="shared" si="3211"/>
        <v/>
      </c>
      <c r="B10720" s="222" t="str">
        <f t="shared" si="3214"/>
        <v/>
      </c>
      <c r="C10720" s="223"/>
      <c r="D10720" s="224" t="str">
        <f t="shared" si="3212"/>
        <v/>
      </c>
      <c r="E10720" s="225"/>
      <c r="F10720" s="226">
        <f t="shared" si="3213"/>
        <v>0</v>
      </c>
      <c r="G10720" s="286">
        <f t="shared" si="3215"/>
        <v>0</v>
      </c>
    </row>
    <row r="10721" spans="1:7" s="229" customFormat="1" ht="24" customHeight="1" x14ac:dyDescent="0.2">
      <c r="A10721" s="224" t="str">
        <f t="shared" si="3211"/>
        <v/>
      </c>
      <c r="B10721" s="222" t="str">
        <f t="shared" si="3214"/>
        <v/>
      </c>
      <c r="C10721" s="223"/>
      <c r="D10721" s="224" t="str">
        <f t="shared" si="3212"/>
        <v/>
      </c>
      <c r="E10721" s="225"/>
      <c r="F10721" s="226">
        <f t="shared" si="3213"/>
        <v>0</v>
      </c>
      <c r="G10721" s="286">
        <f t="shared" si="3215"/>
        <v>0</v>
      </c>
    </row>
    <row r="10722" spans="1:7" s="229" customFormat="1" ht="24" customHeight="1" x14ac:dyDescent="0.2">
      <c r="A10722" s="224" t="str">
        <f t="shared" si="3211"/>
        <v/>
      </c>
      <c r="B10722" s="222" t="str">
        <f t="shared" si="3214"/>
        <v/>
      </c>
      <c r="C10722" s="223"/>
      <c r="D10722" s="224" t="str">
        <f t="shared" si="3212"/>
        <v/>
      </c>
      <c r="E10722" s="225"/>
      <c r="F10722" s="226">
        <f t="shared" si="3213"/>
        <v>0</v>
      </c>
      <c r="G10722" s="286">
        <f t="shared" si="3215"/>
        <v>0</v>
      </c>
    </row>
    <row r="10723" spans="1:7" s="229" customFormat="1" ht="24" customHeight="1" x14ac:dyDescent="0.2">
      <c r="A10723" s="224" t="str">
        <f t="shared" si="3211"/>
        <v/>
      </c>
      <c r="B10723" s="222" t="str">
        <f t="shared" si="3214"/>
        <v/>
      </c>
      <c r="C10723" s="223"/>
      <c r="D10723" s="224" t="str">
        <f t="shared" si="3212"/>
        <v/>
      </c>
      <c r="E10723" s="225"/>
      <c r="F10723" s="226">
        <f t="shared" si="3213"/>
        <v>0</v>
      </c>
      <c r="G10723" s="286">
        <f t="shared" si="3215"/>
        <v>0</v>
      </c>
    </row>
    <row r="10724" spans="1:7" s="229" customFormat="1" ht="24" customHeight="1" x14ac:dyDescent="0.2">
      <c r="A10724" s="224" t="str">
        <f t="shared" si="3211"/>
        <v/>
      </c>
      <c r="B10724" s="222" t="str">
        <f t="shared" si="3214"/>
        <v/>
      </c>
      <c r="C10724" s="223"/>
      <c r="D10724" s="224" t="str">
        <f t="shared" si="3212"/>
        <v/>
      </c>
      <c r="E10724" s="225"/>
      <c r="F10724" s="226">
        <f t="shared" si="3213"/>
        <v>0</v>
      </c>
      <c r="G10724" s="286">
        <f t="shared" si="3215"/>
        <v>0</v>
      </c>
    </row>
    <row r="10725" spans="1:7" s="229" customFormat="1" ht="24" customHeight="1" x14ac:dyDescent="0.2">
      <c r="A10725" s="224" t="str">
        <f t="shared" si="3211"/>
        <v/>
      </c>
      <c r="B10725" s="222" t="str">
        <f t="shared" si="3214"/>
        <v/>
      </c>
      <c r="C10725" s="223"/>
      <c r="D10725" s="224" t="str">
        <f t="shared" si="3212"/>
        <v/>
      </c>
      <c r="E10725" s="225"/>
      <c r="F10725" s="227">
        <f t="shared" si="3213"/>
        <v>0</v>
      </c>
      <c r="G10725" s="286">
        <f t="shared" si="3215"/>
        <v>0</v>
      </c>
    </row>
    <row r="10726" spans="1:7" ht="24" customHeight="1" x14ac:dyDescent="0.2">
      <c r="A10726" s="287"/>
      <c r="D10726" s="97"/>
      <c r="E10726" s="98"/>
      <c r="F10726" s="273" t="s">
        <v>31</v>
      </c>
      <c r="G10726" s="288">
        <f>SUBTOTAL(9,G10712:G10725)</f>
        <v>0</v>
      </c>
    </row>
    <row r="10727" spans="1:7" ht="24" customHeight="1" x14ac:dyDescent="0.2">
      <c r="A10727" s="287"/>
      <c r="C10727" s="107" t="s">
        <v>605</v>
      </c>
      <c r="D10727" s="97"/>
      <c r="E10727" s="98"/>
      <c r="G10727" s="289"/>
    </row>
    <row r="10728" spans="1:7" s="229" customFormat="1" ht="24" customHeight="1" x14ac:dyDescent="0.2">
      <c r="A10728" s="224" t="str">
        <f t="shared" ref="A10728:A10735" si="3216">IFERROR(VLOOKUP(C10728,Tabla_Insumos,4,FALSE),"")</f>
        <v/>
      </c>
      <c r="B10728" s="222">
        <f t="shared" ref="B10728:B10735" si="3217">IFERROR(VLOOKUP(A10728,Tabla_Indices,5,FALSE),"")</f>
        <v>0</v>
      </c>
      <c r="C10728" s="223"/>
      <c r="D10728" s="224" t="str">
        <f t="shared" ref="D10728:D10735" si="3218">IFERROR(VLOOKUP(C10728,Tabla_Insumos,2,FALSE),"")</f>
        <v/>
      </c>
      <c r="E10728" s="225"/>
      <c r="F10728" s="228">
        <f t="shared" ref="F10728:F10735" si="3219">IFERROR(VLOOKUP(C10728,Tabla_Insumos,3,FALSE),0)</f>
        <v>0</v>
      </c>
      <c r="G10728" s="286">
        <f>ROUND(E10728*F10728,2)</f>
        <v>0</v>
      </c>
    </row>
    <row r="10729" spans="1:7" s="229" customFormat="1" ht="24" customHeight="1" x14ac:dyDescent="0.2">
      <c r="A10729" s="224" t="str">
        <f t="shared" si="3216"/>
        <v/>
      </c>
      <c r="B10729" s="222">
        <f t="shared" si="3217"/>
        <v>0</v>
      </c>
      <c r="C10729" s="223"/>
      <c r="D10729" s="224" t="str">
        <f t="shared" si="3218"/>
        <v/>
      </c>
      <c r="E10729" s="225"/>
      <c r="F10729" s="228">
        <f t="shared" si="3219"/>
        <v>0</v>
      </c>
      <c r="G10729" s="286">
        <f>ROUND(E10729*F10729,2)</f>
        <v>0</v>
      </c>
    </row>
    <row r="10730" spans="1:7" s="229" customFormat="1" ht="24" customHeight="1" x14ac:dyDescent="0.2">
      <c r="A10730" s="224" t="str">
        <f t="shared" si="3216"/>
        <v/>
      </c>
      <c r="B10730" s="222">
        <f t="shared" si="3217"/>
        <v>0</v>
      </c>
      <c r="C10730" s="223"/>
      <c r="D10730" s="224" t="str">
        <f t="shared" si="3218"/>
        <v/>
      </c>
      <c r="E10730" s="225"/>
      <c r="F10730" s="228">
        <f t="shared" si="3219"/>
        <v>0</v>
      </c>
      <c r="G10730" s="286">
        <f t="shared" ref="G10730:G10735" si="3220">ROUND(E10730*F10730,2)</f>
        <v>0</v>
      </c>
    </row>
    <row r="10731" spans="1:7" s="229" customFormat="1" ht="24" customHeight="1" x14ac:dyDescent="0.2">
      <c r="A10731" s="224" t="str">
        <f t="shared" si="3216"/>
        <v/>
      </c>
      <c r="B10731" s="222">
        <f t="shared" si="3217"/>
        <v>0</v>
      </c>
      <c r="C10731" s="223"/>
      <c r="D10731" s="224" t="str">
        <f t="shared" si="3218"/>
        <v/>
      </c>
      <c r="E10731" s="225"/>
      <c r="F10731" s="228">
        <f t="shared" si="3219"/>
        <v>0</v>
      </c>
      <c r="G10731" s="286">
        <f t="shared" si="3220"/>
        <v>0</v>
      </c>
    </row>
    <row r="10732" spans="1:7" s="229" customFormat="1" ht="24" customHeight="1" x14ac:dyDescent="0.2">
      <c r="A10732" s="224" t="str">
        <f t="shared" si="3216"/>
        <v/>
      </c>
      <c r="B10732" s="222">
        <f t="shared" si="3217"/>
        <v>0</v>
      </c>
      <c r="C10732" s="223"/>
      <c r="D10732" s="224" t="str">
        <f t="shared" si="3218"/>
        <v/>
      </c>
      <c r="E10732" s="225"/>
      <c r="F10732" s="226">
        <f t="shared" si="3219"/>
        <v>0</v>
      </c>
      <c r="G10732" s="286">
        <f t="shared" si="3220"/>
        <v>0</v>
      </c>
    </row>
    <row r="10733" spans="1:7" s="229" customFormat="1" ht="24" customHeight="1" x14ac:dyDescent="0.2">
      <c r="A10733" s="224" t="str">
        <f t="shared" si="3216"/>
        <v/>
      </c>
      <c r="B10733" s="222">
        <f t="shared" si="3217"/>
        <v>0</v>
      </c>
      <c r="C10733" s="223"/>
      <c r="D10733" s="224" t="str">
        <f t="shared" si="3218"/>
        <v/>
      </c>
      <c r="E10733" s="225"/>
      <c r="F10733" s="226">
        <f t="shared" si="3219"/>
        <v>0</v>
      </c>
      <c r="G10733" s="286">
        <f t="shared" si="3220"/>
        <v>0</v>
      </c>
    </row>
    <row r="10734" spans="1:7" s="229" customFormat="1" ht="24" customHeight="1" x14ac:dyDescent="0.2">
      <c r="A10734" s="224" t="str">
        <f t="shared" si="3216"/>
        <v/>
      </c>
      <c r="B10734" s="222">
        <f t="shared" si="3217"/>
        <v>0</v>
      </c>
      <c r="C10734" s="223"/>
      <c r="D10734" s="224" t="str">
        <f t="shared" si="3218"/>
        <v/>
      </c>
      <c r="E10734" s="225"/>
      <c r="F10734" s="226">
        <f t="shared" si="3219"/>
        <v>0</v>
      </c>
      <c r="G10734" s="286">
        <f t="shared" si="3220"/>
        <v>0</v>
      </c>
    </row>
    <row r="10735" spans="1:7" s="229" customFormat="1" ht="24" customHeight="1" x14ac:dyDescent="0.2">
      <c r="A10735" s="224" t="str">
        <f t="shared" si="3216"/>
        <v/>
      </c>
      <c r="B10735" s="222">
        <f t="shared" si="3217"/>
        <v>0</v>
      </c>
      <c r="C10735" s="223"/>
      <c r="D10735" s="224" t="str">
        <f t="shared" si="3218"/>
        <v/>
      </c>
      <c r="E10735" s="225"/>
      <c r="F10735" s="226">
        <f t="shared" si="3219"/>
        <v>0</v>
      </c>
      <c r="G10735" s="286">
        <f t="shared" si="3220"/>
        <v>0</v>
      </c>
    </row>
    <row r="10736" spans="1:7" ht="24" customHeight="1" x14ac:dyDescent="0.2">
      <c r="A10736" s="287"/>
      <c r="D10736" s="97"/>
      <c r="E10736" s="98"/>
      <c r="F10736" s="273" t="s">
        <v>32</v>
      </c>
      <c r="G10736" s="288">
        <f>SUBTOTAL(9,G10728:G10735)</f>
        <v>0</v>
      </c>
    </row>
    <row r="10737" spans="1:7" ht="24" customHeight="1" x14ac:dyDescent="0.2">
      <c r="A10737" s="287"/>
      <c r="C10737" s="107" t="s">
        <v>606</v>
      </c>
      <c r="D10737" s="97"/>
      <c r="E10737" s="98"/>
      <c r="G10737" s="289"/>
    </row>
    <row r="10738" spans="1:7" s="229" customFormat="1" ht="24" customHeight="1" x14ac:dyDescent="0.2">
      <c r="A10738" s="224" t="str">
        <f t="shared" ref="A10738:A10746" si="3221">IFERROR(VLOOKUP(C10738,Tabla_Insumos,4,FALSE),"")</f>
        <v/>
      </c>
      <c r="B10738" s="222" t="str">
        <f t="shared" ref="B10738:B10746" si="3222">IFERROR(VLOOKUP(C10738,Tabla_Insumos,5,FALSE),"")</f>
        <v/>
      </c>
      <c r="C10738" s="223"/>
      <c r="D10738" s="224" t="str">
        <f t="shared" ref="D10738:D10746" si="3223">IFERROR(VLOOKUP(C10738,Tabla_Insumos,2,FALSE),"")</f>
        <v/>
      </c>
      <c r="E10738" s="225"/>
      <c r="F10738" s="226">
        <f t="shared" ref="F10738:F10746" si="3224">IFERROR(VLOOKUP(C10738,Tabla_Insumos,3,FALSE),0)</f>
        <v>0</v>
      </c>
      <c r="G10738" s="286">
        <f t="shared" ref="G10738:G10746" si="3225">ROUND(E10738*F10738,2)</f>
        <v>0</v>
      </c>
    </row>
    <row r="10739" spans="1:7" s="229" customFormat="1" ht="24" customHeight="1" x14ac:dyDescent="0.2">
      <c r="A10739" s="224" t="str">
        <f t="shared" si="3221"/>
        <v/>
      </c>
      <c r="B10739" s="222" t="str">
        <f t="shared" si="3222"/>
        <v/>
      </c>
      <c r="C10739" s="223"/>
      <c r="D10739" s="224" t="str">
        <f t="shared" si="3223"/>
        <v/>
      </c>
      <c r="E10739" s="225"/>
      <c r="F10739" s="226">
        <f t="shared" si="3224"/>
        <v>0</v>
      </c>
      <c r="G10739" s="286">
        <f t="shared" si="3225"/>
        <v>0</v>
      </c>
    </row>
    <row r="10740" spans="1:7" s="229" customFormat="1" ht="24" customHeight="1" x14ac:dyDescent="0.2">
      <c r="A10740" s="224" t="str">
        <f t="shared" si="3221"/>
        <v/>
      </c>
      <c r="B10740" s="222" t="str">
        <f t="shared" si="3222"/>
        <v/>
      </c>
      <c r="C10740" s="223"/>
      <c r="D10740" s="224" t="str">
        <f t="shared" si="3223"/>
        <v/>
      </c>
      <c r="E10740" s="225"/>
      <c r="F10740" s="226">
        <f t="shared" si="3224"/>
        <v>0</v>
      </c>
      <c r="G10740" s="286">
        <f t="shared" si="3225"/>
        <v>0</v>
      </c>
    </row>
    <row r="10741" spans="1:7" s="229" customFormat="1" ht="24" customHeight="1" x14ac:dyDescent="0.2">
      <c r="A10741" s="224" t="str">
        <f t="shared" si="3221"/>
        <v/>
      </c>
      <c r="B10741" s="222" t="str">
        <f t="shared" si="3222"/>
        <v/>
      </c>
      <c r="C10741" s="223"/>
      <c r="D10741" s="224" t="str">
        <f t="shared" si="3223"/>
        <v/>
      </c>
      <c r="E10741" s="225"/>
      <c r="F10741" s="226">
        <f t="shared" si="3224"/>
        <v>0</v>
      </c>
      <c r="G10741" s="286">
        <f t="shared" si="3225"/>
        <v>0</v>
      </c>
    </row>
    <row r="10742" spans="1:7" s="229" customFormat="1" ht="24" customHeight="1" x14ac:dyDescent="0.2">
      <c r="A10742" s="224" t="str">
        <f t="shared" si="3221"/>
        <v/>
      </c>
      <c r="B10742" s="222" t="str">
        <f t="shared" si="3222"/>
        <v/>
      </c>
      <c r="C10742" s="223"/>
      <c r="D10742" s="224" t="str">
        <f t="shared" si="3223"/>
        <v/>
      </c>
      <c r="E10742" s="225"/>
      <c r="F10742" s="226">
        <f t="shared" si="3224"/>
        <v>0</v>
      </c>
      <c r="G10742" s="286">
        <f t="shared" si="3225"/>
        <v>0</v>
      </c>
    </row>
    <row r="10743" spans="1:7" s="229" customFormat="1" ht="24" customHeight="1" x14ac:dyDescent="0.2">
      <c r="A10743" s="224" t="str">
        <f t="shared" si="3221"/>
        <v/>
      </c>
      <c r="B10743" s="222" t="str">
        <f t="shared" si="3222"/>
        <v/>
      </c>
      <c r="C10743" s="223"/>
      <c r="D10743" s="224" t="str">
        <f t="shared" si="3223"/>
        <v/>
      </c>
      <c r="E10743" s="225"/>
      <c r="F10743" s="226">
        <f t="shared" si="3224"/>
        <v>0</v>
      </c>
      <c r="G10743" s="286">
        <f t="shared" si="3225"/>
        <v>0</v>
      </c>
    </row>
    <row r="10744" spans="1:7" s="229" customFormat="1" ht="24" customHeight="1" x14ac:dyDescent="0.2">
      <c r="A10744" s="224" t="str">
        <f t="shared" si="3221"/>
        <v/>
      </c>
      <c r="B10744" s="222" t="str">
        <f t="shared" si="3222"/>
        <v/>
      </c>
      <c r="C10744" s="223"/>
      <c r="D10744" s="224" t="str">
        <f t="shared" si="3223"/>
        <v/>
      </c>
      <c r="E10744" s="225"/>
      <c r="F10744" s="226">
        <f t="shared" si="3224"/>
        <v>0</v>
      </c>
      <c r="G10744" s="286">
        <f t="shared" si="3225"/>
        <v>0</v>
      </c>
    </row>
    <row r="10745" spans="1:7" s="229" customFormat="1" ht="24" customHeight="1" x14ac:dyDescent="0.2">
      <c r="A10745" s="224" t="str">
        <f t="shared" si="3221"/>
        <v/>
      </c>
      <c r="B10745" s="222" t="str">
        <f t="shared" si="3222"/>
        <v/>
      </c>
      <c r="C10745" s="223"/>
      <c r="D10745" s="224" t="str">
        <f t="shared" si="3223"/>
        <v/>
      </c>
      <c r="E10745" s="225"/>
      <c r="F10745" s="226">
        <f t="shared" si="3224"/>
        <v>0</v>
      </c>
      <c r="G10745" s="286">
        <f t="shared" si="3225"/>
        <v>0</v>
      </c>
    </row>
    <row r="10746" spans="1:7" s="229" customFormat="1" ht="24" customHeight="1" x14ac:dyDescent="0.2">
      <c r="A10746" s="224" t="str">
        <f t="shared" si="3221"/>
        <v/>
      </c>
      <c r="B10746" s="222" t="str">
        <f t="shared" si="3222"/>
        <v/>
      </c>
      <c r="C10746" s="223"/>
      <c r="D10746" s="224" t="str">
        <f t="shared" si="3223"/>
        <v/>
      </c>
      <c r="E10746" s="225"/>
      <c r="F10746" s="226">
        <f t="shared" si="3224"/>
        <v>0</v>
      </c>
      <c r="G10746" s="286">
        <f t="shared" si="3225"/>
        <v>0</v>
      </c>
    </row>
    <row r="10747" spans="1:7" ht="24" customHeight="1" x14ac:dyDescent="0.2">
      <c r="A10747" s="290"/>
      <c r="B10747" s="97"/>
      <c r="D10747" s="97"/>
      <c r="E10747" s="98"/>
      <c r="F10747" s="273" t="s">
        <v>33</v>
      </c>
      <c r="G10747" s="288">
        <f>SUBTOTAL(9,G10738:G10746)</f>
        <v>0</v>
      </c>
    </row>
    <row r="10748" spans="1:7" ht="24" customHeight="1" x14ac:dyDescent="0.2">
      <c r="A10748" s="291"/>
      <c r="B10748" s="97"/>
      <c r="D10748" s="97"/>
      <c r="E10748" s="98"/>
      <c r="G10748" s="289"/>
    </row>
    <row r="10749" spans="1:7" ht="24" customHeight="1" x14ac:dyDescent="0.2">
      <c r="A10749" s="292" t="str">
        <f>B10707</f>
        <v/>
      </c>
      <c r="B10749" s="293" t="str">
        <f>C10707</f>
        <v/>
      </c>
      <c r="C10749" s="104"/>
      <c r="D10749" s="104" t="s">
        <v>34</v>
      </c>
      <c r="E10749" s="105"/>
      <c r="F10749" s="295" t="s">
        <v>35</v>
      </c>
      <c r="G10749" s="294">
        <f>SUBTOTAL(9,G10712:G10748)</f>
        <v>0</v>
      </c>
    </row>
    <row r="10751" spans="1:7" ht="24" customHeight="1" x14ac:dyDescent="0.2">
      <c r="A10751" s="274" t="s">
        <v>37</v>
      </c>
      <c r="B10751" s="275"/>
      <c r="C10751" s="275"/>
      <c r="D10751" s="275"/>
      <c r="E10751" s="275"/>
      <c r="F10751" s="275"/>
      <c r="G10751" s="276"/>
    </row>
    <row r="10752" spans="1:7" ht="24" customHeight="1" x14ac:dyDescent="0.2">
      <c r="A10752" s="277" t="s">
        <v>602</v>
      </c>
      <c r="B10752" s="93" t="str">
        <f>Comitente</f>
        <v>DIRECCION PROVINCIAL DE ESPACIOS VERDES</v>
      </c>
      <c r="C10752" s="89"/>
      <c r="D10752" s="94"/>
      <c r="E10752" s="94"/>
      <c r="F10752" s="95"/>
      <c r="G10752" s="278"/>
    </row>
    <row r="10753" spans="1:123" ht="24" customHeight="1" x14ac:dyDescent="0.2">
      <c r="A10753" s="277" t="s">
        <v>603</v>
      </c>
      <c r="B10753" s="93">
        <f>Contratista</f>
        <v>0</v>
      </c>
      <c r="C10753" s="90"/>
      <c r="D10753" s="90"/>
      <c r="E10753" s="90"/>
      <c r="F10753" s="96"/>
      <c r="G10753" s="279"/>
    </row>
    <row r="10754" spans="1:123" ht="24" customHeight="1" x14ac:dyDescent="0.2">
      <c r="A10754" s="277" t="s">
        <v>24</v>
      </c>
      <c r="B10754" s="93" t="str">
        <f>Obra</f>
        <v>EXTRACCION DE MANGRULLO EXISTENTE, PROVISION DE NUEVO MANGRULLO Y REFUNCIONALIZACION DE JUEGOS DE NIÑOS EN PARQUE DE MAYO</v>
      </c>
      <c r="C10754" s="90"/>
      <c r="D10754" s="90"/>
      <c r="E10754" s="90"/>
      <c r="F10754" s="96" t="s">
        <v>38</v>
      </c>
      <c r="G10754" s="280">
        <f>Fecha_Base</f>
        <v>44865</v>
      </c>
    </row>
    <row r="10755" spans="1:123" ht="24" customHeight="1" x14ac:dyDescent="0.2">
      <c r="A10755" s="281" t="s">
        <v>601</v>
      </c>
      <c r="B10755" s="91" t="str">
        <f>Ubicación</f>
        <v>CAPITAL</v>
      </c>
      <c r="C10755" s="91"/>
      <c r="D10755" s="97"/>
      <c r="E10755" s="98"/>
      <c r="G10755" s="282"/>
    </row>
    <row r="10756" spans="1:123" ht="24" customHeight="1" x14ac:dyDescent="0.2">
      <c r="A10756" s="281" t="s">
        <v>39</v>
      </c>
      <c r="B10756" s="100" t="str">
        <f>IFERROR(VALUE(LEFT(B10757,FIND(".",B10757)-1)),"")</f>
        <v/>
      </c>
      <c r="C10756" s="92" t="str">
        <f>IFERROR(VLOOKUP(B10756,Tabla_CyP,2,FALSE),"")</f>
        <v/>
      </c>
      <c r="E10756" s="98"/>
      <c r="G10756" s="282"/>
    </row>
    <row r="10757" spans="1:123" ht="24" customHeight="1" x14ac:dyDescent="0.2">
      <c r="A10757" s="281" t="s">
        <v>25</v>
      </c>
      <c r="B10757" s="101" t="str">
        <f>IFERROR(VLOOKUP(COUNTIF($A$1:A10757,"ANALISIS DE PRECIOS"),Tabla_NumeroItem,2,FALSE),"")</f>
        <v/>
      </c>
      <c r="C10757" s="92" t="str">
        <f>IFERROR(VLOOKUP(B10757,Tabla_CyP,2,FALSE),"")</f>
        <v/>
      </c>
      <c r="D10757" s="97"/>
      <c r="E10757" s="98"/>
      <c r="F10757" s="96" t="s">
        <v>26</v>
      </c>
      <c r="G10757" s="283" t="str">
        <f>IFERROR(VLOOKUP(B10757,Tabla_CyP,4,FALSE),"")</f>
        <v/>
      </c>
    </row>
    <row r="10758" spans="1:123" ht="24" customHeight="1" x14ac:dyDescent="0.2">
      <c r="A10758" s="281"/>
      <c r="B10758" s="91"/>
      <c r="D10758" s="97"/>
      <c r="E10758" s="98"/>
      <c r="G10758" s="282"/>
    </row>
    <row r="10759" spans="1:123" ht="24" customHeight="1" x14ac:dyDescent="0.2">
      <c r="A10759" s="334" t="s">
        <v>507</v>
      </c>
      <c r="B10759" s="335"/>
      <c r="C10759" s="336" t="s">
        <v>0</v>
      </c>
      <c r="D10759" s="336" t="s">
        <v>27</v>
      </c>
      <c r="E10759" s="338" t="s">
        <v>28</v>
      </c>
      <c r="F10759" s="340" t="s">
        <v>29</v>
      </c>
      <c r="G10759" s="340" t="s">
        <v>30</v>
      </c>
    </row>
    <row r="10760" spans="1:123" s="97" customFormat="1" ht="24" customHeight="1" x14ac:dyDescent="0.2">
      <c r="A10760" s="102" t="s">
        <v>508</v>
      </c>
      <c r="B10760" s="102" t="s">
        <v>509</v>
      </c>
      <c r="C10760" s="337"/>
      <c r="D10760" s="337"/>
      <c r="E10760" s="339"/>
      <c r="F10760" s="341"/>
      <c r="G10760" s="341"/>
      <c r="H10760" s="230"/>
      <c r="I10760" s="230"/>
      <c r="J10760" s="230"/>
      <c r="K10760" s="230"/>
      <c r="L10760" s="230"/>
      <c r="M10760" s="230"/>
      <c r="N10760" s="230"/>
      <c r="O10760" s="230"/>
      <c r="P10760" s="230"/>
      <c r="Q10760" s="230"/>
      <c r="R10760" s="230"/>
      <c r="S10760" s="230"/>
      <c r="T10760" s="230"/>
      <c r="U10760" s="230"/>
      <c r="V10760" s="230"/>
      <c r="W10760" s="230"/>
      <c r="X10760" s="230"/>
      <c r="Y10760" s="230"/>
      <c r="Z10760" s="230"/>
      <c r="AA10760" s="230"/>
      <c r="AB10760" s="230"/>
      <c r="AC10760" s="230"/>
      <c r="AD10760" s="230"/>
      <c r="AE10760" s="230"/>
      <c r="AF10760" s="230"/>
      <c r="AG10760" s="230"/>
      <c r="AH10760" s="230"/>
      <c r="AI10760" s="230"/>
      <c r="AJ10760" s="230"/>
      <c r="AK10760" s="230"/>
      <c r="AL10760" s="230"/>
      <c r="AM10760" s="230"/>
      <c r="AN10760" s="230"/>
      <c r="AO10760" s="230"/>
      <c r="AP10760" s="230"/>
      <c r="AQ10760" s="230"/>
      <c r="AR10760" s="230"/>
      <c r="AS10760" s="230"/>
      <c r="AT10760" s="230"/>
      <c r="AU10760" s="230"/>
      <c r="AV10760" s="230"/>
      <c r="AW10760" s="230"/>
      <c r="AX10760" s="230"/>
      <c r="AY10760" s="230"/>
      <c r="AZ10760" s="230"/>
      <c r="BA10760" s="230"/>
      <c r="BB10760" s="230"/>
      <c r="BC10760" s="230"/>
      <c r="BD10760" s="230"/>
      <c r="BE10760" s="230"/>
      <c r="BF10760" s="230"/>
      <c r="BG10760" s="230"/>
      <c r="BH10760" s="230"/>
      <c r="BI10760" s="230"/>
      <c r="BJ10760" s="230"/>
      <c r="BK10760" s="230"/>
      <c r="BL10760" s="230"/>
      <c r="BM10760" s="230"/>
      <c r="BN10760" s="230"/>
      <c r="BO10760" s="230"/>
      <c r="BP10760" s="230"/>
      <c r="BQ10760" s="230"/>
      <c r="BR10760" s="230"/>
      <c r="BS10760" s="230"/>
      <c r="BT10760" s="230"/>
      <c r="BU10760" s="230"/>
      <c r="BV10760" s="230"/>
      <c r="BW10760" s="230"/>
      <c r="BX10760" s="230"/>
      <c r="BY10760" s="230"/>
      <c r="BZ10760" s="230"/>
      <c r="CA10760" s="230"/>
      <c r="CB10760" s="230"/>
      <c r="CC10760" s="230"/>
      <c r="CD10760" s="230"/>
      <c r="CE10760" s="230"/>
      <c r="CF10760" s="230"/>
      <c r="CG10760" s="230"/>
      <c r="CH10760" s="230"/>
      <c r="CI10760" s="230"/>
      <c r="CJ10760" s="230"/>
      <c r="CK10760" s="230"/>
      <c r="CL10760" s="230"/>
      <c r="CM10760" s="230"/>
      <c r="CN10760" s="230"/>
      <c r="CO10760" s="230"/>
      <c r="CP10760" s="230"/>
      <c r="CQ10760" s="230"/>
      <c r="CR10760" s="230"/>
      <c r="CS10760" s="230"/>
      <c r="CT10760" s="230"/>
      <c r="CU10760" s="230"/>
      <c r="CV10760" s="230"/>
      <c r="CW10760" s="230"/>
      <c r="CX10760" s="230"/>
      <c r="CY10760" s="230"/>
      <c r="CZ10760" s="230"/>
      <c r="DA10760" s="230"/>
      <c r="DB10760" s="230"/>
      <c r="DC10760" s="230"/>
      <c r="DD10760" s="230"/>
      <c r="DE10760" s="230"/>
      <c r="DF10760" s="230"/>
      <c r="DG10760" s="230"/>
      <c r="DH10760" s="230"/>
      <c r="DI10760" s="230"/>
      <c r="DJ10760" s="230"/>
      <c r="DK10760" s="230"/>
      <c r="DL10760" s="230"/>
      <c r="DM10760" s="230"/>
      <c r="DN10760" s="230"/>
      <c r="DO10760" s="230"/>
      <c r="DP10760" s="230"/>
      <c r="DQ10760" s="230"/>
      <c r="DR10760" s="230"/>
      <c r="DS10760" s="230"/>
    </row>
    <row r="10761" spans="1:123" ht="24" customHeight="1" x14ac:dyDescent="0.2">
      <c r="A10761" s="284"/>
      <c r="B10761" s="103"/>
      <c r="C10761" s="143" t="s">
        <v>604</v>
      </c>
      <c r="D10761" s="104"/>
      <c r="E10761" s="105"/>
      <c r="F10761" s="106"/>
      <c r="G10761" s="285"/>
    </row>
    <row r="10762" spans="1:123" s="229" customFormat="1" ht="24" customHeight="1" x14ac:dyDescent="0.2">
      <c r="A10762" s="224" t="str">
        <f t="shared" ref="A10762:A10775" si="3226">IFERROR(VLOOKUP(C10762,Tabla_Insumos,4,FALSE),"")</f>
        <v/>
      </c>
      <c r="B10762" s="222" t="str">
        <f>IFERROR(VLOOKUP(C10762,Tabla_Insumos,5,FALSE),"")</f>
        <v/>
      </c>
      <c r="C10762" s="223"/>
      <c r="D10762" s="224" t="str">
        <f t="shared" ref="D10762:D10775" si="3227">IFERROR(VLOOKUP(C10762,Tabla_Insumos,2,FALSE),"")</f>
        <v/>
      </c>
      <c r="E10762" s="225"/>
      <c r="F10762" s="226">
        <f t="shared" ref="F10762:F10775" si="3228">IFERROR(VLOOKUP(C10762,Tabla_Insumos,3,FALSE),0)</f>
        <v>0</v>
      </c>
      <c r="G10762" s="286">
        <f>ROUND(E10762*F10762,2)</f>
        <v>0</v>
      </c>
    </row>
    <row r="10763" spans="1:123" s="229" customFormat="1" ht="24" customHeight="1" x14ac:dyDescent="0.2">
      <c r="A10763" s="224" t="str">
        <f t="shared" si="3226"/>
        <v/>
      </c>
      <c r="B10763" s="222" t="str">
        <f t="shared" ref="B10763:B10775" si="3229">IFERROR(VLOOKUP(C10763,Tabla_Insumos,5,FALSE),"")</f>
        <v/>
      </c>
      <c r="C10763" s="223"/>
      <c r="D10763" s="224" t="str">
        <f t="shared" si="3227"/>
        <v/>
      </c>
      <c r="E10763" s="225"/>
      <c r="F10763" s="226">
        <f t="shared" si="3228"/>
        <v>0</v>
      </c>
      <c r="G10763" s="286">
        <f t="shared" ref="G10763:G10775" si="3230">ROUND(E10763*F10763,2)</f>
        <v>0</v>
      </c>
    </row>
    <row r="10764" spans="1:123" s="229" customFormat="1" ht="24" customHeight="1" x14ac:dyDescent="0.2">
      <c r="A10764" s="224" t="str">
        <f t="shared" si="3226"/>
        <v/>
      </c>
      <c r="B10764" s="222" t="str">
        <f t="shared" si="3229"/>
        <v/>
      </c>
      <c r="C10764" s="223"/>
      <c r="D10764" s="224" t="str">
        <f t="shared" si="3227"/>
        <v/>
      </c>
      <c r="E10764" s="225"/>
      <c r="F10764" s="226">
        <f t="shared" si="3228"/>
        <v>0</v>
      </c>
      <c r="G10764" s="286">
        <f t="shared" si="3230"/>
        <v>0</v>
      </c>
    </row>
    <row r="10765" spans="1:123" s="229" customFormat="1" ht="24" customHeight="1" x14ac:dyDescent="0.2">
      <c r="A10765" s="224" t="str">
        <f t="shared" si="3226"/>
        <v/>
      </c>
      <c r="B10765" s="222" t="str">
        <f t="shared" si="3229"/>
        <v/>
      </c>
      <c r="C10765" s="223"/>
      <c r="D10765" s="224" t="str">
        <f t="shared" si="3227"/>
        <v/>
      </c>
      <c r="E10765" s="225"/>
      <c r="F10765" s="226">
        <f t="shared" si="3228"/>
        <v>0</v>
      </c>
      <c r="G10765" s="286">
        <f t="shared" si="3230"/>
        <v>0</v>
      </c>
    </row>
    <row r="10766" spans="1:123" s="229" customFormat="1" ht="24" customHeight="1" x14ac:dyDescent="0.2">
      <c r="A10766" s="224" t="str">
        <f t="shared" si="3226"/>
        <v/>
      </c>
      <c r="B10766" s="222" t="str">
        <f t="shared" si="3229"/>
        <v/>
      </c>
      <c r="C10766" s="223"/>
      <c r="D10766" s="224" t="str">
        <f t="shared" si="3227"/>
        <v/>
      </c>
      <c r="E10766" s="225"/>
      <c r="F10766" s="226">
        <f t="shared" si="3228"/>
        <v>0</v>
      </c>
      <c r="G10766" s="286">
        <f t="shared" si="3230"/>
        <v>0</v>
      </c>
    </row>
    <row r="10767" spans="1:123" s="229" customFormat="1" ht="24" customHeight="1" x14ac:dyDescent="0.2">
      <c r="A10767" s="224" t="str">
        <f t="shared" si="3226"/>
        <v/>
      </c>
      <c r="B10767" s="222" t="str">
        <f t="shared" si="3229"/>
        <v/>
      </c>
      <c r="C10767" s="223"/>
      <c r="D10767" s="224" t="str">
        <f t="shared" si="3227"/>
        <v/>
      </c>
      <c r="E10767" s="225"/>
      <c r="F10767" s="226">
        <f t="shared" si="3228"/>
        <v>0</v>
      </c>
      <c r="G10767" s="286">
        <f t="shared" si="3230"/>
        <v>0</v>
      </c>
    </row>
    <row r="10768" spans="1:123" s="229" customFormat="1" ht="24" customHeight="1" x14ac:dyDescent="0.2">
      <c r="A10768" s="224" t="str">
        <f t="shared" si="3226"/>
        <v/>
      </c>
      <c r="B10768" s="222" t="str">
        <f t="shared" si="3229"/>
        <v/>
      </c>
      <c r="C10768" s="223"/>
      <c r="D10768" s="224" t="str">
        <f t="shared" si="3227"/>
        <v/>
      </c>
      <c r="E10768" s="225"/>
      <c r="F10768" s="226">
        <f t="shared" si="3228"/>
        <v>0</v>
      </c>
      <c r="G10768" s="286">
        <f t="shared" si="3230"/>
        <v>0</v>
      </c>
    </row>
    <row r="10769" spans="1:7" s="229" customFormat="1" ht="24" customHeight="1" x14ac:dyDescent="0.2">
      <c r="A10769" s="224" t="str">
        <f t="shared" si="3226"/>
        <v/>
      </c>
      <c r="B10769" s="222" t="str">
        <f t="shared" si="3229"/>
        <v/>
      </c>
      <c r="C10769" s="223"/>
      <c r="D10769" s="224" t="str">
        <f t="shared" si="3227"/>
        <v/>
      </c>
      <c r="E10769" s="225"/>
      <c r="F10769" s="226">
        <f t="shared" si="3228"/>
        <v>0</v>
      </c>
      <c r="G10769" s="286">
        <f t="shared" si="3230"/>
        <v>0</v>
      </c>
    </row>
    <row r="10770" spans="1:7" s="229" customFormat="1" ht="24" customHeight="1" x14ac:dyDescent="0.2">
      <c r="A10770" s="224" t="str">
        <f t="shared" si="3226"/>
        <v/>
      </c>
      <c r="B10770" s="222" t="str">
        <f t="shared" si="3229"/>
        <v/>
      </c>
      <c r="C10770" s="223"/>
      <c r="D10770" s="224" t="str">
        <f t="shared" si="3227"/>
        <v/>
      </c>
      <c r="E10770" s="225"/>
      <c r="F10770" s="226">
        <f t="shared" si="3228"/>
        <v>0</v>
      </c>
      <c r="G10770" s="286">
        <f t="shared" si="3230"/>
        <v>0</v>
      </c>
    </row>
    <row r="10771" spans="1:7" s="229" customFormat="1" ht="24" customHeight="1" x14ac:dyDescent="0.2">
      <c r="A10771" s="224" t="str">
        <f t="shared" si="3226"/>
        <v/>
      </c>
      <c r="B10771" s="222" t="str">
        <f t="shared" si="3229"/>
        <v/>
      </c>
      <c r="C10771" s="223"/>
      <c r="D10771" s="224" t="str">
        <f t="shared" si="3227"/>
        <v/>
      </c>
      <c r="E10771" s="225"/>
      <c r="F10771" s="226">
        <f t="shared" si="3228"/>
        <v>0</v>
      </c>
      <c r="G10771" s="286">
        <f t="shared" si="3230"/>
        <v>0</v>
      </c>
    </row>
    <row r="10772" spans="1:7" s="229" customFormat="1" ht="24" customHeight="1" x14ac:dyDescent="0.2">
      <c r="A10772" s="224" t="str">
        <f t="shared" si="3226"/>
        <v/>
      </c>
      <c r="B10772" s="222" t="str">
        <f t="shared" si="3229"/>
        <v/>
      </c>
      <c r="C10772" s="223"/>
      <c r="D10772" s="224" t="str">
        <f t="shared" si="3227"/>
        <v/>
      </c>
      <c r="E10772" s="225"/>
      <c r="F10772" s="226">
        <f t="shared" si="3228"/>
        <v>0</v>
      </c>
      <c r="G10772" s="286">
        <f t="shared" si="3230"/>
        <v>0</v>
      </c>
    </row>
    <row r="10773" spans="1:7" s="229" customFormat="1" ht="24" customHeight="1" x14ac:dyDescent="0.2">
      <c r="A10773" s="224" t="str">
        <f t="shared" si="3226"/>
        <v/>
      </c>
      <c r="B10773" s="222" t="str">
        <f t="shared" si="3229"/>
        <v/>
      </c>
      <c r="C10773" s="223"/>
      <c r="D10773" s="224" t="str">
        <f t="shared" si="3227"/>
        <v/>
      </c>
      <c r="E10773" s="225"/>
      <c r="F10773" s="226">
        <f t="shared" si="3228"/>
        <v>0</v>
      </c>
      <c r="G10773" s="286">
        <f t="shared" si="3230"/>
        <v>0</v>
      </c>
    </row>
    <row r="10774" spans="1:7" s="229" customFormat="1" ht="24" customHeight="1" x14ac:dyDescent="0.2">
      <c r="A10774" s="224" t="str">
        <f t="shared" si="3226"/>
        <v/>
      </c>
      <c r="B10774" s="222" t="str">
        <f t="shared" si="3229"/>
        <v/>
      </c>
      <c r="C10774" s="223"/>
      <c r="D10774" s="224" t="str">
        <f t="shared" si="3227"/>
        <v/>
      </c>
      <c r="E10774" s="225"/>
      <c r="F10774" s="226">
        <f t="shared" si="3228"/>
        <v>0</v>
      </c>
      <c r="G10774" s="286">
        <f t="shared" si="3230"/>
        <v>0</v>
      </c>
    </row>
    <row r="10775" spans="1:7" s="229" customFormat="1" ht="24" customHeight="1" x14ac:dyDescent="0.2">
      <c r="A10775" s="224" t="str">
        <f t="shared" si="3226"/>
        <v/>
      </c>
      <c r="B10775" s="222" t="str">
        <f t="shared" si="3229"/>
        <v/>
      </c>
      <c r="C10775" s="223"/>
      <c r="D10775" s="224" t="str">
        <f t="shared" si="3227"/>
        <v/>
      </c>
      <c r="E10775" s="225"/>
      <c r="F10775" s="227">
        <f t="shared" si="3228"/>
        <v>0</v>
      </c>
      <c r="G10775" s="286">
        <f t="shared" si="3230"/>
        <v>0</v>
      </c>
    </row>
    <row r="10776" spans="1:7" ht="24" customHeight="1" x14ac:dyDescent="0.2">
      <c r="A10776" s="287"/>
      <c r="D10776" s="97"/>
      <c r="E10776" s="98"/>
      <c r="F10776" s="273" t="s">
        <v>31</v>
      </c>
      <c r="G10776" s="288">
        <f>SUBTOTAL(9,G10762:G10775)</f>
        <v>0</v>
      </c>
    </row>
    <row r="10777" spans="1:7" ht="24" customHeight="1" x14ac:dyDescent="0.2">
      <c r="A10777" s="287"/>
      <c r="C10777" s="107" t="s">
        <v>605</v>
      </c>
      <c r="D10777" s="97"/>
      <c r="E10777" s="98"/>
      <c r="G10777" s="289"/>
    </row>
    <row r="10778" spans="1:7" s="229" customFormat="1" ht="24" customHeight="1" x14ac:dyDescent="0.2">
      <c r="A10778" s="224" t="str">
        <f t="shared" ref="A10778:A10785" si="3231">IFERROR(VLOOKUP(C10778,Tabla_Insumos,4,FALSE),"")</f>
        <v/>
      </c>
      <c r="B10778" s="222">
        <f t="shared" ref="B10778:B10785" si="3232">IFERROR(VLOOKUP(A10778,Tabla_Indices,5,FALSE),"")</f>
        <v>0</v>
      </c>
      <c r="C10778" s="223"/>
      <c r="D10778" s="224" t="str">
        <f t="shared" ref="D10778:D10785" si="3233">IFERROR(VLOOKUP(C10778,Tabla_Insumos,2,FALSE),"")</f>
        <v/>
      </c>
      <c r="E10778" s="225"/>
      <c r="F10778" s="228">
        <f t="shared" ref="F10778:F10785" si="3234">IFERROR(VLOOKUP(C10778,Tabla_Insumos,3,FALSE),0)</f>
        <v>0</v>
      </c>
      <c r="G10778" s="286">
        <f>ROUND(E10778*F10778,2)</f>
        <v>0</v>
      </c>
    </row>
    <row r="10779" spans="1:7" s="229" customFormat="1" ht="24" customHeight="1" x14ac:dyDescent="0.2">
      <c r="A10779" s="224" t="str">
        <f t="shared" si="3231"/>
        <v/>
      </c>
      <c r="B10779" s="222">
        <f t="shared" si="3232"/>
        <v>0</v>
      </c>
      <c r="C10779" s="223"/>
      <c r="D10779" s="224" t="str">
        <f t="shared" si="3233"/>
        <v/>
      </c>
      <c r="E10779" s="225"/>
      <c r="F10779" s="228">
        <f t="shared" si="3234"/>
        <v>0</v>
      </c>
      <c r="G10779" s="286">
        <f>ROUND(E10779*F10779,2)</f>
        <v>0</v>
      </c>
    </row>
    <row r="10780" spans="1:7" s="229" customFormat="1" ht="24" customHeight="1" x14ac:dyDescent="0.2">
      <c r="A10780" s="224" t="str">
        <f t="shared" si="3231"/>
        <v/>
      </c>
      <c r="B10780" s="222">
        <f t="shared" si="3232"/>
        <v>0</v>
      </c>
      <c r="C10780" s="223"/>
      <c r="D10780" s="224" t="str">
        <f t="shared" si="3233"/>
        <v/>
      </c>
      <c r="E10780" s="225"/>
      <c r="F10780" s="228">
        <f t="shared" si="3234"/>
        <v>0</v>
      </c>
      <c r="G10780" s="286">
        <f t="shared" ref="G10780:G10785" si="3235">ROUND(E10780*F10780,2)</f>
        <v>0</v>
      </c>
    </row>
    <row r="10781" spans="1:7" s="229" customFormat="1" ht="24" customHeight="1" x14ac:dyDescent="0.2">
      <c r="A10781" s="224" t="str">
        <f t="shared" si="3231"/>
        <v/>
      </c>
      <c r="B10781" s="222">
        <f t="shared" si="3232"/>
        <v>0</v>
      </c>
      <c r="C10781" s="223"/>
      <c r="D10781" s="224" t="str">
        <f t="shared" si="3233"/>
        <v/>
      </c>
      <c r="E10781" s="225"/>
      <c r="F10781" s="228">
        <f t="shared" si="3234"/>
        <v>0</v>
      </c>
      <c r="G10781" s="286">
        <f t="shared" si="3235"/>
        <v>0</v>
      </c>
    </row>
    <row r="10782" spans="1:7" s="229" customFormat="1" ht="24" customHeight="1" x14ac:dyDescent="0.2">
      <c r="A10782" s="224" t="str">
        <f t="shared" si="3231"/>
        <v/>
      </c>
      <c r="B10782" s="222">
        <f t="shared" si="3232"/>
        <v>0</v>
      </c>
      <c r="C10782" s="223"/>
      <c r="D10782" s="224" t="str">
        <f t="shared" si="3233"/>
        <v/>
      </c>
      <c r="E10782" s="225"/>
      <c r="F10782" s="226">
        <f t="shared" si="3234"/>
        <v>0</v>
      </c>
      <c r="G10782" s="286">
        <f t="shared" si="3235"/>
        <v>0</v>
      </c>
    </row>
    <row r="10783" spans="1:7" s="229" customFormat="1" ht="24" customHeight="1" x14ac:dyDescent="0.2">
      <c r="A10783" s="224" t="str">
        <f t="shared" si="3231"/>
        <v/>
      </c>
      <c r="B10783" s="222">
        <f t="shared" si="3232"/>
        <v>0</v>
      </c>
      <c r="C10783" s="223"/>
      <c r="D10783" s="224" t="str">
        <f t="shared" si="3233"/>
        <v/>
      </c>
      <c r="E10783" s="225"/>
      <c r="F10783" s="226">
        <f t="shared" si="3234"/>
        <v>0</v>
      </c>
      <c r="G10783" s="286">
        <f t="shared" si="3235"/>
        <v>0</v>
      </c>
    </row>
    <row r="10784" spans="1:7" s="229" customFormat="1" ht="24" customHeight="1" x14ac:dyDescent="0.2">
      <c r="A10784" s="224" t="str">
        <f t="shared" si="3231"/>
        <v/>
      </c>
      <c r="B10784" s="222">
        <f t="shared" si="3232"/>
        <v>0</v>
      </c>
      <c r="C10784" s="223"/>
      <c r="D10784" s="224" t="str">
        <f t="shared" si="3233"/>
        <v/>
      </c>
      <c r="E10784" s="225"/>
      <c r="F10784" s="226">
        <f t="shared" si="3234"/>
        <v>0</v>
      </c>
      <c r="G10784" s="286">
        <f t="shared" si="3235"/>
        <v>0</v>
      </c>
    </row>
    <row r="10785" spans="1:7" s="229" customFormat="1" ht="24" customHeight="1" x14ac:dyDescent="0.2">
      <c r="A10785" s="224" t="str">
        <f t="shared" si="3231"/>
        <v/>
      </c>
      <c r="B10785" s="222">
        <f t="shared" si="3232"/>
        <v>0</v>
      </c>
      <c r="C10785" s="223"/>
      <c r="D10785" s="224" t="str">
        <f t="shared" si="3233"/>
        <v/>
      </c>
      <c r="E10785" s="225"/>
      <c r="F10785" s="226">
        <f t="shared" si="3234"/>
        <v>0</v>
      </c>
      <c r="G10785" s="286">
        <f t="shared" si="3235"/>
        <v>0</v>
      </c>
    </row>
    <row r="10786" spans="1:7" ht="24" customHeight="1" x14ac:dyDescent="0.2">
      <c r="A10786" s="287"/>
      <c r="D10786" s="97"/>
      <c r="E10786" s="98"/>
      <c r="F10786" s="273" t="s">
        <v>32</v>
      </c>
      <c r="G10786" s="288">
        <f>SUBTOTAL(9,G10778:G10785)</f>
        <v>0</v>
      </c>
    </row>
    <row r="10787" spans="1:7" ht="24" customHeight="1" x14ac:dyDescent="0.2">
      <c r="A10787" s="287"/>
      <c r="C10787" s="107" t="s">
        <v>606</v>
      </c>
      <c r="D10787" s="97"/>
      <c r="E10787" s="98"/>
      <c r="G10787" s="289"/>
    </row>
    <row r="10788" spans="1:7" s="229" customFormat="1" ht="24" customHeight="1" x14ac:dyDescent="0.2">
      <c r="A10788" s="224" t="str">
        <f t="shared" ref="A10788:A10796" si="3236">IFERROR(VLOOKUP(C10788,Tabla_Insumos,4,FALSE),"")</f>
        <v/>
      </c>
      <c r="B10788" s="222" t="str">
        <f t="shared" ref="B10788:B10796" si="3237">IFERROR(VLOOKUP(C10788,Tabla_Insumos,5,FALSE),"")</f>
        <v/>
      </c>
      <c r="C10788" s="223"/>
      <c r="D10788" s="224" t="str">
        <f t="shared" ref="D10788:D10796" si="3238">IFERROR(VLOOKUP(C10788,Tabla_Insumos,2,FALSE),"")</f>
        <v/>
      </c>
      <c r="E10788" s="225"/>
      <c r="F10788" s="226">
        <f t="shared" ref="F10788:F10796" si="3239">IFERROR(VLOOKUP(C10788,Tabla_Insumos,3,FALSE),0)</f>
        <v>0</v>
      </c>
      <c r="G10788" s="286">
        <f t="shared" ref="G10788:G10796" si="3240">ROUND(E10788*F10788,2)</f>
        <v>0</v>
      </c>
    </row>
    <row r="10789" spans="1:7" s="229" customFormat="1" ht="24" customHeight="1" x14ac:dyDescent="0.2">
      <c r="A10789" s="224" t="str">
        <f t="shared" si="3236"/>
        <v/>
      </c>
      <c r="B10789" s="222" t="str">
        <f t="shared" si="3237"/>
        <v/>
      </c>
      <c r="C10789" s="223"/>
      <c r="D10789" s="224" t="str">
        <f t="shared" si="3238"/>
        <v/>
      </c>
      <c r="E10789" s="225"/>
      <c r="F10789" s="226">
        <f t="shared" si="3239"/>
        <v>0</v>
      </c>
      <c r="G10789" s="286">
        <f t="shared" si="3240"/>
        <v>0</v>
      </c>
    </row>
    <row r="10790" spans="1:7" s="229" customFormat="1" ht="24" customHeight="1" x14ac:dyDescent="0.2">
      <c r="A10790" s="224" t="str">
        <f t="shared" si="3236"/>
        <v/>
      </c>
      <c r="B10790" s="222" t="str">
        <f t="shared" si="3237"/>
        <v/>
      </c>
      <c r="C10790" s="223"/>
      <c r="D10790" s="224" t="str">
        <f t="shared" si="3238"/>
        <v/>
      </c>
      <c r="E10790" s="225"/>
      <c r="F10790" s="226">
        <f t="shared" si="3239"/>
        <v>0</v>
      </c>
      <c r="G10790" s="286">
        <f t="shared" si="3240"/>
        <v>0</v>
      </c>
    </row>
    <row r="10791" spans="1:7" s="229" customFormat="1" ht="24" customHeight="1" x14ac:dyDescent="0.2">
      <c r="A10791" s="224" t="str">
        <f t="shared" si="3236"/>
        <v/>
      </c>
      <c r="B10791" s="222" t="str">
        <f t="shared" si="3237"/>
        <v/>
      </c>
      <c r="C10791" s="223"/>
      <c r="D10791" s="224" t="str">
        <f t="shared" si="3238"/>
        <v/>
      </c>
      <c r="E10791" s="225"/>
      <c r="F10791" s="226">
        <f t="shared" si="3239"/>
        <v>0</v>
      </c>
      <c r="G10791" s="286">
        <f t="shared" si="3240"/>
        <v>0</v>
      </c>
    </row>
    <row r="10792" spans="1:7" s="229" customFormat="1" ht="24" customHeight="1" x14ac:dyDescent="0.2">
      <c r="A10792" s="224" t="str">
        <f t="shared" si="3236"/>
        <v/>
      </c>
      <c r="B10792" s="222" t="str">
        <f t="shared" si="3237"/>
        <v/>
      </c>
      <c r="C10792" s="223"/>
      <c r="D10792" s="224" t="str">
        <f t="shared" si="3238"/>
        <v/>
      </c>
      <c r="E10792" s="225"/>
      <c r="F10792" s="226">
        <f t="shared" si="3239"/>
        <v>0</v>
      </c>
      <c r="G10792" s="286">
        <f t="shared" si="3240"/>
        <v>0</v>
      </c>
    </row>
    <row r="10793" spans="1:7" s="229" customFormat="1" ht="24" customHeight="1" x14ac:dyDescent="0.2">
      <c r="A10793" s="224" t="str">
        <f t="shared" si="3236"/>
        <v/>
      </c>
      <c r="B10793" s="222" t="str">
        <f t="shared" si="3237"/>
        <v/>
      </c>
      <c r="C10793" s="223"/>
      <c r="D10793" s="224" t="str">
        <f t="shared" si="3238"/>
        <v/>
      </c>
      <c r="E10793" s="225"/>
      <c r="F10793" s="226">
        <f t="shared" si="3239"/>
        <v>0</v>
      </c>
      <c r="G10793" s="286">
        <f t="shared" si="3240"/>
        <v>0</v>
      </c>
    </row>
    <row r="10794" spans="1:7" s="229" customFormat="1" ht="24" customHeight="1" x14ac:dyDescent="0.2">
      <c r="A10794" s="224" t="str">
        <f t="shared" si="3236"/>
        <v/>
      </c>
      <c r="B10794" s="222" t="str">
        <f t="shared" si="3237"/>
        <v/>
      </c>
      <c r="C10794" s="223"/>
      <c r="D10794" s="224" t="str">
        <f t="shared" si="3238"/>
        <v/>
      </c>
      <c r="E10794" s="225"/>
      <c r="F10794" s="226">
        <f t="shared" si="3239"/>
        <v>0</v>
      </c>
      <c r="G10794" s="286">
        <f t="shared" si="3240"/>
        <v>0</v>
      </c>
    </row>
    <row r="10795" spans="1:7" s="229" customFormat="1" ht="24" customHeight="1" x14ac:dyDescent="0.2">
      <c r="A10795" s="224" t="str">
        <f t="shared" si="3236"/>
        <v/>
      </c>
      <c r="B10795" s="222" t="str">
        <f t="shared" si="3237"/>
        <v/>
      </c>
      <c r="C10795" s="223"/>
      <c r="D10795" s="224" t="str">
        <f t="shared" si="3238"/>
        <v/>
      </c>
      <c r="E10795" s="225"/>
      <c r="F10795" s="226">
        <f t="shared" si="3239"/>
        <v>0</v>
      </c>
      <c r="G10795" s="286">
        <f t="shared" si="3240"/>
        <v>0</v>
      </c>
    </row>
    <row r="10796" spans="1:7" s="229" customFormat="1" ht="24" customHeight="1" x14ac:dyDescent="0.2">
      <c r="A10796" s="224" t="str">
        <f t="shared" si="3236"/>
        <v/>
      </c>
      <c r="B10796" s="222" t="str">
        <f t="shared" si="3237"/>
        <v/>
      </c>
      <c r="C10796" s="223"/>
      <c r="D10796" s="224" t="str">
        <f t="shared" si="3238"/>
        <v/>
      </c>
      <c r="E10796" s="225"/>
      <c r="F10796" s="226">
        <f t="shared" si="3239"/>
        <v>0</v>
      </c>
      <c r="G10796" s="286">
        <f t="shared" si="3240"/>
        <v>0</v>
      </c>
    </row>
    <row r="10797" spans="1:7" ht="24" customHeight="1" x14ac:dyDescent="0.2">
      <c r="A10797" s="290"/>
      <c r="B10797" s="97"/>
      <c r="D10797" s="97"/>
      <c r="E10797" s="98"/>
      <c r="F10797" s="273" t="s">
        <v>33</v>
      </c>
      <c r="G10797" s="288">
        <f>SUBTOTAL(9,G10788:G10796)</f>
        <v>0</v>
      </c>
    </row>
    <row r="10798" spans="1:7" ht="24" customHeight="1" x14ac:dyDescent="0.2">
      <c r="A10798" s="291"/>
      <c r="B10798" s="97"/>
      <c r="D10798" s="97"/>
      <c r="E10798" s="98"/>
      <c r="G10798" s="289"/>
    </row>
    <row r="10799" spans="1:7" ht="24" customHeight="1" x14ac:dyDescent="0.2">
      <c r="A10799" s="292" t="str">
        <f>B10757</f>
        <v/>
      </c>
      <c r="B10799" s="293" t="str">
        <f>C10757</f>
        <v/>
      </c>
      <c r="C10799" s="104"/>
      <c r="D10799" s="104" t="s">
        <v>34</v>
      </c>
      <c r="E10799" s="105"/>
      <c r="F10799" s="295" t="s">
        <v>35</v>
      </c>
      <c r="G10799" s="294">
        <f>SUBTOTAL(9,G10762:G10798)</f>
        <v>0</v>
      </c>
    </row>
    <row r="10801" spans="1:123" ht="24" customHeight="1" x14ac:dyDescent="0.2">
      <c r="A10801" s="274" t="s">
        <v>37</v>
      </c>
      <c r="B10801" s="275"/>
      <c r="C10801" s="275"/>
      <c r="D10801" s="275"/>
      <c r="E10801" s="275"/>
      <c r="F10801" s="275"/>
      <c r="G10801" s="276"/>
    </row>
    <row r="10802" spans="1:123" ht="24" customHeight="1" x14ac:dyDescent="0.2">
      <c r="A10802" s="277" t="s">
        <v>602</v>
      </c>
      <c r="B10802" s="93" t="str">
        <f>Comitente</f>
        <v>DIRECCION PROVINCIAL DE ESPACIOS VERDES</v>
      </c>
      <c r="C10802" s="89"/>
      <c r="D10802" s="94"/>
      <c r="E10802" s="94"/>
      <c r="F10802" s="95"/>
      <c r="G10802" s="278"/>
    </row>
    <row r="10803" spans="1:123" ht="24" customHeight="1" x14ac:dyDescent="0.2">
      <c r="A10803" s="277" t="s">
        <v>603</v>
      </c>
      <c r="B10803" s="93">
        <f>Contratista</f>
        <v>0</v>
      </c>
      <c r="C10803" s="90"/>
      <c r="D10803" s="90"/>
      <c r="E10803" s="90"/>
      <c r="F10803" s="96"/>
      <c r="G10803" s="279"/>
    </row>
    <row r="10804" spans="1:123" ht="24" customHeight="1" x14ac:dyDescent="0.2">
      <c r="A10804" s="277" t="s">
        <v>24</v>
      </c>
      <c r="B10804" s="93" t="str">
        <f>Obra</f>
        <v>EXTRACCION DE MANGRULLO EXISTENTE, PROVISION DE NUEVO MANGRULLO Y REFUNCIONALIZACION DE JUEGOS DE NIÑOS EN PARQUE DE MAYO</v>
      </c>
      <c r="C10804" s="90"/>
      <c r="D10804" s="90"/>
      <c r="E10804" s="90"/>
      <c r="F10804" s="96" t="s">
        <v>38</v>
      </c>
      <c r="G10804" s="280">
        <f>Fecha_Base</f>
        <v>44865</v>
      </c>
    </row>
    <row r="10805" spans="1:123" ht="24" customHeight="1" x14ac:dyDescent="0.2">
      <c r="A10805" s="281" t="s">
        <v>601</v>
      </c>
      <c r="B10805" s="91" t="str">
        <f>Ubicación</f>
        <v>CAPITAL</v>
      </c>
      <c r="C10805" s="91"/>
      <c r="D10805" s="97"/>
      <c r="E10805" s="98"/>
      <c r="G10805" s="282"/>
    </row>
    <row r="10806" spans="1:123" ht="24" customHeight="1" x14ac:dyDescent="0.2">
      <c r="A10806" s="281" t="s">
        <v>39</v>
      </c>
      <c r="B10806" s="100" t="str">
        <f>IFERROR(VALUE(LEFT(B10807,FIND(".",B10807)-1)),"")</f>
        <v/>
      </c>
      <c r="C10806" s="92" t="str">
        <f>IFERROR(VLOOKUP(B10806,Tabla_CyP,2,FALSE),"")</f>
        <v/>
      </c>
      <c r="E10806" s="98"/>
      <c r="G10806" s="282"/>
    </row>
    <row r="10807" spans="1:123" ht="24" customHeight="1" x14ac:dyDescent="0.2">
      <c r="A10807" s="281" t="s">
        <v>25</v>
      </c>
      <c r="B10807" s="101" t="str">
        <f>IFERROR(VLOOKUP(COUNTIF($A$1:A10807,"ANALISIS DE PRECIOS"),Tabla_NumeroItem,2,FALSE),"")</f>
        <v/>
      </c>
      <c r="C10807" s="92" t="str">
        <f>IFERROR(VLOOKUP(B10807,Tabla_CyP,2,FALSE),"")</f>
        <v/>
      </c>
      <c r="D10807" s="97"/>
      <c r="E10807" s="98"/>
      <c r="F10807" s="96" t="s">
        <v>26</v>
      </c>
      <c r="G10807" s="283" t="str">
        <f>IFERROR(VLOOKUP(B10807,Tabla_CyP,4,FALSE),"")</f>
        <v/>
      </c>
    </row>
    <row r="10808" spans="1:123" ht="24" customHeight="1" x14ac:dyDescent="0.2">
      <c r="A10808" s="281"/>
      <c r="B10808" s="91"/>
      <c r="D10808" s="97"/>
      <c r="E10808" s="98"/>
      <c r="G10808" s="282"/>
    </row>
    <row r="10809" spans="1:123" ht="24" customHeight="1" x14ac:dyDescent="0.2">
      <c r="A10809" s="334" t="s">
        <v>507</v>
      </c>
      <c r="B10809" s="335"/>
      <c r="C10809" s="336" t="s">
        <v>0</v>
      </c>
      <c r="D10809" s="336" t="s">
        <v>27</v>
      </c>
      <c r="E10809" s="338" t="s">
        <v>28</v>
      </c>
      <c r="F10809" s="340" t="s">
        <v>29</v>
      </c>
      <c r="G10809" s="340" t="s">
        <v>30</v>
      </c>
    </row>
    <row r="10810" spans="1:123" s="97" customFormat="1" ht="24" customHeight="1" x14ac:dyDescent="0.2">
      <c r="A10810" s="102" t="s">
        <v>508</v>
      </c>
      <c r="B10810" s="102" t="s">
        <v>509</v>
      </c>
      <c r="C10810" s="337"/>
      <c r="D10810" s="337"/>
      <c r="E10810" s="339"/>
      <c r="F10810" s="341"/>
      <c r="G10810" s="341"/>
      <c r="H10810" s="230"/>
      <c r="I10810" s="230"/>
      <c r="J10810" s="230"/>
      <c r="K10810" s="230"/>
      <c r="L10810" s="230"/>
      <c r="M10810" s="230"/>
      <c r="N10810" s="230"/>
      <c r="O10810" s="230"/>
      <c r="P10810" s="230"/>
      <c r="Q10810" s="230"/>
      <c r="R10810" s="230"/>
      <c r="S10810" s="230"/>
      <c r="T10810" s="230"/>
      <c r="U10810" s="230"/>
      <c r="V10810" s="230"/>
      <c r="W10810" s="230"/>
      <c r="X10810" s="230"/>
      <c r="Y10810" s="230"/>
      <c r="Z10810" s="230"/>
      <c r="AA10810" s="230"/>
      <c r="AB10810" s="230"/>
      <c r="AC10810" s="230"/>
      <c r="AD10810" s="230"/>
      <c r="AE10810" s="230"/>
      <c r="AF10810" s="230"/>
      <c r="AG10810" s="230"/>
      <c r="AH10810" s="230"/>
      <c r="AI10810" s="230"/>
      <c r="AJ10810" s="230"/>
      <c r="AK10810" s="230"/>
      <c r="AL10810" s="230"/>
      <c r="AM10810" s="230"/>
      <c r="AN10810" s="230"/>
      <c r="AO10810" s="230"/>
      <c r="AP10810" s="230"/>
      <c r="AQ10810" s="230"/>
      <c r="AR10810" s="230"/>
      <c r="AS10810" s="230"/>
      <c r="AT10810" s="230"/>
      <c r="AU10810" s="230"/>
      <c r="AV10810" s="230"/>
      <c r="AW10810" s="230"/>
      <c r="AX10810" s="230"/>
      <c r="AY10810" s="230"/>
      <c r="AZ10810" s="230"/>
      <c r="BA10810" s="230"/>
      <c r="BB10810" s="230"/>
      <c r="BC10810" s="230"/>
      <c r="BD10810" s="230"/>
      <c r="BE10810" s="230"/>
      <c r="BF10810" s="230"/>
      <c r="BG10810" s="230"/>
      <c r="BH10810" s="230"/>
      <c r="BI10810" s="230"/>
      <c r="BJ10810" s="230"/>
      <c r="BK10810" s="230"/>
      <c r="BL10810" s="230"/>
      <c r="BM10810" s="230"/>
      <c r="BN10810" s="230"/>
      <c r="BO10810" s="230"/>
      <c r="BP10810" s="230"/>
      <c r="BQ10810" s="230"/>
      <c r="BR10810" s="230"/>
      <c r="BS10810" s="230"/>
      <c r="BT10810" s="230"/>
      <c r="BU10810" s="230"/>
      <c r="BV10810" s="230"/>
      <c r="BW10810" s="230"/>
      <c r="BX10810" s="230"/>
      <c r="BY10810" s="230"/>
      <c r="BZ10810" s="230"/>
      <c r="CA10810" s="230"/>
      <c r="CB10810" s="230"/>
      <c r="CC10810" s="230"/>
      <c r="CD10810" s="230"/>
      <c r="CE10810" s="230"/>
      <c r="CF10810" s="230"/>
      <c r="CG10810" s="230"/>
      <c r="CH10810" s="230"/>
      <c r="CI10810" s="230"/>
      <c r="CJ10810" s="230"/>
      <c r="CK10810" s="230"/>
      <c r="CL10810" s="230"/>
      <c r="CM10810" s="230"/>
      <c r="CN10810" s="230"/>
      <c r="CO10810" s="230"/>
      <c r="CP10810" s="230"/>
      <c r="CQ10810" s="230"/>
      <c r="CR10810" s="230"/>
      <c r="CS10810" s="230"/>
      <c r="CT10810" s="230"/>
      <c r="CU10810" s="230"/>
      <c r="CV10810" s="230"/>
      <c r="CW10810" s="230"/>
      <c r="CX10810" s="230"/>
      <c r="CY10810" s="230"/>
      <c r="CZ10810" s="230"/>
      <c r="DA10810" s="230"/>
      <c r="DB10810" s="230"/>
      <c r="DC10810" s="230"/>
      <c r="DD10810" s="230"/>
      <c r="DE10810" s="230"/>
      <c r="DF10810" s="230"/>
      <c r="DG10810" s="230"/>
      <c r="DH10810" s="230"/>
      <c r="DI10810" s="230"/>
      <c r="DJ10810" s="230"/>
      <c r="DK10810" s="230"/>
      <c r="DL10810" s="230"/>
      <c r="DM10810" s="230"/>
      <c r="DN10810" s="230"/>
      <c r="DO10810" s="230"/>
      <c r="DP10810" s="230"/>
      <c r="DQ10810" s="230"/>
      <c r="DR10810" s="230"/>
      <c r="DS10810" s="230"/>
    </row>
    <row r="10811" spans="1:123" ht="24" customHeight="1" x14ac:dyDescent="0.2">
      <c r="A10811" s="284"/>
      <c r="B10811" s="103"/>
      <c r="C10811" s="143" t="s">
        <v>604</v>
      </c>
      <c r="D10811" s="104"/>
      <c r="E10811" s="105"/>
      <c r="F10811" s="106"/>
      <c r="G10811" s="285"/>
    </row>
    <row r="10812" spans="1:123" s="229" customFormat="1" ht="24" customHeight="1" x14ac:dyDescent="0.2">
      <c r="A10812" s="224" t="str">
        <f t="shared" ref="A10812:A10825" si="3241">IFERROR(VLOOKUP(C10812,Tabla_Insumos,4,FALSE),"")</f>
        <v/>
      </c>
      <c r="B10812" s="222" t="str">
        <f>IFERROR(VLOOKUP(C10812,Tabla_Insumos,5,FALSE),"")</f>
        <v/>
      </c>
      <c r="C10812" s="223"/>
      <c r="D10812" s="224" t="str">
        <f t="shared" ref="D10812:D10825" si="3242">IFERROR(VLOOKUP(C10812,Tabla_Insumos,2,FALSE),"")</f>
        <v/>
      </c>
      <c r="E10812" s="225"/>
      <c r="F10812" s="226">
        <f t="shared" ref="F10812:F10825" si="3243">IFERROR(VLOOKUP(C10812,Tabla_Insumos,3,FALSE),0)</f>
        <v>0</v>
      </c>
      <c r="G10812" s="286">
        <f>ROUND(E10812*F10812,2)</f>
        <v>0</v>
      </c>
    </row>
    <row r="10813" spans="1:123" s="229" customFormat="1" ht="24" customHeight="1" x14ac:dyDescent="0.2">
      <c r="A10813" s="224" t="str">
        <f t="shared" si="3241"/>
        <v/>
      </c>
      <c r="B10813" s="222" t="str">
        <f t="shared" ref="B10813:B10825" si="3244">IFERROR(VLOOKUP(C10813,Tabla_Insumos,5,FALSE),"")</f>
        <v/>
      </c>
      <c r="C10813" s="223"/>
      <c r="D10813" s="224" t="str">
        <f t="shared" si="3242"/>
        <v/>
      </c>
      <c r="E10813" s="225"/>
      <c r="F10813" s="226">
        <f t="shared" si="3243"/>
        <v>0</v>
      </c>
      <c r="G10813" s="286">
        <f t="shared" ref="G10813:G10825" si="3245">ROUND(E10813*F10813,2)</f>
        <v>0</v>
      </c>
    </row>
    <row r="10814" spans="1:123" s="229" customFormat="1" ht="24" customHeight="1" x14ac:dyDescent="0.2">
      <c r="A10814" s="224" t="str">
        <f t="shared" si="3241"/>
        <v/>
      </c>
      <c r="B10814" s="222" t="str">
        <f t="shared" si="3244"/>
        <v/>
      </c>
      <c r="C10814" s="223"/>
      <c r="D10814" s="224" t="str">
        <f t="shared" si="3242"/>
        <v/>
      </c>
      <c r="E10814" s="225"/>
      <c r="F10814" s="226">
        <f t="shared" si="3243"/>
        <v>0</v>
      </c>
      <c r="G10814" s="286">
        <f t="shared" si="3245"/>
        <v>0</v>
      </c>
    </row>
    <row r="10815" spans="1:123" s="229" customFormat="1" ht="24" customHeight="1" x14ac:dyDescent="0.2">
      <c r="A10815" s="224" t="str">
        <f t="shared" si="3241"/>
        <v/>
      </c>
      <c r="B10815" s="222" t="str">
        <f t="shared" si="3244"/>
        <v/>
      </c>
      <c r="C10815" s="223"/>
      <c r="D10815" s="224" t="str">
        <f t="shared" si="3242"/>
        <v/>
      </c>
      <c r="E10815" s="225"/>
      <c r="F10815" s="226">
        <f t="shared" si="3243"/>
        <v>0</v>
      </c>
      <c r="G10815" s="286">
        <f t="shared" si="3245"/>
        <v>0</v>
      </c>
    </row>
    <row r="10816" spans="1:123" s="229" customFormat="1" ht="24" customHeight="1" x14ac:dyDescent="0.2">
      <c r="A10816" s="224" t="str">
        <f t="shared" si="3241"/>
        <v/>
      </c>
      <c r="B10816" s="222" t="str">
        <f t="shared" si="3244"/>
        <v/>
      </c>
      <c r="C10816" s="223"/>
      <c r="D10816" s="224" t="str">
        <f t="shared" si="3242"/>
        <v/>
      </c>
      <c r="E10816" s="225"/>
      <c r="F10816" s="226">
        <f t="shared" si="3243"/>
        <v>0</v>
      </c>
      <c r="G10816" s="286">
        <f t="shared" si="3245"/>
        <v>0</v>
      </c>
    </row>
    <row r="10817" spans="1:7" s="229" customFormat="1" ht="24" customHeight="1" x14ac:dyDescent="0.2">
      <c r="A10817" s="224" t="str">
        <f t="shared" si="3241"/>
        <v/>
      </c>
      <c r="B10817" s="222" t="str">
        <f t="shared" si="3244"/>
        <v/>
      </c>
      <c r="C10817" s="223"/>
      <c r="D10817" s="224" t="str">
        <f t="shared" si="3242"/>
        <v/>
      </c>
      <c r="E10817" s="225"/>
      <c r="F10817" s="226">
        <f t="shared" si="3243"/>
        <v>0</v>
      </c>
      <c r="G10817" s="286">
        <f t="shared" si="3245"/>
        <v>0</v>
      </c>
    </row>
    <row r="10818" spans="1:7" s="229" customFormat="1" ht="24" customHeight="1" x14ac:dyDescent="0.2">
      <c r="A10818" s="224" t="str">
        <f t="shared" si="3241"/>
        <v/>
      </c>
      <c r="B10818" s="222" t="str">
        <f t="shared" si="3244"/>
        <v/>
      </c>
      <c r="C10818" s="223"/>
      <c r="D10818" s="224" t="str">
        <f t="shared" si="3242"/>
        <v/>
      </c>
      <c r="E10818" s="225"/>
      <c r="F10818" s="226">
        <f t="shared" si="3243"/>
        <v>0</v>
      </c>
      <c r="G10818" s="286">
        <f t="shared" si="3245"/>
        <v>0</v>
      </c>
    </row>
    <row r="10819" spans="1:7" s="229" customFormat="1" ht="24" customHeight="1" x14ac:dyDescent="0.2">
      <c r="A10819" s="224" t="str">
        <f t="shared" si="3241"/>
        <v/>
      </c>
      <c r="B10819" s="222" t="str">
        <f t="shared" si="3244"/>
        <v/>
      </c>
      <c r="C10819" s="223"/>
      <c r="D10819" s="224" t="str">
        <f t="shared" si="3242"/>
        <v/>
      </c>
      <c r="E10819" s="225"/>
      <c r="F10819" s="226">
        <f t="shared" si="3243"/>
        <v>0</v>
      </c>
      <c r="G10819" s="286">
        <f t="shared" si="3245"/>
        <v>0</v>
      </c>
    </row>
    <row r="10820" spans="1:7" s="229" customFormat="1" ht="24" customHeight="1" x14ac:dyDescent="0.2">
      <c r="A10820" s="224" t="str">
        <f t="shared" si="3241"/>
        <v/>
      </c>
      <c r="B10820" s="222" t="str">
        <f t="shared" si="3244"/>
        <v/>
      </c>
      <c r="C10820" s="223"/>
      <c r="D10820" s="224" t="str">
        <f t="shared" si="3242"/>
        <v/>
      </c>
      <c r="E10820" s="225"/>
      <c r="F10820" s="226">
        <f t="shared" si="3243"/>
        <v>0</v>
      </c>
      <c r="G10820" s="286">
        <f t="shared" si="3245"/>
        <v>0</v>
      </c>
    </row>
    <row r="10821" spans="1:7" s="229" customFormat="1" ht="24" customHeight="1" x14ac:dyDescent="0.2">
      <c r="A10821" s="224" t="str">
        <f t="shared" si="3241"/>
        <v/>
      </c>
      <c r="B10821" s="222" t="str">
        <f t="shared" si="3244"/>
        <v/>
      </c>
      <c r="C10821" s="223"/>
      <c r="D10821" s="224" t="str">
        <f t="shared" si="3242"/>
        <v/>
      </c>
      <c r="E10821" s="225"/>
      <c r="F10821" s="226">
        <f t="shared" si="3243"/>
        <v>0</v>
      </c>
      <c r="G10821" s="286">
        <f t="shared" si="3245"/>
        <v>0</v>
      </c>
    </row>
    <row r="10822" spans="1:7" s="229" customFormat="1" ht="24" customHeight="1" x14ac:dyDescent="0.2">
      <c r="A10822" s="224" t="str">
        <f t="shared" si="3241"/>
        <v/>
      </c>
      <c r="B10822" s="222" t="str">
        <f t="shared" si="3244"/>
        <v/>
      </c>
      <c r="C10822" s="223"/>
      <c r="D10822" s="224" t="str">
        <f t="shared" si="3242"/>
        <v/>
      </c>
      <c r="E10822" s="225"/>
      <c r="F10822" s="226">
        <f t="shared" si="3243"/>
        <v>0</v>
      </c>
      <c r="G10822" s="286">
        <f t="shared" si="3245"/>
        <v>0</v>
      </c>
    </row>
    <row r="10823" spans="1:7" s="229" customFormat="1" ht="24" customHeight="1" x14ac:dyDescent="0.2">
      <c r="A10823" s="224" t="str">
        <f t="shared" si="3241"/>
        <v/>
      </c>
      <c r="B10823" s="222" t="str">
        <f t="shared" si="3244"/>
        <v/>
      </c>
      <c r="C10823" s="223"/>
      <c r="D10823" s="224" t="str">
        <f t="shared" si="3242"/>
        <v/>
      </c>
      <c r="E10823" s="225"/>
      <c r="F10823" s="226">
        <f t="shared" si="3243"/>
        <v>0</v>
      </c>
      <c r="G10823" s="286">
        <f t="shared" si="3245"/>
        <v>0</v>
      </c>
    </row>
    <row r="10824" spans="1:7" s="229" customFormat="1" ht="24" customHeight="1" x14ac:dyDescent="0.2">
      <c r="A10824" s="224" t="str">
        <f t="shared" si="3241"/>
        <v/>
      </c>
      <c r="B10824" s="222" t="str">
        <f t="shared" si="3244"/>
        <v/>
      </c>
      <c r="C10824" s="223"/>
      <c r="D10824" s="224" t="str">
        <f t="shared" si="3242"/>
        <v/>
      </c>
      <c r="E10824" s="225"/>
      <c r="F10824" s="226">
        <f t="shared" si="3243"/>
        <v>0</v>
      </c>
      <c r="G10824" s="286">
        <f t="shared" si="3245"/>
        <v>0</v>
      </c>
    </row>
    <row r="10825" spans="1:7" s="229" customFormat="1" ht="24" customHeight="1" x14ac:dyDescent="0.2">
      <c r="A10825" s="224" t="str">
        <f t="shared" si="3241"/>
        <v/>
      </c>
      <c r="B10825" s="222" t="str">
        <f t="shared" si="3244"/>
        <v/>
      </c>
      <c r="C10825" s="223"/>
      <c r="D10825" s="224" t="str">
        <f t="shared" si="3242"/>
        <v/>
      </c>
      <c r="E10825" s="225"/>
      <c r="F10825" s="227">
        <f t="shared" si="3243"/>
        <v>0</v>
      </c>
      <c r="G10825" s="286">
        <f t="shared" si="3245"/>
        <v>0</v>
      </c>
    </row>
    <row r="10826" spans="1:7" ht="24" customHeight="1" x14ac:dyDescent="0.2">
      <c r="A10826" s="287"/>
      <c r="D10826" s="97"/>
      <c r="E10826" s="98"/>
      <c r="F10826" s="273" t="s">
        <v>31</v>
      </c>
      <c r="G10826" s="288">
        <f>SUBTOTAL(9,G10812:G10825)</f>
        <v>0</v>
      </c>
    </row>
    <row r="10827" spans="1:7" ht="24" customHeight="1" x14ac:dyDescent="0.2">
      <c r="A10827" s="287"/>
      <c r="C10827" s="107" t="s">
        <v>605</v>
      </c>
      <c r="D10827" s="97"/>
      <c r="E10827" s="98"/>
      <c r="G10827" s="289"/>
    </row>
    <row r="10828" spans="1:7" s="229" customFormat="1" ht="24" customHeight="1" x14ac:dyDescent="0.2">
      <c r="A10828" s="224" t="str">
        <f t="shared" ref="A10828:A10835" si="3246">IFERROR(VLOOKUP(C10828,Tabla_Insumos,4,FALSE),"")</f>
        <v/>
      </c>
      <c r="B10828" s="222">
        <f t="shared" ref="B10828:B10835" si="3247">IFERROR(VLOOKUP(A10828,Tabla_Indices,5,FALSE),"")</f>
        <v>0</v>
      </c>
      <c r="C10828" s="223"/>
      <c r="D10828" s="224" t="str">
        <f t="shared" ref="D10828:D10835" si="3248">IFERROR(VLOOKUP(C10828,Tabla_Insumos,2,FALSE),"")</f>
        <v/>
      </c>
      <c r="E10828" s="225"/>
      <c r="F10828" s="228">
        <f t="shared" ref="F10828:F10835" si="3249">IFERROR(VLOOKUP(C10828,Tabla_Insumos,3,FALSE),0)</f>
        <v>0</v>
      </c>
      <c r="G10828" s="286">
        <f>ROUND(E10828*F10828,2)</f>
        <v>0</v>
      </c>
    </row>
    <row r="10829" spans="1:7" s="229" customFormat="1" ht="24" customHeight="1" x14ac:dyDescent="0.2">
      <c r="A10829" s="224" t="str">
        <f t="shared" si="3246"/>
        <v/>
      </c>
      <c r="B10829" s="222">
        <f t="shared" si="3247"/>
        <v>0</v>
      </c>
      <c r="C10829" s="223"/>
      <c r="D10829" s="224" t="str">
        <f t="shared" si="3248"/>
        <v/>
      </c>
      <c r="E10829" s="225"/>
      <c r="F10829" s="228">
        <f t="shared" si="3249"/>
        <v>0</v>
      </c>
      <c r="G10829" s="286">
        <f>ROUND(E10829*F10829,2)</f>
        <v>0</v>
      </c>
    </row>
    <row r="10830" spans="1:7" s="229" customFormat="1" ht="24" customHeight="1" x14ac:dyDescent="0.2">
      <c r="A10830" s="224" t="str">
        <f t="shared" si="3246"/>
        <v/>
      </c>
      <c r="B10830" s="222">
        <f t="shared" si="3247"/>
        <v>0</v>
      </c>
      <c r="C10830" s="223"/>
      <c r="D10830" s="224" t="str">
        <f t="shared" si="3248"/>
        <v/>
      </c>
      <c r="E10830" s="225"/>
      <c r="F10830" s="228">
        <f t="shared" si="3249"/>
        <v>0</v>
      </c>
      <c r="G10830" s="286">
        <f t="shared" ref="G10830:G10835" si="3250">ROUND(E10830*F10830,2)</f>
        <v>0</v>
      </c>
    </row>
    <row r="10831" spans="1:7" s="229" customFormat="1" ht="24" customHeight="1" x14ac:dyDescent="0.2">
      <c r="A10831" s="224" t="str">
        <f t="shared" si="3246"/>
        <v/>
      </c>
      <c r="B10831" s="222">
        <f t="shared" si="3247"/>
        <v>0</v>
      </c>
      <c r="C10831" s="223"/>
      <c r="D10831" s="224" t="str">
        <f t="shared" si="3248"/>
        <v/>
      </c>
      <c r="E10831" s="225"/>
      <c r="F10831" s="228">
        <f t="shared" si="3249"/>
        <v>0</v>
      </c>
      <c r="G10831" s="286">
        <f t="shared" si="3250"/>
        <v>0</v>
      </c>
    </row>
    <row r="10832" spans="1:7" s="229" customFormat="1" ht="24" customHeight="1" x14ac:dyDescent="0.2">
      <c r="A10832" s="224" t="str">
        <f t="shared" si="3246"/>
        <v/>
      </c>
      <c r="B10832" s="222">
        <f t="shared" si="3247"/>
        <v>0</v>
      </c>
      <c r="C10832" s="223"/>
      <c r="D10832" s="224" t="str">
        <f t="shared" si="3248"/>
        <v/>
      </c>
      <c r="E10832" s="225"/>
      <c r="F10832" s="226">
        <f t="shared" si="3249"/>
        <v>0</v>
      </c>
      <c r="G10832" s="286">
        <f t="shared" si="3250"/>
        <v>0</v>
      </c>
    </row>
    <row r="10833" spans="1:7" s="229" customFormat="1" ht="24" customHeight="1" x14ac:dyDescent="0.2">
      <c r="A10833" s="224" t="str">
        <f t="shared" si="3246"/>
        <v/>
      </c>
      <c r="B10833" s="222">
        <f t="shared" si="3247"/>
        <v>0</v>
      </c>
      <c r="C10833" s="223"/>
      <c r="D10833" s="224" t="str">
        <f t="shared" si="3248"/>
        <v/>
      </c>
      <c r="E10833" s="225"/>
      <c r="F10833" s="226">
        <f t="shared" si="3249"/>
        <v>0</v>
      </c>
      <c r="G10833" s="286">
        <f t="shared" si="3250"/>
        <v>0</v>
      </c>
    </row>
    <row r="10834" spans="1:7" s="229" customFormat="1" ht="24" customHeight="1" x14ac:dyDescent="0.2">
      <c r="A10834" s="224" t="str">
        <f t="shared" si="3246"/>
        <v/>
      </c>
      <c r="B10834" s="222">
        <f t="shared" si="3247"/>
        <v>0</v>
      </c>
      <c r="C10834" s="223"/>
      <c r="D10834" s="224" t="str">
        <f t="shared" si="3248"/>
        <v/>
      </c>
      <c r="E10834" s="225"/>
      <c r="F10834" s="226">
        <f t="shared" si="3249"/>
        <v>0</v>
      </c>
      <c r="G10834" s="286">
        <f t="shared" si="3250"/>
        <v>0</v>
      </c>
    </row>
    <row r="10835" spans="1:7" s="229" customFormat="1" ht="24" customHeight="1" x14ac:dyDescent="0.2">
      <c r="A10835" s="224" t="str">
        <f t="shared" si="3246"/>
        <v/>
      </c>
      <c r="B10835" s="222">
        <f t="shared" si="3247"/>
        <v>0</v>
      </c>
      <c r="C10835" s="223"/>
      <c r="D10835" s="224" t="str">
        <f t="shared" si="3248"/>
        <v/>
      </c>
      <c r="E10835" s="225"/>
      <c r="F10835" s="226">
        <f t="shared" si="3249"/>
        <v>0</v>
      </c>
      <c r="G10835" s="286">
        <f t="shared" si="3250"/>
        <v>0</v>
      </c>
    </row>
    <row r="10836" spans="1:7" ht="24" customHeight="1" x14ac:dyDescent="0.2">
      <c r="A10836" s="287"/>
      <c r="D10836" s="97"/>
      <c r="E10836" s="98"/>
      <c r="F10836" s="273" t="s">
        <v>32</v>
      </c>
      <c r="G10836" s="288">
        <f>SUBTOTAL(9,G10828:G10835)</f>
        <v>0</v>
      </c>
    </row>
    <row r="10837" spans="1:7" ht="24" customHeight="1" x14ac:dyDescent="0.2">
      <c r="A10837" s="287"/>
      <c r="C10837" s="107" t="s">
        <v>606</v>
      </c>
      <c r="D10837" s="97"/>
      <c r="E10837" s="98"/>
      <c r="G10837" s="289"/>
    </row>
    <row r="10838" spans="1:7" s="229" customFormat="1" ht="24" customHeight="1" x14ac:dyDescent="0.2">
      <c r="A10838" s="224" t="str">
        <f t="shared" ref="A10838:A10846" si="3251">IFERROR(VLOOKUP(C10838,Tabla_Insumos,4,FALSE),"")</f>
        <v/>
      </c>
      <c r="B10838" s="222" t="str">
        <f t="shared" ref="B10838:B10846" si="3252">IFERROR(VLOOKUP(C10838,Tabla_Insumos,5,FALSE),"")</f>
        <v/>
      </c>
      <c r="C10838" s="223"/>
      <c r="D10838" s="224" t="str">
        <f t="shared" ref="D10838:D10846" si="3253">IFERROR(VLOOKUP(C10838,Tabla_Insumos,2,FALSE),"")</f>
        <v/>
      </c>
      <c r="E10838" s="225"/>
      <c r="F10838" s="226">
        <f t="shared" ref="F10838:F10846" si="3254">IFERROR(VLOOKUP(C10838,Tabla_Insumos,3,FALSE),0)</f>
        <v>0</v>
      </c>
      <c r="G10838" s="286">
        <f t="shared" ref="G10838:G10846" si="3255">ROUND(E10838*F10838,2)</f>
        <v>0</v>
      </c>
    </row>
    <row r="10839" spans="1:7" s="229" customFormat="1" ht="24" customHeight="1" x14ac:dyDescent="0.2">
      <c r="A10839" s="224" t="str">
        <f t="shared" si="3251"/>
        <v/>
      </c>
      <c r="B10839" s="222" t="str">
        <f t="shared" si="3252"/>
        <v/>
      </c>
      <c r="C10839" s="223"/>
      <c r="D10839" s="224" t="str">
        <f t="shared" si="3253"/>
        <v/>
      </c>
      <c r="E10839" s="225"/>
      <c r="F10839" s="226">
        <f t="shared" si="3254"/>
        <v>0</v>
      </c>
      <c r="G10839" s="286">
        <f t="shared" si="3255"/>
        <v>0</v>
      </c>
    </row>
    <row r="10840" spans="1:7" s="229" customFormat="1" ht="24" customHeight="1" x14ac:dyDescent="0.2">
      <c r="A10840" s="224" t="str">
        <f t="shared" si="3251"/>
        <v/>
      </c>
      <c r="B10840" s="222" t="str">
        <f t="shared" si="3252"/>
        <v/>
      </c>
      <c r="C10840" s="223"/>
      <c r="D10840" s="224" t="str">
        <f t="shared" si="3253"/>
        <v/>
      </c>
      <c r="E10840" s="225"/>
      <c r="F10840" s="226">
        <f t="shared" si="3254"/>
        <v>0</v>
      </c>
      <c r="G10840" s="286">
        <f t="shared" si="3255"/>
        <v>0</v>
      </c>
    </row>
    <row r="10841" spans="1:7" s="229" customFormat="1" ht="24" customHeight="1" x14ac:dyDescent="0.2">
      <c r="A10841" s="224" t="str">
        <f t="shared" si="3251"/>
        <v/>
      </c>
      <c r="B10841" s="222" t="str">
        <f t="shared" si="3252"/>
        <v/>
      </c>
      <c r="C10841" s="223"/>
      <c r="D10841" s="224" t="str">
        <f t="shared" si="3253"/>
        <v/>
      </c>
      <c r="E10841" s="225"/>
      <c r="F10841" s="226">
        <f t="shared" si="3254"/>
        <v>0</v>
      </c>
      <c r="G10841" s="286">
        <f t="shared" si="3255"/>
        <v>0</v>
      </c>
    </row>
    <row r="10842" spans="1:7" s="229" customFormat="1" ht="24" customHeight="1" x14ac:dyDescent="0.2">
      <c r="A10842" s="224" t="str">
        <f t="shared" si="3251"/>
        <v/>
      </c>
      <c r="B10842" s="222" t="str">
        <f t="shared" si="3252"/>
        <v/>
      </c>
      <c r="C10842" s="223"/>
      <c r="D10842" s="224" t="str">
        <f t="shared" si="3253"/>
        <v/>
      </c>
      <c r="E10842" s="225"/>
      <c r="F10842" s="226">
        <f t="shared" si="3254"/>
        <v>0</v>
      </c>
      <c r="G10842" s="286">
        <f t="shared" si="3255"/>
        <v>0</v>
      </c>
    </row>
    <row r="10843" spans="1:7" s="229" customFormat="1" ht="24" customHeight="1" x14ac:dyDescent="0.2">
      <c r="A10843" s="224" t="str">
        <f t="shared" si="3251"/>
        <v/>
      </c>
      <c r="B10843" s="222" t="str">
        <f t="shared" si="3252"/>
        <v/>
      </c>
      <c r="C10843" s="223"/>
      <c r="D10843" s="224" t="str">
        <f t="shared" si="3253"/>
        <v/>
      </c>
      <c r="E10843" s="225"/>
      <c r="F10843" s="226">
        <f t="shared" si="3254"/>
        <v>0</v>
      </c>
      <c r="G10843" s="286">
        <f t="shared" si="3255"/>
        <v>0</v>
      </c>
    </row>
    <row r="10844" spans="1:7" s="229" customFormat="1" ht="24" customHeight="1" x14ac:dyDescent="0.2">
      <c r="A10844" s="224" t="str">
        <f t="shared" si="3251"/>
        <v/>
      </c>
      <c r="B10844" s="222" t="str">
        <f t="shared" si="3252"/>
        <v/>
      </c>
      <c r="C10844" s="223"/>
      <c r="D10844" s="224" t="str">
        <f t="shared" si="3253"/>
        <v/>
      </c>
      <c r="E10844" s="225"/>
      <c r="F10844" s="226">
        <f t="shared" si="3254"/>
        <v>0</v>
      </c>
      <c r="G10844" s="286">
        <f t="shared" si="3255"/>
        <v>0</v>
      </c>
    </row>
    <row r="10845" spans="1:7" s="229" customFormat="1" ht="24" customHeight="1" x14ac:dyDescent="0.2">
      <c r="A10845" s="224" t="str">
        <f t="shared" si="3251"/>
        <v/>
      </c>
      <c r="B10845" s="222" t="str">
        <f t="shared" si="3252"/>
        <v/>
      </c>
      <c r="C10845" s="223"/>
      <c r="D10845" s="224" t="str">
        <f t="shared" si="3253"/>
        <v/>
      </c>
      <c r="E10845" s="225"/>
      <c r="F10845" s="226">
        <f t="shared" si="3254"/>
        <v>0</v>
      </c>
      <c r="G10845" s="286">
        <f t="shared" si="3255"/>
        <v>0</v>
      </c>
    </row>
    <row r="10846" spans="1:7" s="229" customFormat="1" ht="24" customHeight="1" x14ac:dyDescent="0.2">
      <c r="A10846" s="224" t="str">
        <f t="shared" si="3251"/>
        <v/>
      </c>
      <c r="B10846" s="222" t="str">
        <f t="shared" si="3252"/>
        <v/>
      </c>
      <c r="C10846" s="223"/>
      <c r="D10846" s="224" t="str">
        <f t="shared" si="3253"/>
        <v/>
      </c>
      <c r="E10846" s="225"/>
      <c r="F10846" s="226">
        <f t="shared" si="3254"/>
        <v>0</v>
      </c>
      <c r="G10846" s="286">
        <f t="shared" si="3255"/>
        <v>0</v>
      </c>
    </row>
    <row r="10847" spans="1:7" ht="24" customHeight="1" x14ac:dyDescent="0.2">
      <c r="A10847" s="290"/>
      <c r="B10847" s="97"/>
      <c r="D10847" s="97"/>
      <c r="E10847" s="98"/>
      <c r="F10847" s="273" t="s">
        <v>33</v>
      </c>
      <c r="G10847" s="288">
        <f>SUBTOTAL(9,G10838:G10846)</f>
        <v>0</v>
      </c>
    </row>
    <row r="10848" spans="1:7" ht="24" customHeight="1" x14ac:dyDescent="0.2">
      <c r="A10848" s="291"/>
      <c r="B10848" s="97"/>
      <c r="D10848" s="97"/>
      <c r="E10848" s="98"/>
      <c r="G10848" s="289"/>
    </row>
    <row r="10849" spans="1:123" ht="24" customHeight="1" x14ac:dyDescent="0.2">
      <c r="A10849" s="292" t="str">
        <f>B10807</f>
        <v/>
      </c>
      <c r="B10849" s="293" t="str">
        <f>C10807</f>
        <v/>
      </c>
      <c r="C10849" s="104"/>
      <c r="D10849" s="104" t="s">
        <v>34</v>
      </c>
      <c r="E10849" s="105"/>
      <c r="F10849" s="295" t="s">
        <v>35</v>
      </c>
      <c r="G10849" s="294">
        <f>SUBTOTAL(9,G10812:G10848)</f>
        <v>0</v>
      </c>
    </row>
    <row r="10851" spans="1:123" ht="24" customHeight="1" x14ac:dyDescent="0.2">
      <c r="A10851" s="274" t="s">
        <v>37</v>
      </c>
      <c r="B10851" s="275"/>
      <c r="C10851" s="275"/>
      <c r="D10851" s="275"/>
      <c r="E10851" s="275"/>
      <c r="F10851" s="275"/>
      <c r="G10851" s="276"/>
    </row>
    <row r="10852" spans="1:123" ht="24" customHeight="1" x14ac:dyDescent="0.2">
      <c r="A10852" s="277" t="s">
        <v>602</v>
      </c>
      <c r="B10852" s="93" t="str">
        <f>Comitente</f>
        <v>DIRECCION PROVINCIAL DE ESPACIOS VERDES</v>
      </c>
      <c r="C10852" s="89"/>
      <c r="D10852" s="94"/>
      <c r="E10852" s="94"/>
      <c r="F10852" s="95"/>
      <c r="G10852" s="278"/>
    </row>
    <row r="10853" spans="1:123" ht="24" customHeight="1" x14ac:dyDescent="0.2">
      <c r="A10853" s="277" t="s">
        <v>603</v>
      </c>
      <c r="B10853" s="93">
        <f>Contratista</f>
        <v>0</v>
      </c>
      <c r="C10853" s="90"/>
      <c r="D10853" s="90"/>
      <c r="E10853" s="90"/>
      <c r="F10853" s="96"/>
      <c r="G10853" s="279"/>
    </row>
    <row r="10854" spans="1:123" ht="24" customHeight="1" x14ac:dyDescent="0.2">
      <c r="A10854" s="277" t="s">
        <v>24</v>
      </c>
      <c r="B10854" s="93" t="str">
        <f>Obra</f>
        <v>EXTRACCION DE MANGRULLO EXISTENTE, PROVISION DE NUEVO MANGRULLO Y REFUNCIONALIZACION DE JUEGOS DE NIÑOS EN PARQUE DE MAYO</v>
      </c>
      <c r="C10854" s="90"/>
      <c r="D10854" s="90"/>
      <c r="E10854" s="90"/>
      <c r="F10854" s="96" t="s">
        <v>38</v>
      </c>
      <c r="G10854" s="280">
        <f>Fecha_Base</f>
        <v>44865</v>
      </c>
    </row>
    <row r="10855" spans="1:123" ht="24" customHeight="1" x14ac:dyDescent="0.2">
      <c r="A10855" s="281" t="s">
        <v>601</v>
      </c>
      <c r="B10855" s="91" t="str">
        <f>Ubicación</f>
        <v>CAPITAL</v>
      </c>
      <c r="C10855" s="91"/>
      <c r="D10855" s="97"/>
      <c r="E10855" s="98"/>
      <c r="G10855" s="282"/>
    </row>
    <row r="10856" spans="1:123" ht="24" customHeight="1" x14ac:dyDescent="0.2">
      <c r="A10856" s="281" t="s">
        <v>39</v>
      </c>
      <c r="B10856" s="100" t="str">
        <f>IFERROR(VALUE(LEFT(B10857,FIND(".",B10857)-1)),"")</f>
        <v/>
      </c>
      <c r="C10856" s="92" t="str">
        <f>IFERROR(VLOOKUP(B10856,Tabla_CyP,2,FALSE),"")</f>
        <v/>
      </c>
      <c r="E10856" s="98"/>
      <c r="G10856" s="282"/>
    </row>
    <row r="10857" spans="1:123" ht="24" customHeight="1" x14ac:dyDescent="0.2">
      <c r="A10857" s="281" t="s">
        <v>25</v>
      </c>
      <c r="B10857" s="101" t="str">
        <f>IFERROR(VLOOKUP(COUNTIF($A$1:A10857,"ANALISIS DE PRECIOS"),Tabla_NumeroItem,2,FALSE),"")</f>
        <v/>
      </c>
      <c r="C10857" s="92" t="str">
        <f>IFERROR(VLOOKUP(B10857,Tabla_CyP,2,FALSE),"")</f>
        <v/>
      </c>
      <c r="D10857" s="97"/>
      <c r="E10857" s="98"/>
      <c r="F10857" s="96" t="s">
        <v>26</v>
      </c>
      <c r="G10857" s="283" t="str">
        <f>IFERROR(VLOOKUP(B10857,Tabla_CyP,4,FALSE),"")</f>
        <v/>
      </c>
    </row>
    <row r="10858" spans="1:123" ht="24" customHeight="1" x14ac:dyDescent="0.2">
      <c r="A10858" s="281"/>
      <c r="B10858" s="91"/>
      <c r="D10858" s="97"/>
      <c r="E10858" s="98"/>
      <c r="G10858" s="282"/>
    </row>
    <row r="10859" spans="1:123" ht="24" customHeight="1" x14ac:dyDescent="0.2">
      <c r="A10859" s="334" t="s">
        <v>507</v>
      </c>
      <c r="B10859" s="335"/>
      <c r="C10859" s="336" t="s">
        <v>0</v>
      </c>
      <c r="D10859" s="336" t="s">
        <v>27</v>
      </c>
      <c r="E10859" s="338" t="s">
        <v>28</v>
      </c>
      <c r="F10859" s="340" t="s">
        <v>29</v>
      </c>
      <c r="G10859" s="340" t="s">
        <v>30</v>
      </c>
    </row>
    <row r="10860" spans="1:123" s="97" customFormat="1" ht="24" customHeight="1" x14ac:dyDescent="0.2">
      <c r="A10860" s="102" t="s">
        <v>508</v>
      </c>
      <c r="B10860" s="102" t="s">
        <v>509</v>
      </c>
      <c r="C10860" s="337"/>
      <c r="D10860" s="337"/>
      <c r="E10860" s="339"/>
      <c r="F10860" s="341"/>
      <c r="G10860" s="341"/>
      <c r="H10860" s="230"/>
      <c r="I10860" s="230"/>
      <c r="J10860" s="230"/>
      <c r="K10860" s="230"/>
      <c r="L10860" s="230"/>
      <c r="M10860" s="230"/>
      <c r="N10860" s="230"/>
      <c r="O10860" s="230"/>
      <c r="P10860" s="230"/>
      <c r="Q10860" s="230"/>
      <c r="R10860" s="230"/>
      <c r="S10860" s="230"/>
      <c r="T10860" s="230"/>
      <c r="U10860" s="230"/>
      <c r="V10860" s="230"/>
      <c r="W10860" s="230"/>
      <c r="X10860" s="230"/>
      <c r="Y10860" s="230"/>
      <c r="Z10860" s="230"/>
      <c r="AA10860" s="230"/>
      <c r="AB10860" s="230"/>
      <c r="AC10860" s="230"/>
      <c r="AD10860" s="230"/>
      <c r="AE10860" s="230"/>
      <c r="AF10860" s="230"/>
      <c r="AG10860" s="230"/>
      <c r="AH10860" s="230"/>
      <c r="AI10860" s="230"/>
      <c r="AJ10860" s="230"/>
      <c r="AK10860" s="230"/>
      <c r="AL10860" s="230"/>
      <c r="AM10860" s="230"/>
      <c r="AN10860" s="230"/>
      <c r="AO10860" s="230"/>
      <c r="AP10860" s="230"/>
      <c r="AQ10860" s="230"/>
      <c r="AR10860" s="230"/>
      <c r="AS10860" s="230"/>
      <c r="AT10860" s="230"/>
      <c r="AU10860" s="230"/>
      <c r="AV10860" s="230"/>
      <c r="AW10860" s="230"/>
      <c r="AX10860" s="230"/>
      <c r="AY10860" s="230"/>
      <c r="AZ10860" s="230"/>
      <c r="BA10860" s="230"/>
      <c r="BB10860" s="230"/>
      <c r="BC10860" s="230"/>
      <c r="BD10860" s="230"/>
      <c r="BE10860" s="230"/>
      <c r="BF10860" s="230"/>
      <c r="BG10860" s="230"/>
      <c r="BH10860" s="230"/>
      <c r="BI10860" s="230"/>
      <c r="BJ10860" s="230"/>
      <c r="BK10860" s="230"/>
      <c r="BL10860" s="230"/>
      <c r="BM10860" s="230"/>
      <c r="BN10860" s="230"/>
      <c r="BO10860" s="230"/>
      <c r="BP10860" s="230"/>
      <c r="BQ10860" s="230"/>
      <c r="BR10860" s="230"/>
      <c r="BS10860" s="230"/>
      <c r="BT10860" s="230"/>
      <c r="BU10860" s="230"/>
      <c r="BV10860" s="230"/>
      <c r="BW10860" s="230"/>
      <c r="BX10860" s="230"/>
      <c r="BY10860" s="230"/>
      <c r="BZ10860" s="230"/>
      <c r="CA10860" s="230"/>
      <c r="CB10860" s="230"/>
      <c r="CC10860" s="230"/>
      <c r="CD10860" s="230"/>
      <c r="CE10860" s="230"/>
      <c r="CF10860" s="230"/>
      <c r="CG10860" s="230"/>
      <c r="CH10860" s="230"/>
      <c r="CI10860" s="230"/>
      <c r="CJ10860" s="230"/>
      <c r="CK10860" s="230"/>
      <c r="CL10860" s="230"/>
      <c r="CM10860" s="230"/>
      <c r="CN10860" s="230"/>
      <c r="CO10860" s="230"/>
      <c r="CP10860" s="230"/>
      <c r="CQ10860" s="230"/>
      <c r="CR10860" s="230"/>
      <c r="CS10860" s="230"/>
      <c r="CT10860" s="230"/>
      <c r="CU10860" s="230"/>
      <c r="CV10860" s="230"/>
      <c r="CW10860" s="230"/>
      <c r="CX10860" s="230"/>
      <c r="CY10860" s="230"/>
      <c r="CZ10860" s="230"/>
      <c r="DA10860" s="230"/>
      <c r="DB10860" s="230"/>
      <c r="DC10860" s="230"/>
      <c r="DD10860" s="230"/>
      <c r="DE10860" s="230"/>
      <c r="DF10860" s="230"/>
      <c r="DG10860" s="230"/>
      <c r="DH10860" s="230"/>
      <c r="DI10860" s="230"/>
      <c r="DJ10860" s="230"/>
      <c r="DK10860" s="230"/>
      <c r="DL10860" s="230"/>
      <c r="DM10860" s="230"/>
      <c r="DN10860" s="230"/>
      <c r="DO10860" s="230"/>
      <c r="DP10860" s="230"/>
      <c r="DQ10860" s="230"/>
      <c r="DR10860" s="230"/>
      <c r="DS10860" s="230"/>
    </row>
    <row r="10861" spans="1:123" ht="24" customHeight="1" x14ac:dyDescent="0.2">
      <c r="A10861" s="284"/>
      <c r="B10861" s="103"/>
      <c r="C10861" s="143" t="s">
        <v>604</v>
      </c>
      <c r="D10861" s="104"/>
      <c r="E10861" s="105"/>
      <c r="F10861" s="106"/>
      <c r="G10861" s="285"/>
    </row>
    <row r="10862" spans="1:123" s="229" customFormat="1" ht="24" customHeight="1" x14ac:dyDescent="0.2">
      <c r="A10862" s="224" t="str">
        <f t="shared" ref="A10862:A10875" si="3256">IFERROR(VLOOKUP(C10862,Tabla_Insumos,4,FALSE),"")</f>
        <v/>
      </c>
      <c r="B10862" s="222" t="str">
        <f>IFERROR(VLOOKUP(C10862,Tabla_Insumos,5,FALSE),"")</f>
        <v/>
      </c>
      <c r="C10862" s="223"/>
      <c r="D10862" s="224" t="str">
        <f t="shared" ref="D10862:D10875" si="3257">IFERROR(VLOOKUP(C10862,Tabla_Insumos,2,FALSE),"")</f>
        <v/>
      </c>
      <c r="E10862" s="225"/>
      <c r="F10862" s="226">
        <f t="shared" ref="F10862:F10875" si="3258">IFERROR(VLOOKUP(C10862,Tabla_Insumos,3,FALSE),0)</f>
        <v>0</v>
      </c>
      <c r="G10862" s="286">
        <f>ROUND(E10862*F10862,2)</f>
        <v>0</v>
      </c>
    </row>
    <row r="10863" spans="1:123" s="229" customFormat="1" ht="24" customHeight="1" x14ac:dyDescent="0.2">
      <c r="A10863" s="224" t="str">
        <f t="shared" si="3256"/>
        <v/>
      </c>
      <c r="B10863" s="222" t="str">
        <f t="shared" ref="B10863:B10875" si="3259">IFERROR(VLOOKUP(C10863,Tabla_Insumos,5,FALSE),"")</f>
        <v/>
      </c>
      <c r="C10863" s="223"/>
      <c r="D10863" s="224" t="str">
        <f t="shared" si="3257"/>
        <v/>
      </c>
      <c r="E10863" s="225"/>
      <c r="F10863" s="226">
        <f t="shared" si="3258"/>
        <v>0</v>
      </c>
      <c r="G10863" s="286">
        <f t="shared" ref="G10863:G10875" si="3260">ROUND(E10863*F10863,2)</f>
        <v>0</v>
      </c>
    </row>
    <row r="10864" spans="1:123" s="229" customFormat="1" ht="24" customHeight="1" x14ac:dyDescent="0.2">
      <c r="A10864" s="224" t="str">
        <f t="shared" si="3256"/>
        <v/>
      </c>
      <c r="B10864" s="222" t="str">
        <f t="shared" si="3259"/>
        <v/>
      </c>
      <c r="C10864" s="223"/>
      <c r="D10864" s="224" t="str">
        <f t="shared" si="3257"/>
        <v/>
      </c>
      <c r="E10864" s="225"/>
      <c r="F10864" s="226">
        <f t="shared" si="3258"/>
        <v>0</v>
      </c>
      <c r="G10864" s="286">
        <f t="shared" si="3260"/>
        <v>0</v>
      </c>
    </row>
    <row r="10865" spans="1:7" s="229" customFormat="1" ht="24" customHeight="1" x14ac:dyDescent="0.2">
      <c r="A10865" s="224" t="str">
        <f t="shared" si="3256"/>
        <v/>
      </c>
      <c r="B10865" s="222" t="str">
        <f t="shared" si="3259"/>
        <v/>
      </c>
      <c r="C10865" s="223"/>
      <c r="D10865" s="224" t="str">
        <f t="shared" si="3257"/>
        <v/>
      </c>
      <c r="E10865" s="225"/>
      <c r="F10865" s="226">
        <f t="shared" si="3258"/>
        <v>0</v>
      </c>
      <c r="G10865" s="286">
        <f t="shared" si="3260"/>
        <v>0</v>
      </c>
    </row>
    <row r="10866" spans="1:7" s="229" customFormat="1" ht="24" customHeight="1" x14ac:dyDescent="0.2">
      <c r="A10866" s="224" t="str">
        <f t="shared" si="3256"/>
        <v/>
      </c>
      <c r="B10866" s="222" t="str">
        <f t="shared" si="3259"/>
        <v/>
      </c>
      <c r="C10866" s="223"/>
      <c r="D10866" s="224" t="str">
        <f t="shared" si="3257"/>
        <v/>
      </c>
      <c r="E10866" s="225"/>
      <c r="F10866" s="226">
        <f t="shared" si="3258"/>
        <v>0</v>
      </c>
      <c r="G10866" s="286">
        <f t="shared" si="3260"/>
        <v>0</v>
      </c>
    </row>
    <row r="10867" spans="1:7" s="229" customFormat="1" ht="24" customHeight="1" x14ac:dyDescent="0.2">
      <c r="A10867" s="224" t="str">
        <f t="shared" si="3256"/>
        <v/>
      </c>
      <c r="B10867" s="222" t="str">
        <f t="shared" si="3259"/>
        <v/>
      </c>
      <c r="C10867" s="223"/>
      <c r="D10867" s="224" t="str">
        <f t="shared" si="3257"/>
        <v/>
      </c>
      <c r="E10867" s="225"/>
      <c r="F10867" s="226">
        <f t="shared" si="3258"/>
        <v>0</v>
      </c>
      <c r="G10867" s="286">
        <f t="shared" si="3260"/>
        <v>0</v>
      </c>
    </row>
    <row r="10868" spans="1:7" s="229" customFormat="1" ht="24" customHeight="1" x14ac:dyDescent="0.2">
      <c r="A10868" s="224" t="str">
        <f t="shared" si="3256"/>
        <v/>
      </c>
      <c r="B10868" s="222" t="str">
        <f t="shared" si="3259"/>
        <v/>
      </c>
      <c r="C10868" s="223"/>
      <c r="D10868" s="224" t="str">
        <f t="shared" si="3257"/>
        <v/>
      </c>
      <c r="E10868" s="225"/>
      <c r="F10868" s="226">
        <f t="shared" si="3258"/>
        <v>0</v>
      </c>
      <c r="G10868" s="286">
        <f t="shared" si="3260"/>
        <v>0</v>
      </c>
    </row>
    <row r="10869" spans="1:7" s="229" customFormat="1" ht="24" customHeight="1" x14ac:dyDescent="0.2">
      <c r="A10869" s="224" t="str">
        <f t="shared" si="3256"/>
        <v/>
      </c>
      <c r="B10869" s="222" t="str">
        <f t="shared" si="3259"/>
        <v/>
      </c>
      <c r="C10869" s="223"/>
      <c r="D10869" s="224" t="str">
        <f t="shared" si="3257"/>
        <v/>
      </c>
      <c r="E10869" s="225"/>
      <c r="F10869" s="226">
        <f t="shared" si="3258"/>
        <v>0</v>
      </c>
      <c r="G10869" s="286">
        <f t="shared" si="3260"/>
        <v>0</v>
      </c>
    </row>
    <row r="10870" spans="1:7" s="229" customFormat="1" ht="24" customHeight="1" x14ac:dyDescent="0.2">
      <c r="A10870" s="224" t="str">
        <f t="shared" si="3256"/>
        <v/>
      </c>
      <c r="B10870" s="222" t="str">
        <f t="shared" si="3259"/>
        <v/>
      </c>
      <c r="C10870" s="223"/>
      <c r="D10870" s="224" t="str">
        <f t="shared" si="3257"/>
        <v/>
      </c>
      <c r="E10870" s="225"/>
      <c r="F10870" s="226">
        <f t="shared" si="3258"/>
        <v>0</v>
      </c>
      <c r="G10870" s="286">
        <f t="shared" si="3260"/>
        <v>0</v>
      </c>
    </row>
    <row r="10871" spans="1:7" s="229" customFormat="1" ht="24" customHeight="1" x14ac:dyDescent="0.2">
      <c r="A10871" s="224" t="str">
        <f t="shared" si="3256"/>
        <v/>
      </c>
      <c r="B10871" s="222" t="str">
        <f t="shared" si="3259"/>
        <v/>
      </c>
      <c r="C10871" s="223"/>
      <c r="D10871" s="224" t="str">
        <f t="shared" si="3257"/>
        <v/>
      </c>
      <c r="E10871" s="225"/>
      <c r="F10871" s="226">
        <f t="shared" si="3258"/>
        <v>0</v>
      </c>
      <c r="G10871" s="286">
        <f t="shared" si="3260"/>
        <v>0</v>
      </c>
    </row>
    <row r="10872" spans="1:7" s="229" customFormat="1" ht="24" customHeight="1" x14ac:dyDescent="0.2">
      <c r="A10872" s="224" t="str">
        <f t="shared" si="3256"/>
        <v/>
      </c>
      <c r="B10872" s="222" t="str">
        <f t="shared" si="3259"/>
        <v/>
      </c>
      <c r="C10872" s="223"/>
      <c r="D10872" s="224" t="str">
        <f t="shared" si="3257"/>
        <v/>
      </c>
      <c r="E10872" s="225"/>
      <c r="F10872" s="226">
        <f t="shared" si="3258"/>
        <v>0</v>
      </c>
      <c r="G10872" s="286">
        <f t="shared" si="3260"/>
        <v>0</v>
      </c>
    </row>
    <row r="10873" spans="1:7" s="229" customFormat="1" ht="24" customHeight="1" x14ac:dyDescent="0.2">
      <c r="A10873" s="224" t="str">
        <f t="shared" si="3256"/>
        <v/>
      </c>
      <c r="B10873" s="222" t="str">
        <f t="shared" si="3259"/>
        <v/>
      </c>
      <c r="C10873" s="223"/>
      <c r="D10873" s="224" t="str">
        <f t="shared" si="3257"/>
        <v/>
      </c>
      <c r="E10873" s="225"/>
      <c r="F10873" s="226">
        <f t="shared" si="3258"/>
        <v>0</v>
      </c>
      <c r="G10873" s="286">
        <f t="shared" si="3260"/>
        <v>0</v>
      </c>
    </row>
    <row r="10874" spans="1:7" s="229" customFormat="1" ht="24" customHeight="1" x14ac:dyDescent="0.2">
      <c r="A10874" s="224" t="str">
        <f t="shared" si="3256"/>
        <v/>
      </c>
      <c r="B10874" s="222" t="str">
        <f t="shared" si="3259"/>
        <v/>
      </c>
      <c r="C10874" s="223"/>
      <c r="D10874" s="224" t="str">
        <f t="shared" si="3257"/>
        <v/>
      </c>
      <c r="E10874" s="225"/>
      <c r="F10874" s="226">
        <f t="shared" si="3258"/>
        <v>0</v>
      </c>
      <c r="G10874" s="286">
        <f t="shared" si="3260"/>
        <v>0</v>
      </c>
    </row>
    <row r="10875" spans="1:7" s="229" customFormat="1" ht="24" customHeight="1" x14ac:dyDescent="0.2">
      <c r="A10875" s="224" t="str">
        <f t="shared" si="3256"/>
        <v/>
      </c>
      <c r="B10875" s="222" t="str">
        <f t="shared" si="3259"/>
        <v/>
      </c>
      <c r="C10875" s="223"/>
      <c r="D10875" s="224" t="str">
        <f t="shared" si="3257"/>
        <v/>
      </c>
      <c r="E10875" s="225"/>
      <c r="F10875" s="227">
        <f t="shared" si="3258"/>
        <v>0</v>
      </c>
      <c r="G10875" s="286">
        <f t="shared" si="3260"/>
        <v>0</v>
      </c>
    </row>
    <row r="10876" spans="1:7" ht="24" customHeight="1" x14ac:dyDescent="0.2">
      <c r="A10876" s="287"/>
      <c r="D10876" s="97"/>
      <c r="E10876" s="98"/>
      <c r="F10876" s="273" t="s">
        <v>31</v>
      </c>
      <c r="G10876" s="288">
        <f>SUBTOTAL(9,G10862:G10875)</f>
        <v>0</v>
      </c>
    </row>
    <row r="10877" spans="1:7" ht="24" customHeight="1" x14ac:dyDescent="0.2">
      <c r="A10877" s="287"/>
      <c r="C10877" s="107" t="s">
        <v>605</v>
      </c>
      <c r="D10877" s="97"/>
      <c r="E10877" s="98"/>
      <c r="G10877" s="289"/>
    </row>
    <row r="10878" spans="1:7" s="229" customFormat="1" ht="24" customHeight="1" x14ac:dyDescent="0.2">
      <c r="A10878" s="224" t="str">
        <f t="shared" ref="A10878:A10885" si="3261">IFERROR(VLOOKUP(C10878,Tabla_Insumos,4,FALSE),"")</f>
        <v/>
      </c>
      <c r="B10878" s="222">
        <f t="shared" ref="B10878:B10885" si="3262">IFERROR(VLOOKUP(A10878,Tabla_Indices,5,FALSE),"")</f>
        <v>0</v>
      </c>
      <c r="C10878" s="223"/>
      <c r="D10878" s="224" t="str">
        <f t="shared" ref="D10878:D10885" si="3263">IFERROR(VLOOKUP(C10878,Tabla_Insumos,2,FALSE),"")</f>
        <v/>
      </c>
      <c r="E10878" s="225"/>
      <c r="F10878" s="228">
        <f t="shared" ref="F10878:F10885" si="3264">IFERROR(VLOOKUP(C10878,Tabla_Insumos,3,FALSE),0)</f>
        <v>0</v>
      </c>
      <c r="G10878" s="286">
        <f>ROUND(E10878*F10878,2)</f>
        <v>0</v>
      </c>
    </row>
    <row r="10879" spans="1:7" s="229" customFormat="1" ht="24" customHeight="1" x14ac:dyDescent="0.2">
      <c r="A10879" s="224" t="str">
        <f t="shared" si="3261"/>
        <v/>
      </c>
      <c r="B10879" s="222">
        <f t="shared" si="3262"/>
        <v>0</v>
      </c>
      <c r="C10879" s="223"/>
      <c r="D10879" s="224" t="str">
        <f t="shared" si="3263"/>
        <v/>
      </c>
      <c r="E10879" s="225"/>
      <c r="F10879" s="228">
        <f t="shared" si="3264"/>
        <v>0</v>
      </c>
      <c r="G10879" s="286">
        <f>ROUND(E10879*F10879,2)</f>
        <v>0</v>
      </c>
    </row>
    <row r="10880" spans="1:7" s="229" customFormat="1" ht="24" customHeight="1" x14ac:dyDescent="0.2">
      <c r="A10880" s="224" t="str">
        <f t="shared" si="3261"/>
        <v/>
      </c>
      <c r="B10880" s="222">
        <f t="shared" si="3262"/>
        <v>0</v>
      </c>
      <c r="C10880" s="223"/>
      <c r="D10880" s="224" t="str">
        <f t="shared" si="3263"/>
        <v/>
      </c>
      <c r="E10880" s="225"/>
      <c r="F10880" s="228">
        <f t="shared" si="3264"/>
        <v>0</v>
      </c>
      <c r="G10880" s="286">
        <f t="shared" ref="G10880:G10885" si="3265">ROUND(E10880*F10880,2)</f>
        <v>0</v>
      </c>
    </row>
    <row r="10881" spans="1:7" s="229" customFormat="1" ht="24" customHeight="1" x14ac:dyDescent="0.2">
      <c r="A10881" s="224" t="str">
        <f t="shared" si="3261"/>
        <v/>
      </c>
      <c r="B10881" s="222">
        <f t="shared" si="3262"/>
        <v>0</v>
      </c>
      <c r="C10881" s="223"/>
      <c r="D10881" s="224" t="str">
        <f t="shared" si="3263"/>
        <v/>
      </c>
      <c r="E10881" s="225"/>
      <c r="F10881" s="228">
        <f t="shared" si="3264"/>
        <v>0</v>
      </c>
      <c r="G10881" s="286">
        <f t="shared" si="3265"/>
        <v>0</v>
      </c>
    </row>
    <row r="10882" spans="1:7" s="229" customFormat="1" ht="24" customHeight="1" x14ac:dyDescent="0.2">
      <c r="A10882" s="224" t="str">
        <f t="shared" si="3261"/>
        <v/>
      </c>
      <c r="B10882" s="222">
        <f t="shared" si="3262"/>
        <v>0</v>
      </c>
      <c r="C10882" s="223"/>
      <c r="D10882" s="224" t="str">
        <f t="shared" si="3263"/>
        <v/>
      </c>
      <c r="E10882" s="225"/>
      <c r="F10882" s="226">
        <f t="shared" si="3264"/>
        <v>0</v>
      </c>
      <c r="G10882" s="286">
        <f t="shared" si="3265"/>
        <v>0</v>
      </c>
    </row>
    <row r="10883" spans="1:7" s="229" customFormat="1" ht="24" customHeight="1" x14ac:dyDescent="0.2">
      <c r="A10883" s="224" t="str">
        <f t="shared" si="3261"/>
        <v/>
      </c>
      <c r="B10883" s="222">
        <f t="shared" si="3262"/>
        <v>0</v>
      </c>
      <c r="C10883" s="223"/>
      <c r="D10883" s="224" t="str">
        <f t="shared" si="3263"/>
        <v/>
      </c>
      <c r="E10883" s="225"/>
      <c r="F10883" s="226">
        <f t="shared" si="3264"/>
        <v>0</v>
      </c>
      <c r="G10883" s="286">
        <f t="shared" si="3265"/>
        <v>0</v>
      </c>
    </row>
    <row r="10884" spans="1:7" s="229" customFormat="1" ht="24" customHeight="1" x14ac:dyDescent="0.2">
      <c r="A10884" s="224" t="str">
        <f t="shared" si="3261"/>
        <v/>
      </c>
      <c r="B10884" s="222">
        <f t="shared" si="3262"/>
        <v>0</v>
      </c>
      <c r="C10884" s="223"/>
      <c r="D10884" s="224" t="str">
        <f t="shared" si="3263"/>
        <v/>
      </c>
      <c r="E10884" s="225"/>
      <c r="F10884" s="226">
        <f t="shared" si="3264"/>
        <v>0</v>
      </c>
      <c r="G10884" s="286">
        <f t="shared" si="3265"/>
        <v>0</v>
      </c>
    </row>
    <row r="10885" spans="1:7" s="229" customFormat="1" ht="24" customHeight="1" x14ac:dyDescent="0.2">
      <c r="A10885" s="224" t="str">
        <f t="shared" si="3261"/>
        <v/>
      </c>
      <c r="B10885" s="222">
        <f t="shared" si="3262"/>
        <v>0</v>
      </c>
      <c r="C10885" s="223"/>
      <c r="D10885" s="224" t="str">
        <f t="shared" si="3263"/>
        <v/>
      </c>
      <c r="E10885" s="225"/>
      <c r="F10885" s="226">
        <f t="shared" si="3264"/>
        <v>0</v>
      </c>
      <c r="G10885" s="286">
        <f t="shared" si="3265"/>
        <v>0</v>
      </c>
    </row>
    <row r="10886" spans="1:7" ht="24" customHeight="1" x14ac:dyDescent="0.2">
      <c r="A10886" s="287"/>
      <c r="D10886" s="97"/>
      <c r="E10886" s="98"/>
      <c r="F10886" s="273" t="s">
        <v>32</v>
      </c>
      <c r="G10886" s="288">
        <f>SUBTOTAL(9,G10878:G10885)</f>
        <v>0</v>
      </c>
    </row>
    <row r="10887" spans="1:7" ht="24" customHeight="1" x14ac:dyDescent="0.2">
      <c r="A10887" s="287"/>
      <c r="C10887" s="107" t="s">
        <v>606</v>
      </c>
      <c r="D10887" s="97"/>
      <c r="E10887" s="98"/>
      <c r="G10887" s="289"/>
    </row>
    <row r="10888" spans="1:7" s="229" customFormat="1" ht="24" customHeight="1" x14ac:dyDescent="0.2">
      <c r="A10888" s="224" t="str">
        <f t="shared" ref="A10888:A10896" si="3266">IFERROR(VLOOKUP(C10888,Tabla_Insumos,4,FALSE),"")</f>
        <v/>
      </c>
      <c r="B10888" s="222" t="str">
        <f t="shared" ref="B10888:B10896" si="3267">IFERROR(VLOOKUP(C10888,Tabla_Insumos,5,FALSE),"")</f>
        <v/>
      </c>
      <c r="C10888" s="223"/>
      <c r="D10888" s="224" t="str">
        <f t="shared" ref="D10888:D10896" si="3268">IFERROR(VLOOKUP(C10888,Tabla_Insumos,2,FALSE),"")</f>
        <v/>
      </c>
      <c r="E10888" s="225"/>
      <c r="F10888" s="226">
        <f t="shared" ref="F10888:F10896" si="3269">IFERROR(VLOOKUP(C10888,Tabla_Insumos,3,FALSE),0)</f>
        <v>0</v>
      </c>
      <c r="G10888" s="286">
        <f t="shared" ref="G10888:G10896" si="3270">ROUND(E10888*F10888,2)</f>
        <v>0</v>
      </c>
    </row>
    <row r="10889" spans="1:7" s="229" customFormat="1" ht="24" customHeight="1" x14ac:dyDescent="0.2">
      <c r="A10889" s="224" t="str">
        <f t="shared" si="3266"/>
        <v/>
      </c>
      <c r="B10889" s="222" t="str">
        <f t="shared" si="3267"/>
        <v/>
      </c>
      <c r="C10889" s="223"/>
      <c r="D10889" s="224" t="str">
        <f t="shared" si="3268"/>
        <v/>
      </c>
      <c r="E10889" s="225"/>
      <c r="F10889" s="226">
        <f t="shared" si="3269"/>
        <v>0</v>
      </c>
      <c r="G10889" s="286">
        <f t="shared" si="3270"/>
        <v>0</v>
      </c>
    </row>
    <row r="10890" spans="1:7" s="229" customFormat="1" ht="24" customHeight="1" x14ac:dyDescent="0.2">
      <c r="A10890" s="224" t="str">
        <f t="shared" si="3266"/>
        <v/>
      </c>
      <c r="B10890" s="222" t="str">
        <f t="shared" si="3267"/>
        <v/>
      </c>
      <c r="C10890" s="223"/>
      <c r="D10890" s="224" t="str">
        <f t="shared" si="3268"/>
        <v/>
      </c>
      <c r="E10890" s="225"/>
      <c r="F10890" s="226">
        <f t="shared" si="3269"/>
        <v>0</v>
      </c>
      <c r="G10890" s="286">
        <f t="shared" si="3270"/>
        <v>0</v>
      </c>
    </row>
    <row r="10891" spans="1:7" s="229" customFormat="1" ht="24" customHeight="1" x14ac:dyDescent="0.2">
      <c r="A10891" s="224" t="str">
        <f t="shared" si="3266"/>
        <v/>
      </c>
      <c r="B10891" s="222" t="str">
        <f t="shared" si="3267"/>
        <v/>
      </c>
      <c r="C10891" s="223"/>
      <c r="D10891" s="224" t="str">
        <f t="shared" si="3268"/>
        <v/>
      </c>
      <c r="E10891" s="225"/>
      <c r="F10891" s="226">
        <f t="shared" si="3269"/>
        <v>0</v>
      </c>
      <c r="G10891" s="286">
        <f t="shared" si="3270"/>
        <v>0</v>
      </c>
    </row>
    <row r="10892" spans="1:7" s="229" customFormat="1" ht="24" customHeight="1" x14ac:dyDescent="0.2">
      <c r="A10892" s="224" t="str">
        <f t="shared" si="3266"/>
        <v/>
      </c>
      <c r="B10892" s="222" t="str">
        <f t="shared" si="3267"/>
        <v/>
      </c>
      <c r="C10892" s="223"/>
      <c r="D10892" s="224" t="str">
        <f t="shared" si="3268"/>
        <v/>
      </c>
      <c r="E10892" s="225"/>
      <c r="F10892" s="226">
        <f t="shared" si="3269"/>
        <v>0</v>
      </c>
      <c r="G10892" s="286">
        <f t="shared" si="3270"/>
        <v>0</v>
      </c>
    </row>
    <row r="10893" spans="1:7" s="229" customFormat="1" ht="24" customHeight="1" x14ac:dyDescent="0.2">
      <c r="A10893" s="224" t="str">
        <f t="shared" si="3266"/>
        <v/>
      </c>
      <c r="B10893" s="222" t="str">
        <f t="shared" si="3267"/>
        <v/>
      </c>
      <c r="C10893" s="223"/>
      <c r="D10893" s="224" t="str">
        <f t="shared" si="3268"/>
        <v/>
      </c>
      <c r="E10893" s="225"/>
      <c r="F10893" s="226">
        <f t="shared" si="3269"/>
        <v>0</v>
      </c>
      <c r="G10893" s="286">
        <f t="shared" si="3270"/>
        <v>0</v>
      </c>
    </row>
    <row r="10894" spans="1:7" s="229" customFormat="1" ht="24" customHeight="1" x14ac:dyDescent="0.2">
      <c r="A10894" s="224" t="str">
        <f t="shared" si="3266"/>
        <v/>
      </c>
      <c r="B10894" s="222" t="str">
        <f t="shared" si="3267"/>
        <v/>
      </c>
      <c r="C10894" s="223"/>
      <c r="D10894" s="224" t="str">
        <f t="shared" si="3268"/>
        <v/>
      </c>
      <c r="E10894" s="225"/>
      <c r="F10894" s="226">
        <f t="shared" si="3269"/>
        <v>0</v>
      </c>
      <c r="G10894" s="286">
        <f t="shared" si="3270"/>
        <v>0</v>
      </c>
    </row>
    <row r="10895" spans="1:7" s="229" customFormat="1" ht="24" customHeight="1" x14ac:dyDescent="0.2">
      <c r="A10895" s="224" t="str">
        <f t="shared" si="3266"/>
        <v/>
      </c>
      <c r="B10895" s="222" t="str">
        <f t="shared" si="3267"/>
        <v/>
      </c>
      <c r="C10895" s="223"/>
      <c r="D10895" s="224" t="str">
        <f t="shared" si="3268"/>
        <v/>
      </c>
      <c r="E10895" s="225"/>
      <c r="F10895" s="226">
        <f t="shared" si="3269"/>
        <v>0</v>
      </c>
      <c r="G10895" s="286">
        <f t="shared" si="3270"/>
        <v>0</v>
      </c>
    </row>
    <row r="10896" spans="1:7" s="229" customFormat="1" ht="24" customHeight="1" x14ac:dyDescent="0.2">
      <c r="A10896" s="224" t="str">
        <f t="shared" si="3266"/>
        <v/>
      </c>
      <c r="B10896" s="222" t="str">
        <f t="shared" si="3267"/>
        <v/>
      </c>
      <c r="C10896" s="223"/>
      <c r="D10896" s="224" t="str">
        <f t="shared" si="3268"/>
        <v/>
      </c>
      <c r="E10896" s="225"/>
      <c r="F10896" s="226">
        <f t="shared" si="3269"/>
        <v>0</v>
      </c>
      <c r="G10896" s="286">
        <f t="shared" si="3270"/>
        <v>0</v>
      </c>
    </row>
    <row r="10897" spans="1:123" ht="24" customHeight="1" x14ac:dyDescent="0.2">
      <c r="A10897" s="290"/>
      <c r="B10897" s="97"/>
      <c r="D10897" s="97"/>
      <c r="E10897" s="98"/>
      <c r="F10897" s="273" t="s">
        <v>33</v>
      </c>
      <c r="G10897" s="288">
        <f>SUBTOTAL(9,G10888:G10896)</f>
        <v>0</v>
      </c>
    </row>
    <row r="10898" spans="1:123" ht="24" customHeight="1" x14ac:dyDescent="0.2">
      <c r="A10898" s="291"/>
      <c r="B10898" s="97"/>
      <c r="D10898" s="97"/>
      <c r="E10898" s="98"/>
      <c r="G10898" s="289"/>
    </row>
    <row r="10899" spans="1:123" ht="24" customHeight="1" x14ac:dyDescent="0.2">
      <c r="A10899" s="292" t="str">
        <f>B10857</f>
        <v/>
      </c>
      <c r="B10899" s="293" t="str">
        <f>C10857</f>
        <v/>
      </c>
      <c r="C10899" s="104"/>
      <c r="D10899" s="104" t="s">
        <v>34</v>
      </c>
      <c r="E10899" s="105"/>
      <c r="F10899" s="295" t="s">
        <v>35</v>
      </c>
      <c r="G10899" s="294">
        <f>SUBTOTAL(9,G10862:G10898)</f>
        <v>0</v>
      </c>
    </row>
    <row r="10901" spans="1:123" ht="24" customHeight="1" x14ac:dyDescent="0.2">
      <c r="A10901" s="274" t="s">
        <v>37</v>
      </c>
      <c r="B10901" s="275"/>
      <c r="C10901" s="275"/>
      <c r="D10901" s="275"/>
      <c r="E10901" s="275"/>
      <c r="F10901" s="275"/>
      <c r="G10901" s="276"/>
    </row>
    <row r="10902" spans="1:123" ht="24" customHeight="1" x14ac:dyDescent="0.2">
      <c r="A10902" s="277" t="s">
        <v>602</v>
      </c>
      <c r="B10902" s="93" t="str">
        <f>Comitente</f>
        <v>DIRECCION PROVINCIAL DE ESPACIOS VERDES</v>
      </c>
      <c r="C10902" s="89"/>
      <c r="D10902" s="94"/>
      <c r="E10902" s="94"/>
      <c r="F10902" s="95"/>
      <c r="G10902" s="278"/>
    </row>
    <row r="10903" spans="1:123" ht="24" customHeight="1" x14ac:dyDescent="0.2">
      <c r="A10903" s="277" t="s">
        <v>603</v>
      </c>
      <c r="B10903" s="93">
        <f>Contratista</f>
        <v>0</v>
      </c>
      <c r="C10903" s="90"/>
      <c r="D10903" s="90"/>
      <c r="E10903" s="90"/>
      <c r="F10903" s="96"/>
      <c r="G10903" s="279"/>
    </row>
    <row r="10904" spans="1:123" ht="24" customHeight="1" x14ac:dyDescent="0.2">
      <c r="A10904" s="277" t="s">
        <v>24</v>
      </c>
      <c r="B10904" s="93" t="str">
        <f>Obra</f>
        <v>EXTRACCION DE MANGRULLO EXISTENTE, PROVISION DE NUEVO MANGRULLO Y REFUNCIONALIZACION DE JUEGOS DE NIÑOS EN PARQUE DE MAYO</v>
      </c>
      <c r="C10904" s="90"/>
      <c r="D10904" s="90"/>
      <c r="E10904" s="90"/>
      <c r="F10904" s="96" t="s">
        <v>38</v>
      </c>
      <c r="G10904" s="280">
        <f>Fecha_Base</f>
        <v>44865</v>
      </c>
    </row>
    <row r="10905" spans="1:123" ht="24" customHeight="1" x14ac:dyDescent="0.2">
      <c r="A10905" s="281" t="s">
        <v>601</v>
      </c>
      <c r="B10905" s="91" t="str">
        <f>Ubicación</f>
        <v>CAPITAL</v>
      </c>
      <c r="C10905" s="91"/>
      <c r="D10905" s="97"/>
      <c r="E10905" s="98"/>
      <c r="G10905" s="282"/>
    </row>
    <row r="10906" spans="1:123" ht="24" customHeight="1" x14ac:dyDescent="0.2">
      <c r="A10906" s="281" t="s">
        <v>39</v>
      </c>
      <c r="B10906" s="100" t="str">
        <f>IFERROR(VALUE(LEFT(B10907,FIND(".",B10907)-1)),"")</f>
        <v/>
      </c>
      <c r="C10906" s="92" t="str">
        <f>IFERROR(VLOOKUP(B10906,Tabla_CyP,2,FALSE),"")</f>
        <v/>
      </c>
      <c r="E10906" s="98"/>
      <c r="G10906" s="282"/>
    </row>
    <row r="10907" spans="1:123" ht="24" customHeight="1" x14ac:dyDescent="0.2">
      <c r="A10907" s="281" t="s">
        <v>25</v>
      </c>
      <c r="B10907" s="101" t="str">
        <f>IFERROR(VLOOKUP(COUNTIF($A$1:A10907,"ANALISIS DE PRECIOS"),Tabla_NumeroItem,2,FALSE),"")</f>
        <v/>
      </c>
      <c r="C10907" s="92" t="str">
        <f>IFERROR(VLOOKUP(B10907,Tabla_CyP,2,FALSE),"")</f>
        <v/>
      </c>
      <c r="D10907" s="97"/>
      <c r="E10907" s="98"/>
      <c r="F10907" s="96" t="s">
        <v>26</v>
      </c>
      <c r="G10907" s="283" t="str">
        <f>IFERROR(VLOOKUP(B10907,Tabla_CyP,4,FALSE),"")</f>
        <v/>
      </c>
    </row>
    <row r="10908" spans="1:123" ht="24" customHeight="1" x14ac:dyDescent="0.2">
      <c r="A10908" s="281"/>
      <c r="B10908" s="91"/>
      <c r="D10908" s="97"/>
      <c r="E10908" s="98"/>
      <c r="G10908" s="282"/>
    </row>
    <row r="10909" spans="1:123" ht="24" customHeight="1" x14ac:dyDescent="0.2">
      <c r="A10909" s="334" t="s">
        <v>507</v>
      </c>
      <c r="B10909" s="335"/>
      <c r="C10909" s="336" t="s">
        <v>0</v>
      </c>
      <c r="D10909" s="336" t="s">
        <v>27</v>
      </c>
      <c r="E10909" s="338" t="s">
        <v>28</v>
      </c>
      <c r="F10909" s="340" t="s">
        <v>29</v>
      </c>
      <c r="G10909" s="340" t="s">
        <v>30</v>
      </c>
    </row>
    <row r="10910" spans="1:123" s="97" customFormat="1" ht="24" customHeight="1" x14ac:dyDescent="0.2">
      <c r="A10910" s="102" t="s">
        <v>508</v>
      </c>
      <c r="B10910" s="102" t="s">
        <v>509</v>
      </c>
      <c r="C10910" s="337"/>
      <c r="D10910" s="337"/>
      <c r="E10910" s="339"/>
      <c r="F10910" s="341"/>
      <c r="G10910" s="341"/>
      <c r="H10910" s="230"/>
      <c r="I10910" s="230"/>
      <c r="J10910" s="230"/>
      <c r="K10910" s="230"/>
      <c r="L10910" s="230"/>
      <c r="M10910" s="230"/>
      <c r="N10910" s="230"/>
      <c r="O10910" s="230"/>
      <c r="P10910" s="230"/>
      <c r="Q10910" s="230"/>
      <c r="R10910" s="230"/>
      <c r="S10910" s="230"/>
      <c r="T10910" s="230"/>
      <c r="U10910" s="230"/>
      <c r="V10910" s="230"/>
      <c r="W10910" s="230"/>
      <c r="X10910" s="230"/>
      <c r="Y10910" s="230"/>
      <c r="Z10910" s="230"/>
      <c r="AA10910" s="230"/>
      <c r="AB10910" s="230"/>
      <c r="AC10910" s="230"/>
      <c r="AD10910" s="230"/>
      <c r="AE10910" s="230"/>
      <c r="AF10910" s="230"/>
      <c r="AG10910" s="230"/>
      <c r="AH10910" s="230"/>
      <c r="AI10910" s="230"/>
      <c r="AJ10910" s="230"/>
      <c r="AK10910" s="230"/>
      <c r="AL10910" s="230"/>
      <c r="AM10910" s="230"/>
      <c r="AN10910" s="230"/>
      <c r="AO10910" s="230"/>
      <c r="AP10910" s="230"/>
      <c r="AQ10910" s="230"/>
      <c r="AR10910" s="230"/>
      <c r="AS10910" s="230"/>
      <c r="AT10910" s="230"/>
      <c r="AU10910" s="230"/>
      <c r="AV10910" s="230"/>
      <c r="AW10910" s="230"/>
      <c r="AX10910" s="230"/>
      <c r="AY10910" s="230"/>
      <c r="AZ10910" s="230"/>
      <c r="BA10910" s="230"/>
      <c r="BB10910" s="230"/>
      <c r="BC10910" s="230"/>
      <c r="BD10910" s="230"/>
      <c r="BE10910" s="230"/>
      <c r="BF10910" s="230"/>
      <c r="BG10910" s="230"/>
      <c r="BH10910" s="230"/>
      <c r="BI10910" s="230"/>
      <c r="BJ10910" s="230"/>
      <c r="BK10910" s="230"/>
      <c r="BL10910" s="230"/>
      <c r="BM10910" s="230"/>
      <c r="BN10910" s="230"/>
      <c r="BO10910" s="230"/>
      <c r="BP10910" s="230"/>
      <c r="BQ10910" s="230"/>
      <c r="BR10910" s="230"/>
      <c r="BS10910" s="230"/>
      <c r="BT10910" s="230"/>
      <c r="BU10910" s="230"/>
      <c r="BV10910" s="230"/>
      <c r="BW10910" s="230"/>
      <c r="BX10910" s="230"/>
      <c r="BY10910" s="230"/>
      <c r="BZ10910" s="230"/>
      <c r="CA10910" s="230"/>
      <c r="CB10910" s="230"/>
      <c r="CC10910" s="230"/>
      <c r="CD10910" s="230"/>
      <c r="CE10910" s="230"/>
      <c r="CF10910" s="230"/>
      <c r="CG10910" s="230"/>
      <c r="CH10910" s="230"/>
      <c r="CI10910" s="230"/>
      <c r="CJ10910" s="230"/>
      <c r="CK10910" s="230"/>
      <c r="CL10910" s="230"/>
      <c r="CM10910" s="230"/>
      <c r="CN10910" s="230"/>
      <c r="CO10910" s="230"/>
      <c r="CP10910" s="230"/>
      <c r="CQ10910" s="230"/>
      <c r="CR10910" s="230"/>
      <c r="CS10910" s="230"/>
      <c r="CT10910" s="230"/>
      <c r="CU10910" s="230"/>
      <c r="CV10910" s="230"/>
      <c r="CW10910" s="230"/>
      <c r="CX10910" s="230"/>
      <c r="CY10910" s="230"/>
      <c r="CZ10910" s="230"/>
      <c r="DA10910" s="230"/>
      <c r="DB10910" s="230"/>
      <c r="DC10910" s="230"/>
      <c r="DD10910" s="230"/>
      <c r="DE10910" s="230"/>
      <c r="DF10910" s="230"/>
      <c r="DG10910" s="230"/>
      <c r="DH10910" s="230"/>
      <c r="DI10910" s="230"/>
      <c r="DJ10910" s="230"/>
      <c r="DK10910" s="230"/>
      <c r="DL10910" s="230"/>
      <c r="DM10910" s="230"/>
      <c r="DN10910" s="230"/>
      <c r="DO10910" s="230"/>
      <c r="DP10910" s="230"/>
      <c r="DQ10910" s="230"/>
      <c r="DR10910" s="230"/>
      <c r="DS10910" s="230"/>
    </row>
    <row r="10911" spans="1:123" ht="24" customHeight="1" x14ac:dyDescent="0.2">
      <c r="A10911" s="284"/>
      <c r="B10911" s="103"/>
      <c r="C10911" s="143" t="s">
        <v>604</v>
      </c>
      <c r="D10911" s="104"/>
      <c r="E10911" s="105"/>
      <c r="F10911" s="106"/>
      <c r="G10911" s="285"/>
    </row>
    <row r="10912" spans="1:123" s="229" customFormat="1" ht="24" customHeight="1" x14ac:dyDescent="0.2">
      <c r="A10912" s="224" t="str">
        <f t="shared" ref="A10912:A10925" si="3271">IFERROR(VLOOKUP(C10912,Tabla_Insumos,4,FALSE),"")</f>
        <v/>
      </c>
      <c r="B10912" s="222" t="str">
        <f>IFERROR(VLOOKUP(C10912,Tabla_Insumos,5,FALSE),"")</f>
        <v/>
      </c>
      <c r="C10912" s="223"/>
      <c r="D10912" s="224" t="str">
        <f t="shared" ref="D10912:D10925" si="3272">IFERROR(VLOOKUP(C10912,Tabla_Insumos,2,FALSE),"")</f>
        <v/>
      </c>
      <c r="E10912" s="225"/>
      <c r="F10912" s="226">
        <f t="shared" ref="F10912:F10925" si="3273">IFERROR(VLOOKUP(C10912,Tabla_Insumos,3,FALSE),0)</f>
        <v>0</v>
      </c>
      <c r="G10912" s="286">
        <f>ROUND(E10912*F10912,2)</f>
        <v>0</v>
      </c>
    </row>
    <row r="10913" spans="1:7" s="229" customFormat="1" ht="24" customHeight="1" x14ac:dyDescent="0.2">
      <c r="A10913" s="224" t="str">
        <f t="shared" si="3271"/>
        <v/>
      </c>
      <c r="B10913" s="222" t="str">
        <f t="shared" ref="B10913:B10925" si="3274">IFERROR(VLOOKUP(C10913,Tabla_Insumos,5,FALSE),"")</f>
        <v/>
      </c>
      <c r="C10913" s="223"/>
      <c r="D10913" s="224" t="str">
        <f t="shared" si="3272"/>
        <v/>
      </c>
      <c r="E10913" s="225"/>
      <c r="F10913" s="226">
        <f t="shared" si="3273"/>
        <v>0</v>
      </c>
      <c r="G10913" s="286">
        <f t="shared" ref="G10913:G10925" si="3275">ROUND(E10913*F10913,2)</f>
        <v>0</v>
      </c>
    </row>
    <row r="10914" spans="1:7" s="229" customFormat="1" ht="24" customHeight="1" x14ac:dyDescent="0.2">
      <c r="A10914" s="224" t="str">
        <f t="shared" si="3271"/>
        <v/>
      </c>
      <c r="B10914" s="222" t="str">
        <f t="shared" si="3274"/>
        <v/>
      </c>
      <c r="C10914" s="223"/>
      <c r="D10914" s="224" t="str">
        <f t="shared" si="3272"/>
        <v/>
      </c>
      <c r="E10914" s="225"/>
      <c r="F10914" s="226">
        <f t="shared" si="3273"/>
        <v>0</v>
      </c>
      <c r="G10914" s="286">
        <f t="shared" si="3275"/>
        <v>0</v>
      </c>
    </row>
    <row r="10915" spans="1:7" s="229" customFormat="1" ht="24" customHeight="1" x14ac:dyDescent="0.2">
      <c r="A10915" s="224" t="str">
        <f t="shared" si="3271"/>
        <v/>
      </c>
      <c r="B10915" s="222" t="str">
        <f t="shared" si="3274"/>
        <v/>
      </c>
      <c r="C10915" s="223"/>
      <c r="D10915" s="224" t="str">
        <f t="shared" si="3272"/>
        <v/>
      </c>
      <c r="E10915" s="225"/>
      <c r="F10915" s="226">
        <f t="shared" si="3273"/>
        <v>0</v>
      </c>
      <c r="G10915" s="286">
        <f t="shared" si="3275"/>
        <v>0</v>
      </c>
    </row>
    <row r="10916" spans="1:7" s="229" customFormat="1" ht="24" customHeight="1" x14ac:dyDescent="0.2">
      <c r="A10916" s="224" t="str">
        <f t="shared" si="3271"/>
        <v/>
      </c>
      <c r="B10916" s="222" t="str">
        <f t="shared" si="3274"/>
        <v/>
      </c>
      <c r="C10916" s="223"/>
      <c r="D10916" s="224" t="str">
        <f t="shared" si="3272"/>
        <v/>
      </c>
      <c r="E10916" s="225"/>
      <c r="F10916" s="226">
        <f t="shared" si="3273"/>
        <v>0</v>
      </c>
      <c r="G10916" s="286">
        <f t="shared" si="3275"/>
        <v>0</v>
      </c>
    </row>
    <row r="10917" spans="1:7" s="229" customFormat="1" ht="24" customHeight="1" x14ac:dyDescent="0.2">
      <c r="A10917" s="224" t="str">
        <f t="shared" si="3271"/>
        <v/>
      </c>
      <c r="B10917" s="222" t="str">
        <f t="shared" si="3274"/>
        <v/>
      </c>
      <c r="C10917" s="223"/>
      <c r="D10917" s="224" t="str">
        <f t="shared" si="3272"/>
        <v/>
      </c>
      <c r="E10917" s="225"/>
      <c r="F10917" s="226">
        <f t="shared" si="3273"/>
        <v>0</v>
      </c>
      <c r="G10917" s="286">
        <f t="shared" si="3275"/>
        <v>0</v>
      </c>
    </row>
    <row r="10918" spans="1:7" s="229" customFormat="1" ht="24" customHeight="1" x14ac:dyDescent="0.2">
      <c r="A10918" s="224" t="str">
        <f t="shared" si="3271"/>
        <v/>
      </c>
      <c r="B10918" s="222" t="str">
        <f t="shared" si="3274"/>
        <v/>
      </c>
      <c r="C10918" s="223"/>
      <c r="D10918" s="224" t="str">
        <f t="shared" si="3272"/>
        <v/>
      </c>
      <c r="E10918" s="225"/>
      <c r="F10918" s="226">
        <f t="shared" si="3273"/>
        <v>0</v>
      </c>
      <c r="G10918" s="286">
        <f t="shared" si="3275"/>
        <v>0</v>
      </c>
    </row>
    <row r="10919" spans="1:7" s="229" customFormat="1" ht="24" customHeight="1" x14ac:dyDescent="0.2">
      <c r="A10919" s="224" t="str">
        <f t="shared" si="3271"/>
        <v/>
      </c>
      <c r="B10919" s="222" t="str">
        <f t="shared" si="3274"/>
        <v/>
      </c>
      <c r="C10919" s="223"/>
      <c r="D10919" s="224" t="str">
        <f t="shared" si="3272"/>
        <v/>
      </c>
      <c r="E10919" s="225"/>
      <c r="F10919" s="226">
        <f t="shared" si="3273"/>
        <v>0</v>
      </c>
      <c r="G10919" s="286">
        <f t="shared" si="3275"/>
        <v>0</v>
      </c>
    </row>
    <row r="10920" spans="1:7" s="229" customFormat="1" ht="24" customHeight="1" x14ac:dyDescent="0.2">
      <c r="A10920" s="224" t="str">
        <f t="shared" si="3271"/>
        <v/>
      </c>
      <c r="B10920" s="222" t="str">
        <f t="shared" si="3274"/>
        <v/>
      </c>
      <c r="C10920" s="223"/>
      <c r="D10920" s="224" t="str">
        <f t="shared" si="3272"/>
        <v/>
      </c>
      <c r="E10920" s="225"/>
      <c r="F10920" s="226">
        <f t="shared" si="3273"/>
        <v>0</v>
      </c>
      <c r="G10920" s="286">
        <f t="shared" si="3275"/>
        <v>0</v>
      </c>
    </row>
    <row r="10921" spans="1:7" s="229" customFormat="1" ht="24" customHeight="1" x14ac:dyDescent="0.2">
      <c r="A10921" s="224" t="str">
        <f t="shared" si="3271"/>
        <v/>
      </c>
      <c r="B10921" s="222" t="str">
        <f t="shared" si="3274"/>
        <v/>
      </c>
      <c r="C10921" s="223"/>
      <c r="D10921" s="224" t="str">
        <f t="shared" si="3272"/>
        <v/>
      </c>
      <c r="E10921" s="225"/>
      <c r="F10921" s="226">
        <f t="shared" si="3273"/>
        <v>0</v>
      </c>
      <c r="G10921" s="286">
        <f t="shared" si="3275"/>
        <v>0</v>
      </c>
    </row>
    <row r="10922" spans="1:7" s="229" customFormat="1" ht="24" customHeight="1" x14ac:dyDescent="0.2">
      <c r="A10922" s="224" t="str">
        <f t="shared" si="3271"/>
        <v/>
      </c>
      <c r="B10922" s="222" t="str">
        <f t="shared" si="3274"/>
        <v/>
      </c>
      <c r="C10922" s="223"/>
      <c r="D10922" s="224" t="str">
        <f t="shared" si="3272"/>
        <v/>
      </c>
      <c r="E10922" s="225"/>
      <c r="F10922" s="226">
        <f t="shared" si="3273"/>
        <v>0</v>
      </c>
      <c r="G10922" s="286">
        <f t="shared" si="3275"/>
        <v>0</v>
      </c>
    </row>
    <row r="10923" spans="1:7" s="229" customFormat="1" ht="24" customHeight="1" x14ac:dyDescent="0.2">
      <c r="A10923" s="224" t="str">
        <f t="shared" si="3271"/>
        <v/>
      </c>
      <c r="B10923" s="222" t="str">
        <f t="shared" si="3274"/>
        <v/>
      </c>
      <c r="C10923" s="223"/>
      <c r="D10923" s="224" t="str">
        <f t="shared" si="3272"/>
        <v/>
      </c>
      <c r="E10923" s="225"/>
      <c r="F10923" s="226">
        <f t="shared" si="3273"/>
        <v>0</v>
      </c>
      <c r="G10923" s="286">
        <f t="shared" si="3275"/>
        <v>0</v>
      </c>
    </row>
    <row r="10924" spans="1:7" s="229" customFormat="1" ht="24" customHeight="1" x14ac:dyDescent="0.2">
      <c r="A10924" s="224" t="str">
        <f t="shared" si="3271"/>
        <v/>
      </c>
      <c r="B10924" s="222" t="str">
        <f t="shared" si="3274"/>
        <v/>
      </c>
      <c r="C10924" s="223"/>
      <c r="D10924" s="224" t="str">
        <f t="shared" si="3272"/>
        <v/>
      </c>
      <c r="E10924" s="225"/>
      <c r="F10924" s="226">
        <f t="shared" si="3273"/>
        <v>0</v>
      </c>
      <c r="G10924" s="286">
        <f t="shared" si="3275"/>
        <v>0</v>
      </c>
    </row>
    <row r="10925" spans="1:7" s="229" customFormat="1" ht="24" customHeight="1" x14ac:dyDescent="0.2">
      <c r="A10925" s="224" t="str">
        <f t="shared" si="3271"/>
        <v/>
      </c>
      <c r="B10925" s="222" t="str">
        <f t="shared" si="3274"/>
        <v/>
      </c>
      <c r="C10925" s="223"/>
      <c r="D10925" s="224" t="str">
        <f t="shared" si="3272"/>
        <v/>
      </c>
      <c r="E10925" s="225"/>
      <c r="F10925" s="227">
        <f t="shared" si="3273"/>
        <v>0</v>
      </c>
      <c r="G10925" s="286">
        <f t="shared" si="3275"/>
        <v>0</v>
      </c>
    </row>
    <row r="10926" spans="1:7" ht="24" customHeight="1" x14ac:dyDescent="0.2">
      <c r="A10926" s="287"/>
      <c r="D10926" s="97"/>
      <c r="E10926" s="98"/>
      <c r="F10926" s="273" t="s">
        <v>31</v>
      </c>
      <c r="G10926" s="288">
        <f>SUBTOTAL(9,G10912:G10925)</f>
        <v>0</v>
      </c>
    </row>
    <row r="10927" spans="1:7" ht="24" customHeight="1" x14ac:dyDescent="0.2">
      <c r="A10927" s="287"/>
      <c r="C10927" s="107" t="s">
        <v>605</v>
      </c>
      <c r="D10927" s="97"/>
      <c r="E10927" s="98"/>
      <c r="G10927" s="289"/>
    </row>
    <row r="10928" spans="1:7" s="229" customFormat="1" ht="24" customHeight="1" x14ac:dyDescent="0.2">
      <c r="A10928" s="224" t="str">
        <f t="shared" ref="A10928:A10935" si="3276">IFERROR(VLOOKUP(C10928,Tabla_Insumos,4,FALSE),"")</f>
        <v/>
      </c>
      <c r="B10928" s="222">
        <f t="shared" ref="B10928:B10935" si="3277">IFERROR(VLOOKUP(A10928,Tabla_Indices,5,FALSE),"")</f>
        <v>0</v>
      </c>
      <c r="C10928" s="223"/>
      <c r="D10928" s="224" t="str">
        <f t="shared" ref="D10928:D10935" si="3278">IFERROR(VLOOKUP(C10928,Tabla_Insumos,2,FALSE),"")</f>
        <v/>
      </c>
      <c r="E10928" s="225"/>
      <c r="F10928" s="228">
        <f t="shared" ref="F10928:F10935" si="3279">IFERROR(VLOOKUP(C10928,Tabla_Insumos,3,FALSE),0)</f>
        <v>0</v>
      </c>
      <c r="G10928" s="286">
        <f>ROUND(E10928*F10928,2)</f>
        <v>0</v>
      </c>
    </row>
    <row r="10929" spans="1:7" s="229" customFormat="1" ht="24" customHeight="1" x14ac:dyDescent="0.2">
      <c r="A10929" s="224" t="str">
        <f t="shared" si="3276"/>
        <v/>
      </c>
      <c r="B10929" s="222">
        <f t="shared" si="3277"/>
        <v>0</v>
      </c>
      <c r="C10929" s="223"/>
      <c r="D10929" s="224" t="str">
        <f t="shared" si="3278"/>
        <v/>
      </c>
      <c r="E10929" s="225"/>
      <c r="F10929" s="228">
        <f t="shared" si="3279"/>
        <v>0</v>
      </c>
      <c r="G10929" s="286">
        <f>ROUND(E10929*F10929,2)</f>
        <v>0</v>
      </c>
    </row>
    <row r="10930" spans="1:7" s="229" customFormat="1" ht="24" customHeight="1" x14ac:dyDescent="0.2">
      <c r="A10930" s="224" t="str">
        <f t="shared" si="3276"/>
        <v/>
      </c>
      <c r="B10930" s="222">
        <f t="shared" si="3277"/>
        <v>0</v>
      </c>
      <c r="C10930" s="223"/>
      <c r="D10930" s="224" t="str">
        <f t="shared" si="3278"/>
        <v/>
      </c>
      <c r="E10930" s="225"/>
      <c r="F10930" s="228">
        <f t="shared" si="3279"/>
        <v>0</v>
      </c>
      <c r="G10930" s="286">
        <f t="shared" ref="G10930:G10935" si="3280">ROUND(E10930*F10930,2)</f>
        <v>0</v>
      </c>
    </row>
    <row r="10931" spans="1:7" s="229" customFormat="1" ht="24" customHeight="1" x14ac:dyDescent="0.2">
      <c r="A10931" s="224" t="str">
        <f t="shared" si="3276"/>
        <v/>
      </c>
      <c r="B10931" s="222">
        <f t="shared" si="3277"/>
        <v>0</v>
      </c>
      <c r="C10931" s="223"/>
      <c r="D10931" s="224" t="str">
        <f t="shared" si="3278"/>
        <v/>
      </c>
      <c r="E10931" s="225"/>
      <c r="F10931" s="228">
        <f t="shared" si="3279"/>
        <v>0</v>
      </c>
      <c r="G10931" s="286">
        <f t="shared" si="3280"/>
        <v>0</v>
      </c>
    </row>
    <row r="10932" spans="1:7" s="229" customFormat="1" ht="24" customHeight="1" x14ac:dyDescent="0.2">
      <c r="A10932" s="224" t="str">
        <f t="shared" si="3276"/>
        <v/>
      </c>
      <c r="B10932" s="222">
        <f t="shared" si="3277"/>
        <v>0</v>
      </c>
      <c r="C10932" s="223"/>
      <c r="D10932" s="224" t="str">
        <f t="shared" si="3278"/>
        <v/>
      </c>
      <c r="E10932" s="225"/>
      <c r="F10932" s="226">
        <f t="shared" si="3279"/>
        <v>0</v>
      </c>
      <c r="G10932" s="286">
        <f t="shared" si="3280"/>
        <v>0</v>
      </c>
    </row>
    <row r="10933" spans="1:7" s="229" customFormat="1" ht="24" customHeight="1" x14ac:dyDescent="0.2">
      <c r="A10933" s="224" t="str">
        <f t="shared" si="3276"/>
        <v/>
      </c>
      <c r="B10933" s="222">
        <f t="shared" si="3277"/>
        <v>0</v>
      </c>
      <c r="C10933" s="223"/>
      <c r="D10933" s="224" t="str">
        <f t="shared" si="3278"/>
        <v/>
      </c>
      <c r="E10933" s="225"/>
      <c r="F10933" s="226">
        <f t="shared" si="3279"/>
        <v>0</v>
      </c>
      <c r="G10933" s="286">
        <f t="shared" si="3280"/>
        <v>0</v>
      </c>
    </row>
    <row r="10934" spans="1:7" s="229" customFormat="1" ht="24" customHeight="1" x14ac:dyDescent="0.2">
      <c r="A10934" s="224" t="str">
        <f t="shared" si="3276"/>
        <v/>
      </c>
      <c r="B10934" s="222">
        <f t="shared" si="3277"/>
        <v>0</v>
      </c>
      <c r="C10934" s="223"/>
      <c r="D10934" s="224" t="str">
        <f t="shared" si="3278"/>
        <v/>
      </c>
      <c r="E10934" s="225"/>
      <c r="F10934" s="226">
        <f t="shared" si="3279"/>
        <v>0</v>
      </c>
      <c r="G10934" s="286">
        <f t="shared" si="3280"/>
        <v>0</v>
      </c>
    </row>
    <row r="10935" spans="1:7" s="229" customFormat="1" ht="24" customHeight="1" x14ac:dyDescent="0.2">
      <c r="A10935" s="224" t="str">
        <f t="shared" si="3276"/>
        <v/>
      </c>
      <c r="B10935" s="222">
        <f t="shared" si="3277"/>
        <v>0</v>
      </c>
      <c r="C10935" s="223"/>
      <c r="D10935" s="224" t="str">
        <f t="shared" si="3278"/>
        <v/>
      </c>
      <c r="E10935" s="225"/>
      <c r="F10935" s="226">
        <f t="shared" si="3279"/>
        <v>0</v>
      </c>
      <c r="G10935" s="286">
        <f t="shared" si="3280"/>
        <v>0</v>
      </c>
    </row>
    <row r="10936" spans="1:7" ht="24" customHeight="1" x14ac:dyDescent="0.2">
      <c r="A10936" s="287"/>
      <c r="D10936" s="97"/>
      <c r="E10936" s="98"/>
      <c r="F10936" s="273" t="s">
        <v>32</v>
      </c>
      <c r="G10936" s="288">
        <f>SUBTOTAL(9,G10928:G10935)</f>
        <v>0</v>
      </c>
    </row>
    <row r="10937" spans="1:7" ht="24" customHeight="1" x14ac:dyDescent="0.2">
      <c r="A10937" s="287"/>
      <c r="C10937" s="107" t="s">
        <v>606</v>
      </c>
      <c r="D10937" s="97"/>
      <c r="E10937" s="98"/>
      <c r="G10937" s="289"/>
    </row>
    <row r="10938" spans="1:7" s="229" customFormat="1" ht="24" customHeight="1" x14ac:dyDescent="0.2">
      <c r="A10938" s="224" t="str">
        <f t="shared" ref="A10938:A10946" si="3281">IFERROR(VLOOKUP(C10938,Tabla_Insumos,4,FALSE),"")</f>
        <v/>
      </c>
      <c r="B10938" s="222" t="str">
        <f t="shared" ref="B10938:B10946" si="3282">IFERROR(VLOOKUP(C10938,Tabla_Insumos,5,FALSE),"")</f>
        <v/>
      </c>
      <c r="C10938" s="223"/>
      <c r="D10938" s="224" t="str">
        <f t="shared" ref="D10938:D10946" si="3283">IFERROR(VLOOKUP(C10938,Tabla_Insumos,2,FALSE),"")</f>
        <v/>
      </c>
      <c r="E10938" s="225"/>
      <c r="F10938" s="226">
        <f t="shared" ref="F10938:F10946" si="3284">IFERROR(VLOOKUP(C10938,Tabla_Insumos,3,FALSE),0)</f>
        <v>0</v>
      </c>
      <c r="G10938" s="286">
        <f t="shared" ref="G10938:G10946" si="3285">ROUND(E10938*F10938,2)</f>
        <v>0</v>
      </c>
    </row>
    <row r="10939" spans="1:7" s="229" customFormat="1" ht="24" customHeight="1" x14ac:dyDescent="0.2">
      <c r="A10939" s="224" t="str">
        <f t="shared" si="3281"/>
        <v/>
      </c>
      <c r="B10939" s="222" t="str">
        <f t="shared" si="3282"/>
        <v/>
      </c>
      <c r="C10939" s="223"/>
      <c r="D10939" s="224" t="str">
        <f t="shared" si="3283"/>
        <v/>
      </c>
      <c r="E10939" s="225"/>
      <c r="F10939" s="226">
        <f t="shared" si="3284"/>
        <v>0</v>
      </c>
      <c r="G10939" s="286">
        <f t="shared" si="3285"/>
        <v>0</v>
      </c>
    </row>
    <row r="10940" spans="1:7" s="229" customFormat="1" ht="24" customHeight="1" x14ac:dyDescent="0.2">
      <c r="A10940" s="224" t="str">
        <f t="shared" si="3281"/>
        <v/>
      </c>
      <c r="B10940" s="222" t="str">
        <f t="shared" si="3282"/>
        <v/>
      </c>
      <c r="C10940" s="223"/>
      <c r="D10940" s="224" t="str">
        <f t="shared" si="3283"/>
        <v/>
      </c>
      <c r="E10940" s="225"/>
      <c r="F10940" s="226">
        <f t="shared" si="3284"/>
        <v>0</v>
      </c>
      <c r="G10940" s="286">
        <f t="shared" si="3285"/>
        <v>0</v>
      </c>
    </row>
    <row r="10941" spans="1:7" s="229" customFormat="1" ht="24" customHeight="1" x14ac:dyDescent="0.2">
      <c r="A10941" s="224" t="str">
        <f t="shared" si="3281"/>
        <v/>
      </c>
      <c r="B10941" s="222" t="str">
        <f t="shared" si="3282"/>
        <v/>
      </c>
      <c r="C10941" s="223"/>
      <c r="D10941" s="224" t="str">
        <f t="shared" si="3283"/>
        <v/>
      </c>
      <c r="E10941" s="225"/>
      <c r="F10941" s="226">
        <f t="shared" si="3284"/>
        <v>0</v>
      </c>
      <c r="G10941" s="286">
        <f t="shared" si="3285"/>
        <v>0</v>
      </c>
    </row>
    <row r="10942" spans="1:7" s="229" customFormat="1" ht="24" customHeight="1" x14ac:dyDescent="0.2">
      <c r="A10942" s="224" t="str">
        <f t="shared" si="3281"/>
        <v/>
      </c>
      <c r="B10942" s="222" t="str">
        <f t="shared" si="3282"/>
        <v/>
      </c>
      <c r="C10942" s="223"/>
      <c r="D10942" s="224" t="str">
        <f t="shared" si="3283"/>
        <v/>
      </c>
      <c r="E10942" s="225"/>
      <c r="F10942" s="226">
        <f t="shared" si="3284"/>
        <v>0</v>
      </c>
      <c r="G10942" s="286">
        <f t="shared" si="3285"/>
        <v>0</v>
      </c>
    </row>
    <row r="10943" spans="1:7" s="229" customFormat="1" ht="24" customHeight="1" x14ac:dyDescent="0.2">
      <c r="A10943" s="224" t="str">
        <f t="shared" si="3281"/>
        <v/>
      </c>
      <c r="B10943" s="222" t="str">
        <f t="shared" si="3282"/>
        <v/>
      </c>
      <c r="C10943" s="223"/>
      <c r="D10943" s="224" t="str">
        <f t="shared" si="3283"/>
        <v/>
      </c>
      <c r="E10943" s="225"/>
      <c r="F10943" s="226">
        <f t="shared" si="3284"/>
        <v>0</v>
      </c>
      <c r="G10943" s="286">
        <f t="shared" si="3285"/>
        <v>0</v>
      </c>
    </row>
    <row r="10944" spans="1:7" s="229" customFormat="1" ht="24" customHeight="1" x14ac:dyDescent="0.2">
      <c r="A10944" s="224" t="str">
        <f t="shared" si="3281"/>
        <v/>
      </c>
      <c r="B10944" s="222" t="str">
        <f t="shared" si="3282"/>
        <v/>
      </c>
      <c r="C10944" s="223"/>
      <c r="D10944" s="224" t="str">
        <f t="shared" si="3283"/>
        <v/>
      </c>
      <c r="E10944" s="225"/>
      <c r="F10944" s="226">
        <f t="shared" si="3284"/>
        <v>0</v>
      </c>
      <c r="G10944" s="286">
        <f t="shared" si="3285"/>
        <v>0</v>
      </c>
    </row>
    <row r="10945" spans="1:123" s="229" customFormat="1" ht="24" customHeight="1" x14ac:dyDescent="0.2">
      <c r="A10945" s="224" t="str">
        <f t="shared" si="3281"/>
        <v/>
      </c>
      <c r="B10945" s="222" t="str">
        <f t="shared" si="3282"/>
        <v/>
      </c>
      <c r="C10945" s="223"/>
      <c r="D10945" s="224" t="str">
        <f t="shared" si="3283"/>
        <v/>
      </c>
      <c r="E10945" s="225"/>
      <c r="F10945" s="226">
        <f t="shared" si="3284"/>
        <v>0</v>
      </c>
      <c r="G10945" s="286">
        <f t="shared" si="3285"/>
        <v>0</v>
      </c>
    </row>
    <row r="10946" spans="1:123" s="229" customFormat="1" ht="24" customHeight="1" x14ac:dyDescent="0.2">
      <c r="A10946" s="224" t="str">
        <f t="shared" si="3281"/>
        <v/>
      </c>
      <c r="B10946" s="222" t="str">
        <f t="shared" si="3282"/>
        <v/>
      </c>
      <c r="C10946" s="223"/>
      <c r="D10946" s="224" t="str">
        <f t="shared" si="3283"/>
        <v/>
      </c>
      <c r="E10946" s="225"/>
      <c r="F10946" s="226">
        <f t="shared" si="3284"/>
        <v>0</v>
      </c>
      <c r="G10946" s="286">
        <f t="shared" si="3285"/>
        <v>0</v>
      </c>
    </row>
    <row r="10947" spans="1:123" ht="24" customHeight="1" x14ac:dyDescent="0.2">
      <c r="A10947" s="290"/>
      <c r="B10947" s="97"/>
      <c r="D10947" s="97"/>
      <c r="E10947" s="98"/>
      <c r="F10947" s="273" t="s">
        <v>33</v>
      </c>
      <c r="G10947" s="288">
        <f>SUBTOTAL(9,G10938:G10946)</f>
        <v>0</v>
      </c>
    </row>
    <row r="10948" spans="1:123" ht="24" customHeight="1" x14ac:dyDescent="0.2">
      <c r="A10948" s="291"/>
      <c r="B10948" s="97"/>
      <c r="D10948" s="97"/>
      <c r="E10948" s="98"/>
      <c r="G10948" s="289"/>
    </row>
    <row r="10949" spans="1:123" ht="24" customHeight="1" x14ac:dyDescent="0.2">
      <c r="A10949" s="292" t="str">
        <f>B10907</f>
        <v/>
      </c>
      <c r="B10949" s="293" t="str">
        <f>C10907</f>
        <v/>
      </c>
      <c r="C10949" s="104"/>
      <c r="D10949" s="104" t="s">
        <v>34</v>
      </c>
      <c r="E10949" s="105"/>
      <c r="F10949" s="295" t="s">
        <v>35</v>
      </c>
      <c r="G10949" s="294">
        <f>SUBTOTAL(9,G10912:G10948)</f>
        <v>0</v>
      </c>
    </row>
    <row r="10951" spans="1:123" ht="24" customHeight="1" x14ac:dyDescent="0.2">
      <c r="A10951" s="274" t="s">
        <v>37</v>
      </c>
      <c r="B10951" s="275"/>
      <c r="C10951" s="275"/>
      <c r="D10951" s="275"/>
      <c r="E10951" s="275"/>
      <c r="F10951" s="275"/>
      <c r="G10951" s="276"/>
    </row>
    <row r="10952" spans="1:123" ht="24" customHeight="1" x14ac:dyDescent="0.2">
      <c r="A10952" s="277" t="s">
        <v>602</v>
      </c>
      <c r="B10952" s="93" t="str">
        <f>Comitente</f>
        <v>DIRECCION PROVINCIAL DE ESPACIOS VERDES</v>
      </c>
      <c r="C10952" s="89"/>
      <c r="D10952" s="94"/>
      <c r="E10952" s="94"/>
      <c r="F10952" s="95"/>
      <c r="G10952" s="278"/>
    </row>
    <row r="10953" spans="1:123" ht="24" customHeight="1" x14ac:dyDescent="0.2">
      <c r="A10953" s="277" t="s">
        <v>603</v>
      </c>
      <c r="B10953" s="93">
        <f>Contratista</f>
        <v>0</v>
      </c>
      <c r="C10953" s="90"/>
      <c r="D10953" s="90"/>
      <c r="E10953" s="90"/>
      <c r="F10953" s="96"/>
      <c r="G10953" s="279"/>
    </row>
    <row r="10954" spans="1:123" ht="24" customHeight="1" x14ac:dyDescent="0.2">
      <c r="A10954" s="277" t="s">
        <v>24</v>
      </c>
      <c r="B10954" s="93" t="str">
        <f>Obra</f>
        <v>EXTRACCION DE MANGRULLO EXISTENTE, PROVISION DE NUEVO MANGRULLO Y REFUNCIONALIZACION DE JUEGOS DE NIÑOS EN PARQUE DE MAYO</v>
      </c>
      <c r="C10954" s="90"/>
      <c r="D10954" s="90"/>
      <c r="E10954" s="90"/>
      <c r="F10954" s="96" t="s">
        <v>38</v>
      </c>
      <c r="G10954" s="280">
        <f>Fecha_Base</f>
        <v>44865</v>
      </c>
    </row>
    <row r="10955" spans="1:123" ht="24" customHeight="1" x14ac:dyDescent="0.2">
      <c r="A10955" s="281" t="s">
        <v>601</v>
      </c>
      <c r="B10955" s="91" t="str">
        <f>Ubicación</f>
        <v>CAPITAL</v>
      </c>
      <c r="C10955" s="91"/>
      <c r="D10955" s="97"/>
      <c r="E10955" s="98"/>
      <c r="G10955" s="282"/>
    </row>
    <row r="10956" spans="1:123" ht="24" customHeight="1" x14ac:dyDescent="0.2">
      <c r="A10956" s="281" t="s">
        <v>39</v>
      </c>
      <c r="B10956" s="100" t="str">
        <f>IFERROR(VALUE(LEFT(B10957,FIND(".",B10957)-1)),"")</f>
        <v/>
      </c>
      <c r="C10956" s="92" t="str">
        <f>IFERROR(VLOOKUP(B10956,Tabla_CyP,2,FALSE),"")</f>
        <v/>
      </c>
      <c r="E10956" s="98"/>
      <c r="G10956" s="282"/>
    </row>
    <row r="10957" spans="1:123" ht="24" customHeight="1" x14ac:dyDescent="0.2">
      <c r="A10957" s="281" t="s">
        <v>25</v>
      </c>
      <c r="B10957" s="101" t="str">
        <f>IFERROR(VLOOKUP(COUNTIF($A$1:A10957,"ANALISIS DE PRECIOS"),Tabla_NumeroItem,2,FALSE),"")</f>
        <v/>
      </c>
      <c r="C10957" s="92" t="str">
        <f>IFERROR(VLOOKUP(B10957,Tabla_CyP,2,FALSE),"")</f>
        <v/>
      </c>
      <c r="D10957" s="97"/>
      <c r="E10957" s="98"/>
      <c r="F10957" s="96" t="s">
        <v>26</v>
      </c>
      <c r="G10957" s="283" t="str">
        <f>IFERROR(VLOOKUP(B10957,Tabla_CyP,4,FALSE),"")</f>
        <v/>
      </c>
    </row>
    <row r="10958" spans="1:123" ht="24" customHeight="1" x14ac:dyDescent="0.2">
      <c r="A10958" s="281"/>
      <c r="B10958" s="91"/>
      <c r="D10958" s="97"/>
      <c r="E10958" s="98"/>
      <c r="G10958" s="282"/>
    </row>
    <row r="10959" spans="1:123" ht="24" customHeight="1" x14ac:dyDescent="0.2">
      <c r="A10959" s="334" t="s">
        <v>507</v>
      </c>
      <c r="B10959" s="335"/>
      <c r="C10959" s="336" t="s">
        <v>0</v>
      </c>
      <c r="D10959" s="336" t="s">
        <v>27</v>
      </c>
      <c r="E10959" s="338" t="s">
        <v>28</v>
      </c>
      <c r="F10959" s="340" t="s">
        <v>29</v>
      </c>
      <c r="G10959" s="340" t="s">
        <v>30</v>
      </c>
    </row>
    <row r="10960" spans="1:123" s="97" customFormat="1" ht="24" customHeight="1" x14ac:dyDescent="0.2">
      <c r="A10960" s="102" t="s">
        <v>508</v>
      </c>
      <c r="B10960" s="102" t="s">
        <v>509</v>
      </c>
      <c r="C10960" s="337"/>
      <c r="D10960" s="337"/>
      <c r="E10960" s="339"/>
      <c r="F10960" s="341"/>
      <c r="G10960" s="341"/>
      <c r="H10960" s="230"/>
      <c r="I10960" s="230"/>
      <c r="J10960" s="230"/>
      <c r="K10960" s="230"/>
      <c r="L10960" s="230"/>
      <c r="M10960" s="230"/>
      <c r="N10960" s="230"/>
      <c r="O10960" s="230"/>
      <c r="P10960" s="230"/>
      <c r="Q10960" s="230"/>
      <c r="R10960" s="230"/>
      <c r="S10960" s="230"/>
      <c r="T10960" s="230"/>
      <c r="U10960" s="230"/>
      <c r="V10960" s="230"/>
      <c r="W10960" s="230"/>
      <c r="X10960" s="230"/>
      <c r="Y10960" s="230"/>
      <c r="Z10960" s="230"/>
      <c r="AA10960" s="230"/>
      <c r="AB10960" s="230"/>
      <c r="AC10960" s="230"/>
      <c r="AD10960" s="230"/>
      <c r="AE10960" s="230"/>
      <c r="AF10960" s="230"/>
      <c r="AG10960" s="230"/>
      <c r="AH10960" s="230"/>
      <c r="AI10960" s="230"/>
      <c r="AJ10960" s="230"/>
      <c r="AK10960" s="230"/>
      <c r="AL10960" s="230"/>
      <c r="AM10960" s="230"/>
      <c r="AN10960" s="230"/>
      <c r="AO10960" s="230"/>
      <c r="AP10960" s="230"/>
      <c r="AQ10960" s="230"/>
      <c r="AR10960" s="230"/>
      <c r="AS10960" s="230"/>
      <c r="AT10960" s="230"/>
      <c r="AU10960" s="230"/>
      <c r="AV10960" s="230"/>
      <c r="AW10960" s="230"/>
      <c r="AX10960" s="230"/>
      <c r="AY10960" s="230"/>
      <c r="AZ10960" s="230"/>
      <c r="BA10960" s="230"/>
      <c r="BB10960" s="230"/>
      <c r="BC10960" s="230"/>
      <c r="BD10960" s="230"/>
      <c r="BE10960" s="230"/>
      <c r="BF10960" s="230"/>
      <c r="BG10960" s="230"/>
      <c r="BH10960" s="230"/>
      <c r="BI10960" s="230"/>
      <c r="BJ10960" s="230"/>
      <c r="BK10960" s="230"/>
      <c r="BL10960" s="230"/>
      <c r="BM10960" s="230"/>
      <c r="BN10960" s="230"/>
      <c r="BO10960" s="230"/>
      <c r="BP10960" s="230"/>
      <c r="BQ10960" s="230"/>
      <c r="BR10960" s="230"/>
      <c r="BS10960" s="230"/>
      <c r="BT10960" s="230"/>
      <c r="BU10960" s="230"/>
      <c r="BV10960" s="230"/>
      <c r="BW10960" s="230"/>
      <c r="BX10960" s="230"/>
      <c r="BY10960" s="230"/>
      <c r="BZ10960" s="230"/>
      <c r="CA10960" s="230"/>
      <c r="CB10960" s="230"/>
      <c r="CC10960" s="230"/>
      <c r="CD10960" s="230"/>
      <c r="CE10960" s="230"/>
      <c r="CF10960" s="230"/>
      <c r="CG10960" s="230"/>
      <c r="CH10960" s="230"/>
      <c r="CI10960" s="230"/>
      <c r="CJ10960" s="230"/>
      <c r="CK10960" s="230"/>
      <c r="CL10960" s="230"/>
      <c r="CM10960" s="230"/>
      <c r="CN10960" s="230"/>
      <c r="CO10960" s="230"/>
      <c r="CP10960" s="230"/>
      <c r="CQ10960" s="230"/>
      <c r="CR10960" s="230"/>
      <c r="CS10960" s="230"/>
      <c r="CT10960" s="230"/>
      <c r="CU10960" s="230"/>
      <c r="CV10960" s="230"/>
      <c r="CW10960" s="230"/>
      <c r="CX10960" s="230"/>
      <c r="CY10960" s="230"/>
      <c r="CZ10960" s="230"/>
      <c r="DA10960" s="230"/>
      <c r="DB10960" s="230"/>
      <c r="DC10960" s="230"/>
      <c r="DD10960" s="230"/>
      <c r="DE10960" s="230"/>
      <c r="DF10960" s="230"/>
      <c r="DG10960" s="230"/>
      <c r="DH10960" s="230"/>
      <c r="DI10960" s="230"/>
      <c r="DJ10960" s="230"/>
      <c r="DK10960" s="230"/>
      <c r="DL10960" s="230"/>
      <c r="DM10960" s="230"/>
      <c r="DN10960" s="230"/>
      <c r="DO10960" s="230"/>
      <c r="DP10960" s="230"/>
      <c r="DQ10960" s="230"/>
      <c r="DR10960" s="230"/>
      <c r="DS10960" s="230"/>
    </row>
    <row r="10961" spans="1:7" ht="24" customHeight="1" x14ac:dyDescent="0.2">
      <c r="A10961" s="284"/>
      <c r="B10961" s="103"/>
      <c r="C10961" s="143" t="s">
        <v>604</v>
      </c>
      <c r="D10961" s="104"/>
      <c r="E10961" s="105"/>
      <c r="F10961" s="106"/>
      <c r="G10961" s="285"/>
    </row>
    <row r="10962" spans="1:7" s="229" customFormat="1" ht="24" customHeight="1" x14ac:dyDescent="0.2">
      <c r="A10962" s="224" t="str">
        <f t="shared" ref="A10962:A10975" si="3286">IFERROR(VLOOKUP(C10962,Tabla_Insumos,4,FALSE),"")</f>
        <v/>
      </c>
      <c r="B10962" s="222" t="str">
        <f>IFERROR(VLOOKUP(C10962,Tabla_Insumos,5,FALSE),"")</f>
        <v/>
      </c>
      <c r="C10962" s="223"/>
      <c r="D10962" s="224" t="str">
        <f t="shared" ref="D10962:D10975" si="3287">IFERROR(VLOOKUP(C10962,Tabla_Insumos,2,FALSE),"")</f>
        <v/>
      </c>
      <c r="E10962" s="225"/>
      <c r="F10962" s="226">
        <f t="shared" ref="F10962:F10975" si="3288">IFERROR(VLOOKUP(C10962,Tabla_Insumos,3,FALSE),0)</f>
        <v>0</v>
      </c>
      <c r="G10962" s="286">
        <f>ROUND(E10962*F10962,2)</f>
        <v>0</v>
      </c>
    </row>
    <row r="10963" spans="1:7" s="229" customFormat="1" ht="24" customHeight="1" x14ac:dyDescent="0.2">
      <c r="A10963" s="224" t="str">
        <f t="shared" si="3286"/>
        <v/>
      </c>
      <c r="B10963" s="222" t="str">
        <f t="shared" ref="B10963:B10975" si="3289">IFERROR(VLOOKUP(C10963,Tabla_Insumos,5,FALSE),"")</f>
        <v/>
      </c>
      <c r="C10963" s="223"/>
      <c r="D10963" s="224" t="str">
        <f t="shared" si="3287"/>
        <v/>
      </c>
      <c r="E10963" s="225"/>
      <c r="F10963" s="226">
        <f t="shared" si="3288"/>
        <v>0</v>
      </c>
      <c r="G10963" s="286">
        <f t="shared" ref="G10963:G10975" si="3290">ROUND(E10963*F10963,2)</f>
        <v>0</v>
      </c>
    </row>
    <row r="10964" spans="1:7" s="229" customFormat="1" ht="24" customHeight="1" x14ac:dyDescent="0.2">
      <c r="A10964" s="224" t="str">
        <f t="shared" si="3286"/>
        <v/>
      </c>
      <c r="B10964" s="222" t="str">
        <f t="shared" si="3289"/>
        <v/>
      </c>
      <c r="C10964" s="223"/>
      <c r="D10964" s="224" t="str">
        <f t="shared" si="3287"/>
        <v/>
      </c>
      <c r="E10964" s="225"/>
      <c r="F10964" s="226">
        <f t="shared" si="3288"/>
        <v>0</v>
      </c>
      <c r="G10964" s="286">
        <f t="shared" si="3290"/>
        <v>0</v>
      </c>
    </row>
    <row r="10965" spans="1:7" s="229" customFormat="1" ht="24" customHeight="1" x14ac:dyDescent="0.2">
      <c r="A10965" s="224" t="str">
        <f t="shared" si="3286"/>
        <v/>
      </c>
      <c r="B10965" s="222" t="str">
        <f t="shared" si="3289"/>
        <v/>
      </c>
      <c r="C10965" s="223"/>
      <c r="D10965" s="224" t="str">
        <f t="shared" si="3287"/>
        <v/>
      </c>
      <c r="E10965" s="225"/>
      <c r="F10965" s="226">
        <f t="shared" si="3288"/>
        <v>0</v>
      </c>
      <c r="G10965" s="286">
        <f t="shared" si="3290"/>
        <v>0</v>
      </c>
    </row>
    <row r="10966" spans="1:7" s="229" customFormat="1" ht="24" customHeight="1" x14ac:dyDescent="0.2">
      <c r="A10966" s="224" t="str">
        <f t="shared" si="3286"/>
        <v/>
      </c>
      <c r="B10966" s="222" t="str">
        <f t="shared" si="3289"/>
        <v/>
      </c>
      <c r="C10966" s="223"/>
      <c r="D10966" s="224" t="str">
        <f t="shared" si="3287"/>
        <v/>
      </c>
      <c r="E10966" s="225"/>
      <c r="F10966" s="226">
        <f t="shared" si="3288"/>
        <v>0</v>
      </c>
      <c r="G10966" s="286">
        <f t="shared" si="3290"/>
        <v>0</v>
      </c>
    </row>
    <row r="10967" spans="1:7" s="229" customFormat="1" ht="24" customHeight="1" x14ac:dyDescent="0.2">
      <c r="A10967" s="224" t="str">
        <f t="shared" si="3286"/>
        <v/>
      </c>
      <c r="B10967" s="222" t="str">
        <f t="shared" si="3289"/>
        <v/>
      </c>
      <c r="C10967" s="223"/>
      <c r="D10967" s="224" t="str">
        <f t="shared" si="3287"/>
        <v/>
      </c>
      <c r="E10967" s="225"/>
      <c r="F10967" s="226">
        <f t="shared" si="3288"/>
        <v>0</v>
      </c>
      <c r="G10967" s="286">
        <f t="shared" si="3290"/>
        <v>0</v>
      </c>
    </row>
    <row r="10968" spans="1:7" s="229" customFormat="1" ht="24" customHeight="1" x14ac:dyDescent="0.2">
      <c r="A10968" s="224" t="str">
        <f t="shared" si="3286"/>
        <v/>
      </c>
      <c r="B10968" s="222" t="str">
        <f t="shared" si="3289"/>
        <v/>
      </c>
      <c r="C10968" s="223"/>
      <c r="D10968" s="224" t="str">
        <f t="shared" si="3287"/>
        <v/>
      </c>
      <c r="E10968" s="225"/>
      <c r="F10968" s="226">
        <f t="shared" si="3288"/>
        <v>0</v>
      </c>
      <c r="G10968" s="286">
        <f t="shared" si="3290"/>
        <v>0</v>
      </c>
    </row>
    <row r="10969" spans="1:7" s="229" customFormat="1" ht="24" customHeight="1" x14ac:dyDescent="0.2">
      <c r="A10969" s="224" t="str">
        <f t="shared" si="3286"/>
        <v/>
      </c>
      <c r="B10969" s="222" t="str">
        <f t="shared" si="3289"/>
        <v/>
      </c>
      <c r="C10969" s="223"/>
      <c r="D10969" s="224" t="str">
        <f t="shared" si="3287"/>
        <v/>
      </c>
      <c r="E10969" s="225"/>
      <c r="F10969" s="226">
        <f t="shared" si="3288"/>
        <v>0</v>
      </c>
      <c r="G10969" s="286">
        <f t="shared" si="3290"/>
        <v>0</v>
      </c>
    </row>
    <row r="10970" spans="1:7" s="229" customFormat="1" ht="24" customHeight="1" x14ac:dyDescent="0.2">
      <c r="A10970" s="224" t="str">
        <f t="shared" si="3286"/>
        <v/>
      </c>
      <c r="B10970" s="222" t="str">
        <f t="shared" si="3289"/>
        <v/>
      </c>
      <c r="C10970" s="223"/>
      <c r="D10970" s="224" t="str">
        <f t="shared" si="3287"/>
        <v/>
      </c>
      <c r="E10970" s="225"/>
      <c r="F10970" s="226">
        <f t="shared" si="3288"/>
        <v>0</v>
      </c>
      <c r="G10970" s="286">
        <f t="shared" si="3290"/>
        <v>0</v>
      </c>
    </row>
    <row r="10971" spans="1:7" s="229" customFormat="1" ht="24" customHeight="1" x14ac:dyDescent="0.2">
      <c r="A10971" s="224" t="str">
        <f t="shared" si="3286"/>
        <v/>
      </c>
      <c r="B10971" s="222" t="str">
        <f t="shared" si="3289"/>
        <v/>
      </c>
      <c r="C10971" s="223"/>
      <c r="D10971" s="224" t="str">
        <f t="shared" si="3287"/>
        <v/>
      </c>
      <c r="E10971" s="225"/>
      <c r="F10971" s="226">
        <f t="shared" si="3288"/>
        <v>0</v>
      </c>
      <c r="G10971" s="286">
        <f t="shared" si="3290"/>
        <v>0</v>
      </c>
    </row>
    <row r="10972" spans="1:7" s="229" customFormat="1" ht="24" customHeight="1" x14ac:dyDescent="0.2">
      <c r="A10972" s="224" t="str">
        <f t="shared" si="3286"/>
        <v/>
      </c>
      <c r="B10972" s="222" t="str">
        <f t="shared" si="3289"/>
        <v/>
      </c>
      <c r="C10972" s="223"/>
      <c r="D10972" s="224" t="str">
        <f t="shared" si="3287"/>
        <v/>
      </c>
      <c r="E10972" s="225"/>
      <c r="F10972" s="226">
        <f t="shared" si="3288"/>
        <v>0</v>
      </c>
      <c r="G10972" s="286">
        <f t="shared" si="3290"/>
        <v>0</v>
      </c>
    </row>
    <row r="10973" spans="1:7" s="229" customFormat="1" ht="24" customHeight="1" x14ac:dyDescent="0.2">
      <c r="A10973" s="224" t="str">
        <f t="shared" si="3286"/>
        <v/>
      </c>
      <c r="B10973" s="222" t="str">
        <f t="shared" si="3289"/>
        <v/>
      </c>
      <c r="C10973" s="223"/>
      <c r="D10973" s="224" t="str">
        <f t="shared" si="3287"/>
        <v/>
      </c>
      <c r="E10973" s="225"/>
      <c r="F10973" s="226">
        <f t="shared" si="3288"/>
        <v>0</v>
      </c>
      <c r="G10973" s="286">
        <f t="shared" si="3290"/>
        <v>0</v>
      </c>
    </row>
    <row r="10974" spans="1:7" s="229" customFormat="1" ht="24" customHeight="1" x14ac:dyDescent="0.2">
      <c r="A10974" s="224" t="str">
        <f t="shared" si="3286"/>
        <v/>
      </c>
      <c r="B10974" s="222" t="str">
        <f t="shared" si="3289"/>
        <v/>
      </c>
      <c r="C10974" s="223"/>
      <c r="D10974" s="224" t="str">
        <f t="shared" si="3287"/>
        <v/>
      </c>
      <c r="E10974" s="225"/>
      <c r="F10974" s="226">
        <f t="shared" si="3288"/>
        <v>0</v>
      </c>
      <c r="G10974" s="286">
        <f t="shared" si="3290"/>
        <v>0</v>
      </c>
    </row>
    <row r="10975" spans="1:7" s="229" customFormat="1" ht="24" customHeight="1" x14ac:dyDescent="0.2">
      <c r="A10975" s="224" t="str">
        <f t="shared" si="3286"/>
        <v/>
      </c>
      <c r="B10975" s="222" t="str">
        <f t="shared" si="3289"/>
        <v/>
      </c>
      <c r="C10975" s="223"/>
      <c r="D10975" s="224" t="str">
        <f t="shared" si="3287"/>
        <v/>
      </c>
      <c r="E10975" s="225"/>
      <c r="F10975" s="227">
        <f t="shared" si="3288"/>
        <v>0</v>
      </c>
      <c r="G10975" s="286">
        <f t="shared" si="3290"/>
        <v>0</v>
      </c>
    </row>
    <row r="10976" spans="1:7" ht="24" customHeight="1" x14ac:dyDescent="0.2">
      <c r="A10976" s="287"/>
      <c r="D10976" s="97"/>
      <c r="E10976" s="98"/>
      <c r="F10976" s="273" t="s">
        <v>31</v>
      </c>
      <c r="G10976" s="288">
        <f>SUBTOTAL(9,G10962:G10975)</f>
        <v>0</v>
      </c>
    </row>
    <row r="10977" spans="1:7" ht="24" customHeight="1" x14ac:dyDescent="0.2">
      <c r="A10977" s="287"/>
      <c r="C10977" s="107" t="s">
        <v>605</v>
      </c>
      <c r="D10977" s="97"/>
      <c r="E10977" s="98"/>
      <c r="G10977" s="289"/>
    </row>
    <row r="10978" spans="1:7" s="229" customFormat="1" ht="24" customHeight="1" x14ac:dyDescent="0.2">
      <c r="A10978" s="224" t="str">
        <f t="shared" ref="A10978:A10985" si="3291">IFERROR(VLOOKUP(C10978,Tabla_Insumos,4,FALSE),"")</f>
        <v/>
      </c>
      <c r="B10978" s="222">
        <f t="shared" ref="B10978:B10985" si="3292">IFERROR(VLOOKUP(A10978,Tabla_Indices,5,FALSE),"")</f>
        <v>0</v>
      </c>
      <c r="C10978" s="223"/>
      <c r="D10978" s="224" t="str">
        <f t="shared" ref="D10978:D10985" si="3293">IFERROR(VLOOKUP(C10978,Tabla_Insumos,2,FALSE),"")</f>
        <v/>
      </c>
      <c r="E10978" s="225"/>
      <c r="F10978" s="228">
        <f t="shared" ref="F10978:F10985" si="3294">IFERROR(VLOOKUP(C10978,Tabla_Insumos,3,FALSE),0)</f>
        <v>0</v>
      </c>
      <c r="G10978" s="286">
        <f>ROUND(E10978*F10978,2)</f>
        <v>0</v>
      </c>
    </row>
    <row r="10979" spans="1:7" s="229" customFormat="1" ht="24" customHeight="1" x14ac:dyDescent="0.2">
      <c r="A10979" s="224" t="str">
        <f t="shared" si="3291"/>
        <v/>
      </c>
      <c r="B10979" s="222">
        <f t="shared" si="3292"/>
        <v>0</v>
      </c>
      <c r="C10979" s="223"/>
      <c r="D10979" s="224" t="str">
        <f t="shared" si="3293"/>
        <v/>
      </c>
      <c r="E10979" s="225"/>
      <c r="F10979" s="228">
        <f t="shared" si="3294"/>
        <v>0</v>
      </c>
      <c r="G10979" s="286">
        <f>ROUND(E10979*F10979,2)</f>
        <v>0</v>
      </c>
    </row>
    <row r="10980" spans="1:7" s="229" customFormat="1" ht="24" customHeight="1" x14ac:dyDescent="0.2">
      <c r="A10980" s="224" t="str">
        <f t="shared" si="3291"/>
        <v/>
      </c>
      <c r="B10980" s="222">
        <f t="shared" si="3292"/>
        <v>0</v>
      </c>
      <c r="C10980" s="223"/>
      <c r="D10980" s="224" t="str">
        <f t="shared" si="3293"/>
        <v/>
      </c>
      <c r="E10980" s="225"/>
      <c r="F10980" s="228">
        <f t="shared" si="3294"/>
        <v>0</v>
      </c>
      <c r="G10980" s="286">
        <f t="shared" ref="G10980:G10985" si="3295">ROUND(E10980*F10980,2)</f>
        <v>0</v>
      </c>
    </row>
    <row r="10981" spans="1:7" s="229" customFormat="1" ht="24" customHeight="1" x14ac:dyDescent="0.2">
      <c r="A10981" s="224" t="str">
        <f t="shared" si="3291"/>
        <v/>
      </c>
      <c r="B10981" s="222">
        <f t="shared" si="3292"/>
        <v>0</v>
      </c>
      <c r="C10981" s="223"/>
      <c r="D10981" s="224" t="str">
        <f t="shared" si="3293"/>
        <v/>
      </c>
      <c r="E10981" s="225"/>
      <c r="F10981" s="228">
        <f t="shared" si="3294"/>
        <v>0</v>
      </c>
      <c r="G10981" s="286">
        <f t="shared" si="3295"/>
        <v>0</v>
      </c>
    </row>
    <row r="10982" spans="1:7" s="229" customFormat="1" ht="24" customHeight="1" x14ac:dyDescent="0.2">
      <c r="A10982" s="224" t="str">
        <f t="shared" si="3291"/>
        <v/>
      </c>
      <c r="B10982" s="222">
        <f t="shared" si="3292"/>
        <v>0</v>
      </c>
      <c r="C10982" s="223"/>
      <c r="D10982" s="224" t="str">
        <f t="shared" si="3293"/>
        <v/>
      </c>
      <c r="E10982" s="225"/>
      <c r="F10982" s="226">
        <f t="shared" si="3294"/>
        <v>0</v>
      </c>
      <c r="G10982" s="286">
        <f t="shared" si="3295"/>
        <v>0</v>
      </c>
    </row>
    <row r="10983" spans="1:7" s="229" customFormat="1" ht="24" customHeight="1" x14ac:dyDescent="0.2">
      <c r="A10983" s="224" t="str">
        <f t="shared" si="3291"/>
        <v/>
      </c>
      <c r="B10983" s="222">
        <f t="shared" si="3292"/>
        <v>0</v>
      </c>
      <c r="C10983" s="223"/>
      <c r="D10983" s="224" t="str">
        <f t="shared" si="3293"/>
        <v/>
      </c>
      <c r="E10983" s="225"/>
      <c r="F10983" s="226">
        <f t="shared" si="3294"/>
        <v>0</v>
      </c>
      <c r="G10983" s="286">
        <f t="shared" si="3295"/>
        <v>0</v>
      </c>
    </row>
    <row r="10984" spans="1:7" s="229" customFormat="1" ht="24" customHeight="1" x14ac:dyDescent="0.2">
      <c r="A10984" s="224" t="str">
        <f t="shared" si="3291"/>
        <v/>
      </c>
      <c r="B10984" s="222">
        <f t="shared" si="3292"/>
        <v>0</v>
      </c>
      <c r="C10984" s="223"/>
      <c r="D10984" s="224" t="str">
        <f t="shared" si="3293"/>
        <v/>
      </c>
      <c r="E10984" s="225"/>
      <c r="F10984" s="226">
        <f t="shared" si="3294"/>
        <v>0</v>
      </c>
      <c r="G10984" s="286">
        <f t="shared" si="3295"/>
        <v>0</v>
      </c>
    </row>
    <row r="10985" spans="1:7" s="229" customFormat="1" ht="24" customHeight="1" x14ac:dyDescent="0.2">
      <c r="A10985" s="224" t="str">
        <f t="shared" si="3291"/>
        <v/>
      </c>
      <c r="B10985" s="222">
        <f t="shared" si="3292"/>
        <v>0</v>
      </c>
      <c r="C10985" s="223"/>
      <c r="D10985" s="224" t="str">
        <f t="shared" si="3293"/>
        <v/>
      </c>
      <c r="E10985" s="225"/>
      <c r="F10985" s="226">
        <f t="shared" si="3294"/>
        <v>0</v>
      </c>
      <c r="G10985" s="286">
        <f t="shared" si="3295"/>
        <v>0</v>
      </c>
    </row>
    <row r="10986" spans="1:7" ht="24" customHeight="1" x14ac:dyDescent="0.2">
      <c r="A10986" s="287"/>
      <c r="D10986" s="97"/>
      <c r="E10986" s="98"/>
      <c r="F10986" s="273" t="s">
        <v>32</v>
      </c>
      <c r="G10986" s="288">
        <f>SUBTOTAL(9,G10978:G10985)</f>
        <v>0</v>
      </c>
    </row>
    <row r="10987" spans="1:7" ht="24" customHeight="1" x14ac:dyDescent="0.2">
      <c r="A10987" s="287"/>
      <c r="C10987" s="107" t="s">
        <v>606</v>
      </c>
      <c r="D10987" s="97"/>
      <c r="E10987" s="98"/>
      <c r="G10987" s="289"/>
    </row>
    <row r="10988" spans="1:7" s="229" customFormat="1" ht="24" customHeight="1" x14ac:dyDescent="0.2">
      <c r="A10988" s="224" t="str">
        <f t="shared" ref="A10988:A10996" si="3296">IFERROR(VLOOKUP(C10988,Tabla_Insumos,4,FALSE),"")</f>
        <v/>
      </c>
      <c r="B10988" s="222" t="str">
        <f t="shared" ref="B10988:B10996" si="3297">IFERROR(VLOOKUP(C10988,Tabla_Insumos,5,FALSE),"")</f>
        <v/>
      </c>
      <c r="C10988" s="223"/>
      <c r="D10988" s="224" t="str">
        <f t="shared" ref="D10988:D10996" si="3298">IFERROR(VLOOKUP(C10988,Tabla_Insumos,2,FALSE),"")</f>
        <v/>
      </c>
      <c r="E10988" s="225"/>
      <c r="F10988" s="226">
        <f t="shared" ref="F10988:F10996" si="3299">IFERROR(VLOOKUP(C10988,Tabla_Insumos,3,FALSE),0)</f>
        <v>0</v>
      </c>
      <c r="G10988" s="286">
        <f t="shared" ref="G10988:G10996" si="3300">ROUND(E10988*F10988,2)</f>
        <v>0</v>
      </c>
    </row>
    <row r="10989" spans="1:7" s="229" customFormat="1" ht="24" customHeight="1" x14ac:dyDescent="0.2">
      <c r="A10989" s="224" t="str">
        <f t="shared" si="3296"/>
        <v/>
      </c>
      <c r="B10989" s="222" t="str">
        <f t="shared" si="3297"/>
        <v/>
      </c>
      <c r="C10989" s="223"/>
      <c r="D10989" s="224" t="str">
        <f t="shared" si="3298"/>
        <v/>
      </c>
      <c r="E10989" s="225"/>
      <c r="F10989" s="226">
        <f t="shared" si="3299"/>
        <v>0</v>
      </c>
      <c r="G10989" s="286">
        <f t="shared" si="3300"/>
        <v>0</v>
      </c>
    </row>
    <row r="10990" spans="1:7" s="229" customFormat="1" ht="24" customHeight="1" x14ac:dyDescent="0.2">
      <c r="A10990" s="224" t="str">
        <f t="shared" si="3296"/>
        <v/>
      </c>
      <c r="B10990" s="222" t="str">
        <f t="shared" si="3297"/>
        <v/>
      </c>
      <c r="C10990" s="223"/>
      <c r="D10990" s="224" t="str">
        <f t="shared" si="3298"/>
        <v/>
      </c>
      <c r="E10990" s="225"/>
      <c r="F10990" s="226">
        <f t="shared" si="3299"/>
        <v>0</v>
      </c>
      <c r="G10990" s="286">
        <f t="shared" si="3300"/>
        <v>0</v>
      </c>
    </row>
    <row r="10991" spans="1:7" s="229" customFormat="1" ht="24" customHeight="1" x14ac:dyDescent="0.2">
      <c r="A10991" s="224" t="str">
        <f t="shared" si="3296"/>
        <v/>
      </c>
      <c r="B10991" s="222" t="str">
        <f t="shared" si="3297"/>
        <v/>
      </c>
      <c r="C10991" s="223"/>
      <c r="D10991" s="224" t="str">
        <f t="shared" si="3298"/>
        <v/>
      </c>
      <c r="E10991" s="225"/>
      <c r="F10991" s="226">
        <f t="shared" si="3299"/>
        <v>0</v>
      </c>
      <c r="G10991" s="286">
        <f t="shared" si="3300"/>
        <v>0</v>
      </c>
    </row>
    <row r="10992" spans="1:7" s="229" customFormat="1" ht="24" customHeight="1" x14ac:dyDescent="0.2">
      <c r="A10992" s="224" t="str">
        <f t="shared" si="3296"/>
        <v/>
      </c>
      <c r="B10992" s="222" t="str">
        <f t="shared" si="3297"/>
        <v/>
      </c>
      <c r="C10992" s="223"/>
      <c r="D10992" s="224" t="str">
        <f t="shared" si="3298"/>
        <v/>
      </c>
      <c r="E10992" s="225"/>
      <c r="F10992" s="226">
        <f t="shared" si="3299"/>
        <v>0</v>
      </c>
      <c r="G10992" s="286">
        <f t="shared" si="3300"/>
        <v>0</v>
      </c>
    </row>
    <row r="10993" spans="1:7" s="229" customFormat="1" ht="24" customHeight="1" x14ac:dyDescent="0.2">
      <c r="A10993" s="224" t="str">
        <f t="shared" si="3296"/>
        <v/>
      </c>
      <c r="B10993" s="222" t="str">
        <f t="shared" si="3297"/>
        <v/>
      </c>
      <c r="C10993" s="223"/>
      <c r="D10993" s="224" t="str">
        <f t="shared" si="3298"/>
        <v/>
      </c>
      <c r="E10993" s="225"/>
      <c r="F10993" s="226">
        <f t="shared" si="3299"/>
        <v>0</v>
      </c>
      <c r="G10993" s="286">
        <f t="shared" si="3300"/>
        <v>0</v>
      </c>
    </row>
    <row r="10994" spans="1:7" s="229" customFormat="1" ht="24" customHeight="1" x14ac:dyDescent="0.2">
      <c r="A10994" s="224" t="str">
        <f t="shared" si="3296"/>
        <v/>
      </c>
      <c r="B10994" s="222" t="str">
        <f t="shared" si="3297"/>
        <v/>
      </c>
      <c r="C10994" s="223"/>
      <c r="D10994" s="224" t="str">
        <f t="shared" si="3298"/>
        <v/>
      </c>
      <c r="E10994" s="225"/>
      <c r="F10994" s="226">
        <f t="shared" si="3299"/>
        <v>0</v>
      </c>
      <c r="G10994" s="286">
        <f t="shared" si="3300"/>
        <v>0</v>
      </c>
    </row>
    <row r="10995" spans="1:7" s="229" customFormat="1" ht="24" customHeight="1" x14ac:dyDescent="0.2">
      <c r="A10995" s="224" t="str">
        <f t="shared" si="3296"/>
        <v/>
      </c>
      <c r="B10995" s="222" t="str">
        <f t="shared" si="3297"/>
        <v/>
      </c>
      <c r="C10995" s="223"/>
      <c r="D10995" s="224" t="str">
        <f t="shared" si="3298"/>
        <v/>
      </c>
      <c r="E10995" s="225"/>
      <c r="F10995" s="226">
        <f t="shared" si="3299"/>
        <v>0</v>
      </c>
      <c r="G10995" s="286">
        <f t="shared" si="3300"/>
        <v>0</v>
      </c>
    </row>
    <row r="10996" spans="1:7" s="229" customFormat="1" ht="24" customHeight="1" x14ac:dyDescent="0.2">
      <c r="A10996" s="224" t="str">
        <f t="shared" si="3296"/>
        <v/>
      </c>
      <c r="B10996" s="222" t="str">
        <f t="shared" si="3297"/>
        <v/>
      </c>
      <c r="C10996" s="223"/>
      <c r="D10996" s="224" t="str">
        <f t="shared" si="3298"/>
        <v/>
      </c>
      <c r="E10996" s="225"/>
      <c r="F10996" s="226">
        <f t="shared" si="3299"/>
        <v>0</v>
      </c>
      <c r="G10996" s="286">
        <f t="shared" si="3300"/>
        <v>0</v>
      </c>
    </row>
    <row r="10997" spans="1:7" ht="24" customHeight="1" x14ac:dyDescent="0.2">
      <c r="A10997" s="290"/>
      <c r="B10997" s="97"/>
      <c r="D10997" s="97"/>
      <c r="E10997" s="98"/>
      <c r="F10997" s="273" t="s">
        <v>33</v>
      </c>
      <c r="G10997" s="288">
        <f>SUBTOTAL(9,G10988:G10996)</f>
        <v>0</v>
      </c>
    </row>
    <row r="10998" spans="1:7" ht="24" customHeight="1" x14ac:dyDescent="0.2">
      <c r="A10998" s="291"/>
      <c r="B10998" s="97"/>
      <c r="D10998" s="97"/>
      <c r="E10998" s="98"/>
      <c r="G10998" s="289"/>
    </row>
    <row r="10999" spans="1:7" ht="24" customHeight="1" x14ac:dyDescent="0.2">
      <c r="A10999" s="292" t="str">
        <f>B10957</f>
        <v/>
      </c>
      <c r="B10999" s="293" t="str">
        <f>C10957</f>
        <v/>
      </c>
      <c r="C10999" s="104"/>
      <c r="D10999" s="104" t="s">
        <v>34</v>
      </c>
      <c r="E10999" s="105"/>
      <c r="F10999" s="295" t="s">
        <v>35</v>
      </c>
      <c r="G10999" s="294">
        <f>SUBTOTAL(9,G10962:G10998)</f>
        <v>0</v>
      </c>
    </row>
    <row r="11001" spans="1:7" ht="24" customHeight="1" x14ac:dyDescent="0.2">
      <c r="A11001" s="274" t="s">
        <v>37</v>
      </c>
      <c r="B11001" s="275"/>
      <c r="C11001" s="275"/>
      <c r="D11001" s="275"/>
      <c r="E11001" s="275"/>
      <c r="F11001" s="275"/>
      <c r="G11001" s="276"/>
    </row>
    <row r="11002" spans="1:7" ht="24" customHeight="1" x14ac:dyDescent="0.2">
      <c r="A11002" s="277" t="s">
        <v>602</v>
      </c>
      <c r="B11002" s="93" t="str">
        <f>Comitente</f>
        <v>DIRECCION PROVINCIAL DE ESPACIOS VERDES</v>
      </c>
      <c r="C11002" s="89"/>
      <c r="D11002" s="94"/>
      <c r="E11002" s="94"/>
      <c r="F11002" s="95"/>
      <c r="G11002" s="278"/>
    </row>
    <row r="11003" spans="1:7" ht="24" customHeight="1" x14ac:dyDescent="0.2">
      <c r="A11003" s="277" t="s">
        <v>603</v>
      </c>
      <c r="B11003" s="93">
        <f>Contratista</f>
        <v>0</v>
      </c>
      <c r="C11003" s="90"/>
      <c r="D11003" s="90"/>
      <c r="E11003" s="90"/>
      <c r="F11003" s="96"/>
      <c r="G11003" s="279"/>
    </row>
    <row r="11004" spans="1:7" ht="24" customHeight="1" x14ac:dyDescent="0.2">
      <c r="A11004" s="277" t="s">
        <v>24</v>
      </c>
      <c r="B11004" s="93" t="str">
        <f>Obra</f>
        <v>EXTRACCION DE MANGRULLO EXISTENTE, PROVISION DE NUEVO MANGRULLO Y REFUNCIONALIZACION DE JUEGOS DE NIÑOS EN PARQUE DE MAYO</v>
      </c>
      <c r="C11004" s="90"/>
      <c r="D11004" s="90"/>
      <c r="E11004" s="90"/>
      <c r="F11004" s="96" t="s">
        <v>38</v>
      </c>
      <c r="G11004" s="280">
        <f>Fecha_Base</f>
        <v>44865</v>
      </c>
    </row>
    <row r="11005" spans="1:7" ht="24" customHeight="1" x14ac:dyDescent="0.2">
      <c r="A11005" s="281" t="s">
        <v>601</v>
      </c>
      <c r="B11005" s="91" t="str">
        <f>Ubicación</f>
        <v>CAPITAL</v>
      </c>
      <c r="C11005" s="91"/>
      <c r="D11005" s="97"/>
      <c r="E11005" s="98"/>
      <c r="G11005" s="282"/>
    </row>
    <row r="11006" spans="1:7" ht="24" customHeight="1" x14ac:dyDescent="0.2">
      <c r="A11006" s="281" t="s">
        <v>39</v>
      </c>
      <c r="B11006" s="100" t="str">
        <f>IFERROR(VALUE(LEFT(B11007,FIND(".",B11007)-1)),"")</f>
        <v/>
      </c>
      <c r="C11006" s="92" t="str">
        <f>IFERROR(VLOOKUP(B11006,Tabla_CyP,2,FALSE),"")</f>
        <v/>
      </c>
      <c r="E11006" s="98"/>
      <c r="G11006" s="282"/>
    </row>
    <row r="11007" spans="1:7" ht="24" customHeight="1" x14ac:dyDescent="0.2">
      <c r="A11007" s="281" t="s">
        <v>25</v>
      </c>
      <c r="B11007" s="101" t="str">
        <f>IFERROR(VLOOKUP(COUNTIF($A$1:A11007,"ANALISIS DE PRECIOS"),Tabla_NumeroItem,2,FALSE),"")</f>
        <v/>
      </c>
      <c r="C11007" s="92" t="str">
        <f>IFERROR(VLOOKUP(B11007,Tabla_CyP,2,FALSE),"")</f>
        <v/>
      </c>
      <c r="D11007" s="97"/>
      <c r="E11007" s="98"/>
      <c r="F11007" s="96" t="s">
        <v>26</v>
      </c>
      <c r="G11007" s="283" t="str">
        <f>IFERROR(VLOOKUP(B11007,Tabla_CyP,4,FALSE),"")</f>
        <v/>
      </c>
    </row>
    <row r="11008" spans="1:7" ht="24" customHeight="1" x14ac:dyDescent="0.2">
      <c r="A11008" s="281"/>
      <c r="B11008" s="91"/>
      <c r="D11008" s="97"/>
      <c r="E11008" s="98"/>
      <c r="G11008" s="282"/>
    </row>
    <row r="11009" spans="1:123" ht="24" customHeight="1" x14ac:dyDescent="0.2">
      <c r="A11009" s="334" t="s">
        <v>507</v>
      </c>
      <c r="B11009" s="335"/>
      <c r="C11009" s="336" t="s">
        <v>0</v>
      </c>
      <c r="D11009" s="336" t="s">
        <v>27</v>
      </c>
      <c r="E11009" s="338" t="s">
        <v>28</v>
      </c>
      <c r="F11009" s="340" t="s">
        <v>29</v>
      </c>
      <c r="G11009" s="340" t="s">
        <v>30</v>
      </c>
    </row>
    <row r="11010" spans="1:123" s="97" customFormat="1" ht="24" customHeight="1" x14ac:dyDescent="0.2">
      <c r="A11010" s="102" t="s">
        <v>508</v>
      </c>
      <c r="B11010" s="102" t="s">
        <v>509</v>
      </c>
      <c r="C11010" s="337"/>
      <c r="D11010" s="337"/>
      <c r="E11010" s="339"/>
      <c r="F11010" s="341"/>
      <c r="G11010" s="341"/>
      <c r="H11010" s="230"/>
      <c r="I11010" s="230"/>
      <c r="J11010" s="230"/>
      <c r="K11010" s="230"/>
      <c r="L11010" s="230"/>
      <c r="M11010" s="230"/>
      <c r="N11010" s="230"/>
      <c r="O11010" s="230"/>
      <c r="P11010" s="230"/>
      <c r="Q11010" s="230"/>
      <c r="R11010" s="230"/>
      <c r="S11010" s="230"/>
      <c r="T11010" s="230"/>
      <c r="U11010" s="230"/>
      <c r="V11010" s="230"/>
      <c r="W11010" s="230"/>
      <c r="X11010" s="230"/>
      <c r="Y11010" s="230"/>
      <c r="Z11010" s="230"/>
      <c r="AA11010" s="230"/>
      <c r="AB11010" s="230"/>
      <c r="AC11010" s="230"/>
      <c r="AD11010" s="230"/>
      <c r="AE11010" s="230"/>
      <c r="AF11010" s="230"/>
      <c r="AG11010" s="230"/>
      <c r="AH11010" s="230"/>
      <c r="AI11010" s="230"/>
      <c r="AJ11010" s="230"/>
      <c r="AK11010" s="230"/>
      <c r="AL11010" s="230"/>
      <c r="AM11010" s="230"/>
      <c r="AN11010" s="230"/>
      <c r="AO11010" s="230"/>
      <c r="AP11010" s="230"/>
      <c r="AQ11010" s="230"/>
      <c r="AR11010" s="230"/>
      <c r="AS11010" s="230"/>
      <c r="AT11010" s="230"/>
      <c r="AU11010" s="230"/>
      <c r="AV11010" s="230"/>
      <c r="AW11010" s="230"/>
      <c r="AX11010" s="230"/>
      <c r="AY11010" s="230"/>
      <c r="AZ11010" s="230"/>
      <c r="BA11010" s="230"/>
      <c r="BB11010" s="230"/>
      <c r="BC11010" s="230"/>
      <c r="BD11010" s="230"/>
      <c r="BE11010" s="230"/>
      <c r="BF11010" s="230"/>
      <c r="BG11010" s="230"/>
      <c r="BH11010" s="230"/>
      <c r="BI11010" s="230"/>
      <c r="BJ11010" s="230"/>
      <c r="BK11010" s="230"/>
      <c r="BL11010" s="230"/>
      <c r="BM11010" s="230"/>
      <c r="BN11010" s="230"/>
      <c r="BO11010" s="230"/>
      <c r="BP11010" s="230"/>
      <c r="BQ11010" s="230"/>
      <c r="BR11010" s="230"/>
      <c r="BS11010" s="230"/>
      <c r="BT11010" s="230"/>
      <c r="BU11010" s="230"/>
      <c r="BV11010" s="230"/>
      <c r="BW11010" s="230"/>
      <c r="BX11010" s="230"/>
      <c r="BY11010" s="230"/>
      <c r="BZ11010" s="230"/>
      <c r="CA11010" s="230"/>
      <c r="CB11010" s="230"/>
      <c r="CC11010" s="230"/>
      <c r="CD11010" s="230"/>
      <c r="CE11010" s="230"/>
      <c r="CF11010" s="230"/>
      <c r="CG11010" s="230"/>
      <c r="CH11010" s="230"/>
      <c r="CI11010" s="230"/>
      <c r="CJ11010" s="230"/>
      <c r="CK11010" s="230"/>
      <c r="CL11010" s="230"/>
      <c r="CM11010" s="230"/>
      <c r="CN11010" s="230"/>
      <c r="CO11010" s="230"/>
      <c r="CP11010" s="230"/>
      <c r="CQ11010" s="230"/>
      <c r="CR11010" s="230"/>
      <c r="CS11010" s="230"/>
      <c r="CT11010" s="230"/>
      <c r="CU11010" s="230"/>
      <c r="CV11010" s="230"/>
      <c r="CW11010" s="230"/>
      <c r="CX11010" s="230"/>
      <c r="CY11010" s="230"/>
      <c r="CZ11010" s="230"/>
      <c r="DA11010" s="230"/>
      <c r="DB11010" s="230"/>
      <c r="DC11010" s="230"/>
      <c r="DD11010" s="230"/>
      <c r="DE11010" s="230"/>
      <c r="DF11010" s="230"/>
      <c r="DG11010" s="230"/>
      <c r="DH11010" s="230"/>
      <c r="DI11010" s="230"/>
      <c r="DJ11010" s="230"/>
      <c r="DK11010" s="230"/>
      <c r="DL11010" s="230"/>
      <c r="DM11010" s="230"/>
      <c r="DN11010" s="230"/>
      <c r="DO11010" s="230"/>
      <c r="DP11010" s="230"/>
      <c r="DQ11010" s="230"/>
      <c r="DR11010" s="230"/>
      <c r="DS11010" s="230"/>
    </row>
    <row r="11011" spans="1:123" ht="24" customHeight="1" x14ac:dyDescent="0.2">
      <c r="A11011" s="284"/>
      <c r="B11011" s="103"/>
      <c r="C11011" s="143" t="s">
        <v>604</v>
      </c>
      <c r="D11011" s="104"/>
      <c r="E11011" s="105"/>
      <c r="F11011" s="106"/>
      <c r="G11011" s="285"/>
    </row>
    <row r="11012" spans="1:123" s="229" customFormat="1" ht="24" customHeight="1" x14ac:dyDescent="0.2">
      <c r="A11012" s="224" t="str">
        <f t="shared" ref="A11012:A11025" si="3301">IFERROR(VLOOKUP(C11012,Tabla_Insumos,4,FALSE),"")</f>
        <v/>
      </c>
      <c r="B11012" s="222" t="str">
        <f>IFERROR(VLOOKUP(C11012,Tabla_Insumos,5,FALSE),"")</f>
        <v/>
      </c>
      <c r="C11012" s="223"/>
      <c r="D11012" s="224" t="str">
        <f t="shared" ref="D11012:D11025" si="3302">IFERROR(VLOOKUP(C11012,Tabla_Insumos,2,FALSE),"")</f>
        <v/>
      </c>
      <c r="E11012" s="225"/>
      <c r="F11012" s="226">
        <f t="shared" ref="F11012:F11025" si="3303">IFERROR(VLOOKUP(C11012,Tabla_Insumos,3,FALSE),0)</f>
        <v>0</v>
      </c>
      <c r="G11012" s="286">
        <f>ROUND(E11012*F11012,2)</f>
        <v>0</v>
      </c>
    </row>
    <row r="11013" spans="1:123" s="229" customFormat="1" ht="24" customHeight="1" x14ac:dyDescent="0.2">
      <c r="A11013" s="224" t="str">
        <f t="shared" si="3301"/>
        <v/>
      </c>
      <c r="B11013" s="222" t="str">
        <f t="shared" ref="B11013:B11025" si="3304">IFERROR(VLOOKUP(C11013,Tabla_Insumos,5,FALSE),"")</f>
        <v/>
      </c>
      <c r="C11013" s="223"/>
      <c r="D11013" s="224" t="str">
        <f t="shared" si="3302"/>
        <v/>
      </c>
      <c r="E11013" s="225"/>
      <c r="F11013" s="226">
        <f t="shared" si="3303"/>
        <v>0</v>
      </c>
      <c r="G11013" s="286">
        <f t="shared" ref="G11013:G11025" si="3305">ROUND(E11013*F11013,2)</f>
        <v>0</v>
      </c>
    </row>
    <row r="11014" spans="1:123" s="229" customFormat="1" ht="24" customHeight="1" x14ac:dyDescent="0.2">
      <c r="A11014" s="224" t="str">
        <f t="shared" si="3301"/>
        <v/>
      </c>
      <c r="B11014" s="222" t="str">
        <f t="shared" si="3304"/>
        <v/>
      </c>
      <c r="C11014" s="223"/>
      <c r="D11014" s="224" t="str">
        <f t="shared" si="3302"/>
        <v/>
      </c>
      <c r="E11014" s="225"/>
      <c r="F11014" s="226">
        <f t="shared" si="3303"/>
        <v>0</v>
      </c>
      <c r="G11014" s="286">
        <f t="shared" si="3305"/>
        <v>0</v>
      </c>
    </row>
    <row r="11015" spans="1:123" s="229" customFormat="1" ht="24" customHeight="1" x14ac:dyDescent="0.2">
      <c r="A11015" s="224" t="str">
        <f t="shared" si="3301"/>
        <v/>
      </c>
      <c r="B11015" s="222" t="str">
        <f t="shared" si="3304"/>
        <v/>
      </c>
      <c r="C11015" s="223"/>
      <c r="D11015" s="224" t="str">
        <f t="shared" si="3302"/>
        <v/>
      </c>
      <c r="E11015" s="225"/>
      <c r="F11015" s="226">
        <f t="shared" si="3303"/>
        <v>0</v>
      </c>
      <c r="G11015" s="286">
        <f t="shared" si="3305"/>
        <v>0</v>
      </c>
    </row>
    <row r="11016" spans="1:123" s="229" customFormat="1" ht="24" customHeight="1" x14ac:dyDescent="0.2">
      <c r="A11016" s="224" t="str">
        <f t="shared" si="3301"/>
        <v/>
      </c>
      <c r="B11016" s="222" t="str">
        <f t="shared" si="3304"/>
        <v/>
      </c>
      <c r="C11016" s="223"/>
      <c r="D11016" s="224" t="str">
        <f t="shared" si="3302"/>
        <v/>
      </c>
      <c r="E11016" s="225"/>
      <c r="F11016" s="226">
        <f t="shared" si="3303"/>
        <v>0</v>
      </c>
      <c r="G11016" s="286">
        <f t="shared" si="3305"/>
        <v>0</v>
      </c>
    </row>
    <row r="11017" spans="1:123" s="229" customFormat="1" ht="24" customHeight="1" x14ac:dyDescent="0.2">
      <c r="A11017" s="224" t="str">
        <f t="shared" si="3301"/>
        <v/>
      </c>
      <c r="B11017" s="222" t="str">
        <f t="shared" si="3304"/>
        <v/>
      </c>
      <c r="C11017" s="223"/>
      <c r="D11017" s="224" t="str">
        <f t="shared" si="3302"/>
        <v/>
      </c>
      <c r="E11017" s="225"/>
      <c r="F11017" s="226">
        <f t="shared" si="3303"/>
        <v>0</v>
      </c>
      <c r="G11017" s="286">
        <f t="shared" si="3305"/>
        <v>0</v>
      </c>
    </row>
    <row r="11018" spans="1:123" s="229" customFormat="1" ht="24" customHeight="1" x14ac:dyDescent="0.2">
      <c r="A11018" s="224" t="str">
        <f t="shared" si="3301"/>
        <v/>
      </c>
      <c r="B11018" s="222" t="str">
        <f t="shared" si="3304"/>
        <v/>
      </c>
      <c r="C11018" s="223"/>
      <c r="D11018" s="224" t="str">
        <f t="shared" si="3302"/>
        <v/>
      </c>
      <c r="E11018" s="225"/>
      <c r="F11018" s="226">
        <f t="shared" si="3303"/>
        <v>0</v>
      </c>
      <c r="G11018" s="286">
        <f t="shared" si="3305"/>
        <v>0</v>
      </c>
    </row>
    <row r="11019" spans="1:123" s="229" customFormat="1" ht="24" customHeight="1" x14ac:dyDescent="0.2">
      <c r="A11019" s="224" t="str">
        <f t="shared" si="3301"/>
        <v/>
      </c>
      <c r="B11019" s="222" t="str">
        <f t="shared" si="3304"/>
        <v/>
      </c>
      <c r="C11019" s="223"/>
      <c r="D11019" s="224" t="str">
        <f t="shared" si="3302"/>
        <v/>
      </c>
      <c r="E11019" s="225"/>
      <c r="F11019" s="226">
        <f t="shared" si="3303"/>
        <v>0</v>
      </c>
      <c r="G11019" s="286">
        <f t="shared" si="3305"/>
        <v>0</v>
      </c>
    </row>
    <row r="11020" spans="1:123" s="229" customFormat="1" ht="24" customHeight="1" x14ac:dyDescent="0.2">
      <c r="A11020" s="224" t="str">
        <f t="shared" si="3301"/>
        <v/>
      </c>
      <c r="B11020" s="222" t="str">
        <f t="shared" si="3304"/>
        <v/>
      </c>
      <c r="C11020" s="223"/>
      <c r="D11020" s="224" t="str">
        <f t="shared" si="3302"/>
        <v/>
      </c>
      <c r="E11020" s="225"/>
      <c r="F11020" s="226">
        <f t="shared" si="3303"/>
        <v>0</v>
      </c>
      <c r="G11020" s="286">
        <f t="shared" si="3305"/>
        <v>0</v>
      </c>
    </row>
    <row r="11021" spans="1:123" s="229" customFormat="1" ht="24" customHeight="1" x14ac:dyDescent="0.2">
      <c r="A11021" s="224" t="str">
        <f t="shared" si="3301"/>
        <v/>
      </c>
      <c r="B11021" s="222" t="str">
        <f t="shared" si="3304"/>
        <v/>
      </c>
      <c r="C11021" s="223"/>
      <c r="D11021" s="224" t="str">
        <f t="shared" si="3302"/>
        <v/>
      </c>
      <c r="E11021" s="225"/>
      <c r="F11021" s="226">
        <f t="shared" si="3303"/>
        <v>0</v>
      </c>
      <c r="G11021" s="286">
        <f t="shared" si="3305"/>
        <v>0</v>
      </c>
    </row>
    <row r="11022" spans="1:123" s="229" customFormat="1" ht="24" customHeight="1" x14ac:dyDescent="0.2">
      <c r="A11022" s="224" t="str">
        <f t="shared" si="3301"/>
        <v/>
      </c>
      <c r="B11022" s="222" t="str">
        <f t="shared" si="3304"/>
        <v/>
      </c>
      <c r="C11022" s="223"/>
      <c r="D11022" s="224" t="str">
        <f t="shared" si="3302"/>
        <v/>
      </c>
      <c r="E11022" s="225"/>
      <c r="F11022" s="226">
        <f t="shared" si="3303"/>
        <v>0</v>
      </c>
      <c r="G11022" s="286">
        <f t="shared" si="3305"/>
        <v>0</v>
      </c>
    </row>
    <row r="11023" spans="1:123" s="229" customFormat="1" ht="24" customHeight="1" x14ac:dyDescent="0.2">
      <c r="A11023" s="224" t="str">
        <f t="shared" si="3301"/>
        <v/>
      </c>
      <c r="B11023" s="222" t="str">
        <f t="shared" si="3304"/>
        <v/>
      </c>
      <c r="C11023" s="223"/>
      <c r="D11023" s="224" t="str">
        <f t="shared" si="3302"/>
        <v/>
      </c>
      <c r="E11023" s="225"/>
      <c r="F11023" s="226">
        <f t="shared" si="3303"/>
        <v>0</v>
      </c>
      <c r="G11023" s="286">
        <f t="shared" si="3305"/>
        <v>0</v>
      </c>
    </row>
    <row r="11024" spans="1:123" s="229" customFormat="1" ht="24" customHeight="1" x14ac:dyDescent="0.2">
      <c r="A11024" s="224" t="str">
        <f t="shared" si="3301"/>
        <v/>
      </c>
      <c r="B11024" s="222" t="str">
        <f t="shared" si="3304"/>
        <v/>
      </c>
      <c r="C11024" s="223"/>
      <c r="D11024" s="224" t="str">
        <f t="shared" si="3302"/>
        <v/>
      </c>
      <c r="E11024" s="225"/>
      <c r="F11024" s="226">
        <f t="shared" si="3303"/>
        <v>0</v>
      </c>
      <c r="G11024" s="286">
        <f t="shared" si="3305"/>
        <v>0</v>
      </c>
    </row>
    <row r="11025" spans="1:7" s="229" customFormat="1" ht="24" customHeight="1" x14ac:dyDescent="0.2">
      <c r="A11025" s="224" t="str">
        <f t="shared" si="3301"/>
        <v/>
      </c>
      <c r="B11025" s="222" t="str">
        <f t="shared" si="3304"/>
        <v/>
      </c>
      <c r="C11025" s="223"/>
      <c r="D11025" s="224" t="str">
        <f t="shared" si="3302"/>
        <v/>
      </c>
      <c r="E11025" s="225"/>
      <c r="F11025" s="227">
        <f t="shared" si="3303"/>
        <v>0</v>
      </c>
      <c r="G11025" s="286">
        <f t="shared" si="3305"/>
        <v>0</v>
      </c>
    </row>
    <row r="11026" spans="1:7" ht="24" customHeight="1" x14ac:dyDescent="0.2">
      <c r="A11026" s="287"/>
      <c r="D11026" s="97"/>
      <c r="E11026" s="98"/>
      <c r="F11026" s="273" t="s">
        <v>31</v>
      </c>
      <c r="G11026" s="288">
        <f>SUBTOTAL(9,G11012:G11025)</f>
        <v>0</v>
      </c>
    </row>
    <row r="11027" spans="1:7" ht="24" customHeight="1" x14ac:dyDescent="0.2">
      <c r="A11027" s="287"/>
      <c r="C11027" s="107" t="s">
        <v>605</v>
      </c>
      <c r="D11027" s="97"/>
      <c r="E11027" s="98"/>
      <c r="G11027" s="289"/>
    </row>
    <row r="11028" spans="1:7" s="229" customFormat="1" ht="24" customHeight="1" x14ac:dyDescent="0.2">
      <c r="A11028" s="224" t="str">
        <f t="shared" ref="A11028:A11035" si="3306">IFERROR(VLOOKUP(C11028,Tabla_Insumos,4,FALSE),"")</f>
        <v/>
      </c>
      <c r="B11028" s="222">
        <f t="shared" ref="B11028:B11035" si="3307">IFERROR(VLOOKUP(A11028,Tabla_Indices,5,FALSE),"")</f>
        <v>0</v>
      </c>
      <c r="C11028" s="223"/>
      <c r="D11028" s="224" t="str">
        <f t="shared" ref="D11028:D11035" si="3308">IFERROR(VLOOKUP(C11028,Tabla_Insumos,2,FALSE),"")</f>
        <v/>
      </c>
      <c r="E11028" s="225"/>
      <c r="F11028" s="228">
        <f t="shared" ref="F11028:F11035" si="3309">IFERROR(VLOOKUP(C11028,Tabla_Insumos,3,FALSE),0)</f>
        <v>0</v>
      </c>
      <c r="G11028" s="286">
        <f>ROUND(E11028*F11028,2)</f>
        <v>0</v>
      </c>
    </row>
    <row r="11029" spans="1:7" s="229" customFormat="1" ht="24" customHeight="1" x14ac:dyDescent="0.2">
      <c r="A11029" s="224" t="str">
        <f t="shared" si="3306"/>
        <v/>
      </c>
      <c r="B11029" s="222">
        <f t="shared" si="3307"/>
        <v>0</v>
      </c>
      <c r="C11029" s="223"/>
      <c r="D11029" s="224" t="str">
        <f t="shared" si="3308"/>
        <v/>
      </c>
      <c r="E11029" s="225"/>
      <c r="F11029" s="228">
        <f t="shared" si="3309"/>
        <v>0</v>
      </c>
      <c r="G11029" s="286">
        <f>ROUND(E11029*F11029,2)</f>
        <v>0</v>
      </c>
    </row>
    <row r="11030" spans="1:7" s="229" customFormat="1" ht="24" customHeight="1" x14ac:dyDescent="0.2">
      <c r="A11030" s="224" t="str">
        <f t="shared" si="3306"/>
        <v/>
      </c>
      <c r="B11030" s="222">
        <f t="shared" si="3307"/>
        <v>0</v>
      </c>
      <c r="C11030" s="223"/>
      <c r="D11030" s="224" t="str">
        <f t="shared" si="3308"/>
        <v/>
      </c>
      <c r="E11030" s="225"/>
      <c r="F11030" s="228">
        <f t="shared" si="3309"/>
        <v>0</v>
      </c>
      <c r="G11030" s="286">
        <f t="shared" ref="G11030:G11035" si="3310">ROUND(E11030*F11030,2)</f>
        <v>0</v>
      </c>
    </row>
    <row r="11031" spans="1:7" s="229" customFormat="1" ht="24" customHeight="1" x14ac:dyDescent="0.2">
      <c r="A11031" s="224" t="str">
        <f t="shared" si="3306"/>
        <v/>
      </c>
      <c r="B11031" s="222">
        <f t="shared" si="3307"/>
        <v>0</v>
      </c>
      <c r="C11031" s="223"/>
      <c r="D11031" s="224" t="str">
        <f t="shared" si="3308"/>
        <v/>
      </c>
      <c r="E11031" s="225"/>
      <c r="F11031" s="228">
        <f t="shared" si="3309"/>
        <v>0</v>
      </c>
      <c r="G11031" s="286">
        <f t="shared" si="3310"/>
        <v>0</v>
      </c>
    </row>
    <row r="11032" spans="1:7" s="229" customFormat="1" ht="24" customHeight="1" x14ac:dyDescent="0.2">
      <c r="A11032" s="224" t="str">
        <f t="shared" si="3306"/>
        <v/>
      </c>
      <c r="B11032" s="222">
        <f t="shared" si="3307"/>
        <v>0</v>
      </c>
      <c r="C11032" s="223"/>
      <c r="D11032" s="224" t="str">
        <f t="shared" si="3308"/>
        <v/>
      </c>
      <c r="E11032" s="225"/>
      <c r="F11032" s="226">
        <f t="shared" si="3309"/>
        <v>0</v>
      </c>
      <c r="G11032" s="286">
        <f t="shared" si="3310"/>
        <v>0</v>
      </c>
    </row>
    <row r="11033" spans="1:7" s="229" customFormat="1" ht="24" customHeight="1" x14ac:dyDescent="0.2">
      <c r="A11033" s="224" t="str">
        <f t="shared" si="3306"/>
        <v/>
      </c>
      <c r="B11033" s="222">
        <f t="shared" si="3307"/>
        <v>0</v>
      </c>
      <c r="C11033" s="223"/>
      <c r="D11033" s="224" t="str">
        <f t="shared" si="3308"/>
        <v/>
      </c>
      <c r="E11033" s="225"/>
      <c r="F11033" s="226">
        <f t="shared" si="3309"/>
        <v>0</v>
      </c>
      <c r="G11033" s="286">
        <f t="shared" si="3310"/>
        <v>0</v>
      </c>
    </row>
    <row r="11034" spans="1:7" s="229" customFormat="1" ht="24" customHeight="1" x14ac:dyDescent="0.2">
      <c r="A11034" s="224" t="str">
        <f t="shared" si="3306"/>
        <v/>
      </c>
      <c r="B11034" s="222">
        <f t="shared" si="3307"/>
        <v>0</v>
      </c>
      <c r="C11034" s="223"/>
      <c r="D11034" s="224" t="str">
        <f t="shared" si="3308"/>
        <v/>
      </c>
      <c r="E11034" s="225"/>
      <c r="F11034" s="226">
        <f t="shared" si="3309"/>
        <v>0</v>
      </c>
      <c r="G11034" s="286">
        <f t="shared" si="3310"/>
        <v>0</v>
      </c>
    </row>
    <row r="11035" spans="1:7" s="229" customFormat="1" ht="24" customHeight="1" x14ac:dyDescent="0.2">
      <c r="A11035" s="224" t="str">
        <f t="shared" si="3306"/>
        <v/>
      </c>
      <c r="B11035" s="222">
        <f t="shared" si="3307"/>
        <v>0</v>
      </c>
      <c r="C11035" s="223"/>
      <c r="D11035" s="224" t="str">
        <f t="shared" si="3308"/>
        <v/>
      </c>
      <c r="E11035" s="225"/>
      <c r="F11035" s="226">
        <f t="shared" si="3309"/>
        <v>0</v>
      </c>
      <c r="G11035" s="286">
        <f t="shared" si="3310"/>
        <v>0</v>
      </c>
    </row>
    <row r="11036" spans="1:7" ht="24" customHeight="1" x14ac:dyDescent="0.2">
      <c r="A11036" s="287"/>
      <c r="D11036" s="97"/>
      <c r="E11036" s="98"/>
      <c r="F11036" s="273" t="s">
        <v>32</v>
      </c>
      <c r="G11036" s="288">
        <f>SUBTOTAL(9,G11028:G11035)</f>
        <v>0</v>
      </c>
    </row>
    <row r="11037" spans="1:7" ht="24" customHeight="1" x14ac:dyDescent="0.2">
      <c r="A11037" s="287"/>
      <c r="C11037" s="107" t="s">
        <v>606</v>
      </c>
      <c r="D11037" s="97"/>
      <c r="E11037" s="98"/>
      <c r="G11037" s="289"/>
    </row>
    <row r="11038" spans="1:7" s="229" customFormat="1" ht="24" customHeight="1" x14ac:dyDescent="0.2">
      <c r="A11038" s="224" t="str">
        <f t="shared" ref="A11038:A11046" si="3311">IFERROR(VLOOKUP(C11038,Tabla_Insumos,4,FALSE),"")</f>
        <v/>
      </c>
      <c r="B11038" s="222" t="str">
        <f t="shared" ref="B11038:B11046" si="3312">IFERROR(VLOOKUP(C11038,Tabla_Insumos,5,FALSE),"")</f>
        <v/>
      </c>
      <c r="C11038" s="223"/>
      <c r="D11038" s="224" t="str">
        <f t="shared" ref="D11038:D11046" si="3313">IFERROR(VLOOKUP(C11038,Tabla_Insumos,2,FALSE),"")</f>
        <v/>
      </c>
      <c r="E11038" s="225"/>
      <c r="F11038" s="226">
        <f t="shared" ref="F11038:F11046" si="3314">IFERROR(VLOOKUP(C11038,Tabla_Insumos,3,FALSE),0)</f>
        <v>0</v>
      </c>
      <c r="G11038" s="286">
        <f t="shared" ref="G11038:G11046" si="3315">ROUND(E11038*F11038,2)</f>
        <v>0</v>
      </c>
    </row>
    <row r="11039" spans="1:7" s="229" customFormat="1" ht="24" customHeight="1" x14ac:dyDescent="0.2">
      <c r="A11039" s="224" t="str">
        <f t="shared" si="3311"/>
        <v/>
      </c>
      <c r="B11039" s="222" t="str">
        <f t="shared" si="3312"/>
        <v/>
      </c>
      <c r="C11039" s="223"/>
      <c r="D11039" s="224" t="str">
        <f t="shared" si="3313"/>
        <v/>
      </c>
      <c r="E11039" s="225"/>
      <c r="F11039" s="226">
        <f t="shared" si="3314"/>
        <v>0</v>
      </c>
      <c r="G11039" s="286">
        <f t="shared" si="3315"/>
        <v>0</v>
      </c>
    </row>
    <row r="11040" spans="1:7" s="229" customFormat="1" ht="24" customHeight="1" x14ac:dyDescent="0.2">
      <c r="A11040" s="224" t="str">
        <f t="shared" si="3311"/>
        <v/>
      </c>
      <c r="B11040" s="222" t="str">
        <f t="shared" si="3312"/>
        <v/>
      </c>
      <c r="C11040" s="223"/>
      <c r="D11040" s="224" t="str">
        <f t="shared" si="3313"/>
        <v/>
      </c>
      <c r="E11040" s="225"/>
      <c r="F11040" s="226">
        <f t="shared" si="3314"/>
        <v>0</v>
      </c>
      <c r="G11040" s="286">
        <f t="shared" si="3315"/>
        <v>0</v>
      </c>
    </row>
    <row r="11041" spans="1:7" s="229" customFormat="1" ht="24" customHeight="1" x14ac:dyDescent="0.2">
      <c r="A11041" s="224" t="str">
        <f t="shared" si="3311"/>
        <v/>
      </c>
      <c r="B11041" s="222" t="str">
        <f t="shared" si="3312"/>
        <v/>
      </c>
      <c r="C11041" s="223"/>
      <c r="D11041" s="224" t="str">
        <f t="shared" si="3313"/>
        <v/>
      </c>
      <c r="E11041" s="225"/>
      <c r="F11041" s="226">
        <f t="shared" si="3314"/>
        <v>0</v>
      </c>
      <c r="G11041" s="286">
        <f t="shared" si="3315"/>
        <v>0</v>
      </c>
    </row>
    <row r="11042" spans="1:7" s="229" customFormat="1" ht="24" customHeight="1" x14ac:dyDescent="0.2">
      <c r="A11042" s="224" t="str">
        <f t="shared" si="3311"/>
        <v/>
      </c>
      <c r="B11042" s="222" t="str">
        <f t="shared" si="3312"/>
        <v/>
      </c>
      <c r="C11042" s="223"/>
      <c r="D11042" s="224" t="str">
        <f t="shared" si="3313"/>
        <v/>
      </c>
      <c r="E11042" s="225"/>
      <c r="F11042" s="226">
        <f t="shared" si="3314"/>
        <v>0</v>
      </c>
      <c r="G11042" s="286">
        <f t="shared" si="3315"/>
        <v>0</v>
      </c>
    </row>
    <row r="11043" spans="1:7" s="229" customFormat="1" ht="24" customHeight="1" x14ac:dyDescent="0.2">
      <c r="A11043" s="224" t="str">
        <f t="shared" si="3311"/>
        <v/>
      </c>
      <c r="B11043" s="222" t="str">
        <f t="shared" si="3312"/>
        <v/>
      </c>
      <c r="C11043" s="223"/>
      <c r="D11043" s="224" t="str">
        <f t="shared" si="3313"/>
        <v/>
      </c>
      <c r="E11043" s="225"/>
      <c r="F11043" s="226">
        <f t="shared" si="3314"/>
        <v>0</v>
      </c>
      <c r="G11043" s="286">
        <f t="shared" si="3315"/>
        <v>0</v>
      </c>
    </row>
    <row r="11044" spans="1:7" s="229" customFormat="1" ht="24" customHeight="1" x14ac:dyDescent="0.2">
      <c r="A11044" s="224" t="str">
        <f t="shared" si="3311"/>
        <v/>
      </c>
      <c r="B11044" s="222" t="str">
        <f t="shared" si="3312"/>
        <v/>
      </c>
      <c r="C11044" s="223"/>
      <c r="D11044" s="224" t="str">
        <f t="shared" si="3313"/>
        <v/>
      </c>
      <c r="E11044" s="225"/>
      <c r="F11044" s="226">
        <f t="shared" si="3314"/>
        <v>0</v>
      </c>
      <c r="G11044" s="286">
        <f t="shared" si="3315"/>
        <v>0</v>
      </c>
    </row>
    <row r="11045" spans="1:7" s="229" customFormat="1" ht="24" customHeight="1" x14ac:dyDescent="0.2">
      <c r="A11045" s="224" t="str">
        <f t="shared" si="3311"/>
        <v/>
      </c>
      <c r="B11045" s="222" t="str">
        <f t="shared" si="3312"/>
        <v/>
      </c>
      <c r="C11045" s="223"/>
      <c r="D11045" s="224" t="str">
        <f t="shared" si="3313"/>
        <v/>
      </c>
      <c r="E11045" s="225"/>
      <c r="F11045" s="226">
        <f t="shared" si="3314"/>
        <v>0</v>
      </c>
      <c r="G11045" s="286">
        <f t="shared" si="3315"/>
        <v>0</v>
      </c>
    </row>
    <row r="11046" spans="1:7" s="229" customFormat="1" ht="24" customHeight="1" x14ac:dyDescent="0.2">
      <c r="A11046" s="224" t="str">
        <f t="shared" si="3311"/>
        <v/>
      </c>
      <c r="B11046" s="222" t="str">
        <f t="shared" si="3312"/>
        <v/>
      </c>
      <c r="C11046" s="223"/>
      <c r="D11046" s="224" t="str">
        <f t="shared" si="3313"/>
        <v/>
      </c>
      <c r="E11046" s="225"/>
      <c r="F11046" s="226">
        <f t="shared" si="3314"/>
        <v>0</v>
      </c>
      <c r="G11046" s="286">
        <f t="shared" si="3315"/>
        <v>0</v>
      </c>
    </row>
    <row r="11047" spans="1:7" ht="24" customHeight="1" x14ac:dyDescent="0.2">
      <c r="A11047" s="290"/>
      <c r="B11047" s="97"/>
      <c r="D11047" s="97"/>
      <c r="E11047" s="98"/>
      <c r="F11047" s="273" t="s">
        <v>33</v>
      </c>
      <c r="G11047" s="288">
        <f>SUBTOTAL(9,G11038:G11046)</f>
        <v>0</v>
      </c>
    </row>
    <row r="11048" spans="1:7" ht="24" customHeight="1" x14ac:dyDescent="0.2">
      <c r="A11048" s="291"/>
      <c r="B11048" s="97"/>
      <c r="D11048" s="97"/>
      <c r="E11048" s="98"/>
      <c r="G11048" s="289"/>
    </row>
    <row r="11049" spans="1:7" ht="24" customHeight="1" x14ac:dyDescent="0.2">
      <c r="A11049" s="292" t="str">
        <f>B11007</f>
        <v/>
      </c>
      <c r="B11049" s="293" t="str">
        <f>C11007</f>
        <v/>
      </c>
      <c r="C11049" s="104"/>
      <c r="D11049" s="104" t="s">
        <v>34</v>
      </c>
      <c r="E11049" s="105"/>
      <c r="F11049" s="295" t="s">
        <v>35</v>
      </c>
      <c r="G11049" s="294">
        <f>SUBTOTAL(9,G11012:G11048)</f>
        <v>0</v>
      </c>
    </row>
    <row r="11051" spans="1:7" ht="24" customHeight="1" x14ac:dyDescent="0.2">
      <c r="A11051" s="274" t="s">
        <v>37</v>
      </c>
      <c r="B11051" s="275"/>
      <c r="C11051" s="275"/>
      <c r="D11051" s="275"/>
      <c r="E11051" s="275"/>
      <c r="F11051" s="275"/>
      <c r="G11051" s="276"/>
    </row>
    <row r="11052" spans="1:7" ht="24" customHeight="1" x14ac:dyDescent="0.2">
      <c r="A11052" s="277" t="s">
        <v>602</v>
      </c>
      <c r="B11052" s="93" t="str">
        <f>Comitente</f>
        <v>DIRECCION PROVINCIAL DE ESPACIOS VERDES</v>
      </c>
      <c r="C11052" s="89"/>
      <c r="D11052" s="94"/>
      <c r="E11052" s="94"/>
      <c r="F11052" s="95"/>
      <c r="G11052" s="278"/>
    </row>
    <row r="11053" spans="1:7" ht="24" customHeight="1" x14ac:dyDescent="0.2">
      <c r="A11053" s="277" t="s">
        <v>603</v>
      </c>
      <c r="B11053" s="93">
        <f>Contratista</f>
        <v>0</v>
      </c>
      <c r="C11053" s="90"/>
      <c r="D11053" s="90"/>
      <c r="E11053" s="90"/>
      <c r="F11053" s="96"/>
      <c r="G11053" s="279"/>
    </row>
    <row r="11054" spans="1:7" ht="24" customHeight="1" x14ac:dyDescent="0.2">
      <c r="A11054" s="277" t="s">
        <v>24</v>
      </c>
      <c r="B11054" s="93" t="str">
        <f>Obra</f>
        <v>EXTRACCION DE MANGRULLO EXISTENTE, PROVISION DE NUEVO MANGRULLO Y REFUNCIONALIZACION DE JUEGOS DE NIÑOS EN PARQUE DE MAYO</v>
      </c>
      <c r="C11054" s="90"/>
      <c r="D11054" s="90"/>
      <c r="E11054" s="90"/>
      <c r="F11054" s="96" t="s">
        <v>38</v>
      </c>
      <c r="G11054" s="280">
        <f>Fecha_Base</f>
        <v>44865</v>
      </c>
    </row>
    <row r="11055" spans="1:7" ht="24" customHeight="1" x14ac:dyDescent="0.2">
      <c r="A11055" s="281" t="s">
        <v>601</v>
      </c>
      <c r="B11055" s="91" t="str">
        <f>Ubicación</f>
        <v>CAPITAL</v>
      </c>
      <c r="C11055" s="91"/>
      <c r="D11055" s="97"/>
      <c r="E11055" s="98"/>
      <c r="G11055" s="282"/>
    </row>
    <row r="11056" spans="1:7" ht="24" customHeight="1" x14ac:dyDescent="0.2">
      <c r="A11056" s="281" t="s">
        <v>39</v>
      </c>
      <c r="B11056" s="100" t="str">
        <f>IFERROR(VALUE(LEFT(B11057,FIND(".",B11057)-1)),"")</f>
        <v/>
      </c>
      <c r="C11056" s="92" t="str">
        <f>IFERROR(VLOOKUP(B11056,Tabla_CyP,2,FALSE),"")</f>
        <v/>
      </c>
      <c r="E11056" s="98"/>
      <c r="G11056" s="282"/>
    </row>
    <row r="11057" spans="1:123" ht="24" customHeight="1" x14ac:dyDescent="0.2">
      <c r="A11057" s="281" t="s">
        <v>25</v>
      </c>
      <c r="B11057" s="101" t="str">
        <f>IFERROR(VLOOKUP(COUNTIF($A$1:A11057,"ANALISIS DE PRECIOS"),Tabla_NumeroItem,2,FALSE),"")</f>
        <v/>
      </c>
      <c r="C11057" s="92" t="str">
        <f>IFERROR(VLOOKUP(B11057,Tabla_CyP,2,FALSE),"")</f>
        <v/>
      </c>
      <c r="D11057" s="97"/>
      <c r="E11057" s="98"/>
      <c r="F11057" s="96" t="s">
        <v>26</v>
      </c>
      <c r="G11057" s="283" t="str">
        <f>IFERROR(VLOOKUP(B11057,Tabla_CyP,4,FALSE),"")</f>
        <v/>
      </c>
    </row>
    <row r="11058" spans="1:123" ht="24" customHeight="1" x14ac:dyDescent="0.2">
      <c r="A11058" s="281"/>
      <c r="B11058" s="91"/>
      <c r="D11058" s="97"/>
      <c r="E11058" s="98"/>
      <c r="G11058" s="282"/>
    </row>
    <row r="11059" spans="1:123" ht="24" customHeight="1" x14ac:dyDescent="0.2">
      <c r="A11059" s="334" t="s">
        <v>507</v>
      </c>
      <c r="B11059" s="335"/>
      <c r="C11059" s="336" t="s">
        <v>0</v>
      </c>
      <c r="D11059" s="336" t="s">
        <v>27</v>
      </c>
      <c r="E11059" s="338" t="s">
        <v>28</v>
      </c>
      <c r="F11059" s="340" t="s">
        <v>29</v>
      </c>
      <c r="G11059" s="340" t="s">
        <v>30</v>
      </c>
    </row>
    <row r="11060" spans="1:123" s="97" customFormat="1" ht="24" customHeight="1" x14ac:dyDescent="0.2">
      <c r="A11060" s="102" t="s">
        <v>508</v>
      </c>
      <c r="B11060" s="102" t="s">
        <v>509</v>
      </c>
      <c r="C11060" s="337"/>
      <c r="D11060" s="337"/>
      <c r="E11060" s="339"/>
      <c r="F11060" s="341"/>
      <c r="G11060" s="341"/>
      <c r="H11060" s="230"/>
      <c r="I11060" s="230"/>
      <c r="J11060" s="230"/>
      <c r="K11060" s="230"/>
      <c r="L11060" s="230"/>
      <c r="M11060" s="230"/>
      <c r="N11060" s="230"/>
      <c r="O11060" s="230"/>
      <c r="P11060" s="230"/>
      <c r="Q11060" s="230"/>
      <c r="R11060" s="230"/>
      <c r="S11060" s="230"/>
      <c r="T11060" s="230"/>
      <c r="U11060" s="230"/>
      <c r="V11060" s="230"/>
      <c r="W11060" s="230"/>
      <c r="X11060" s="230"/>
      <c r="Y11060" s="230"/>
      <c r="Z11060" s="230"/>
      <c r="AA11060" s="230"/>
      <c r="AB11060" s="230"/>
      <c r="AC11060" s="230"/>
      <c r="AD11060" s="230"/>
      <c r="AE11060" s="230"/>
      <c r="AF11060" s="230"/>
      <c r="AG11060" s="230"/>
      <c r="AH11060" s="230"/>
      <c r="AI11060" s="230"/>
      <c r="AJ11060" s="230"/>
      <c r="AK11060" s="230"/>
      <c r="AL11060" s="230"/>
      <c r="AM11060" s="230"/>
      <c r="AN11060" s="230"/>
      <c r="AO11060" s="230"/>
      <c r="AP11060" s="230"/>
      <c r="AQ11060" s="230"/>
      <c r="AR11060" s="230"/>
      <c r="AS11060" s="230"/>
      <c r="AT11060" s="230"/>
      <c r="AU11060" s="230"/>
      <c r="AV11060" s="230"/>
      <c r="AW11060" s="230"/>
      <c r="AX11060" s="230"/>
      <c r="AY11060" s="230"/>
      <c r="AZ11060" s="230"/>
      <c r="BA11060" s="230"/>
      <c r="BB11060" s="230"/>
      <c r="BC11060" s="230"/>
      <c r="BD11060" s="230"/>
      <c r="BE11060" s="230"/>
      <c r="BF11060" s="230"/>
      <c r="BG11060" s="230"/>
      <c r="BH11060" s="230"/>
      <c r="BI11060" s="230"/>
      <c r="BJ11060" s="230"/>
      <c r="BK11060" s="230"/>
      <c r="BL11060" s="230"/>
      <c r="BM11060" s="230"/>
      <c r="BN11060" s="230"/>
      <c r="BO11060" s="230"/>
      <c r="BP11060" s="230"/>
      <c r="BQ11060" s="230"/>
      <c r="BR11060" s="230"/>
      <c r="BS11060" s="230"/>
      <c r="BT11060" s="230"/>
      <c r="BU11060" s="230"/>
      <c r="BV11060" s="230"/>
      <c r="BW11060" s="230"/>
      <c r="BX11060" s="230"/>
      <c r="BY11060" s="230"/>
      <c r="BZ11060" s="230"/>
      <c r="CA11060" s="230"/>
      <c r="CB11060" s="230"/>
      <c r="CC11060" s="230"/>
      <c r="CD11060" s="230"/>
      <c r="CE11060" s="230"/>
      <c r="CF11060" s="230"/>
      <c r="CG11060" s="230"/>
      <c r="CH11060" s="230"/>
      <c r="CI11060" s="230"/>
      <c r="CJ11060" s="230"/>
      <c r="CK11060" s="230"/>
      <c r="CL11060" s="230"/>
      <c r="CM11060" s="230"/>
      <c r="CN11060" s="230"/>
      <c r="CO11060" s="230"/>
      <c r="CP11060" s="230"/>
      <c r="CQ11060" s="230"/>
      <c r="CR11060" s="230"/>
      <c r="CS11060" s="230"/>
      <c r="CT11060" s="230"/>
      <c r="CU11060" s="230"/>
      <c r="CV11060" s="230"/>
      <c r="CW11060" s="230"/>
      <c r="CX11060" s="230"/>
      <c r="CY11060" s="230"/>
      <c r="CZ11060" s="230"/>
      <c r="DA11060" s="230"/>
      <c r="DB11060" s="230"/>
      <c r="DC11060" s="230"/>
      <c r="DD11060" s="230"/>
      <c r="DE11060" s="230"/>
      <c r="DF11060" s="230"/>
      <c r="DG11060" s="230"/>
      <c r="DH11060" s="230"/>
      <c r="DI11060" s="230"/>
      <c r="DJ11060" s="230"/>
      <c r="DK11060" s="230"/>
      <c r="DL11060" s="230"/>
      <c r="DM11060" s="230"/>
      <c r="DN11060" s="230"/>
      <c r="DO11060" s="230"/>
      <c r="DP11060" s="230"/>
      <c r="DQ11060" s="230"/>
      <c r="DR11060" s="230"/>
      <c r="DS11060" s="230"/>
    </row>
    <row r="11061" spans="1:123" ht="24" customHeight="1" x14ac:dyDescent="0.2">
      <c r="A11061" s="284"/>
      <c r="B11061" s="103"/>
      <c r="C11061" s="143" t="s">
        <v>604</v>
      </c>
      <c r="D11061" s="104"/>
      <c r="E11061" s="105"/>
      <c r="F11061" s="106"/>
      <c r="G11061" s="285"/>
    </row>
    <row r="11062" spans="1:123" s="229" customFormat="1" ht="24" customHeight="1" x14ac:dyDescent="0.2">
      <c r="A11062" s="224" t="str">
        <f t="shared" ref="A11062:A11075" si="3316">IFERROR(VLOOKUP(C11062,Tabla_Insumos,4,FALSE),"")</f>
        <v/>
      </c>
      <c r="B11062" s="222" t="str">
        <f>IFERROR(VLOOKUP(C11062,Tabla_Insumos,5,FALSE),"")</f>
        <v/>
      </c>
      <c r="C11062" s="223"/>
      <c r="D11062" s="224" t="str">
        <f t="shared" ref="D11062:D11075" si="3317">IFERROR(VLOOKUP(C11062,Tabla_Insumos,2,FALSE),"")</f>
        <v/>
      </c>
      <c r="E11062" s="225"/>
      <c r="F11062" s="226">
        <f t="shared" ref="F11062:F11075" si="3318">IFERROR(VLOOKUP(C11062,Tabla_Insumos,3,FALSE),0)</f>
        <v>0</v>
      </c>
      <c r="G11062" s="286">
        <f>ROUND(E11062*F11062,2)</f>
        <v>0</v>
      </c>
    </row>
    <row r="11063" spans="1:123" s="229" customFormat="1" ht="24" customHeight="1" x14ac:dyDescent="0.2">
      <c r="A11063" s="224" t="str">
        <f t="shared" si="3316"/>
        <v/>
      </c>
      <c r="B11063" s="222" t="str">
        <f t="shared" ref="B11063:B11075" si="3319">IFERROR(VLOOKUP(C11063,Tabla_Insumos,5,FALSE),"")</f>
        <v/>
      </c>
      <c r="C11063" s="223"/>
      <c r="D11063" s="224" t="str">
        <f t="shared" si="3317"/>
        <v/>
      </c>
      <c r="E11063" s="225"/>
      <c r="F11063" s="226">
        <f t="shared" si="3318"/>
        <v>0</v>
      </c>
      <c r="G11063" s="286">
        <f t="shared" ref="G11063:G11075" si="3320">ROUND(E11063*F11063,2)</f>
        <v>0</v>
      </c>
    </row>
    <row r="11064" spans="1:123" s="229" customFormat="1" ht="24" customHeight="1" x14ac:dyDescent="0.2">
      <c r="A11064" s="224" t="str">
        <f t="shared" si="3316"/>
        <v/>
      </c>
      <c r="B11064" s="222" t="str">
        <f t="shared" si="3319"/>
        <v/>
      </c>
      <c r="C11064" s="223"/>
      <c r="D11064" s="224" t="str">
        <f t="shared" si="3317"/>
        <v/>
      </c>
      <c r="E11064" s="225"/>
      <c r="F11064" s="226">
        <f t="shared" si="3318"/>
        <v>0</v>
      </c>
      <c r="G11064" s="286">
        <f t="shared" si="3320"/>
        <v>0</v>
      </c>
    </row>
    <row r="11065" spans="1:123" s="229" customFormat="1" ht="24" customHeight="1" x14ac:dyDescent="0.2">
      <c r="A11065" s="224" t="str">
        <f t="shared" si="3316"/>
        <v/>
      </c>
      <c r="B11065" s="222" t="str">
        <f t="shared" si="3319"/>
        <v/>
      </c>
      <c r="C11065" s="223"/>
      <c r="D11065" s="224" t="str">
        <f t="shared" si="3317"/>
        <v/>
      </c>
      <c r="E11065" s="225"/>
      <c r="F11065" s="226">
        <f t="shared" si="3318"/>
        <v>0</v>
      </c>
      <c r="G11065" s="286">
        <f t="shared" si="3320"/>
        <v>0</v>
      </c>
    </row>
    <row r="11066" spans="1:123" s="229" customFormat="1" ht="24" customHeight="1" x14ac:dyDescent="0.2">
      <c r="A11066" s="224" t="str">
        <f t="shared" si="3316"/>
        <v/>
      </c>
      <c r="B11066" s="222" t="str">
        <f t="shared" si="3319"/>
        <v/>
      </c>
      <c r="C11066" s="223"/>
      <c r="D11066" s="224" t="str">
        <f t="shared" si="3317"/>
        <v/>
      </c>
      <c r="E11066" s="225"/>
      <c r="F11066" s="226">
        <f t="shared" si="3318"/>
        <v>0</v>
      </c>
      <c r="G11066" s="286">
        <f t="shared" si="3320"/>
        <v>0</v>
      </c>
    </row>
    <row r="11067" spans="1:123" s="229" customFormat="1" ht="24" customHeight="1" x14ac:dyDescent="0.2">
      <c r="A11067" s="224" t="str">
        <f t="shared" si="3316"/>
        <v/>
      </c>
      <c r="B11067" s="222" t="str">
        <f t="shared" si="3319"/>
        <v/>
      </c>
      <c r="C11067" s="223"/>
      <c r="D11067" s="224" t="str">
        <f t="shared" si="3317"/>
        <v/>
      </c>
      <c r="E11067" s="225"/>
      <c r="F11067" s="226">
        <f t="shared" si="3318"/>
        <v>0</v>
      </c>
      <c r="G11067" s="286">
        <f t="shared" si="3320"/>
        <v>0</v>
      </c>
    </row>
    <row r="11068" spans="1:123" s="229" customFormat="1" ht="24" customHeight="1" x14ac:dyDescent="0.2">
      <c r="A11068" s="224" t="str">
        <f t="shared" si="3316"/>
        <v/>
      </c>
      <c r="B11068" s="222" t="str">
        <f t="shared" si="3319"/>
        <v/>
      </c>
      <c r="C11068" s="223"/>
      <c r="D11068" s="224" t="str">
        <f t="shared" si="3317"/>
        <v/>
      </c>
      <c r="E11068" s="225"/>
      <c r="F11068" s="226">
        <f t="shared" si="3318"/>
        <v>0</v>
      </c>
      <c r="G11068" s="286">
        <f t="shared" si="3320"/>
        <v>0</v>
      </c>
    </row>
    <row r="11069" spans="1:123" s="229" customFormat="1" ht="24" customHeight="1" x14ac:dyDescent="0.2">
      <c r="A11069" s="224" t="str">
        <f t="shared" si="3316"/>
        <v/>
      </c>
      <c r="B11069" s="222" t="str">
        <f t="shared" si="3319"/>
        <v/>
      </c>
      <c r="C11069" s="223"/>
      <c r="D11069" s="224" t="str">
        <f t="shared" si="3317"/>
        <v/>
      </c>
      <c r="E11069" s="225"/>
      <c r="F11069" s="226">
        <f t="shared" si="3318"/>
        <v>0</v>
      </c>
      <c r="G11069" s="286">
        <f t="shared" si="3320"/>
        <v>0</v>
      </c>
    </row>
    <row r="11070" spans="1:123" s="229" customFormat="1" ht="24" customHeight="1" x14ac:dyDescent="0.2">
      <c r="A11070" s="224" t="str">
        <f t="shared" si="3316"/>
        <v/>
      </c>
      <c r="B11070" s="222" t="str">
        <f t="shared" si="3319"/>
        <v/>
      </c>
      <c r="C11070" s="223"/>
      <c r="D11070" s="224" t="str">
        <f t="shared" si="3317"/>
        <v/>
      </c>
      <c r="E11070" s="225"/>
      <c r="F11070" s="226">
        <f t="shared" si="3318"/>
        <v>0</v>
      </c>
      <c r="G11070" s="286">
        <f t="shared" si="3320"/>
        <v>0</v>
      </c>
    </row>
    <row r="11071" spans="1:123" s="229" customFormat="1" ht="24" customHeight="1" x14ac:dyDescent="0.2">
      <c r="A11071" s="224" t="str">
        <f t="shared" si="3316"/>
        <v/>
      </c>
      <c r="B11071" s="222" t="str">
        <f t="shared" si="3319"/>
        <v/>
      </c>
      <c r="C11071" s="223"/>
      <c r="D11071" s="224" t="str">
        <f t="shared" si="3317"/>
        <v/>
      </c>
      <c r="E11071" s="225"/>
      <c r="F11071" s="226">
        <f t="shared" si="3318"/>
        <v>0</v>
      </c>
      <c r="G11071" s="286">
        <f t="shared" si="3320"/>
        <v>0</v>
      </c>
    </row>
    <row r="11072" spans="1:123" s="229" customFormat="1" ht="24" customHeight="1" x14ac:dyDescent="0.2">
      <c r="A11072" s="224" t="str">
        <f t="shared" si="3316"/>
        <v/>
      </c>
      <c r="B11072" s="222" t="str">
        <f t="shared" si="3319"/>
        <v/>
      </c>
      <c r="C11072" s="223"/>
      <c r="D11072" s="224" t="str">
        <f t="shared" si="3317"/>
        <v/>
      </c>
      <c r="E11072" s="225"/>
      <c r="F11072" s="226">
        <f t="shared" si="3318"/>
        <v>0</v>
      </c>
      <c r="G11072" s="286">
        <f t="shared" si="3320"/>
        <v>0</v>
      </c>
    </row>
    <row r="11073" spans="1:7" s="229" customFormat="1" ht="24" customHeight="1" x14ac:dyDescent="0.2">
      <c r="A11073" s="224" t="str">
        <f t="shared" si="3316"/>
        <v/>
      </c>
      <c r="B11073" s="222" t="str">
        <f t="shared" si="3319"/>
        <v/>
      </c>
      <c r="C11073" s="223"/>
      <c r="D11073" s="224" t="str">
        <f t="shared" si="3317"/>
        <v/>
      </c>
      <c r="E11073" s="225"/>
      <c r="F11073" s="226">
        <f t="shared" si="3318"/>
        <v>0</v>
      </c>
      <c r="G11073" s="286">
        <f t="shared" si="3320"/>
        <v>0</v>
      </c>
    </row>
    <row r="11074" spans="1:7" s="229" customFormat="1" ht="24" customHeight="1" x14ac:dyDescent="0.2">
      <c r="A11074" s="224" t="str">
        <f t="shared" si="3316"/>
        <v/>
      </c>
      <c r="B11074" s="222" t="str">
        <f t="shared" si="3319"/>
        <v/>
      </c>
      <c r="C11074" s="223"/>
      <c r="D11074" s="224" t="str">
        <f t="shared" si="3317"/>
        <v/>
      </c>
      <c r="E11074" s="225"/>
      <c r="F11074" s="226">
        <f t="shared" si="3318"/>
        <v>0</v>
      </c>
      <c r="G11074" s="286">
        <f t="shared" si="3320"/>
        <v>0</v>
      </c>
    </row>
    <row r="11075" spans="1:7" s="229" customFormat="1" ht="24" customHeight="1" x14ac:dyDescent="0.2">
      <c r="A11075" s="224" t="str">
        <f t="shared" si="3316"/>
        <v/>
      </c>
      <c r="B11075" s="222" t="str">
        <f t="shared" si="3319"/>
        <v/>
      </c>
      <c r="C11075" s="223"/>
      <c r="D11075" s="224" t="str">
        <f t="shared" si="3317"/>
        <v/>
      </c>
      <c r="E11075" s="225"/>
      <c r="F11075" s="227">
        <f t="shared" si="3318"/>
        <v>0</v>
      </c>
      <c r="G11075" s="286">
        <f t="shared" si="3320"/>
        <v>0</v>
      </c>
    </row>
    <row r="11076" spans="1:7" ht="24" customHeight="1" x14ac:dyDescent="0.2">
      <c r="A11076" s="287"/>
      <c r="D11076" s="97"/>
      <c r="E11076" s="98"/>
      <c r="F11076" s="273" t="s">
        <v>31</v>
      </c>
      <c r="G11076" s="288">
        <f>SUBTOTAL(9,G11062:G11075)</f>
        <v>0</v>
      </c>
    </row>
    <row r="11077" spans="1:7" ht="24" customHeight="1" x14ac:dyDescent="0.2">
      <c r="A11077" s="287"/>
      <c r="C11077" s="107" t="s">
        <v>605</v>
      </c>
      <c r="D11077" s="97"/>
      <c r="E11077" s="98"/>
      <c r="G11077" s="289"/>
    </row>
    <row r="11078" spans="1:7" s="229" customFormat="1" ht="24" customHeight="1" x14ac:dyDescent="0.2">
      <c r="A11078" s="224" t="str">
        <f t="shared" ref="A11078:A11085" si="3321">IFERROR(VLOOKUP(C11078,Tabla_Insumos,4,FALSE),"")</f>
        <v/>
      </c>
      <c r="B11078" s="222">
        <f t="shared" ref="B11078:B11085" si="3322">IFERROR(VLOOKUP(A11078,Tabla_Indices,5,FALSE),"")</f>
        <v>0</v>
      </c>
      <c r="C11078" s="223"/>
      <c r="D11078" s="224" t="str">
        <f t="shared" ref="D11078:D11085" si="3323">IFERROR(VLOOKUP(C11078,Tabla_Insumos,2,FALSE),"")</f>
        <v/>
      </c>
      <c r="E11078" s="225"/>
      <c r="F11078" s="228">
        <f t="shared" ref="F11078:F11085" si="3324">IFERROR(VLOOKUP(C11078,Tabla_Insumos,3,FALSE),0)</f>
        <v>0</v>
      </c>
      <c r="G11078" s="286">
        <f>ROUND(E11078*F11078,2)</f>
        <v>0</v>
      </c>
    </row>
    <row r="11079" spans="1:7" s="229" customFormat="1" ht="24" customHeight="1" x14ac:dyDescent="0.2">
      <c r="A11079" s="224" t="str">
        <f t="shared" si="3321"/>
        <v/>
      </c>
      <c r="B11079" s="222">
        <f t="shared" si="3322"/>
        <v>0</v>
      </c>
      <c r="C11079" s="223"/>
      <c r="D11079" s="224" t="str">
        <f t="shared" si="3323"/>
        <v/>
      </c>
      <c r="E11079" s="225"/>
      <c r="F11079" s="228">
        <f t="shared" si="3324"/>
        <v>0</v>
      </c>
      <c r="G11079" s="286">
        <f>ROUND(E11079*F11079,2)</f>
        <v>0</v>
      </c>
    </row>
    <row r="11080" spans="1:7" s="229" customFormat="1" ht="24" customHeight="1" x14ac:dyDescent="0.2">
      <c r="A11080" s="224" t="str">
        <f t="shared" si="3321"/>
        <v/>
      </c>
      <c r="B11080" s="222">
        <f t="shared" si="3322"/>
        <v>0</v>
      </c>
      <c r="C11080" s="223"/>
      <c r="D11080" s="224" t="str">
        <f t="shared" si="3323"/>
        <v/>
      </c>
      <c r="E11080" s="225"/>
      <c r="F11080" s="228">
        <f t="shared" si="3324"/>
        <v>0</v>
      </c>
      <c r="G11080" s="286">
        <f t="shared" ref="G11080:G11085" si="3325">ROUND(E11080*F11080,2)</f>
        <v>0</v>
      </c>
    </row>
    <row r="11081" spans="1:7" s="229" customFormat="1" ht="24" customHeight="1" x14ac:dyDescent="0.2">
      <c r="A11081" s="224" t="str">
        <f t="shared" si="3321"/>
        <v/>
      </c>
      <c r="B11081" s="222">
        <f t="shared" si="3322"/>
        <v>0</v>
      </c>
      <c r="C11081" s="223"/>
      <c r="D11081" s="224" t="str">
        <f t="shared" si="3323"/>
        <v/>
      </c>
      <c r="E11081" s="225"/>
      <c r="F11081" s="228">
        <f t="shared" si="3324"/>
        <v>0</v>
      </c>
      <c r="G11081" s="286">
        <f t="shared" si="3325"/>
        <v>0</v>
      </c>
    </row>
    <row r="11082" spans="1:7" s="229" customFormat="1" ht="24" customHeight="1" x14ac:dyDescent="0.2">
      <c r="A11082" s="224" t="str">
        <f t="shared" si="3321"/>
        <v/>
      </c>
      <c r="B11082" s="222">
        <f t="shared" si="3322"/>
        <v>0</v>
      </c>
      <c r="C11082" s="223"/>
      <c r="D11082" s="224" t="str">
        <f t="shared" si="3323"/>
        <v/>
      </c>
      <c r="E11082" s="225"/>
      <c r="F11082" s="226">
        <f t="shared" si="3324"/>
        <v>0</v>
      </c>
      <c r="G11082" s="286">
        <f t="shared" si="3325"/>
        <v>0</v>
      </c>
    </row>
    <row r="11083" spans="1:7" s="229" customFormat="1" ht="24" customHeight="1" x14ac:dyDescent="0.2">
      <c r="A11083" s="224" t="str">
        <f t="shared" si="3321"/>
        <v/>
      </c>
      <c r="B11083" s="222">
        <f t="shared" si="3322"/>
        <v>0</v>
      </c>
      <c r="C11083" s="223"/>
      <c r="D11083" s="224" t="str">
        <f t="shared" si="3323"/>
        <v/>
      </c>
      <c r="E11083" s="225"/>
      <c r="F11083" s="226">
        <f t="shared" si="3324"/>
        <v>0</v>
      </c>
      <c r="G11083" s="286">
        <f t="shared" si="3325"/>
        <v>0</v>
      </c>
    </row>
    <row r="11084" spans="1:7" s="229" customFormat="1" ht="24" customHeight="1" x14ac:dyDescent="0.2">
      <c r="A11084" s="224" t="str">
        <f t="shared" si="3321"/>
        <v/>
      </c>
      <c r="B11084" s="222">
        <f t="shared" si="3322"/>
        <v>0</v>
      </c>
      <c r="C11084" s="223"/>
      <c r="D11084" s="224" t="str">
        <f t="shared" si="3323"/>
        <v/>
      </c>
      <c r="E11084" s="225"/>
      <c r="F11084" s="226">
        <f t="shared" si="3324"/>
        <v>0</v>
      </c>
      <c r="G11084" s="286">
        <f t="shared" si="3325"/>
        <v>0</v>
      </c>
    </row>
    <row r="11085" spans="1:7" s="229" customFormat="1" ht="24" customHeight="1" x14ac:dyDescent="0.2">
      <c r="A11085" s="224" t="str">
        <f t="shared" si="3321"/>
        <v/>
      </c>
      <c r="B11085" s="222">
        <f t="shared" si="3322"/>
        <v>0</v>
      </c>
      <c r="C11085" s="223"/>
      <c r="D11085" s="224" t="str">
        <f t="shared" si="3323"/>
        <v/>
      </c>
      <c r="E11085" s="225"/>
      <c r="F11085" s="226">
        <f t="shared" si="3324"/>
        <v>0</v>
      </c>
      <c r="G11085" s="286">
        <f t="shared" si="3325"/>
        <v>0</v>
      </c>
    </row>
    <row r="11086" spans="1:7" ht="24" customHeight="1" x14ac:dyDescent="0.2">
      <c r="A11086" s="287"/>
      <c r="D11086" s="97"/>
      <c r="E11086" s="98"/>
      <c r="F11086" s="273" t="s">
        <v>32</v>
      </c>
      <c r="G11086" s="288">
        <f>SUBTOTAL(9,G11078:G11085)</f>
        <v>0</v>
      </c>
    </row>
    <row r="11087" spans="1:7" ht="24" customHeight="1" x14ac:dyDescent="0.2">
      <c r="A11087" s="287"/>
      <c r="C11087" s="107" t="s">
        <v>606</v>
      </c>
      <c r="D11087" s="97"/>
      <c r="E11087" s="98"/>
      <c r="G11087" s="289"/>
    </row>
    <row r="11088" spans="1:7" s="229" customFormat="1" ht="24" customHeight="1" x14ac:dyDescent="0.2">
      <c r="A11088" s="224" t="str">
        <f t="shared" ref="A11088:A11096" si="3326">IFERROR(VLOOKUP(C11088,Tabla_Insumos,4,FALSE),"")</f>
        <v/>
      </c>
      <c r="B11088" s="222" t="str">
        <f t="shared" ref="B11088:B11096" si="3327">IFERROR(VLOOKUP(C11088,Tabla_Insumos,5,FALSE),"")</f>
        <v/>
      </c>
      <c r="C11088" s="223"/>
      <c r="D11088" s="224" t="str">
        <f t="shared" ref="D11088:D11096" si="3328">IFERROR(VLOOKUP(C11088,Tabla_Insumos,2,FALSE),"")</f>
        <v/>
      </c>
      <c r="E11088" s="225"/>
      <c r="F11088" s="226">
        <f t="shared" ref="F11088:F11096" si="3329">IFERROR(VLOOKUP(C11088,Tabla_Insumos,3,FALSE),0)</f>
        <v>0</v>
      </c>
      <c r="G11088" s="286">
        <f t="shared" ref="G11088:G11096" si="3330">ROUND(E11088*F11088,2)</f>
        <v>0</v>
      </c>
    </row>
    <row r="11089" spans="1:7" s="229" customFormat="1" ht="24" customHeight="1" x14ac:dyDescent="0.2">
      <c r="A11089" s="224" t="str">
        <f t="shared" si="3326"/>
        <v/>
      </c>
      <c r="B11089" s="222" t="str">
        <f t="shared" si="3327"/>
        <v/>
      </c>
      <c r="C11089" s="223"/>
      <c r="D11089" s="224" t="str">
        <f t="shared" si="3328"/>
        <v/>
      </c>
      <c r="E11089" s="225"/>
      <c r="F11089" s="226">
        <f t="shared" si="3329"/>
        <v>0</v>
      </c>
      <c r="G11089" s="286">
        <f t="shared" si="3330"/>
        <v>0</v>
      </c>
    </row>
    <row r="11090" spans="1:7" s="229" customFormat="1" ht="24" customHeight="1" x14ac:dyDescent="0.2">
      <c r="A11090" s="224" t="str">
        <f t="shared" si="3326"/>
        <v/>
      </c>
      <c r="B11090" s="222" t="str">
        <f t="shared" si="3327"/>
        <v/>
      </c>
      <c r="C11090" s="223"/>
      <c r="D11090" s="224" t="str">
        <f t="shared" si="3328"/>
        <v/>
      </c>
      <c r="E11090" s="225"/>
      <c r="F11090" s="226">
        <f t="shared" si="3329"/>
        <v>0</v>
      </c>
      <c r="G11090" s="286">
        <f t="shared" si="3330"/>
        <v>0</v>
      </c>
    </row>
    <row r="11091" spans="1:7" s="229" customFormat="1" ht="24" customHeight="1" x14ac:dyDescent="0.2">
      <c r="A11091" s="224" t="str">
        <f t="shared" si="3326"/>
        <v/>
      </c>
      <c r="B11091" s="222" t="str">
        <f t="shared" si="3327"/>
        <v/>
      </c>
      <c r="C11091" s="223"/>
      <c r="D11091" s="224" t="str">
        <f t="shared" si="3328"/>
        <v/>
      </c>
      <c r="E11091" s="225"/>
      <c r="F11091" s="226">
        <f t="shared" si="3329"/>
        <v>0</v>
      </c>
      <c r="G11091" s="286">
        <f t="shared" si="3330"/>
        <v>0</v>
      </c>
    </row>
    <row r="11092" spans="1:7" s="229" customFormat="1" ht="24" customHeight="1" x14ac:dyDescent="0.2">
      <c r="A11092" s="224" t="str">
        <f t="shared" si="3326"/>
        <v/>
      </c>
      <c r="B11092" s="222" t="str">
        <f t="shared" si="3327"/>
        <v/>
      </c>
      <c r="C11092" s="223"/>
      <c r="D11092" s="224" t="str">
        <f t="shared" si="3328"/>
        <v/>
      </c>
      <c r="E11092" s="225"/>
      <c r="F11092" s="226">
        <f t="shared" si="3329"/>
        <v>0</v>
      </c>
      <c r="G11092" s="286">
        <f t="shared" si="3330"/>
        <v>0</v>
      </c>
    </row>
    <row r="11093" spans="1:7" s="229" customFormat="1" ht="24" customHeight="1" x14ac:dyDescent="0.2">
      <c r="A11093" s="224" t="str">
        <f t="shared" si="3326"/>
        <v/>
      </c>
      <c r="B11093" s="222" t="str">
        <f t="shared" si="3327"/>
        <v/>
      </c>
      <c r="C11093" s="223"/>
      <c r="D11093" s="224" t="str">
        <f t="shared" si="3328"/>
        <v/>
      </c>
      <c r="E11093" s="225"/>
      <c r="F11093" s="226">
        <f t="shared" si="3329"/>
        <v>0</v>
      </c>
      <c r="G11093" s="286">
        <f t="shared" si="3330"/>
        <v>0</v>
      </c>
    </row>
    <row r="11094" spans="1:7" s="229" customFormat="1" ht="24" customHeight="1" x14ac:dyDescent="0.2">
      <c r="A11094" s="224" t="str">
        <f t="shared" si="3326"/>
        <v/>
      </c>
      <c r="B11094" s="222" t="str">
        <f t="shared" si="3327"/>
        <v/>
      </c>
      <c r="C11094" s="223"/>
      <c r="D11094" s="224" t="str">
        <f t="shared" si="3328"/>
        <v/>
      </c>
      <c r="E11094" s="225"/>
      <c r="F11094" s="226">
        <f t="shared" si="3329"/>
        <v>0</v>
      </c>
      <c r="G11094" s="286">
        <f t="shared" si="3330"/>
        <v>0</v>
      </c>
    </row>
    <row r="11095" spans="1:7" s="229" customFormat="1" ht="24" customHeight="1" x14ac:dyDescent="0.2">
      <c r="A11095" s="224" t="str">
        <f t="shared" si="3326"/>
        <v/>
      </c>
      <c r="B11095" s="222" t="str">
        <f t="shared" si="3327"/>
        <v/>
      </c>
      <c r="C11095" s="223"/>
      <c r="D11095" s="224" t="str">
        <f t="shared" si="3328"/>
        <v/>
      </c>
      <c r="E11095" s="225"/>
      <c r="F11095" s="226">
        <f t="shared" si="3329"/>
        <v>0</v>
      </c>
      <c r="G11095" s="286">
        <f t="shared" si="3330"/>
        <v>0</v>
      </c>
    </row>
    <row r="11096" spans="1:7" s="229" customFormat="1" ht="24" customHeight="1" x14ac:dyDescent="0.2">
      <c r="A11096" s="224" t="str">
        <f t="shared" si="3326"/>
        <v/>
      </c>
      <c r="B11096" s="222" t="str">
        <f t="shared" si="3327"/>
        <v/>
      </c>
      <c r="C11096" s="223"/>
      <c r="D11096" s="224" t="str">
        <f t="shared" si="3328"/>
        <v/>
      </c>
      <c r="E11096" s="225"/>
      <c r="F11096" s="226">
        <f t="shared" si="3329"/>
        <v>0</v>
      </c>
      <c r="G11096" s="286">
        <f t="shared" si="3330"/>
        <v>0</v>
      </c>
    </row>
    <row r="11097" spans="1:7" ht="24" customHeight="1" x14ac:dyDescent="0.2">
      <c r="A11097" s="290"/>
      <c r="B11097" s="97"/>
      <c r="D11097" s="97"/>
      <c r="E11097" s="98"/>
      <c r="F11097" s="273" t="s">
        <v>33</v>
      </c>
      <c r="G11097" s="288">
        <f>SUBTOTAL(9,G11088:G11096)</f>
        <v>0</v>
      </c>
    </row>
    <row r="11098" spans="1:7" ht="24" customHeight="1" x14ac:dyDescent="0.2">
      <c r="A11098" s="291"/>
      <c r="B11098" s="97"/>
      <c r="D11098" s="97"/>
      <c r="E11098" s="98"/>
      <c r="G11098" s="289"/>
    </row>
    <row r="11099" spans="1:7" ht="24" customHeight="1" x14ac:dyDescent="0.2">
      <c r="A11099" s="292" t="str">
        <f>B11057</f>
        <v/>
      </c>
      <c r="B11099" s="293" t="str">
        <f>C11057</f>
        <v/>
      </c>
      <c r="C11099" s="104"/>
      <c r="D11099" s="104" t="s">
        <v>34</v>
      </c>
      <c r="E11099" s="105"/>
      <c r="F11099" s="295" t="s">
        <v>35</v>
      </c>
      <c r="G11099" s="294">
        <f>SUBTOTAL(9,G11062:G11098)</f>
        <v>0</v>
      </c>
    </row>
    <row r="11101" spans="1:7" ht="24" customHeight="1" x14ac:dyDescent="0.2">
      <c r="A11101" s="274" t="s">
        <v>37</v>
      </c>
      <c r="B11101" s="275"/>
      <c r="C11101" s="275"/>
      <c r="D11101" s="275"/>
      <c r="E11101" s="275"/>
      <c r="F11101" s="275"/>
      <c r="G11101" s="276"/>
    </row>
    <row r="11102" spans="1:7" ht="24" customHeight="1" x14ac:dyDescent="0.2">
      <c r="A11102" s="277" t="s">
        <v>602</v>
      </c>
      <c r="B11102" s="93" t="str">
        <f>Comitente</f>
        <v>DIRECCION PROVINCIAL DE ESPACIOS VERDES</v>
      </c>
      <c r="C11102" s="89"/>
      <c r="D11102" s="94"/>
      <c r="E11102" s="94"/>
      <c r="F11102" s="95"/>
      <c r="G11102" s="278"/>
    </row>
    <row r="11103" spans="1:7" ht="24" customHeight="1" x14ac:dyDescent="0.2">
      <c r="A11103" s="277" t="s">
        <v>603</v>
      </c>
      <c r="B11103" s="93">
        <f>Contratista</f>
        <v>0</v>
      </c>
      <c r="C11103" s="90"/>
      <c r="D11103" s="90"/>
      <c r="E11103" s="90"/>
      <c r="F11103" s="96"/>
      <c r="G11103" s="279"/>
    </row>
    <row r="11104" spans="1:7" ht="24" customHeight="1" x14ac:dyDescent="0.2">
      <c r="A11104" s="277" t="s">
        <v>24</v>
      </c>
      <c r="B11104" s="93" t="str">
        <f>Obra</f>
        <v>EXTRACCION DE MANGRULLO EXISTENTE, PROVISION DE NUEVO MANGRULLO Y REFUNCIONALIZACION DE JUEGOS DE NIÑOS EN PARQUE DE MAYO</v>
      </c>
      <c r="C11104" s="90"/>
      <c r="D11104" s="90"/>
      <c r="E11104" s="90"/>
      <c r="F11104" s="96" t="s">
        <v>38</v>
      </c>
      <c r="G11104" s="280">
        <f>Fecha_Base</f>
        <v>44865</v>
      </c>
    </row>
    <row r="11105" spans="1:123" ht="24" customHeight="1" x14ac:dyDescent="0.2">
      <c r="A11105" s="281" t="s">
        <v>601</v>
      </c>
      <c r="B11105" s="91" t="str">
        <f>Ubicación</f>
        <v>CAPITAL</v>
      </c>
      <c r="C11105" s="91"/>
      <c r="D11105" s="97"/>
      <c r="E11105" s="98"/>
      <c r="G11105" s="282"/>
    </row>
    <row r="11106" spans="1:123" ht="24" customHeight="1" x14ac:dyDescent="0.2">
      <c r="A11106" s="281" t="s">
        <v>39</v>
      </c>
      <c r="B11106" s="100" t="str">
        <f>IFERROR(VALUE(LEFT(B11107,FIND(".",B11107)-1)),"")</f>
        <v/>
      </c>
      <c r="C11106" s="92" t="str">
        <f>IFERROR(VLOOKUP(B11106,Tabla_CyP,2,FALSE),"")</f>
        <v/>
      </c>
      <c r="E11106" s="98"/>
      <c r="G11106" s="282"/>
    </row>
    <row r="11107" spans="1:123" ht="24" customHeight="1" x14ac:dyDescent="0.2">
      <c r="A11107" s="281" t="s">
        <v>25</v>
      </c>
      <c r="B11107" s="101" t="str">
        <f>IFERROR(VLOOKUP(COUNTIF($A$1:A11107,"ANALISIS DE PRECIOS"),Tabla_NumeroItem,2,FALSE),"")</f>
        <v/>
      </c>
      <c r="C11107" s="92" t="str">
        <f>IFERROR(VLOOKUP(B11107,Tabla_CyP,2,FALSE),"")</f>
        <v/>
      </c>
      <c r="D11107" s="97"/>
      <c r="E11107" s="98"/>
      <c r="F11107" s="96" t="s">
        <v>26</v>
      </c>
      <c r="G11107" s="283" t="str">
        <f>IFERROR(VLOOKUP(B11107,Tabla_CyP,4,FALSE),"")</f>
        <v/>
      </c>
    </row>
    <row r="11108" spans="1:123" ht="24" customHeight="1" x14ac:dyDescent="0.2">
      <c r="A11108" s="281"/>
      <c r="B11108" s="91"/>
      <c r="D11108" s="97"/>
      <c r="E11108" s="98"/>
      <c r="G11108" s="282"/>
    </row>
    <row r="11109" spans="1:123" ht="24" customHeight="1" x14ac:dyDescent="0.2">
      <c r="A11109" s="334" t="s">
        <v>507</v>
      </c>
      <c r="B11109" s="335"/>
      <c r="C11109" s="336" t="s">
        <v>0</v>
      </c>
      <c r="D11109" s="336" t="s">
        <v>27</v>
      </c>
      <c r="E11109" s="338" t="s">
        <v>28</v>
      </c>
      <c r="F11109" s="340" t="s">
        <v>29</v>
      </c>
      <c r="G11109" s="340" t="s">
        <v>30</v>
      </c>
    </row>
    <row r="11110" spans="1:123" s="97" customFormat="1" ht="24" customHeight="1" x14ac:dyDescent="0.2">
      <c r="A11110" s="102" t="s">
        <v>508</v>
      </c>
      <c r="B11110" s="102" t="s">
        <v>509</v>
      </c>
      <c r="C11110" s="337"/>
      <c r="D11110" s="337"/>
      <c r="E11110" s="339"/>
      <c r="F11110" s="341"/>
      <c r="G11110" s="341"/>
      <c r="H11110" s="230"/>
      <c r="I11110" s="230"/>
      <c r="J11110" s="230"/>
      <c r="K11110" s="230"/>
      <c r="L11110" s="230"/>
      <c r="M11110" s="230"/>
      <c r="N11110" s="230"/>
      <c r="O11110" s="230"/>
      <c r="P11110" s="230"/>
      <c r="Q11110" s="230"/>
      <c r="R11110" s="230"/>
      <c r="S11110" s="230"/>
      <c r="T11110" s="230"/>
      <c r="U11110" s="230"/>
      <c r="V11110" s="230"/>
      <c r="W11110" s="230"/>
      <c r="X11110" s="230"/>
      <c r="Y11110" s="230"/>
      <c r="Z11110" s="230"/>
      <c r="AA11110" s="230"/>
      <c r="AB11110" s="230"/>
      <c r="AC11110" s="230"/>
      <c r="AD11110" s="230"/>
      <c r="AE11110" s="230"/>
      <c r="AF11110" s="230"/>
      <c r="AG11110" s="230"/>
      <c r="AH11110" s="230"/>
      <c r="AI11110" s="230"/>
      <c r="AJ11110" s="230"/>
      <c r="AK11110" s="230"/>
      <c r="AL11110" s="230"/>
      <c r="AM11110" s="230"/>
      <c r="AN11110" s="230"/>
      <c r="AO11110" s="230"/>
      <c r="AP11110" s="230"/>
      <c r="AQ11110" s="230"/>
      <c r="AR11110" s="230"/>
      <c r="AS11110" s="230"/>
      <c r="AT11110" s="230"/>
      <c r="AU11110" s="230"/>
      <c r="AV11110" s="230"/>
      <c r="AW11110" s="230"/>
      <c r="AX11110" s="230"/>
      <c r="AY11110" s="230"/>
      <c r="AZ11110" s="230"/>
      <c r="BA11110" s="230"/>
      <c r="BB11110" s="230"/>
      <c r="BC11110" s="230"/>
      <c r="BD11110" s="230"/>
      <c r="BE11110" s="230"/>
      <c r="BF11110" s="230"/>
      <c r="BG11110" s="230"/>
      <c r="BH11110" s="230"/>
      <c r="BI11110" s="230"/>
      <c r="BJ11110" s="230"/>
      <c r="BK11110" s="230"/>
      <c r="BL11110" s="230"/>
      <c r="BM11110" s="230"/>
      <c r="BN11110" s="230"/>
      <c r="BO11110" s="230"/>
      <c r="BP11110" s="230"/>
      <c r="BQ11110" s="230"/>
      <c r="BR11110" s="230"/>
      <c r="BS11110" s="230"/>
      <c r="BT11110" s="230"/>
      <c r="BU11110" s="230"/>
      <c r="BV11110" s="230"/>
      <c r="BW11110" s="230"/>
      <c r="BX11110" s="230"/>
      <c r="BY11110" s="230"/>
      <c r="BZ11110" s="230"/>
      <c r="CA11110" s="230"/>
      <c r="CB11110" s="230"/>
      <c r="CC11110" s="230"/>
      <c r="CD11110" s="230"/>
      <c r="CE11110" s="230"/>
      <c r="CF11110" s="230"/>
      <c r="CG11110" s="230"/>
      <c r="CH11110" s="230"/>
      <c r="CI11110" s="230"/>
      <c r="CJ11110" s="230"/>
      <c r="CK11110" s="230"/>
      <c r="CL11110" s="230"/>
      <c r="CM11110" s="230"/>
      <c r="CN11110" s="230"/>
      <c r="CO11110" s="230"/>
      <c r="CP11110" s="230"/>
      <c r="CQ11110" s="230"/>
      <c r="CR11110" s="230"/>
      <c r="CS11110" s="230"/>
      <c r="CT11110" s="230"/>
      <c r="CU11110" s="230"/>
      <c r="CV11110" s="230"/>
      <c r="CW11110" s="230"/>
      <c r="CX11110" s="230"/>
      <c r="CY11110" s="230"/>
      <c r="CZ11110" s="230"/>
      <c r="DA11110" s="230"/>
      <c r="DB11110" s="230"/>
      <c r="DC11110" s="230"/>
      <c r="DD11110" s="230"/>
      <c r="DE11110" s="230"/>
      <c r="DF11110" s="230"/>
      <c r="DG11110" s="230"/>
      <c r="DH11110" s="230"/>
      <c r="DI11110" s="230"/>
      <c r="DJ11110" s="230"/>
      <c r="DK11110" s="230"/>
      <c r="DL11110" s="230"/>
      <c r="DM11110" s="230"/>
      <c r="DN11110" s="230"/>
      <c r="DO11110" s="230"/>
      <c r="DP11110" s="230"/>
      <c r="DQ11110" s="230"/>
      <c r="DR11110" s="230"/>
      <c r="DS11110" s="230"/>
    </row>
    <row r="11111" spans="1:123" ht="24" customHeight="1" x14ac:dyDescent="0.2">
      <c r="A11111" s="284"/>
      <c r="B11111" s="103"/>
      <c r="C11111" s="143" t="s">
        <v>604</v>
      </c>
      <c r="D11111" s="104"/>
      <c r="E11111" s="105"/>
      <c r="F11111" s="106"/>
      <c r="G11111" s="285"/>
    </row>
    <row r="11112" spans="1:123" s="229" customFormat="1" ht="24" customHeight="1" x14ac:dyDescent="0.2">
      <c r="A11112" s="224" t="str">
        <f t="shared" ref="A11112:A11125" si="3331">IFERROR(VLOOKUP(C11112,Tabla_Insumos,4,FALSE),"")</f>
        <v/>
      </c>
      <c r="B11112" s="222" t="str">
        <f>IFERROR(VLOOKUP(C11112,Tabla_Insumos,5,FALSE),"")</f>
        <v/>
      </c>
      <c r="C11112" s="223"/>
      <c r="D11112" s="224" t="str">
        <f t="shared" ref="D11112:D11125" si="3332">IFERROR(VLOOKUP(C11112,Tabla_Insumos,2,FALSE),"")</f>
        <v/>
      </c>
      <c r="E11112" s="225"/>
      <c r="F11112" s="226">
        <f t="shared" ref="F11112:F11125" si="3333">IFERROR(VLOOKUP(C11112,Tabla_Insumos,3,FALSE),0)</f>
        <v>0</v>
      </c>
      <c r="G11112" s="286">
        <f>ROUND(E11112*F11112,2)</f>
        <v>0</v>
      </c>
    </row>
    <row r="11113" spans="1:123" s="229" customFormat="1" ht="24" customHeight="1" x14ac:dyDescent="0.2">
      <c r="A11113" s="224" t="str">
        <f t="shared" si="3331"/>
        <v/>
      </c>
      <c r="B11113" s="222" t="str">
        <f t="shared" ref="B11113:B11125" si="3334">IFERROR(VLOOKUP(C11113,Tabla_Insumos,5,FALSE),"")</f>
        <v/>
      </c>
      <c r="C11113" s="223"/>
      <c r="D11113" s="224" t="str">
        <f t="shared" si="3332"/>
        <v/>
      </c>
      <c r="E11113" s="225"/>
      <c r="F11113" s="226">
        <f t="shared" si="3333"/>
        <v>0</v>
      </c>
      <c r="G11113" s="286">
        <f t="shared" ref="G11113:G11125" si="3335">ROUND(E11113*F11113,2)</f>
        <v>0</v>
      </c>
    </row>
    <row r="11114" spans="1:123" s="229" customFormat="1" ht="24" customHeight="1" x14ac:dyDescent="0.2">
      <c r="A11114" s="224" t="str">
        <f t="shared" si="3331"/>
        <v/>
      </c>
      <c r="B11114" s="222" t="str">
        <f t="shared" si="3334"/>
        <v/>
      </c>
      <c r="C11114" s="223"/>
      <c r="D11114" s="224" t="str">
        <f t="shared" si="3332"/>
        <v/>
      </c>
      <c r="E11114" s="225"/>
      <c r="F11114" s="226">
        <f t="shared" si="3333"/>
        <v>0</v>
      </c>
      <c r="G11114" s="286">
        <f t="shared" si="3335"/>
        <v>0</v>
      </c>
    </row>
    <row r="11115" spans="1:123" s="229" customFormat="1" ht="24" customHeight="1" x14ac:dyDescent="0.2">
      <c r="A11115" s="224" t="str">
        <f t="shared" si="3331"/>
        <v/>
      </c>
      <c r="B11115" s="222" t="str">
        <f t="shared" si="3334"/>
        <v/>
      </c>
      <c r="C11115" s="223"/>
      <c r="D11115" s="224" t="str">
        <f t="shared" si="3332"/>
        <v/>
      </c>
      <c r="E11115" s="225"/>
      <c r="F11115" s="226">
        <f t="shared" si="3333"/>
        <v>0</v>
      </c>
      <c r="G11115" s="286">
        <f t="shared" si="3335"/>
        <v>0</v>
      </c>
    </row>
    <row r="11116" spans="1:123" s="229" customFormat="1" ht="24" customHeight="1" x14ac:dyDescent="0.2">
      <c r="A11116" s="224" t="str">
        <f t="shared" si="3331"/>
        <v/>
      </c>
      <c r="B11116" s="222" t="str">
        <f t="shared" si="3334"/>
        <v/>
      </c>
      <c r="C11116" s="223"/>
      <c r="D11116" s="224" t="str">
        <f t="shared" si="3332"/>
        <v/>
      </c>
      <c r="E11116" s="225"/>
      <c r="F11116" s="226">
        <f t="shared" si="3333"/>
        <v>0</v>
      </c>
      <c r="G11116" s="286">
        <f t="shared" si="3335"/>
        <v>0</v>
      </c>
    </row>
    <row r="11117" spans="1:123" s="229" customFormat="1" ht="24" customHeight="1" x14ac:dyDescent="0.2">
      <c r="A11117" s="224" t="str">
        <f t="shared" si="3331"/>
        <v/>
      </c>
      <c r="B11117" s="222" t="str">
        <f t="shared" si="3334"/>
        <v/>
      </c>
      <c r="C11117" s="223"/>
      <c r="D11117" s="224" t="str">
        <f t="shared" si="3332"/>
        <v/>
      </c>
      <c r="E11117" s="225"/>
      <c r="F11117" s="226">
        <f t="shared" si="3333"/>
        <v>0</v>
      </c>
      <c r="G11117" s="286">
        <f t="shared" si="3335"/>
        <v>0</v>
      </c>
    </row>
    <row r="11118" spans="1:123" s="229" customFormat="1" ht="24" customHeight="1" x14ac:dyDescent="0.2">
      <c r="A11118" s="224" t="str">
        <f t="shared" si="3331"/>
        <v/>
      </c>
      <c r="B11118" s="222" t="str">
        <f t="shared" si="3334"/>
        <v/>
      </c>
      <c r="C11118" s="223"/>
      <c r="D11118" s="224" t="str">
        <f t="shared" si="3332"/>
        <v/>
      </c>
      <c r="E11118" s="225"/>
      <c r="F11118" s="226">
        <f t="shared" si="3333"/>
        <v>0</v>
      </c>
      <c r="G11118" s="286">
        <f t="shared" si="3335"/>
        <v>0</v>
      </c>
    </row>
    <row r="11119" spans="1:123" s="229" customFormat="1" ht="24" customHeight="1" x14ac:dyDescent="0.2">
      <c r="A11119" s="224" t="str">
        <f t="shared" si="3331"/>
        <v/>
      </c>
      <c r="B11119" s="222" t="str">
        <f t="shared" si="3334"/>
        <v/>
      </c>
      <c r="C11119" s="223"/>
      <c r="D11119" s="224" t="str">
        <f t="shared" si="3332"/>
        <v/>
      </c>
      <c r="E11119" s="225"/>
      <c r="F11119" s="226">
        <f t="shared" si="3333"/>
        <v>0</v>
      </c>
      <c r="G11119" s="286">
        <f t="shared" si="3335"/>
        <v>0</v>
      </c>
    </row>
    <row r="11120" spans="1:123" s="229" customFormat="1" ht="24" customHeight="1" x14ac:dyDescent="0.2">
      <c r="A11120" s="224" t="str">
        <f t="shared" si="3331"/>
        <v/>
      </c>
      <c r="B11120" s="222" t="str">
        <f t="shared" si="3334"/>
        <v/>
      </c>
      <c r="C11120" s="223"/>
      <c r="D11120" s="224" t="str">
        <f t="shared" si="3332"/>
        <v/>
      </c>
      <c r="E11120" s="225"/>
      <c r="F11120" s="226">
        <f t="shared" si="3333"/>
        <v>0</v>
      </c>
      <c r="G11120" s="286">
        <f t="shared" si="3335"/>
        <v>0</v>
      </c>
    </row>
    <row r="11121" spans="1:7" s="229" customFormat="1" ht="24" customHeight="1" x14ac:dyDescent="0.2">
      <c r="A11121" s="224" t="str">
        <f t="shared" si="3331"/>
        <v/>
      </c>
      <c r="B11121" s="222" t="str">
        <f t="shared" si="3334"/>
        <v/>
      </c>
      <c r="C11121" s="223"/>
      <c r="D11121" s="224" t="str">
        <f t="shared" si="3332"/>
        <v/>
      </c>
      <c r="E11121" s="225"/>
      <c r="F11121" s="226">
        <f t="shared" si="3333"/>
        <v>0</v>
      </c>
      <c r="G11121" s="286">
        <f t="shared" si="3335"/>
        <v>0</v>
      </c>
    </row>
    <row r="11122" spans="1:7" s="229" customFormat="1" ht="24" customHeight="1" x14ac:dyDescent="0.2">
      <c r="A11122" s="224" t="str">
        <f t="shared" si="3331"/>
        <v/>
      </c>
      <c r="B11122" s="222" t="str">
        <f t="shared" si="3334"/>
        <v/>
      </c>
      <c r="C11122" s="223"/>
      <c r="D11122" s="224" t="str">
        <f t="shared" si="3332"/>
        <v/>
      </c>
      <c r="E11122" s="225"/>
      <c r="F11122" s="226">
        <f t="shared" si="3333"/>
        <v>0</v>
      </c>
      <c r="G11122" s="286">
        <f t="shared" si="3335"/>
        <v>0</v>
      </c>
    </row>
    <row r="11123" spans="1:7" s="229" customFormat="1" ht="24" customHeight="1" x14ac:dyDescent="0.2">
      <c r="A11123" s="224" t="str">
        <f t="shared" si="3331"/>
        <v/>
      </c>
      <c r="B11123" s="222" t="str">
        <f t="shared" si="3334"/>
        <v/>
      </c>
      <c r="C11123" s="223"/>
      <c r="D11123" s="224" t="str">
        <f t="shared" si="3332"/>
        <v/>
      </c>
      <c r="E11123" s="225"/>
      <c r="F11123" s="226">
        <f t="shared" si="3333"/>
        <v>0</v>
      </c>
      <c r="G11123" s="286">
        <f t="shared" si="3335"/>
        <v>0</v>
      </c>
    </row>
    <row r="11124" spans="1:7" s="229" customFormat="1" ht="24" customHeight="1" x14ac:dyDescent="0.2">
      <c r="A11124" s="224" t="str">
        <f t="shared" si="3331"/>
        <v/>
      </c>
      <c r="B11124" s="222" t="str">
        <f t="shared" si="3334"/>
        <v/>
      </c>
      <c r="C11124" s="223"/>
      <c r="D11124" s="224" t="str">
        <f t="shared" si="3332"/>
        <v/>
      </c>
      <c r="E11124" s="225"/>
      <c r="F11124" s="226">
        <f t="shared" si="3333"/>
        <v>0</v>
      </c>
      <c r="G11124" s="286">
        <f t="shared" si="3335"/>
        <v>0</v>
      </c>
    </row>
    <row r="11125" spans="1:7" s="229" customFormat="1" ht="24" customHeight="1" x14ac:dyDescent="0.2">
      <c r="A11125" s="224" t="str">
        <f t="shared" si="3331"/>
        <v/>
      </c>
      <c r="B11125" s="222" t="str">
        <f t="shared" si="3334"/>
        <v/>
      </c>
      <c r="C11125" s="223"/>
      <c r="D11125" s="224" t="str">
        <f t="shared" si="3332"/>
        <v/>
      </c>
      <c r="E11125" s="225"/>
      <c r="F11125" s="227">
        <f t="shared" si="3333"/>
        <v>0</v>
      </c>
      <c r="G11125" s="286">
        <f t="shared" si="3335"/>
        <v>0</v>
      </c>
    </row>
    <row r="11126" spans="1:7" ht="24" customHeight="1" x14ac:dyDescent="0.2">
      <c r="A11126" s="287"/>
      <c r="D11126" s="97"/>
      <c r="E11126" s="98"/>
      <c r="F11126" s="273" t="s">
        <v>31</v>
      </c>
      <c r="G11126" s="288">
        <f>SUBTOTAL(9,G11112:G11125)</f>
        <v>0</v>
      </c>
    </row>
    <row r="11127" spans="1:7" ht="24" customHeight="1" x14ac:dyDescent="0.2">
      <c r="A11127" s="287"/>
      <c r="C11127" s="107" t="s">
        <v>605</v>
      </c>
      <c r="D11127" s="97"/>
      <c r="E11127" s="98"/>
      <c r="G11127" s="289"/>
    </row>
    <row r="11128" spans="1:7" s="229" customFormat="1" ht="24" customHeight="1" x14ac:dyDescent="0.2">
      <c r="A11128" s="224" t="str">
        <f t="shared" ref="A11128:A11135" si="3336">IFERROR(VLOOKUP(C11128,Tabla_Insumos,4,FALSE),"")</f>
        <v/>
      </c>
      <c r="B11128" s="222">
        <f t="shared" ref="B11128:B11135" si="3337">IFERROR(VLOOKUP(A11128,Tabla_Indices,5,FALSE),"")</f>
        <v>0</v>
      </c>
      <c r="C11128" s="223"/>
      <c r="D11128" s="224" t="str">
        <f t="shared" ref="D11128:D11135" si="3338">IFERROR(VLOOKUP(C11128,Tabla_Insumos,2,FALSE),"")</f>
        <v/>
      </c>
      <c r="E11128" s="225"/>
      <c r="F11128" s="228">
        <f t="shared" ref="F11128:F11135" si="3339">IFERROR(VLOOKUP(C11128,Tabla_Insumos,3,FALSE),0)</f>
        <v>0</v>
      </c>
      <c r="G11128" s="286">
        <f>ROUND(E11128*F11128,2)</f>
        <v>0</v>
      </c>
    </row>
    <row r="11129" spans="1:7" s="229" customFormat="1" ht="24" customHeight="1" x14ac:dyDescent="0.2">
      <c r="A11129" s="224" t="str">
        <f t="shared" si="3336"/>
        <v/>
      </c>
      <c r="B11129" s="222">
        <f t="shared" si="3337"/>
        <v>0</v>
      </c>
      <c r="C11129" s="223"/>
      <c r="D11129" s="224" t="str">
        <f t="shared" si="3338"/>
        <v/>
      </c>
      <c r="E11129" s="225"/>
      <c r="F11129" s="228">
        <f t="shared" si="3339"/>
        <v>0</v>
      </c>
      <c r="G11129" s="286">
        <f>ROUND(E11129*F11129,2)</f>
        <v>0</v>
      </c>
    </row>
    <row r="11130" spans="1:7" s="229" customFormat="1" ht="24" customHeight="1" x14ac:dyDescent="0.2">
      <c r="A11130" s="224" t="str">
        <f t="shared" si="3336"/>
        <v/>
      </c>
      <c r="B11130" s="222">
        <f t="shared" si="3337"/>
        <v>0</v>
      </c>
      <c r="C11130" s="223"/>
      <c r="D11130" s="224" t="str">
        <f t="shared" si="3338"/>
        <v/>
      </c>
      <c r="E11130" s="225"/>
      <c r="F11130" s="228">
        <f t="shared" si="3339"/>
        <v>0</v>
      </c>
      <c r="G11130" s="286">
        <f t="shared" ref="G11130:G11135" si="3340">ROUND(E11130*F11130,2)</f>
        <v>0</v>
      </c>
    </row>
    <row r="11131" spans="1:7" s="229" customFormat="1" ht="24" customHeight="1" x14ac:dyDescent="0.2">
      <c r="A11131" s="224" t="str">
        <f t="shared" si="3336"/>
        <v/>
      </c>
      <c r="B11131" s="222">
        <f t="shared" si="3337"/>
        <v>0</v>
      </c>
      <c r="C11131" s="223"/>
      <c r="D11131" s="224" t="str">
        <f t="shared" si="3338"/>
        <v/>
      </c>
      <c r="E11131" s="225"/>
      <c r="F11131" s="228">
        <f t="shared" si="3339"/>
        <v>0</v>
      </c>
      <c r="G11131" s="286">
        <f t="shared" si="3340"/>
        <v>0</v>
      </c>
    </row>
    <row r="11132" spans="1:7" s="229" customFormat="1" ht="24" customHeight="1" x14ac:dyDescent="0.2">
      <c r="A11132" s="224" t="str">
        <f t="shared" si="3336"/>
        <v/>
      </c>
      <c r="B11132" s="222">
        <f t="shared" si="3337"/>
        <v>0</v>
      </c>
      <c r="C11132" s="223"/>
      <c r="D11132" s="224" t="str">
        <f t="shared" si="3338"/>
        <v/>
      </c>
      <c r="E11132" s="225"/>
      <c r="F11132" s="226">
        <f t="shared" si="3339"/>
        <v>0</v>
      </c>
      <c r="G11132" s="286">
        <f t="shared" si="3340"/>
        <v>0</v>
      </c>
    </row>
    <row r="11133" spans="1:7" s="229" customFormat="1" ht="24" customHeight="1" x14ac:dyDescent="0.2">
      <c r="A11133" s="224" t="str">
        <f t="shared" si="3336"/>
        <v/>
      </c>
      <c r="B11133" s="222">
        <f t="shared" si="3337"/>
        <v>0</v>
      </c>
      <c r="C11133" s="223"/>
      <c r="D11133" s="224" t="str">
        <f t="shared" si="3338"/>
        <v/>
      </c>
      <c r="E11133" s="225"/>
      <c r="F11133" s="226">
        <f t="shared" si="3339"/>
        <v>0</v>
      </c>
      <c r="G11133" s="286">
        <f t="shared" si="3340"/>
        <v>0</v>
      </c>
    </row>
    <row r="11134" spans="1:7" s="229" customFormat="1" ht="24" customHeight="1" x14ac:dyDescent="0.2">
      <c r="A11134" s="224" t="str">
        <f t="shared" si="3336"/>
        <v/>
      </c>
      <c r="B11134" s="222">
        <f t="shared" si="3337"/>
        <v>0</v>
      </c>
      <c r="C11134" s="223"/>
      <c r="D11134" s="224" t="str">
        <f t="shared" si="3338"/>
        <v/>
      </c>
      <c r="E11134" s="225"/>
      <c r="F11134" s="226">
        <f t="shared" si="3339"/>
        <v>0</v>
      </c>
      <c r="G11134" s="286">
        <f t="shared" si="3340"/>
        <v>0</v>
      </c>
    </row>
    <row r="11135" spans="1:7" s="229" customFormat="1" ht="24" customHeight="1" x14ac:dyDescent="0.2">
      <c r="A11135" s="224" t="str">
        <f t="shared" si="3336"/>
        <v/>
      </c>
      <c r="B11135" s="222">
        <f t="shared" si="3337"/>
        <v>0</v>
      </c>
      <c r="C11135" s="223"/>
      <c r="D11135" s="224" t="str">
        <f t="shared" si="3338"/>
        <v/>
      </c>
      <c r="E11135" s="225"/>
      <c r="F11135" s="226">
        <f t="shared" si="3339"/>
        <v>0</v>
      </c>
      <c r="G11135" s="286">
        <f t="shared" si="3340"/>
        <v>0</v>
      </c>
    </row>
    <row r="11136" spans="1:7" ht="24" customHeight="1" x14ac:dyDescent="0.2">
      <c r="A11136" s="287"/>
      <c r="D11136" s="97"/>
      <c r="E11136" s="98"/>
      <c r="F11136" s="273" t="s">
        <v>32</v>
      </c>
      <c r="G11136" s="288">
        <f>SUBTOTAL(9,G11128:G11135)</f>
        <v>0</v>
      </c>
    </row>
    <row r="11137" spans="1:7" ht="24" customHeight="1" x14ac:dyDescent="0.2">
      <c r="A11137" s="287"/>
      <c r="C11137" s="107" t="s">
        <v>606</v>
      </c>
      <c r="D11137" s="97"/>
      <c r="E11137" s="98"/>
      <c r="G11137" s="289"/>
    </row>
    <row r="11138" spans="1:7" s="229" customFormat="1" ht="24" customHeight="1" x14ac:dyDescent="0.2">
      <c r="A11138" s="224" t="str">
        <f t="shared" ref="A11138:A11146" si="3341">IFERROR(VLOOKUP(C11138,Tabla_Insumos,4,FALSE),"")</f>
        <v/>
      </c>
      <c r="B11138" s="222" t="str">
        <f t="shared" ref="B11138:B11146" si="3342">IFERROR(VLOOKUP(C11138,Tabla_Insumos,5,FALSE),"")</f>
        <v/>
      </c>
      <c r="C11138" s="223"/>
      <c r="D11138" s="224" t="str">
        <f t="shared" ref="D11138:D11146" si="3343">IFERROR(VLOOKUP(C11138,Tabla_Insumos,2,FALSE),"")</f>
        <v/>
      </c>
      <c r="E11138" s="225"/>
      <c r="F11138" s="226">
        <f t="shared" ref="F11138:F11146" si="3344">IFERROR(VLOOKUP(C11138,Tabla_Insumos,3,FALSE),0)</f>
        <v>0</v>
      </c>
      <c r="G11138" s="286">
        <f t="shared" ref="G11138:G11146" si="3345">ROUND(E11138*F11138,2)</f>
        <v>0</v>
      </c>
    </row>
    <row r="11139" spans="1:7" s="229" customFormat="1" ht="24" customHeight="1" x14ac:dyDescent="0.2">
      <c r="A11139" s="224" t="str">
        <f t="shared" si="3341"/>
        <v/>
      </c>
      <c r="B11139" s="222" t="str">
        <f t="shared" si="3342"/>
        <v/>
      </c>
      <c r="C11139" s="223"/>
      <c r="D11139" s="224" t="str">
        <f t="shared" si="3343"/>
        <v/>
      </c>
      <c r="E11139" s="225"/>
      <c r="F11139" s="226">
        <f t="shared" si="3344"/>
        <v>0</v>
      </c>
      <c r="G11139" s="286">
        <f t="shared" si="3345"/>
        <v>0</v>
      </c>
    </row>
    <row r="11140" spans="1:7" s="229" customFormat="1" ht="24" customHeight="1" x14ac:dyDescent="0.2">
      <c r="A11140" s="224" t="str">
        <f t="shared" si="3341"/>
        <v/>
      </c>
      <c r="B11140" s="222" t="str">
        <f t="shared" si="3342"/>
        <v/>
      </c>
      <c r="C11140" s="223"/>
      <c r="D11140" s="224" t="str">
        <f t="shared" si="3343"/>
        <v/>
      </c>
      <c r="E11140" s="225"/>
      <c r="F11140" s="226">
        <f t="shared" si="3344"/>
        <v>0</v>
      </c>
      <c r="G11140" s="286">
        <f t="shared" si="3345"/>
        <v>0</v>
      </c>
    </row>
    <row r="11141" spans="1:7" s="229" customFormat="1" ht="24" customHeight="1" x14ac:dyDescent="0.2">
      <c r="A11141" s="224" t="str">
        <f t="shared" si="3341"/>
        <v/>
      </c>
      <c r="B11141" s="222" t="str">
        <f t="shared" si="3342"/>
        <v/>
      </c>
      <c r="C11141" s="223"/>
      <c r="D11141" s="224" t="str">
        <f t="shared" si="3343"/>
        <v/>
      </c>
      <c r="E11141" s="225"/>
      <c r="F11141" s="226">
        <f t="shared" si="3344"/>
        <v>0</v>
      </c>
      <c r="G11141" s="286">
        <f t="shared" si="3345"/>
        <v>0</v>
      </c>
    </row>
    <row r="11142" spans="1:7" s="229" customFormat="1" ht="24" customHeight="1" x14ac:dyDescent="0.2">
      <c r="A11142" s="224" t="str">
        <f t="shared" si="3341"/>
        <v/>
      </c>
      <c r="B11142" s="222" t="str">
        <f t="shared" si="3342"/>
        <v/>
      </c>
      <c r="C11142" s="223"/>
      <c r="D11142" s="224" t="str">
        <f t="shared" si="3343"/>
        <v/>
      </c>
      <c r="E11142" s="225"/>
      <c r="F11142" s="226">
        <f t="shared" si="3344"/>
        <v>0</v>
      </c>
      <c r="G11142" s="286">
        <f t="shared" si="3345"/>
        <v>0</v>
      </c>
    </row>
    <row r="11143" spans="1:7" s="229" customFormat="1" ht="24" customHeight="1" x14ac:dyDescent="0.2">
      <c r="A11143" s="224" t="str">
        <f t="shared" si="3341"/>
        <v/>
      </c>
      <c r="B11143" s="222" t="str">
        <f t="shared" si="3342"/>
        <v/>
      </c>
      <c r="C11143" s="223"/>
      <c r="D11143" s="224" t="str">
        <f t="shared" si="3343"/>
        <v/>
      </c>
      <c r="E11143" s="225"/>
      <c r="F11143" s="226">
        <f t="shared" si="3344"/>
        <v>0</v>
      </c>
      <c r="G11143" s="286">
        <f t="shared" si="3345"/>
        <v>0</v>
      </c>
    </row>
    <row r="11144" spans="1:7" s="229" customFormat="1" ht="24" customHeight="1" x14ac:dyDescent="0.2">
      <c r="A11144" s="224" t="str">
        <f t="shared" si="3341"/>
        <v/>
      </c>
      <c r="B11144" s="222" t="str">
        <f t="shared" si="3342"/>
        <v/>
      </c>
      <c r="C11144" s="223"/>
      <c r="D11144" s="224" t="str">
        <f t="shared" si="3343"/>
        <v/>
      </c>
      <c r="E11144" s="225"/>
      <c r="F11144" s="226">
        <f t="shared" si="3344"/>
        <v>0</v>
      </c>
      <c r="G11144" s="286">
        <f t="shared" si="3345"/>
        <v>0</v>
      </c>
    </row>
    <row r="11145" spans="1:7" s="229" customFormat="1" ht="24" customHeight="1" x14ac:dyDescent="0.2">
      <c r="A11145" s="224" t="str">
        <f t="shared" si="3341"/>
        <v/>
      </c>
      <c r="B11145" s="222" t="str">
        <f t="shared" si="3342"/>
        <v/>
      </c>
      <c r="C11145" s="223"/>
      <c r="D11145" s="224" t="str">
        <f t="shared" si="3343"/>
        <v/>
      </c>
      <c r="E11145" s="225"/>
      <c r="F11145" s="226">
        <f t="shared" si="3344"/>
        <v>0</v>
      </c>
      <c r="G11145" s="286">
        <f t="shared" si="3345"/>
        <v>0</v>
      </c>
    </row>
    <row r="11146" spans="1:7" s="229" customFormat="1" ht="24" customHeight="1" x14ac:dyDescent="0.2">
      <c r="A11146" s="224" t="str">
        <f t="shared" si="3341"/>
        <v/>
      </c>
      <c r="B11146" s="222" t="str">
        <f t="shared" si="3342"/>
        <v/>
      </c>
      <c r="C11146" s="223"/>
      <c r="D11146" s="224" t="str">
        <f t="shared" si="3343"/>
        <v/>
      </c>
      <c r="E11146" s="225"/>
      <c r="F11146" s="226">
        <f t="shared" si="3344"/>
        <v>0</v>
      </c>
      <c r="G11146" s="286">
        <f t="shared" si="3345"/>
        <v>0</v>
      </c>
    </row>
    <row r="11147" spans="1:7" ht="24" customHeight="1" x14ac:dyDescent="0.2">
      <c r="A11147" s="290"/>
      <c r="B11147" s="97"/>
      <c r="D11147" s="97"/>
      <c r="E11147" s="98"/>
      <c r="F11147" s="273" t="s">
        <v>33</v>
      </c>
      <c r="G11147" s="288">
        <f>SUBTOTAL(9,G11138:G11146)</f>
        <v>0</v>
      </c>
    </row>
    <row r="11148" spans="1:7" ht="24" customHeight="1" x14ac:dyDescent="0.2">
      <c r="A11148" s="291"/>
      <c r="B11148" s="97"/>
      <c r="D11148" s="97"/>
      <c r="E11148" s="98"/>
      <c r="G11148" s="289"/>
    </row>
    <row r="11149" spans="1:7" ht="24" customHeight="1" x14ac:dyDescent="0.2">
      <c r="A11149" s="292" t="str">
        <f>B11107</f>
        <v/>
      </c>
      <c r="B11149" s="293" t="str">
        <f>C11107</f>
        <v/>
      </c>
      <c r="C11149" s="104"/>
      <c r="D11149" s="104" t="s">
        <v>34</v>
      </c>
      <c r="E11149" s="105"/>
      <c r="F11149" s="295" t="s">
        <v>35</v>
      </c>
      <c r="G11149" s="294">
        <f>SUBTOTAL(9,G11112:G11148)</f>
        <v>0</v>
      </c>
    </row>
    <row r="11151" spans="1:7" ht="24" customHeight="1" x14ac:dyDescent="0.2">
      <c r="A11151" s="274" t="s">
        <v>37</v>
      </c>
      <c r="B11151" s="275"/>
      <c r="C11151" s="275"/>
      <c r="D11151" s="275"/>
      <c r="E11151" s="275"/>
      <c r="F11151" s="275"/>
      <c r="G11151" s="276"/>
    </row>
    <row r="11152" spans="1:7" ht="24" customHeight="1" x14ac:dyDescent="0.2">
      <c r="A11152" s="277" t="s">
        <v>602</v>
      </c>
      <c r="B11152" s="93" t="str">
        <f>Comitente</f>
        <v>DIRECCION PROVINCIAL DE ESPACIOS VERDES</v>
      </c>
      <c r="C11152" s="89"/>
      <c r="D11152" s="94"/>
      <c r="E11152" s="94"/>
      <c r="F11152" s="95"/>
      <c r="G11152" s="278"/>
    </row>
    <row r="11153" spans="1:123" ht="24" customHeight="1" x14ac:dyDescent="0.2">
      <c r="A11153" s="277" t="s">
        <v>603</v>
      </c>
      <c r="B11153" s="93">
        <f>Contratista</f>
        <v>0</v>
      </c>
      <c r="C11153" s="90"/>
      <c r="D11153" s="90"/>
      <c r="E11153" s="90"/>
      <c r="F11153" s="96"/>
      <c r="G11153" s="279"/>
    </row>
    <row r="11154" spans="1:123" ht="24" customHeight="1" x14ac:dyDescent="0.2">
      <c r="A11154" s="277" t="s">
        <v>24</v>
      </c>
      <c r="B11154" s="93" t="str">
        <f>Obra</f>
        <v>EXTRACCION DE MANGRULLO EXISTENTE, PROVISION DE NUEVO MANGRULLO Y REFUNCIONALIZACION DE JUEGOS DE NIÑOS EN PARQUE DE MAYO</v>
      </c>
      <c r="C11154" s="90"/>
      <c r="D11154" s="90"/>
      <c r="E11154" s="90"/>
      <c r="F11154" s="96" t="s">
        <v>38</v>
      </c>
      <c r="G11154" s="280">
        <f>Fecha_Base</f>
        <v>44865</v>
      </c>
    </row>
    <row r="11155" spans="1:123" ht="24" customHeight="1" x14ac:dyDescent="0.2">
      <c r="A11155" s="281" t="s">
        <v>601</v>
      </c>
      <c r="B11155" s="91" t="str">
        <f>Ubicación</f>
        <v>CAPITAL</v>
      </c>
      <c r="C11155" s="91"/>
      <c r="D11155" s="97"/>
      <c r="E11155" s="98"/>
      <c r="G11155" s="282"/>
    </row>
    <row r="11156" spans="1:123" ht="24" customHeight="1" x14ac:dyDescent="0.2">
      <c r="A11156" s="281" t="s">
        <v>39</v>
      </c>
      <c r="B11156" s="100" t="str">
        <f>IFERROR(VALUE(LEFT(B11157,FIND(".",B11157)-1)),"")</f>
        <v/>
      </c>
      <c r="C11156" s="92" t="str">
        <f>IFERROR(VLOOKUP(B11156,Tabla_CyP,2,FALSE),"")</f>
        <v/>
      </c>
      <c r="E11156" s="98"/>
      <c r="G11156" s="282"/>
    </row>
    <row r="11157" spans="1:123" ht="24" customHeight="1" x14ac:dyDescent="0.2">
      <c r="A11157" s="281" t="s">
        <v>25</v>
      </c>
      <c r="B11157" s="101" t="str">
        <f>IFERROR(VLOOKUP(COUNTIF($A$1:A11157,"ANALISIS DE PRECIOS"),Tabla_NumeroItem,2,FALSE),"")</f>
        <v/>
      </c>
      <c r="C11157" s="92" t="str">
        <f>IFERROR(VLOOKUP(B11157,Tabla_CyP,2,FALSE),"")</f>
        <v/>
      </c>
      <c r="D11157" s="97"/>
      <c r="E11157" s="98"/>
      <c r="F11157" s="96" t="s">
        <v>26</v>
      </c>
      <c r="G11157" s="283" t="str">
        <f>IFERROR(VLOOKUP(B11157,Tabla_CyP,4,FALSE),"")</f>
        <v/>
      </c>
    </row>
    <row r="11158" spans="1:123" ht="24" customHeight="1" x14ac:dyDescent="0.2">
      <c r="A11158" s="281"/>
      <c r="B11158" s="91"/>
      <c r="D11158" s="97"/>
      <c r="E11158" s="98"/>
      <c r="G11158" s="282"/>
    </row>
    <row r="11159" spans="1:123" ht="24" customHeight="1" x14ac:dyDescent="0.2">
      <c r="A11159" s="334" t="s">
        <v>507</v>
      </c>
      <c r="B11159" s="335"/>
      <c r="C11159" s="336" t="s">
        <v>0</v>
      </c>
      <c r="D11159" s="336" t="s">
        <v>27</v>
      </c>
      <c r="E11159" s="338" t="s">
        <v>28</v>
      </c>
      <c r="F11159" s="340" t="s">
        <v>29</v>
      </c>
      <c r="G11159" s="340" t="s">
        <v>30</v>
      </c>
    </row>
    <row r="11160" spans="1:123" s="97" customFormat="1" ht="24" customHeight="1" x14ac:dyDescent="0.2">
      <c r="A11160" s="102" t="s">
        <v>508</v>
      </c>
      <c r="B11160" s="102" t="s">
        <v>509</v>
      </c>
      <c r="C11160" s="337"/>
      <c r="D11160" s="337"/>
      <c r="E11160" s="339"/>
      <c r="F11160" s="341"/>
      <c r="G11160" s="341"/>
      <c r="H11160" s="230"/>
      <c r="I11160" s="230"/>
      <c r="J11160" s="230"/>
      <c r="K11160" s="230"/>
      <c r="L11160" s="230"/>
      <c r="M11160" s="230"/>
      <c r="N11160" s="230"/>
      <c r="O11160" s="230"/>
      <c r="P11160" s="230"/>
      <c r="Q11160" s="230"/>
      <c r="R11160" s="230"/>
      <c r="S11160" s="230"/>
      <c r="T11160" s="230"/>
      <c r="U11160" s="230"/>
      <c r="V11160" s="230"/>
      <c r="W11160" s="230"/>
      <c r="X11160" s="230"/>
      <c r="Y11160" s="230"/>
      <c r="Z11160" s="230"/>
      <c r="AA11160" s="230"/>
      <c r="AB11160" s="230"/>
      <c r="AC11160" s="230"/>
      <c r="AD11160" s="230"/>
      <c r="AE11160" s="230"/>
      <c r="AF11160" s="230"/>
      <c r="AG11160" s="230"/>
      <c r="AH11160" s="230"/>
      <c r="AI11160" s="230"/>
      <c r="AJ11160" s="230"/>
      <c r="AK11160" s="230"/>
      <c r="AL11160" s="230"/>
      <c r="AM11160" s="230"/>
      <c r="AN11160" s="230"/>
      <c r="AO11160" s="230"/>
      <c r="AP11160" s="230"/>
      <c r="AQ11160" s="230"/>
      <c r="AR11160" s="230"/>
      <c r="AS11160" s="230"/>
      <c r="AT11160" s="230"/>
      <c r="AU11160" s="230"/>
      <c r="AV11160" s="230"/>
      <c r="AW11160" s="230"/>
      <c r="AX11160" s="230"/>
      <c r="AY11160" s="230"/>
      <c r="AZ11160" s="230"/>
      <c r="BA11160" s="230"/>
      <c r="BB11160" s="230"/>
      <c r="BC11160" s="230"/>
      <c r="BD11160" s="230"/>
      <c r="BE11160" s="230"/>
      <c r="BF11160" s="230"/>
      <c r="BG11160" s="230"/>
      <c r="BH11160" s="230"/>
      <c r="BI11160" s="230"/>
      <c r="BJ11160" s="230"/>
      <c r="BK11160" s="230"/>
      <c r="BL11160" s="230"/>
      <c r="BM11160" s="230"/>
      <c r="BN11160" s="230"/>
      <c r="BO11160" s="230"/>
      <c r="BP11160" s="230"/>
      <c r="BQ11160" s="230"/>
      <c r="BR11160" s="230"/>
      <c r="BS11160" s="230"/>
      <c r="BT11160" s="230"/>
      <c r="BU11160" s="230"/>
      <c r="BV11160" s="230"/>
      <c r="BW11160" s="230"/>
      <c r="BX11160" s="230"/>
      <c r="BY11160" s="230"/>
      <c r="BZ11160" s="230"/>
      <c r="CA11160" s="230"/>
      <c r="CB11160" s="230"/>
      <c r="CC11160" s="230"/>
      <c r="CD11160" s="230"/>
      <c r="CE11160" s="230"/>
      <c r="CF11160" s="230"/>
      <c r="CG11160" s="230"/>
      <c r="CH11160" s="230"/>
      <c r="CI11160" s="230"/>
      <c r="CJ11160" s="230"/>
      <c r="CK11160" s="230"/>
      <c r="CL11160" s="230"/>
      <c r="CM11160" s="230"/>
      <c r="CN11160" s="230"/>
      <c r="CO11160" s="230"/>
      <c r="CP11160" s="230"/>
      <c r="CQ11160" s="230"/>
      <c r="CR11160" s="230"/>
      <c r="CS11160" s="230"/>
      <c r="CT11160" s="230"/>
      <c r="CU11160" s="230"/>
      <c r="CV11160" s="230"/>
      <c r="CW11160" s="230"/>
      <c r="CX11160" s="230"/>
      <c r="CY11160" s="230"/>
      <c r="CZ11160" s="230"/>
      <c r="DA11160" s="230"/>
      <c r="DB11160" s="230"/>
      <c r="DC11160" s="230"/>
      <c r="DD11160" s="230"/>
      <c r="DE11160" s="230"/>
      <c r="DF11160" s="230"/>
      <c r="DG11160" s="230"/>
      <c r="DH11160" s="230"/>
      <c r="DI11160" s="230"/>
      <c r="DJ11160" s="230"/>
      <c r="DK11160" s="230"/>
      <c r="DL11160" s="230"/>
      <c r="DM11160" s="230"/>
      <c r="DN11160" s="230"/>
      <c r="DO11160" s="230"/>
      <c r="DP11160" s="230"/>
      <c r="DQ11160" s="230"/>
      <c r="DR11160" s="230"/>
      <c r="DS11160" s="230"/>
    </row>
    <row r="11161" spans="1:123" ht="24" customHeight="1" x14ac:dyDescent="0.2">
      <c r="A11161" s="284"/>
      <c r="B11161" s="103"/>
      <c r="C11161" s="143" t="s">
        <v>604</v>
      </c>
      <c r="D11161" s="104"/>
      <c r="E11161" s="105"/>
      <c r="F11161" s="106"/>
      <c r="G11161" s="285"/>
    </row>
    <row r="11162" spans="1:123" s="229" customFormat="1" ht="24" customHeight="1" x14ac:dyDescent="0.2">
      <c r="A11162" s="224" t="str">
        <f t="shared" ref="A11162:A11175" si="3346">IFERROR(VLOOKUP(C11162,Tabla_Insumos,4,FALSE),"")</f>
        <v/>
      </c>
      <c r="B11162" s="222" t="str">
        <f>IFERROR(VLOOKUP(C11162,Tabla_Insumos,5,FALSE),"")</f>
        <v/>
      </c>
      <c r="C11162" s="223"/>
      <c r="D11162" s="224" t="str">
        <f t="shared" ref="D11162:D11175" si="3347">IFERROR(VLOOKUP(C11162,Tabla_Insumos,2,FALSE),"")</f>
        <v/>
      </c>
      <c r="E11162" s="225"/>
      <c r="F11162" s="226">
        <f t="shared" ref="F11162:F11175" si="3348">IFERROR(VLOOKUP(C11162,Tabla_Insumos,3,FALSE),0)</f>
        <v>0</v>
      </c>
      <c r="G11162" s="286">
        <f>ROUND(E11162*F11162,2)</f>
        <v>0</v>
      </c>
    </row>
    <row r="11163" spans="1:123" s="229" customFormat="1" ht="24" customHeight="1" x14ac:dyDescent="0.2">
      <c r="A11163" s="224" t="str">
        <f t="shared" si="3346"/>
        <v/>
      </c>
      <c r="B11163" s="222" t="str">
        <f t="shared" ref="B11163:B11175" si="3349">IFERROR(VLOOKUP(C11163,Tabla_Insumos,5,FALSE),"")</f>
        <v/>
      </c>
      <c r="C11163" s="223"/>
      <c r="D11163" s="224" t="str">
        <f t="shared" si="3347"/>
        <v/>
      </c>
      <c r="E11163" s="225"/>
      <c r="F11163" s="226">
        <f t="shared" si="3348"/>
        <v>0</v>
      </c>
      <c r="G11163" s="286">
        <f t="shared" ref="G11163:G11175" si="3350">ROUND(E11163*F11163,2)</f>
        <v>0</v>
      </c>
    </row>
    <row r="11164" spans="1:123" s="229" customFormat="1" ht="24" customHeight="1" x14ac:dyDescent="0.2">
      <c r="A11164" s="224" t="str">
        <f t="shared" si="3346"/>
        <v/>
      </c>
      <c r="B11164" s="222" t="str">
        <f t="shared" si="3349"/>
        <v/>
      </c>
      <c r="C11164" s="223"/>
      <c r="D11164" s="224" t="str">
        <f t="shared" si="3347"/>
        <v/>
      </c>
      <c r="E11164" s="225"/>
      <c r="F11164" s="226">
        <f t="shared" si="3348"/>
        <v>0</v>
      </c>
      <c r="G11164" s="286">
        <f t="shared" si="3350"/>
        <v>0</v>
      </c>
    </row>
    <row r="11165" spans="1:123" s="229" customFormat="1" ht="24" customHeight="1" x14ac:dyDescent="0.2">
      <c r="A11165" s="224" t="str">
        <f t="shared" si="3346"/>
        <v/>
      </c>
      <c r="B11165" s="222" t="str">
        <f t="shared" si="3349"/>
        <v/>
      </c>
      <c r="C11165" s="223"/>
      <c r="D11165" s="224" t="str">
        <f t="shared" si="3347"/>
        <v/>
      </c>
      <c r="E11165" s="225"/>
      <c r="F11165" s="226">
        <f t="shared" si="3348"/>
        <v>0</v>
      </c>
      <c r="G11165" s="286">
        <f t="shared" si="3350"/>
        <v>0</v>
      </c>
    </row>
    <row r="11166" spans="1:123" s="229" customFormat="1" ht="24" customHeight="1" x14ac:dyDescent="0.2">
      <c r="A11166" s="224" t="str">
        <f t="shared" si="3346"/>
        <v/>
      </c>
      <c r="B11166" s="222" t="str">
        <f t="shared" si="3349"/>
        <v/>
      </c>
      <c r="C11166" s="223"/>
      <c r="D11166" s="224" t="str">
        <f t="shared" si="3347"/>
        <v/>
      </c>
      <c r="E11166" s="225"/>
      <c r="F11166" s="226">
        <f t="shared" si="3348"/>
        <v>0</v>
      </c>
      <c r="G11166" s="286">
        <f t="shared" si="3350"/>
        <v>0</v>
      </c>
    </row>
    <row r="11167" spans="1:123" s="229" customFormat="1" ht="24" customHeight="1" x14ac:dyDescent="0.2">
      <c r="A11167" s="224" t="str">
        <f t="shared" si="3346"/>
        <v/>
      </c>
      <c r="B11167" s="222" t="str">
        <f t="shared" si="3349"/>
        <v/>
      </c>
      <c r="C11167" s="223"/>
      <c r="D11167" s="224" t="str">
        <f t="shared" si="3347"/>
        <v/>
      </c>
      <c r="E11167" s="225"/>
      <c r="F11167" s="226">
        <f t="shared" si="3348"/>
        <v>0</v>
      </c>
      <c r="G11167" s="286">
        <f t="shared" si="3350"/>
        <v>0</v>
      </c>
    </row>
    <row r="11168" spans="1:123" s="229" customFormat="1" ht="24" customHeight="1" x14ac:dyDescent="0.2">
      <c r="A11168" s="224" t="str">
        <f t="shared" si="3346"/>
        <v/>
      </c>
      <c r="B11168" s="222" t="str">
        <f t="shared" si="3349"/>
        <v/>
      </c>
      <c r="C11168" s="223"/>
      <c r="D11168" s="224" t="str">
        <f t="shared" si="3347"/>
        <v/>
      </c>
      <c r="E11168" s="225"/>
      <c r="F11168" s="226">
        <f t="shared" si="3348"/>
        <v>0</v>
      </c>
      <c r="G11168" s="286">
        <f t="shared" si="3350"/>
        <v>0</v>
      </c>
    </row>
    <row r="11169" spans="1:7" s="229" customFormat="1" ht="24" customHeight="1" x14ac:dyDescent="0.2">
      <c r="A11169" s="224" t="str">
        <f t="shared" si="3346"/>
        <v/>
      </c>
      <c r="B11169" s="222" t="str">
        <f t="shared" si="3349"/>
        <v/>
      </c>
      <c r="C11169" s="223"/>
      <c r="D11169" s="224" t="str">
        <f t="shared" si="3347"/>
        <v/>
      </c>
      <c r="E11169" s="225"/>
      <c r="F11169" s="226">
        <f t="shared" si="3348"/>
        <v>0</v>
      </c>
      <c r="G11169" s="286">
        <f t="shared" si="3350"/>
        <v>0</v>
      </c>
    </row>
    <row r="11170" spans="1:7" s="229" customFormat="1" ht="24" customHeight="1" x14ac:dyDescent="0.2">
      <c r="A11170" s="224" t="str">
        <f t="shared" si="3346"/>
        <v/>
      </c>
      <c r="B11170" s="222" t="str">
        <f t="shared" si="3349"/>
        <v/>
      </c>
      <c r="C11170" s="223"/>
      <c r="D11170" s="224" t="str">
        <f t="shared" si="3347"/>
        <v/>
      </c>
      <c r="E11170" s="225"/>
      <c r="F11170" s="226">
        <f t="shared" si="3348"/>
        <v>0</v>
      </c>
      <c r="G11170" s="286">
        <f t="shared" si="3350"/>
        <v>0</v>
      </c>
    </row>
    <row r="11171" spans="1:7" s="229" customFormat="1" ht="24" customHeight="1" x14ac:dyDescent="0.2">
      <c r="A11171" s="224" t="str">
        <f t="shared" si="3346"/>
        <v/>
      </c>
      <c r="B11171" s="222" t="str">
        <f t="shared" si="3349"/>
        <v/>
      </c>
      <c r="C11171" s="223"/>
      <c r="D11171" s="224" t="str">
        <f t="shared" si="3347"/>
        <v/>
      </c>
      <c r="E11171" s="225"/>
      <c r="F11171" s="226">
        <f t="shared" si="3348"/>
        <v>0</v>
      </c>
      <c r="G11171" s="286">
        <f t="shared" si="3350"/>
        <v>0</v>
      </c>
    </row>
    <row r="11172" spans="1:7" s="229" customFormat="1" ht="24" customHeight="1" x14ac:dyDescent="0.2">
      <c r="A11172" s="224" t="str">
        <f t="shared" si="3346"/>
        <v/>
      </c>
      <c r="B11172" s="222" t="str">
        <f t="shared" si="3349"/>
        <v/>
      </c>
      <c r="C11172" s="223"/>
      <c r="D11172" s="224" t="str">
        <f t="shared" si="3347"/>
        <v/>
      </c>
      <c r="E11172" s="225"/>
      <c r="F11172" s="226">
        <f t="shared" si="3348"/>
        <v>0</v>
      </c>
      <c r="G11172" s="286">
        <f t="shared" si="3350"/>
        <v>0</v>
      </c>
    </row>
    <row r="11173" spans="1:7" s="229" customFormat="1" ht="24" customHeight="1" x14ac:dyDescent="0.2">
      <c r="A11173" s="224" t="str">
        <f t="shared" si="3346"/>
        <v/>
      </c>
      <c r="B11173" s="222" t="str">
        <f t="shared" si="3349"/>
        <v/>
      </c>
      <c r="C11173" s="223"/>
      <c r="D11173" s="224" t="str">
        <f t="shared" si="3347"/>
        <v/>
      </c>
      <c r="E11173" s="225"/>
      <c r="F11173" s="226">
        <f t="shared" si="3348"/>
        <v>0</v>
      </c>
      <c r="G11173" s="286">
        <f t="shared" si="3350"/>
        <v>0</v>
      </c>
    </row>
    <row r="11174" spans="1:7" s="229" customFormat="1" ht="24" customHeight="1" x14ac:dyDescent="0.2">
      <c r="A11174" s="224" t="str">
        <f t="shared" si="3346"/>
        <v/>
      </c>
      <c r="B11174" s="222" t="str">
        <f t="shared" si="3349"/>
        <v/>
      </c>
      <c r="C11174" s="223"/>
      <c r="D11174" s="224" t="str">
        <f t="shared" si="3347"/>
        <v/>
      </c>
      <c r="E11174" s="225"/>
      <c r="F11174" s="226">
        <f t="shared" si="3348"/>
        <v>0</v>
      </c>
      <c r="G11174" s="286">
        <f t="shared" si="3350"/>
        <v>0</v>
      </c>
    </row>
    <row r="11175" spans="1:7" s="229" customFormat="1" ht="24" customHeight="1" x14ac:dyDescent="0.2">
      <c r="A11175" s="224" t="str">
        <f t="shared" si="3346"/>
        <v/>
      </c>
      <c r="B11175" s="222" t="str">
        <f t="shared" si="3349"/>
        <v/>
      </c>
      <c r="C11175" s="223"/>
      <c r="D11175" s="224" t="str">
        <f t="shared" si="3347"/>
        <v/>
      </c>
      <c r="E11175" s="225"/>
      <c r="F11175" s="227">
        <f t="shared" si="3348"/>
        <v>0</v>
      </c>
      <c r="G11175" s="286">
        <f t="shared" si="3350"/>
        <v>0</v>
      </c>
    </row>
    <row r="11176" spans="1:7" ht="24" customHeight="1" x14ac:dyDescent="0.2">
      <c r="A11176" s="287"/>
      <c r="D11176" s="97"/>
      <c r="E11176" s="98"/>
      <c r="F11176" s="273" t="s">
        <v>31</v>
      </c>
      <c r="G11176" s="288">
        <f>SUBTOTAL(9,G11162:G11175)</f>
        <v>0</v>
      </c>
    </row>
    <row r="11177" spans="1:7" ht="24" customHeight="1" x14ac:dyDescent="0.2">
      <c r="A11177" s="287"/>
      <c r="C11177" s="107" t="s">
        <v>605</v>
      </c>
      <c r="D11177" s="97"/>
      <c r="E11177" s="98"/>
      <c r="G11177" s="289"/>
    </row>
    <row r="11178" spans="1:7" s="229" customFormat="1" ht="24" customHeight="1" x14ac:dyDescent="0.2">
      <c r="A11178" s="224" t="str">
        <f t="shared" ref="A11178:A11185" si="3351">IFERROR(VLOOKUP(C11178,Tabla_Insumos,4,FALSE),"")</f>
        <v/>
      </c>
      <c r="B11178" s="222">
        <f t="shared" ref="B11178:B11185" si="3352">IFERROR(VLOOKUP(A11178,Tabla_Indices,5,FALSE),"")</f>
        <v>0</v>
      </c>
      <c r="C11178" s="223"/>
      <c r="D11178" s="224" t="str">
        <f t="shared" ref="D11178:D11185" si="3353">IFERROR(VLOOKUP(C11178,Tabla_Insumos,2,FALSE),"")</f>
        <v/>
      </c>
      <c r="E11178" s="225"/>
      <c r="F11178" s="228">
        <f t="shared" ref="F11178:F11185" si="3354">IFERROR(VLOOKUP(C11178,Tabla_Insumos,3,FALSE),0)</f>
        <v>0</v>
      </c>
      <c r="G11178" s="286">
        <f>ROUND(E11178*F11178,2)</f>
        <v>0</v>
      </c>
    </row>
    <row r="11179" spans="1:7" s="229" customFormat="1" ht="24" customHeight="1" x14ac:dyDescent="0.2">
      <c r="A11179" s="224" t="str">
        <f t="shared" si="3351"/>
        <v/>
      </c>
      <c r="B11179" s="222">
        <f t="shared" si="3352"/>
        <v>0</v>
      </c>
      <c r="C11179" s="223"/>
      <c r="D11179" s="224" t="str">
        <f t="shared" si="3353"/>
        <v/>
      </c>
      <c r="E11179" s="225"/>
      <c r="F11179" s="228">
        <f t="shared" si="3354"/>
        <v>0</v>
      </c>
      <c r="G11179" s="286">
        <f>ROUND(E11179*F11179,2)</f>
        <v>0</v>
      </c>
    </row>
    <row r="11180" spans="1:7" s="229" customFormat="1" ht="24" customHeight="1" x14ac:dyDescent="0.2">
      <c r="A11180" s="224" t="str">
        <f t="shared" si="3351"/>
        <v/>
      </c>
      <c r="B11180" s="222">
        <f t="shared" si="3352"/>
        <v>0</v>
      </c>
      <c r="C11180" s="223"/>
      <c r="D11180" s="224" t="str">
        <f t="shared" si="3353"/>
        <v/>
      </c>
      <c r="E11180" s="225"/>
      <c r="F11180" s="228">
        <f t="shared" si="3354"/>
        <v>0</v>
      </c>
      <c r="G11180" s="286">
        <f t="shared" ref="G11180:G11185" si="3355">ROUND(E11180*F11180,2)</f>
        <v>0</v>
      </c>
    </row>
    <row r="11181" spans="1:7" s="229" customFormat="1" ht="24" customHeight="1" x14ac:dyDescent="0.2">
      <c r="A11181" s="224" t="str">
        <f t="shared" si="3351"/>
        <v/>
      </c>
      <c r="B11181" s="222">
        <f t="shared" si="3352"/>
        <v>0</v>
      </c>
      <c r="C11181" s="223"/>
      <c r="D11181" s="224" t="str">
        <f t="shared" si="3353"/>
        <v/>
      </c>
      <c r="E11181" s="225"/>
      <c r="F11181" s="228">
        <f t="shared" si="3354"/>
        <v>0</v>
      </c>
      <c r="G11181" s="286">
        <f t="shared" si="3355"/>
        <v>0</v>
      </c>
    </row>
    <row r="11182" spans="1:7" s="229" customFormat="1" ht="24" customHeight="1" x14ac:dyDescent="0.2">
      <c r="A11182" s="224" t="str">
        <f t="shared" si="3351"/>
        <v/>
      </c>
      <c r="B11182" s="222">
        <f t="shared" si="3352"/>
        <v>0</v>
      </c>
      <c r="C11182" s="223"/>
      <c r="D11182" s="224" t="str">
        <f t="shared" si="3353"/>
        <v/>
      </c>
      <c r="E11182" s="225"/>
      <c r="F11182" s="226">
        <f t="shared" si="3354"/>
        <v>0</v>
      </c>
      <c r="G11182" s="286">
        <f t="shared" si="3355"/>
        <v>0</v>
      </c>
    </row>
    <row r="11183" spans="1:7" s="229" customFormat="1" ht="24" customHeight="1" x14ac:dyDescent="0.2">
      <c r="A11183" s="224" t="str">
        <f t="shared" si="3351"/>
        <v/>
      </c>
      <c r="B11183" s="222">
        <f t="shared" si="3352"/>
        <v>0</v>
      </c>
      <c r="C11183" s="223"/>
      <c r="D11183" s="224" t="str">
        <f t="shared" si="3353"/>
        <v/>
      </c>
      <c r="E11183" s="225"/>
      <c r="F11183" s="226">
        <f t="shared" si="3354"/>
        <v>0</v>
      </c>
      <c r="G11183" s="286">
        <f t="shared" si="3355"/>
        <v>0</v>
      </c>
    </row>
    <row r="11184" spans="1:7" s="229" customFormat="1" ht="24" customHeight="1" x14ac:dyDescent="0.2">
      <c r="A11184" s="224" t="str">
        <f t="shared" si="3351"/>
        <v/>
      </c>
      <c r="B11184" s="222">
        <f t="shared" si="3352"/>
        <v>0</v>
      </c>
      <c r="C11184" s="223"/>
      <c r="D11184" s="224" t="str">
        <f t="shared" si="3353"/>
        <v/>
      </c>
      <c r="E11184" s="225"/>
      <c r="F11184" s="226">
        <f t="shared" si="3354"/>
        <v>0</v>
      </c>
      <c r="G11184" s="286">
        <f t="shared" si="3355"/>
        <v>0</v>
      </c>
    </row>
    <row r="11185" spans="1:7" s="229" customFormat="1" ht="24" customHeight="1" x14ac:dyDescent="0.2">
      <c r="A11185" s="224" t="str">
        <f t="shared" si="3351"/>
        <v/>
      </c>
      <c r="B11185" s="222">
        <f t="shared" si="3352"/>
        <v>0</v>
      </c>
      <c r="C11185" s="223"/>
      <c r="D11185" s="224" t="str">
        <f t="shared" si="3353"/>
        <v/>
      </c>
      <c r="E11185" s="225"/>
      <c r="F11185" s="226">
        <f t="shared" si="3354"/>
        <v>0</v>
      </c>
      <c r="G11185" s="286">
        <f t="shared" si="3355"/>
        <v>0</v>
      </c>
    </row>
    <row r="11186" spans="1:7" ht="24" customHeight="1" x14ac:dyDescent="0.2">
      <c r="A11186" s="287"/>
      <c r="D11186" s="97"/>
      <c r="E11186" s="98"/>
      <c r="F11186" s="273" t="s">
        <v>32</v>
      </c>
      <c r="G11186" s="288">
        <f>SUBTOTAL(9,G11178:G11185)</f>
        <v>0</v>
      </c>
    </row>
    <row r="11187" spans="1:7" ht="24" customHeight="1" x14ac:dyDescent="0.2">
      <c r="A11187" s="287"/>
      <c r="C11187" s="107" t="s">
        <v>606</v>
      </c>
      <c r="D11187" s="97"/>
      <c r="E11187" s="98"/>
      <c r="G11187" s="289"/>
    </row>
    <row r="11188" spans="1:7" s="229" customFormat="1" ht="24" customHeight="1" x14ac:dyDescent="0.2">
      <c r="A11188" s="224" t="str">
        <f t="shared" ref="A11188:A11196" si="3356">IFERROR(VLOOKUP(C11188,Tabla_Insumos,4,FALSE),"")</f>
        <v/>
      </c>
      <c r="B11188" s="222" t="str">
        <f t="shared" ref="B11188:B11196" si="3357">IFERROR(VLOOKUP(C11188,Tabla_Insumos,5,FALSE),"")</f>
        <v/>
      </c>
      <c r="C11188" s="223"/>
      <c r="D11188" s="224" t="str">
        <f t="shared" ref="D11188:D11196" si="3358">IFERROR(VLOOKUP(C11188,Tabla_Insumos,2,FALSE),"")</f>
        <v/>
      </c>
      <c r="E11188" s="225"/>
      <c r="F11188" s="226">
        <f t="shared" ref="F11188:F11196" si="3359">IFERROR(VLOOKUP(C11188,Tabla_Insumos,3,FALSE),0)</f>
        <v>0</v>
      </c>
      <c r="G11188" s="286">
        <f t="shared" ref="G11188:G11196" si="3360">ROUND(E11188*F11188,2)</f>
        <v>0</v>
      </c>
    </row>
    <row r="11189" spans="1:7" s="229" customFormat="1" ht="24" customHeight="1" x14ac:dyDescent="0.2">
      <c r="A11189" s="224" t="str">
        <f t="shared" si="3356"/>
        <v/>
      </c>
      <c r="B11189" s="222" t="str">
        <f t="shared" si="3357"/>
        <v/>
      </c>
      <c r="C11189" s="223"/>
      <c r="D11189" s="224" t="str">
        <f t="shared" si="3358"/>
        <v/>
      </c>
      <c r="E11189" s="225"/>
      <c r="F11189" s="226">
        <f t="shared" si="3359"/>
        <v>0</v>
      </c>
      <c r="G11189" s="286">
        <f t="shared" si="3360"/>
        <v>0</v>
      </c>
    </row>
    <row r="11190" spans="1:7" s="229" customFormat="1" ht="24" customHeight="1" x14ac:dyDescent="0.2">
      <c r="A11190" s="224" t="str">
        <f t="shared" si="3356"/>
        <v/>
      </c>
      <c r="B11190" s="222" t="str">
        <f t="shared" si="3357"/>
        <v/>
      </c>
      <c r="C11190" s="223"/>
      <c r="D11190" s="224" t="str">
        <f t="shared" si="3358"/>
        <v/>
      </c>
      <c r="E11190" s="225"/>
      <c r="F11190" s="226">
        <f t="shared" si="3359"/>
        <v>0</v>
      </c>
      <c r="G11190" s="286">
        <f t="shared" si="3360"/>
        <v>0</v>
      </c>
    </row>
    <row r="11191" spans="1:7" s="229" customFormat="1" ht="24" customHeight="1" x14ac:dyDescent="0.2">
      <c r="A11191" s="224" t="str">
        <f t="shared" si="3356"/>
        <v/>
      </c>
      <c r="B11191" s="222" t="str">
        <f t="shared" si="3357"/>
        <v/>
      </c>
      <c r="C11191" s="223"/>
      <c r="D11191" s="224" t="str">
        <f t="shared" si="3358"/>
        <v/>
      </c>
      <c r="E11191" s="225"/>
      <c r="F11191" s="226">
        <f t="shared" si="3359"/>
        <v>0</v>
      </c>
      <c r="G11191" s="286">
        <f t="shared" si="3360"/>
        <v>0</v>
      </c>
    </row>
    <row r="11192" spans="1:7" s="229" customFormat="1" ht="24" customHeight="1" x14ac:dyDescent="0.2">
      <c r="A11192" s="224" t="str">
        <f t="shared" si="3356"/>
        <v/>
      </c>
      <c r="B11192" s="222" t="str">
        <f t="shared" si="3357"/>
        <v/>
      </c>
      <c r="C11192" s="223"/>
      <c r="D11192" s="224" t="str">
        <f t="shared" si="3358"/>
        <v/>
      </c>
      <c r="E11192" s="225"/>
      <c r="F11192" s="226">
        <f t="shared" si="3359"/>
        <v>0</v>
      </c>
      <c r="G11192" s="286">
        <f t="shared" si="3360"/>
        <v>0</v>
      </c>
    </row>
    <row r="11193" spans="1:7" s="229" customFormat="1" ht="24" customHeight="1" x14ac:dyDescent="0.2">
      <c r="A11193" s="224" t="str">
        <f t="shared" si="3356"/>
        <v/>
      </c>
      <c r="B11193" s="222" t="str">
        <f t="shared" si="3357"/>
        <v/>
      </c>
      <c r="C11193" s="223"/>
      <c r="D11193" s="224" t="str">
        <f t="shared" si="3358"/>
        <v/>
      </c>
      <c r="E11193" s="225"/>
      <c r="F11193" s="226">
        <f t="shared" si="3359"/>
        <v>0</v>
      </c>
      <c r="G11193" s="286">
        <f t="shared" si="3360"/>
        <v>0</v>
      </c>
    </row>
    <row r="11194" spans="1:7" s="229" customFormat="1" ht="24" customHeight="1" x14ac:dyDescent="0.2">
      <c r="A11194" s="224" t="str">
        <f t="shared" si="3356"/>
        <v/>
      </c>
      <c r="B11194" s="222" t="str">
        <f t="shared" si="3357"/>
        <v/>
      </c>
      <c r="C11194" s="223"/>
      <c r="D11194" s="224" t="str">
        <f t="shared" si="3358"/>
        <v/>
      </c>
      <c r="E11194" s="225"/>
      <c r="F11194" s="226">
        <f t="shared" si="3359"/>
        <v>0</v>
      </c>
      <c r="G11194" s="286">
        <f t="shared" si="3360"/>
        <v>0</v>
      </c>
    </row>
    <row r="11195" spans="1:7" s="229" customFormat="1" ht="24" customHeight="1" x14ac:dyDescent="0.2">
      <c r="A11195" s="224" t="str">
        <f t="shared" si="3356"/>
        <v/>
      </c>
      <c r="B11195" s="222" t="str">
        <f t="shared" si="3357"/>
        <v/>
      </c>
      <c r="C11195" s="223"/>
      <c r="D11195" s="224" t="str">
        <f t="shared" si="3358"/>
        <v/>
      </c>
      <c r="E11195" s="225"/>
      <c r="F11195" s="226">
        <f t="shared" si="3359"/>
        <v>0</v>
      </c>
      <c r="G11195" s="286">
        <f t="shared" si="3360"/>
        <v>0</v>
      </c>
    </row>
    <row r="11196" spans="1:7" s="229" customFormat="1" ht="24" customHeight="1" x14ac:dyDescent="0.2">
      <c r="A11196" s="224" t="str">
        <f t="shared" si="3356"/>
        <v/>
      </c>
      <c r="B11196" s="222" t="str">
        <f t="shared" si="3357"/>
        <v/>
      </c>
      <c r="C11196" s="223"/>
      <c r="D11196" s="224" t="str">
        <f t="shared" si="3358"/>
        <v/>
      </c>
      <c r="E11196" s="225"/>
      <c r="F11196" s="226">
        <f t="shared" si="3359"/>
        <v>0</v>
      </c>
      <c r="G11196" s="286">
        <f t="shared" si="3360"/>
        <v>0</v>
      </c>
    </row>
    <row r="11197" spans="1:7" ht="24" customHeight="1" x14ac:dyDescent="0.2">
      <c r="A11197" s="290"/>
      <c r="B11197" s="97"/>
      <c r="D11197" s="97"/>
      <c r="E11197" s="98"/>
      <c r="F11197" s="273" t="s">
        <v>33</v>
      </c>
      <c r="G11197" s="288">
        <f>SUBTOTAL(9,G11188:G11196)</f>
        <v>0</v>
      </c>
    </row>
    <row r="11198" spans="1:7" ht="24" customHeight="1" x14ac:dyDescent="0.2">
      <c r="A11198" s="291"/>
      <c r="B11198" s="97"/>
      <c r="D11198" s="97"/>
      <c r="E11198" s="98"/>
      <c r="G11198" s="289"/>
    </row>
    <row r="11199" spans="1:7" ht="24" customHeight="1" x14ac:dyDescent="0.2">
      <c r="A11199" s="292" t="str">
        <f>B11157</f>
        <v/>
      </c>
      <c r="B11199" s="293" t="str">
        <f>C11157</f>
        <v/>
      </c>
      <c r="C11199" s="104"/>
      <c r="D11199" s="104" t="s">
        <v>34</v>
      </c>
      <c r="E11199" s="105"/>
      <c r="F11199" s="295" t="s">
        <v>35</v>
      </c>
      <c r="G11199" s="294">
        <f>SUBTOTAL(9,G11162:G11198)</f>
        <v>0</v>
      </c>
    </row>
    <row r="11201" spans="1:123" ht="24" customHeight="1" x14ac:dyDescent="0.2">
      <c r="A11201" s="274" t="s">
        <v>37</v>
      </c>
      <c r="B11201" s="275"/>
      <c r="C11201" s="275"/>
      <c r="D11201" s="275"/>
      <c r="E11201" s="275"/>
      <c r="F11201" s="275"/>
      <c r="G11201" s="276"/>
    </row>
    <row r="11202" spans="1:123" ht="24" customHeight="1" x14ac:dyDescent="0.2">
      <c r="A11202" s="277" t="s">
        <v>602</v>
      </c>
      <c r="B11202" s="93" t="str">
        <f>Comitente</f>
        <v>DIRECCION PROVINCIAL DE ESPACIOS VERDES</v>
      </c>
      <c r="C11202" s="89"/>
      <c r="D11202" s="94"/>
      <c r="E11202" s="94"/>
      <c r="F11202" s="95"/>
      <c r="G11202" s="278"/>
    </row>
    <row r="11203" spans="1:123" ht="24" customHeight="1" x14ac:dyDescent="0.2">
      <c r="A11203" s="277" t="s">
        <v>603</v>
      </c>
      <c r="B11203" s="93">
        <f>Contratista</f>
        <v>0</v>
      </c>
      <c r="C11203" s="90"/>
      <c r="D11203" s="90"/>
      <c r="E11203" s="90"/>
      <c r="F11203" s="96"/>
      <c r="G11203" s="279"/>
    </row>
    <row r="11204" spans="1:123" ht="24" customHeight="1" x14ac:dyDescent="0.2">
      <c r="A11204" s="277" t="s">
        <v>24</v>
      </c>
      <c r="B11204" s="93" t="str">
        <f>Obra</f>
        <v>EXTRACCION DE MANGRULLO EXISTENTE, PROVISION DE NUEVO MANGRULLO Y REFUNCIONALIZACION DE JUEGOS DE NIÑOS EN PARQUE DE MAYO</v>
      </c>
      <c r="C11204" s="90"/>
      <c r="D11204" s="90"/>
      <c r="E11204" s="90"/>
      <c r="F11204" s="96" t="s">
        <v>38</v>
      </c>
      <c r="G11204" s="280">
        <f>Fecha_Base</f>
        <v>44865</v>
      </c>
    </row>
    <row r="11205" spans="1:123" ht="24" customHeight="1" x14ac:dyDescent="0.2">
      <c r="A11205" s="281" t="s">
        <v>601</v>
      </c>
      <c r="B11205" s="91" t="str">
        <f>Ubicación</f>
        <v>CAPITAL</v>
      </c>
      <c r="C11205" s="91"/>
      <c r="D11205" s="97"/>
      <c r="E11205" s="98"/>
      <c r="G11205" s="282"/>
    </row>
    <row r="11206" spans="1:123" ht="24" customHeight="1" x14ac:dyDescent="0.2">
      <c r="A11206" s="281" t="s">
        <v>39</v>
      </c>
      <c r="B11206" s="100" t="str">
        <f>IFERROR(VALUE(LEFT(B11207,FIND(".",B11207)-1)),"")</f>
        <v/>
      </c>
      <c r="C11206" s="92" t="str">
        <f>IFERROR(VLOOKUP(B11206,Tabla_CyP,2,FALSE),"")</f>
        <v/>
      </c>
      <c r="E11206" s="98"/>
      <c r="G11206" s="282"/>
    </row>
    <row r="11207" spans="1:123" ht="24" customHeight="1" x14ac:dyDescent="0.2">
      <c r="A11207" s="281" t="s">
        <v>25</v>
      </c>
      <c r="B11207" s="101" t="str">
        <f>IFERROR(VLOOKUP(COUNTIF($A$1:A11207,"ANALISIS DE PRECIOS"),Tabla_NumeroItem,2,FALSE),"")</f>
        <v/>
      </c>
      <c r="C11207" s="92" t="str">
        <f>IFERROR(VLOOKUP(B11207,Tabla_CyP,2,FALSE),"")</f>
        <v/>
      </c>
      <c r="D11207" s="97"/>
      <c r="E11207" s="98"/>
      <c r="F11207" s="96" t="s">
        <v>26</v>
      </c>
      <c r="G11207" s="283" t="str">
        <f>IFERROR(VLOOKUP(B11207,Tabla_CyP,4,FALSE),"")</f>
        <v/>
      </c>
    </row>
    <row r="11208" spans="1:123" ht="24" customHeight="1" x14ac:dyDescent="0.2">
      <c r="A11208" s="281"/>
      <c r="B11208" s="91"/>
      <c r="D11208" s="97"/>
      <c r="E11208" s="98"/>
      <c r="G11208" s="282"/>
    </row>
    <row r="11209" spans="1:123" ht="24" customHeight="1" x14ac:dyDescent="0.2">
      <c r="A11209" s="334" t="s">
        <v>507</v>
      </c>
      <c r="B11209" s="335"/>
      <c r="C11209" s="336" t="s">
        <v>0</v>
      </c>
      <c r="D11209" s="336" t="s">
        <v>27</v>
      </c>
      <c r="E11209" s="338" t="s">
        <v>28</v>
      </c>
      <c r="F11209" s="340" t="s">
        <v>29</v>
      </c>
      <c r="G11209" s="340" t="s">
        <v>30</v>
      </c>
    </row>
    <row r="11210" spans="1:123" s="97" customFormat="1" ht="24" customHeight="1" x14ac:dyDescent="0.2">
      <c r="A11210" s="102" t="s">
        <v>508</v>
      </c>
      <c r="B11210" s="102" t="s">
        <v>509</v>
      </c>
      <c r="C11210" s="337"/>
      <c r="D11210" s="337"/>
      <c r="E11210" s="339"/>
      <c r="F11210" s="341"/>
      <c r="G11210" s="341"/>
      <c r="H11210" s="230"/>
      <c r="I11210" s="230"/>
      <c r="J11210" s="230"/>
      <c r="K11210" s="230"/>
      <c r="L11210" s="230"/>
      <c r="M11210" s="230"/>
      <c r="N11210" s="230"/>
      <c r="O11210" s="230"/>
      <c r="P11210" s="230"/>
      <c r="Q11210" s="230"/>
      <c r="R11210" s="230"/>
      <c r="S11210" s="230"/>
      <c r="T11210" s="230"/>
      <c r="U11210" s="230"/>
      <c r="V11210" s="230"/>
      <c r="W11210" s="230"/>
      <c r="X11210" s="230"/>
      <c r="Y11210" s="230"/>
      <c r="Z11210" s="230"/>
      <c r="AA11210" s="230"/>
      <c r="AB11210" s="230"/>
      <c r="AC11210" s="230"/>
      <c r="AD11210" s="230"/>
      <c r="AE11210" s="230"/>
      <c r="AF11210" s="230"/>
      <c r="AG11210" s="230"/>
      <c r="AH11210" s="230"/>
      <c r="AI11210" s="230"/>
      <c r="AJ11210" s="230"/>
      <c r="AK11210" s="230"/>
      <c r="AL11210" s="230"/>
      <c r="AM11210" s="230"/>
      <c r="AN11210" s="230"/>
      <c r="AO11210" s="230"/>
      <c r="AP11210" s="230"/>
      <c r="AQ11210" s="230"/>
      <c r="AR11210" s="230"/>
      <c r="AS11210" s="230"/>
      <c r="AT11210" s="230"/>
      <c r="AU11210" s="230"/>
      <c r="AV11210" s="230"/>
      <c r="AW11210" s="230"/>
      <c r="AX11210" s="230"/>
      <c r="AY11210" s="230"/>
      <c r="AZ11210" s="230"/>
      <c r="BA11210" s="230"/>
      <c r="BB11210" s="230"/>
      <c r="BC11210" s="230"/>
      <c r="BD11210" s="230"/>
      <c r="BE11210" s="230"/>
      <c r="BF11210" s="230"/>
      <c r="BG11210" s="230"/>
      <c r="BH11210" s="230"/>
      <c r="BI11210" s="230"/>
      <c r="BJ11210" s="230"/>
      <c r="BK11210" s="230"/>
      <c r="BL11210" s="230"/>
      <c r="BM11210" s="230"/>
      <c r="BN11210" s="230"/>
      <c r="BO11210" s="230"/>
      <c r="BP11210" s="230"/>
      <c r="BQ11210" s="230"/>
      <c r="BR11210" s="230"/>
      <c r="BS11210" s="230"/>
      <c r="BT11210" s="230"/>
      <c r="BU11210" s="230"/>
      <c r="BV11210" s="230"/>
      <c r="BW11210" s="230"/>
      <c r="BX11210" s="230"/>
      <c r="BY11210" s="230"/>
      <c r="BZ11210" s="230"/>
      <c r="CA11210" s="230"/>
      <c r="CB11210" s="230"/>
      <c r="CC11210" s="230"/>
      <c r="CD11210" s="230"/>
      <c r="CE11210" s="230"/>
      <c r="CF11210" s="230"/>
      <c r="CG11210" s="230"/>
      <c r="CH11210" s="230"/>
      <c r="CI11210" s="230"/>
      <c r="CJ11210" s="230"/>
      <c r="CK11210" s="230"/>
      <c r="CL11210" s="230"/>
      <c r="CM11210" s="230"/>
      <c r="CN11210" s="230"/>
      <c r="CO11210" s="230"/>
      <c r="CP11210" s="230"/>
      <c r="CQ11210" s="230"/>
      <c r="CR11210" s="230"/>
      <c r="CS11210" s="230"/>
      <c r="CT11210" s="230"/>
      <c r="CU11210" s="230"/>
      <c r="CV11210" s="230"/>
      <c r="CW11210" s="230"/>
      <c r="CX11210" s="230"/>
      <c r="CY11210" s="230"/>
      <c r="CZ11210" s="230"/>
      <c r="DA11210" s="230"/>
      <c r="DB11210" s="230"/>
      <c r="DC11210" s="230"/>
      <c r="DD11210" s="230"/>
      <c r="DE11210" s="230"/>
      <c r="DF11210" s="230"/>
      <c r="DG11210" s="230"/>
      <c r="DH11210" s="230"/>
      <c r="DI11210" s="230"/>
      <c r="DJ11210" s="230"/>
      <c r="DK11210" s="230"/>
      <c r="DL11210" s="230"/>
      <c r="DM11210" s="230"/>
      <c r="DN11210" s="230"/>
      <c r="DO11210" s="230"/>
      <c r="DP11210" s="230"/>
      <c r="DQ11210" s="230"/>
      <c r="DR11210" s="230"/>
      <c r="DS11210" s="230"/>
    </row>
    <row r="11211" spans="1:123" ht="24" customHeight="1" x14ac:dyDescent="0.2">
      <c r="A11211" s="284"/>
      <c r="B11211" s="103"/>
      <c r="C11211" s="143" t="s">
        <v>604</v>
      </c>
      <c r="D11211" s="104"/>
      <c r="E11211" s="105"/>
      <c r="F11211" s="106"/>
      <c r="G11211" s="285"/>
    </row>
    <row r="11212" spans="1:123" s="229" customFormat="1" ht="24" customHeight="1" x14ac:dyDescent="0.2">
      <c r="A11212" s="224" t="str">
        <f t="shared" ref="A11212:A11225" si="3361">IFERROR(VLOOKUP(C11212,Tabla_Insumos,4,FALSE),"")</f>
        <v/>
      </c>
      <c r="B11212" s="222" t="str">
        <f>IFERROR(VLOOKUP(C11212,Tabla_Insumos,5,FALSE),"")</f>
        <v/>
      </c>
      <c r="C11212" s="223"/>
      <c r="D11212" s="224" t="str">
        <f t="shared" ref="D11212:D11225" si="3362">IFERROR(VLOOKUP(C11212,Tabla_Insumos,2,FALSE),"")</f>
        <v/>
      </c>
      <c r="E11212" s="225"/>
      <c r="F11212" s="226">
        <f t="shared" ref="F11212:F11225" si="3363">IFERROR(VLOOKUP(C11212,Tabla_Insumos,3,FALSE),0)</f>
        <v>0</v>
      </c>
      <c r="G11212" s="286">
        <f>ROUND(E11212*F11212,2)</f>
        <v>0</v>
      </c>
    </row>
    <row r="11213" spans="1:123" s="229" customFormat="1" ht="24" customHeight="1" x14ac:dyDescent="0.2">
      <c r="A11213" s="224" t="str">
        <f t="shared" si="3361"/>
        <v/>
      </c>
      <c r="B11213" s="222" t="str">
        <f t="shared" ref="B11213:B11225" si="3364">IFERROR(VLOOKUP(C11213,Tabla_Insumos,5,FALSE),"")</f>
        <v/>
      </c>
      <c r="C11213" s="223"/>
      <c r="D11213" s="224" t="str">
        <f t="shared" si="3362"/>
        <v/>
      </c>
      <c r="E11213" s="225"/>
      <c r="F11213" s="226">
        <f t="shared" si="3363"/>
        <v>0</v>
      </c>
      <c r="G11213" s="286">
        <f t="shared" ref="G11213:G11225" si="3365">ROUND(E11213*F11213,2)</f>
        <v>0</v>
      </c>
    </row>
    <row r="11214" spans="1:123" s="229" customFormat="1" ht="24" customHeight="1" x14ac:dyDescent="0.2">
      <c r="A11214" s="224" t="str">
        <f t="shared" si="3361"/>
        <v/>
      </c>
      <c r="B11214" s="222" t="str">
        <f t="shared" si="3364"/>
        <v/>
      </c>
      <c r="C11214" s="223"/>
      <c r="D11214" s="224" t="str">
        <f t="shared" si="3362"/>
        <v/>
      </c>
      <c r="E11214" s="225"/>
      <c r="F11214" s="226">
        <f t="shared" si="3363"/>
        <v>0</v>
      </c>
      <c r="G11214" s="286">
        <f t="shared" si="3365"/>
        <v>0</v>
      </c>
    </row>
    <row r="11215" spans="1:123" s="229" customFormat="1" ht="24" customHeight="1" x14ac:dyDescent="0.2">
      <c r="A11215" s="224" t="str">
        <f t="shared" si="3361"/>
        <v/>
      </c>
      <c r="B11215" s="222" t="str">
        <f t="shared" si="3364"/>
        <v/>
      </c>
      <c r="C11215" s="223"/>
      <c r="D11215" s="224" t="str">
        <f t="shared" si="3362"/>
        <v/>
      </c>
      <c r="E11215" s="225"/>
      <c r="F11215" s="226">
        <f t="shared" si="3363"/>
        <v>0</v>
      </c>
      <c r="G11215" s="286">
        <f t="shared" si="3365"/>
        <v>0</v>
      </c>
    </row>
    <row r="11216" spans="1:123" s="229" customFormat="1" ht="24" customHeight="1" x14ac:dyDescent="0.2">
      <c r="A11216" s="224" t="str">
        <f t="shared" si="3361"/>
        <v/>
      </c>
      <c r="B11216" s="222" t="str">
        <f t="shared" si="3364"/>
        <v/>
      </c>
      <c r="C11216" s="223"/>
      <c r="D11216" s="224" t="str">
        <f t="shared" si="3362"/>
        <v/>
      </c>
      <c r="E11216" s="225"/>
      <c r="F11216" s="226">
        <f t="shared" si="3363"/>
        <v>0</v>
      </c>
      <c r="G11216" s="286">
        <f t="shared" si="3365"/>
        <v>0</v>
      </c>
    </row>
    <row r="11217" spans="1:7" s="229" customFormat="1" ht="24" customHeight="1" x14ac:dyDescent="0.2">
      <c r="A11217" s="224" t="str">
        <f t="shared" si="3361"/>
        <v/>
      </c>
      <c r="B11217" s="222" t="str">
        <f t="shared" si="3364"/>
        <v/>
      </c>
      <c r="C11217" s="223"/>
      <c r="D11217" s="224" t="str">
        <f t="shared" si="3362"/>
        <v/>
      </c>
      <c r="E11217" s="225"/>
      <c r="F11217" s="226">
        <f t="shared" si="3363"/>
        <v>0</v>
      </c>
      <c r="G11217" s="286">
        <f t="shared" si="3365"/>
        <v>0</v>
      </c>
    </row>
    <row r="11218" spans="1:7" s="229" customFormat="1" ht="24" customHeight="1" x14ac:dyDescent="0.2">
      <c r="A11218" s="224" t="str">
        <f t="shared" si="3361"/>
        <v/>
      </c>
      <c r="B11218" s="222" t="str">
        <f t="shared" si="3364"/>
        <v/>
      </c>
      <c r="C11218" s="223"/>
      <c r="D11218" s="224" t="str">
        <f t="shared" si="3362"/>
        <v/>
      </c>
      <c r="E11218" s="225"/>
      <c r="F11218" s="226">
        <f t="shared" si="3363"/>
        <v>0</v>
      </c>
      <c r="G11218" s="286">
        <f t="shared" si="3365"/>
        <v>0</v>
      </c>
    </row>
    <row r="11219" spans="1:7" s="229" customFormat="1" ht="24" customHeight="1" x14ac:dyDescent="0.2">
      <c r="A11219" s="224" t="str">
        <f t="shared" si="3361"/>
        <v/>
      </c>
      <c r="B11219" s="222" t="str">
        <f t="shared" si="3364"/>
        <v/>
      </c>
      <c r="C11219" s="223"/>
      <c r="D11219" s="224" t="str">
        <f t="shared" si="3362"/>
        <v/>
      </c>
      <c r="E11219" s="225"/>
      <c r="F11219" s="226">
        <f t="shared" si="3363"/>
        <v>0</v>
      </c>
      <c r="G11219" s="286">
        <f t="shared" si="3365"/>
        <v>0</v>
      </c>
    </row>
    <row r="11220" spans="1:7" s="229" customFormat="1" ht="24" customHeight="1" x14ac:dyDescent="0.2">
      <c r="A11220" s="224" t="str">
        <f t="shared" si="3361"/>
        <v/>
      </c>
      <c r="B11220" s="222" t="str">
        <f t="shared" si="3364"/>
        <v/>
      </c>
      <c r="C11220" s="223"/>
      <c r="D11220" s="224" t="str">
        <f t="shared" si="3362"/>
        <v/>
      </c>
      <c r="E11220" s="225"/>
      <c r="F11220" s="226">
        <f t="shared" si="3363"/>
        <v>0</v>
      </c>
      <c r="G11220" s="286">
        <f t="shared" si="3365"/>
        <v>0</v>
      </c>
    </row>
    <row r="11221" spans="1:7" s="229" customFormat="1" ht="24" customHeight="1" x14ac:dyDescent="0.2">
      <c r="A11221" s="224" t="str">
        <f t="shared" si="3361"/>
        <v/>
      </c>
      <c r="B11221" s="222" t="str">
        <f t="shared" si="3364"/>
        <v/>
      </c>
      <c r="C11221" s="223"/>
      <c r="D11221" s="224" t="str">
        <f t="shared" si="3362"/>
        <v/>
      </c>
      <c r="E11221" s="225"/>
      <c r="F11221" s="226">
        <f t="shared" si="3363"/>
        <v>0</v>
      </c>
      <c r="G11221" s="286">
        <f t="shared" si="3365"/>
        <v>0</v>
      </c>
    </row>
    <row r="11222" spans="1:7" s="229" customFormat="1" ht="24" customHeight="1" x14ac:dyDescent="0.2">
      <c r="A11222" s="224" t="str">
        <f t="shared" si="3361"/>
        <v/>
      </c>
      <c r="B11222" s="222" t="str">
        <f t="shared" si="3364"/>
        <v/>
      </c>
      <c r="C11222" s="223"/>
      <c r="D11222" s="224" t="str">
        <f t="shared" si="3362"/>
        <v/>
      </c>
      <c r="E11222" s="225"/>
      <c r="F11222" s="226">
        <f t="shared" si="3363"/>
        <v>0</v>
      </c>
      <c r="G11222" s="286">
        <f t="shared" si="3365"/>
        <v>0</v>
      </c>
    </row>
    <row r="11223" spans="1:7" s="229" customFormat="1" ht="24" customHeight="1" x14ac:dyDescent="0.2">
      <c r="A11223" s="224" t="str">
        <f t="shared" si="3361"/>
        <v/>
      </c>
      <c r="B11223" s="222" t="str">
        <f t="shared" si="3364"/>
        <v/>
      </c>
      <c r="C11223" s="223"/>
      <c r="D11223" s="224" t="str">
        <f t="shared" si="3362"/>
        <v/>
      </c>
      <c r="E11223" s="225"/>
      <c r="F11223" s="226">
        <f t="shared" si="3363"/>
        <v>0</v>
      </c>
      <c r="G11223" s="286">
        <f t="shared" si="3365"/>
        <v>0</v>
      </c>
    </row>
    <row r="11224" spans="1:7" s="229" customFormat="1" ht="24" customHeight="1" x14ac:dyDescent="0.2">
      <c r="A11224" s="224" t="str">
        <f t="shared" si="3361"/>
        <v/>
      </c>
      <c r="B11224" s="222" t="str">
        <f t="shared" si="3364"/>
        <v/>
      </c>
      <c r="C11224" s="223"/>
      <c r="D11224" s="224" t="str">
        <f t="shared" si="3362"/>
        <v/>
      </c>
      <c r="E11224" s="225"/>
      <c r="F11224" s="226">
        <f t="shared" si="3363"/>
        <v>0</v>
      </c>
      <c r="G11224" s="286">
        <f t="shared" si="3365"/>
        <v>0</v>
      </c>
    </row>
    <row r="11225" spans="1:7" s="229" customFormat="1" ht="24" customHeight="1" x14ac:dyDescent="0.2">
      <c r="A11225" s="224" t="str">
        <f t="shared" si="3361"/>
        <v/>
      </c>
      <c r="B11225" s="222" t="str">
        <f t="shared" si="3364"/>
        <v/>
      </c>
      <c r="C11225" s="223"/>
      <c r="D11225" s="224" t="str">
        <f t="shared" si="3362"/>
        <v/>
      </c>
      <c r="E11225" s="225"/>
      <c r="F11225" s="227">
        <f t="shared" si="3363"/>
        <v>0</v>
      </c>
      <c r="G11225" s="286">
        <f t="shared" si="3365"/>
        <v>0</v>
      </c>
    </row>
    <row r="11226" spans="1:7" ht="24" customHeight="1" x14ac:dyDescent="0.2">
      <c r="A11226" s="287"/>
      <c r="D11226" s="97"/>
      <c r="E11226" s="98"/>
      <c r="F11226" s="273" t="s">
        <v>31</v>
      </c>
      <c r="G11226" s="288">
        <f>SUBTOTAL(9,G11212:G11225)</f>
        <v>0</v>
      </c>
    </row>
    <row r="11227" spans="1:7" ht="24" customHeight="1" x14ac:dyDescent="0.2">
      <c r="A11227" s="287"/>
      <c r="C11227" s="107" t="s">
        <v>605</v>
      </c>
      <c r="D11227" s="97"/>
      <c r="E11227" s="98"/>
      <c r="G11227" s="289"/>
    </row>
    <row r="11228" spans="1:7" s="229" customFormat="1" ht="24" customHeight="1" x14ac:dyDescent="0.2">
      <c r="A11228" s="224" t="str">
        <f t="shared" ref="A11228:A11235" si="3366">IFERROR(VLOOKUP(C11228,Tabla_Insumos,4,FALSE),"")</f>
        <v/>
      </c>
      <c r="B11228" s="222">
        <f t="shared" ref="B11228:B11235" si="3367">IFERROR(VLOOKUP(A11228,Tabla_Indices,5,FALSE),"")</f>
        <v>0</v>
      </c>
      <c r="C11228" s="223"/>
      <c r="D11228" s="224" t="str">
        <f t="shared" ref="D11228:D11235" si="3368">IFERROR(VLOOKUP(C11228,Tabla_Insumos,2,FALSE),"")</f>
        <v/>
      </c>
      <c r="E11228" s="225"/>
      <c r="F11228" s="228">
        <f t="shared" ref="F11228:F11235" si="3369">IFERROR(VLOOKUP(C11228,Tabla_Insumos,3,FALSE),0)</f>
        <v>0</v>
      </c>
      <c r="G11228" s="286">
        <f>ROUND(E11228*F11228,2)</f>
        <v>0</v>
      </c>
    </row>
    <row r="11229" spans="1:7" s="229" customFormat="1" ht="24" customHeight="1" x14ac:dyDescent="0.2">
      <c r="A11229" s="224" t="str">
        <f t="shared" si="3366"/>
        <v/>
      </c>
      <c r="B11229" s="222">
        <f t="shared" si="3367"/>
        <v>0</v>
      </c>
      <c r="C11229" s="223"/>
      <c r="D11229" s="224" t="str">
        <f t="shared" si="3368"/>
        <v/>
      </c>
      <c r="E11229" s="225"/>
      <c r="F11229" s="228">
        <f t="shared" si="3369"/>
        <v>0</v>
      </c>
      <c r="G11229" s="286">
        <f>ROUND(E11229*F11229,2)</f>
        <v>0</v>
      </c>
    </row>
    <row r="11230" spans="1:7" s="229" customFormat="1" ht="24" customHeight="1" x14ac:dyDescent="0.2">
      <c r="A11230" s="224" t="str">
        <f t="shared" si="3366"/>
        <v/>
      </c>
      <c r="B11230" s="222">
        <f t="shared" si="3367"/>
        <v>0</v>
      </c>
      <c r="C11230" s="223"/>
      <c r="D11230" s="224" t="str">
        <f t="shared" si="3368"/>
        <v/>
      </c>
      <c r="E11230" s="225"/>
      <c r="F11230" s="228">
        <f t="shared" si="3369"/>
        <v>0</v>
      </c>
      <c r="G11230" s="286">
        <f t="shared" ref="G11230:G11235" si="3370">ROUND(E11230*F11230,2)</f>
        <v>0</v>
      </c>
    </row>
    <row r="11231" spans="1:7" s="229" customFormat="1" ht="24" customHeight="1" x14ac:dyDescent="0.2">
      <c r="A11231" s="224" t="str">
        <f t="shared" si="3366"/>
        <v/>
      </c>
      <c r="B11231" s="222">
        <f t="shared" si="3367"/>
        <v>0</v>
      </c>
      <c r="C11231" s="223"/>
      <c r="D11231" s="224" t="str">
        <f t="shared" si="3368"/>
        <v/>
      </c>
      <c r="E11231" s="225"/>
      <c r="F11231" s="228">
        <f t="shared" si="3369"/>
        <v>0</v>
      </c>
      <c r="G11231" s="286">
        <f t="shared" si="3370"/>
        <v>0</v>
      </c>
    </row>
    <row r="11232" spans="1:7" s="229" customFormat="1" ht="24" customHeight="1" x14ac:dyDescent="0.2">
      <c r="A11232" s="224" t="str">
        <f t="shared" si="3366"/>
        <v/>
      </c>
      <c r="B11232" s="222">
        <f t="shared" si="3367"/>
        <v>0</v>
      </c>
      <c r="C11232" s="223"/>
      <c r="D11232" s="224" t="str">
        <f t="shared" si="3368"/>
        <v/>
      </c>
      <c r="E11232" s="225"/>
      <c r="F11232" s="226">
        <f t="shared" si="3369"/>
        <v>0</v>
      </c>
      <c r="G11232" s="286">
        <f t="shared" si="3370"/>
        <v>0</v>
      </c>
    </row>
    <row r="11233" spans="1:7" s="229" customFormat="1" ht="24" customHeight="1" x14ac:dyDescent="0.2">
      <c r="A11233" s="224" t="str">
        <f t="shared" si="3366"/>
        <v/>
      </c>
      <c r="B11233" s="222">
        <f t="shared" si="3367"/>
        <v>0</v>
      </c>
      <c r="C11233" s="223"/>
      <c r="D11233" s="224" t="str">
        <f t="shared" si="3368"/>
        <v/>
      </c>
      <c r="E11233" s="225"/>
      <c r="F11233" s="226">
        <f t="shared" si="3369"/>
        <v>0</v>
      </c>
      <c r="G11233" s="286">
        <f t="shared" si="3370"/>
        <v>0</v>
      </c>
    </row>
    <row r="11234" spans="1:7" s="229" customFormat="1" ht="24" customHeight="1" x14ac:dyDescent="0.2">
      <c r="A11234" s="224" t="str">
        <f t="shared" si="3366"/>
        <v/>
      </c>
      <c r="B11234" s="222">
        <f t="shared" si="3367"/>
        <v>0</v>
      </c>
      <c r="C11234" s="223"/>
      <c r="D11234" s="224" t="str">
        <f t="shared" si="3368"/>
        <v/>
      </c>
      <c r="E11234" s="225"/>
      <c r="F11234" s="226">
        <f t="shared" si="3369"/>
        <v>0</v>
      </c>
      <c r="G11234" s="286">
        <f t="shared" si="3370"/>
        <v>0</v>
      </c>
    </row>
    <row r="11235" spans="1:7" s="229" customFormat="1" ht="24" customHeight="1" x14ac:dyDescent="0.2">
      <c r="A11235" s="224" t="str">
        <f t="shared" si="3366"/>
        <v/>
      </c>
      <c r="B11235" s="222">
        <f t="shared" si="3367"/>
        <v>0</v>
      </c>
      <c r="C11235" s="223"/>
      <c r="D11235" s="224" t="str">
        <f t="shared" si="3368"/>
        <v/>
      </c>
      <c r="E11235" s="225"/>
      <c r="F11235" s="226">
        <f t="shared" si="3369"/>
        <v>0</v>
      </c>
      <c r="G11235" s="286">
        <f t="shared" si="3370"/>
        <v>0</v>
      </c>
    </row>
    <row r="11236" spans="1:7" ht="24" customHeight="1" x14ac:dyDescent="0.2">
      <c r="A11236" s="287"/>
      <c r="D11236" s="97"/>
      <c r="E11236" s="98"/>
      <c r="F11236" s="273" t="s">
        <v>32</v>
      </c>
      <c r="G11236" s="288">
        <f>SUBTOTAL(9,G11228:G11235)</f>
        <v>0</v>
      </c>
    </row>
    <row r="11237" spans="1:7" ht="24" customHeight="1" x14ac:dyDescent="0.2">
      <c r="A11237" s="287"/>
      <c r="C11237" s="107" t="s">
        <v>606</v>
      </c>
      <c r="D11237" s="97"/>
      <c r="E11237" s="98"/>
      <c r="G11237" s="289"/>
    </row>
    <row r="11238" spans="1:7" s="229" customFormat="1" ht="24" customHeight="1" x14ac:dyDescent="0.2">
      <c r="A11238" s="224" t="str">
        <f t="shared" ref="A11238:A11246" si="3371">IFERROR(VLOOKUP(C11238,Tabla_Insumos,4,FALSE),"")</f>
        <v/>
      </c>
      <c r="B11238" s="222" t="str">
        <f t="shared" ref="B11238:B11246" si="3372">IFERROR(VLOOKUP(C11238,Tabla_Insumos,5,FALSE),"")</f>
        <v/>
      </c>
      <c r="C11238" s="223"/>
      <c r="D11238" s="224" t="str">
        <f t="shared" ref="D11238:D11246" si="3373">IFERROR(VLOOKUP(C11238,Tabla_Insumos,2,FALSE),"")</f>
        <v/>
      </c>
      <c r="E11238" s="225"/>
      <c r="F11238" s="226">
        <f t="shared" ref="F11238:F11246" si="3374">IFERROR(VLOOKUP(C11238,Tabla_Insumos,3,FALSE),0)</f>
        <v>0</v>
      </c>
      <c r="G11238" s="286">
        <f t="shared" ref="G11238:G11246" si="3375">ROUND(E11238*F11238,2)</f>
        <v>0</v>
      </c>
    </row>
    <row r="11239" spans="1:7" s="229" customFormat="1" ht="24" customHeight="1" x14ac:dyDescent="0.2">
      <c r="A11239" s="224" t="str">
        <f t="shared" si="3371"/>
        <v/>
      </c>
      <c r="B11239" s="222" t="str">
        <f t="shared" si="3372"/>
        <v/>
      </c>
      <c r="C11239" s="223"/>
      <c r="D11239" s="224" t="str">
        <f t="shared" si="3373"/>
        <v/>
      </c>
      <c r="E11239" s="225"/>
      <c r="F11239" s="226">
        <f t="shared" si="3374"/>
        <v>0</v>
      </c>
      <c r="G11239" s="286">
        <f t="shared" si="3375"/>
        <v>0</v>
      </c>
    </row>
    <row r="11240" spans="1:7" s="229" customFormat="1" ht="24" customHeight="1" x14ac:dyDescent="0.2">
      <c r="A11240" s="224" t="str">
        <f t="shared" si="3371"/>
        <v/>
      </c>
      <c r="B11240" s="222" t="str">
        <f t="shared" si="3372"/>
        <v/>
      </c>
      <c r="C11240" s="223"/>
      <c r="D11240" s="224" t="str">
        <f t="shared" si="3373"/>
        <v/>
      </c>
      <c r="E11240" s="225"/>
      <c r="F11240" s="226">
        <f t="shared" si="3374"/>
        <v>0</v>
      </c>
      <c r="G11240" s="286">
        <f t="shared" si="3375"/>
        <v>0</v>
      </c>
    </row>
    <row r="11241" spans="1:7" s="229" customFormat="1" ht="24" customHeight="1" x14ac:dyDescent="0.2">
      <c r="A11241" s="224" t="str">
        <f t="shared" si="3371"/>
        <v/>
      </c>
      <c r="B11241" s="222" t="str">
        <f t="shared" si="3372"/>
        <v/>
      </c>
      <c r="C11241" s="223"/>
      <c r="D11241" s="224" t="str">
        <f t="shared" si="3373"/>
        <v/>
      </c>
      <c r="E11241" s="225"/>
      <c r="F11241" s="226">
        <f t="shared" si="3374"/>
        <v>0</v>
      </c>
      <c r="G11241" s="286">
        <f t="shared" si="3375"/>
        <v>0</v>
      </c>
    </row>
    <row r="11242" spans="1:7" s="229" customFormat="1" ht="24" customHeight="1" x14ac:dyDescent="0.2">
      <c r="A11242" s="224" t="str">
        <f t="shared" si="3371"/>
        <v/>
      </c>
      <c r="B11242" s="222" t="str">
        <f t="shared" si="3372"/>
        <v/>
      </c>
      <c r="C11242" s="223"/>
      <c r="D11242" s="224" t="str">
        <f t="shared" si="3373"/>
        <v/>
      </c>
      <c r="E11242" s="225"/>
      <c r="F11242" s="226">
        <f t="shared" si="3374"/>
        <v>0</v>
      </c>
      <c r="G11242" s="286">
        <f t="shared" si="3375"/>
        <v>0</v>
      </c>
    </row>
    <row r="11243" spans="1:7" s="229" customFormat="1" ht="24" customHeight="1" x14ac:dyDescent="0.2">
      <c r="A11243" s="224" t="str">
        <f t="shared" si="3371"/>
        <v/>
      </c>
      <c r="B11243" s="222" t="str">
        <f t="shared" si="3372"/>
        <v/>
      </c>
      <c r="C11243" s="223"/>
      <c r="D11243" s="224" t="str">
        <f t="shared" si="3373"/>
        <v/>
      </c>
      <c r="E11243" s="225"/>
      <c r="F11243" s="226">
        <f t="shared" si="3374"/>
        <v>0</v>
      </c>
      <c r="G11243" s="286">
        <f t="shared" si="3375"/>
        <v>0</v>
      </c>
    </row>
    <row r="11244" spans="1:7" s="229" customFormat="1" ht="24" customHeight="1" x14ac:dyDescent="0.2">
      <c r="A11244" s="224" t="str">
        <f t="shared" si="3371"/>
        <v/>
      </c>
      <c r="B11244" s="222" t="str">
        <f t="shared" si="3372"/>
        <v/>
      </c>
      <c r="C11244" s="223"/>
      <c r="D11244" s="224" t="str">
        <f t="shared" si="3373"/>
        <v/>
      </c>
      <c r="E11244" s="225"/>
      <c r="F11244" s="226">
        <f t="shared" si="3374"/>
        <v>0</v>
      </c>
      <c r="G11244" s="286">
        <f t="shared" si="3375"/>
        <v>0</v>
      </c>
    </row>
    <row r="11245" spans="1:7" s="229" customFormat="1" ht="24" customHeight="1" x14ac:dyDescent="0.2">
      <c r="A11245" s="224" t="str">
        <f t="shared" si="3371"/>
        <v/>
      </c>
      <c r="B11245" s="222" t="str">
        <f t="shared" si="3372"/>
        <v/>
      </c>
      <c r="C11245" s="223"/>
      <c r="D11245" s="224" t="str">
        <f t="shared" si="3373"/>
        <v/>
      </c>
      <c r="E11245" s="225"/>
      <c r="F11245" s="226">
        <f t="shared" si="3374"/>
        <v>0</v>
      </c>
      <c r="G11245" s="286">
        <f t="shared" si="3375"/>
        <v>0</v>
      </c>
    </row>
    <row r="11246" spans="1:7" s="229" customFormat="1" ht="24" customHeight="1" x14ac:dyDescent="0.2">
      <c r="A11246" s="224" t="str">
        <f t="shared" si="3371"/>
        <v/>
      </c>
      <c r="B11246" s="222" t="str">
        <f t="shared" si="3372"/>
        <v/>
      </c>
      <c r="C11246" s="223"/>
      <c r="D11246" s="224" t="str">
        <f t="shared" si="3373"/>
        <v/>
      </c>
      <c r="E11246" s="225"/>
      <c r="F11246" s="226">
        <f t="shared" si="3374"/>
        <v>0</v>
      </c>
      <c r="G11246" s="286">
        <f t="shared" si="3375"/>
        <v>0</v>
      </c>
    </row>
    <row r="11247" spans="1:7" ht="24" customHeight="1" x14ac:dyDescent="0.2">
      <c r="A11247" s="290"/>
      <c r="B11247" s="97"/>
      <c r="D11247" s="97"/>
      <c r="E11247" s="98"/>
      <c r="F11247" s="273" t="s">
        <v>33</v>
      </c>
      <c r="G11247" s="288">
        <f>SUBTOTAL(9,G11238:G11246)</f>
        <v>0</v>
      </c>
    </row>
    <row r="11248" spans="1:7" ht="24" customHeight="1" x14ac:dyDescent="0.2">
      <c r="A11248" s="291"/>
      <c r="B11248" s="97"/>
      <c r="D11248" s="97"/>
      <c r="E11248" s="98"/>
      <c r="G11248" s="289"/>
    </row>
    <row r="11249" spans="1:123" ht="24" customHeight="1" x14ac:dyDescent="0.2">
      <c r="A11249" s="292" t="str">
        <f>B11207</f>
        <v/>
      </c>
      <c r="B11249" s="293" t="str">
        <f>C11207</f>
        <v/>
      </c>
      <c r="C11249" s="104"/>
      <c r="D11249" s="104" t="s">
        <v>34</v>
      </c>
      <c r="E11249" s="105"/>
      <c r="F11249" s="295" t="s">
        <v>35</v>
      </c>
      <c r="G11249" s="294">
        <f>SUBTOTAL(9,G11212:G11248)</f>
        <v>0</v>
      </c>
    </row>
    <row r="11251" spans="1:123" ht="24" customHeight="1" x14ac:dyDescent="0.2">
      <c r="A11251" s="274" t="s">
        <v>37</v>
      </c>
      <c r="B11251" s="275"/>
      <c r="C11251" s="275"/>
      <c r="D11251" s="275"/>
      <c r="E11251" s="275"/>
      <c r="F11251" s="275"/>
      <c r="G11251" s="276"/>
    </row>
    <row r="11252" spans="1:123" ht="24" customHeight="1" x14ac:dyDescent="0.2">
      <c r="A11252" s="277" t="s">
        <v>602</v>
      </c>
      <c r="B11252" s="93" t="str">
        <f>Comitente</f>
        <v>DIRECCION PROVINCIAL DE ESPACIOS VERDES</v>
      </c>
      <c r="C11252" s="89"/>
      <c r="D11252" s="94"/>
      <c r="E11252" s="94"/>
      <c r="F11252" s="95"/>
      <c r="G11252" s="278"/>
    </row>
    <row r="11253" spans="1:123" ht="24" customHeight="1" x14ac:dyDescent="0.2">
      <c r="A11253" s="277" t="s">
        <v>603</v>
      </c>
      <c r="B11253" s="93">
        <f>Contratista</f>
        <v>0</v>
      </c>
      <c r="C11253" s="90"/>
      <c r="D11253" s="90"/>
      <c r="E11253" s="90"/>
      <c r="F11253" s="96"/>
      <c r="G11253" s="279"/>
    </row>
    <row r="11254" spans="1:123" ht="24" customHeight="1" x14ac:dyDescent="0.2">
      <c r="A11254" s="277" t="s">
        <v>24</v>
      </c>
      <c r="B11254" s="93" t="str">
        <f>Obra</f>
        <v>EXTRACCION DE MANGRULLO EXISTENTE, PROVISION DE NUEVO MANGRULLO Y REFUNCIONALIZACION DE JUEGOS DE NIÑOS EN PARQUE DE MAYO</v>
      </c>
      <c r="C11254" s="90"/>
      <c r="D11254" s="90"/>
      <c r="E11254" s="90"/>
      <c r="F11254" s="96" t="s">
        <v>38</v>
      </c>
      <c r="G11254" s="280">
        <f>Fecha_Base</f>
        <v>44865</v>
      </c>
    </row>
    <row r="11255" spans="1:123" ht="24" customHeight="1" x14ac:dyDescent="0.2">
      <c r="A11255" s="281" t="s">
        <v>601</v>
      </c>
      <c r="B11255" s="91" t="str">
        <f>Ubicación</f>
        <v>CAPITAL</v>
      </c>
      <c r="C11255" s="91"/>
      <c r="D11255" s="97"/>
      <c r="E11255" s="98"/>
      <c r="G11255" s="282"/>
    </row>
    <row r="11256" spans="1:123" ht="24" customHeight="1" x14ac:dyDescent="0.2">
      <c r="A11256" s="281" t="s">
        <v>39</v>
      </c>
      <c r="B11256" s="100" t="str">
        <f>IFERROR(VALUE(LEFT(B11257,FIND(".",B11257)-1)),"")</f>
        <v/>
      </c>
      <c r="C11256" s="92" t="str">
        <f>IFERROR(VLOOKUP(B11256,Tabla_CyP,2,FALSE),"")</f>
        <v/>
      </c>
      <c r="E11256" s="98"/>
      <c r="G11256" s="282"/>
    </row>
    <row r="11257" spans="1:123" ht="24" customHeight="1" x14ac:dyDescent="0.2">
      <c r="A11257" s="281" t="s">
        <v>25</v>
      </c>
      <c r="B11257" s="101" t="str">
        <f>IFERROR(VLOOKUP(COUNTIF($A$1:A11257,"ANALISIS DE PRECIOS"),Tabla_NumeroItem,2,FALSE),"")</f>
        <v/>
      </c>
      <c r="C11257" s="92" t="str">
        <f>IFERROR(VLOOKUP(B11257,Tabla_CyP,2,FALSE),"")</f>
        <v/>
      </c>
      <c r="D11257" s="97"/>
      <c r="E11257" s="98"/>
      <c r="F11257" s="96" t="s">
        <v>26</v>
      </c>
      <c r="G11257" s="283" t="str">
        <f>IFERROR(VLOOKUP(B11257,Tabla_CyP,4,FALSE),"")</f>
        <v/>
      </c>
    </row>
    <row r="11258" spans="1:123" ht="24" customHeight="1" x14ac:dyDescent="0.2">
      <c r="A11258" s="281"/>
      <c r="B11258" s="91"/>
      <c r="D11258" s="97"/>
      <c r="E11258" s="98"/>
      <c r="G11258" s="282"/>
    </row>
    <row r="11259" spans="1:123" ht="24" customHeight="1" x14ac:dyDescent="0.2">
      <c r="A11259" s="334" t="s">
        <v>507</v>
      </c>
      <c r="B11259" s="335"/>
      <c r="C11259" s="336" t="s">
        <v>0</v>
      </c>
      <c r="D11259" s="336" t="s">
        <v>27</v>
      </c>
      <c r="E11259" s="338" t="s">
        <v>28</v>
      </c>
      <c r="F11259" s="340" t="s">
        <v>29</v>
      </c>
      <c r="G11259" s="340" t="s">
        <v>30</v>
      </c>
    </row>
    <row r="11260" spans="1:123" s="97" customFormat="1" ht="24" customHeight="1" x14ac:dyDescent="0.2">
      <c r="A11260" s="102" t="s">
        <v>508</v>
      </c>
      <c r="B11260" s="102" t="s">
        <v>509</v>
      </c>
      <c r="C11260" s="337"/>
      <c r="D11260" s="337"/>
      <c r="E11260" s="339"/>
      <c r="F11260" s="341"/>
      <c r="G11260" s="341"/>
      <c r="H11260" s="230"/>
      <c r="I11260" s="230"/>
      <c r="J11260" s="230"/>
      <c r="K11260" s="230"/>
      <c r="L11260" s="230"/>
      <c r="M11260" s="230"/>
      <c r="N11260" s="230"/>
      <c r="O11260" s="230"/>
      <c r="P11260" s="230"/>
      <c r="Q11260" s="230"/>
      <c r="R11260" s="230"/>
      <c r="S11260" s="230"/>
      <c r="T11260" s="230"/>
      <c r="U11260" s="230"/>
      <c r="V11260" s="230"/>
      <c r="W11260" s="230"/>
      <c r="X11260" s="230"/>
      <c r="Y11260" s="230"/>
      <c r="Z11260" s="230"/>
      <c r="AA11260" s="230"/>
      <c r="AB11260" s="230"/>
      <c r="AC11260" s="230"/>
      <c r="AD11260" s="230"/>
      <c r="AE11260" s="230"/>
      <c r="AF11260" s="230"/>
      <c r="AG11260" s="230"/>
      <c r="AH11260" s="230"/>
      <c r="AI11260" s="230"/>
      <c r="AJ11260" s="230"/>
      <c r="AK11260" s="230"/>
      <c r="AL11260" s="230"/>
      <c r="AM11260" s="230"/>
      <c r="AN11260" s="230"/>
      <c r="AO11260" s="230"/>
      <c r="AP11260" s="230"/>
      <c r="AQ11260" s="230"/>
      <c r="AR11260" s="230"/>
      <c r="AS11260" s="230"/>
      <c r="AT11260" s="230"/>
      <c r="AU11260" s="230"/>
      <c r="AV11260" s="230"/>
      <c r="AW11260" s="230"/>
      <c r="AX11260" s="230"/>
      <c r="AY11260" s="230"/>
      <c r="AZ11260" s="230"/>
      <c r="BA11260" s="230"/>
      <c r="BB11260" s="230"/>
      <c r="BC11260" s="230"/>
      <c r="BD11260" s="230"/>
      <c r="BE11260" s="230"/>
      <c r="BF11260" s="230"/>
      <c r="BG11260" s="230"/>
      <c r="BH11260" s="230"/>
      <c r="BI11260" s="230"/>
      <c r="BJ11260" s="230"/>
      <c r="BK11260" s="230"/>
      <c r="BL11260" s="230"/>
      <c r="BM11260" s="230"/>
      <c r="BN11260" s="230"/>
      <c r="BO11260" s="230"/>
      <c r="BP11260" s="230"/>
      <c r="BQ11260" s="230"/>
      <c r="BR11260" s="230"/>
      <c r="BS11260" s="230"/>
      <c r="BT11260" s="230"/>
      <c r="BU11260" s="230"/>
      <c r="BV11260" s="230"/>
      <c r="BW11260" s="230"/>
      <c r="BX11260" s="230"/>
      <c r="BY11260" s="230"/>
      <c r="BZ11260" s="230"/>
      <c r="CA11260" s="230"/>
      <c r="CB11260" s="230"/>
      <c r="CC11260" s="230"/>
      <c r="CD11260" s="230"/>
      <c r="CE11260" s="230"/>
      <c r="CF11260" s="230"/>
      <c r="CG11260" s="230"/>
      <c r="CH11260" s="230"/>
      <c r="CI11260" s="230"/>
      <c r="CJ11260" s="230"/>
      <c r="CK11260" s="230"/>
      <c r="CL11260" s="230"/>
      <c r="CM11260" s="230"/>
      <c r="CN11260" s="230"/>
      <c r="CO11260" s="230"/>
      <c r="CP11260" s="230"/>
      <c r="CQ11260" s="230"/>
      <c r="CR11260" s="230"/>
      <c r="CS11260" s="230"/>
      <c r="CT11260" s="230"/>
      <c r="CU11260" s="230"/>
      <c r="CV11260" s="230"/>
      <c r="CW11260" s="230"/>
      <c r="CX11260" s="230"/>
      <c r="CY11260" s="230"/>
      <c r="CZ11260" s="230"/>
      <c r="DA11260" s="230"/>
      <c r="DB11260" s="230"/>
      <c r="DC11260" s="230"/>
      <c r="DD11260" s="230"/>
      <c r="DE11260" s="230"/>
      <c r="DF11260" s="230"/>
      <c r="DG11260" s="230"/>
      <c r="DH11260" s="230"/>
      <c r="DI11260" s="230"/>
      <c r="DJ11260" s="230"/>
      <c r="DK11260" s="230"/>
      <c r="DL11260" s="230"/>
      <c r="DM11260" s="230"/>
      <c r="DN11260" s="230"/>
      <c r="DO11260" s="230"/>
      <c r="DP11260" s="230"/>
      <c r="DQ11260" s="230"/>
      <c r="DR11260" s="230"/>
      <c r="DS11260" s="230"/>
    </row>
    <row r="11261" spans="1:123" ht="24" customHeight="1" x14ac:dyDescent="0.2">
      <c r="A11261" s="284"/>
      <c r="B11261" s="103"/>
      <c r="C11261" s="143" t="s">
        <v>604</v>
      </c>
      <c r="D11261" s="104"/>
      <c r="E11261" s="105"/>
      <c r="F11261" s="106"/>
      <c r="G11261" s="285"/>
    </row>
    <row r="11262" spans="1:123" s="229" customFormat="1" ht="24" customHeight="1" x14ac:dyDescent="0.2">
      <c r="A11262" s="224" t="str">
        <f t="shared" ref="A11262:A11275" si="3376">IFERROR(VLOOKUP(C11262,Tabla_Insumos,4,FALSE),"")</f>
        <v/>
      </c>
      <c r="B11262" s="222" t="str">
        <f>IFERROR(VLOOKUP(C11262,Tabla_Insumos,5,FALSE),"")</f>
        <v/>
      </c>
      <c r="C11262" s="223"/>
      <c r="D11262" s="224" t="str">
        <f t="shared" ref="D11262:D11275" si="3377">IFERROR(VLOOKUP(C11262,Tabla_Insumos,2,FALSE),"")</f>
        <v/>
      </c>
      <c r="E11262" s="225"/>
      <c r="F11262" s="226">
        <f t="shared" ref="F11262:F11275" si="3378">IFERROR(VLOOKUP(C11262,Tabla_Insumos,3,FALSE),0)</f>
        <v>0</v>
      </c>
      <c r="G11262" s="286">
        <f>ROUND(E11262*F11262,2)</f>
        <v>0</v>
      </c>
    </row>
    <row r="11263" spans="1:123" s="229" customFormat="1" ht="24" customHeight="1" x14ac:dyDescent="0.2">
      <c r="A11263" s="224" t="str">
        <f t="shared" si="3376"/>
        <v/>
      </c>
      <c r="B11263" s="222" t="str">
        <f t="shared" ref="B11263:B11275" si="3379">IFERROR(VLOOKUP(C11263,Tabla_Insumos,5,FALSE),"")</f>
        <v/>
      </c>
      <c r="C11263" s="223"/>
      <c r="D11263" s="224" t="str">
        <f t="shared" si="3377"/>
        <v/>
      </c>
      <c r="E11263" s="225"/>
      <c r="F11263" s="226">
        <f t="shared" si="3378"/>
        <v>0</v>
      </c>
      <c r="G11263" s="286">
        <f t="shared" ref="G11263:G11275" si="3380">ROUND(E11263*F11263,2)</f>
        <v>0</v>
      </c>
    </row>
    <row r="11264" spans="1:123" s="229" customFormat="1" ht="24" customHeight="1" x14ac:dyDescent="0.2">
      <c r="A11264" s="224" t="str">
        <f t="shared" si="3376"/>
        <v/>
      </c>
      <c r="B11264" s="222" t="str">
        <f t="shared" si="3379"/>
        <v/>
      </c>
      <c r="C11264" s="223"/>
      <c r="D11264" s="224" t="str">
        <f t="shared" si="3377"/>
        <v/>
      </c>
      <c r="E11264" s="225"/>
      <c r="F11264" s="226">
        <f t="shared" si="3378"/>
        <v>0</v>
      </c>
      <c r="G11264" s="286">
        <f t="shared" si="3380"/>
        <v>0</v>
      </c>
    </row>
    <row r="11265" spans="1:7" s="229" customFormat="1" ht="24" customHeight="1" x14ac:dyDescent="0.2">
      <c r="A11265" s="224" t="str">
        <f t="shared" si="3376"/>
        <v/>
      </c>
      <c r="B11265" s="222" t="str">
        <f t="shared" si="3379"/>
        <v/>
      </c>
      <c r="C11265" s="223"/>
      <c r="D11265" s="224" t="str">
        <f t="shared" si="3377"/>
        <v/>
      </c>
      <c r="E11265" s="225"/>
      <c r="F11265" s="226">
        <f t="shared" si="3378"/>
        <v>0</v>
      </c>
      <c r="G11265" s="286">
        <f t="shared" si="3380"/>
        <v>0</v>
      </c>
    </row>
    <row r="11266" spans="1:7" s="229" customFormat="1" ht="24" customHeight="1" x14ac:dyDescent="0.2">
      <c r="A11266" s="224" t="str">
        <f t="shared" si="3376"/>
        <v/>
      </c>
      <c r="B11266" s="222" t="str">
        <f t="shared" si="3379"/>
        <v/>
      </c>
      <c r="C11266" s="223"/>
      <c r="D11266" s="224" t="str">
        <f t="shared" si="3377"/>
        <v/>
      </c>
      <c r="E11266" s="225"/>
      <c r="F11266" s="226">
        <f t="shared" si="3378"/>
        <v>0</v>
      </c>
      <c r="G11266" s="286">
        <f t="shared" si="3380"/>
        <v>0</v>
      </c>
    </row>
    <row r="11267" spans="1:7" s="229" customFormat="1" ht="24" customHeight="1" x14ac:dyDescent="0.2">
      <c r="A11267" s="224" t="str">
        <f t="shared" si="3376"/>
        <v/>
      </c>
      <c r="B11267" s="222" t="str">
        <f t="shared" si="3379"/>
        <v/>
      </c>
      <c r="C11267" s="223"/>
      <c r="D11267" s="224" t="str">
        <f t="shared" si="3377"/>
        <v/>
      </c>
      <c r="E11267" s="225"/>
      <c r="F11267" s="226">
        <f t="shared" si="3378"/>
        <v>0</v>
      </c>
      <c r="G11267" s="286">
        <f t="shared" si="3380"/>
        <v>0</v>
      </c>
    </row>
    <row r="11268" spans="1:7" s="229" customFormat="1" ht="24" customHeight="1" x14ac:dyDescent="0.2">
      <c r="A11268" s="224" t="str">
        <f t="shared" si="3376"/>
        <v/>
      </c>
      <c r="B11268" s="222" t="str">
        <f t="shared" si="3379"/>
        <v/>
      </c>
      <c r="C11268" s="223"/>
      <c r="D11268" s="224" t="str">
        <f t="shared" si="3377"/>
        <v/>
      </c>
      <c r="E11268" s="225"/>
      <c r="F11268" s="226">
        <f t="shared" si="3378"/>
        <v>0</v>
      </c>
      <c r="G11268" s="286">
        <f t="shared" si="3380"/>
        <v>0</v>
      </c>
    </row>
    <row r="11269" spans="1:7" s="229" customFormat="1" ht="24" customHeight="1" x14ac:dyDescent="0.2">
      <c r="A11269" s="224" t="str">
        <f t="shared" si="3376"/>
        <v/>
      </c>
      <c r="B11269" s="222" t="str">
        <f t="shared" si="3379"/>
        <v/>
      </c>
      <c r="C11269" s="223"/>
      <c r="D11269" s="224" t="str">
        <f t="shared" si="3377"/>
        <v/>
      </c>
      <c r="E11269" s="225"/>
      <c r="F11269" s="226">
        <f t="shared" si="3378"/>
        <v>0</v>
      </c>
      <c r="G11269" s="286">
        <f t="shared" si="3380"/>
        <v>0</v>
      </c>
    </row>
    <row r="11270" spans="1:7" s="229" customFormat="1" ht="24" customHeight="1" x14ac:dyDescent="0.2">
      <c r="A11270" s="224" t="str">
        <f t="shared" si="3376"/>
        <v/>
      </c>
      <c r="B11270" s="222" t="str">
        <f t="shared" si="3379"/>
        <v/>
      </c>
      <c r="C11270" s="223"/>
      <c r="D11270" s="224" t="str">
        <f t="shared" si="3377"/>
        <v/>
      </c>
      <c r="E11270" s="225"/>
      <c r="F11270" s="226">
        <f t="shared" si="3378"/>
        <v>0</v>
      </c>
      <c r="G11270" s="286">
        <f t="shared" si="3380"/>
        <v>0</v>
      </c>
    </row>
    <row r="11271" spans="1:7" s="229" customFormat="1" ht="24" customHeight="1" x14ac:dyDescent="0.2">
      <c r="A11271" s="224" t="str">
        <f t="shared" si="3376"/>
        <v/>
      </c>
      <c r="B11271" s="222" t="str">
        <f t="shared" si="3379"/>
        <v/>
      </c>
      <c r="C11271" s="223"/>
      <c r="D11271" s="224" t="str">
        <f t="shared" si="3377"/>
        <v/>
      </c>
      <c r="E11271" s="225"/>
      <c r="F11271" s="226">
        <f t="shared" si="3378"/>
        <v>0</v>
      </c>
      <c r="G11271" s="286">
        <f t="shared" si="3380"/>
        <v>0</v>
      </c>
    </row>
    <row r="11272" spans="1:7" s="229" customFormat="1" ht="24" customHeight="1" x14ac:dyDescent="0.2">
      <c r="A11272" s="224" t="str">
        <f t="shared" si="3376"/>
        <v/>
      </c>
      <c r="B11272" s="222" t="str">
        <f t="shared" si="3379"/>
        <v/>
      </c>
      <c r="C11272" s="223"/>
      <c r="D11272" s="224" t="str">
        <f t="shared" si="3377"/>
        <v/>
      </c>
      <c r="E11272" s="225"/>
      <c r="F11272" s="226">
        <f t="shared" si="3378"/>
        <v>0</v>
      </c>
      <c r="G11272" s="286">
        <f t="shared" si="3380"/>
        <v>0</v>
      </c>
    </row>
    <row r="11273" spans="1:7" s="229" customFormat="1" ht="24" customHeight="1" x14ac:dyDescent="0.2">
      <c r="A11273" s="224" t="str">
        <f t="shared" si="3376"/>
        <v/>
      </c>
      <c r="B11273" s="222" t="str">
        <f t="shared" si="3379"/>
        <v/>
      </c>
      <c r="C11273" s="223"/>
      <c r="D11273" s="224" t="str">
        <f t="shared" si="3377"/>
        <v/>
      </c>
      <c r="E11273" s="225"/>
      <c r="F11273" s="226">
        <f t="shared" si="3378"/>
        <v>0</v>
      </c>
      <c r="G11273" s="286">
        <f t="shared" si="3380"/>
        <v>0</v>
      </c>
    </row>
    <row r="11274" spans="1:7" s="229" customFormat="1" ht="24" customHeight="1" x14ac:dyDescent="0.2">
      <c r="A11274" s="224" t="str">
        <f t="shared" si="3376"/>
        <v/>
      </c>
      <c r="B11274" s="222" t="str">
        <f t="shared" si="3379"/>
        <v/>
      </c>
      <c r="C11274" s="223"/>
      <c r="D11274" s="224" t="str">
        <f t="shared" si="3377"/>
        <v/>
      </c>
      <c r="E11274" s="225"/>
      <c r="F11274" s="226">
        <f t="shared" si="3378"/>
        <v>0</v>
      </c>
      <c r="G11274" s="286">
        <f t="shared" si="3380"/>
        <v>0</v>
      </c>
    </row>
    <row r="11275" spans="1:7" s="229" customFormat="1" ht="24" customHeight="1" x14ac:dyDescent="0.2">
      <c r="A11275" s="224" t="str">
        <f t="shared" si="3376"/>
        <v/>
      </c>
      <c r="B11275" s="222" t="str">
        <f t="shared" si="3379"/>
        <v/>
      </c>
      <c r="C11275" s="223"/>
      <c r="D11275" s="224" t="str">
        <f t="shared" si="3377"/>
        <v/>
      </c>
      <c r="E11275" s="225"/>
      <c r="F11275" s="227">
        <f t="shared" si="3378"/>
        <v>0</v>
      </c>
      <c r="G11275" s="286">
        <f t="shared" si="3380"/>
        <v>0</v>
      </c>
    </row>
    <row r="11276" spans="1:7" ht="24" customHeight="1" x14ac:dyDescent="0.2">
      <c r="A11276" s="287"/>
      <c r="D11276" s="97"/>
      <c r="E11276" s="98"/>
      <c r="F11276" s="273" t="s">
        <v>31</v>
      </c>
      <c r="G11276" s="288">
        <f>SUBTOTAL(9,G11262:G11275)</f>
        <v>0</v>
      </c>
    </row>
    <row r="11277" spans="1:7" ht="24" customHeight="1" x14ac:dyDescent="0.2">
      <c r="A11277" s="287"/>
      <c r="C11277" s="107" t="s">
        <v>605</v>
      </c>
      <c r="D11277" s="97"/>
      <c r="E11277" s="98"/>
      <c r="G11277" s="289"/>
    </row>
    <row r="11278" spans="1:7" s="229" customFormat="1" ht="24" customHeight="1" x14ac:dyDescent="0.2">
      <c r="A11278" s="224" t="str">
        <f t="shared" ref="A11278:A11285" si="3381">IFERROR(VLOOKUP(C11278,Tabla_Insumos,4,FALSE),"")</f>
        <v/>
      </c>
      <c r="B11278" s="222">
        <f t="shared" ref="B11278:B11285" si="3382">IFERROR(VLOOKUP(A11278,Tabla_Indices,5,FALSE),"")</f>
        <v>0</v>
      </c>
      <c r="C11278" s="223"/>
      <c r="D11278" s="224" t="str">
        <f t="shared" ref="D11278:D11285" si="3383">IFERROR(VLOOKUP(C11278,Tabla_Insumos,2,FALSE),"")</f>
        <v/>
      </c>
      <c r="E11278" s="225"/>
      <c r="F11278" s="228">
        <f t="shared" ref="F11278:F11285" si="3384">IFERROR(VLOOKUP(C11278,Tabla_Insumos,3,FALSE),0)</f>
        <v>0</v>
      </c>
      <c r="G11278" s="286">
        <f>ROUND(E11278*F11278,2)</f>
        <v>0</v>
      </c>
    </row>
    <row r="11279" spans="1:7" s="229" customFormat="1" ht="24" customHeight="1" x14ac:dyDescent="0.2">
      <c r="A11279" s="224" t="str">
        <f t="shared" si="3381"/>
        <v/>
      </c>
      <c r="B11279" s="222">
        <f t="shared" si="3382"/>
        <v>0</v>
      </c>
      <c r="C11279" s="223"/>
      <c r="D11279" s="224" t="str">
        <f t="shared" si="3383"/>
        <v/>
      </c>
      <c r="E11279" s="225"/>
      <c r="F11279" s="228">
        <f t="shared" si="3384"/>
        <v>0</v>
      </c>
      <c r="G11279" s="286">
        <f>ROUND(E11279*F11279,2)</f>
        <v>0</v>
      </c>
    </row>
    <row r="11280" spans="1:7" s="229" customFormat="1" ht="24" customHeight="1" x14ac:dyDescent="0.2">
      <c r="A11280" s="224" t="str">
        <f t="shared" si="3381"/>
        <v/>
      </c>
      <c r="B11280" s="222">
        <f t="shared" si="3382"/>
        <v>0</v>
      </c>
      <c r="C11280" s="223"/>
      <c r="D11280" s="224" t="str">
        <f t="shared" si="3383"/>
        <v/>
      </c>
      <c r="E11280" s="225"/>
      <c r="F11280" s="228">
        <f t="shared" si="3384"/>
        <v>0</v>
      </c>
      <c r="G11280" s="286">
        <f t="shared" ref="G11280:G11285" si="3385">ROUND(E11280*F11280,2)</f>
        <v>0</v>
      </c>
    </row>
    <row r="11281" spans="1:7" s="229" customFormat="1" ht="24" customHeight="1" x14ac:dyDescent="0.2">
      <c r="A11281" s="224" t="str">
        <f t="shared" si="3381"/>
        <v/>
      </c>
      <c r="B11281" s="222">
        <f t="shared" si="3382"/>
        <v>0</v>
      </c>
      <c r="C11281" s="223"/>
      <c r="D11281" s="224" t="str">
        <f t="shared" si="3383"/>
        <v/>
      </c>
      <c r="E11281" s="225"/>
      <c r="F11281" s="228">
        <f t="shared" si="3384"/>
        <v>0</v>
      </c>
      <c r="G11281" s="286">
        <f t="shared" si="3385"/>
        <v>0</v>
      </c>
    </row>
    <row r="11282" spans="1:7" s="229" customFormat="1" ht="24" customHeight="1" x14ac:dyDescent="0.2">
      <c r="A11282" s="224" t="str">
        <f t="shared" si="3381"/>
        <v/>
      </c>
      <c r="B11282" s="222">
        <f t="shared" si="3382"/>
        <v>0</v>
      </c>
      <c r="C11282" s="223"/>
      <c r="D11282" s="224" t="str">
        <f t="shared" si="3383"/>
        <v/>
      </c>
      <c r="E11282" s="225"/>
      <c r="F11282" s="226">
        <f t="shared" si="3384"/>
        <v>0</v>
      </c>
      <c r="G11282" s="286">
        <f t="shared" si="3385"/>
        <v>0</v>
      </c>
    </row>
    <row r="11283" spans="1:7" s="229" customFormat="1" ht="24" customHeight="1" x14ac:dyDescent="0.2">
      <c r="A11283" s="224" t="str">
        <f t="shared" si="3381"/>
        <v/>
      </c>
      <c r="B11283" s="222">
        <f t="shared" si="3382"/>
        <v>0</v>
      </c>
      <c r="C11283" s="223"/>
      <c r="D11283" s="224" t="str">
        <f t="shared" si="3383"/>
        <v/>
      </c>
      <c r="E11283" s="225"/>
      <c r="F11283" s="226">
        <f t="shared" si="3384"/>
        <v>0</v>
      </c>
      <c r="G11283" s="286">
        <f t="shared" si="3385"/>
        <v>0</v>
      </c>
    </row>
    <row r="11284" spans="1:7" s="229" customFormat="1" ht="24" customHeight="1" x14ac:dyDescent="0.2">
      <c r="A11284" s="224" t="str">
        <f t="shared" si="3381"/>
        <v/>
      </c>
      <c r="B11284" s="222">
        <f t="shared" si="3382"/>
        <v>0</v>
      </c>
      <c r="C11284" s="223"/>
      <c r="D11284" s="224" t="str">
        <f t="shared" si="3383"/>
        <v/>
      </c>
      <c r="E11284" s="225"/>
      <c r="F11284" s="226">
        <f t="shared" si="3384"/>
        <v>0</v>
      </c>
      <c r="G11284" s="286">
        <f t="shared" si="3385"/>
        <v>0</v>
      </c>
    </row>
    <row r="11285" spans="1:7" s="229" customFormat="1" ht="24" customHeight="1" x14ac:dyDescent="0.2">
      <c r="A11285" s="224" t="str">
        <f t="shared" si="3381"/>
        <v/>
      </c>
      <c r="B11285" s="222">
        <f t="shared" si="3382"/>
        <v>0</v>
      </c>
      <c r="C11285" s="223"/>
      <c r="D11285" s="224" t="str">
        <f t="shared" si="3383"/>
        <v/>
      </c>
      <c r="E11285" s="225"/>
      <c r="F11285" s="226">
        <f t="shared" si="3384"/>
        <v>0</v>
      </c>
      <c r="G11285" s="286">
        <f t="shared" si="3385"/>
        <v>0</v>
      </c>
    </row>
    <row r="11286" spans="1:7" ht="24" customHeight="1" x14ac:dyDescent="0.2">
      <c r="A11286" s="287"/>
      <c r="D11286" s="97"/>
      <c r="E11286" s="98"/>
      <c r="F11286" s="273" t="s">
        <v>32</v>
      </c>
      <c r="G11286" s="288">
        <f>SUBTOTAL(9,G11278:G11285)</f>
        <v>0</v>
      </c>
    </row>
    <row r="11287" spans="1:7" ht="24" customHeight="1" x14ac:dyDescent="0.2">
      <c r="A11287" s="287"/>
      <c r="C11287" s="107" t="s">
        <v>606</v>
      </c>
      <c r="D11287" s="97"/>
      <c r="E11287" s="98"/>
      <c r="G11287" s="289"/>
    </row>
    <row r="11288" spans="1:7" s="229" customFormat="1" ht="24" customHeight="1" x14ac:dyDescent="0.2">
      <c r="A11288" s="224" t="str">
        <f t="shared" ref="A11288:A11296" si="3386">IFERROR(VLOOKUP(C11288,Tabla_Insumos,4,FALSE),"")</f>
        <v/>
      </c>
      <c r="B11288" s="222" t="str">
        <f t="shared" ref="B11288:B11296" si="3387">IFERROR(VLOOKUP(C11288,Tabla_Insumos,5,FALSE),"")</f>
        <v/>
      </c>
      <c r="C11288" s="223"/>
      <c r="D11288" s="224" t="str">
        <f t="shared" ref="D11288:D11296" si="3388">IFERROR(VLOOKUP(C11288,Tabla_Insumos,2,FALSE),"")</f>
        <v/>
      </c>
      <c r="E11288" s="225"/>
      <c r="F11288" s="226">
        <f t="shared" ref="F11288:F11296" si="3389">IFERROR(VLOOKUP(C11288,Tabla_Insumos,3,FALSE),0)</f>
        <v>0</v>
      </c>
      <c r="G11288" s="286">
        <f t="shared" ref="G11288:G11296" si="3390">ROUND(E11288*F11288,2)</f>
        <v>0</v>
      </c>
    </row>
    <row r="11289" spans="1:7" s="229" customFormat="1" ht="24" customHeight="1" x14ac:dyDescent="0.2">
      <c r="A11289" s="224" t="str">
        <f t="shared" si="3386"/>
        <v/>
      </c>
      <c r="B11289" s="222" t="str">
        <f t="shared" si="3387"/>
        <v/>
      </c>
      <c r="C11289" s="223"/>
      <c r="D11289" s="224" t="str">
        <f t="shared" si="3388"/>
        <v/>
      </c>
      <c r="E11289" s="225"/>
      <c r="F11289" s="226">
        <f t="shared" si="3389"/>
        <v>0</v>
      </c>
      <c r="G11289" s="286">
        <f t="shared" si="3390"/>
        <v>0</v>
      </c>
    </row>
    <row r="11290" spans="1:7" s="229" customFormat="1" ht="24" customHeight="1" x14ac:dyDescent="0.2">
      <c r="A11290" s="224" t="str">
        <f t="shared" si="3386"/>
        <v/>
      </c>
      <c r="B11290" s="222" t="str">
        <f t="shared" si="3387"/>
        <v/>
      </c>
      <c r="C11290" s="223"/>
      <c r="D11290" s="224" t="str">
        <f t="shared" si="3388"/>
        <v/>
      </c>
      <c r="E11290" s="225"/>
      <c r="F11290" s="226">
        <f t="shared" si="3389"/>
        <v>0</v>
      </c>
      <c r="G11290" s="286">
        <f t="shared" si="3390"/>
        <v>0</v>
      </c>
    </row>
    <row r="11291" spans="1:7" s="229" customFormat="1" ht="24" customHeight="1" x14ac:dyDescent="0.2">
      <c r="A11291" s="224" t="str">
        <f t="shared" si="3386"/>
        <v/>
      </c>
      <c r="B11291" s="222" t="str">
        <f t="shared" si="3387"/>
        <v/>
      </c>
      <c r="C11291" s="223"/>
      <c r="D11291" s="224" t="str">
        <f t="shared" si="3388"/>
        <v/>
      </c>
      <c r="E11291" s="225"/>
      <c r="F11291" s="226">
        <f t="shared" si="3389"/>
        <v>0</v>
      </c>
      <c r="G11291" s="286">
        <f t="shared" si="3390"/>
        <v>0</v>
      </c>
    </row>
    <row r="11292" spans="1:7" s="229" customFormat="1" ht="24" customHeight="1" x14ac:dyDescent="0.2">
      <c r="A11292" s="224" t="str">
        <f t="shared" si="3386"/>
        <v/>
      </c>
      <c r="B11292" s="222" t="str">
        <f t="shared" si="3387"/>
        <v/>
      </c>
      <c r="C11292" s="223"/>
      <c r="D11292" s="224" t="str">
        <f t="shared" si="3388"/>
        <v/>
      </c>
      <c r="E11292" s="225"/>
      <c r="F11292" s="226">
        <f t="shared" si="3389"/>
        <v>0</v>
      </c>
      <c r="G11292" s="286">
        <f t="shared" si="3390"/>
        <v>0</v>
      </c>
    </row>
    <row r="11293" spans="1:7" s="229" customFormat="1" ht="24" customHeight="1" x14ac:dyDescent="0.2">
      <c r="A11293" s="224" t="str">
        <f t="shared" si="3386"/>
        <v/>
      </c>
      <c r="B11293" s="222" t="str">
        <f t="shared" si="3387"/>
        <v/>
      </c>
      <c r="C11293" s="223"/>
      <c r="D11293" s="224" t="str">
        <f t="shared" si="3388"/>
        <v/>
      </c>
      <c r="E11293" s="225"/>
      <c r="F11293" s="226">
        <f t="shared" si="3389"/>
        <v>0</v>
      </c>
      <c r="G11293" s="286">
        <f t="shared" si="3390"/>
        <v>0</v>
      </c>
    </row>
    <row r="11294" spans="1:7" s="229" customFormat="1" ht="24" customHeight="1" x14ac:dyDescent="0.2">
      <c r="A11294" s="224" t="str">
        <f t="shared" si="3386"/>
        <v/>
      </c>
      <c r="B11294" s="222" t="str">
        <f t="shared" si="3387"/>
        <v/>
      </c>
      <c r="C11294" s="223"/>
      <c r="D11294" s="224" t="str">
        <f t="shared" si="3388"/>
        <v/>
      </c>
      <c r="E11294" s="225"/>
      <c r="F11294" s="226">
        <f t="shared" si="3389"/>
        <v>0</v>
      </c>
      <c r="G11294" s="286">
        <f t="shared" si="3390"/>
        <v>0</v>
      </c>
    </row>
    <row r="11295" spans="1:7" s="229" customFormat="1" ht="24" customHeight="1" x14ac:dyDescent="0.2">
      <c r="A11295" s="224" t="str">
        <f t="shared" si="3386"/>
        <v/>
      </c>
      <c r="B11295" s="222" t="str">
        <f t="shared" si="3387"/>
        <v/>
      </c>
      <c r="C11295" s="223"/>
      <c r="D11295" s="224" t="str">
        <f t="shared" si="3388"/>
        <v/>
      </c>
      <c r="E11295" s="225"/>
      <c r="F11295" s="226">
        <f t="shared" si="3389"/>
        <v>0</v>
      </c>
      <c r="G11295" s="286">
        <f t="shared" si="3390"/>
        <v>0</v>
      </c>
    </row>
    <row r="11296" spans="1:7" s="229" customFormat="1" ht="24" customHeight="1" x14ac:dyDescent="0.2">
      <c r="A11296" s="224" t="str">
        <f t="shared" si="3386"/>
        <v/>
      </c>
      <c r="B11296" s="222" t="str">
        <f t="shared" si="3387"/>
        <v/>
      </c>
      <c r="C11296" s="223"/>
      <c r="D11296" s="224" t="str">
        <f t="shared" si="3388"/>
        <v/>
      </c>
      <c r="E11296" s="225"/>
      <c r="F11296" s="226">
        <f t="shared" si="3389"/>
        <v>0</v>
      </c>
      <c r="G11296" s="286">
        <f t="shared" si="3390"/>
        <v>0</v>
      </c>
    </row>
    <row r="11297" spans="1:123" ht="24" customHeight="1" x14ac:dyDescent="0.2">
      <c r="A11297" s="290"/>
      <c r="B11297" s="97"/>
      <c r="D11297" s="97"/>
      <c r="E11297" s="98"/>
      <c r="F11297" s="273" t="s">
        <v>33</v>
      </c>
      <c r="G11297" s="288">
        <f>SUBTOTAL(9,G11288:G11296)</f>
        <v>0</v>
      </c>
    </row>
    <row r="11298" spans="1:123" ht="24" customHeight="1" x14ac:dyDescent="0.2">
      <c r="A11298" s="291"/>
      <c r="B11298" s="97"/>
      <c r="D11298" s="97"/>
      <c r="E11298" s="98"/>
      <c r="G11298" s="289"/>
    </row>
    <row r="11299" spans="1:123" ht="24" customHeight="1" x14ac:dyDescent="0.2">
      <c r="A11299" s="292" t="str">
        <f>B11257</f>
        <v/>
      </c>
      <c r="B11299" s="293" t="str">
        <f>C11257</f>
        <v/>
      </c>
      <c r="C11299" s="104"/>
      <c r="D11299" s="104" t="s">
        <v>34</v>
      </c>
      <c r="E11299" s="105"/>
      <c r="F11299" s="295" t="s">
        <v>35</v>
      </c>
      <c r="G11299" s="294">
        <f>SUBTOTAL(9,G11262:G11298)</f>
        <v>0</v>
      </c>
    </row>
    <row r="11301" spans="1:123" ht="24" customHeight="1" x14ac:dyDescent="0.2">
      <c r="A11301" s="274" t="s">
        <v>37</v>
      </c>
      <c r="B11301" s="275"/>
      <c r="C11301" s="275"/>
      <c r="D11301" s="275"/>
      <c r="E11301" s="275"/>
      <c r="F11301" s="275"/>
      <c r="G11301" s="276"/>
    </row>
    <row r="11302" spans="1:123" ht="24" customHeight="1" x14ac:dyDescent="0.2">
      <c r="A11302" s="277" t="s">
        <v>602</v>
      </c>
      <c r="B11302" s="93" t="str">
        <f>Comitente</f>
        <v>DIRECCION PROVINCIAL DE ESPACIOS VERDES</v>
      </c>
      <c r="C11302" s="89"/>
      <c r="D11302" s="94"/>
      <c r="E11302" s="94"/>
      <c r="F11302" s="95"/>
      <c r="G11302" s="278"/>
    </row>
    <row r="11303" spans="1:123" ht="24" customHeight="1" x14ac:dyDescent="0.2">
      <c r="A11303" s="277" t="s">
        <v>603</v>
      </c>
      <c r="B11303" s="93">
        <f>Contratista</f>
        <v>0</v>
      </c>
      <c r="C11303" s="90"/>
      <c r="D11303" s="90"/>
      <c r="E11303" s="90"/>
      <c r="F11303" s="96"/>
      <c r="G11303" s="279"/>
    </row>
    <row r="11304" spans="1:123" ht="24" customHeight="1" x14ac:dyDescent="0.2">
      <c r="A11304" s="277" t="s">
        <v>24</v>
      </c>
      <c r="B11304" s="93" t="str">
        <f>Obra</f>
        <v>EXTRACCION DE MANGRULLO EXISTENTE, PROVISION DE NUEVO MANGRULLO Y REFUNCIONALIZACION DE JUEGOS DE NIÑOS EN PARQUE DE MAYO</v>
      </c>
      <c r="C11304" s="90"/>
      <c r="D11304" s="90"/>
      <c r="E11304" s="90"/>
      <c r="F11304" s="96" t="s">
        <v>38</v>
      </c>
      <c r="G11304" s="280">
        <f>Fecha_Base</f>
        <v>44865</v>
      </c>
    </row>
    <row r="11305" spans="1:123" ht="24" customHeight="1" x14ac:dyDescent="0.2">
      <c r="A11305" s="281" t="s">
        <v>601</v>
      </c>
      <c r="B11305" s="91" t="str">
        <f>Ubicación</f>
        <v>CAPITAL</v>
      </c>
      <c r="C11305" s="91"/>
      <c r="D11305" s="97"/>
      <c r="E11305" s="98"/>
      <c r="G11305" s="282"/>
    </row>
    <row r="11306" spans="1:123" ht="24" customHeight="1" x14ac:dyDescent="0.2">
      <c r="A11306" s="281" t="s">
        <v>39</v>
      </c>
      <c r="B11306" s="100" t="str">
        <f>IFERROR(VALUE(LEFT(B11307,FIND(".",B11307)-1)),"")</f>
        <v/>
      </c>
      <c r="C11306" s="92" t="str">
        <f>IFERROR(VLOOKUP(B11306,Tabla_CyP,2,FALSE),"")</f>
        <v/>
      </c>
      <c r="E11306" s="98"/>
      <c r="G11306" s="282"/>
    </row>
    <row r="11307" spans="1:123" ht="24" customHeight="1" x14ac:dyDescent="0.2">
      <c r="A11307" s="281" t="s">
        <v>25</v>
      </c>
      <c r="B11307" s="101" t="str">
        <f>IFERROR(VLOOKUP(COUNTIF($A$1:A11307,"ANALISIS DE PRECIOS"),Tabla_NumeroItem,2,FALSE),"")</f>
        <v/>
      </c>
      <c r="C11307" s="92" t="str">
        <f>IFERROR(VLOOKUP(B11307,Tabla_CyP,2,FALSE),"")</f>
        <v/>
      </c>
      <c r="D11307" s="97"/>
      <c r="E11307" s="98"/>
      <c r="F11307" s="96" t="s">
        <v>26</v>
      </c>
      <c r="G11307" s="283" t="str">
        <f>IFERROR(VLOOKUP(B11307,Tabla_CyP,4,FALSE),"")</f>
        <v/>
      </c>
    </row>
    <row r="11308" spans="1:123" ht="24" customHeight="1" x14ac:dyDescent="0.2">
      <c r="A11308" s="281"/>
      <c r="B11308" s="91"/>
      <c r="D11308" s="97"/>
      <c r="E11308" s="98"/>
      <c r="G11308" s="282"/>
    </row>
    <row r="11309" spans="1:123" ht="24" customHeight="1" x14ac:dyDescent="0.2">
      <c r="A11309" s="334" t="s">
        <v>507</v>
      </c>
      <c r="B11309" s="335"/>
      <c r="C11309" s="336" t="s">
        <v>0</v>
      </c>
      <c r="D11309" s="336" t="s">
        <v>27</v>
      </c>
      <c r="E11309" s="338" t="s">
        <v>28</v>
      </c>
      <c r="F11309" s="340" t="s">
        <v>29</v>
      </c>
      <c r="G11309" s="340" t="s">
        <v>30</v>
      </c>
    </row>
    <row r="11310" spans="1:123" s="97" customFormat="1" ht="24" customHeight="1" x14ac:dyDescent="0.2">
      <c r="A11310" s="102" t="s">
        <v>508</v>
      </c>
      <c r="B11310" s="102" t="s">
        <v>509</v>
      </c>
      <c r="C11310" s="337"/>
      <c r="D11310" s="337"/>
      <c r="E11310" s="339"/>
      <c r="F11310" s="341"/>
      <c r="G11310" s="341"/>
      <c r="H11310" s="230"/>
      <c r="I11310" s="230"/>
      <c r="J11310" s="230"/>
      <c r="K11310" s="230"/>
      <c r="L11310" s="230"/>
      <c r="M11310" s="230"/>
      <c r="N11310" s="230"/>
      <c r="O11310" s="230"/>
      <c r="P11310" s="230"/>
      <c r="Q11310" s="230"/>
      <c r="R11310" s="230"/>
      <c r="S11310" s="230"/>
      <c r="T11310" s="230"/>
      <c r="U11310" s="230"/>
      <c r="V11310" s="230"/>
      <c r="W11310" s="230"/>
      <c r="X11310" s="230"/>
      <c r="Y11310" s="230"/>
      <c r="Z11310" s="230"/>
      <c r="AA11310" s="230"/>
      <c r="AB11310" s="230"/>
      <c r="AC11310" s="230"/>
      <c r="AD11310" s="230"/>
      <c r="AE11310" s="230"/>
      <c r="AF11310" s="230"/>
      <c r="AG11310" s="230"/>
      <c r="AH11310" s="230"/>
      <c r="AI11310" s="230"/>
      <c r="AJ11310" s="230"/>
      <c r="AK11310" s="230"/>
      <c r="AL11310" s="230"/>
      <c r="AM11310" s="230"/>
      <c r="AN11310" s="230"/>
      <c r="AO11310" s="230"/>
      <c r="AP11310" s="230"/>
      <c r="AQ11310" s="230"/>
      <c r="AR11310" s="230"/>
      <c r="AS11310" s="230"/>
      <c r="AT11310" s="230"/>
      <c r="AU11310" s="230"/>
      <c r="AV11310" s="230"/>
      <c r="AW11310" s="230"/>
      <c r="AX11310" s="230"/>
      <c r="AY11310" s="230"/>
      <c r="AZ11310" s="230"/>
      <c r="BA11310" s="230"/>
      <c r="BB11310" s="230"/>
      <c r="BC11310" s="230"/>
      <c r="BD11310" s="230"/>
      <c r="BE11310" s="230"/>
      <c r="BF11310" s="230"/>
      <c r="BG11310" s="230"/>
      <c r="BH11310" s="230"/>
      <c r="BI11310" s="230"/>
      <c r="BJ11310" s="230"/>
      <c r="BK11310" s="230"/>
      <c r="BL11310" s="230"/>
      <c r="BM11310" s="230"/>
      <c r="BN11310" s="230"/>
      <c r="BO11310" s="230"/>
      <c r="BP11310" s="230"/>
      <c r="BQ11310" s="230"/>
      <c r="BR11310" s="230"/>
      <c r="BS11310" s="230"/>
      <c r="BT11310" s="230"/>
      <c r="BU11310" s="230"/>
      <c r="BV11310" s="230"/>
      <c r="BW11310" s="230"/>
      <c r="BX11310" s="230"/>
      <c r="BY11310" s="230"/>
      <c r="BZ11310" s="230"/>
      <c r="CA11310" s="230"/>
      <c r="CB11310" s="230"/>
      <c r="CC11310" s="230"/>
      <c r="CD11310" s="230"/>
      <c r="CE11310" s="230"/>
      <c r="CF11310" s="230"/>
      <c r="CG11310" s="230"/>
      <c r="CH11310" s="230"/>
      <c r="CI11310" s="230"/>
      <c r="CJ11310" s="230"/>
      <c r="CK11310" s="230"/>
      <c r="CL11310" s="230"/>
      <c r="CM11310" s="230"/>
      <c r="CN11310" s="230"/>
      <c r="CO11310" s="230"/>
      <c r="CP11310" s="230"/>
      <c r="CQ11310" s="230"/>
      <c r="CR11310" s="230"/>
      <c r="CS11310" s="230"/>
      <c r="CT11310" s="230"/>
      <c r="CU11310" s="230"/>
      <c r="CV11310" s="230"/>
      <c r="CW11310" s="230"/>
      <c r="CX11310" s="230"/>
      <c r="CY11310" s="230"/>
      <c r="CZ11310" s="230"/>
      <c r="DA11310" s="230"/>
      <c r="DB11310" s="230"/>
      <c r="DC11310" s="230"/>
      <c r="DD11310" s="230"/>
      <c r="DE11310" s="230"/>
      <c r="DF11310" s="230"/>
      <c r="DG11310" s="230"/>
      <c r="DH11310" s="230"/>
      <c r="DI11310" s="230"/>
      <c r="DJ11310" s="230"/>
      <c r="DK11310" s="230"/>
      <c r="DL11310" s="230"/>
      <c r="DM11310" s="230"/>
      <c r="DN11310" s="230"/>
      <c r="DO11310" s="230"/>
      <c r="DP11310" s="230"/>
      <c r="DQ11310" s="230"/>
      <c r="DR11310" s="230"/>
      <c r="DS11310" s="230"/>
    </row>
    <row r="11311" spans="1:123" ht="24" customHeight="1" x14ac:dyDescent="0.2">
      <c r="A11311" s="284"/>
      <c r="B11311" s="103"/>
      <c r="C11311" s="143" t="s">
        <v>604</v>
      </c>
      <c r="D11311" s="104"/>
      <c r="E11311" s="105"/>
      <c r="F11311" s="106"/>
      <c r="G11311" s="285"/>
    </row>
    <row r="11312" spans="1:123" s="229" customFormat="1" ht="24" customHeight="1" x14ac:dyDescent="0.2">
      <c r="A11312" s="224" t="str">
        <f t="shared" ref="A11312:A11325" si="3391">IFERROR(VLOOKUP(C11312,Tabla_Insumos,4,FALSE),"")</f>
        <v/>
      </c>
      <c r="B11312" s="222" t="str">
        <f>IFERROR(VLOOKUP(C11312,Tabla_Insumos,5,FALSE),"")</f>
        <v/>
      </c>
      <c r="C11312" s="223"/>
      <c r="D11312" s="224" t="str">
        <f t="shared" ref="D11312:D11325" si="3392">IFERROR(VLOOKUP(C11312,Tabla_Insumos,2,FALSE),"")</f>
        <v/>
      </c>
      <c r="E11312" s="225"/>
      <c r="F11312" s="226">
        <f t="shared" ref="F11312:F11325" si="3393">IFERROR(VLOOKUP(C11312,Tabla_Insumos,3,FALSE),0)</f>
        <v>0</v>
      </c>
      <c r="G11312" s="286">
        <f>ROUND(E11312*F11312,2)</f>
        <v>0</v>
      </c>
    </row>
    <row r="11313" spans="1:7" s="229" customFormat="1" ht="24" customHeight="1" x14ac:dyDescent="0.2">
      <c r="A11313" s="224" t="str">
        <f t="shared" si="3391"/>
        <v/>
      </c>
      <c r="B11313" s="222" t="str">
        <f t="shared" ref="B11313:B11325" si="3394">IFERROR(VLOOKUP(C11313,Tabla_Insumos,5,FALSE),"")</f>
        <v/>
      </c>
      <c r="C11313" s="223"/>
      <c r="D11313" s="224" t="str">
        <f t="shared" si="3392"/>
        <v/>
      </c>
      <c r="E11313" s="225"/>
      <c r="F11313" s="226">
        <f t="shared" si="3393"/>
        <v>0</v>
      </c>
      <c r="G11313" s="286">
        <f t="shared" ref="G11313:G11325" si="3395">ROUND(E11313*F11313,2)</f>
        <v>0</v>
      </c>
    </row>
    <row r="11314" spans="1:7" s="229" customFormat="1" ht="24" customHeight="1" x14ac:dyDescent="0.2">
      <c r="A11314" s="224" t="str">
        <f t="shared" si="3391"/>
        <v/>
      </c>
      <c r="B11314" s="222" t="str">
        <f t="shared" si="3394"/>
        <v/>
      </c>
      <c r="C11314" s="223"/>
      <c r="D11314" s="224" t="str">
        <f t="shared" si="3392"/>
        <v/>
      </c>
      <c r="E11314" s="225"/>
      <c r="F11314" s="226">
        <f t="shared" si="3393"/>
        <v>0</v>
      </c>
      <c r="G11314" s="286">
        <f t="shared" si="3395"/>
        <v>0</v>
      </c>
    </row>
    <row r="11315" spans="1:7" s="229" customFormat="1" ht="24" customHeight="1" x14ac:dyDescent="0.2">
      <c r="A11315" s="224" t="str">
        <f t="shared" si="3391"/>
        <v/>
      </c>
      <c r="B11315" s="222" t="str">
        <f t="shared" si="3394"/>
        <v/>
      </c>
      <c r="C11315" s="223"/>
      <c r="D11315" s="224" t="str">
        <f t="shared" si="3392"/>
        <v/>
      </c>
      <c r="E11315" s="225"/>
      <c r="F11315" s="226">
        <f t="shared" si="3393"/>
        <v>0</v>
      </c>
      <c r="G11315" s="286">
        <f t="shared" si="3395"/>
        <v>0</v>
      </c>
    </row>
    <row r="11316" spans="1:7" s="229" customFormat="1" ht="24" customHeight="1" x14ac:dyDescent="0.2">
      <c r="A11316" s="224" t="str">
        <f t="shared" si="3391"/>
        <v/>
      </c>
      <c r="B11316" s="222" t="str">
        <f t="shared" si="3394"/>
        <v/>
      </c>
      <c r="C11316" s="223"/>
      <c r="D11316" s="224" t="str">
        <f t="shared" si="3392"/>
        <v/>
      </c>
      <c r="E11316" s="225"/>
      <c r="F11316" s="226">
        <f t="shared" si="3393"/>
        <v>0</v>
      </c>
      <c r="G11316" s="286">
        <f t="shared" si="3395"/>
        <v>0</v>
      </c>
    </row>
    <row r="11317" spans="1:7" s="229" customFormat="1" ht="24" customHeight="1" x14ac:dyDescent="0.2">
      <c r="A11317" s="224" t="str">
        <f t="shared" si="3391"/>
        <v/>
      </c>
      <c r="B11317" s="222" t="str">
        <f t="shared" si="3394"/>
        <v/>
      </c>
      <c r="C11317" s="223"/>
      <c r="D11317" s="224" t="str">
        <f t="shared" si="3392"/>
        <v/>
      </c>
      <c r="E11317" s="225"/>
      <c r="F11317" s="226">
        <f t="shared" si="3393"/>
        <v>0</v>
      </c>
      <c r="G11317" s="286">
        <f t="shared" si="3395"/>
        <v>0</v>
      </c>
    </row>
    <row r="11318" spans="1:7" s="229" customFormat="1" ht="24" customHeight="1" x14ac:dyDescent="0.2">
      <c r="A11318" s="224" t="str">
        <f t="shared" si="3391"/>
        <v/>
      </c>
      <c r="B11318" s="222" t="str">
        <f t="shared" si="3394"/>
        <v/>
      </c>
      <c r="C11318" s="223"/>
      <c r="D11318" s="224" t="str">
        <f t="shared" si="3392"/>
        <v/>
      </c>
      <c r="E11318" s="225"/>
      <c r="F11318" s="226">
        <f t="shared" si="3393"/>
        <v>0</v>
      </c>
      <c r="G11318" s="286">
        <f t="shared" si="3395"/>
        <v>0</v>
      </c>
    </row>
    <row r="11319" spans="1:7" s="229" customFormat="1" ht="24" customHeight="1" x14ac:dyDescent="0.2">
      <c r="A11319" s="224" t="str">
        <f t="shared" si="3391"/>
        <v/>
      </c>
      <c r="B11319" s="222" t="str">
        <f t="shared" si="3394"/>
        <v/>
      </c>
      <c r="C11319" s="223"/>
      <c r="D11319" s="224" t="str">
        <f t="shared" si="3392"/>
        <v/>
      </c>
      <c r="E11319" s="225"/>
      <c r="F11319" s="226">
        <f t="shared" si="3393"/>
        <v>0</v>
      </c>
      <c r="G11319" s="286">
        <f t="shared" si="3395"/>
        <v>0</v>
      </c>
    </row>
    <row r="11320" spans="1:7" s="229" customFormat="1" ht="24" customHeight="1" x14ac:dyDescent="0.2">
      <c r="A11320" s="224" t="str">
        <f t="shared" si="3391"/>
        <v/>
      </c>
      <c r="B11320" s="222" t="str">
        <f t="shared" si="3394"/>
        <v/>
      </c>
      <c r="C11320" s="223"/>
      <c r="D11320" s="224" t="str">
        <f t="shared" si="3392"/>
        <v/>
      </c>
      <c r="E11320" s="225"/>
      <c r="F11320" s="226">
        <f t="shared" si="3393"/>
        <v>0</v>
      </c>
      <c r="G11320" s="286">
        <f t="shared" si="3395"/>
        <v>0</v>
      </c>
    </row>
    <row r="11321" spans="1:7" s="229" customFormat="1" ht="24" customHeight="1" x14ac:dyDescent="0.2">
      <c r="A11321" s="224" t="str">
        <f t="shared" si="3391"/>
        <v/>
      </c>
      <c r="B11321" s="222" t="str">
        <f t="shared" si="3394"/>
        <v/>
      </c>
      <c r="C11321" s="223"/>
      <c r="D11321" s="224" t="str">
        <f t="shared" si="3392"/>
        <v/>
      </c>
      <c r="E11321" s="225"/>
      <c r="F11321" s="226">
        <f t="shared" si="3393"/>
        <v>0</v>
      </c>
      <c r="G11321" s="286">
        <f t="shared" si="3395"/>
        <v>0</v>
      </c>
    </row>
    <row r="11322" spans="1:7" s="229" customFormat="1" ht="24" customHeight="1" x14ac:dyDescent="0.2">
      <c r="A11322" s="224" t="str">
        <f t="shared" si="3391"/>
        <v/>
      </c>
      <c r="B11322" s="222" t="str">
        <f t="shared" si="3394"/>
        <v/>
      </c>
      <c r="C11322" s="223"/>
      <c r="D11322" s="224" t="str">
        <f t="shared" si="3392"/>
        <v/>
      </c>
      <c r="E11322" s="225"/>
      <c r="F11322" s="226">
        <f t="shared" si="3393"/>
        <v>0</v>
      </c>
      <c r="G11322" s="286">
        <f t="shared" si="3395"/>
        <v>0</v>
      </c>
    </row>
    <row r="11323" spans="1:7" s="229" customFormat="1" ht="24" customHeight="1" x14ac:dyDescent="0.2">
      <c r="A11323" s="224" t="str">
        <f t="shared" si="3391"/>
        <v/>
      </c>
      <c r="B11323" s="222" t="str">
        <f t="shared" si="3394"/>
        <v/>
      </c>
      <c r="C11323" s="223"/>
      <c r="D11323" s="224" t="str">
        <f t="shared" si="3392"/>
        <v/>
      </c>
      <c r="E11323" s="225"/>
      <c r="F11323" s="226">
        <f t="shared" si="3393"/>
        <v>0</v>
      </c>
      <c r="G11323" s="286">
        <f t="shared" si="3395"/>
        <v>0</v>
      </c>
    </row>
    <row r="11324" spans="1:7" s="229" customFormat="1" ht="24" customHeight="1" x14ac:dyDescent="0.2">
      <c r="A11324" s="224" t="str">
        <f t="shared" si="3391"/>
        <v/>
      </c>
      <c r="B11324" s="222" t="str">
        <f t="shared" si="3394"/>
        <v/>
      </c>
      <c r="C11324" s="223"/>
      <c r="D11324" s="224" t="str">
        <f t="shared" si="3392"/>
        <v/>
      </c>
      <c r="E11324" s="225"/>
      <c r="F11324" s="226">
        <f t="shared" si="3393"/>
        <v>0</v>
      </c>
      <c r="G11324" s="286">
        <f t="shared" si="3395"/>
        <v>0</v>
      </c>
    </row>
    <row r="11325" spans="1:7" s="229" customFormat="1" ht="24" customHeight="1" x14ac:dyDescent="0.2">
      <c r="A11325" s="224" t="str">
        <f t="shared" si="3391"/>
        <v/>
      </c>
      <c r="B11325" s="222" t="str">
        <f t="shared" si="3394"/>
        <v/>
      </c>
      <c r="C11325" s="223"/>
      <c r="D11325" s="224" t="str">
        <f t="shared" si="3392"/>
        <v/>
      </c>
      <c r="E11325" s="225"/>
      <c r="F11325" s="227">
        <f t="shared" si="3393"/>
        <v>0</v>
      </c>
      <c r="G11325" s="286">
        <f t="shared" si="3395"/>
        <v>0</v>
      </c>
    </row>
    <row r="11326" spans="1:7" ht="24" customHeight="1" x14ac:dyDescent="0.2">
      <c r="A11326" s="287"/>
      <c r="D11326" s="97"/>
      <c r="E11326" s="98"/>
      <c r="F11326" s="273" t="s">
        <v>31</v>
      </c>
      <c r="G11326" s="288">
        <f>SUBTOTAL(9,G11312:G11325)</f>
        <v>0</v>
      </c>
    </row>
    <row r="11327" spans="1:7" ht="24" customHeight="1" x14ac:dyDescent="0.2">
      <c r="A11327" s="287"/>
      <c r="C11327" s="107" t="s">
        <v>605</v>
      </c>
      <c r="D11327" s="97"/>
      <c r="E11327" s="98"/>
      <c r="G11327" s="289"/>
    </row>
    <row r="11328" spans="1:7" s="229" customFormat="1" ht="24" customHeight="1" x14ac:dyDescent="0.2">
      <c r="A11328" s="224" t="str">
        <f t="shared" ref="A11328:A11335" si="3396">IFERROR(VLOOKUP(C11328,Tabla_Insumos,4,FALSE),"")</f>
        <v/>
      </c>
      <c r="B11328" s="222">
        <f t="shared" ref="B11328:B11335" si="3397">IFERROR(VLOOKUP(A11328,Tabla_Indices,5,FALSE),"")</f>
        <v>0</v>
      </c>
      <c r="C11328" s="223"/>
      <c r="D11328" s="224" t="str">
        <f t="shared" ref="D11328:D11335" si="3398">IFERROR(VLOOKUP(C11328,Tabla_Insumos,2,FALSE),"")</f>
        <v/>
      </c>
      <c r="E11328" s="225"/>
      <c r="F11328" s="228">
        <f t="shared" ref="F11328:F11335" si="3399">IFERROR(VLOOKUP(C11328,Tabla_Insumos,3,FALSE),0)</f>
        <v>0</v>
      </c>
      <c r="G11328" s="286">
        <f>ROUND(E11328*F11328,2)</f>
        <v>0</v>
      </c>
    </row>
    <row r="11329" spans="1:7" s="229" customFormat="1" ht="24" customHeight="1" x14ac:dyDescent="0.2">
      <c r="A11329" s="224" t="str">
        <f t="shared" si="3396"/>
        <v/>
      </c>
      <c r="B11329" s="222">
        <f t="shared" si="3397"/>
        <v>0</v>
      </c>
      <c r="C11329" s="223"/>
      <c r="D11329" s="224" t="str">
        <f t="shared" si="3398"/>
        <v/>
      </c>
      <c r="E11329" s="225"/>
      <c r="F11329" s="228">
        <f t="shared" si="3399"/>
        <v>0</v>
      </c>
      <c r="G11329" s="286">
        <f>ROUND(E11329*F11329,2)</f>
        <v>0</v>
      </c>
    </row>
    <row r="11330" spans="1:7" s="229" customFormat="1" ht="24" customHeight="1" x14ac:dyDescent="0.2">
      <c r="A11330" s="224" t="str">
        <f t="shared" si="3396"/>
        <v/>
      </c>
      <c r="B11330" s="222">
        <f t="shared" si="3397"/>
        <v>0</v>
      </c>
      <c r="C11330" s="223"/>
      <c r="D11330" s="224" t="str">
        <f t="shared" si="3398"/>
        <v/>
      </c>
      <c r="E11330" s="225"/>
      <c r="F11330" s="228">
        <f t="shared" si="3399"/>
        <v>0</v>
      </c>
      <c r="G11330" s="286">
        <f t="shared" ref="G11330:G11335" si="3400">ROUND(E11330*F11330,2)</f>
        <v>0</v>
      </c>
    </row>
    <row r="11331" spans="1:7" s="229" customFormat="1" ht="24" customHeight="1" x14ac:dyDescent="0.2">
      <c r="A11331" s="224" t="str">
        <f t="shared" si="3396"/>
        <v/>
      </c>
      <c r="B11331" s="222">
        <f t="shared" si="3397"/>
        <v>0</v>
      </c>
      <c r="C11331" s="223"/>
      <c r="D11331" s="224" t="str">
        <f t="shared" si="3398"/>
        <v/>
      </c>
      <c r="E11331" s="225"/>
      <c r="F11331" s="228">
        <f t="shared" si="3399"/>
        <v>0</v>
      </c>
      <c r="G11331" s="286">
        <f t="shared" si="3400"/>
        <v>0</v>
      </c>
    </row>
    <row r="11332" spans="1:7" s="229" customFormat="1" ht="24" customHeight="1" x14ac:dyDescent="0.2">
      <c r="A11332" s="224" t="str">
        <f t="shared" si="3396"/>
        <v/>
      </c>
      <c r="B11332" s="222">
        <f t="shared" si="3397"/>
        <v>0</v>
      </c>
      <c r="C11332" s="223"/>
      <c r="D11332" s="224" t="str">
        <f t="shared" si="3398"/>
        <v/>
      </c>
      <c r="E11332" s="225"/>
      <c r="F11332" s="226">
        <f t="shared" si="3399"/>
        <v>0</v>
      </c>
      <c r="G11332" s="286">
        <f t="shared" si="3400"/>
        <v>0</v>
      </c>
    </row>
    <row r="11333" spans="1:7" s="229" customFormat="1" ht="24" customHeight="1" x14ac:dyDescent="0.2">
      <c r="A11333" s="224" t="str">
        <f t="shared" si="3396"/>
        <v/>
      </c>
      <c r="B11333" s="222">
        <f t="shared" si="3397"/>
        <v>0</v>
      </c>
      <c r="C11333" s="223"/>
      <c r="D11333" s="224" t="str">
        <f t="shared" si="3398"/>
        <v/>
      </c>
      <c r="E11333" s="225"/>
      <c r="F11333" s="226">
        <f t="shared" si="3399"/>
        <v>0</v>
      </c>
      <c r="G11333" s="286">
        <f t="shared" si="3400"/>
        <v>0</v>
      </c>
    </row>
    <row r="11334" spans="1:7" s="229" customFormat="1" ht="24" customHeight="1" x14ac:dyDescent="0.2">
      <c r="A11334" s="224" t="str">
        <f t="shared" si="3396"/>
        <v/>
      </c>
      <c r="B11334" s="222">
        <f t="shared" si="3397"/>
        <v>0</v>
      </c>
      <c r="C11334" s="223"/>
      <c r="D11334" s="224" t="str">
        <f t="shared" si="3398"/>
        <v/>
      </c>
      <c r="E11334" s="225"/>
      <c r="F11334" s="226">
        <f t="shared" si="3399"/>
        <v>0</v>
      </c>
      <c r="G11334" s="286">
        <f t="shared" si="3400"/>
        <v>0</v>
      </c>
    </row>
    <row r="11335" spans="1:7" s="229" customFormat="1" ht="24" customHeight="1" x14ac:dyDescent="0.2">
      <c r="A11335" s="224" t="str">
        <f t="shared" si="3396"/>
        <v/>
      </c>
      <c r="B11335" s="222">
        <f t="shared" si="3397"/>
        <v>0</v>
      </c>
      <c r="C11335" s="223"/>
      <c r="D11335" s="224" t="str">
        <f t="shared" si="3398"/>
        <v/>
      </c>
      <c r="E11335" s="225"/>
      <c r="F11335" s="226">
        <f t="shared" si="3399"/>
        <v>0</v>
      </c>
      <c r="G11335" s="286">
        <f t="shared" si="3400"/>
        <v>0</v>
      </c>
    </row>
    <row r="11336" spans="1:7" ht="24" customHeight="1" x14ac:dyDescent="0.2">
      <c r="A11336" s="287"/>
      <c r="D11336" s="97"/>
      <c r="E11336" s="98"/>
      <c r="F11336" s="273" t="s">
        <v>32</v>
      </c>
      <c r="G11336" s="288">
        <f>SUBTOTAL(9,G11328:G11335)</f>
        <v>0</v>
      </c>
    </row>
    <row r="11337" spans="1:7" ht="24" customHeight="1" x14ac:dyDescent="0.2">
      <c r="A11337" s="287"/>
      <c r="C11337" s="107" t="s">
        <v>606</v>
      </c>
      <c r="D11337" s="97"/>
      <c r="E11337" s="98"/>
      <c r="G11337" s="289"/>
    </row>
    <row r="11338" spans="1:7" s="229" customFormat="1" ht="24" customHeight="1" x14ac:dyDescent="0.2">
      <c r="A11338" s="224" t="str">
        <f t="shared" ref="A11338:A11346" si="3401">IFERROR(VLOOKUP(C11338,Tabla_Insumos,4,FALSE),"")</f>
        <v/>
      </c>
      <c r="B11338" s="222" t="str">
        <f t="shared" ref="B11338:B11346" si="3402">IFERROR(VLOOKUP(C11338,Tabla_Insumos,5,FALSE),"")</f>
        <v/>
      </c>
      <c r="C11338" s="223"/>
      <c r="D11338" s="224" t="str">
        <f t="shared" ref="D11338:D11346" si="3403">IFERROR(VLOOKUP(C11338,Tabla_Insumos,2,FALSE),"")</f>
        <v/>
      </c>
      <c r="E11338" s="225"/>
      <c r="F11338" s="226">
        <f t="shared" ref="F11338:F11346" si="3404">IFERROR(VLOOKUP(C11338,Tabla_Insumos,3,FALSE),0)</f>
        <v>0</v>
      </c>
      <c r="G11338" s="286">
        <f t="shared" ref="G11338:G11346" si="3405">ROUND(E11338*F11338,2)</f>
        <v>0</v>
      </c>
    </row>
    <row r="11339" spans="1:7" s="229" customFormat="1" ht="24" customHeight="1" x14ac:dyDescent="0.2">
      <c r="A11339" s="224" t="str">
        <f t="shared" si="3401"/>
        <v/>
      </c>
      <c r="B11339" s="222" t="str">
        <f t="shared" si="3402"/>
        <v/>
      </c>
      <c r="C11339" s="223"/>
      <c r="D11339" s="224" t="str">
        <f t="shared" si="3403"/>
        <v/>
      </c>
      <c r="E11339" s="225"/>
      <c r="F11339" s="226">
        <f t="shared" si="3404"/>
        <v>0</v>
      </c>
      <c r="G11339" s="286">
        <f t="shared" si="3405"/>
        <v>0</v>
      </c>
    </row>
    <row r="11340" spans="1:7" s="229" customFormat="1" ht="24" customHeight="1" x14ac:dyDescent="0.2">
      <c r="A11340" s="224" t="str">
        <f t="shared" si="3401"/>
        <v/>
      </c>
      <c r="B11340" s="222" t="str">
        <f t="shared" si="3402"/>
        <v/>
      </c>
      <c r="C11340" s="223"/>
      <c r="D11340" s="224" t="str">
        <f t="shared" si="3403"/>
        <v/>
      </c>
      <c r="E11340" s="225"/>
      <c r="F11340" s="226">
        <f t="shared" si="3404"/>
        <v>0</v>
      </c>
      <c r="G11340" s="286">
        <f t="shared" si="3405"/>
        <v>0</v>
      </c>
    </row>
    <row r="11341" spans="1:7" s="229" customFormat="1" ht="24" customHeight="1" x14ac:dyDescent="0.2">
      <c r="A11341" s="224" t="str">
        <f t="shared" si="3401"/>
        <v/>
      </c>
      <c r="B11341" s="222" t="str">
        <f t="shared" si="3402"/>
        <v/>
      </c>
      <c r="C11341" s="223"/>
      <c r="D11341" s="224" t="str">
        <f t="shared" si="3403"/>
        <v/>
      </c>
      <c r="E11341" s="225"/>
      <c r="F11341" s="226">
        <f t="shared" si="3404"/>
        <v>0</v>
      </c>
      <c r="G11341" s="286">
        <f t="shared" si="3405"/>
        <v>0</v>
      </c>
    </row>
    <row r="11342" spans="1:7" s="229" customFormat="1" ht="24" customHeight="1" x14ac:dyDescent="0.2">
      <c r="A11342" s="224" t="str">
        <f t="shared" si="3401"/>
        <v/>
      </c>
      <c r="B11342" s="222" t="str">
        <f t="shared" si="3402"/>
        <v/>
      </c>
      <c r="C11342" s="223"/>
      <c r="D11342" s="224" t="str">
        <f t="shared" si="3403"/>
        <v/>
      </c>
      <c r="E11342" s="225"/>
      <c r="F11342" s="226">
        <f t="shared" si="3404"/>
        <v>0</v>
      </c>
      <c r="G11342" s="286">
        <f t="shared" si="3405"/>
        <v>0</v>
      </c>
    </row>
    <row r="11343" spans="1:7" s="229" customFormat="1" ht="24" customHeight="1" x14ac:dyDescent="0.2">
      <c r="A11343" s="224" t="str">
        <f t="shared" si="3401"/>
        <v/>
      </c>
      <c r="B11343" s="222" t="str">
        <f t="shared" si="3402"/>
        <v/>
      </c>
      <c r="C11343" s="223"/>
      <c r="D11343" s="224" t="str">
        <f t="shared" si="3403"/>
        <v/>
      </c>
      <c r="E11343" s="225"/>
      <c r="F11343" s="226">
        <f t="shared" si="3404"/>
        <v>0</v>
      </c>
      <c r="G11343" s="286">
        <f t="shared" si="3405"/>
        <v>0</v>
      </c>
    </row>
    <row r="11344" spans="1:7" s="229" customFormat="1" ht="24" customHeight="1" x14ac:dyDescent="0.2">
      <c r="A11344" s="224" t="str">
        <f t="shared" si="3401"/>
        <v/>
      </c>
      <c r="B11344" s="222" t="str">
        <f t="shared" si="3402"/>
        <v/>
      </c>
      <c r="C11344" s="223"/>
      <c r="D11344" s="224" t="str">
        <f t="shared" si="3403"/>
        <v/>
      </c>
      <c r="E11344" s="225"/>
      <c r="F11344" s="226">
        <f t="shared" si="3404"/>
        <v>0</v>
      </c>
      <c r="G11344" s="286">
        <f t="shared" si="3405"/>
        <v>0</v>
      </c>
    </row>
    <row r="11345" spans="1:123" s="229" customFormat="1" ht="24" customHeight="1" x14ac:dyDescent="0.2">
      <c r="A11345" s="224" t="str">
        <f t="shared" si="3401"/>
        <v/>
      </c>
      <c r="B11345" s="222" t="str">
        <f t="shared" si="3402"/>
        <v/>
      </c>
      <c r="C11345" s="223"/>
      <c r="D11345" s="224" t="str">
        <f t="shared" si="3403"/>
        <v/>
      </c>
      <c r="E11345" s="225"/>
      <c r="F11345" s="226">
        <f t="shared" si="3404"/>
        <v>0</v>
      </c>
      <c r="G11345" s="286">
        <f t="shared" si="3405"/>
        <v>0</v>
      </c>
    </row>
    <row r="11346" spans="1:123" s="229" customFormat="1" ht="24" customHeight="1" x14ac:dyDescent="0.2">
      <c r="A11346" s="224" t="str">
        <f t="shared" si="3401"/>
        <v/>
      </c>
      <c r="B11346" s="222" t="str">
        <f t="shared" si="3402"/>
        <v/>
      </c>
      <c r="C11346" s="223"/>
      <c r="D11346" s="224" t="str">
        <f t="shared" si="3403"/>
        <v/>
      </c>
      <c r="E11346" s="225"/>
      <c r="F11346" s="226">
        <f t="shared" si="3404"/>
        <v>0</v>
      </c>
      <c r="G11346" s="286">
        <f t="shared" si="3405"/>
        <v>0</v>
      </c>
    </row>
    <row r="11347" spans="1:123" ht="24" customHeight="1" x14ac:dyDescent="0.2">
      <c r="A11347" s="290"/>
      <c r="B11347" s="97"/>
      <c r="D11347" s="97"/>
      <c r="E11347" s="98"/>
      <c r="F11347" s="273" t="s">
        <v>33</v>
      </c>
      <c r="G11347" s="288">
        <f>SUBTOTAL(9,G11338:G11346)</f>
        <v>0</v>
      </c>
    </row>
    <row r="11348" spans="1:123" ht="24" customHeight="1" x14ac:dyDescent="0.2">
      <c r="A11348" s="291"/>
      <c r="B11348" s="97"/>
      <c r="D11348" s="97"/>
      <c r="E11348" s="98"/>
      <c r="G11348" s="289"/>
    </row>
    <row r="11349" spans="1:123" ht="24" customHeight="1" x14ac:dyDescent="0.2">
      <c r="A11349" s="292" t="str">
        <f>B11307</f>
        <v/>
      </c>
      <c r="B11349" s="293" t="str">
        <f>C11307</f>
        <v/>
      </c>
      <c r="C11349" s="104"/>
      <c r="D11349" s="104" t="s">
        <v>34</v>
      </c>
      <c r="E11349" s="105"/>
      <c r="F11349" s="295" t="s">
        <v>35</v>
      </c>
      <c r="G11349" s="294">
        <f>SUBTOTAL(9,G11312:G11348)</f>
        <v>0</v>
      </c>
    </row>
    <row r="11351" spans="1:123" ht="24" customHeight="1" x14ac:dyDescent="0.2">
      <c r="A11351" s="274" t="s">
        <v>37</v>
      </c>
      <c r="B11351" s="275"/>
      <c r="C11351" s="275"/>
      <c r="D11351" s="275"/>
      <c r="E11351" s="275"/>
      <c r="F11351" s="275"/>
      <c r="G11351" s="276"/>
    </row>
    <row r="11352" spans="1:123" ht="24" customHeight="1" x14ac:dyDescent="0.2">
      <c r="A11352" s="277" t="s">
        <v>602</v>
      </c>
      <c r="B11352" s="93" t="str">
        <f>Comitente</f>
        <v>DIRECCION PROVINCIAL DE ESPACIOS VERDES</v>
      </c>
      <c r="C11352" s="89"/>
      <c r="D11352" s="94"/>
      <c r="E11352" s="94"/>
      <c r="F11352" s="95"/>
      <c r="G11352" s="278"/>
    </row>
    <row r="11353" spans="1:123" ht="24" customHeight="1" x14ac:dyDescent="0.2">
      <c r="A11353" s="277" t="s">
        <v>603</v>
      </c>
      <c r="B11353" s="93">
        <f>Contratista</f>
        <v>0</v>
      </c>
      <c r="C11353" s="90"/>
      <c r="D11353" s="90"/>
      <c r="E11353" s="90"/>
      <c r="F11353" s="96"/>
      <c r="G11353" s="279"/>
    </row>
    <row r="11354" spans="1:123" ht="24" customHeight="1" x14ac:dyDescent="0.2">
      <c r="A11354" s="277" t="s">
        <v>24</v>
      </c>
      <c r="B11354" s="93" t="str">
        <f>Obra</f>
        <v>EXTRACCION DE MANGRULLO EXISTENTE, PROVISION DE NUEVO MANGRULLO Y REFUNCIONALIZACION DE JUEGOS DE NIÑOS EN PARQUE DE MAYO</v>
      </c>
      <c r="C11354" s="90"/>
      <c r="D11354" s="90"/>
      <c r="E11354" s="90"/>
      <c r="F11354" s="96" t="s">
        <v>38</v>
      </c>
      <c r="G11354" s="280">
        <f>Fecha_Base</f>
        <v>44865</v>
      </c>
    </row>
    <row r="11355" spans="1:123" ht="24" customHeight="1" x14ac:dyDescent="0.2">
      <c r="A11355" s="281" t="s">
        <v>601</v>
      </c>
      <c r="B11355" s="91" t="str">
        <f>Ubicación</f>
        <v>CAPITAL</v>
      </c>
      <c r="C11355" s="91"/>
      <c r="D11355" s="97"/>
      <c r="E11355" s="98"/>
      <c r="G11355" s="282"/>
    </row>
    <row r="11356" spans="1:123" ht="24" customHeight="1" x14ac:dyDescent="0.2">
      <c r="A11356" s="281" t="s">
        <v>39</v>
      </c>
      <c r="B11356" s="100" t="str">
        <f>IFERROR(VALUE(LEFT(B11357,FIND(".",B11357)-1)),"")</f>
        <v/>
      </c>
      <c r="C11356" s="92" t="str">
        <f>IFERROR(VLOOKUP(B11356,Tabla_CyP,2,FALSE),"")</f>
        <v/>
      </c>
      <c r="E11356" s="98"/>
      <c r="G11356" s="282"/>
    </row>
    <row r="11357" spans="1:123" ht="24" customHeight="1" x14ac:dyDescent="0.2">
      <c r="A11357" s="281" t="s">
        <v>25</v>
      </c>
      <c r="B11357" s="101" t="str">
        <f>IFERROR(VLOOKUP(COUNTIF($A$1:A11357,"ANALISIS DE PRECIOS"),Tabla_NumeroItem,2,FALSE),"")</f>
        <v/>
      </c>
      <c r="C11357" s="92" t="str">
        <f>IFERROR(VLOOKUP(B11357,Tabla_CyP,2,FALSE),"")</f>
        <v/>
      </c>
      <c r="D11357" s="97"/>
      <c r="E11357" s="98"/>
      <c r="F11357" s="96" t="s">
        <v>26</v>
      </c>
      <c r="G11357" s="283" t="str">
        <f>IFERROR(VLOOKUP(B11357,Tabla_CyP,4,FALSE),"")</f>
        <v/>
      </c>
    </row>
    <row r="11358" spans="1:123" ht="24" customHeight="1" x14ac:dyDescent="0.2">
      <c r="A11358" s="281"/>
      <c r="B11358" s="91"/>
      <c r="D11358" s="97"/>
      <c r="E11358" s="98"/>
      <c r="G11358" s="282"/>
    </row>
    <row r="11359" spans="1:123" ht="24" customHeight="1" x14ac:dyDescent="0.2">
      <c r="A11359" s="334" t="s">
        <v>507</v>
      </c>
      <c r="B11359" s="335"/>
      <c r="C11359" s="336" t="s">
        <v>0</v>
      </c>
      <c r="D11359" s="336" t="s">
        <v>27</v>
      </c>
      <c r="E11359" s="338" t="s">
        <v>28</v>
      </c>
      <c r="F11359" s="340" t="s">
        <v>29</v>
      </c>
      <c r="G11359" s="340" t="s">
        <v>30</v>
      </c>
    </row>
    <row r="11360" spans="1:123" s="97" customFormat="1" ht="24" customHeight="1" x14ac:dyDescent="0.2">
      <c r="A11360" s="102" t="s">
        <v>508</v>
      </c>
      <c r="B11360" s="102" t="s">
        <v>509</v>
      </c>
      <c r="C11360" s="337"/>
      <c r="D11360" s="337"/>
      <c r="E11360" s="339"/>
      <c r="F11360" s="341"/>
      <c r="G11360" s="341"/>
      <c r="H11360" s="230"/>
      <c r="I11360" s="230"/>
      <c r="J11360" s="230"/>
      <c r="K11360" s="230"/>
      <c r="L11360" s="230"/>
      <c r="M11360" s="230"/>
      <c r="N11360" s="230"/>
      <c r="O11360" s="230"/>
      <c r="P11360" s="230"/>
      <c r="Q11360" s="230"/>
      <c r="R11360" s="230"/>
      <c r="S11360" s="230"/>
      <c r="T11360" s="230"/>
      <c r="U11360" s="230"/>
      <c r="V11360" s="230"/>
      <c r="W11360" s="230"/>
      <c r="X11360" s="230"/>
      <c r="Y11360" s="230"/>
      <c r="Z11360" s="230"/>
      <c r="AA11360" s="230"/>
      <c r="AB11360" s="230"/>
      <c r="AC11360" s="230"/>
      <c r="AD11360" s="230"/>
      <c r="AE11360" s="230"/>
      <c r="AF11360" s="230"/>
      <c r="AG11360" s="230"/>
      <c r="AH11360" s="230"/>
      <c r="AI11360" s="230"/>
      <c r="AJ11360" s="230"/>
      <c r="AK11360" s="230"/>
      <c r="AL11360" s="230"/>
      <c r="AM11360" s="230"/>
      <c r="AN11360" s="230"/>
      <c r="AO11360" s="230"/>
      <c r="AP11360" s="230"/>
      <c r="AQ11360" s="230"/>
      <c r="AR11360" s="230"/>
      <c r="AS11360" s="230"/>
      <c r="AT11360" s="230"/>
      <c r="AU11360" s="230"/>
      <c r="AV11360" s="230"/>
      <c r="AW11360" s="230"/>
      <c r="AX11360" s="230"/>
      <c r="AY11360" s="230"/>
      <c r="AZ11360" s="230"/>
      <c r="BA11360" s="230"/>
      <c r="BB11360" s="230"/>
      <c r="BC11360" s="230"/>
      <c r="BD11360" s="230"/>
      <c r="BE11360" s="230"/>
      <c r="BF11360" s="230"/>
      <c r="BG11360" s="230"/>
      <c r="BH11360" s="230"/>
      <c r="BI11360" s="230"/>
      <c r="BJ11360" s="230"/>
      <c r="BK11360" s="230"/>
      <c r="BL11360" s="230"/>
      <c r="BM11360" s="230"/>
      <c r="BN11360" s="230"/>
      <c r="BO11360" s="230"/>
      <c r="BP11360" s="230"/>
      <c r="BQ11360" s="230"/>
      <c r="BR11360" s="230"/>
      <c r="BS11360" s="230"/>
      <c r="BT11360" s="230"/>
      <c r="BU11360" s="230"/>
      <c r="BV11360" s="230"/>
      <c r="BW11360" s="230"/>
      <c r="BX11360" s="230"/>
      <c r="BY11360" s="230"/>
      <c r="BZ11360" s="230"/>
      <c r="CA11360" s="230"/>
      <c r="CB11360" s="230"/>
      <c r="CC11360" s="230"/>
      <c r="CD11360" s="230"/>
      <c r="CE11360" s="230"/>
      <c r="CF11360" s="230"/>
      <c r="CG11360" s="230"/>
      <c r="CH11360" s="230"/>
      <c r="CI11360" s="230"/>
      <c r="CJ11360" s="230"/>
      <c r="CK11360" s="230"/>
      <c r="CL11360" s="230"/>
      <c r="CM11360" s="230"/>
      <c r="CN11360" s="230"/>
      <c r="CO11360" s="230"/>
      <c r="CP11360" s="230"/>
      <c r="CQ11360" s="230"/>
      <c r="CR11360" s="230"/>
      <c r="CS11360" s="230"/>
      <c r="CT11360" s="230"/>
      <c r="CU11360" s="230"/>
      <c r="CV11360" s="230"/>
      <c r="CW11360" s="230"/>
      <c r="CX11360" s="230"/>
      <c r="CY11360" s="230"/>
      <c r="CZ11360" s="230"/>
      <c r="DA11360" s="230"/>
      <c r="DB11360" s="230"/>
      <c r="DC11360" s="230"/>
      <c r="DD11360" s="230"/>
      <c r="DE11360" s="230"/>
      <c r="DF11360" s="230"/>
      <c r="DG11360" s="230"/>
      <c r="DH11360" s="230"/>
      <c r="DI11360" s="230"/>
      <c r="DJ11360" s="230"/>
      <c r="DK11360" s="230"/>
      <c r="DL11360" s="230"/>
      <c r="DM11360" s="230"/>
      <c r="DN11360" s="230"/>
      <c r="DO11360" s="230"/>
      <c r="DP11360" s="230"/>
      <c r="DQ11360" s="230"/>
      <c r="DR11360" s="230"/>
      <c r="DS11360" s="230"/>
    </row>
    <row r="11361" spans="1:7" ht="24" customHeight="1" x14ac:dyDescent="0.2">
      <c r="A11361" s="284"/>
      <c r="B11361" s="103"/>
      <c r="C11361" s="143" t="s">
        <v>604</v>
      </c>
      <c r="D11361" s="104"/>
      <c r="E11361" s="105"/>
      <c r="F11361" s="106"/>
      <c r="G11361" s="285"/>
    </row>
    <row r="11362" spans="1:7" s="229" customFormat="1" ht="24" customHeight="1" x14ac:dyDescent="0.2">
      <c r="A11362" s="224" t="str">
        <f t="shared" ref="A11362:A11375" si="3406">IFERROR(VLOOKUP(C11362,Tabla_Insumos,4,FALSE),"")</f>
        <v/>
      </c>
      <c r="B11362" s="222" t="str">
        <f>IFERROR(VLOOKUP(C11362,Tabla_Insumos,5,FALSE),"")</f>
        <v/>
      </c>
      <c r="C11362" s="223"/>
      <c r="D11362" s="224" t="str">
        <f t="shared" ref="D11362:D11375" si="3407">IFERROR(VLOOKUP(C11362,Tabla_Insumos,2,FALSE),"")</f>
        <v/>
      </c>
      <c r="E11362" s="225"/>
      <c r="F11362" s="226">
        <f t="shared" ref="F11362:F11375" si="3408">IFERROR(VLOOKUP(C11362,Tabla_Insumos,3,FALSE),0)</f>
        <v>0</v>
      </c>
      <c r="G11362" s="286">
        <f>ROUND(E11362*F11362,2)</f>
        <v>0</v>
      </c>
    </row>
    <row r="11363" spans="1:7" s="229" customFormat="1" ht="24" customHeight="1" x14ac:dyDescent="0.2">
      <c r="A11363" s="224" t="str">
        <f t="shared" si="3406"/>
        <v/>
      </c>
      <c r="B11363" s="222" t="str">
        <f t="shared" ref="B11363:B11375" si="3409">IFERROR(VLOOKUP(C11363,Tabla_Insumos,5,FALSE),"")</f>
        <v/>
      </c>
      <c r="C11363" s="223"/>
      <c r="D11363" s="224" t="str">
        <f t="shared" si="3407"/>
        <v/>
      </c>
      <c r="E11363" s="225"/>
      <c r="F11363" s="226">
        <f t="shared" si="3408"/>
        <v>0</v>
      </c>
      <c r="G11363" s="286">
        <f t="shared" ref="G11363:G11375" si="3410">ROUND(E11363*F11363,2)</f>
        <v>0</v>
      </c>
    </row>
    <row r="11364" spans="1:7" s="229" customFormat="1" ht="24" customHeight="1" x14ac:dyDescent="0.2">
      <c r="A11364" s="224" t="str">
        <f t="shared" si="3406"/>
        <v/>
      </c>
      <c r="B11364" s="222" t="str">
        <f t="shared" si="3409"/>
        <v/>
      </c>
      <c r="C11364" s="223"/>
      <c r="D11364" s="224" t="str">
        <f t="shared" si="3407"/>
        <v/>
      </c>
      <c r="E11364" s="225"/>
      <c r="F11364" s="226">
        <f t="shared" si="3408"/>
        <v>0</v>
      </c>
      <c r="G11364" s="286">
        <f t="shared" si="3410"/>
        <v>0</v>
      </c>
    </row>
    <row r="11365" spans="1:7" s="229" customFormat="1" ht="24" customHeight="1" x14ac:dyDescent="0.2">
      <c r="A11365" s="224" t="str">
        <f t="shared" si="3406"/>
        <v/>
      </c>
      <c r="B11365" s="222" t="str">
        <f t="shared" si="3409"/>
        <v/>
      </c>
      <c r="C11365" s="223"/>
      <c r="D11365" s="224" t="str">
        <f t="shared" si="3407"/>
        <v/>
      </c>
      <c r="E11365" s="225"/>
      <c r="F11365" s="226">
        <f t="shared" si="3408"/>
        <v>0</v>
      </c>
      <c r="G11365" s="286">
        <f t="shared" si="3410"/>
        <v>0</v>
      </c>
    </row>
    <row r="11366" spans="1:7" s="229" customFormat="1" ht="24" customHeight="1" x14ac:dyDescent="0.2">
      <c r="A11366" s="224" t="str">
        <f t="shared" si="3406"/>
        <v/>
      </c>
      <c r="B11366" s="222" t="str">
        <f t="shared" si="3409"/>
        <v/>
      </c>
      <c r="C11366" s="223"/>
      <c r="D11366" s="224" t="str">
        <f t="shared" si="3407"/>
        <v/>
      </c>
      <c r="E11366" s="225"/>
      <c r="F11366" s="226">
        <f t="shared" si="3408"/>
        <v>0</v>
      </c>
      <c r="G11366" s="286">
        <f t="shared" si="3410"/>
        <v>0</v>
      </c>
    </row>
    <row r="11367" spans="1:7" s="229" customFormat="1" ht="24" customHeight="1" x14ac:dyDescent="0.2">
      <c r="A11367" s="224" t="str">
        <f t="shared" si="3406"/>
        <v/>
      </c>
      <c r="B11367" s="222" t="str">
        <f t="shared" si="3409"/>
        <v/>
      </c>
      <c r="C11367" s="223"/>
      <c r="D11367" s="224" t="str">
        <f t="shared" si="3407"/>
        <v/>
      </c>
      <c r="E11367" s="225"/>
      <c r="F11367" s="226">
        <f t="shared" si="3408"/>
        <v>0</v>
      </c>
      <c r="G11367" s="286">
        <f t="shared" si="3410"/>
        <v>0</v>
      </c>
    </row>
    <row r="11368" spans="1:7" s="229" customFormat="1" ht="24" customHeight="1" x14ac:dyDescent="0.2">
      <c r="A11368" s="224" t="str">
        <f t="shared" si="3406"/>
        <v/>
      </c>
      <c r="B11368" s="222" t="str">
        <f t="shared" si="3409"/>
        <v/>
      </c>
      <c r="C11368" s="223"/>
      <c r="D11368" s="224" t="str">
        <f t="shared" si="3407"/>
        <v/>
      </c>
      <c r="E11368" s="225"/>
      <c r="F11368" s="226">
        <f t="shared" si="3408"/>
        <v>0</v>
      </c>
      <c r="G11368" s="286">
        <f t="shared" si="3410"/>
        <v>0</v>
      </c>
    </row>
    <row r="11369" spans="1:7" s="229" customFormat="1" ht="24" customHeight="1" x14ac:dyDescent="0.2">
      <c r="A11369" s="224" t="str">
        <f t="shared" si="3406"/>
        <v/>
      </c>
      <c r="B11369" s="222" t="str">
        <f t="shared" si="3409"/>
        <v/>
      </c>
      <c r="C11369" s="223"/>
      <c r="D11369" s="224" t="str">
        <f t="shared" si="3407"/>
        <v/>
      </c>
      <c r="E11369" s="225"/>
      <c r="F11369" s="226">
        <f t="shared" si="3408"/>
        <v>0</v>
      </c>
      <c r="G11369" s="286">
        <f t="shared" si="3410"/>
        <v>0</v>
      </c>
    </row>
    <row r="11370" spans="1:7" s="229" customFormat="1" ht="24" customHeight="1" x14ac:dyDescent="0.2">
      <c r="A11370" s="224" t="str">
        <f t="shared" si="3406"/>
        <v/>
      </c>
      <c r="B11370" s="222" t="str">
        <f t="shared" si="3409"/>
        <v/>
      </c>
      <c r="C11370" s="223"/>
      <c r="D11370" s="224" t="str">
        <f t="shared" si="3407"/>
        <v/>
      </c>
      <c r="E11370" s="225"/>
      <c r="F11370" s="226">
        <f t="shared" si="3408"/>
        <v>0</v>
      </c>
      <c r="G11370" s="286">
        <f t="shared" si="3410"/>
        <v>0</v>
      </c>
    </row>
    <row r="11371" spans="1:7" s="229" customFormat="1" ht="24" customHeight="1" x14ac:dyDescent="0.2">
      <c r="A11371" s="224" t="str">
        <f t="shared" si="3406"/>
        <v/>
      </c>
      <c r="B11371" s="222" t="str">
        <f t="shared" si="3409"/>
        <v/>
      </c>
      <c r="C11371" s="223"/>
      <c r="D11371" s="224" t="str">
        <f t="shared" si="3407"/>
        <v/>
      </c>
      <c r="E11371" s="225"/>
      <c r="F11371" s="226">
        <f t="shared" si="3408"/>
        <v>0</v>
      </c>
      <c r="G11371" s="286">
        <f t="shared" si="3410"/>
        <v>0</v>
      </c>
    </row>
    <row r="11372" spans="1:7" s="229" customFormat="1" ht="24" customHeight="1" x14ac:dyDescent="0.2">
      <c r="A11372" s="224" t="str">
        <f t="shared" si="3406"/>
        <v/>
      </c>
      <c r="B11372" s="222" t="str">
        <f t="shared" si="3409"/>
        <v/>
      </c>
      <c r="C11372" s="223"/>
      <c r="D11372" s="224" t="str">
        <f t="shared" si="3407"/>
        <v/>
      </c>
      <c r="E11372" s="225"/>
      <c r="F11372" s="226">
        <f t="shared" si="3408"/>
        <v>0</v>
      </c>
      <c r="G11372" s="286">
        <f t="shared" si="3410"/>
        <v>0</v>
      </c>
    </row>
    <row r="11373" spans="1:7" s="229" customFormat="1" ht="24" customHeight="1" x14ac:dyDescent="0.2">
      <c r="A11373" s="224" t="str">
        <f t="shared" si="3406"/>
        <v/>
      </c>
      <c r="B11373" s="222" t="str">
        <f t="shared" si="3409"/>
        <v/>
      </c>
      <c r="C11373" s="223"/>
      <c r="D11373" s="224" t="str">
        <f t="shared" si="3407"/>
        <v/>
      </c>
      <c r="E11373" s="225"/>
      <c r="F11373" s="226">
        <f t="shared" si="3408"/>
        <v>0</v>
      </c>
      <c r="G11373" s="286">
        <f t="shared" si="3410"/>
        <v>0</v>
      </c>
    </row>
    <row r="11374" spans="1:7" s="229" customFormat="1" ht="24" customHeight="1" x14ac:dyDescent="0.2">
      <c r="A11374" s="224" t="str">
        <f t="shared" si="3406"/>
        <v/>
      </c>
      <c r="B11374" s="222" t="str">
        <f t="shared" si="3409"/>
        <v/>
      </c>
      <c r="C11374" s="223"/>
      <c r="D11374" s="224" t="str">
        <f t="shared" si="3407"/>
        <v/>
      </c>
      <c r="E11374" s="225"/>
      <c r="F11374" s="226">
        <f t="shared" si="3408"/>
        <v>0</v>
      </c>
      <c r="G11374" s="286">
        <f t="shared" si="3410"/>
        <v>0</v>
      </c>
    </row>
    <row r="11375" spans="1:7" s="229" customFormat="1" ht="24" customHeight="1" x14ac:dyDescent="0.2">
      <c r="A11375" s="224" t="str">
        <f t="shared" si="3406"/>
        <v/>
      </c>
      <c r="B11375" s="222" t="str">
        <f t="shared" si="3409"/>
        <v/>
      </c>
      <c r="C11375" s="223"/>
      <c r="D11375" s="224" t="str">
        <f t="shared" si="3407"/>
        <v/>
      </c>
      <c r="E11375" s="225"/>
      <c r="F11375" s="227">
        <f t="shared" si="3408"/>
        <v>0</v>
      </c>
      <c r="G11375" s="286">
        <f t="shared" si="3410"/>
        <v>0</v>
      </c>
    </row>
    <row r="11376" spans="1:7" ht="24" customHeight="1" x14ac:dyDescent="0.2">
      <c r="A11376" s="287"/>
      <c r="D11376" s="97"/>
      <c r="E11376" s="98"/>
      <c r="F11376" s="273" t="s">
        <v>31</v>
      </c>
      <c r="G11376" s="288">
        <f>SUBTOTAL(9,G11362:G11375)</f>
        <v>0</v>
      </c>
    </row>
    <row r="11377" spans="1:7" ht="24" customHeight="1" x14ac:dyDescent="0.2">
      <c r="A11377" s="287"/>
      <c r="C11377" s="107" t="s">
        <v>605</v>
      </c>
      <c r="D11377" s="97"/>
      <c r="E11377" s="98"/>
      <c r="G11377" s="289"/>
    </row>
    <row r="11378" spans="1:7" s="229" customFormat="1" ht="24" customHeight="1" x14ac:dyDescent="0.2">
      <c r="A11378" s="224" t="str">
        <f t="shared" ref="A11378:A11385" si="3411">IFERROR(VLOOKUP(C11378,Tabla_Insumos,4,FALSE),"")</f>
        <v/>
      </c>
      <c r="B11378" s="222">
        <f t="shared" ref="B11378:B11385" si="3412">IFERROR(VLOOKUP(A11378,Tabla_Indices,5,FALSE),"")</f>
        <v>0</v>
      </c>
      <c r="C11378" s="223"/>
      <c r="D11378" s="224" t="str">
        <f t="shared" ref="D11378:D11385" si="3413">IFERROR(VLOOKUP(C11378,Tabla_Insumos,2,FALSE),"")</f>
        <v/>
      </c>
      <c r="E11378" s="225"/>
      <c r="F11378" s="228">
        <f t="shared" ref="F11378:F11385" si="3414">IFERROR(VLOOKUP(C11378,Tabla_Insumos,3,FALSE),0)</f>
        <v>0</v>
      </c>
      <c r="G11378" s="286">
        <f>ROUND(E11378*F11378,2)</f>
        <v>0</v>
      </c>
    </row>
    <row r="11379" spans="1:7" s="229" customFormat="1" ht="24" customHeight="1" x14ac:dyDescent="0.2">
      <c r="A11379" s="224" t="str">
        <f t="shared" si="3411"/>
        <v/>
      </c>
      <c r="B11379" s="222">
        <f t="shared" si="3412"/>
        <v>0</v>
      </c>
      <c r="C11379" s="223"/>
      <c r="D11379" s="224" t="str">
        <f t="shared" si="3413"/>
        <v/>
      </c>
      <c r="E11379" s="225"/>
      <c r="F11379" s="228">
        <f t="shared" si="3414"/>
        <v>0</v>
      </c>
      <c r="G11379" s="286">
        <f>ROUND(E11379*F11379,2)</f>
        <v>0</v>
      </c>
    </row>
    <row r="11380" spans="1:7" s="229" customFormat="1" ht="24" customHeight="1" x14ac:dyDescent="0.2">
      <c r="A11380" s="224" t="str">
        <f t="shared" si="3411"/>
        <v/>
      </c>
      <c r="B11380" s="222">
        <f t="shared" si="3412"/>
        <v>0</v>
      </c>
      <c r="C11380" s="223"/>
      <c r="D11380" s="224" t="str">
        <f t="shared" si="3413"/>
        <v/>
      </c>
      <c r="E11380" s="225"/>
      <c r="F11380" s="228">
        <f t="shared" si="3414"/>
        <v>0</v>
      </c>
      <c r="G11380" s="286">
        <f t="shared" ref="G11380:G11385" si="3415">ROUND(E11380*F11380,2)</f>
        <v>0</v>
      </c>
    </row>
    <row r="11381" spans="1:7" s="229" customFormat="1" ht="24" customHeight="1" x14ac:dyDescent="0.2">
      <c r="A11381" s="224" t="str">
        <f t="shared" si="3411"/>
        <v/>
      </c>
      <c r="B11381" s="222">
        <f t="shared" si="3412"/>
        <v>0</v>
      </c>
      <c r="C11381" s="223"/>
      <c r="D11381" s="224" t="str">
        <f t="shared" si="3413"/>
        <v/>
      </c>
      <c r="E11381" s="225"/>
      <c r="F11381" s="228">
        <f t="shared" si="3414"/>
        <v>0</v>
      </c>
      <c r="G11381" s="286">
        <f t="shared" si="3415"/>
        <v>0</v>
      </c>
    </row>
    <row r="11382" spans="1:7" s="229" customFormat="1" ht="24" customHeight="1" x14ac:dyDescent="0.2">
      <c r="A11382" s="224" t="str">
        <f t="shared" si="3411"/>
        <v/>
      </c>
      <c r="B11382" s="222">
        <f t="shared" si="3412"/>
        <v>0</v>
      </c>
      <c r="C11382" s="223"/>
      <c r="D11382" s="224" t="str">
        <f t="shared" si="3413"/>
        <v/>
      </c>
      <c r="E11382" s="225"/>
      <c r="F11382" s="226">
        <f t="shared" si="3414"/>
        <v>0</v>
      </c>
      <c r="G11382" s="286">
        <f t="shared" si="3415"/>
        <v>0</v>
      </c>
    </row>
    <row r="11383" spans="1:7" s="229" customFormat="1" ht="24" customHeight="1" x14ac:dyDescent="0.2">
      <c r="A11383" s="224" t="str">
        <f t="shared" si="3411"/>
        <v/>
      </c>
      <c r="B11383" s="222">
        <f t="shared" si="3412"/>
        <v>0</v>
      </c>
      <c r="C11383" s="223"/>
      <c r="D11383" s="224" t="str">
        <f t="shared" si="3413"/>
        <v/>
      </c>
      <c r="E11383" s="225"/>
      <c r="F11383" s="226">
        <f t="shared" si="3414"/>
        <v>0</v>
      </c>
      <c r="G11383" s="286">
        <f t="shared" si="3415"/>
        <v>0</v>
      </c>
    </row>
    <row r="11384" spans="1:7" s="229" customFormat="1" ht="24" customHeight="1" x14ac:dyDescent="0.2">
      <c r="A11384" s="224" t="str">
        <f t="shared" si="3411"/>
        <v/>
      </c>
      <c r="B11384" s="222">
        <f t="shared" si="3412"/>
        <v>0</v>
      </c>
      <c r="C11384" s="223"/>
      <c r="D11384" s="224" t="str">
        <f t="shared" si="3413"/>
        <v/>
      </c>
      <c r="E11384" s="225"/>
      <c r="F11384" s="226">
        <f t="shared" si="3414"/>
        <v>0</v>
      </c>
      <c r="G11384" s="286">
        <f t="shared" si="3415"/>
        <v>0</v>
      </c>
    </row>
    <row r="11385" spans="1:7" s="229" customFormat="1" ht="24" customHeight="1" x14ac:dyDescent="0.2">
      <c r="A11385" s="224" t="str">
        <f t="shared" si="3411"/>
        <v/>
      </c>
      <c r="B11385" s="222">
        <f t="shared" si="3412"/>
        <v>0</v>
      </c>
      <c r="C11385" s="223"/>
      <c r="D11385" s="224" t="str">
        <f t="shared" si="3413"/>
        <v/>
      </c>
      <c r="E11385" s="225"/>
      <c r="F11385" s="226">
        <f t="shared" si="3414"/>
        <v>0</v>
      </c>
      <c r="G11385" s="286">
        <f t="shared" si="3415"/>
        <v>0</v>
      </c>
    </row>
    <row r="11386" spans="1:7" ht="24" customHeight="1" x14ac:dyDescent="0.2">
      <c r="A11386" s="287"/>
      <c r="D11386" s="97"/>
      <c r="E11386" s="98"/>
      <c r="F11386" s="273" t="s">
        <v>32</v>
      </c>
      <c r="G11386" s="288">
        <f>SUBTOTAL(9,G11378:G11385)</f>
        <v>0</v>
      </c>
    </row>
    <row r="11387" spans="1:7" ht="24" customHeight="1" x14ac:dyDescent="0.2">
      <c r="A11387" s="287"/>
      <c r="C11387" s="107" t="s">
        <v>606</v>
      </c>
      <c r="D11387" s="97"/>
      <c r="E11387" s="98"/>
      <c r="G11387" s="289"/>
    </row>
    <row r="11388" spans="1:7" s="229" customFormat="1" ht="24" customHeight="1" x14ac:dyDescent="0.2">
      <c r="A11388" s="224" t="str">
        <f t="shared" ref="A11388:A11396" si="3416">IFERROR(VLOOKUP(C11388,Tabla_Insumos,4,FALSE),"")</f>
        <v/>
      </c>
      <c r="B11388" s="222" t="str">
        <f t="shared" ref="B11388:B11396" si="3417">IFERROR(VLOOKUP(C11388,Tabla_Insumos,5,FALSE),"")</f>
        <v/>
      </c>
      <c r="C11388" s="223"/>
      <c r="D11388" s="224" t="str">
        <f t="shared" ref="D11388:D11396" si="3418">IFERROR(VLOOKUP(C11388,Tabla_Insumos,2,FALSE),"")</f>
        <v/>
      </c>
      <c r="E11388" s="225"/>
      <c r="F11388" s="226">
        <f t="shared" ref="F11388:F11396" si="3419">IFERROR(VLOOKUP(C11388,Tabla_Insumos,3,FALSE),0)</f>
        <v>0</v>
      </c>
      <c r="G11388" s="286">
        <f t="shared" ref="G11388:G11396" si="3420">ROUND(E11388*F11388,2)</f>
        <v>0</v>
      </c>
    </row>
    <row r="11389" spans="1:7" s="229" customFormat="1" ht="24" customHeight="1" x14ac:dyDescent="0.2">
      <c r="A11389" s="224" t="str">
        <f t="shared" si="3416"/>
        <v/>
      </c>
      <c r="B11389" s="222" t="str">
        <f t="shared" si="3417"/>
        <v/>
      </c>
      <c r="C11389" s="223"/>
      <c r="D11389" s="224" t="str">
        <f t="shared" si="3418"/>
        <v/>
      </c>
      <c r="E11389" s="225"/>
      <c r="F11389" s="226">
        <f t="shared" si="3419"/>
        <v>0</v>
      </c>
      <c r="G11389" s="286">
        <f t="shared" si="3420"/>
        <v>0</v>
      </c>
    </row>
    <row r="11390" spans="1:7" s="229" customFormat="1" ht="24" customHeight="1" x14ac:dyDescent="0.2">
      <c r="A11390" s="224" t="str">
        <f t="shared" si="3416"/>
        <v/>
      </c>
      <c r="B11390" s="222" t="str">
        <f t="shared" si="3417"/>
        <v/>
      </c>
      <c r="C11390" s="223"/>
      <c r="D11390" s="224" t="str">
        <f t="shared" si="3418"/>
        <v/>
      </c>
      <c r="E11390" s="225"/>
      <c r="F11390" s="226">
        <f t="shared" si="3419"/>
        <v>0</v>
      </c>
      <c r="G11390" s="286">
        <f t="shared" si="3420"/>
        <v>0</v>
      </c>
    </row>
    <row r="11391" spans="1:7" s="229" customFormat="1" ht="24" customHeight="1" x14ac:dyDescent="0.2">
      <c r="A11391" s="224" t="str">
        <f t="shared" si="3416"/>
        <v/>
      </c>
      <c r="B11391" s="222" t="str">
        <f t="shared" si="3417"/>
        <v/>
      </c>
      <c r="C11391" s="223"/>
      <c r="D11391" s="224" t="str">
        <f t="shared" si="3418"/>
        <v/>
      </c>
      <c r="E11391" s="225"/>
      <c r="F11391" s="226">
        <f t="shared" si="3419"/>
        <v>0</v>
      </c>
      <c r="G11391" s="286">
        <f t="shared" si="3420"/>
        <v>0</v>
      </c>
    </row>
    <row r="11392" spans="1:7" s="229" customFormat="1" ht="24" customHeight="1" x14ac:dyDescent="0.2">
      <c r="A11392" s="224" t="str">
        <f t="shared" si="3416"/>
        <v/>
      </c>
      <c r="B11392" s="222" t="str">
        <f t="shared" si="3417"/>
        <v/>
      </c>
      <c r="C11392" s="223"/>
      <c r="D11392" s="224" t="str">
        <f t="shared" si="3418"/>
        <v/>
      </c>
      <c r="E11392" s="225"/>
      <c r="F11392" s="226">
        <f t="shared" si="3419"/>
        <v>0</v>
      </c>
      <c r="G11392" s="286">
        <f t="shared" si="3420"/>
        <v>0</v>
      </c>
    </row>
    <row r="11393" spans="1:7" s="229" customFormat="1" ht="24" customHeight="1" x14ac:dyDescent="0.2">
      <c r="A11393" s="224" t="str">
        <f t="shared" si="3416"/>
        <v/>
      </c>
      <c r="B11393" s="222" t="str">
        <f t="shared" si="3417"/>
        <v/>
      </c>
      <c r="C11393" s="223"/>
      <c r="D11393" s="224" t="str">
        <f t="shared" si="3418"/>
        <v/>
      </c>
      <c r="E11393" s="225"/>
      <c r="F11393" s="226">
        <f t="shared" si="3419"/>
        <v>0</v>
      </c>
      <c r="G11393" s="286">
        <f t="shared" si="3420"/>
        <v>0</v>
      </c>
    </row>
    <row r="11394" spans="1:7" s="229" customFormat="1" ht="24" customHeight="1" x14ac:dyDescent="0.2">
      <c r="A11394" s="224" t="str">
        <f t="shared" si="3416"/>
        <v/>
      </c>
      <c r="B11394" s="222" t="str">
        <f t="shared" si="3417"/>
        <v/>
      </c>
      <c r="C11394" s="223"/>
      <c r="D11394" s="224" t="str">
        <f t="shared" si="3418"/>
        <v/>
      </c>
      <c r="E11394" s="225"/>
      <c r="F11394" s="226">
        <f t="shared" si="3419"/>
        <v>0</v>
      </c>
      <c r="G11394" s="286">
        <f t="shared" si="3420"/>
        <v>0</v>
      </c>
    </row>
    <row r="11395" spans="1:7" s="229" customFormat="1" ht="24" customHeight="1" x14ac:dyDescent="0.2">
      <c r="A11395" s="224" t="str">
        <f t="shared" si="3416"/>
        <v/>
      </c>
      <c r="B11395" s="222" t="str">
        <f t="shared" si="3417"/>
        <v/>
      </c>
      <c r="C11395" s="223"/>
      <c r="D11395" s="224" t="str">
        <f t="shared" si="3418"/>
        <v/>
      </c>
      <c r="E11395" s="225"/>
      <c r="F11395" s="226">
        <f t="shared" si="3419"/>
        <v>0</v>
      </c>
      <c r="G11395" s="286">
        <f t="shared" si="3420"/>
        <v>0</v>
      </c>
    </row>
    <row r="11396" spans="1:7" s="229" customFormat="1" ht="24" customHeight="1" x14ac:dyDescent="0.2">
      <c r="A11396" s="224" t="str">
        <f t="shared" si="3416"/>
        <v/>
      </c>
      <c r="B11396" s="222" t="str">
        <f t="shared" si="3417"/>
        <v/>
      </c>
      <c r="C11396" s="223"/>
      <c r="D11396" s="224" t="str">
        <f t="shared" si="3418"/>
        <v/>
      </c>
      <c r="E11396" s="225"/>
      <c r="F11396" s="226">
        <f t="shared" si="3419"/>
        <v>0</v>
      </c>
      <c r="G11396" s="286">
        <f t="shared" si="3420"/>
        <v>0</v>
      </c>
    </row>
    <row r="11397" spans="1:7" ht="24" customHeight="1" x14ac:dyDescent="0.2">
      <c r="A11397" s="290"/>
      <c r="B11397" s="97"/>
      <c r="D11397" s="97"/>
      <c r="E11397" s="98"/>
      <c r="F11397" s="273" t="s">
        <v>33</v>
      </c>
      <c r="G11397" s="288">
        <f>SUBTOTAL(9,G11388:G11396)</f>
        <v>0</v>
      </c>
    </row>
    <row r="11398" spans="1:7" ht="24" customHeight="1" x14ac:dyDescent="0.2">
      <c r="A11398" s="291"/>
      <c r="B11398" s="97"/>
      <c r="D11398" s="97"/>
      <c r="E11398" s="98"/>
      <c r="G11398" s="289"/>
    </row>
    <row r="11399" spans="1:7" ht="24" customHeight="1" x14ac:dyDescent="0.2">
      <c r="A11399" s="292" t="str">
        <f>B11357</f>
        <v/>
      </c>
      <c r="B11399" s="293" t="str">
        <f>C11357</f>
        <v/>
      </c>
      <c r="C11399" s="104"/>
      <c r="D11399" s="104" t="s">
        <v>34</v>
      </c>
      <c r="E11399" s="105"/>
      <c r="F11399" s="295" t="s">
        <v>35</v>
      </c>
      <c r="G11399" s="294">
        <f>SUBTOTAL(9,G11362:G11398)</f>
        <v>0</v>
      </c>
    </row>
    <row r="11401" spans="1:7" ht="24" customHeight="1" x14ac:dyDescent="0.2">
      <c r="A11401" s="274" t="s">
        <v>37</v>
      </c>
      <c r="B11401" s="275"/>
      <c r="C11401" s="275"/>
      <c r="D11401" s="275"/>
      <c r="E11401" s="275"/>
      <c r="F11401" s="275"/>
      <c r="G11401" s="276"/>
    </row>
    <row r="11402" spans="1:7" ht="24" customHeight="1" x14ac:dyDescent="0.2">
      <c r="A11402" s="277" t="s">
        <v>602</v>
      </c>
      <c r="B11402" s="93" t="str">
        <f>Comitente</f>
        <v>DIRECCION PROVINCIAL DE ESPACIOS VERDES</v>
      </c>
      <c r="C11402" s="89"/>
      <c r="D11402" s="94"/>
      <c r="E11402" s="94"/>
      <c r="F11402" s="95"/>
      <c r="G11402" s="278"/>
    </row>
    <row r="11403" spans="1:7" ht="24" customHeight="1" x14ac:dyDescent="0.2">
      <c r="A11403" s="277" t="s">
        <v>603</v>
      </c>
      <c r="B11403" s="93">
        <f>Contratista</f>
        <v>0</v>
      </c>
      <c r="C11403" s="90"/>
      <c r="D11403" s="90"/>
      <c r="E11403" s="90"/>
      <c r="F11403" s="96"/>
      <c r="G11403" s="279"/>
    </row>
    <row r="11404" spans="1:7" ht="24" customHeight="1" x14ac:dyDescent="0.2">
      <c r="A11404" s="277" t="s">
        <v>24</v>
      </c>
      <c r="B11404" s="93" t="str">
        <f>Obra</f>
        <v>EXTRACCION DE MANGRULLO EXISTENTE, PROVISION DE NUEVO MANGRULLO Y REFUNCIONALIZACION DE JUEGOS DE NIÑOS EN PARQUE DE MAYO</v>
      </c>
      <c r="C11404" s="90"/>
      <c r="D11404" s="90"/>
      <c r="E11404" s="90"/>
      <c r="F11404" s="96" t="s">
        <v>38</v>
      </c>
      <c r="G11404" s="280">
        <f>Fecha_Base</f>
        <v>44865</v>
      </c>
    </row>
    <row r="11405" spans="1:7" ht="24" customHeight="1" x14ac:dyDescent="0.2">
      <c r="A11405" s="281" t="s">
        <v>601</v>
      </c>
      <c r="B11405" s="91" t="str">
        <f>Ubicación</f>
        <v>CAPITAL</v>
      </c>
      <c r="C11405" s="91"/>
      <c r="D11405" s="97"/>
      <c r="E11405" s="98"/>
      <c r="G11405" s="282"/>
    </row>
    <row r="11406" spans="1:7" ht="24" customHeight="1" x14ac:dyDescent="0.2">
      <c r="A11406" s="281" t="s">
        <v>39</v>
      </c>
      <c r="B11406" s="100" t="str">
        <f>IFERROR(VALUE(LEFT(B11407,FIND(".",B11407)-1)),"")</f>
        <v/>
      </c>
      <c r="C11406" s="92" t="str">
        <f>IFERROR(VLOOKUP(B11406,Tabla_CyP,2,FALSE),"")</f>
        <v/>
      </c>
      <c r="E11406" s="98"/>
      <c r="G11406" s="282"/>
    </row>
    <row r="11407" spans="1:7" ht="24" customHeight="1" x14ac:dyDescent="0.2">
      <c r="A11407" s="281" t="s">
        <v>25</v>
      </c>
      <c r="B11407" s="101" t="str">
        <f>IFERROR(VLOOKUP(COUNTIF($A$1:A11407,"ANALISIS DE PRECIOS"),Tabla_NumeroItem,2,FALSE),"")</f>
        <v/>
      </c>
      <c r="C11407" s="92" t="str">
        <f>IFERROR(VLOOKUP(B11407,Tabla_CyP,2,FALSE),"")</f>
        <v/>
      </c>
      <c r="D11407" s="97"/>
      <c r="E11407" s="98"/>
      <c r="F11407" s="96" t="s">
        <v>26</v>
      </c>
      <c r="G11407" s="283" t="str">
        <f>IFERROR(VLOOKUP(B11407,Tabla_CyP,4,FALSE),"")</f>
        <v/>
      </c>
    </row>
    <row r="11408" spans="1:7" ht="24" customHeight="1" x14ac:dyDescent="0.2">
      <c r="A11408" s="281"/>
      <c r="B11408" s="91"/>
      <c r="D11408" s="97"/>
      <c r="E11408" s="98"/>
      <c r="G11408" s="282"/>
    </row>
    <row r="11409" spans="1:123" ht="24" customHeight="1" x14ac:dyDescent="0.2">
      <c r="A11409" s="334" t="s">
        <v>507</v>
      </c>
      <c r="B11409" s="335"/>
      <c r="C11409" s="336" t="s">
        <v>0</v>
      </c>
      <c r="D11409" s="336" t="s">
        <v>27</v>
      </c>
      <c r="E11409" s="338" t="s">
        <v>28</v>
      </c>
      <c r="F11409" s="340" t="s">
        <v>29</v>
      </c>
      <c r="G11409" s="340" t="s">
        <v>30</v>
      </c>
    </row>
    <row r="11410" spans="1:123" s="97" customFormat="1" ht="24" customHeight="1" x14ac:dyDescent="0.2">
      <c r="A11410" s="102" t="s">
        <v>508</v>
      </c>
      <c r="B11410" s="102" t="s">
        <v>509</v>
      </c>
      <c r="C11410" s="337"/>
      <c r="D11410" s="337"/>
      <c r="E11410" s="339"/>
      <c r="F11410" s="341"/>
      <c r="G11410" s="341"/>
      <c r="H11410" s="230"/>
      <c r="I11410" s="230"/>
      <c r="J11410" s="230"/>
      <c r="K11410" s="230"/>
      <c r="L11410" s="230"/>
      <c r="M11410" s="230"/>
      <c r="N11410" s="230"/>
      <c r="O11410" s="230"/>
      <c r="P11410" s="230"/>
      <c r="Q11410" s="230"/>
      <c r="R11410" s="230"/>
      <c r="S11410" s="230"/>
      <c r="T11410" s="230"/>
      <c r="U11410" s="230"/>
      <c r="V11410" s="230"/>
      <c r="W11410" s="230"/>
      <c r="X11410" s="230"/>
      <c r="Y11410" s="230"/>
      <c r="Z11410" s="230"/>
      <c r="AA11410" s="230"/>
      <c r="AB11410" s="230"/>
      <c r="AC11410" s="230"/>
      <c r="AD11410" s="230"/>
      <c r="AE11410" s="230"/>
      <c r="AF11410" s="230"/>
      <c r="AG11410" s="230"/>
      <c r="AH11410" s="230"/>
      <c r="AI11410" s="230"/>
      <c r="AJ11410" s="230"/>
      <c r="AK11410" s="230"/>
      <c r="AL11410" s="230"/>
      <c r="AM11410" s="230"/>
      <c r="AN11410" s="230"/>
      <c r="AO11410" s="230"/>
      <c r="AP11410" s="230"/>
      <c r="AQ11410" s="230"/>
      <c r="AR11410" s="230"/>
      <c r="AS11410" s="230"/>
      <c r="AT11410" s="230"/>
      <c r="AU11410" s="230"/>
      <c r="AV11410" s="230"/>
      <c r="AW11410" s="230"/>
      <c r="AX11410" s="230"/>
      <c r="AY11410" s="230"/>
      <c r="AZ11410" s="230"/>
      <c r="BA11410" s="230"/>
      <c r="BB11410" s="230"/>
      <c r="BC11410" s="230"/>
      <c r="BD11410" s="230"/>
      <c r="BE11410" s="230"/>
      <c r="BF11410" s="230"/>
      <c r="BG11410" s="230"/>
      <c r="BH11410" s="230"/>
      <c r="BI11410" s="230"/>
      <c r="BJ11410" s="230"/>
      <c r="BK11410" s="230"/>
      <c r="BL11410" s="230"/>
      <c r="BM11410" s="230"/>
      <c r="BN11410" s="230"/>
      <c r="BO11410" s="230"/>
      <c r="BP11410" s="230"/>
      <c r="BQ11410" s="230"/>
      <c r="BR11410" s="230"/>
      <c r="BS11410" s="230"/>
      <c r="BT11410" s="230"/>
      <c r="BU11410" s="230"/>
      <c r="BV11410" s="230"/>
      <c r="BW11410" s="230"/>
      <c r="BX11410" s="230"/>
      <c r="BY11410" s="230"/>
      <c r="BZ11410" s="230"/>
      <c r="CA11410" s="230"/>
      <c r="CB11410" s="230"/>
      <c r="CC11410" s="230"/>
      <c r="CD11410" s="230"/>
      <c r="CE11410" s="230"/>
      <c r="CF11410" s="230"/>
      <c r="CG11410" s="230"/>
      <c r="CH11410" s="230"/>
      <c r="CI11410" s="230"/>
      <c r="CJ11410" s="230"/>
      <c r="CK11410" s="230"/>
      <c r="CL11410" s="230"/>
      <c r="CM11410" s="230"/>
      <c r="CN11410" s="230"/>
      <c r="CO11410" s="230"/>
      <c r="CP11410" s="230"/>
      <c r="CQ11410" s="230"/>
      <c r="CR11410" s="230"/>
      <c r="CS11410" s="230"/>
      <c r="CT11410" s="230"/>
      <c r="CU11410" s="230"/>
      <c r="CV11410" s="230"/>
      <c r="CW11410" s="230"/>
      <c r="CX11410" s="230"/>
      <c r="CY11410" s="230"/>
      <c r="CZ11410" s="230"/>
      <c r="DA11410" s="230"/>
      <c r="DB11410" s="230"/>
      <c r="DC11410" s="230"/>
      <c r="DD11410" s="230"/>
      <c r="DE11410" s="230"/>
      <c r="DF11410" s="230"/>
      <c r="DG11410" s="230"/>
      <c r="DH11410" s="230"/>
      <c r="DI11410" s="230"/>
      <c r="DJ11410" s="230"/>
      <c r="DK11410" s="230"/>
      <c r="DL11410" s="230"/>
      <c r="DM11410" s="230"/>
      <c r="DN11410" s="230"/>
      <c r="DO11410" s="230"/>
      <c r="DP11410" s="230"/>
      <c r="DQ11410" s="230"/>
      <c r="DR11410" s="230"/>
      <c r="DS11410" s="230"/>
    </row>
    <row r="11411" spans="1:123" ht="24" customHeight="1" x14ac:dyDescent="0.2">
      <c r="A11411" s="284"/>
      <c r="B11411" s="103"/>
      <c r="C11411" s="143" t="s">
        <v>604</v>
      </c>
      <c r="D11411" s="104"/>
      <c r="E11411" s="105"/>
      <c r="F11411" s="106"/>
      <c r="G11411" s="285"/>
    </row>
    <row r="11412" spans="1:123" s="229" customFormat="1" ht="24" customHeight="1" x14ac:dyDescent="0.2">
      <c r="A11412" s="224" t="str">
        <f t="shared" ref="A11412:A11425" si="3421">IFERROR(VLOOKUP(C11412,Tabla_Insumos,4,FALSE),"")</f>
        <v/>
      </c>
      <c r="B11412" s="222" t="str">
        <f>IFERROR(VLOOKUP(C11412,Tabla_Insumos,5,FALSE),"")</f>
        <v/>
      </c>
      <c r="C11412" s="223"/>
      <c r="D11412" s="224" t="str">
        <f t="shared" ref="D11412:D11425" si="3422">IFERROR(VLOOKUP(C11412,Tabla_Insumos,2,FALSE),"")</f>
        <v/>
      </c>
      <c r="E11412" s="225"/>
      <c r="F11412" s="226">
        <f t="shared" ref="F11412:F11425" si="3423">IFERROR(VLOOKUP(C11412,Tabla_Insumos,3,FALSE),0)</f>
        <v>0</v>
      </c>
      <c r="G11412" s="286">
        <f>ROUND(E11412*F11412,2)</f>
        <v>0</v>
      </c>
    </row>
    <row r="11413" spans="1:123" s="229" customFormat="1" ht="24" customHeight="1" x14ac:dyDescent="0.2">
      <c r="A11413" s="224" t="str">
        <f t="shared" si="3421"/>
        <v/>
      </c>
      <c r="B11413" s="222" t="str">
        <f t="shared" ref="B11413:B11425" si="3424">IFERROR(VLOOKUP(C11413,Tabla_Insumos,5,FALSE),"")</f>
        <v/>
      </c>
      <c r="C11413" s="223"/>
      <c r="D11413" s="224" t="str">
        <f t="shared" si="3422"/>
        <v/>
      </c>
      <c r="E11413" s="225"/>
      <c r="F11413" s="226">
        <f t="shared" si="3423"/>
        <v>0</v>
      </c>
      <c r="G11413" s="286">
        <f t="shared" ref="G11413:G11425" si="3425">ROUND(E11413*F11413,2)</f>
        <v>0</v>
      </c>
    </row>
    <row r="11414" spans="1:123" s="229" customFormat="1" ht="24" customHeight="1" x14ac:dyDescent="0.2">
      <c r="A11414" s="224" t="str">
        <f t="shared" si="3421"/>
        <v/>
      </c>
      <c r="B11414" s="222" t="str">
        <f t="shared" si="3424"/>
        <v/>
      </c>
      <c r="C11414" s="223"/>
      <c r="D11414" s="224" t="str">
        <f t="shared" si="3422"/>
        <v/>
      </c>
      <c r="E11414" s="225"/>
      <c r="F11414" s="226">
        <f t="shared" si="3423"/>
        <v>0</v>
      </c>
      <c r="G11414" s="286">
        <f t="shared" si="3425"/>
        <v>0</v>
      </c>
    </row>
    <row r="11415" spans="1:123" s="229" customFormat="1" ht="24" customHeight="1" x14ac:dyDescent="0.2">
      <c r="A11415" s="224" t="str">
        <f t="shared" si="3421"/>
        <v/>
      </c>
      <c r="B11415" s="222" t="str">
        <f t="shared" si="3424"/>
        <v/>
      </c>
      <c r="C11415" s="223"/>
      <c r="D11415" s="224" t="str">
        <f t="shared" si="3422"/>
        <v/>
      </c>
      <c r="E11415" s="225"/>
      <c r="F11415" s="226">
        <f t="shared" si="3423"/>
        <v>0</v>
      </c>
      <c r="G11415" s="286">
        <f t="shared" si="3425"/>
        <v>0</v>
      </c>
    </row>
    <row r="11416" spans="1:123" s="229" customFormat="1" ht="24" customHeight="1" x14ac:dyDescent="0.2">
      <c r="A11416" s="224" t="str">
        <f t="shared" si="3421"/>
        <v/>
      </c>
      <c r="B11416" s="222" t="str">
        <f t="shared" si="3424"/>
        <v/>
      </c>
      <c r="C11416" s="223"/>
      <c r="D11416" s="224" t="str">
        <f t="shared" si="3422"/>
        <v/>
      </c>
      <c r="E11416" s="225"/>
      <c r="F11416" s="226">
        <f t="shared" si="3423"/>
        <v>0</v>
      </c>
      <c r="G11416" s="286">
        <f t="shared" si="3425"/>
        <v>0</v>
      </c>
    </row>
    <row r="11417" spans="1:123" s="229" customFormat="1" ht="24" customHeight="1" x14ac:dyDescent="0.2">
      <c r="A11417" s="224" t="str">
        <f t="shared" si="3421"/>
        <v/>
      </c>
      <c r="B11417" s="222" t="str">
        <f t="shared" si="3424"/>
        <v/>
      </c>
      <c r="C11417" s="223"/>
      <c r="D11417" s="224" t="str">
        <f t="shared" si="3422"/>
        <v/>
      </c>
      <c r="E11417" s="225"/>
      <c r="F11417" s="226">
        <f t="shared" si="3423"/>
        <v>0</v>
      </c>
      <c r="G11417" s="286">
        <f t="shared" si="3425"/>
        <v>0</v>
      </c>
    </row>
    <row r="11418" spans="1:123" s="229" customFormat="1" ht="24" customHeight="1" x14ac:dyDescent="0.2">
      <c r="A11418" s="224" t="str">
        <f t="shared" si="3421"/>
        <v/>
      </c>
      <c r="B11418" s="222" t="str">
        <f t="shared" si="3424"/>
        <v/>
      </c>
      <c r="C11418" s="223"/>
      <c r="D11418" s="224" t="str">
        <f t="shared" si="3422"/>
        <v/>
      </c>
      <c r="E11418" s="225"/>
      <c r="F11418" s="226">
        <f t="shared" si="3423"/>
        <v>0</v>
      </c>
      <c r="G11418" s="286">
        <f t="shared" si="3425"/>
        <v>0</v>
      </c>
    </row>
    <row r="11419" spans="1:123" s="229" customFormat="1" ht="24" customHeight="1" x14ac:dyDescent="0.2">
      <c r="A11419" s="224" t="str">
        <f t="shared" si="3421"/>
        <v/>
      </c>
      <c r="B11419" s="222" t="str">
        <f t="shared" si="3424"/>
        <v/>
      </c>
      <c r="C11419" s="223"/>
      <c r="D11419" s="224" t="str">
        <f t="shared" si="3422"/>
        <v/>
      </c>
      <c r="E11419" s="225"/>
      <c r="F11419" s="226">
        <f t="shared" si="3423"/>
        <v>0</v>
      </c>
      <c r="G11419" s="286">
        <f t="shared" si="3425"/>
        <v>0</v>
      </c>
    </row>
    <row r="11420" spans="1:123" s="229" customFormat="1" ht="24" customHeight="1" x14ac:dyDescent="0.2">
      <c r="A11420" s="224" t="str">
        <f t="shared" si="3421"/>
        <v/>
      </c>
      <c r="B11420" s="222" t="str">
        <f t="shared" si="3424"/>
        <v/>
      </c>
      <c r="C11420" s="223"/>
      <c r="D11420" s="224" t="str">
        <f t="shared" si="3422"/>
        <v/>
      </c>
      <c r="E11420" s="225"/>
      <c r="F11420" s="226">
        <f t="shared" si="3423"/>
        <v>0</v>
      </c>
      <c r="G11420" s="286">
        <f t="shared" si="3425"/>
        <v>0</v>
      </c>
    </row>
    <row r="11421" spans="1:123" s="229" customFormat="1" ht="24" customHeight="1" x14ac:dyDescent="0.2">
      <c r="A11421" s="224" t="str">
        <f t="shared" si="3421"/>
        <v/>
      </c>
      <c r="B11421" s="222" t="str">
        <f t="shared" si="3424"/>
        <v/>
      </c>
      <c r="C11421" s="223"/>
      <c r="D11421" s="224" t="str">
        <f t="shared" si="3422"/>
        <v/>
      </c>
      <c r="E11421" s="225"/>
      <c r="F11421" s="226">
        <f t="shared" si="3423"/>
        <v>0</v>
      </c>
      <c r="G11421" s="286">
        <f t="shared" si="3425"/>
        <v>0</v>
      </c>
    </row>
    <row r="11422" spans="1:123" s="229" customFormat="1" ht="24" customHeight="1" x14ac:dyDescent="0.2">
      <c r="A11422" s="224" t="str">
        <f t="shared" si="3421"/>
        <v/>
      </c>
      <c r="B11422" s="222" t="str">
        <f t="shared" si="3424"/>
        <v/>
      </c>
      <c r="C11422" s="223"/>
      <c r="D11422" s="224" t="str">
        <f t="shared" si="3422"/>
        <v/>
      </c>
      <c r="E11422" s="225"/>
      <c r="F11422" s="226">
        <f t="shared" si="3423"/>
        <v>0</v>
      </c>
      <c r="G11422" s="286">
        <f t="shared" si="3425"/>
        <v>0</v>
      </c>
    </row>
    <row r="11423" spans="1:123" s="229" customFormat="1" ht="24" customHeight="1" x14ac:dyDescent="0.2">
      <c r="A11423" s="224" t="str">
        <f t="shared" si="3421"/>
        <v/>
      </c>
      <c r="B11423" s="222" t="str">
        <f t="shared" si="3424"/>
        <v/>
      </c>
      <c r="C11423" s="223"/>
      <c r="D11423" s="224" t="str">
        <f t="shared" si="3422"/>
        <v/>
      </c>
      <c r="E11423" s="225"/>
      <c r="F11423" s="226">
        <f t="shared" si="3423"/>
        <v>0</v>
      </c>
      <c r="G11423" s="286">
        <f t="shared" si="3425"/>
        <v>0</v>
      </c>
    </row>
    <row r="11424" spans="1:123" s="229" customFormat="1" ht="24" customHeight="1" x14ac:dyDescent="0.2">
      <c r="A11424" s="224" t="str">
        <f t="shared" si="3421"/>
        <v/>
      </c>
      <c r="B11424" s="222" t="str">
        <f t="shared" si="3424"/>
        <v/>
      </c>
      <c r="C11424" s="223"/>
      <c r="D11424" s="224" t="str">
        <f t="shared" si="3422"/>
        <v/>
      </c>
      <c r="E11424" s="225"/>
      <c r="F11424" s="226">
        <f t="shared" si="3423"/>
        <v>0</v>
      </c>
      <c r="G11424" s="286">
        <f t="shared" si="3425"/>
        <v>0</v>
      </c>
    </row>
    <row r="11425" spans="1:7" s="229" customFormat="1" ht="24" customHeight="1" x14ac:dyDescent="0.2">
      <c r="A11425" s="224" t="str">
        <f t="shared" si="3421"/>
        <v/>
      </c>
      <c r="B11425" s="222" t="str">
        <f t="shared" si="3424"/>
        <v/>
      </c>
      <c r="C11425" s="223"/>
      <c r="D11425" s="224" t="str">
        <f t="shared" si="3422"/>
        <v/>
      </c>
      <c r="E11425" s="225"/>
      <c r="F11425" s="227">
        <f t="shared" si="3423"/>
        <v>0</v>
      </c>
      <c r="G11425" s="286">
        <f t="shared" si="3425"/>
        <v>0</v>
      </c>
    </row>
    <row r="11426" spans="1:7" ht="24" customHeight="1" x14ac:dyDescent="0.2">
      <c r="A11426" s="287"/>
      <c r="D11426" s="97"/>
      <c r="E11426" s="98"/>
      <c r="F11426" s="273" t="s">
        <v>31</v>
      </c>
      <c r="G11426" s="288">
        <f>SUBTOTAL(9,G11412:G11425)</f>
        <v>0</v>
      </c>
    </row>
    <row r="11427" spans="1:7" ht="24" customHeight="1" x14ac:dyDescent="0.2">
      <c r="A11427" s="287"/>
      <c r="C11427" s="107" t="s">
        <v>605</v>
      </c>
      <c r="D11427" s="97"/>
      <c r="E11427" s="98"/>
      <c r="G11427" s="289"/>
    </row>
    <row r="11428" spans="1:7" s="229" customFormat="1" ht="24" customHeight="1" x14ac:dyDescent="0.2">
      <c r="A11428" s="224" t="str">
        <f t="shared" ref="A11428:A11435" si="3426">IFERROR(VLOOKUP(C11428,Tabla_Insumos,4,FALSE),"")</f>
        <v/>
      </c>
      <c r="B11428" s="222">
        <f t="shared" ref="B11428:B11435" si="3427">IFERROR(VLOOKUP(A11428,Tabla_Indices,5,FALSE),"")</f>
        <v>0</v>
      </c>
      <c r="C11428" s="223"/>
      <c r="D11428" s="224" t="str">
        <f t="shared" ref="D11428:D11435" si="3428">IFERROR(VLOOKUP(C11428,Tabla_Insumos,2,FALSE),"")</f>
        <v/>
      </c>
      <c r="E11428" s="225"/>
      <c r="F11428" s="228">
        <f t="shared" ref="F11428:F11435" si="3429">IFERROR(VLOOKUP(C11428,Tabla_Insumos,3,FALSE),0)</f>
        <v>0</v>
      </c>
      <c r="G11428" s="286">
        <f>ROUND(E11428*F11428,2)</f>
        <v>0</v>
      </c>
    </row>
    <row r="11429" spans="1:7" s="229" customFormat="1" ht="24" customHeight="1" x14ac:dyDescent="0.2">
      <c r="A11429" s="224" t="str">
        <f t="shared" si="3426"/>
        <v/>
      </c>
      <c r="B11429" s="222">
        <f t="shared" si="3427"/>
        <v>0</v>
      </c>
      <c r="C11429" s="223"/>
      <c r="D11429" s="224" t="str">
        <f t="shared" si="3428"/>
        <v/>
      </c>
      <c r="E11429" s="225"/>
      <c r="F11429" s="228">
        <f t="shared" si="3429"/>
        <v>0</v>
      </c>
      <c r="G11429" s="286">
        <f>ROUND(E11429*F11429,2)</f>
        <v>0</v>
      </c>
    </row>
    <row r="11430" spans="1:7" s="229" customFormat="1" ht="24" customHeight="1" x14ac:dyDescent="0.2">
      <c r="A11430" s="224" t="str">
        <f t="shared" si="3426"/>
        <v/>
      </c>
      <c r="B11430" s="222">
        <f t="shared" si="3427"/>
        <v>0</v>
      </c>
      <c r="C11430" s="223"/>
      <c r="D11430" s="224" t="str">
        <f t="shared" si="3428"/>
        <v/>
      </c>
      <c r="E11430" s="225"/>
      <c r="F11430" s="228">
        <f t="shared" si="3429"/>
        <v>0</v>
      </c>
      <c r="G11430" s="286">
        <f t="shared" ref="G11430:G11435" si="3430">ROUND(E11430*F11430,2)</f>
        <v>0</v>
      </c>
    </row>
    <row r="11431" spans="1:7" s="229" customFormat="1" ht="24" customHeight="1" x14ac:dyDescent="0.2">
      <c r="A11431" s="224" t="str">
        <f t="shared" si="3426"/>
        <v/>
      </c>
      <c r="B11431" s="222">
        <f t="shared" si="3427"/>
        <v>0</v>
      </c>
      <c r="C11431" s="223"/>
      <c r="D11431" s="224" t="str">
        <f t="shared" si="3428"/>
        <v/>
      </c>
      <c r="E11431" s="225"/>
      <c r="F11431" s="228">
        <f t="shared" si="3429"/>
        <v>0</v>
      </c>
      <c r="G11431" s="286">
        <f t="shared" si="3430"/>
        <v>0</v>
      </c>
    </row>
    <row r="11432" spans="1:7" s="229" customFormat="1" ht="24" customHeight="1" x14ac:dyDescent="0.2">
      <c r="A11432" s="224" t="str">
        <f t="shared" si="3426"/>
        <v/>
      </c>
      <c r="B11432" s="222">
        <f t="shared" si="3427"/>
        <v>0</v>
      </c>
      <c r="C11432" s="223"/>
      <c r="D11432" s="224" t="str">
        <f t="shared" si="3428"/>
        <v/>
      </c>
      <c r="E11432" s="225"/>
      <c r="F11432" s="226">
        <f t="shared" si="3429"/>
        <v>0</v>
      </c>
      <c r="G11432" s="286">
        <f t="shared" si="3430"/>
        <v>0</v>
      </c>
    </row>
    <row r="11433" spans="1:7" s="229" customFormat="1" ht="24" customHeight="1" x14ac:dyDescent="0.2">
      <c r="A11433" s="224" t="str">
        <f t="shared" si="3426"/>
        <v/>
      </c>
      <c r="B11433" s="222">
        <f t="shared" si="3427"/>
        <v>0</v>
      </c>
      <c r="C11433" s="223"/>
      <c r="D11433" s="224" t="str">
        <f t="shared" si="3428"/>
        <v/>
      </c>
      <c r="E11433" s="225"/>
      <c r="F11433" s="226">
        <f t="shared" si="3429"/>
        <v>0</v>
      </c>
      <c r="G11433" s="286">
        <f t="shared" si="3430"/>
        <v>0</v>
      </c>
    </row>
    <row r="11434" spans="1:7" s="229" customFormat="1" ht="24" customHeight="1" x14ac:dyDescent="0.2">
      <c r="A11434" s="224" t="str">
        <f t="shared" si="3426"/>
        <v/>
      </c>
      <c r="B11434" s="222">
        <f t="shared" si="3427"/>
        <v>0</v>
      </c>
      <c r="C11434" s="223"/>
      <c r="D11434" s="224" t="str">
        <f t="shared" si="3428"/>
        <v/>
      </c>
      <c r="E11434" s="225"/>
      <c r="F11434" s="226">
        <f t="shared" si="3429"/>
        <v>0</v>
      </c>
      <c r="G11434" s="286">
        <f t="shared" si="3430"/>
        <v>0</v>
      </c>
    </row>
    <row r="11435" spans="1:7" s="229" customFormat="1" ht="24" customHeight="1" x14ac:dyDescent="0.2">
      <c r="A11435" s="224" t="str">
        <f t="shared" si="3426"/>
        <v/>
      </c>
      <c r="B11435" s="222">
        <f t="shared" si="3427"/>
        <v>0</v>
      </c>
      <c r="C11435" s="223"/>
      <c r="D11435" s="224" t="str">
        <f t="shared" si="3428"/>
        <v/>
      </c>
      <c r="E11435" s="225"/>
      <c r="F11435" s="226">
        <f t="shared" si="3429"/>
        <v>0</v>
      </c>
      <c r="G11435" s="286">
        <f t="shared" si="3430"/>
        <v>0</v>
      </c>
    </row>
    <row r="11436" spans="1:7" ht="24" customHeight="1" x14ac:dyDescent="0.2">
      <c r="A11436" s="287"/>
      <c r="D11436" s="97"/>
      <c r="E11436" s="98"/>
      <c r="F11436" s="273" t="s">
        <v>32</v>
      </c>
      <c r="G11436" s="288">
        <f>SUBTOTAL(9,G11428:G11435)</f>
        <v>0</v>
      </c>
    </row>
    <row r="11437" spans="1:7" ht="24" customHeight="1" x14ac:dyDescent="0.2">
      <c r="A11437" s="287"/>
      <c r="C11437" s="107" t="s">
        <v>606</v>
      </c>
      <c r="D11437" s="97"/>
      <c r="E11437" s="98"/>
      <c r="G11437" s="289"/>
    </row>
    <row r="11438" spans="1:7" s="229" customFormat="1" ht="24" customHeight="1" x14ac:dyDescent="0.2">
      <c r="A11438" s="224" t="str">
        <f t="shared" ref="A11438:A11446" si="3431">IFERROR(VLOOKUP(C11438,Tabla_Insumos,4,FALSE),"")</f>
        <v/>
      </c>
      <c r="B11438" s="222" t="str">
        <f t="shared" ref="B11438:B11446" si="3432">IFERROR(VLOOKUP(C11438,Tabla_Insumos,5,FALSE),"")</f>
        <v/>
      </c>
      <c r="C11438" s="223"/>
      <c r="D11438" s="224" t="str">
        <f t="shared" ref="D11438:D11446" si="3433">IFERROR(VLOOKUP(C11438,Tabla_Insumos,2,FALSE),"")</f>
        <v/>
      </c>
      <c r="E11438" s="225"/>
      <c r="F11438" s="226">
        <f t="shared" ref="F11438:F11446" si="3434">IFERROR(VLOOKUP(C11438,Tabla_Insumos,3,FALSE),0)</f>
        <v>0</v>
      </c>
      <c r="G11438" s="286">
        <f t="shared" ref="G11438:G11446" si="3435">ROUND(E11438*F11438,2)</f>
        <v>0</v>
      </c>
    </row>
    <row r="11439" spans="1:7" s="229" customFormat="1" ht="24" customHeight="1" x14ac:dyDescent="0.2">
      <c r="A11439" s="224" t="str">
        <f t="shared" si="3431"/>
        <v/>
      </c>
      <c r="B11439" s="222" t="str">
        <f t="shared" si="3432"/>
        <v/>
      </c>
      <c r="C11439" s="223"/>
      <c r="D11439" s="224" t="str">
        <f t="shared" si="3433"/>
        <v/>
      </c>
      <c r="E11439" s="225"/>
      <c r="F11439" s="226">
        <f t="shared" si="3434"/>
        <v>0</v>
      </c>
      <c r="G11439" s="286">
        <f t="shared" si="3435"/>
        <v>0</v>
      </c>
    </row>
    <row r="11440" spans="1:7" s="229" customFormat="1" ht="24" customHeight="1" x14ac:dyDescent="0.2">
      <c r="A11440" s="224" t="str">
        <f t="shared" si="3431"/>
        <v/>
      </c>
      <c r="B11440" s="222" t="str">
        <f t="shared" si="3432"/>
        <v/>
      </c>
      <c r="C11440" s="223"/>
      <c r="D11440" s="224" t="str">
        <f t="shared" si="3433"/>
        <v/>
      </c>
      <c r="E11440" s="225"/>
      <c r="F11440" s="226">
        <f t="shared" si="3434"/>
        <v>0</v>
      </c>
      <c r="G11440" s="286">
        <f t="shared" si="3435"/>
        <v>0</v>
      </c>
    </row>
    <row r="11441" spans="1:7" s="229" customFormat="1" ht="24" customHeight="1" x14ac:dyDescent="0.2">
      <c r="A11441" s="224" t="str">
        <f t="shared" si="3431"/>
        <v/>
      </c>
      <c r="B11441" s="222" t="str">
        <f t="shared" si="3432"/>
        <v/>
      </c>
      <c r="C11441" s="223"/>
      <c r="D11441" s="224" t="str">
        <f t="shared" si="3433"/>
        <v/>
      </c>
      <c r="E11441" s="225"/>
      <c r="F11441" s="226">
        <f t="shared" si="3434"/>
        <v>0</v>
      </c>
      <c r="G11441" s="286">
        <f t="shared" si="3435"/>
        <v>0</v>
      </c>
    </row>
    <row r="11442" spans="1:7" s="229" customFormat="1" ht="24" customHeight="1" x14ac:dyDescent="0.2">
      <c r="A11442" s="224" t="str">
        <f t="shared" si="3431"/>
        <v/>
      </c>
      <c r="B11442" s="222" t="str">
        <f t="shared" si="3432"/>
        <v/>
      </c>
      <c r="C11442" s="223"/>
      <c r="D11442" s="224" t="str">
        <f t="shared" si="3433"/>
        <v/>
      </c>
      <c r="E11442" s="225"/>
      <c r="F11442" s="226">
        <f t="shared" si="3434"/>
        <v>0</v>
      </c>
      <c r="G11442" s="286">
        <f t="shared" si="3435"/>
        <v>0</v>
      </c>
    </row>
    <row r="11443" spans="1:7" s="229" customFormat="1" ht="24" customHeight="1" x14ac:dyDescent="0.2">
      <c r="A11443" s="224" t="str">
        <f t="shared" si="3431"/>
        <v/>
      </c>
      <c r="B11443" s="222" t="str">
        <f t="shared" si="3432"/>
        <v/>
      </c>
      <c r="C11443" s="223"/>
      <c r="D11443" s="224" t="str">
        <f t="shared" si="3433"/>
        <v/>
      </c>
      <c r="E11443" s="225"/>
      <c r="F11443" s="226">
        <f t="shared" si="3434"/>
        <v>0</v>
      </c>
      <c r="G11443" s="286">
        <f t="shared" si="3435"/>
        <v>0</v>
      </c>
    </row>
    <row r="11444" spans="1:7" s="229" customFormat="1" ht="24" customHeight="1" x14ac:dyDescent="0.2">
      <c r="A11444" s="224" t="str">
        <f t="shared" si="3431"/>
        <v/>
      </c>
      <c r="B11444" s="222" t="str">
        <f t="shared" si="3432"/>
        <v/>
      </c>
      <c r="C11444" s="223"/>
      <c r="D11444" s="224" t="str">
        <f t="shared" si="3433"/>
        <v/>
      </c>
      <c r="E11444" s="225"/>
      <c r="F11444" s="226">
        <f t="shared" si="3434"/>
        <v>0</v>
      </c>
      <c r="G11444" s="286">
        <f t="shared" si="3435"/>
        <v>0</v>
      </c>
    </row>
    <row r="11445" spans="1:7" s="229" customFormat="1" ht="24" customHeight="1" x14ac:dyDescent="0.2">
      <c r="A11445" s="224" t="str">
        <f t="shared" si="3431"/>
        <v/>
      </c>
      <c r="B11445" s="222" t="str">
        <f t="shared" si="3432"/>
        <v/>
      </c>
      <c r="C11445" s="223"/>
      <c r="D11445" s="224" t="str">
        <f t="shared" si="3433"/>
        <v/>
      </c>
      <c r="E11445" s="225"/>
      <c r="F11445" s="226">
        <f t="shared" si="3434"/>
        <v>0</v>
      </c>
      <c r="G11445" s="286">
        <f t="shared" si="3435"/>
        <v>0</v>
      </c>
    </row>
    <row r="11446" spans="1:7" s="229" customFormat="1" ht="24" customHeight="1" x14ac:dyDescent="0.2">
      <c r="A11446" s="224" t="str">
        <f t="shared" si="3431"/>
        <v/>
      </c>
      <c r="B11446" s="222" t="str">
        <f t="shared" si="3432"/>
        <v/>
      </c>
      <c r="C11446" s="223"/>
      <c r="D11446" s="224" t="str">
        <f t="shared" si="3433"/>
        <v/>
      </c>
      <c r="E11446" s="225"/>
      <c r="F11446" s="226">
        <f t="shared" si="3434"/>
        <v>0</v>
      </c>
      <c r="G11446" s="286">
        <f t="shared" si="3435"/>
        <v>0</v>
      </c>
    </row>
    <row r="11447" spans="1:7" ht="24" customHeight="1" x14ac:dyDescent="0.2">
      <c r="A11447" s="290"/>
      <c r="B11447" s="97"/>
      <c r="D11447" s="97"/>
      <c r="E11447" s="98"/>
      <c r="F11447" s="273" t="s">
        <v>33</v>
      </c>
      <c r="G11447" s="288">
        <f>SUBTOTAL(9,G11438:G11446)</f>
        <v>0</v>
      </c>
    </row>
    <row r="11448" spans="1:7" ht="24" customHeight="1" x14ac:dyDescent="0.2">
      <c r="A11448" s="291"/>
      <c r="B11448" s="97"/>
      <c r="D11448" s="97"/>
      <c r="E11448" s="98"/>
      <c r="G11448" s="289"/>
    </row>
    <row r="11449" spans="1:7" ht="24" customHeight="1" x14ac:dyDescent="0.2">
      <c r="A11449" s="292" t="str">
        <f>B11407</f>
        <v/>
      </c>
      <c r="B11449" s="293" t="str">
        <f>C11407</f>
        <v/>
      </c>
      <c r="C11449" s="104"/>
      <c r="D11449" s="104" t="s">
        <v>34</v>
      </c>
      <c r="E11449" s="105"/>
      <c r="F11449" s="295" t="s">
        <v>35</v>
      </c>
      <c r="G11449" s="294">
        <f>SUBTOTAL(9,G11412:G11448)</f>
        <v>0</v>
      </c>
    </row>
    <row r="11451" spans="1:7" ht="24" customHeight="1" x14ac:dyDescent="0.2">
      <c r="A11451" s="274" t="s">
        <v>37</v>
      </c>
      <c r="B11451" s="275"/>
      <c r="C11451" s="275"/>
      <c r="D11451" s="275"/>
      <c r="E11451" s="275"/>
      <c r="F11451" s="275"/>
      <c r="G11451" s="276"/>
    </row>
    <row r="11452" spans="1:7" ht="24" customHeight="1" x14ac:dyDescent="0.2">
      <c r="A11452" s="277" t="s">
        <v>602</v>
      </c>
      <c r="B11452" s="93" t="str">
        <f>Comitente</f>
        <v>DIRECCION PROVINCIAL DE ESPACIOS VERDES</v>
      </c>
      <c r="C11452" s="89"/>
      <c r="D11452" s="94"/>
      <c r="E11452" s="94"/>
      <c r="F11452" s="95"/>
      <c r="G11452" s="278"/>
    </row>
    <row r="11453" spans="1:7" ht="24" customHeight="1" x14ac:dyDescent="0.2">
      <c r="A11453" s="277" t="s">
        <v>603</v>
      </c>
      <c r="B11453" s="93">
        <f>Contratista</f>
        <v>0</v>
      </c>
      <c r="C11453" s="90"/>
      <c r="D11453" s="90"/>
      <c r="E11453" s="90"/>
      <c r="F11453" s="96"/>
      <c r="G11453" s="279"/>
    </row>
    <row r="11454" spans="1:7" ht="24" customHeight="1" x14ac:dyDescent="0.2">
      <c r="A11454" s="277" t="s">
        <v>24</v>
      </c>
      <c r="B11454" s="93" t="str">
        <f>Obra</f>
        <v>EXTRACCION DE MANGRULLO EXISTENTE, PROVISION DE NUEVO MANGRULLO Y REFUNCIONALIZACION DE JUEGOS DE NIÑOS EN PARQUE DE MAYO</v>
      </c>
      <c r="C11454" s="90"/>
      <c r="D11454" s="90"/>
      <c r="E11454" s="90"/>
      <c r="F11454" s="96" t="s">
        <v>38</v>
      </c>
      <c r="G11454" s="280">
        <f>Fecha_Base</f>
        <v>44865</v>
      </c>
    </row>
    <row r="11455" spans="1:7" ht="24" customHeight="1" x14ac:dyDescent="0.2">
      <c r="A11455" s="281" t="s">
        <v>601</v>
      </c>
      <c r="B11455" s="91" t="str">
        <f>Ubicación</f>
        <v>CAPITAL</v>
      </c>
      <c r="C11455" s="91"/>
      <c r="D11455" s="97"/>
      <c r="E11455" s="98"/>
      <c r="G11455" s="282"/>
    </row>
    <row r="11456" spans="1:7" ht="24" customHeight="1" x14ac:dyDescent="0.2">
      <c r="A11456" s="281" t="s">
        <v>39</v>
      </c>
      <c r="B11456" s="100" t="str">
        <f>IFERROR(VALUE(LEFT(B11457,FIND(".",B11457)-1)),"")</f>
        <v/>
      </c>
      <c r="C11456" s="92" t="str">
        <f>IFERROR(VLOOKUP(B11456,Tabla_CyP,2,FALSE),"")</f>
        <v/>
      </c>
      <c r="E11456" s="98"/>
      <c r="G11456" s="282"/>
    </row>
    <row r="11457" spans="1:123" ht="24" customHeight="1" x14ac:dyDescent="0.2">
      <c r="A11457" s="281" t="s">
        <v>25</v>
      </c>
      <c r="B11457" s="101" t="str">
        <f>IFERROR(VLOOKUP(COUNTIF($A$1:A11457,"ANALISIS DE PRECIOS"),Tabla_NumeroItem,2,FALSE),"")</f>
        <v/>
      </c>
      <c r="C11457" s="92" t="str">
        <f>IFERROR(VLOOKUP(B11457,Tabla_CyP,2,FALSE),"")</f>
        <v/>
      </c>
      <c r="D11457" s="97"/>
      <c r="E11457" s="98"/>
      <c r="F11457" s="96" t="s">
        <v>26</v>
      </c>
      <c r="G11457" s="283" t="str">
        <f>IFERROR(VLOOKUP(B11457,Tabla_CyP,4,FALSE),"")</f>
        <v/>
      </c>
    </row>
    <row r="11458" spans="1:123" ht="24" customHeight="1" x14ac:dyDescent="0.2">
      <c r="A11458" s="281"/>
      <c r="B11458" s="91"/>
      <c r="D11458" s="97"/>
      <c r="E11458" s="98"/>
      <c r="G11458" s="282"/>
    </row>
    <row r="11459" spans="1:123" ht="24" customHeight="1" x14ac:dyDescent="0.2">
      <c r="A11459" s="334" t="s">
        <v>507</v>
      </c>
      <c r="B11459" s="335"/>
      <c r="C11459" s="336" t="s">
        <v>0</v>
      </c>
      <c r="D11459" s="336" t="s">
        <v>27</v>
      </c>
      <c r="E11459" s="338" t="s">
        <v>28</v>
      </c>
      <c r="F11459" s="340" t="s">
        <v>29</v>
      </c>
      <c r="G11459" s="340" t="s">
        <v>30</v>
      </c>
    </row>
    <row r="11460" spans="1:123" s="97" customFormat="1" ht="24" customHeight="1" x14ac:dyDescent="0.2">
      <c r="A11460" s="102" t="s">
        <v>508</v>
      </c>
      <c r="B11460" s="102" t="s">
        <v>509</v>
      </c>
      <c r="C11460" s="337"/>
      <c r="D11460" s="337"/>
      <c r="E11460" s="339"/>
      <c r="F11460" s="341"/>
      <c r="G11460" s="341"/>
      <c r="H11460" s="230"/>
      <c r="I11460" s="230"/>
      <c r="J11460" s="230"/>
      <c r="K11460" s="230"/>
      <c r="L11460" s="230"/>
      <c r="M11460" s="230"/>
      <c r="N11460" s="230"/>
      <c r="O11460" s="230"/>
      <c r="P11460" s="230"/>
      <c r="Q11460" s="230"/>
      <c r="R11460" s="230"/>
      <c r="S11460" s="230"/>
      <c r="T11460" s="230"/>
      <c r="U11460" s="230"/>
      <c r="V11460" s="230"/>
      <c r="W11460" s="230"/>
      <c r="X11460" s="230"/>
      <c r="Y11460" s="230"/>
      <c r="Z11460" s="230"/>
      <c r="AA11460" s="230"/>
      <c r="AB11460" s="230"/>
      <c r="AC11460" s="230"/>
      <c r="AD11460" s="230"/>
      <c r="AE11460" s="230"/>
      <c r="AF11460" s="230"/>
      <c r="AG11460" s="230"/>
      <c r="AH11460" s="230"/>
      <c r="AI11460" s="230"/>
      <c r="AJ11460" s="230"/>
      <c r="AK11460" s="230"/>
      <c r="AL11460" s="230"/>
      <c r="AM11460" s="230"/>
      <c r="AN11460" s="230"/>
      <c r="AO11460" s="230"/>
      <c r="AP11460" s="230"/>
      <c r="AQ11460" s="230"/>
      <c r="AR11460" s="230"/>
      <c r="AS11460" s="230"/>
      <c r="AT11460" s="230"/>
      <c r="AU11460" s="230"/>
      <c r="AV11460" s="230"/>
      <c r="AW11460" s="230"/>
      <c r="AX11460" s="230"/>
      <c r="AY11460" s="230"/>
      <c r="AZ11460" s="230"/>
      <c r="BA11460" s="230"/>
      <c r="BB11460" s="230"/>
      <c r="BC11460" s="230"/>
      <c r="BD11460" s="230"/>
      <c r="BE11460" s="230"/>
      <c r="BF11460" s="230"/>
      <c r="BG11460" s="230"/>
      <c r="BH11460" s="230"/>
      <c r="BI11460" s="230"/>
      <c r="BJ11460" s="230"/>
      <c r="BK11460" s="230"/>
      <c r="BL11460" s="230"/>
      <c r="BM11460" s="230"/>
      <c r="BN11460" s="230"/>
      <c r="BO11460" s="230"/>
      <c r="BP11460" s="230"/>
      <c r="BQ11460" s="230"/>
      <c r="BR11460" s="230"/>
      <c r="BS11460" s="230"/>
      <c r="BT11460" s="230"/>
      <c r="BU11460" s="230"/>
      <c r="BV11460" s="230"/>
      <c r="BW11460" s="230"/>
      <c r="BX11460" s="230"/>
      <c r="BY11460" s="230"/>
      <c r="BZ11460" s="230"/>
      <c r="CA11460" s="230"/>
      <c r="CB11460" s="230"/>
      <c r="CC11460" s="230"/>
      <c r="CD11460" s="230"/>
      <c r="CE11460" s="230"/>
      <c r="CF11460" s="230"/>
      <c r="CG11460" s="230"/>
      <c r="CH11460" s="230"/>
      <c r="CI11460" s="230"/>
      <c r="CJ11460" s="230"/>
      <c r="CK11460" s="230"/>
      <c r="CL11460" s="230"/>
      <c r="CM11460" s="230"/>
      <c r="CN11460" s="230"/>
      <c r="CO11460" s="230"/>
      <c r="CP11460" s="230"/>
      <c r="CQ11460" s="230"/>
      <c r="CR11460" s="230"/>
      <c r="CS11460" s="230"/>
      <c r="CT11460" s="230"/>
      <c r="CU11460" s="230"/>
      <c r="CV11460" s="230"/>
      <c r="CW11460" s="230"/>
      <c r="CX11460" s="230"/>
      <c r="CY11460" s="230"/>
      <c r="CZ11460" s="230"/>
      <c r="DA11460" s="230"/>
      <c r="DB11460" s="230"/>
      <c r="DC11460" s="230"/>
      <c r="DD11460" s="230"/>
      <c r="DE11460" s="230"/>
      <c r="DF11460" s="230"/>
      <c r="DG11460" s="230"/>
      <c r="DH11460" s="230"/>
      <c r="DI11460" s="230"/>
      <c r="DJ11460" s="230"/>
      <c r="DK11460" s="230"/>
      <c r="DL11460" s="230"/>
      <c r="DM11460" s="230"/>
      <c r="DN11460" s="230"/>
      <c r="DO11460" s="230"/>
      <c r="DP11460" s="230"/>
      <c r="DQ11460" s="230"/>
      <c r="DR11460" s="230"/>
      <c r="DS11460" s="230"/>
    </row>
    <row r="11461" spans="1:123" ht="24" customHeight="1" x14ac:dyDescent="0.2">
      <c r="A11461" s="284"/>
      <c r="B11461" s="103"/>
      <c r="C11461" s="143" t="s">
        <v>604</v>
      </c>
      <c r="D11461" s="104"/>
      <c r="E11461" s="105"/>
      <c r="F11461" s="106"/>
      <c r="G11461" s="285"/>
    </row>
    <row r="11462" spans="1:123" s="229" customFormat="1" ht="24" customHeight="1" x14ac:dyDescent="0.2">
      <c r="A11462" s="224" t="str">
        <f t="shared" ref="A11462:A11475" si="3436">IFERROR(VLOOKUP(C11462,Tabla_Insumos,4,FALSE),"")</f>
        <v/>
      </c>
      <c r="B11462" s="222" t="str">
        <f>IFERROR(VLOOKUP(C11462,Tabla_Insumos,5,FALSE),"")</f>
        <v/>
      </c>
      <c r="C11462" s="223"/>
      <c r="D11462" s="224" t="str">
        <f t="shared" ref="D11462:D11475" si="3437">IFERROR(VLOOKUP(C11462,Tabla_Insumos,2,FALSE),"")</f>
        <v/>
      </c>
      <c r="E11462" s="225"/>
      <c r="F11462" s="226">
        <f t="shared" ref="F11462:F11475" si="3438">IFERROR(VLOOKUP(C11462,Tabla_Insumos,3,FALSE),0)</f>
        <v>0</v>
      </c>
      <c r="G11462" s="286">
        <f>ROUND(E11462*F11462,2)</f>
        <v>0</v>
      </c>
    </row>
    <row r="11463" spans="1:123" s="229" customFormat="1" ht="24" customHeight="1" x14ac:dyDescent="0.2">
      <c r="A11463" s="224" t="str">
        <f t="shared" si="3436"/>
        <v/>
      </c>
      <c r="B11463" s="222" t="str">
        <f t="shared" ref="B11463:B11475" si="3439">IFERROR(VLOOKUP(C11463,Tabla_Insumos,5,FALSE),"")</f>
        <v/>
      </c>
      <c r="C11463" s="223"/>
      <c r="D11463" s="224" t="str">
        <f t="shared" si="3437"/>
        <v/>
      </c>
      <c r="E11463" s="225"/>
      <c r="F11463" s="226">
        <f t="shared" si="3438"/>
        <v>0</v>
      </c>
      <c r="G11463" s="286">
        <f t="shared" ref="G11463:G11475" si="3440">ROUND(E11463*F11463,2)</f>
        <v>0</v>
      </c>
    </row>
    <row r="11464" spans="1:123" s="229" customFormat="1" ht="24" customHeight="1" x14ac:dyDescent="0.2">
      <c r="A11464" s="224" t="str">
        <f t="shared" si="3436"/>
        <v/>
      </c>
      <c r="B11464" s="222" t="str">
        <f t="shared" si="3439"/>
        <v/>
      </c>
      <c r="C11464" s="223"/>
      <c r="D11464" s="224" t="str">
        <f t="shared" si="3437"/>
        <v/>
      </c>
      <c r="E11464" s="225"/>
      <c r="F11464" s="226">
        <f t="shared" si="3438"/>
        <v>0</v>
      </c>
      <c r="G11464" s="286">
        <f t="shared" si="3440"/>
        <v>0</v>
      </c>
    </row>
    <row r="11465" spans="1:123" s="229" customFormat="1" ht="24" customHeight="1" x14ac:dyDescent="0.2">
      <c r="A11465" s="224" t="str">
        <f t="shared" si="3436"/>
        <v/>
      </c>
      <c r="B11465" s="222" t="str">
        <f t="shared" si="3439"/>
        <v/>
      </c>
      <c r="C11465" s="223"/>
      <c r="D11465" s="224" t="str">
        <f t="shared" si="3437"/>
        <v/>
      </c>
      <c r="E11465" s="225"/>
      <c r="F11465" s="226">
        <f t="shared" si="3438"/>
        <v>0</v>
      </c>
      <c r="G11465" s="286">
        <f t="shared" si="3440"/>
        <v>0</v>
      </c>
    </row>
    <row r="11466" spans="1:123" s="229" customFormat="1" ht="24" customHeight="1" x14ac:dyDescent="0.2">
      <c r="A11466" s="224" t="str">
        <f t="shared" si="3436"/>
        <v/>
      </c>
      <c r="B11466" s="222" t="str">
        <f t="shared" si="3439"/>
        <v/>
      </c>
      <c r="C11466" s="223"/>
      <c r="D11466" s="224" t="str">
        <f t="shared" si="3437"/>
        <v/>
      </c>
      <c r="E11466" s="225"/>
      <c r="F11466" s="226">
        <f t="shared" si="3438"/>
        <v>0</v>
      </c>
      <c r="G11466" s="286">
        <f t="shared" si="3440"/>
        <v>0</v>
      </c>
    </row>
    <row r="11467" spans="1:123" s="229" customFormat="1" ht="24" customHeight="1" x14ac:dyDescent="0.2">
      <c r="A11467" s="224" t="str">
        <f t="shared" si="3436"/>
        <v/>
      </c>
      <c r="B11467" s="222" t="str">
        <f t="shared" si="3439"/>
        <v/>
      </c>
      <c r="C11467" s="223"/>
      <c r="D11467" s="224" t="str">
        <f t="shared" si="3437"/>
        <v/>
      </c>
      <c r="E11467" s="225"/>
      <c r="F11467" s="226">
        <f t="shared" si="3438"/>
        <v>0</v>
      </c>
      <c r="G11467" s="286">
        <f t="shared" si="3440"/>
        <v>0</v>
      </c>
    </row>
    <row r="11468" spans="1:123" s="229" customFormat="1" ht="24" customHeight="1" x14ac:dyDescent="0.2">
      <c r="A11468" s="224" t="str">
        <f t="shared" si="3436"/>
        <v/>
      </c>
      <c r="B11468" s="222" t="str">
        <f t="shared" si="3439"/>
        <v/>
      </c>
      <c r="C11468" s="223"/>
      <c r="D11468" s="224" t="str">
        <f t="shared" si="3437"/>
        <v/>
      </c>
      <c r="E11468" s="225"/>
      <c r="F11468" s="226">
        <f t="shared" si="3438"/>
        <v>0</v>
      </c>
      <c r="G11468" s="286">
        <f t="shared" si="3440"/>
        <v>0</v>
      </c>
    </row>
    <row r="11469" spans="1:123" s="229" customFormat="1" ht="24" customHeight="1" x14ac:dyDescent="0.2">
      <c r="A11469" s="224" t="str">
        <f t="shared" si="3436"/>
        <v/>
      </c>
      <c r="B11469" s="222" t="str">
        <f t="shared" si="3439"/>
        <v/>
      </c>
      <c r="C11469" s="223"/>
      <c r="D11469" s="224" t="str">
        <f t="shared" si="3437"/>
        <v/>
      </c>
      <c r="E11469" s="225"/>
      <c r="F11469" s="226">
        <f t="shared" si="3438"/>
        <v>0</v>
      </c>
      <c r="G11469" s="286">
        <f t="shared" si="3440"/>
        <v>0</v>
      </c>
    </row>
    <row r="11470" spans="1:123" s="229" customFormat="1" ht="24" customHeight="1" x14ac:dyDescent="0.2">
      <c r="A11470" s="224" t="str">
        <f t="shared" si="3436"/>
        <v/>
      </c>
      <c r="B11470" s="222" t="str">
        <f t="shared" si="3439"/>
        <v/>
      </c>
      <c r="C11470" s="223"/>
      <c r="D11470" s="224" t="str">
        <f t="shared" si="3437"/>
        <v/>
      </c>
      <c r="E11470" s="225"/>
      <c r="F11470" s="226">
        <f t="shared" si="3438"/>
        <v>0</v>
      </c>
      <c r="G11470" s="286">
        <f t="shared" si="3440"/>
        <v>0</v>
      </c>
    </row>
    <row r="11471" spans="1:123" s="229" customFormat="1" ht="24" customHeight="1" x14ac:dyDescent="0.2">
      <c r="A11471" s="224" t="str">
        <f t="shared" si="3436"/>
        <v/>
      </c>
      <c r="B11471" s="222" t="str">
        <f t="shared" si="3439"/>
        <v/>
      </c>
      <c r="C11471" s="223"/>
      <c r="D11471" s="224" t="str">
        <f t="shared" si="3437"/>
        <v/>
      </c>
      <c r="E11471" s="225"/>
      <c r="F11471" s="226">
        <f t="shared" si="3438"/>
        <v>0</v>
      </c>
      <c r="G11471" s="286">
        <f t="shared" si="3440"/>
        <v>0</v>
      </c>
    </row>
    <row r="11472" spans="1:123" s="229" customFormat="1" ht="24" customHeight="1" x14ac:dyDescent="0.2">
      <c r="A11472" s="224" t="str">
        <f t="shared" si="3436"/>
        <v/>
      </c>
      <c r="B11472" s="222" t="str">
        <f t="shared" si="3439"/>
        <v/>
      </c>
      <c r="C11472" s="223"/>
      <c r="D11472" s="224" t="str">
        <f t="shared" si="3437"/>
        <v/>
      </c>
      <c r="E11472" s="225"/>
      <c r="F11472" s="226">
        <f t="shared" si="3438"/>
        <v>0</v>
      </c>
      <c r="G11472" s="286">
        <f t="shared" si="3440"/>
        <v>0</v>
      </c>
    </row>
    <row r="11473" spans="1:7" s="229" customFormat="1" ht="24" customHeight="1" x14ac:dyDescent="0.2">
      <c r="A11473" s="224" t="str">
        <f t="shared" si="3436"/>
        <v/>
      </c>
      <c r="B11473" s="222" t="str">
        <f t="shared" si="3439"/>
        <v/>
      </c>
      <c r="C11473" s="223"/>
      <c r="D11473" s="224" t="str">
        <f t="shared" si="3437"/>
        <v/>
      </c>
      <c r="E11473" s="225"/>
      <c r="F11473" s="226">
        <f t="shared" si="3438"/>
        <v>0</v>
      </c>
      <c r="G11473" s="286">
        <f t="shared" si="3440"/>
        <v>0</v>
      </c>
    </row>
    <row r="11474" spans="1:7" s="229" customFormat="1" ht="24" customHeight="1" x14ac:dyDescent="0.2">
      <c r="A11474" s="224" t="str">
        <f t="shared" si="3436"/>
        <v/>
      </c>
      <c r="B11474" s="222" t="str">
        <f t="shared" si="3439"/>
        <v/>
      </c>
      <c r="C11474" s="223"/>
      <c r="D11474" s="224" t="str">
        <f t="shared" si="3437"/>
        <v/>
      </c>
      <c r="E11474" s="225"/>
      <c r="F11474" s="226">
        <f t="shared" si="3438"/>
        <v>0</v>
      </c>
      <c r="G11474" s="286">
        <f t="shared" si="3440"/>
        <v>0</v>
      </c>
    </row>
    <row r="11475" spans="1:7" s="229" customFormat="1" ht="24" customHeight="1" x14ac:dyDescent="0.2">
      <c r="A11475" s="224" t="str">
        <f t="shared" si="3436"/>
        <v/>
      </c>
      <c r="B11475" s="222" t="str">
        <f t="shared" si="3439"/>
        <v/>
      </c>
      <c r="C11475" s="223"/>
      <c r="D11475" s="224" t="str">
        <f t="shared" si="3437"/>
        <v/>
      </c>
      <c r="E11475" s="225"/>
      <c r="F11475" s="227">
        <f t="shared" si="3438"/>
        <v>0</v>
      </c>
      <c r="G11475" s="286">
        <f t="shared" si="3440"/>
        <v>0</v>
      </c>
    </row>
    <row r="11476" spans="1:7" ht="24" customHeight="1" x14ac:dyDescent="0.2">
      <c r="A11476" s="287"/>
      <c r="D11476" s="97"/>
      <c r="E11476" s="98"/>
      <c r="F11476" s="273" t="s">
        <v>31</v>
      </c>
      <c r="G11476" s="288">
        <f>SUBTOTAL(9,G11462:G11475)</f>
        <v>0</v>
      </c>
    </row>
    <row r="11477" spans="1:7" ht="24" customHeight="1" x14ac:dyDescent="0.2">
      <c r="A11477" s="287"/>
      <c r="C11477" s="107" t="s">
        <v>605</v>
      </c>
      <c r="D11477" s="97"/>
      <c r="E11477" s="98"/>
      <c r="G11477" s="289"/>
    </row>
    <row r="11478" spans="1:7" s="229" customFormat="1" ht="24" customHeight="1" x14ac:dyDescent="0.2">
      <c r="A11478" s="224" t="str">
        <f t="shared" ref="A11478:A11485" si="3441">IFERROR(VLOOKUP(C11478,Tabla_Insumos,4,FALSE),"")</f>
        <v/>
      </c>
      <c r="B11478" s="222">
        <f t="shared" ref="B11478:B11485" si="3442">IFERROR(VLOOKUP(A11478,Tabla_Indices,5,FALSE),"")</f>
        <v>0</v>
      </c>
      <c r="C11478" s="223"/>
      <c r="D11478" s="224" t="str">
        <f t="shared" ref="D11478:D11485" si="3443">IFERROR(VLOOKUP(C11478,Tabla_Insumos,2,FALSE),"")</f>
        <v/>
      </c>
      <c r="E11478" s="225"/>
      <c r="F11478" s="228">
        <f t="shared" ref="F11478:F11485" si="3444">IFERROR(VLOOKUP(C11478,Tabla_Insumos,3,FALSE),0)</f>
        <v>0</v>
      </c>
      <c r="G11478" s="286">
        <f>ROUND(E11478*F11478,2)</f>
        <v>0</v>
      </c>
    </row>
    <row r="11479" spans="1:7" s="229" customFormat="1" ht="24" customHeight="1" x14ac:dyDescent="0.2">
      <c r="A11479" s="224" t="str">
        <f t="shared" si="3441"/>
        <v/>
      </c>
      <c r="B11479" s="222">
        <f t="shared" si="3442"/>
        <v>0</v>
      </c>
      <c r="C11479" s="223"/>
      <c r="D11479" s="224" t="str">
        <f t="shared" si="3443"/>
        <v/>
      </c>
      <c r="E11479" s="225"/>
      <c r="F11479" s="228">
        <f t="shared" si="3444"/>
        <v>0</v>
      </c>
      <c r="G11479" s="286">
        <f>ROUND(E11479*F11479,2)</f>
        <v>0</v>
      </c>
    </row>
    <row r="11480" spans="1:7" s="229" customFormat="1" ht="24" customHeight="1" x14ac:dyDescent="0.2">
      <c r="A11480" s="224" t="str">
        <f t="shared" si="3441"/>
        <v/>
      </c>
      <c r="B11480" s="222">
        <f t="shared" si="3442"/>
        <v>0</v>
      </c>
      <c r="C11480" s="223"/>
      <c r="D11480" s="224" t="str">
        <f t="shared" si="3443"/>
        <v/>
      </c>
      <c r="E11480" s="225"/>
      <c r="F11480" s="228">
        <f t="shared" si="3444"/>
        <v>0</v>
      </c>
      <c r="G11480" s="286">
        <f t="shared" ref="G11480:G11485" si="3445">ROUND(E11480*F11480,2)</f>
        <v>0</v>
      </c>
    </row>
    <row r="11481" spans="1:7" s="229" customFormat="1" ht="24" customHeight="1" x14ac:dyDescent="0.2">
      <c r="A11481" s="224" t="str">
        <f t="shared" si="3441"/>
        <v/>
      </c>
      <c r="B11481" s="222">
        <f t="shared" si="3442"/>
        <v>0</v>
      </c>
      <c r="C11481" s="223"/>
      <c r="D11481" s="224" t="str">
        <f t="shared" si="3443"/>
        <v/>
      </c>
      <c r="E11481" s="225"/>
      <c r="F11481" s="228">
        <f t="shared" si="3444"/>
        <v>0</v>
      </c>
      <c r="G11481" s="286">
        <f t="shared" si="3445"/>
        <v>0</v>
      </c>
    </row>
    <row r="11482" spans="1:7" s="229" customFormat="1" ht="24" customHeight="1" x14ac:dyDescent="0.2">
      <c r="A11482" s="224" t="str">
        <f t="shared" si="3441"/>
        <v/>
      </c>
      <c r="B11482" s="222">
        <f t="shared" si="3442"/>
        <v>0</v>
      </c>
      <c r="C11482" s="223"/>
      <c r="D11482" s="224" t="str">
        <f t="shared" si="3443"/>
        <v/>
      </c>
      <c r="E11482" s="225"/>
      <c r="F11482" s="226">
        <f t="shared" si="3444"/>
        <v>0</v>
      </c>
      <c r="G11482" s="286">
        <f t="shared" si="3445"/>
        <v>0</v>
      </c>
    </row>
    <row r="11483" spans="1:7" s="229" customFormat="1" ht="24" customHeight="1" x14ac:dyDescent="0.2">
      <c r="A11483" s="224" t="str">
        <f t="shared" si="3441"/>
        <v/>
      </c>
      <c r="B11483" s="222">
        <f t="shared" si="3442"/>
        <v>0</v>
      </c>
      <c r="C11483" s="223"/>
      <c r="D11483" s="224" t="str">
        <f t="shared" si="3443"/>
        <v/>
      </c>
      <c r="E11483" s="225"/>
      <c r="F11483" s="226">
        <f t="shared" si="3444"/>
        <v>0</v>
      </c>
      <c r="G11483" s="286">
        <f t="shared" si="3445"/>
        <v>0</v>
      </c>
    </row>
    <row r="11484" spans="1:7" s="229" customFormat="1" ht="24" customHeight="1" x14ac:dyDescent="0.2">
      <c r="A11484" s="224" t="str">
        <f t="shared" si="3441"/>
        <v/>
      </c>
      <c r="B11484" s="222">
        <f t="shared" si="3442"/>
        <v>0</v>
      </c>
      <c r="C11484" s="223"/>
      <c r="D11484" s="224" t="str">
        <f t="shared" si="3443"/>
        <v/>
      </c>
      <c r="E11484" s="225"/>
      <c r="F11484" s="226">
        <f t="shared" si="3444"/>
        <v>0</v>
      </c>
      <c r="G11484" s="286">
        <f t="shared" si="3445"/>
        <v>0</v>
      </c>
    </row>
    <row r="11485" spans="1:7" s="229" customFormat="1" ht="24" customHeight="1" x14ac:dyDescent="0.2">
      <c r="A11485" s="224" t="str">
        <f t="shared" si="3441"/>
        <v/>
      </c>
      <c r="B11485" s="222">
        <f t="shared" si="3442"/>
        <v>0</v>
      </c>
      <c r="C11485" s="223"/>
      <c r="D11485" s="224" t="str">
        <f t="shared" si="3443"/>
        <v/>
      </c>
      <c r="E11485" s="225"/>
      <c r="F11485" s="226">
        <f t="shared" si="3444"/>
        <v>0</v>
      </c>
      <c r="G11485" s="286">
        <f t="shared" si="3445"/>
        <v>0</v>
      </c>
    </row>
    <row r="11486" spans="1:7" ht="24" customHeight="1" x14ac:dyDescent="0.2">
      <c r="A11486" s="287"/>
      <c r="D11486" s="97"/>
      <c r="E11486" s="98"/>
      <c r="F11486" s="273" t="s">
        <v>32</v>
      </c>
      <c r="G11486" s="288">
        <f>SUBTOTAL(9,G11478:G11485)</f>
        <v>0</v>
      </c>
    </row>
    <row r="11487" spans="1:7" ht="24" customHeight="1" x14ac:dyDescent="0.2">
      <c r="A11487" s="287"/>
      <c r="C11487" s="107" t="s">
        <v>606</v>
      </c>
      <c r="D11487" s="97"/>
      <c r="E11487" s="98"/>
      <c r="G11487" s="289"/>
    </row>
    <row r="11488" spans="1:7" s="229" customFormat="1" ht="24" customHeight="1" x14ac:dyDescent="0.2">
      <c r="A11488" s="224" t="str">
        <f t="shared" ref="A11488:A11496" si="3446">IFERROR(VLOOKUP(C11488,Tabla_Insumos,4,FALSE),"")</f>
        <v/>
      </c>
      <c r="B11488" s="222" t="str">
        <f t="shared" ref="B11488:B11496" si="3447">IFERROR(VLOOKUP(C11488,Tabla_Insumos,5,FALSE),"")</f>
        <v/>
      </c>
      <c r="C11488" s="223"/>
      <c r="D11488" s="224" t="str">
        <f t="shared" ref="D11488:D11496" si="3448">IFERROR(VLOOKUP(C11488,Tabla_Insumos,2,FALSE),"")</f>
        <v/>
      </c>
      <c r="E11488" s="225"/>
      <c r="F11488" s="226">
        <f t="shared" ref="F11488:F11496" si="3449">IFERROR(VLOOKUP(C11488,Tabla_Insumos,3,FALSE),0)</f>
        <v>0</v>
      </c>
      <c r="G11488" s="286">
        <f t="shared" ref="G11488:G11496" si="3450">ROUND(E11488*F11488,2)</f>
        <v>0</v>
      </c>
    </row>
    <row r="11489" spans="1:7" s="229" customFormat="1" ht="24" customHeight="1" x14ac:dyDescent="0.2">
      <c r="A11489" s="224" t="str">
        <f t="shared" si="3446"/>
        <v/>
      </c>
      <c r="B11489" s="222" t="str">
        <f t="shared" si="3447"/>
        <v/>
      </c>
      <c r="C11489" s="223"/>
      <c r="D11489" s="224" t="str">
        <f t="shared" si="3448"/>
        <v/>
      </c>
      <c r="E11489" s="225"/>
      <c r="F11489" s="226">
        <f t="shared" si="3449"/>
        <v>0</v>
      </c>
      <c r="G11489" s="286">
        <f t="shared" si="3450"/>
        <v>0</v>
      </c>
    </row>
    <row r="11490" spans="1:7" s="229" customFormat="1" ht="24" customHeight="1" x14ac:dyDescent="0.2">
      <c r="A11490" s="224" t="str">
        <f t="shared" si="3446"/>
        <v/>
      </c>
      <c r="B11490" s="222" t="str">
        <f t="shared" si="3447"/>
        <v/>
      </c>
      <c r="C11490" s="223"/>
      <c r="D11490" s="224" t="str">
        <f t="shared" si="3448"/>
        <v/>
      </c>
      <c r="E11490" s="225"/>
      <c r="F11490" s="226">
        <f t="shared" si="3449"/>
        <v>0</v>
      </c>
      <c r="G11490" s="286">
        <f t="shared" si="3450"/>
        <v>0</v>
      </c>
    </row>
    <row r="11491" spans="1:7" s="229" customFormat="1" ht="24" customHeight="1" x14ac:dyDescent="0.2">
      <c r="A11491" s="224" t="str">
        <f t="shared" si="3446"/>
        <v/>
      </c>
      <c r="B11491" s="222" t="str">
        <f t="shared" si="3447"/>
        <v/>
      </c>
      <c r="C11491" s="223"/>
      <c r="D11491" s="224" t="str">
        <f t="shared" si="3448"/>
        <v/>
      </c>
      <c r="E11491" s="225"/>
      <c r="F11491" s="226">
        <f t="shared" si="3449"/>
        <v>0</v>
      </c>
      <c r="G11491" s="286">
        <f t="shared" si="3450"/>
        <v>0</v>
      </c>
    </row>
    <row r="11492" spans="1:7" s="229" customFormat="1" ht="24" customHeight="1" x14ac:dyDescent="0.2">
      <c r="A11492" s="224" t="str">
        <f t="shared" si="3446"/>
        <v/>
      </c>
      <c r="B11492" s="222" t="str">
        <f t="shared" si="3447"/>
        <v/>
      </c>
      <c r="C11492" s="223"/>
      <c r="D11492" s="224" t="str">
        <f t="shared" si="3448"/>
        <v/>
      </c>
      <c r="E11492" s="225"/>
      <c r="F11492" s="226">
        <f t="shared" si="3449"/>
        <v>0</v>
      </c>
      <c r="G11492" s="286">
        <f t="shared" si="3450"/>
        <v>0</v>
      </c>
    </row>
    <row r="11493" spans="1:7" s="229" customFormat="1" ht="24" customHeight="1" x14ac:dyDescent="0.2">
      <c r="A11493" s="224" t="str">
        <f t="shared" si="3446"/>
        <v/>
      </c>
      <c r="B11493" s="222" t="str">
        <f t="shared" si="3447"/>
        <v/>
      </c>
      <c r="C11493" s="223"/>
      <c r="D11493" s="224" t="str">
        <f t="shared" si="3448"/>
        <v/>
      </c>
      <c r="E11493" s="225"/>
      <c r="F11493" s="226">
        <f t="shared" si="3449"/>
        <v>0</v>
      </c>
      <c r="G11493" s="286">
        <f t="shared" si="3450"/>
        <v>0</v>
      </c>
    </row>
    <row r="11494" spans="1:7" s="229" customFormat="1" ht="24" customHeight="1" x14ac:dyDescent="0.2">
      <c r="A11494" s="224" t="str">
        <f t="shared" si="3446"/>
        <v/>
      </c>
      <c r="B11494" s="222" t="str">
        <f t="shared" si="3447"/>
        <v/>
      </c>
      <c r="C11494" s="223"/>
      <c r="D11494" s="224" t="str">
        <f t="shared" si="3448"/>
        <v/>
      </c>
      <c r="E11494" s="225"/>
      <c r="F11494" s="226">
        <f t="shared" si="3449"/>
        <v>0</v>
      </c>
      <c r="G11494" s="286">
        <f t="shared" si="3450"/>
        <v>0</v>
      </c>
    </row>
    <row r="11495" spans="1:7" s="229" customFormat="1" ht="24" customHeight="1" x14ac:dyDescent="0.2">
      <c r="A11495" s="224" t="str">
        <f t="shared" si="3446"/>
        <v/>
      </c>
      <c r="B11495" s="222" t="str">
        <f t="shared" si="3447"/>
        <v/>
      </c>
      <c r="C11495" s="223"/>
      <c r="D11495" s="224" t="str">
        <f t="shared" si="3448"/>
        <v/>
      </c>
      <c r="E11495" s="225"/>
      <c r="F11495" s="226">
        <f t="shared" si="3449"/>
        <v>0</v>
      </c>
      <c r="G11495" s="286">
        <f t="shared" si="3450"/>
        <v>0</v>
      </c>
    </row>
    <row r="11496" spans="1:7" s="229" customFormat="1" ht="24" customHeight="1" x14ac:dyDescent="0.2">
      <c r="A11496" s="224" t="str">
        <f t="shared" si="3446"/>
        <v/>
      </c>
      <c r="B11496" s="222" t="str">
        <f t="shared" si="3447"/>
        <v/>
      </c>
      <c r="C11496" s="223"/>
      <c r="D11496" s="224" t="str">
        <f t="shared" si="3448"/>
        <v/>
      </c>
      <c r="E11496" s="225"/>
      <c r="F11496" s="226">
        <f t="shared" si="3449"/>
        <v>0</v>
      </c>
      <c r="G11496" s="286">
        <f t="shared" si="3450"/>
        <v>0</v>
      </c>
    </row>
    <row r="11497" spans="1:7" ht="24" customHeight="1" x14ac:dyDescent="0.2">
      <c r="A11497" s="290"/>
      <c r="B11497" s="97"/>
      <c r="D11497" s="97"/>
      <c r="E11497" s="98"/>
      <c r="F11497" s="273" t="s">
        <v>33</v>
      </c>
      <c r="G11497" s="288">
        <f>SUBTOTAL(9,G11488:G11496)</f>
        <v>0</v>
      </c>
    </row>
    <row r="11498" spans="1:7" ht="24" customHeight="1" x14ac:dyDescent="0.2">
      <c r="A11498" s="291"/>
      <c r="B11498" s="97"/>
      <c r="D11498" s="97"/>
      <c r="E11498" s="98"/>
      <c r="G11498" s="289"/>
    </row>
    <row r="11499" spans="1:7" ht="24" customHeight="1" x14ac:dyDescent="0.2">
      <c r="A11499" s="292" t="str">
        <f>B11457</f>
        <v/>
      </c>
      <c r="B11499" s="293" t="str">
        <f>C11457</f>
        <v/>
      </c>
      <c r="C11499" s="104"/>
      <c r="D11499" s="104" t="s">
        <v>34</v>
      </c>
      <c r="E11499" s="105"/>
      <c r="F11499" s="295" t="s">
        <v>35</v>
      </c>
      <c r="G11499" s="294">
        <f>SUBTOTAL(9,G11462:G11498)</f>
        <v>0</v>
      </c>
    </row>
    <row r="11501" spans="1:7" ht="24" customHeight="1" x14ac:dyDescent="0.2">
      <c r="A11501" s="274" t="s">
        <v>37</v>
      </c>
      <c r="B11501" s="275"/>
      <c r="C11501" s="275"/>
      <c r="D11501" s="275"/>
      <c r="E11501" s="275"/>
      <c r="F11501" s="275"/>
      <c r="G11501" s="276"/>
    </row>
    <row r="11502" spans="1:7" ht="24" customHeight="1" x14ac:dyDescent="0.2">
      <c r="A11502" s="277" t="s">
        <v>602</v>
      </c>
      <c r="B11502" s="93" t="str">
        <f>Comitente</f>
        <v>DIRECCION PROVINCIAL DE ESPACIOS VERDES</v>
      </c>
      <c r="C11502" s="89"/>
      <c r="D11502" s="94"/>
      <c r="E11502" s="94"/>
      <c r="F11502" s="95"/>
      <c r="G11502" s="278"/>
    </row>
    <row r="11503" spans="1:7" ht="24" customHeight="1" x14ac:dyDescent="0.2">
      <c r="A11503" s="277" t="s">
        <v>603</v>
      </c>
      <c r="B11503" s="93">
        <f>Contratista</f>
        <v>0</v>
      </c>
      <c r="C11503" s="90"/>
      <c r="D11503" s="90"/>
      <c r="E11503" s="90"/>
      <c r="F11503" s="96"/>
      <c r="G11503" s="279"/>
    </row>
    <row r="11504" spans="1:7" ht="24" customHeight="1" x14ac:dyDescent="0.2">
      <c r="A11504" s="277" t="s">
        <v>24</v>
      </c>
      <c r="B11504" s="93" t="str">
        <f>Obra</f>
        <v>EXTRACCION DE MANGRULLO EXISTENTE, PROVISION DE NUEVO MANGRULLO Y REFUNCIONALIZACION DE JUEGOS DE NIÑOS EN PARQUE DE MAYO</v>
      </c>
      <c r="C11504" s="90"/>
      <c r="D11504" s="90"/>
      <c r="E11504" s="90"/>
      <c r="F11504" s="96" t="s">
        <v>38</v>
      </c>
      <c r="G11504" s="280">
        <f>Fecha_Base</f>
        <v>44865</v>
      </c>
    </row>
    <row r="11505" spans="1:123" ht="24" customHeight="1" x14ac:dyDescent="0.2">
      <c r="A11505" s="281" t="s">
        <v>601</v>
      </c>
      <c r="B11505" s="91" t="str">
        <f>Ubicación</f>
        <v>CAPITAL</v>
      </c>
      <c r="C11505" s="91"/>
      <c r="D11505" s="97"/>
      <c r="E11505" s="98"/>
      <c r="G11505" s="282"/>
    </row>
    <row r="11506" spans="1:123" ht="24" customHeight="1" x14ac:dyDescent="0.2">
      <c r="A11506" s="281" t="s">
        <v>39</v>
      </c>
      <c r="B11506" s="100" t="str">
        <f>IFERROR(VALUE(LEFT(B11507,FIND(".",B11507)-1)),"")</f>
        <v/>
      </c>
      <c r="C11506" s="92" t="str">
        <f>IFERROR(VLOOKUP(B11506,Tabla_CyP,2,FALSE),"")</f>
        <v/>
      </c>
      <c r="E11506" s="98"/>
      <c r="G11506" s="282"/>
    </row>
    <row r="11507" spans="1:123" ht="24" customHeight="1" x14ac:dyDescent="0.2">
      <c r="A11507" s="281" t="s">
        <v>25</v>
      </c>
      <c r="B11507" s="101" t="str">
        <f>IFERROR(VLOOKUP(COUNTIF($A$1:A11507,"ANALISIS DE PRECIOS"),Tabla_NumeroItem,2,FALSE),"")</f>
        <v/>
      </c>
      <c r="C11507" s="92" t="str">
        <f>IFERROR(VLOOKUP(B11507,Tabla_CyP,2,FALSE),"")</f>
        <v/>
      </c>
      <c r="D11507" s="97"/>
      <c r="E11507" s="98"/>
      <c r="F11507" s="96" t="s">
        <v>26</v>
      </c>
      <c r="G11507" s="283" t="str">
        <f>IFERROR(VLOOKUP(B11507,Tabla_CyP,4,FALSE),"")</f>
        <v/>
      </c>
    </row>
    <row r="11508" spans="1:123" ht="24" customHeight="1" x14ac:dyDescent="0.2">
      <c r="A11508" s="281"/>
      <c r="B11508" s="91"/>
      <c r="D11508" s="97"/>
      <c r="E11508" s="98"/>
      <c r="G11508" s="282"/>
    </row>
    <row r="11509" spans="1:123" ht="24" customHeight="1" x14ac:dyDescent="0.2">
      <c r="A11509" s="334" t="s">
        <v>507</v>
      </c>
      <c r="B11509" s="335"/>
      <c r="C11509" s="336" t="s">
        <v>0</v>
      </c>
      <c r="D11509" s="336" t="s">
        <v>27</v>
      </c>
      <c r="E11509" s="338" t="s">
        <v>28</v>
      </c>
      <c r="F11509" s="340" t="s">
        <v>29</v>
      </c>
      <c r="G11509" s="340" t="s">
        <v>30</v>
      </c>
    </row>
    <row r="11510" spans="1:123" s="97" customFormat="1" ht="24" customHeight="1" x14ac:dyDescent="0.2">
      <c r="A11510" s="102" t="s">
        <v>508</v>
      </c>
      <c r="B11510" s="102" t="s">
        <v>509</v>
      </c>
      <c r="C11510" s="337"/>
      <c r="D11510" s="337"/>
      <c r="E11510" s="339"/>
      <c r="F11510" s="341"/>
      <c r="G11510" s="341"/>
      <c r="H11510" s="230"/>
      <c r="I11510" s="230"/>
      <c r="J11510" s="230"/>
      <c r="K11510" s="230"/>
      <c r="L11510" s="230"/>
      <c r="M11510" s="230"/>
      <c r="N11510" s="230"/>
      <c r="O11510" s="230"/>
      <c r="P11510" s="230"/>
      <c r="Q11510" s="230"/>
      <c r="R11510" s="230"/>
      <c r="S11510" s="230"/>
      <c r="T11510" s="230"/>
      <c r="U11510" s="230"/>
      <c r="V11510" s="230"/>
      <c r="W11510" s="230"/>
      <c r="X11510" s="230"/>
      <c r="Y11510" s="230"/>
      <c r="Z11510" s="230"/>
      <c r="AA11510" s="230"/>
      <c r="AB11510" s="230"/>
      <c r="AC11510" s="230"/>
      <c r="AD11510" s="230"/>
      <c r="AE11510" s="230"/>
      <c r="AF11510" s="230"/>
      <c r="AG11510" s="230"/>
      <c r="AH11510" s="230"/>
      <c r="AI11510" s="230"/>
      <c r="AJ11510" s="230"/>
      <c r="AK11510" s="230"/>
      <c r="AL11510" s="230"/>
      <c r="AM11510" s="230"/>
      <c r="AN11510" s="230"/>
      <c r="AO11510" s="230"/>
      <c r="AP11510" s="230"/>
      <c r="AQ11510" s="230"/>
      <c r="AR11510" s="230"/>
      <c r="AS11510" s="230"/>
      <c r="AT11510" s="230"/>
      <c r="AU11510" s="230"/>
      <c r="AV11510" s="230"/>
      <c r="AW11510" s="230"/>
      <c r="AX11510" s="230"/>
      <c r="AY11510" s="230"/>
      <c r="AZ11510" s="230"/>
      <c r="BA11510" s="230"/>
      <c r="BB11510" s="230"/>
      <c r="BC11510" s="230"/>
      <c r="BD11510" s="230"/>
      <c r="BE11510" s="230"/>
      <c r="BF11510" s="230"/>
      <c r="BG11510" s="230"/>
      <c r="BH11510" s="230"/>
      <c r="BI11510" s="230"/>
      <c r="BJ11510" s="230"/>
      <c r="BK11510" s="230"/>
      <c r="BL11510" s="230"/>
      <c r="BM11510" s="230"/>
      <c r="BN11510" s="230"/>
      <c r="BO11510" s="230"/>
      <c r="BP11510" s="230"/>
      <c r="BQ11510" s="230"/>
      <c r="BR11510" s="230"/>
      <c r="BS11510" s="230"/>
      <c r="BT11510" s="230"/>
      <c r="BU11510" s="230"/>
      <c r="BV11510" s="230"/>
      <c r="BW11510" s="230"/>
      <c r="BX11510" s="230"/>
      <c r="BY11510" s="230"/>
      <c r="BZ11510" s="230"/>
      <c r="CA11510" s="230"/>
      <c r="CB11510" s="230"/>
      <c r="CC11510" s="230"/>
      <c r="CD11510" s="230"/>
      <c r="CE11510" s="230"/>
      <c r="CF11510" s="230"/>
      <c r="CG11510" s="230"/>
      <c r="CH11510" s="230"/>
      <c r="CI11510" s="230"/>
      <c r="CJ11510" s="230"/>
      <c r="CK11510" s="230"/>
      <c r="CL11510" s="230"/>
      <c r="CM11510" s="230"/>
      <c r="CN11510" s="230"/>
      <c r="CO11510" s="230"/>
      <c r="CP11510" s="230"/>
      <c r="CQ11510" s="230"/>
      <c r="CR11510" s="230"/>
      <c r="CS11510" s="230"/>
      <c r="CT11510" s="230"/>
      <c r="CU11510" s="230"/>
      <c r="CV11510" s="230"/>
      <c r="CW11510" s="230"/>
      <c r="CX11510" s="230"/>
      <c r="CY11510" s="230"/>
      <c r="CZ11510" s="230"/>
      <c r="DA11510" s="230"/>
      <c r="DB11510" s="230"/>
      <c r="DC11510" s="230"/>
      <c r="DD11510" s="230"/>
      <c r="DE11510" s="230"/>
      <c r="DF11510" s="230"/>
      <c r="DG11510" s="230"/>
      <c r="DH11510" s="230"/>
      <c r="DI11510" s="230"/>
      <c r="DJ11510" s="230"/>
      <c r="DK11510" s="230"/>
      <c r="DL11510" s="230"/>
      <c r="DM11510" s="230"/>
      <c r="DN11510" s="230"/>
      <c r="DO11510" s="230"/>
      <c r="DP11510" s="230"/>
      <c r="DQ11510" s="230"/>
      <c r="DR11510" s="230"/>
      <c r="DS11510" s="230"/>
    </row>
    <row r="11511" spans="1:123" ht="24" customHeight="1" x14ac:dyDescent="0.2">
      <c r="A11511" s="284"/>
      <c r="B11511" s="103"/>
      <c r="C11511" s="143" t="s">
        <v>604</v>
      </c>
      <c r="D11511" s="104"/>
      <c r="E11511" s="105"/>
      <c r="F11511" s="106"/>
      <c r="G11511" s="285"/>
    </row>
    <row r="11512" spans="1:123" s="229" customFormat="1" ht="24" customHeight="1" x14ac:dyDescent="0.2">
      <c r="A11512" s="224" t="str">
        <f t="shared" ref="A11512:A11525" si="3451">IFERROR(VLOOKUP(C11512,Tabla_Insumos,4,FALSE),"")</f>
        <v/>
      </c>
      <c r="B11512" s="222" t="str">
        <f>IFERROR(VLOOKUP(C11512,Tabla_Insumos,5,FALSE),"")</f>
        <v/>
      </c>
      <c r="C11512" s="223"/>
      <c r="D11512" s="224" t="str">
        <f t="shared" ref="D11512:D11525" si="3452">IFERROR(VLOOKUP(C11512,Tabla_Insumos,2,FALSE),"")</f>
        <v/>
      </c>
      <c r="E11512" s="225"/>
      <c r="F11512" s="226">
        <f t="shared" ref="F11512:F11525" si="3453">IFERROR(VLOOKUP(C11512,Tabla_Insumos,3,FALSE),0)</f>
        <v>0</v>
      </c>
      <c r="G11512" s="286">
        <f>ROUND(E11512*F11512,2)</f>
        <v>0</v>
      </c>
    </row>
    <row r="11513" spans="1:123" s="229" customFormat="1" ht="24" customHeight="1" x14ac:dyDescent="0.2">
      <c r="A11513" s="224" t="str">
        <f t="shared" si="3451"/>
        <v/>
      </c>
      <c r="B11513" s="222" t="str">
        <f t="shared" ref="B11513:B11525" si="3454">IFERROR(VLOOKUP(C11513,Tabla_Insumos,5,FALSE),"")</f>
        <v/>
      </c>
      <c r="C11513" s="223"/>
      <c r="D11513" s="224" t="str">
        <f t="shared" si="3452"/>
        <v/>
      </c>
      <c r="E11513" s="225"/>
      <c r="F11513" s="226">
        <f t="shared" si="3453"/>
        <v>0</v>
      </c>
      <c r="G11513" s="286">
        <f t="shared" ref="G11513:G11525" si="3455">ROUND(E11513*F11513,2)</f>
        <v>0</v>
      </c>
    </row>
    <row r="11514" spans="1:123" s="229" customFormat="1" ht="24" customHeight="1" x14ac:dyDescent="0.2">
      <c r="A11514" s="224" t="str">
        <f t="shared" si="3451"/>
        <v/>
      </c>
      <c r="B11514" s="222" t="str">
        <f t="shared" si="3454"/>
        <v/>
      </c>
      <c r="C11514" s="223"/>
      <c r="D11514" s="224" t="str">
        <f t="shared" si="3452"/>
        <v/>
      </c>
      <c r="E11514" s="225"/>
      <c r="F11514" s="226">
        <f t="shared" si="3453"/>
        <v>0</v>
      </c>
      <c r="G11514" s="286">
        <f t="shared" si="3455"/>
        <v>0</v>
      </c>
    </row>
    <row r="11515" spans="1:123" s="229" customFormat="1" ht="24" customHeight="1" x14ac:dyDescent="0.2">
      <c r="A11515" s="224" t="str">
        <f t="shared" si="3451"/>
        <v/>
      </c>
      <c r="B11515" s="222" t="str">
        <f t="shared" si="3454"/>
        <v/>
      </c>
      <c r="C11515" s="223"/>
      <c r="D11515" s="224" t="str">
        <f t="shared" si="3452"/>
        <v/>
      </c>
      <c r="E11515" s="225"/>
      <c r="F11515" s="226">
        <f t="shared" si="3453"/>
        <v>0</v>
      </c>
      <c r="G11515" s="286">
        <f t="shared" si="3455"/>
        <v>0</v>
      </c>
    </row>
    <row r="11516" spans="1:123" s="229" customFormat="1" ht="24" customHeight="1" x14ac:dyDescent="0.2">
      <c r="A11516" s="224" t="str">
        <f t="shared" si="3451"/>
        <v/>
      </c>
      <c r="B11516" s="222" t="str">
        <f t="shared" si="3454"/>
        <v/>
      </c>
      <c r="C11516" s="223"/>
      <c r="D11516" s="224" t="str">
        <f t="shared" si="3452"/>
        <v/>
      </c>
      <c r="E11516" s="225"/>
      <c r="F11516" s="226">
        <f t="shared" si="3453"/>
        <v>0</v>
      </c>
      <c r="G11516" s="286">
        <f t="shared" si="3455"/>
        <v>0</v>
      </c>
    </row>
    <row r="11517" spans="1:123" s="229" customFormat="1" ht="24" customHeight="1" x14ac:dyDescent="0.2">
      <c r="A11517" s="224" t="str">
        <f t="shared" si="3451"/>
        <v/>
      </c>
      <c r="B11517" s="222" t="str">
        <f t="shared" si="3454"/>
        <v/>
      </c>
      <c r="C11517" s="223"/>
      <c r="D11517" s="224" t="str">
        <f t="shared" si="3452"/>
        <v/>
      </c>
      <c r="E11517" s="225"/>
      <c r="F11517" s="226">
        <f t="shared" si="3453"/>
        <v>0</v>
      </c>
      <c r="G11517" s="286">
        <f t="shared" si="3455"/>
        <v>0</v>
      </c>
    </row>
    <row r="11518" spans="1:123" s="229" customFormat="1" ht="24" customHeight="1" x14ac:dyDescent="0.2">
      <c r="A11518" s="224" t="str">
        <f t="shared" si="3451"/>
        <v/>
      </c>
      <c r="B11518" s="222" t="str">
        <f t="shared" si="3454"/>
        <v/>
      </c>
      <c r="C11518" s="223"/>
      <c r="D11518" s="224" t="str">
        <f t="shared" si="3452"/>
        <v/>
      </c>
      <c r="E11518" s="225"/>
      <c r="F11518" s="226">
        <f t="shared" si="3453"/>
        <v>0</v>
      </c>
      <c r="G11518" s="286">
        <f t="shared" si="3455"/>
        <v>0</v>
      </c>
    </row>
    <row r="11519" spans="1:123" s="229" customFormat="1" ht="24" customHeight="1" x14ac:dyDescent="0.2">
      <c r="A11519" s="224" t="str">
        <f t="shared" si="3451"/>
        <v/>
      </c>
      <c r="B11519" s="222" t="str">
        <f t="shared" si="3454"/>
        <v/>
      </c>
      <c r="C11519" s="223"/>
      <c r="D11519" s="224" t="str">
        <f t="shared" si="3452"/>
        <v/>
      </c>
      <c r="E11519" s="225"/>
      <c r="F11519" s="226">
        <f t="shared" si="3453"/>
        <v>0</v>
      </c>
      <c r="G11519" s="286">
        <f t="shared" si="3455"/>
        <v>0</v>
      </c>
    </row>
    <row r="11520" spans="1:123" s="229" customFormat="1" ht="24" customHeight="1" x14ac:dyDescent="0.2">
      <c r="A11520" s="224" t="str">
        <f t="shared" si="3451"/>
        <v/>
      </c>
      <c r="B11520" s="222" t="str">
        <f t="shared" si="3454"/>
        <v/>
      </c>
      <c r="C11520" s="223"/>
      <c r="D11520" s="224" t="str">
        <f t="shared" si="3452"/>
        <v/>
      </c>
      <c r="E11520" s="225"/>
      <c r="F11520" s="226">
        <f t="shared" si="3453"/>
        <v>0</v>
      </c>
      <c r="G11520" s="286">
        <f t="shared" si="3455"/>
        <v>0</v>
      </c>
    </row>
    <row r="11521" spans="1:7" s="229" customFormat="1" ht="24" customHeight="1" x14ac:dyDescent="0.2">
      <c r="A11521" s="224" t="str">
        <f t="shared" si="3451"/>
        <v/>
      </c>
      <c r="B11521" s="222" t="str">
        <f t="shared" si="3454"/>
        <v/>
      </c>
      <c r="C11521" s="223"/>
      <c r="D11521" s="224" t="str">
        <f t="shared" si="3452"/>
        <v/>
      </c>
      <c r="E11521" s="225"/>
      <c r="F11521" s="226">
        <f t="shared" si="3453"/>
        <v>0</v>
      </c>
      <c r="G11521" s="286">
        <f t="shared" si="3455"/>
        <v>0</v>
      </c>
    </row>
    <row r="11522" spans="1:7" s="229" customFormat="1" ht="24" customHeight="1" x14ac:dyDescent="0.2">
      <c r="A11522" s="224" t="str">
        <f t="shared" si="3451"/>
        <v/>
      </c>
      <c r="B11522" s="222" t="str">
        <f t="shared" si="3454"/>
        <v/>
      </c>
      <c r="C11522" s="223"/>
      <c r="D11522" s="224" t="str">
        <f t="shared" si="3452"/>
        <v/>
      </c>
      <c r="E11522" s="225"/>
      <c r="F11522" s="226">
        <f t="shared" si="3453"/>
        <v>0</v>
      </c>
      <c r="G11522" s="286">
        <f t="shared" si="3455"/>
        <v>0</v>
      </c>
    </row>
    <row r="11523" spans="1:7" s="229" customFormat="1" ht="24" customHeight="1" x14ac:dyDescent="0.2">
      <c r="A11523" s="224" t="str">
        <f t="shared" si="3451"/>
        <v/>
      </c>
      <c r="B11523" s="222" t="str">
        <f t="shared" si="3454"/>
        <v/>
      </c>
      <c r="C11523" s="223"/>
      <c r="D11523" s="224" t="str">
        <f t="shared" si="3452"/>
        <v/>
      </c>
      <c r="E11523" s="225"/>
      <c r="F11523" s="226">
        <f t="shared" si="3453"/>
        <v>0</v>
      </c>
      <c r="G11523" s="286">
        <f t="shared" si="3455"/>
        <v>0</v>
      </c>
    </row>
    <row r="11524" spans="1:7" s="229" customFormat="1" ht="24" customHeight="1" x14ac:dyDescent="0.2">
      <c r="A11524" s="224" t="str">
        <f t="shared" si="3451"/>
        <v/>
      </c>
      <c r="B11524" s="222" t="str">
        <f t="shared" si="3454"/>
        <v/>
      </c>
      <c r="C11524" s="223"/>
      <c r="D11524" s="224" t="str">
        <f t="shared" si="3452"/>
        <v/>
      </c>
      <c r="E11524" s="225"/>
      <c r="F11524" s="226">
        <f t="shared" si="3453"/>
        <v>0</v>
      </c>
      <c r="G11524" s="286">
        <f t="shared" si="3455"/>
        <v>0</v>
      </c>
    </row>
    <row r="11525" spans="1:7" s="229" customFormat="1" ht="24" customHeight="1" x14ac:dyDescent="0.2">
      <c r="A11525" s="224" t="str">
        <f t="shared" si="3451"/>
        <v/>
      </c>
      <c r="B11525" s="222" t="str">
        <f t="shared" si="3454"/>
        <v/>
      </c>
      <c r="C11525" s="223"/>
      <c r="D11525" s="224" t="str">
        <f t="shared" si="3452"/>
        <v/>
      </c>
      <c r="E11525" s="225"/>
      <c r="F11525" s="227">
        <f t="shared" si="3453"/>
        <v>0</v>
      </c>
      <c r="G11525" s="286">
        <f t="shared" si="3455"/>
        <v>0</v>
      </c>
    </row>
    <row r="11526" spans="1:7" ht="24" customHeight="1" x14ac:dyDescent="0.2">
      <c r="A11526" s="287"/>
      <c r="D11526" s="97"/>
      <c r="E11526" s="98"/>
      <c r="F11526" s="273" t="s">
        <v>31</v>
      </c>
      <c r="G11526" s="288">
        <f>SUBTOTAL(9,G11512:G11525)</f>
        <v>0</v>
      </c>
    </row>
    <row r="11527" spans="1:7" ht="24" customHeight="1" x14ac:dyDescent="0.2">
      <c r="A11527" s="287"/>
      <c r="C11527" s="107" t="s">
        <v>605</v>
      </c>
      <c r="D11527" s="97"/>
      <c r="E11527" s="98"/>
      <c r="G11527" s="289"/>
    </row>
    <row r="11528" spans="1:7" s="229" customFormat="1" ht="24" customHeight="1" x14ac:dyDescent="0.2">
      <c r="A11528" s="224" t="str">
        <f t="shared" ref="A11528:A11535" si="3456">IFERROR(VLOOKUP(C11528,Tabla_Insumos,4,FALSE),"")</f>
        <v/>
      </c>
      <c r="B11528" s="222">
        <f t="shared" ref="B11528:B11535" si="3457">IFERROR(VLOOKUP(A11528,Tabla_Indices,5,FALSE),"")</f>
        <v>0</v>
      </c>
      <c r="C11528" s="223"/>
      <c r="D11528" s="224" t="str">
        <f t="shared" ref="D11528:D11535" si="3458">IFERROR(VLOOKUP(C11528,Tabla_Insumos,2,FALSE),"")</f>
        <v/>
      </c>
      <c r="E11528" s="225"/>
      <c r="F11528" s="228">
        <f t="shared" ref="F11528:F11535" si="3459">IFERROR(VLOOKUP(C11528,Tabla_Insumos,3,FALSE),0)</f>
        <v>0</v>
      </c>
      <c r="G11528" s="286">
        <f>ROUND(E11528*F11528,2)</f>
        <v>0</v>
      </c>
    </row>
    <row r="11529" spans="1:7" s="229" customFormat="1" ht="24" customHeight="1" x14ac:dyDescent="0.2">
      <c r="A11529" s="224" t="str">
        <f t="shared" si="3456"/>
        <v/>
      </c>
      <c r="B11529" s="222">
        <f t="shared" si="3457"/>
        <v>0</v>
      </c>
      <c r="C11529" s="223"/>
      <c r="D11529" s="224" t="str">
        <f t="shared" si="3458"/>
        <v/>
      </c>
      <c r="E11529" s="225"/>
      <c r="F11529" s="228">
        <f t="shared" si="3459"/>
        <v>0</v>
      </c>
      <c r="G11529" s="286">
        <f>ROUND(E11529*F11529,2)</f>
        <v>0</v>
      </c>
    </row>
    <row r="11530" spans="1:7" s="229" customFormat="1" ht="24" customHeight="1" x14ac:dyDescent="0.2">
      <c r="A11530" s="224" t="str">
        <f t="shared" si="3456"/>
        <v/>
      </c>
      <c r="B11530" s="222">
        <f t="shared" si="3457"/>
        <v>0</v>
      </c>
      <c r="C11530" s="223"/>
      <c r="D11530" s="224" t="str">
        <f t="shared" si="3458"/>
        <v/>
      </c>
      <c r="E11530" s="225"/>
      <c r="F11530" s="228">
        <f t="shared" si="3459"/>
        <v>0</v>
      </c>
      <c r="G11530" s="286">
        <f t="shared" ref="G11530:G11535" si="3460">ROUND(E11530*F11530,2)</f>
        <v>0</v>
      </c>
    </row>
    <row r="11531" spans="1:7" s="229" customFormat="1" ht="24" customHeight="1" x14ac:dyDescent="0.2">
      <c r="A11531" s="224" t="str">
        <f t="shared" si="3456"/>
        <v/>
      </c>
      <c r="B11531" s="222">
        <f t="shared" si="3457"/>
        <v>0</v>
      </c>
      <c r="C11531" s="223"/>
      <c r="D11531" s="224" t="str">
        <f t="shared" si="3458"/>
        <v/>
      </c>
      <c r="E11531" s="225"/>
      <c r="F11531" s="228">
        <f t="shared" si="3459"/>
        <v>0</v>
      </c>
      <c r="G11531" s="286">
        <f t="shared" si="3460"/>
        <v>0</v>
      </c>
    </row>
    <row r="11532" spans="1:7" s="229" customFormat="1" ht="24" customHeight="1" x14ac:dyDescent="0.2">
      <c r="A11532" s="224" t="str">
        <f t="shared" si="3456"/>
        <v/>
      </c>
      <c r="B11532" s="222">
        <f t="shared" si="3457"/>
        <v>0</v>
      </c>
      <c r="C11532" s="223"/>
      <c r="D11532" s="224" t="str">
        <f t="shared" si="3458"/>
        <v/>
      </c>
      <c r="E11532" s="225"/>
      <c r="F11532" s="226">
        <f t="shared" si="3459"/>
        <v>0</v>
      </c>
      <c r="G11532" s="286">
        <f t="shared" si="3460"/>
        <v>0</v>
      </c>
    </row>
    <row r="11533" spans="1:7" s="229" customFormat="1" ht="24" customHeight="1" x14ac:dyDescent="0.2">
      <c r="A11533" s="224" t="str">
        <f t="shared" si="3456"/>
        <v/>
      </c>
      <c r="B11533" s="222">
        <f t="shared" si="3457"/>
        <v>0</v>
      </c>
      <c r="C11533" s="223"/>
      <c r="D11533" s="224" t="str">
        <f t="shared" si="3458"/>
        <v/>
      </c>
      <c r="E11533" s="225"/>
      <c r="F11533" s="226">
        <f t="shared" si="3459"/>
        <v>0</v>
      </c>
      <c r="G11533" s="286">
        <f t="shared" si="3460"/>
        <v>0</v>
      </c>
    </row>
    <row r="11534" spans="1:7" s="229" customFormat="1" ht="24" customHeight="1" x14ac:dyDescent="0.2">
      <c r="A11534" s="224" t="str">
        <f t="shared" si="3456"/>
        <v/>
      </c>
      <c r="B11534" s="222">
        <f t="shared" si="3457"/>
        <v>0</v>
      </c>
      <c r="C11534" s="223"/>
      <c r="D11534" s="224" t="str">
        <f t="shared" si="3458"/>
        <v/>
      </c>
      <c r="E11534" s="225"/>
      <c r="F11534" s="226">
        <f t="shared" si="3459"/>
        <v>0</v>
      </c>
      <c r="G11534" s="286">
        <f t="shared" si="3460"/>
        <v>0</v>
      </c>
    </row>
    <row r="11535" spans="1:7" s="229" customFormat="1" ht="24" customHeight="1" x14ac:dyDescent="0.2">
      <c r="A11535" s="224" t="str">
        <f t="shared" si="3456"/>
        <v/>
      </c>
      <c r="B11535" s="222">
        <f t="shared" si="3457"/>
        <v>0</v>
      </c>
      <c r="C11535" s="223"/>
      <c r="D11535" s="224" t="str">
        <f t="shared" si="3458"/>
        <v/>
      </c>
      <c r="E11535" s="225"/>
      <c r="F11535" s="226">
        <f t="shared" si="3459"/>
        <v>0</v>
      </c>
      <c r="G11535" s="286">
        <f t="shared" si="3460"/>
        <v>0</v>
      </c>
    </row>
    <row r="11536" spans="1:7" ht="24" customHeight="1" x14ac:dyDescent="0.2">
      <c r="A11536" s="287"/>
      <c r="D11536" s="97"/>
      <c r="E11536" s="98"/>
      <c r="F11536" s="273" t="s">
        <v>32</v>
      </c>
      <c r="G11536" s="288">
        <f>SUBTOTAL(9,G11528:G11535)</f>
        <v>0</v>
      </c>
    </row>
    <row r="11537" spans="1:7" ht="24" customHeight="1" x14ac:dyDescent="0.2">
      <c r="A11537" s="287"/>
      <c r="C11537" s="107" t="s">
        <v>606</v>
      </c>
      <c r="D11537" s="97"/>
      <c r="E11537" s="98"/>
      <c r="G11537" s="289"/>
    </row>
    <row r="11538" spans="1:7" s="229" customFormat="1" ht="24" customHeight="1" x14ac:dyDescent="0.2">
      <c r="A11538" s="224" t="str">
        <f t="shared" ref="A11538:A11546" si="3461">IFERROR(VLOOKUP(C11538,Tabla_Insumos,4,FALSE),"")</f>
        <v/>
      </c>
      <c r="B11538" s="222" t="str">
        <f t="shared" ref="B11538:B11546" si="3462">IFERROR(VLOOKUP(C11538,Tabla_Insumos,5,FALSE),"")</f>
        <v/>
      </c>
      <c r="C11538" s="223"/>
      <c r="D11538" s="224" t="str">
        <f t="shared" ref="D11538:D11546" si="3463">IFERROR(VLOOKUP(C11538,Tabla_Insumos,2,FALSE),"")</f>
        <v/>
      </c>
      <c r="E11538" s="225"/>
      <c r="F11538" s="226">
        <f t="shared" ref="F11538:F11546" si="3464">IFERROR(VLOOKUP(C11538,Tabla_Insumos,3,FALSE),0)</f>
        <v>0</v>
      </c>
      <c r="G11538" s="286">
        <f t="shared" ref="G11538:G11546" si="3465">ROUND(E11538*F11538,2)</f>
        <v>0</v>
      </c>
    </row>
    <row r="11539" spans="1:7" s="229" customFormat="1" ht="24" customHeight="1" x14ac:dyDescent="0.2">
      <c r="A11539" s="224" t="str">
        <f t="shared" si="3461"/>
        <v/>
      </c>
      <c r="B11539" s="222" t="str">
        <f t="shared" si="3462"/>
        <v/>
      </c>
      <c r="C11539" s="223"/>
      <c r="D11539" s="224" t="str">
        <f t="shared" si="3463"/>
        <v/>
      </c>
      <c r="E11539" s="225"/>
      <c r="F11539" s="226">
        <f t="shared" si="3464"/>
        <v>0</v>
      </c>
      <c r="G11539" s="286">
        <f t="shared" si="3465"/>
        <v>0</v>
      </c>
    </row>
    <row r="11540" spans="1:7" s="229" customFormat="1" ht="24" customHeight="1" x14ac:dyDescent="0.2">
      <c r="A11540" s="224" t="str">
        <f t="shared" si="3461"/>
        <v/>
      </c>
      <c r="B11540" s="222" t="str">
        <f t="shared" si="3462"/>
        <v/>
      </c>
      <c r="C11540" s="223"/>
      <c r="D11540" s="224" t="str">
        <f t="shared" si="3463"/>
        <v/>
      </c>
      <c r="E11540" s="225"/>
      <c r="F11540" s="226">
        <f t="shared" si="3464"/>
        <v>0</v>
      </c>
      <c r="G11540" s="286">
        <f t="shared" si="3465"/>
        <v>0</v>
      </c>
    </row>
    <row r="11541" spans="1:7" s="229" customFormat="1" ht="24" customHeight="1" x14ac:dyDescent="0.2">
      <c r="A11541" s="224" t="str">
        <f t="shared" si="3461"/>
        <v/>
      </c>
      <c r="B11541" s="222" t="str">
        <f t="shared" si="3462"/>
        <v/>
      </c>
      <c r="C11541" s="223"/>
      <c r="D11541" s="224" t="str">
        <f t="shared" si="3463"/>
        <v/>
      </c>
      <c r="E11541" s="225"/>
      <c r="F11541" s="226">
        <f t="shared" si="3464"/>
        <v>0</v>
      </c>
      <c r="G11541" s="286">
        <f t="shared" si="3465"/>
        <v>0</v>
      </c>
    </row>
    <row r="11542" spans="1:7" s="229" customFormat="1" ht="24" customHeight="1" x14ac:dyDescent="0.2">
      <c r="A11542" s="224" t="str">
        <f t="shared" si="3461"/>
        <v/>
      </c>
      <c r="B11542" s="222" t="str">
        <f t="shared" si="3462"/>
        <v/>
      </c>
      <c r="C11542" s="223"/>
      <c r="D11542" s="224" t="str">
        <f t="shared" si="3463"/>
        <v/>
      </c>
      <c r="E11542" s="225"/>
      <c r="F11542" s="226">
        <f t="shared" si="3464"/>
        <v>0</v>
      </c>
      <c r="G11542" s="286">
        <f t="shared" si="3465"/>
        <v>0</v>
      </c>
    </row>
    <row r="11543" spans="1:7" s="229" customFormat="1" ht="24" customHeight="1" x14ac:dyDescent="0.2">
      <c r="A11543" s="224" t="str">
        <f t="shared" si="3461"/>
        <v/>
      </c>
      <c r="B11543" s="222" t="str">
        <f t="shared" si="3462"/>
        <v/>
      </c>
      <c r="C11543" s="223"/>
      <c r="D11543" s="224" t="str">
        <f t="shared" si="3463"/>
        <v/>
      </c>
      <c r="E11543" s="225"/>
      <c r="F11543" s="226">
        <f t="shared" si="3464"/>
        <v>0</v>
      </c>
      <c r="G11543" s="286">
        <f t="shared" si="3465"/>
        <v>0</v>
      </c>
    </row>
    <row r="11544" spans="1:7" s="229" customFormat="1" ht="24" customHeight="1" x14ac:dyDescent="0.2">
      <c r="A11544" s="224" t="str">
        <f t="shared" si="3461"/>
        <v/>
      </c>
      <c r="B11544" s="222" t="str">
        <f t="shared" si="3462"/>
        <v/>
      </c>
      <c r="C11544" s="223"/>
      <c r="D11544" s="224" t="str">
        <f t="shared" si="3463"/>
        <v/>
      </c>
      <c r="E11544" s="225"/>
      <c r="F11544" s="226">
        <f t="shared" si="3464"/>
        <v>0</v>
      </c>
      <c r="G11544" s="286">
        <f t="shared" si="3465"/>
        <v>0</v>
      </c>
    </row>
    <row r="11545" spans="1:7" s="229" customFormat="1" ht="24" customHeight="1" x14ac:dyDescent="0.2">
      <c r="A11545" s="224" t="str">
        <f t="shared" si="3461"/>
        <v/>
      </c>
      <c r="B11545" s="222" t="str">
        <f t="shared" si="3462"/>
        <v/>
      </c>
      <c r="C11545" s="223"/>
      <c r="D11545" s="224" t="str">
        <f t="shared" si="3463"/>
        <v/>
      </c>
      <c r="E11545" s="225"/>
      <c r="F11545" s="226">
        <f t="shared" si="3464"/>
        <v>0</v>
      </c>
      <c r="G11545" s="286">
        <f t="shared" si="3465"/>
        <v>0</v>
      </c>
    </row>
    <row r="11546" spans="1:7" s="229" customFormat="1" ht="24" customHeight="1" x14ac:dyDescent="0.2">
      <c r="A11546" s="224" t="str">
        <f t="shared" si="3461"/>
        <v/>
      </c>
      <c r="B11546" s="222" t="str">
        <f t="shared" si="3462"/>
        <v/>
      </c>
      <c r="C11546" s="223"/>
      <c r="D11546" s="224" t="str">
        <f t="shared" si="3463"/>
        <v/>
      </c>
      <c r="E11546" s="225"/>
      <c r="F11546" s="226">
        <f t="shared" si="3464"/>
        <v>0</v>
      </c>
      <c r="G11546" s="286">
        <f t="shared" si="3465"/>
        <v>0</v>
      </c>
    </row>
    <row r="11547" spans="1:7" ht="24" customHeight="1" x14ac:dyDescent="0.2">
      <c r="A11547" s="290"/>
      <c r="B11547" s="97"/>
      <c r="D11547" s="97"/>
      <c r="E11547" s="98"/>
      <c r="F11547" s="273" t="s">
        <v>33</v>
      </c>
      <c r="G11547" s="288">
        <f>SUBTOTAL(9,G11538:G11546)</f>
        <v>0</v>
      </c>
    </row>
    <row r="11548" spans="1:7" ht="24" customHeight="1" x14ac:dyDescent="0.2">
      <c r="A11548" s="291"/>
      <c r="B11548" s="97"/>
      <c r="D11548" s="97"/>
      <c r="E11548" s="98"/>
      <c r="G11548" s="289"/>
    </row>
    <row r="11549" spans="1:7" ht="24" customHeight="1" x14ac:dyDescent="0.2">
      <c r="A11549" s="292" t="str">
        <f>B11507</f>
        <v/>
      </c>
      <c r="B11549" s="293" t="str">
        <f>C11507</f>
        <v/>
      </c>
      <c r="C11549" s="104"/>
      <c r="D11549" s="104" t="s">
        <v>34</v>
      </c>
      <c r="E11549" s="105"/>
      <c r="F11549" s="295" t="s">
        <v>35</v>
      </c>
      <c r="G11549" s="294">
        <f>SUBTOTAL(9,G11512:G11548)</f>
        <v>0</v>
      </c>
    </row>
    <row r="11551" spans="1:7" ht="24" customHeight="1" x14ac:dyDescent="0.2">
      <c r="A11551" s="274" t="s">
        <v>37</v>
      </c>
      <c r="B11551" s="275"/>
      <c r="C11551" s="275"/>
      <c r="D11551" s="275"/>
      <c r="E11551" s="275"/>
      <c r="F11551" s="275"/>
      <c r="G11551" s="276"/>
    </row>
    <row r="11552" spans="1:7" ht="24" customHeight="1" x14ac:dyDescent="0.2">
      <c r="A11552" s="277" t="s">
        <v>602</v>
      </c>
      <c r="B11552" s="93" t="str">
        <f>Comitente</f>
        <v>DIRECCION PROVINCIAL DE ESPACIOS VERDES</v>
      </c>
      <c r="C11552" s="89"/>
      <c r="D11552" s="94"/>
      <c r="E11552" s="94"/>
      <c r="F11552" s="95"/>
      <c r="G11552" s="278"/>
    </row>
    <row r="11553" spans="1:123" ht="24" customHeight="1" x14ac:dyDescent="0.2">
      <c r="A11553" s="277" t="s">
        <v>603</v>
      </c>
      <c r="B11553" s="93">
        <f>Contratista</f>
        <v>0</v>
      </c>
      <c r="C11553" s="90"/>
      <c r="D11553" s="90"/>
      <c r="E11553" s="90"/>
      <c r="F11553" s="96"/>
      <c r="G11553" s="279"/>
    </row>
    <row r="11554" spans="1:123" ht="24" customHeight="1" x14ac:dyDescent="0.2">
      <c r="A11554" s="277" t="s">
        <v>24</v>
      </c>
      <c r="B11554" s="93" t="str">
        <f>Obra</f>
        <v>EXTRACCION DE MANGRULLO EXISTENTE, PROVISION DE NUEVO MANGRULLO Y REFUNCIONALIZACION DE JUEGOS DE NIÑOS EN PARQUE DE MAYO</v>
      </c>
      <c r="C11554" s="90"/>
      <c r="D11554" s="90"/>
      <c r="E11554" s="90"/>
      <c r="F11554" s="96" t="s">
        <v>38</v>
      </c>
      <c r="G11554" s="280">
        <f>Fecha_Base</f>
        <v>44865</v>
      </c>
    </row>
    <row r="11555" spans="1:123" ht="24" customHeight="1" x14ac:dyDescent="0.2">
      <c r="A11555" s="281" t="s">
        <v>601</v>
      </c>
      <c r="B11555" s="91" t="str">
        <f>Ubicación</f>
        <v>CAPITAL</v>
      </c>
      <c r="C11555" s="91"/>
      <c r="D11555" s="97"/>
      <c r="E11555" s="98"/>
      <c r="G11555" s="282"/>
    </row>
    <row r="11556" spans="1:123" ht="24" customHeight="1" x14ac:dyDescent="0.2">
      <c r="A11556" s="281" t="s">
        <v>39</v>
      </c>
      <c r="B11556" s="100" t="str">
        <f>IFERROR(VALUE(LEFT(B11557,FIND(".",B11557)-1)),"")</f>
        <v/>
      </c>
      <c r="C11556" s="92" t="str">
        <f>IFERROR(VLOOKUP(B11556,Tabla_CyP,2,FALSE),"")</f>
        <v/>
      </c>
      <c r="E11556" s="98"/>
      <c r="G11556" s="282"/>
    </row>
    <row r="11557" spans="1:123" ht="24" customHeight="1" x14ac:dyDescent="0.2">
      <c r="A11557" s="281" t="s">
        <v>25</v>
      </c>
      <c r="B11557" s="101" t="str">
        <f>IFERROR(VLOOKUP(COUNTIF($A$1:A11557,"ANALISIS DE PRECIOS"),Tabla_NumeroItem,2,FALSE),"")</f>
        <v/>
      </c>
      <c r="C11557" s="92" t="str">
        <f>IFERROR(VLOOKUP(B11557,Tabla_CyP,2,FALSE),"")</f>
        <v/>
      </c>
      <c r="D11557" s="97"/>
      <c r="E11557" s="98"/>
      <c r="F11557" s="96" t="s">
        <v>26</v>
      </c>
      <c r="G11557" s="283" t="str">
        <f>IFERROR(VLOOKUP(B11557,Tabla_CyP,4,FALSE),"")</f>
        <v/>
      </c>
    </row>
    <row r="11558" spans="1:123" ht="24" customHeight="1" x14ac:dyDescent="0.2">
      <c r="A11558" s="281"/>
      <c r="B11558" s="91"/>
      <c r="D11558" s="97"/>
      <c r="E11558" s="98"/>
      <c r="G11558" s="282"/>
    </row>
    <row r="11559" spans="1:123" ht="24" customHeight="1" x14ac:dyDescent="0.2">
      <c r="A11559" s="334" t="s">
        <v>507</v>
      </c>
      <c r="B11559" s="335"/>
      <c r="C11559" s="336" t="s">
        <v>0</v>
      </c>
      <c r="D11559" s="336" t="s">
        <v>27</v>
      </c>
      <c r="E11559" s="338" t="s">
        <v>28</v>
      </c>
      <c r="F11559" s="340" t="s">
        <v>29</v>
      </c>
      <c r="G11559" s="340" t="s">
        <v>30</v>
      </c>
    </row>
    <row r="11560" spans="1:123" s="97" customFormat="1" ht="24" customHeight="1" x14ac:dyDescent="0.2">
      <c r="A11560" s="102" t="s">
        <v>508</v>
      </c>
      <c r="B11560" s="102" t="s">
        <v>509</v>
      </c>
      <c r="C11560" s="337"/>
      <c r="D11560" s="337"/>
      <c r="E11560" s="339"/>
      <c r="F11560" s="341"/>
      <c r="G11560" s="341"/>
      <c r="H11560" s="230"/>
      <c r="I11560" s="230"/>
      <c r="J11560" s="230"/>
      <c r="K11560" s="230"/>
      <c r="L11560" s="230"/>
      <c r="M11560" s="230"/>
      <c r="N11560" s="230"/>
      <c r="O11560" s="230"/>
      <c r="P11560" s="230"/>
      <c r="Q11560" s="230"/>
      <c r="R11560" s="230"/>
      <c r="S11560" s="230"/>
      <c r="T11560" s="230"/>
      <c r="U11560" s="230"/>
      <c r="V11560" s="230"/>
      <c r="W11560" s="230"/>
      <c r="X11560" s="230"/>
      <c r="Y11560" s="230"/>
      <c r="Z11560" s="230"/>
      <c r="AA11560" s="230"/>
      <c r="AB11560" s="230"/>
      <c r="AC11560" s="230"/>
      <c r="AD11560" s="230"/>
      <c r="AE11560" s="230"/>
      <c r="AF11560" s="230"/>
      <c r="AG11560" s="230"/>
      <c r="AH11560" s="230"/>
      <c r="AI11560" s="230"/>
      <c r="AJ11560" s="230"/>
      <c r="AK11560" s="230"/>
      <c r="AL11560" s="230"/>
      <c r="AM11560" s="230"/>
      <c r="AN11560" s="230"/>
      <c r="AO11560" s="230"/>
      <c r="AP11560" s="230"/>
      <c r="AQ11560" s="230"/>
      <c r="AR11560" s="230"/>
      <c r="AS11560" s="230"/>
      <c r="AT11560" s="230"/>
      <c r="AU11560" s="230"/>
      <c r="AV11560" s="230"/>
      <c r="AW11560" s="230"/>
      <c r="AX11560" s="230"/>
      <c r="AY11560" s="230"/>
      <c r="AZ11560" s="230"/>
      <c r="BA11560" s="230"/>
      <c r="BB11560" s="230"/>
      <c r="BC11560" s="230"/>
      <c r="BD11560" s="230"/>
      <c r="BE11560" s="230"/>
      <c r="BF11560" s="230"/>
      <c r="BG11560" s="230"/>
      <c r="BH11560" s="230"/>
      <c r="BI11560" s="230"/>
      <c r="BJ11560" s="230"/>
      <c r="BK11560" s="230"/>
      <c r="BL11560" s="230"/>
      <c r="BM11560" s="230"/>
      <c r="BN11560" s="230"/>
      <c r="BO11560" s="230"/>
      <c r="BP11560" s="230"/>
      <c r="BQ11560" s="230"/>
      <c r="BR11560" s="230"/>
      <c r="BS11560" s="230"/>
      <c r="BT11560" s="230"/>
      <c r="BU11560" s="230"/>
      <c r="BV11560" s="230"/>
      <c r="BW11560" s="230"/>
      <c r="BX11560" s="230"/>
      <c r="BY11560" s="230"/>
      <c r="BZ11560" s="230"/>
      <c r="CA11560" s="230"/>
      <c r="CB11560" s="230"/>
      <c r="CC11560" s="230"/>
      <c r="CD11560" s="230"/>
      <c r="CE11560" s="230"/>
      <c r="CF11560" s="230"/>
      <c r="CG11560" s="230"/>
      <c r="CH11560" s="230"/>
      <c r="CI11560" s="230"/>
      <c r="CJ11560" s="230"/>
      <c r="CK11560" s="230"/>
      <c r="CL11560" s="230"/>
      <c r="CM11560" s="230"/>
      <c r="CN11560" s="230"/>
      <c r="CO11560" s="230"/>
      <c r="CP11560" s="230"/>
      <c r="CQ11560" s="230"/>
      <c r="CR11560" s="230"/>
      <c r="CS11560" s="230"/>
      <c r="CT11560" s="230"/>
      <c r="CU11560" s="230"/>
      <c r="CV11560" s="230"/>
      <c r="CW11560" s="230"/>
      <c r="CX11560" s="230"/>
      <c r="CY11560" s="230"/>
      <c r="CZ11560" s="230"/>
      <c r="DA11560" s="230"/>
      <c r="DB11560" s="230"/>
      <c r="DC11560" s="230"/>
      <c r="DD11560" s="230"/>
      <c r="DE11560" s="230"/>
      <c r="DF11560" s="230"/>
      <c r="DG11560" s="230"/>
      <c r="DH11560" s="230"/>
      <c r="DI11560" s="230"/>
      <c r="DJ11560" s="230"/>
      <c r="DK11560" s="230"/>
      <c r="DL11560" s="230"/>
      <c r="DM11560" s="230"/>
      <c r="DN11560" s="230"/>
      <c r="DO11560" s="230"/>
      <c r="DP11560" s="230"/>
      <c r="DQ11560" s="230"/>
      <c r="DR11560" s="230"/>
      <c r="DS11560" s="230"/>
    </row>
    <row r="11561" spans="1:123" ht="24" customHeight="1" x14ac:dyDescent="0.2">
      <c r="A11561" s="284"/>
      <c r="B11561" s="103"/>
      <c r="C11561" s="143" t="s">
        <v>604</v>
      </c>
      <c r="D11561" s="104"/>
      <c r="E11561" s="105"/>
      <c r="F11561" s="106"/>
      <c r="G11561" s="285"/>
    </row>
    <row r="11562" spans="1:123" s="229" customFormat="1" ht="24" customHeight="1" x14ac:dyDescent="0.2">
      <c r="A11562" s="224" t="str">
        <f t="shared" ref="A11562:A11575" si="3466">IFERROR(VLOOKUP(C11562,Tabla_Insumos,4,FALSE),"")</f>
        <v/>
      </c>
      <c r="B11562" s="222" t="str">
        <f>IFERROR(VLOOKUP(C11562,Tabla_Insumos,5,FALSE),"")</f>
        <v/>
      </c>
      <c r="C11562" s="223"/>
      <c r="D11562" s="224" t="str">
        <f t="shared" ref="D11562:D11575" si="3467">IFERROR(VLOOKUP(C11562,Tabla_Insumos,2,FALSE),"")</f>
        <v/>
      </c>
      <c r="E11562" s="225"/>
      <c r="F11562" s="226">
        <f t="shared" ref="F11562:F11575" si="3468">IFERROR(VLOOKUP(C11562,Tabla_Insumos,3,FALSE),0)</f>
        <v>0</v>
      </c>
      <c r="G11562" s="286">
        <f>ROUND(E11562*F11562,2)</f>
        <v>0</v>
      </c>
    </row>
    <row r="11563" spans="1:123" s="229" customFormat="1" ht="24" customHeight="1" x14ac:dyDescent="0.2">
      <c r="A11563" s="224" t="str">
        <f t="shared" si="3466"/>
        <v/>
      </c>
      <c r="B11563" s="222" t="str">
        <f t="shared" ref="B11563:B11575" si="3469">IFERROR(VLOOKUP(C11563,Tabla_Insumos,5,FALSE),"")</f>
        <v/>
      </c>
      <c r="C11563" s="223"/>
      <c r="D11563" s="224" t="str">
        <f t="shared" si="3467"/>
        <v/>
      </c>
      <c r="E11563" s="225"/>
      <c r="F11563" s="226">
        <f t="shared" si="3468"/>
        <v>0</v>
      </c>
      <c r="G11563" s="286">
        <f t="shared" ref="G11563:G11575" si="3470">ROUND(E11563*F11563,2)</f>
        <v>0</v>
      </c>
    </row>
    <row r="11564" spans="1:123" s="229" customFormat="1" ht="24" customHeight="1" x14ac:dyDescent="0.2">
      <c r="A11564" s="224" t="str">
        <f t="shared" si="3466"/>
        <v/>
      </c>
      <c r="B11564" s="222" t="str">
        <f t="shared" si="3469"/>
        <v/>
      </c>
      <c r="C11564" s="223"/>
      <c r="D11564" s="224" t="str">
        <f t="shared" si="3467"/>
        <v/>
      </c>
      <c r="E11564" s="225"/>
      <c r="F11564" s="226">
        <f t="shared" si="3468"/>
        <v>0</v>
      </c>
      <c r="G11564" s="286">
        <f t="shared" si="3470"/>
        <v>0</v>
      </c>
    </row>
    <row r="11565" spans="1:123" s="229" customFormat="1" ht="24" customHeight="1" x14ac:dyDescent="0.2">
      <c r="A11565" s="224" t="str">
        <f t="shared" si="3466"/>
        <v/>
      </c>
      <c r="B11565" s="222" t="str">
        <f t="shared" si="3469"/>
        <v/>
      </c>
      <c r="C11565" s="223"/>
      <c r="D11565" s="224" t="str">
        <f t="shared" si="3467"/>
        <v/>
      </c>
      <c r="E11565" s="225"/>
      <c r="F11565" s="226">
        <f t="shared" si="3468"/>
        <v>0</v>
      </c>
      <c r="G11565" s="286">
        <f t="shared" si="3470"/>
        <v>0</v>
      </c>
    </row>
    <row r="11566" spans="1:123" s="229" customFormat="1" ht="24" customHeight="1" x14ac:dyDescent="0.2">
      <c r="A11566" s="224" t="str">
        <f t="shared" si="3466"/>
        <v/>
      </c>
      <c r="B11566" s="222" t="str">
        <f t="shared" si="3469"/>
        <v/>
      </c>
      <c r="C11566" s="223"/>
      <c r="D11566" s="224" t="str">
        <f t="shared" si="3467"/>
        <v/>
      </c>
      <c r="E11566" s="225"/>
      <c r="F11566" s="226">
        <f t="shared" si="3468"/>
        <v>0</v>
      </c>
      <c r="G11566" s="286">
        <f t="shared" si="3470"/>
        <v>0</v>
      </c>
    </row>
    <row r="11567" spans="1:123" s="229" customFormat="1" ht="24" customHeight="1" x14ac:dyDescent="0.2">
      <c r="A11567" s="224" t="str">
        <f t="shared" si="3466"/>
        <v/>
      </c>
      <c r="B11567" s="222" t="str">
        <f t="shared" si="3469"/>
        <v/>
      </c>
      <c r="C11567" s="223"/>
      <c r="D11567" s="224" t="str">
        <f t="shared" si="3467"/>
        <v/>
      </c>
      <c r="E11567" s="225"/>
      <c r="F11567" s="226">
        <f t="shared" si="3468"/>
        <v>0</v>
      </c>
      <c r="G11567" s="286">
        <f t="shared" si="3470"/>
        <v>0</v>
      </c>
    </row>
    <row r="11568" spans="1:123" s="229" customFormat="1" ht="24" customHeight="1" x14ac:dyDescent="0.2">
      <c r="A11568" s="224" t="str">
        <f t="shared" si="3466"/>
        <v/>
      </c>
      <c r="B11568" s="222" t="str">
        <f t="shared" si="3469"/>
        <v/>
      </c>
      <c r="C11568" s="223"/>
      <c r="D11568" s="224" t="str">
        <f t="shared" si="3467"/>
        <v/>
      </c>
      <c r="E11568" s="225"/>
      <c r="F11568" s="226">
        <f t="shared" si="3468"/>
        <v>0</v>
      </c>
      <c r="G11568" s="286">
        <f t="shared" si="3470"/>
        <v>0</v>
      </c>
    </row>
    <row r="11569" spans="1:7" s="229" customFormat="1" ht="24" customHeight="1" x14ac:dyDescent="0.2">
      <c r="A11569" s="224" t="str">
        <f t="shared" si="3466"/>
        <v/>
      </c>
      <c r="B11569" s="222" t="str">
        <f t="shared" si="3469"/>
        <v/>
      </c>
      <c r="C11569" s="223"/>
      <c r="D11569" s="224" t="str">
        <f t="shared" si="3467"/>
        <v/>
      </c>
      <c r="E11569" s="225"/>
      <c r="F11569" s="226">
        <f t="shared" si="3468"/>
        <v>0</v>
      </c>
      <c r="G11569" s="286">
        <f t="shared" si="3470"/>
        <v>0</v>
      </c>
    </row>
    <row r="11570" spans="1:7" s="229" customFormat="1" ht="24" customHeight="1" x14ac:dyDescent="0.2">
      <c r="A11570" s="224" t="str">
        <f t="shared" si="3466"/>
        <v/>
      </c>
      <c r="B11570" s="222" t="str">
        <f t="shared" si="3469"/>
        <v/>
      </c>
      <c r="C11570" s="223"/>
      <c r="D11570" s="224" t="str">
        <f t="shared" si="3467"/>
        <v/>
      </c>
      <c r="E11570" s="225"/>
      <c r="F11570" s="226">
        <f t="shared" si="3468"/>
        <v>0</v>
      </c>
      <c r="G11570" s="286">
        <f t="shared" si="3470"/>
        <v>0</v>
      </c>
    </row>
    <row r="11571" spans="1:7" s="229" customFormat="1" ht="24" customHeight="1" x14ac:dyDescent="0.2">
      <c r="A11571" s="224" t="str">
        <f t="shared" si="3466"/>
        <v/>
      </c>
      <c r="B11571" s="222" t="str">
        <f t="shared" si="3469"/>
        <v/>
      </c>
      <c r="C11571" s="223"/>
      <c r="D11571" s="224" t="str">
        <f t="shared" si="3467"/>
        <v/>
      </c>
      <c r="E11571" s="225"/>
      <c r="F11571" s="226">
        <f t="shared" si="3468"/>
        <v>0</v>
      </c>
      <c r="G11571" s="286">
        <f t="shared" si="3470"/>
        <v>0</v>
      </c>
    </row>
    <row r="11572" spans="1:7" s="229" customFormat="1" ht="24" customHeight="1" x14ac:dyDescent="0.2">
      <c r="A11572" s="224" t="str">
        <f t="shared" si="3466"/>
        <v/>
      </c>
      <c r="B11572" s="222" t="str">
        <f t="shared" si="3469"/>
        <v/>
      </c>
      <c r="C11572" s="223"/>
      <c r="D11572" s="224" t="str">
        <f t="shared" si="3467"/>
        <v/>
      </c>
      <c r="E11572" s="225"/>
      <c r="F11572" s="226">
        <f t="shared" si="3468"/>
        <v>0</v>
      </c>
      <c r="G11572" s="286">
        <f t="shared" si="3470"/>
        <v>0</v>
      </c>
    </row>
    <row r="11573" spans="1:7" s="229" customFormat="1" ht="24" customHeight="1" x14ac:dyDescent="0.2">
      <c r="A11573" s="224" t="str">
        <f t="shared" si="3466"/>
        <v/>
      </c>
      <c r="B11573" s="222" t="str">
        <f t="shared" si="3469"/>
        <v/>
      </c>
      <c r="C11573" s="223"/>
      <c r="D11573" s="224" t="str">
        <f t="shared" si="3467"/>
        <v/>
      </c>
      <c r="E11573" s="225"/>
      <c r="F11573" s="226">
        <f t="shared" si="3468"/>
        <v>0</v>
      </c>
      <c r="G11573" s="286">
        <f t="shared" si="3470"/>
        <v>0</v>
      </c>
    </row>
    <row r="11574" spans="1:7" s="229" customFormat="1" ht="24" customHeight="1" x14ac:dyDescent="0.2">
      <c r="A11574" s="224" t="str">
        <f t="shared" si="3466"/>
        <v/>
      </c>
      <c r="B11574" s="222" t="str">
        <f t="shared" si="3469"/>
        <v/>
      </c>
      <c r="C11574" s="223"/>
      <c r="D11574" s="224" t="str">
        <f t="shared" si="3467"/>
        <v/>
      </c>
      <c r="E11574" s="225"/>
      <c r="F11574" s="226">
        <f t="shared" si="3468"/>
        <v>0</v>
      </c>
      <c r="G11574" s="286">
        <f t="shared" si="3470"/>
        <v>0</v>
      </c>
    </row>
    <row r="11575" spans="1:7" s="229" customFormat="1" ht="24" customHeight="1" x14ac:dyDescent="0.2">
      <c r="A11575" s="224" t="str">
        <f t="shared" si="3466"/>
        <v/>
      </c>
      <c r="B11575" s="222" t="str">
        <f t="shared" si="3469"/>
        <v/>
      </c>
      <c r="C11575" s="223"/>
      <c r="D11575" s="224" t="str">
        <f t="shared" si="3467"/>
        <v/>
      </c>
      <c r="E11575" s="225"/>
      <c r="F11575" s="227">
        <f t="shared" si="3468"/>
        <v>0</v>
      </c>
      <c r="G11575" s="286">
        <f t="shared" si="3470"/>
        <v>0</v>
      </c>
    </row>
    <row r="11576" spans="1:7" ht="24" customHeight="1" x14ac:dyDescent="0.2">
      <c r="A11576" s="287"/>
      <c r="D11576" s="97"/>
      <c r="E11576" s="98"/>
      <c r="F11576" s="273" t="s">
        <v>31</v>
      </c>
      <c r="G11576" s="288">
        <f>SUBTOTAL(9,G11562:G11575)</f>
        <v>0</v>
      </c>
    </row>
    <row r="11577" spans="1:7" ht="24" customHeight="1" x14ac:dyDescent="0.2">
      <c r="A11577" s="287"/>
      <c r="C11577" s="107" t="s">
        <v>605</v>
      </c>
      <c r="D11577" s="97"/>
      <c r="E11577" s="98"/>
      <c r="G11577" s="289"/>
    </row>
    <row r="11578" spans="1:7" s="229" customFormat="1" ht="24" customHeight="1" x14ac:dyDescent="0.2">
      <c r="A11578" s="224" t="str">
        <f t="shared" ref="A11578:A11585" si="3471">IFERROR(VLOOKUP(C11578,Tabla_Insumos,4,FALSE),"")</f>
        <v/>
      </c>
      <c r="B11578" s="222">
        <f t="shared" ref="B11578:B11585" si="3472">IFERROR(VLOOKUP(A11578,Tabla_Indices,5,FALSE),"")</f>
        <v>0</v>
      </c>
      <c r="C11578" s="223"/>
      <c r="D11578" s="224" t="str">
        <f t="shared" ref="D11578:D11585" si="3473">IFERROR(VLOOKUP(C11578,Tabla_Insumos,2,FALSE),"")</f>
        <v/>
      </c>
      <c r="E11578" s="225"/>
      <c r="F11578" s="228">
        <f t="shared" ref="F11578:F11585" si="3474">IFERROR(VLOOKUP(C11578,Tabla_Insumos,3,FALSE),0)</f>
        <v>0</v>
      </c>
      <c r="G11578" s="286">
        <f>ROUND(E11578*F11578,2)</f>
        <v>0</v>
      </c>
    </row>
    <row r="11579" spans="1:7" s="229" customFormat="1" ht="24" customHeight="1" x14ac:dyDescent="0.2">
      <c r="A11579" s="224" t="str">
        <f t="shared" si="3471"/>
        <v/>
      </c>
      <c r="B11579" s="222">
        <f t="shared" si="3472"/>
        <v>0</v>
      </c>
      <c r="C11579" s="223"/>
      <c r="D11579" s="224" t="str">
        <f t="shared" si="3473"/>
        <v/>
      </c>
      <c r="E11579" s="225"/>
      <c r="F11579" s="228">
        <f t="shared" si="3474"/>
        <v>0</v>
      </c>
      <c r="G11579" s="286">
        <f>ROUND(E11579*F11579,2)</f>
        <v>0</v>
      </c>
    </row>
    <row r="11580" spans="1:7" s="229" customFormat="1" ht="24" customHeight="1" x14ac:dyDescent="0.2">
      <c r="A11580" s="224" t="str">
        <f t="shared" si="3471"/>
        <v/>
      </c>
      <c r="B11580" s="222">
        <f t="shared" si="3472"/>
        <v>0</v>
      </c>
      <c r="C11580" s="223"/>
      <c r="D11580" s="224" t="str">
        <f t="shared" si="3473"/>
        <v/>
      </c>
      <c r="E11580" s="225"/>
      <c r="F11580" s="228">
        <f t="shared" si="3474"/>
        <v>0</v>
      </c>
      <c r="G11580" s="286">
        <f t="shared" ref="G11580:G11585" si="3475">ROUND(E11580*F11580,2)</f>
        <v>0</v>
      </c>
    </row>
    <row r="11581" spans="1:7" s="229" customFormat="1" ht="24" customHeight="1" x14ac:dyDescent="0.2">
      <c r="A11581" s="224" t="str">
        <f t="shared" si="3471"/>
        <v/>
      </c>
      <c r="B11581" s="222">
        <f t="shared" si="3472"/>
        <v>0</v>
      </c>
      <c r="C11581" s="223"/>
      <c r="D11581" s="224" t="str">
        <f t="shared" si="3473"/>
        <v/>
      </c>
      <c r="E11581" s="225"/>
      <c r="F11581" s="228">
        <f t="shared" si="3474"/>
        <v>0</v>
      </c>
      <c r="G11581" s="286">
        <f t="shared" si="3475"/>
        <v>0</v>
      </c>
    </row>
    <row r="11582" spans="1:7" s="229" customFormat="1" ht="24" customHeight="1" x14ac:dyDescent="0.2">
      <c r="A11582" s="224" t="str">
        <f t="shared" si="3471"/>
        <v/>
      </c>
      <c r="B11582" s="222">
        <f t="shared" si="3472"/>
        <v>0</v>
      </c>
      <c r="C11582" s="223"/>
      <c r="D11582" s="224" t="str">
        <f t="shared" si="3473"/>
        <v/>
      </c>
      <c r="E11582" s="225"/>
      <c r="F11582" s="226">
        <f t="shared" si="3474"/>
        <v>0</v>
      </c>
      <c r="G11582" s="286">
        <f t="shared" si="3475"/>
        <v>0</v>
      </c>
    </row>
    <row r="11583" spans="1:7" s="229" customFormat="1" ht="24" customHeight="1" x14ac:dyDescent="0.2">
      <c r="A11583" s="224" t="str">
        <f t="shared" si="3471"/>
        <v/>
      </c>
      <c r="B11583" s="222">
        <f t="shared" si="3472"/>
        <v>0</v>
      </c>
      <c r="C11583" s="223"/>
      <c r="D11583" s="224" t="str">
        <f t="shared" si="3473"/>
        <v/>
      </c>
      <c r="E11583" s="225"/>
      <c r="F11583" s="226">
        <f t="shared" si="3474"/>
        <v>0</v>
      </c>
      <c r="G11583" s="286">
        <f t="shared" si="3475"/>
        <v>0</v>
      </c>
    </row>
    <row r="11584" spans="1:7" s="229" customFormat="1" ht="24" customHeight="1" x14ac:dyDescent="0.2">
      <c r="A11584" s="224" t="str">
        <f t="shared" si="3471"/>
        <v/>
      </c>
      <c r="B11584" s="222">
        <f t="shared" si="3472"/>
        <v>0</v>
      </c>
      <c r="C11584" s="223"/>
      <c r="D11584" s="224" t="str">
        <f t="shared" si="3473"/>
        <v/>
      </c>
      <c r="E11584" s="225"/>
      <c r="F11584" s="226">
        <f t="shared" si="3474"/>
        <v>0</v>
      </c>
      <c r="G11584" s="286">
        <f t="shared" si="3475"/>
        <v>0</v>
      </c>
    </row>
    <row r="11585" spans="1:7" s="229" customFormat="1" ht="24" customHeight="1" x14ac:dyDescent="0.2">
      <c r="A11585" s="224" t="str">
        <f t="shared" si="3471"/>
        <v/>
      </c>
      <c r="B11585" s="222">
        <f t="shared" si="3472"/>
        <v>0</v>
      </c>
      <c r="C11585" s="223"/>
      <c r="D11585" s="224" t="str">
        <f t="shared" si="3473"/>
        <v/>
      </c>
      <c r="E11585" s="225"/>
      <c r="F11585" s="226">
        <f t="shared" si="3474"/>
        <v>0</v>
      </c>
      <c r="G11585" s="286">
        <f t="shared" si="3475"/>
        <v>0</v>
      </c>
    </row>
    <row r="11586" spans="1:7" ht="24" customHeight="1" x14ac:dyDescent="0.2">
      <c r="A11586" s="287"/>
      <c r="D11586" s="97"/>
      <c r="E11586" s="98"/>
      <c r="F11586" s="273" t="s">
        <v>32</v>
      </c>
      <c r="G11586" s="288">
        <f>SUBTOTAL(9,G11578:G11585)</f>
        <v>0</v>
      </c>
    </row>
    <row r="11587" spans="1:7" ht="24" customHeight="1" x14ac:dyDescent="0.2">
      <c r="A11587" s="287"/>
      <c r="C11587" s="107" t="s">
        <v>606</v>
      </c>
      <c r="D11587" s="97"/>
      <c r="E11587" s="98"/>
      <c r="G11587" s="289"/>
    </row>
    <row r="11588" spans="1:7" s="229" customFormat="1" ht="24" customHeight="1" x14ac:dyDescent="0.2">
      <c r="A11588" s="224" t="str">
        <f t="shared" ref="A11588:A11596" si="3476">IFERROR(VLOOKUP(C11588,Tabla_Insumos,4,FALSE),"")</f>
        <v/>
      </c>
      <c r="B11588" s="222" t="str">
        <f t="shared" ref="B11588:B11596" si="3477">IFERROR(VLOOKUP(C11588,Tabla_Insumos,5,FALSE),"")</f>
        <v/>
      </c>
      <c r="C11588" s="223"/>
      <c r="D11588" s="224" t="str">
        <f t="shared" ref="D11588:D11596" si="3478">IFERROR(VLOOKUP(C11588,Tabla_Insumos,2,FALSE),"")</f>
        <v/>
      </c>
      <c r="E11588" s="225"/>
      <c r="F11588" s="226">
        <f t="shared" ref="F11588:F11596" si="3479">IFERROR(VLOOKUP(C11588,Tabla_Insumos,3,FALSE),0)</f>
        <v>0</v>
      </c>
      <c r="G11588" s="286">
        <f t="shared" ref="G11588:G11596" si="3480">ROUND(E11588*F11588,2)</f>
        <v>0</v>
      </c>
    </row>
    <row r="11589" spans="1:7" s="229" customFormat="1" ht="24" customHeight="1" x14ac:dyDescent="0.2">
      <c r="A11589" s="224" t="str">
        <f t="shared" si="3476"/>
        <v/>
      </c>
      <c r="B11589" s="222" t="str">
        <f t="shared" si="3477"/>
        <v/>
      </c>
      <c r="C11589" s="223"/>
      <c r="D11589" s="224" t="str">
        <f t="shared" si="3478"/>
        <v/>
      </c>
      <c r="E11589" s="225"/>
      <c r="F11589" s="226">
        <f t="shared" si="3479"/>
        <v>0</v>
      </c>
      <c r="G11589" s="286">
        <f t="shared" si="3480"/>
        <v>0</v>
      </c>
    </row>
    <row r="11590" spans="1:7" s="229" customFormat="1" ht="24" customHeight="1" x14ac:dyDescent="0.2">
      <c r="A11590" s="224" t="str">
        <f t="shared" si="3476"/>
        <v/>
      </c>
      <c r="B11590" s="222" t="str">
        <f t="shared" si="3477"/>
        <v/>
      </c>
      <c r="C11590" s="223"/>
      <c r="D11590" s="224" t="str">
        <f t="shared" si="3478"/>
        <v/>
      </c>
      <c r="E11590" s="225"/>
      <c r="F11590" s="226">
        <f t="shared" si="3479"/>
        <v>0</v>
      </c>
      <c r="G11590" s="286">
        <f t="shared" si="3480"/>
        <v>0</v>
      </c>
    </row>
    <row r="11591" spans="1:7" s="229" customFormat="1" ht="24" customHeight="1" x14ac:dyDescent="0.2">
      <c r="A11591" s="224" t="str">
        <f t="shared" si="3476"/>
        <v/>
      </c>
      <c r="B11591" s="222" t="str">
        <f t="shared" si="3477"/>
        <v/>
      </c>
      <c r="C11591" s="223"/>
      <c r="D11591" s="224" t="str">
        <f t="shared" si="3478"/>
        <v/>
      </c>
      <c r="E11591" s="225"/>
      <c r="F11591" s="226">
        <f t="shared" si="3479"/>
        <v>0</v>
      </c>
      <c r="G11591" s="286">
        <f t="shared" si="3480"/>
        <v>0</v>
      </c>
    </row>
    <row r="11592" spans="1:7" s="229" customFormat="1" ht="24" customHeight="1" x14ac:dyDescent="0.2">
      <c r="A11592" s="224" t="str">
        <f t="shared" si="3476"/>
        <v/>
      </c>
      <c r="B11592" s="222" t="str">
        <f t="shared" si="3477"/>
        <v/>
      </c>
      <c r="C11592" s="223"/>
      <c r="D11592" s="224" t="str">
        <f t="shared" si="3478"/>
        <v/>
      </c>
      <c r="E11592" s="225"/>
      <c r="F11592" s="226">
        <f t="shared" si="3479"/>
        <v>0</v>
      </c>
      <c r="G11592" s="286">
        <f t="shared" si="3480"/>
        <v>0</v>
      </c>
    </row>
    <row r="11593" spans="1:7" s="229" customFormat="1" ht="24" customHeight="1" x14ac:dyDescent="0.2">
      <c r="A11593" s="224" t="str">
        <f t="shared" si="3476"/>
        <v/>
      </c>
      <c r="B11593" s="222" t="str">
        <f t="shared" si="3477"/>
        <v/>
      </c>
      <c r="C11593" s="223"/>
      <c r="D11593" s="224" t="str">
        <f t="shared" si="3478"/>
        <v/>
      </c>
      <c r="E11593" s="225"/>
      <c r="F11593" s="226">
        <f t="shared" si="3479"/>
        <v>0</v>
      </c>
      <c r="G11593" s="286">
        <f t="shared" si="3480"/>
        <v>0</v>
      </c>
    </row>
    <row r="11594" spans="1:7" s="229" customFormat="1" ht="24" customHeight="1" x14ac:dyDescent="0.2">
      <c r="A11594" s="224" t="str">
        <f t="shared" si="3476"/>
        <v/>
      </c>
      <c r="B11594" s="222" t="str">
        <f t="shared" si="3477"/>
        <v/>
      </c>
      <c r="C11594" s="223"/>
      <c r="D11594" s="224" t="str">
        <f t="shared" si="3478"/>
        <v/>
      </c>
      <c r="E11594" s="225"/>
      <c r="F11594" s="226">
        <f t="shared" si="3479"/>
        <v>0</v>
      </c>
      <c r="G11594" s="286">
        <f t="shared" si="3480"/>
        <v>0</v>
      </c>
    </row>
    <row r="11595" spans="1:7" s="229" customFormat="1" ht="24" customHeight="1" x14ac:dyDescent="0.2">
      <c r="A11595" s="224" t="str">
        <f t="shared" si="3476"/>
        <v/>
      </c>
      <c r="B11595" s="222" t="str">
        <f t="shared" si="3477"/>
        <v/>
      </c>
      <c r="C11595" s="223"/>
      <c r="D11595" s="224" t="str">
        <f t="shared" si="3478"/>
        <v/>
      </c>
      <c r="E11595" s="225"/>
      <c r="F11595" s="226">
        <f t="shared" si="3479"/>
        <v>0</v>
      </c>
      <c r="G11595" s="286">
        <f t="shared" si="3480"/>
        <v>0</v>
      </c>
    </row>
    <row r="11596" spans="1:7" s="229" customFormat="1" ht="24" customHeight="1" x14ac:dyDescent="0.2">
      <c r="A11596" s="224" t="str">
        <f t="shared" si="3476"/>
        <v/>
      </c>
      <c r="B11596" s="222" t="str">
        <f t="shared" si="3477"/>
        <v/>
      </c>
      <c r="C11596" s="223"/>
      <c r="D11596" s="224" t="str">
        <f t="shared" si="3478"/>
        <v/>
      </c>
      <c r="E11596" s="225"/>
      <c r="F11596" s="226">
        <f t="shared" si="3479"/>
        <v>0</v>
      </c>
      <c r="G11596" s="286">
        <f t="shared" si="3480"/>
        <v>0</v>
      </c>
    </row>
    <row r="11597" spans="1:7" ht="24" customHeight="1" x14ac:dyDescent="0.2">
      <c r="A11597" s="290"/>
      <c r="B11597" s="97"/>
      <c r="D11597" s="97"/>
      <c r="E11597" s="98"/>
      <c r="F11597" s="273" t="s">
        <v>33</v>
      </c>
      <c r="G11597" s="288">
        <f>SUBTOTAL(9,G11588:G11596)</f>
        <v>0</v>
      </c>
    </row>
    <row r="11598" spans="1:7" ht="24" customHeight="1" x14ac:dyDescent="0.2">
      <c r="A11598" s="291"/>
      <c r="B11598" s="97"/>
      <c r="D11598" s="97"/>
      <c r="E11598" s="98"/>
      <c r="G11598" s="289"/>
    </row>
    <row r="11599" spans="1:7" ht="24" customHeight="1" x14ac:dyDescent="0.2">
      <c r="A11599" s="292" t="str">
        <f>B11557</f>
        <v/>
      </c>
      <c r="B11599" s="293" t="str">
        <f>C11557</f>
        <v/>
      </c>
      <c r="C11599" s="104"/>
      <c r="D11599" s="104" t="s">
        <v>34</v>
      </c>
      <c r="E11599" s="105"/>
      <c r="F11599" s="295" t="s">
        <v>35</v>
      </c>
      <c r="G11599" s="294">
        <f>SUBTOTAL(9,G11562:G11598)</f>
        <v>0</v>
      </c>
    </row>
    <row r="11601" spans="1:123" ht="24" customHeight="1" x14ac:dyDescent="0.2">
      <c r="A11601" s="274" t="s">
        <v>37</v>
      </c>
      <c r="B11601" s="275"/>
      <c r="C11601" s="275"/>
      <c r="D11601" s="275"/>
      <c r="E11601" s="275"/>
      <c r="F11601" s="275"/>
      <c r="G11601" s="276"/>
    </row>
    <row r="11602" spans="1:123" ht="24" customHeight="1" x14ac:dyDescent="0.2">
      <c r="A11602" s="277" t="s">
        <v>602</v>
      </c>
      <c r="B11602" s="93" t="str">
        <f>Comitente</f>
        <v>DIRECCION PROVINCIAL DE ESPACIOS VERDES</v>
      </c>
      <c r="C11602" s="89"/>
      <c r="D11602" s="94"/>
      <c r="E11602" s="94"/>
      <c r="F11602" s="95"/>
      <c r="G11602" s="278"/>
    </row>
    <row r="11603" spans="1:123" ht="24" customHeight="1" x14ac:dyDescent="0.2">
      <c r="A11603" s="277" t="s">
        <v>603</v>
      </c>
      <c r="B11603" s="93">
        <f>Contratista</f>
        <v>0</v>
      </c>
      <c r="C11603" s="90"/>
      <c r="D11603" s="90"/>
      <c r="E11603" s="90"/>
      <c r="F11603" s="96"/>
      <c r="G11603" s="279"/>
    </row>
    <row r="11604" spans="1:123" ht="24" customHeight="1" x14ac:dyDescent="0.2">
      <c r="A11604" s="277" t="s">
        <v>24</v>
      </c>
      <c r="B11604" s="93" t="str">
        <f>Obra</f>
        <v>EXTRACCION DE MANGRULLO EXISTENTE, PROVISION DE NUEVO MANGRULLO Y REFUNCIONALIZACION DE JUEGOS DE NIÑOS EN PARQUE DE MAYO</v>
      </c>
      <c r="C11604" s="90"/>
      <c r="D11604" s="90"/>
      <c r="E11604" s="90"/>
      <c r="F11604" s="96" t="s">
        <v>38</v>
      </c>
      <c r="G11604" s="280">
        <f>Fecha_Base</f>
        <v>44865</v>
      </c>
    </row>
    <row r="11605" spans="1:123" ht="24" customHeight="1" x14ac:dyDescent="0.2">
      <c r="A11605" s="281" t="s">
        <v>601</v>
      </c>
      <c r="B11605" s="91" t="str">
        <f>Ubicación</f>
        <v>CAPITAL</v>
      </c>
      <c r="C11605" s="91"/>
      <c r="D11605" s="97"/>
      <c r="E11605" s="98"/>
      <c r="G11605" s="282"/>
    </row>
    <row r="11606" spans="1:123" ht="24" customHeight="1" x14ac:dyDescent="0.2">
      <c r="A11606" s="281" t="s">
        <v>39</v>
      </c>
      <c r="B11606" s="100" t="str">
        <f>IFERROR(VALUE(LEFT(B11607,FIND(".",B11607)-1)),"")</f>
        <v/>
      </c>
      <c r="C11606" s="92" t="str">
        <f>IFERROR(VLOOKUP(B11606,Tabla_CyP,2,FALSE),"")</f>
        <v/>
      </c>
      <c r="E11606" s="98"/>
      <c r="G11606" s="282"/>
    </row>
    <row r="11607" spans="1:123" ht="24" customHeight="1" x14ac:dyDescent="0.2">
      <c r="A11607" s="281" t="s">
        <v>25</v>
      </c>
      <c r="B11607" s="101" t="str">
        <f>IFERROR(VLOOKUP(COUNTIF($A$1:A11607,"ANALISIS DE PRECIOS"),Tabla_NumeroItem,2,FALSE),"")</f>
        <v/>
      </c>
      <c r="C11607" s="92" t="str">
        <f>IFERROR(VLOOKUP(B11607,Tabla_CyP,2,FALSE),"")</f>
        <v/>
      </c>
      <c r="D11607" s="97"/>
      <c r="E11607" s="98"/>
      <c r="F11607" s="96" t="s">
        <v>26</v>
      </c>
      <c r="G11607" s="283" t="str">
        <f>IFERROR(VLOOKUP(B11607,Tabla_CyP,4,FALSE),"")</f>
        <v/>
      </c>
    </row>
    <row r="11608" spans="1:123" ht="24" customHeight="1" x14ac:dyDescent="0.2">
      <c r="A11608" s="281"/>
      <c r="B11608" s="91"/>
      <c r="D11608" s="97"/>
      <c r="E11608" s="98"/>
      <c r="G11608" s="282"/>
    </row>
    <row r="11609" spans="1:123" ht="24" customHeight="1" x14ac:dyDescent="0.2">
      <c r="A11609" s="334" t="s">
        <v>507</v>
      </c>
      <c r="B11609" s="335"/>
      <c r="C11609" s="336" t="s">
        <v>0</v>
      </c>
      <c r="D11609" s="336" t="s">
        <v>27</v>
      </c>
      <c r="E11609" s="338" t="s">
        <v>28</v>
      </c>
      <c r="F11609" s="340" t="s">
        <v>29</v>
      </c>
      <c r="G11609" s="340" t="s">
        <v>30</v>
      </c>
    </row>
    <row r="11610" spans="1:123" s="97" customFormat="1" ht="24" customHeight="1" x14ac:dyDescent="0.2">
      <c r="A11610" s="102" t="s">
        <v>508</v>
      </c>
      <c r="B11610" s="102" t="s">
        <v>509</v>
      </c>
      <c r="C11610" s="337"/>
      <c r="D11610" s="337"/>
      <c r="E11610" s="339"/>
      <c r="F11610" s="341"/>
      <c r="G11610" s="341"/>
      <c r="H11610" s="230"/>
      <c r="I11610" s="230"/>
      <c r="J11610" s="230"/>
      <c r="K11610" s="230"/>
      <c r="L11610" s="230"/>
      <c r="M11610" s="230"/>
      <c r="N11610" s="230"/>
      <c r="O11610" s="230"/>
      <c r="P11610" s="230"/>
      <c r="Q11610" s="230"/>
      <c r="R11610" s="230"/>
      <c r="S11610" s="230"/>
      <c r="T11610" s="230"/>
      <c r="U11610" s="230"/>
      <c r="V11610" s="230"/>
      <c r="W11610" s="230"/>
      <c r="X11610" s="230"/>
      <c r="Y11610" s="230"/>
      <c r="Z11610" s="230"/>
      <c r="AA11610" s="230"/>
      <c r="AB11610" s="230"/>
      <c r="AC11610" s="230"/>
      <c r="AD11610" s="230"/>
      <c r="AE11610" s="230"/>
      <c r="AF11610" s="230"/>
      <c r="AG11610" s="230"/>
      <c r="AH11610" s="230"/>
      <c r="AI11610" s="230"/>
      <c r="AJ11610" s="230"/>
      <c r="AK11610" s="230"/>
      <c r="AL11610" s="230"/>
      <c r="AM11610" s="230"/>
      <c r="AN11610" s="230"/>
      <c r="AO11610" s="230"/>
      <c r="AP11610" s="230"/>
      <c r="AQ11610" s="230"/>
      <c r="AR11610" s="230"/>
      <c r="AS11610" s="230"/>
      <c r="AT11610" s="230"/>
      <c r="AU11610" s="230"/>
      <c r="AV11610" s="230"/>
      <c r="AW11610" s="230"/>
      <c r="AX11610" s="230"/>
      <c r="AY11610" s="230"/>
      <c r="AZ11610" s="230"/>
      <c r="BA11610" s="230"/>
      <c r="BB11610" s="230"/>
      <c r="BC11610" s="230"/>
      <c r="BD11610" s="230"/>
      <c r="BE11610" s="230"/>
      <c r="BF11610" s="230"/>
      <c r="BG11610" s="230"/>
      <c r="BH11610" s="230"/>
      <c r="BI11610" s="230"/>
      <c r="BJ11610" s="230"/>
      <c r="BK11610" s="230"/>
      <c r="BL11610" s="230"/>
      <c r="BM11610" s="230"/>
      <c r="BN11610" s="230"/>
      <c r="BO11610" s="230"/>
      <c r="BP11610" s="230"/>
      <c r="BQ11610" s="230"/>
      <c r="BR11610" s="230"/>
      <c r="BS11610" s="230"/>
      <c r="BT11610" s="230"/>
      <c r="BU11610" s="230"/>
      <c r="BV11610" s="230"/>
      <c r="BW11610" s="230"/>
      <c r="BX11610" s="230"/>
      <c r="BY11610" s="230"/>
      <c r="BZ11610" s="230"/>
      <c r="CA11610" s="230"/>
      <c r="CB11610" s="230"/>
      <c r="CC11610" s="230"/>
      <c r="CD11610" s="230"/>
      <c r="CE11610" s="230"/>
      <c r="CF11610" s="230"/>
      <c r="CG11610" s="230"/>
      <c r="CH11610" s="230"/>
      <c r="CI11610" s="230"/>
      <c r="CJ11610" s="230"/>
      <c r="CK11610" s="230"/>
      <c r="CL11610" s="230"/>
      <c r="CM11610" s="230"/>
      <c r="CN11610" s="230"/>
      <c r="CO11610" s="230"/>
      <c r="CP11610" s="230"/>
      <c r="CQ11610" s="230"/>
      <c r="CR11610" s="230"/>
      <c r="CS11610" s="230"/>
      <c r="CT11610" s="230"/>
      <c r="CU11610" s="230"/>
      <c r="CV11610" s="230"/>
      <c r="CW11610" s="230"/>
      <c r="CX11610" s="230"/>
      <c r="CY11610" s="230"/>
      <c r="CZ11610" s="230"/>
      <c r="DA11610" s="230"/>
      <c r="DB11610" s="230"/>
      <c r="DC11610" s="230"/>
      <c r="DD11610" s="230"/>
      <c r="DE11610" s="230"/>
      <c r="DF11610" s="230"/>
      <c r="DG11610" s="230"/>
      <c r="DH11610" s="230"/>
      <c r="DI11610" s="230"/>
      <c r="DJ11610" s="230"/>
      <c r="DK11610" s="230"/>
      <c r="DL11610" s="230"/>
      <c r="DM11610" s="230"/>
      <c r="DN11610" s="230"/>
      <c r="DO11610" s="230"/>
      <c r="DP11610" s="230"/>
      <c r="DQ11610" s="230"/>
      <c r="DR11610" s="230"/>
      <c r="DS11610" s="230"/>
    </row>
    <row r="11611" spans="1:123" ht="24" customHeight="1" x14ac:dyDescent="0.2">
      <c r="A11611" s="284"/>
      <c r="B11611" s="103"/>
      <c r="C11611" s="143" t="s">
        <v>604</v>
      </c>
      <c r="D11611" s="104"/>
      <c r="E11611" s="105"/>
      <c r="F11611" s="106"/>
      <c r="G11611" s="285"/>
    </row>
    <row r="11612" spans="1:123" s="229" customFormat="1" ht="24" customHeight="1" x14ac:dyDescent="0.2">
      <c r="A11612" s="224" t="str">
        <f t="shared" ref="A11612:A11625" si="3481">IFERROR(VLOOKUP(C11612,Tabla_Insumos,4,FALSE),"")</f>
        <v/>
      </c>
      <c r="B11612" s="222" t="str">
        <f>IFERROR(VLOOKUP(C11612,Tabla_Insumos,5,FALSE),"")</f>
        <v/>
      </c>
      <c r="C11612" s="223"/>
      <c r="D11612" s="224" t="str">
        <f t="shared" ref="D11612:D11625" si="3482">IFERROR(VLOOKUP(C11612,Tabla_Insumos,2,FALSE),"")</f>
        <v/>
      </c>
      <c r="E11612" s="225"/>
      <c r="F11612" s="226">
        <f t="shared" ref="F11612:F11625" si="3483">IFERROR(VLOOKUP(C11612,Tabla_Insumos,3,FALSE),0)</f>
        <v>0</v>
      </c>
      <c r="G11612" s="286">
        <f>ROUND(E11612*F11612,2)</f>
        <v>0</v>
      </c>
    </row>
    <row r="11613" spans="1:123" s="229" customFormat="1" ht="24" customHeight="1" x14ac:dyDescent="0.2">
      <c r="A11613" s="224" t="str">
        <f t="shared" si="3481"/>
        <v/>
      </c>
      <c r="B11613" s="222" t="str">
        <f t="shared" ref="B11613:B11625" si="3484">IFERROR(VLOOKUP(C11613,Tabla_Insumos,5,FALSE),"")</f>
        <v/>
      </c>
      <c r="C11613" s="223"/>
      <c r="D11613" s="224" t="str">
        <f t="shared" si="3482"/>
        <v/>
      </c>
      <c r="E11613" s="225"/>
      <c r="F11613" s="226">
        <f t="shared" si="3483"/>
        <v>0</v>
      </c>
      <c r="G11613" s="286">
        <f t="shared" ref="G11613:G11625" si="3485">ROUND(E11613*F11613,2)</f>
        <v>0</v>
      </c>
    </row>
    <row r="11614" spans="1:123" s="229" customFormat="1" ht="24" customHeight="1" x14ac:dyDescent="0.2">
      <c r="A11614" s="224" t="str">
        <f t="shared" si="3481"/>
        <v/>
      </c>
      <c r="B11614" s="222" t="str">
        <f t="shared" si="3484"/>
        <v/>
      </c>
      <c r="C11614" s="223"/>
      <c r="D11614" s="224" t="str">
        <f t="shared" si="3482"/>
        <v/>
      </c>
      <c r="E11614" s="225"/>
      <c r="F11614" s="226">
        <f t="shared" si="3483"/>
        <v>0</v>
      </c>
      <c r="G11614" s="286">
        <f t="shared" si="3485"/>
        <v>0</v>
      </c>
    </row>
    <row r="11615" spans="1:123" s="229" customFormat="1" ht="24" customHeight="1" x14ac:dyDescent="0.2">
      <c r="A11615" s="224" t="str">
        <f t="shared" si="3481"/>
        <v/>
      </c>
      <c r="B11615" s="222" t="str">
        <f t="shared" si="3484"/>
        <v/>
      </c>
      <c r="C11615" s="223"/>
      <c r="D11615" s="224" t="str">
        <f t="shared" si="3482"/>
        <v/>
      </c>
      <c r="E11615" s="225"/>
      <c r="F11615" s="226">
        <f t="shared" si="3483"/>
        <v>0</v>
      </c>
      <c r="G11615" s="286">
        <f t="shared" si="3485"/>
        <v>0</v>
      </c>
    </row>
    <row r="11616" spans="1:123" s="229" customFormat="1" ht="24" customHeight="1" x14ac:dyDescent="0.2">
      <c r="A11616" s="224" t="str">
        <f t="shared" si="3481"/>
        <v/>
      </c>
      <c r="B11616" s="222" t="str">
        <f t="shared" si="3484"/>
        <v/>
      </c>
      <c r="C11616" s="223"/>
      <c r="D11616" s="224" t="str">
        <f t="shared" si="3482"/>
        <v/>
      </c>
      <c r="E11616" s="225"/>
      <c r="F11616" s="226">
        <f t="shared" si="3483"/>
        <v>0</v>
      </c>
      <c r="G11616" s="286">
        <f t="shared" si="3485"/>
        <v>0</v>
      </c>
    </row>
    <row r="11617" spans="1:7" s="229" customFormat="1" ht="24" customHeight="1" x14ac:dyDescent="0.2">
      <c r="A11617" s="224" t="str">
        <f t="shared" si="3481"/>
        <v/>
      </c>
      <c r="B11617" s="222" t="str">
        <f t="shared" si="3484"/>
        <v/>
      </c>
      <c r="C11617" s="223"/>
      <c r="D11617" s="224" t="str">
        <f t="shared" si="3482"/>
        <v/>
      </c>
      <c r="E11617" s="225"/>
      <c r="F11617" s="226">
        <f t="shared" si="3483"/>
        <v>0</v>
      </c>
      <c r="G11617" s="286">
        <f t="shared" si="3485"/>
        <v>0</v>
      </c>
    </row>
    <row r="11618" spans="1:7" s="229" customFormat="1" ht="24" customHeight="1" x14ac:dyDescent="0.2">
      <c r="A11618" s="224" t="str">
        <f t="shared" si="3481"/>
        <v/>
      </c>
      <c r="B11618" s="222" t="str">
        <f t="shared" si="3484"/>
        <v/>
      </c>
      <c r="C11618" s="223"/>
      <c r="D11618" s="224" t="str">
        <f t="shared" si="3482"/>
        <v/>
      </c>
      <c r="E11618" s="225"/>
      <c r="F11618" s="226">
        <f t="shared" si="3483"/>
        <v>0</v>
      </c>
      <c r="G11618" s="286">
        <f t="shared" si="3485"/>
        <v>0</v>
      </c>
    </row>
    <row r="11619" spans="1:7" s="229" customFormat="1" ht="24" customHeight="1" x14ac:dyDescent="0.2">
      <c r="A11619" s="224" t="str">
        <f t="shared" si="3481"/>
        <v/>
      </c>
      <c r="B11619" s="222" t="str">
        <f t="shared" si="3484"/>
        <v/>
      </c>
      <c r="C11619" s="223"/>
      <c r="D11619" s="224" t="str">
        <f t="shared" si="3482"/>
        <v/>
      </c>
      <c r="E11619" s="225"/>
      <c r="F11619" s="226">
        <f t="shared" si="3483"/>
        <v>0</v>
      </c>
      <c r="G11619" s="286">
        <f t="shared" si="3485"/>
        <v>0</v>
      </c>
    </row>
    <row r="11620" spans="1:7" s="229" customFormat="1" ht="24" customHeight="1" x14ac:dyDescent="0.2">
      <c r="A11620" s="224" t="str">
        <f t="shared" si="3481"/>
        <v/>
      </c>
      <c r="B11620" s="222" t="str">
        <f t="shared" si="3484"/>
        <v/>
      </c>
      <c r="C11620" s="223"/>
      <c r="D11620" s="224" t="str">
        <f t="shared" si="3482"/>
        <v/>
      </c>
      <c r="E11620" s="225"/>
      <c r="F11620" s="226">
        <f t="shared" si="3483"/>
        <v>0</v>
      </c>
      <c r="G11620" s="286">
        <f t="shared" si="3485"/>
        <v>0</v>
      </c>
    </row>
    <row r="11621" spans="1:7" s="229" customFormat="1" ht="24" customHeight="1" x14ac:dyDescent="0.2">
      <c r="A11621" s="224" t="str">
        <f t="shared" si="3481"/>
        <v/>
      </c>
      <c r="B11621" s="222" t="str">
        <f t="shared" si="3484"/>
        <v/>
      </c>
      <c r="C11621" s="223"/>
      <c r="D11621" s="224" t="str">
        <f t="shared" si="3482"/>
        <v/>
      </c>
      <c r="E11621" s="225"/>
      <c r="F11621" s="226">
        <f t="shared" si="3483"/>
        <v>0</v>
      </c>
      <c r="G11621" s="286">
        <f t="shared" si="3485"/>
        <v>0</v>
      </c>
    </row>
    <row r="11622" spans="1:7" s="229" customFormat="1" ht="24" customHeight="1" x14ac:dyDescent="0.2">
      <c r="A11622" s="224" t="str">
        <f t="shared" si="3481"/>
        <v/>
      </c>
      <c r="B11622" s="222" t="str">
        <f t="shared" si="3484"/>
        <v/>
      </c>
      <c r="C11622" s="223"/>
      <c r="D11622" s="224" t="str">
        <f t="shared" si="3482"/>
        <v/>
      </c>
      <c r="E11622" s="225"/>
      <c r="F11622" s="226">
        <f t="shared" si="3483"/>
        <v>0</v>
      </c>
      <c r="G11622" s="286">
        <f t="shared" si="3485"/>
        <v>0</v>
      </c>
    </row>
    <row r="11623" spans="1:7" s="229" customFormat="1" ht="24" customHeight="1" x14ac:dyDescent="0.2">
      <c r="A11623" s="224" t="str">
        <f t="shared" si="3481"/>
        <v/>
      </c>
      <c r="B11623" s="222" t="str">
        <f t="shared" si="3484"/>
        <v/>
      </c>
      <c r="C11623" s="223"/>
      <c r="D11623" s="224" t="str">
        <f t="shared" si="3482"/>
        <v/>
      </c>
      <c r="E11623" s="225"/>
      <c r="F11623" s="226">
        <f t="shared" si="3483"/>
        <v>0</v>
      </c>
      <c r="G11623" s="286">
        <f t="shared" si="3485"/>
        <v>0</v>
      </c>
    </row>
    <row r="11624" spans="1:7" s="229" customFormat="1" ht="24" customHeight="1" x14ac:dyDescent="0.2">
      <c r="A11624" s="224" t="str">
        <f t="shared" si="3481"/>
        <v/>
      </c>
      <c r="B11624" s="222" t="str">
        <f t="shared" si="3484"/>
        <v/>
      </c>
      <c r="C11624" s="223"/>
      <c r="D11624" s="224" t="str">
        <f t="shared" si="3482"/>
        <v/>
      </c>
      <c r="E11624" s="225"/>
      <c r="F11624" s="226">
        <f t="shared" si="3483"/>
        <v>0</v>
      </c>
      <c r="G11624" s="286">
        <f t="shared" si="3485"/>
        <v>0</v>
      </c>
    </row>
    <row r="11625" spans="1:7" s="229" customFormat="1" ht="24" customHeight="1" x14ac:dyDescent="0.2">
      <c r="A11625" s="224" t="str">
        <f t="shared" si="3481"/>
        <v/>
      </c>
      <c r="B11625" s="222" t="str">
        <f t="shared" si="3484"/>
        <v/>
      </c>
      <c r="C11625" s="223"/>
      <c r="D11625" s="224" t="str">
        <f t="shared" si="3482"/>
        <v/>
      </c>
      <c r="E11625" s="225"/>
      <c r="F11625" s="227">
        <f t="shared" si="3483"/>
        <v>0</v>
      </c>
      <c r="G11625" s="286">
        <f t="shared" si="3485"/>
        <v>0</v>
      </c>
    </row>
    <row r="11626" spans="1:7" ht="24" customHeight="1" x14ac:dyDescent="0.2">
      <c r="A11626" s="287"/>
      <c r="D11626" s="97"/>
      <c r="E11626" s="98"/>
      <c r="F11626" s="273" t="s">
        <v>31</v>
      </c>
      <c r="G11626" s="288">
        <f>SUBTOTAL(9,G11612:G11625)</f>
        <v>0</v>
      </c>
    </row>
    <row r="11627" spans="1:7" ht="24" customHeight="1" x14ac:dyDescent="0.2">
      <c r="A11627" s="287"/>
      <c r="C11627" s="107" t="s">
        <v>605</v>
      </c>
      <c r="D11627" s="97"/>
      <c r="E11627" s="98"/>
      <c r="G11627" s="289"/>
    </row>
    <row r="11628" spans="1:7" s="229" customFormat="1" ht="24" customHeight="1" x14ac:dyDescent="0.2">
      <c r="A11628" s="224" t="str">
        <f t="shared" ref="A11628:A11635" si="3486">IFERROR(VLOOKUP(C11628,Tabla_Insumos,4,FALSE),"")</f>
        <v/>
      </c>
      <c r="B11628" s="222">
        <f t="shared" ref="B11628:B11635" si="3487">IFERROR(VLOOKUP(A11628,Tabla_Indices,5,FALSE),"")</f>
        <v>0</v>
      </c>
      <c r="C11628" s="223"/>
      <c r="D11628" s="224" t="str">
        <f t="shared" ref="D11628:D11635" si="3488">IFERROR(VLOOKUP(C11628,Tabla_Insumos,2,FALSE),"")</f>
        <v/>
      </c>
      <c r="E11628" s="225"/>
      <c r="F11628" s="228">
        <f t="shared" ref="F11628:F11635" si="3489">IFERROR(VLOOKUP(C11628,Tabla_Insumos,3,FALSE),0)</f>
        <v>0</v>
      </c>
      <c r="G11628" s="286">
        <f>ROUND(E11628*F11628,2)</f>
        <v>0</v>
      </c>
    </row>
    <row r="11629" spans="1:7" s="229" customFormat="1" ht="24" customHeight="1" x14ac:dyDescent="0.2">
      <c r="A11629" s="224" t="str">
        <f t="shared" si="3486"/>
        <v/>
      </c>
      <c r="B11629" s="222">
        <f t="shared" si="3487"/>
        <v>0</v>
      </c>
      <c r="C11629" s="223"/>
      <c r="D11629" s="224" t="str">
        <f t="shared" si="3488"/>
        <v/>
      </c>
      <c r="E11629" s="225"/>
      <c r="F11629" s="228">
        <f t="shared" si="3489"/>
        <v>0</v>
      </c>
      <c r="G11629" s="286">
        <f>ROUND(E11629*F11629,2)</f>
        <v>0</v>
      </c>
    </row>
    <row r="11630" spans="1:7" s="229" customFormat="1" ht="24" customHeight="1" x14ac:dyDescent="0.2">
      <c r="A11630" s="224" t="str">
        <f t="shared" si="3486"/>
        <v/>
      </c>
      <c r="B11630" s="222">
        <f t="shared" si="3487"/>
        <v>0</v>
      </c>
      <c r="C11630" s="223"/>
      <c r="D11630" s="224" t="str">
        <f t="shared" si="3488"/>
        <v/>
      </c>
      <c r="E11630" s="225"/>
      <c r="F11630" s="228">
        <f t="shared" si="3489"/>
        <v>0</v>
      </c>
      <c r="G11630" s="286">
        <f t="shared" ref="G11630:G11635" si="3490">ROUND(E11630*F11630,2)</f>
        <v>0</v>
      </c>
    </row>
    <row r="11631" spans="1:7" s="229" customFormat="1" ht="24" customHeight="1" x14ac:dyDescent="0.2">
      <c r="A11631" s="224" t="str">
        <f t="shared" si="3486"/>
        <v/>
      </c>
      <c r="B11631" s="222">
        <f t="shared" si="3487"/>
        <v>0</v>
      </c>
      <c r="C11631" s="223"/>
      <c r="D11631" s="224" t="str">
        <f t="shared" si="3488"/>
        <v/>
      </c>
      <c r="E11631" s="225"/>
      <c r="F11631" s="228">
        <f t="shared" si="3489"/>
        <v>0</v>
      </c>
      <c r="G11631" s="286">
        <f t="shared" si="3490"/>
        <v>0</v>
      </c>
    </row>
    <row r="11632" spans="1:7" s="229" customFormat="1" ht="24" customHeight="1" x14ac:dyDescent="0.2">
      <c r="A11632" s="224" t="str">
        <f t="shared" si="3486"/>
        <v/>
      </c>
      <c r="B11632" s="222">
        <f t="shared" si="3487"/>
        <v>0</v>
      </c>
      <c r="C11632" s="223"/>
      <c r="D11632" s="224" t="str">
        <f t="shared" si="3488"/>
        <v/>
      </c>
      <c r="E11632" s="225"/>
      <c r="F11632" s="226">
        <f t="shared" si="3489"/>
        <v>0</v>
      </c>
      <c r="G11632" s="286">
        <f t="shared" si="3490"/>
        <v>0</v>
      </c>
    </row>
    <row r="11633" spans="1:7" s="229" customFormat="1" ht="24" customHeight="1" x14ac:dyDescent="0.2">
      <c r="A11633" s="224" t="str">
        <f t="shared" si="3486"/>
        <v/>
      </c>
      <c r="B11633" s="222">
        <f t="shared" si="3487"/>
        <v>0</v>
      </c>
      <c r="C11633" s="223"/>
      <c r="D11633" s="224" t="str">
        <f t="shared" si="3488"/>
        <v/>
      </c>
      <c r="E11633" s="225"/>
      <c r="F11633" s="226">
        <f t="shared" si="3489"/>
        <v>0</v>
      </c>
      <c r="G11633" s="286">
        <f t="shared" si="3490"/>
        <v>0</v>
      </c>
    </row>
    <row r="11634" spans="1:7" s="229" customFormat="1" ht="24" customHeight="1" x14ac:dyDescent="0.2">
      <c r="A11634" s="224" t="str">
        <f t="shared" si="3486"/>
        <v/>
      </c>
      <c r="B11634" s="222">
        <f t="shared" si="3487"/>
        <v>0</v>
      </c>
      <c r="C11634" s="223"/>
      <c r="D11634" s="224" t="str">
        <f t="shared" si="3488"/>
        <v/>
      </c>
      <c r="E11634" s="225"/>
      <c r="F11634" s="226">
        <f t="shared" si="3489"/>
        <v>0</v>
      </c>
      <c r="G11634" s="286">
        <f t="shared" si="3490"/>
        <v>0</v>
      </c>
    </row>
    <row r="11635" spans="1:7" s="229" customFormat="1" ht="24" customHeight="1" x14ac:dyDescent="0.2">
      <c r="A11635" s="224" t="str">
        <f t="shared" si="3486"/>
        <v/>
      </c>
      <c r="B11635" s="222">
        <f t="shared" si="3487"/>
        <v>0</v>
      </c>
      <c r="C11635" s="223"/>
      <c r="D11635" s="224" t="str">
        <f t="shared" si="3488"/>
        <v/>
      </c>
      <c r="E11635" s="225"/>
      <c r="F11635" s="226">
        <f t="shared" si="3489"/>
        <v>0</v>
      </c>
      <c r="G11635" s="286">
        <f t="shared" si="3490"/>
        <v>0</v>
      </c>
    </row>
    <row r="11636" spans="1:7" ht="24" customHeight="1" x14ac:dyDescent="0.2">
      <c r="A11636" s="287"/>
      <c r="D11636" s="97"/>
      <c r="E11636" s="98"/>
      <c r="F11636" s="273" t="s">
        <v>32</v>
      </c>
      <c r="G11636" s="288">
        <f>SUBTOTAL(9,G11628:G11635)</f>
        <v>0</v>
      </c>
    </row>
    <row r="11637" spans="1:7" ht="24" customHeight="1" x14ac:dyDescent="0.2">
      <c r="A11637" s="287"/>
      <c r="C11637" s="107" t="s">
        <v>606</v>
      </c>
      <c r="D11637" s="97"/>
      <c r="E11637" s="98"/>
      <c r="G11637" s="289"/>
    </row>
    <row r="11638" spans="1:7" s="229" customFormat="1" ht="24" customHeight="1" x14ac:dyDescent="0.2">
      <c r="A11638" s="224" t="str">
        <f t="shared" ref="A11638:A11646" si="3491">IFERROR(VLOOKUP(C11638,Tabla_Insumos,4,FALSE),"")</f>
        <v/>
      </c>
      <c r="B11638" s="222" t="str">
        <f t="shared" ref="B11638:B11646" si="3492">IFERROR(VLOOKUP(C11638,Tabla_Insumos,5,FALSE),"")</f>
        <v/>
      </c>
      <c r="C11638" s="223"/>
      <c r="D11638" s="224" t="str">
        <f t="shared" ref="D11638:D11646" si="3493">IFERROR(VLOOKUP(C11638,Tabla_Insumos,2,FALSE),"")</f>
        <v/>
      </c>
      <c r="E11638" s="225"/>
      <c r="F11638" s="226">
        <f t="shared" ref="F11638:F11646" si="3494">IFERROR(VLOOKUP(C11638,Tabla_Insumos,3,FALSE),0)</f>
        <v>0</v>
      </c>
      <c r="G11638" s="286">
        <f t="shared" ref="G11638:G11646" si="3495">ROUND(E11638*F11638,2)</f>
        <v>0</v>
      </c>
    </row>
    <row r="11639" spans="1:7" s="229" customFormat="1" ht="24" customHeight="1" x14ac:dyDescent="0.2">
      <c r="A11639" s="224" t="str">
        <f t="shared" si="3491"/>
        <v/>
      </c>
      <c r="B11639" s="222" t="str">
        <f t="shared" si="3492"/>
        <v/>
      </c>
      <c r="C11639" s="223"/>
      <c r="D11639" s="224" t="str">
        <f t="shared" si="3493"/>
        <v/>
      </c>
      <c r="E11639" s="225"/>
      <c r="F11639" s="226">
        <f t="shared" si="3494"/>
        <v>0</v>
      </c>
      <c r="G11639" s="286">
        <f t="shared" si="3495"/>
        <v>0</v>
      </c>
    </row>
    <row r="11640" spans="1:7" s="229" customFormat="1" ht="24" customHeight="1" x14ac:dyDescent="0.2">
      <c r="A11640" s="224" t="str">
        <f t="shared" si="3491"/>
        <v/>
      </c>
      <c r="B11640" s="222" t="str">
        <f t="shared" si="3492"/>
        <v/>
      </c>
      <c r="C11640" s="223"/>
      <c r="D11640" s="224" t="str">
        <f t="shared" si="3493"/>
        <v/>
      </c>
      <c r="E11640" s="225"/>
      <c r="F11640" s="226">
        <f t="shared" si="3494"/>
        <v>0</v>
      </c>
      <c r="G11640" s="286">
        <f t="shared" si="3495"/>
        <v>0</v>
      </c>
    </row>
    <row r="11641" spans="1:7" s="229" customFormat="1" ht="24" customHeight="1" x14ac:dyDescent="0.2">
      <c r="A11641" s="224" t="str">
        <f t="shared" si="3491"/>
        <v/>
      </c>
      <c r="B11641" s="222" t="str">
        <f t="shared" si="3492"/>
        <v/>
      </c>
      <c r="C11641" s="223"/>
      <c r="D11641" s="224" t="str">
        <f t="shared" si="3493"/>
        <v/>
      </c>
      <c r="E11641" s="225"/>
      <c r="F11641" s="226">
        <f t="shared" si="3494"/>
        <v>0</v>
      </c>
      <c r="G11641" s="286">
        <f t="shared" si="3495"/>
        <v>0</v>
      </c>
    </row>
    <row r="11642" spans="1:7" s="229" customFormat="1" ht="24" customHeight="1" x14ac:dyDescent="0.2">
      <c r="A11642" s="224" t="str">
        <f t="shared" si="3491"/>
        <v/>
      </c>
      <c r="B11642" s="222" t="str">
        <f t="shared" si="3492"/>
        <v/>
      </c>
      <c r="C11642" s="223"/>
      <c r="D11642" s="224" t="str">
        <f t="shared" si="3493"/>
        <v/>
      </c>
      <c r="E11642" s="225"/>
      <c r="F11642" s="226">
        <f t="shared" si="3494"/>
        <v>0</v>
      </c>
      <c r="G11642" s="286">
        <f t="shared" si="3495"/>
        <v>0</v>
      </c>
    </row>
    <row r="11643" spans="1:7" s="229" customFormat="1" ht="24" customHeight="1" x14ac:dyDescent="0.2">
      <c r="A11643" s="224" t="str">
        <f t="shared" si="3491"/>
        <v/>
      </c>
      <c r="B11643" s="222" t="str">
        <f t="shared" si="3492"/>
        <v/>
      </c>
      <c r="C11643" s="223"/>
      <c r="D11643" s="224" t="str">
        <f t="shared" si="3493"/>
        <v/>
      </c>
      <c r="E11643" s="225"/>
      <c r="F11643" s="226">
        <f t="shared" si="3494"/>
        <v>0</v>
      </c>
      <c r="G11643" s="286">
        <f t="shared" si="3495"/>
        <v>0</v>
      </c>
    </row>
    <row r="11644" spans="1:7" s="229" customFormat="1" ht="24" customHeight="1" x14ac:dyDescent="0.2">
      <c r="A11644" s="224" t="str">
        <f t="shared" si="3491"/>
        <v/>
      </c>
      <c r="B11644" s="222" t="str">
        <f t="shared" si="3492"/>
        <v/>
      </c>
      <c r="C11644" s="223"/>
      <c r="D11644" s="224" t="str">
        <f t="shared" si="3493"/>
        <v/>
      </c>
      <c r="E11644" s="225"/>
      <c r="F11644" s="226">
        <f t="shared" si="3494"/>
        <v>0</v>
      </c>
      <c r="G11644" s="286">
        <f t="shared" si="3495"/>
        <v>0</v>
      </c>
    </row>
    <row r="11645" spans="1:7" s="229" customFormat="1" ht="24" customHeight="1" x14ac:dyDescent="0.2">
      <c r="A11645" s="224" t="str">
        <f t="shared" si="3491"/>
        <v/>
      </c>
      <c r="B11645" s="222" t="str">
        <f t="shared" si="3492"/>
        <v/>
      </c>
      <c r="C11645" s="223"/>
      <c r="D11645" s="224" t="str">
        <f t="shared" si="3493"/>
        <v/>
      </c>
      <c r="E11645" s="225"/>
      <c r="F11645" s="226">
        <f t="shared" si="3494"/>
        <v>0</v>
      </c>
      <c r="G11645" s="286">
        <f t="shared" si="3495"/>
        <v>0</v>
      </c>
    </row>
    <row r="11646" spans="1:7" s="229" customFormat="1" ht="24" customHeight="1" x14ac:dyDescent="0.2">
      <c r="A11646" s="224" t="str">
        <f t="shared" si="3491"/>
        <v/>
      </c>
      <c r="B11646" s="222" t="str">
        <f t="shared" si="3492"/>
        <v/>
      </c>
      <c r="C11646" s="223"/>
      <c r="D11646" s="224" t="str">
        <f t="shared" si="3493"/>
        <v/>
      </c>
      <c r="E11646" s="225"/>
      <c r="F11646" s="226">
        <f t="shared" si="3494"/>
        <v>0</v>
      </c>
      <c r="G11646" s="286">
        <f t="shared" si="3495"/>
        <v>0</v>
      </c>
    </row>
    <row r="11647" spans="1:7" ht="24" customHeight="1" x14ac:dyDescent="0.2">
      <c r="A11647" s="290"/>
      <c r="B11647" s="97"/>
      <c r="D11647" s="97"/>
      <c r="E11647" s="98"/>
      <c r="F11647" s="273" t="s">
        <v>33</v>
      </c>
      <c r="G11647" s="288">
        <f>SUBTOTAL(9,G11638:G11646)</f>
        <v>0</v>
      </c>
    </row>
    <row r="11648" spans="1:7" ht="24" customHeight="1" x14ac:dyDescent="0.2">
      <c r="A11648" s="291"/>
      <c r="B11648" s="97"/>
      <c r="D11648" s="97"/>
      <c r="E11648" s="98"/>
      <c r="G11648" s="289"/>
    </row>
    <row r="11649" spans="1:123" ht="24" customHeight="1" x14ac:dyDescent="0.2">
      <c r="A11649" s="292" t="str">
        <f>B11607</f>
        <v/>
      </c>
      <c r="B11649" s="293" t="str">
        <f>C11607</f>
        <v/>
      </c>
      <c r="C11649" s="104"/>
      <c r="D11649" s="104" t="s">
        <v>34</v>
      </c>
      <c r="E11649" s="105"/>
      <c r="F11649" s="295" t="s">
        <v>35</v>
      </c>
      <c r="G11649" s="294">
        <f>SUBTOTAL(9,G11612:G11648)</f>
        <v>0</v>
      </c>
    </row>
    <row r="11651" spans="1:123" ht="24" customHeight="1" x14ac:dyDescent="0.2">
      <c r="A11651" s="274" t="s">
        <v>37</v>
      </c>
      <c r="B11651" s="275"/>
      <c r="C11651" s="275"/>
      <c r="D11651" s="275"/>
      <c r="E11651" s="275"/>
      <c r="F11651" s="275"/>
      <c r="G11651" s="276"/>
    </row>
    <row r="11652" spans="1:123" ht="24" customHeight="1" x14ac:dyDescent="0.2">
      <c r="A11652" s="277" t="s">
        <v>602</v>
      </c>
      <c r="B11652" s="93" t="str">
        <f>Comitente</f>
        <v>DIRECCION PROVINCIAL DE ESPACIOS VERDES</v>
      </c>
      <c r="C11652" s="89"/>
      <c r="D11652" s="94"/>
      <c r="E11652" s="94"/>
      <c r="F11652" s="95"/>
      <c r="G11652" s="278"/>
    </row>
    <row r="11653" spans="1:123" ht="24" customHeight="1" x14ac:dyDescent="0.2">
      <c r="A11653" s="277" t="s">
        <v>603</v>
      </c>
      <c r="B11653" s="93">
        <f>Contratista</f>
        <v>0</v>
      </c>
      <c r="C11653" s="90"/>
      <c r="D11653" s="90"/>
      <c r="E11653" s="90"/>
      <c r="F11653" s="96"/>
      <c r="G11653" s="279"/>
    </row>
    <row r="11654" spans="1:123" ht="24" customHeight="1" x14ac:dyDescent="0.2">
      <c r="A11654" s="277" t="s">
        <v>24</v>
      </c>
      <c r="B11654" s="93" t="str">
        <f>Obra</f>
        <v>EXTRACCION DE MANGRULLO EXISTENTE, PROVISION DE NUEVO MANGRULLO Y REFUNCIONALIZACION DE JUEGOS DE NIÑOS EN PARQUE DE MAYO</v>
      </c>
      <c r="C11654" s="90"/>
      <c r="D11654" s="90"/>
      <c r="E11654" s="90"/>
      <c r="F11654" s="96" t="s">
        <v>38</v>
      </c>
      <c r="G11654" s="280">
        <f>Fecha_Base</f>
        <v>44865</v>
      </c>
    </row>
    <row r="11655" spans="1:123" ht="24" customHeight="1" x14ac:dyDescent="0.2">
      <c r="A11655" s="281" t="s">
        <v>601</v>
      </c>
      <c r="B11655" s="91" t="str">
        <f>Ubicación</f>
        <v>CAPITAL</v>
      </c>
      <c r="C11655" s="91"/>
      <c r="D11655" s="97"/>
      <c r="E11655" s="98"/>
      <c r="G11655" s="282"/>
    </row>
    <row r="11656" spans="1:123" ht="24" customHeight="1" x14ac:dyDescent="0.2">
      <c r="A11656" s="281" t="s">
        <v>39</v>
      </c>
      <c r="B11656" s="100" t="str">
        <f>IFERROR(VALUE(LEFT(B11657,FIND(".",B11657)-1)),"")</f>
        <v/>
      </c>
      <c r="C11656" s="92" t="str">
        <f>IFERROR(VLOOKUP(B11656,Tabla_CyP,2,FALSE),"")</f>
        <v/>
      </c>
      <c r="E11656" s="98"/>
      <c r="G11656" s="282"/>
    </row>
    <row r="11657" spans="1:123" ht="24" customHeight="1" x14ac:dyDescent="0.2">
      <c r="A11657" s="281" t="s">
        <v>25</v>
      </c>
      <c r="B11657" s="101" t="str">
        <f>IFERROR(VLOOKUP(COUNTIF($A$1:A11657,"ANALISIS DE PRECIOS"),Tabla_NumeroItem,2,FALSE),"")</f>
        <v/>
      </c>
      <c r="C11657" s="92" t="str">
        <f>IFERROR(VLOOKUP(B11657,Tabla_CyP,2,FALSE),"")</f>
        <v/>
      </c>
      <c r="D11657" s="97"/>
      <c r="E11657" s="98"/>
      <c r="F11657" s="96" t="s">
        <v>26</v>
      </c>
      <c r="G11657" s="283" t="str">
        <f>IFERROR(VLOOKUP(B11657,Tabla_CyP,4,FALSE),"")</f>
        <v/>
      </c>
    </row>
    <row r="11658" spans="1:123" ht="24" customHeight="1" x14ac:dyDescent="0.2">
      <c r="A11658" s="281"/>
      <c r="B11658" s="91"/>
      <c r="D11658" s="97"/>
      <c r="E11658" s="98"/>
      <c r="G11658" s="282"/>
    </row>
    <row r="11659" spans="1:123" ht="24" customHeight="1" x14ac:dyDescent="0.2">
      <c r="A11659" s="334" t="s">
        <v>507</v>
      </c>
      <c r="B11659" s="335"/>
      <c r="C11659" s="336" t="s">
        <v>0</v>
      </c>
      <c r="D11659" s="336" t="s">
        <v>27</v>
      </c>
      <c r="E11659" s="338" t="s">
        <v>28</v>
      </c>
      <c r="F11659" s="340" t="s">
        <v>29</v>
      </c>
      <c r="G11659" s="340" t="s">
        <v>30</v>
      </c>
    </row>
    <row r="11660" spans="1:123" s="97" customFormat="1" ht="24" customHeight="1" x14ac:dyDescent="0.2">
      <c r="A11660" s="102" t="s">
        <v>508</v>
      </c>
      <c r="B11660" s="102" t="s">
        <v>509</v>
      </c>
      <c r="C11660" s="337"/>
      <c r="D11660" s="337"/>
      <c r="E11660" s="339"/>
      <c r="F11660" s="341"/>
      <c r="G11660" s="341"/>
      <c r="H11660" s="230"/>
      <c r="I11660" s="230"/>
      <c r="J11660" s="230"/>
      <c r="K11660" s="230"/>
      <c r="L11660" s="230"/>
      <c r="M11660" s="230"/>
      <c r="N11660" s="230"/>
      <c r="O11660" s="230"/>
      <c r="P11660" s="230"/>
      <c r="Q11660" s="230"/>
      <c r="R11660" s="230"/>
      <c r="S11660" s="230"/>
      <c r="T11660" s="230"/>
      <c r="U11660" s="230"/>
      <c r="V11660" s="230"/>
      <c r="W11660" s="230"/>
      <c r="X11660" s="230"/>
      <c r="Y11660" s="230"/>
      <c r="Z11660" s="230"/>
      <c r="AA11660" s="230"/>
      <c r="AB11660" s="230"/>
      <c r="AC11660" s="230"/>
      <c r="AD11660" s="230"/>
      <c r="AE11660" s="230"/>
      <c r="AF11660" s="230"/>
      <c r="AG11660" s="230"/>
      <c r="AH11660" s="230"/>
      <c r="AI11660" s="230"/>
      <c r="AJ11660" s="230"/>
      <c r="AK11660" s="230"/>
      <c r="AL11660" s="230"/>
      <c r="AM11660" s="230"/>
      <c r="AN11660" s="230"/>
      <c r="AO11660" s="230"/>
      <c r="AP11660" s="230"/>
      <c r="AQ11660" s="230"/>
      <c r="AR11660" s="230"/>
      <c r="AS11660" s="230"/>
      <c r="AT11660" s="230"/>
      <c r="AU11660" s="230"/>
      <c r="AV11660" s="230"/>
      <c r="AW11660" s="230"/>
      <c r="AX11660" s="230"/>
      <c r="AY11660" s="230"/>
      <c r="AZ11660" s="230"/>
      <c r="BA11660" s="230"/>
      <c r="BB11660" s="230"/>
      <c r="BC11660" s="230"/>
      <c r="BD11660" s="230"/>
      <c r="BE11660" s="230"/>
      <c r="BF11660" s="230"/>
      <c r="BG11660" s="230"/>
      <c r="BH11660" s="230"/>
      <c r="BI11660" s="230"/>
      <c r="BJ11660" s="230"/>
      <c r="BK11660" s="230"/>
      <c r="BL11660" s="230"/>
      <c r="BM11660" s="230"/>
      <c r="BN11660" s="230"/>
      <c r="BO11660" s="230"/>
      <c r="BP11660" s="230"/>
      <c r="BQ11660" s="230"/>
      <c r="BR11660" s="230"/>
      <c r="BS11660" s="230"/>
      <c r="BT11660" s="230"/>
      <c r="BU11660" s="230"/>
      <c r="BV11660" s="230"/>
      <c r="BW11660" s="230"/>
      <c r="BX11660" s="230"/>
      <c r="BY11660" s="230"/>
      <c r="BZ11660" s="230"/>
      <c r="CA11660" s="230"/>
      <c r="CB11660" s="230"/>
      <c r="CC11660" s="230"/>
      <c r="CD11660" s="230"/>
      <c r="CE11660" s="230"/>
      <c r="CF11660" s="230"/>
      <c r="CG11660" s="230"/>
      <c r="CH11660" s="230"/>
      <c r="CI11660" s="230"/>
      <c r="CJ11660" s="230"/>
      <c r="CK11660" s="230"/>
      <c r="CL11660" s="230"/>
      <c r="CM11660" s="230"/>
      <c r="CN11660" s="230"/>
      <c r="CO11660" s="230"/>
      <c r="CP11660" s="230"/>
      <c r="CQ11660" s="230"/>
      <c r="CR11660" s="230"/>
      <c r="CS11660" s="230"/>
      <c r="CT11660" s="230"/>
      <c r="CU11660" s="230"/>
      <c r="CV11660" s="230"/>
      <c r="CW11660" s="230"/>
      <c r="CX11660" s="230"/>
      <c r="CY11660" s="230"/>
      <c r="CZ11660" s="230"/>
      <c r="DA11660" s="230"/>
      <c r="DB11660" s="230"/>
      <c r="DC11660" s="230"/>
      <c r="DD11660" s="230"/>
      <c r="DE11660" s="230"/>
      <c r="DF11660" s="230"/>
      <c r="DG11660" s="230"/>
      <c r="DH11660" s="230"/>
      <c r="DI11660" s="230"/>
      <c r="DJ11660" s="230"/>
      <c r="DK11660" s="230"/>
      <c r="DL11660" s="230"/>
      <c r="DM11660" s="230"/>
      <c r="DN11660" s="230"/>
      <c r="DO11660" s="230"/>
      <c r="DP11660" s="230"/>
      <c r="DQ11660" s="230"/>
      <c r="DR11660" s="230"/>
      <c r="DS11660" s="230"/>
    </row>
    <row r="11661" spans="1:123" ht="24" customHeight="1" x14ac:dyDescent="0.2">
      <c r="A11661" s="284"/>
      <c r="B11661" s="103"/>
      <c r="C11661" s="143" t="s">
        <v>604</v>
      </c>
      <c r="D11661" s="104"/>
      <c r="E11661" s="105"/>
      <c r="F11661" s="106"/>
      <c r="G11661" s="285"/>
    </row>
    <row r="11662" spans="1:123" s="229" customFormat="1" ht="24" customHeight="1" x14ac:dyDescent="0.2">
      <c r="A11662" s="224" t="str">
        <f t="shared" ref="A11662:A11675" si="3496">IFERROR(VLOOKUP(C11662,Tabla_Insumos,4,FALSE),"")</f>
        <v/>
      </c>
      <c r="B11662" s="222" t="str">
        <f>IFERROR(VLOOKUP(C11662,Tabla_Insumos,5,FALSE),"")</f>
        <v/>
      </c>
      <c r="C11662" s="223"/>
      <c r="D11662" s="224" t="str">
        <f t="shared" ref="D11662:D11675" si="3497">IFERROR(VLOOKUP(C11662,Tabla_Insumos,2,FALSE),"")</f>
        <v/>
      </c>
      <c r="E11662" s="225"/>
      <c r="F11662" s="226">
        <f t="shared" ref="F11662:F11675" si="3498">IFERROR(VLOOKUP(C11662,Tabla_Insumos,3,FALSE),0)</f>
        <v>0</v>
      </c>
      <c r="G11662" s="286">
        <f>ROUND(E11662*F11662,2)</f>
        <v>0</v>
      </c>
    </row>
    <row r="11663" spans="1:123" s="229" customFormat="1" ht="24" customHeight="1" x14ac:dyDescent="0.2">
      <c r="A11663" s="224" t="str">
        <f t="shared" si="3496"/>
        <v/>
      </c>
      <c r="B11663" s="222" t="str">
        <f t="shared" ref="B11663:B11675" si="3499">IFERROR(VLOOKUP(C11663,Tabla_Insumos,5,FALSE),"")</f>
        <v/>
      </c>
      <c r="C11663" s="223"/>
      <c r="D11663" s="224" t="str">
        <f t="shared" si="3497"/>
        <v/>
      </c>
      <c r="E11663" s="225"/>
      <c r="F11663" s="226">
        <f t="shared" si="3498"/>
        <v>0</v>
      </c>
      <c r="G11663" s="286">
        <f t="shared" ref="G11663:G11675" si="3500">ROUND(E11663*F11663,2)</f>
        <v>0</v>
      </c>
    </row>
    <row r="11664" spans="1:123" s="229" customFormat="1" ht="24" customHeight="1" x14ac:dyDescent="0.2">
      <c r="A11664" s="224" t="str">
        <f t="shared" si="3496"/>
        <v/>
      </c>
      <c r="B11664" s="222" t="str">
        <f t="shared" si="3499"/>
        <v/>
      </c>
      <c r="C11664" s="223"/>
      <c r="D11664" s="224" t="str">
        <f t="shared" si="3497"/>
        <v/>
      </c>
      <c r="E11664" s="225"/>
      <c r="F11664" s="226">
        <f t="shared" si="3498"/>
        <v>0</v>
      </c>
      <c r="G11664" s="286">
        <f t="shared" si="3500"/>
        <v>0</v>
      </c>
    </row>
    <row r="11665" spans="1:7" s="229" customFormat="1" ht="24" customHeight="1" x14ac:dyDescent="0.2">
      <c r="A11665" s="224" t="str">
        <f t="shared" si="3496"/>
        <v/>
      </c>
      <c r="B11665" s="222" t="str">
        <f t="shared" si="3499"/>
        <v/>
      </c>
      <c r="C11665" s="223"/>
      <c r="D11665" s="224" t="str">
        <f t="shared" si="3497"/>
        <v/>
      </c>
      <c r="E11665" s="225"/>
      <c r="F11665" s="226">
        <f t="shared" si="3498"/>
        <v>0</v>
      </c>
      <c r="G11665" s="286">
        <f t="shared" si="3500"/>
        <v>0</v>
      </c>
    </row>
    <row r="11666" spans="1:7" s="229" customFormat="1" ht="24" customHeight="1" x14ac:dyDescent="0.2">
      <c r="A11666" s="224" t="str">
        <f t="shared" si="3496"/>
        <v/>
      </c>
      <c r="B11666" s="222" t="str">
        <f t="shared" si="3499"/>
        <v/>
      </c>
      <c r="C11666" s="223"/>
      <c r="D11666" s="224" t="str">
        <f t="shared" si="3497"/>
        <v/>
      </c>
      <c r="E11666" s="225"/>
      <c r="F11666" s="226">
        <f t="shared" si="3498"/>
        <v>0</v>
      </c>
      <c r="G11666" s="286">
        <f t="shared" si="3500"/>
        <v>0</v>
      </c>
    </row>
    <row r="11667" spans="1:7" s="229" customFormat="1" ht="24" customHeight="1" x14ac:dyDescent="0.2">
      <c r="A11667" s="224" t="str">
        <f t="shared" si="3496"/>
        <v/>
      </c>
      <c r="B11667" s="222" t="str">
        <f t="shared" si="3499"/>
        <v/>
      </c>
      <c r="C11667" s="223"/>
      <c r="D11667" s="224" t="str">
        <f t="shared" si="3497"/>
        <v/>
      </c>
      <c r="E11667" s="225"/>
      <c r="F11667" s="226">
        <f t="shared" si="3498"/>
        <v>0</v>
      </c>
      <c r="G11667" s="286">
        <f t="shared" si="3500"/>
        <v>0</v>
      </c>
    </row>
    <row r="11668" spans="1:7" s="229" customFormat="1" ht="24" customHeight="1" x14ac:dyDescent="0.2">
      <c r="A11668" s="224" t="str">
        <f t="shared" si="3496"/>
        <v/>
      </c>
      <c r="B11668" s="222" t="str">
        <f t="shared" si="3499"/>
        <v/>
      </c>
      <c r="C11668" s="223"/>
      <c r="D11668" s="224" t="str">
        <f t="shared" si="3497"/>
        <v/>
      </c>
      <c r="E11668" s="225"/>
      <c r="F11668" s="226">
        <f t="shared" si="3498"/>
        <v>0</v>
      </c>
      <c r="G11668" s="286">
        <f t="shared" si="3500"/>
        <v>0</v>
      </c>
    </row>
    <row r="11669" spans="1:7" s="229" customFormat="1" ht="24" customHeight="1" x14ac:dyDescent="0.2">
      <c r="A11669" s="224" t="str">
        <f t="shared" si="3496"/>
        <v/>
      </c>
      <c r="B11669" s="222" t="str">
        <f t="shared" si="3499"/>
        <v/>
      </c>
      <c r="C11669" s="223"/>
      <c r="D11669" s="224" t="str">
        <f t="shared" si="3497"/>
        <v/>
      </c>
      <c r="E11669" s="225"/>
      <c r="F11669" s="226">
        <f t="shared" si="3498"/>
        <v>0</v>
      </c>
      <c r="G11669" s="286">
        <f t="shared" si="3500"/>
        <v>0</v>
      </c>
    </row>
    <row r="11670" spans="1:7" s="229" customFormat="1" ht="24" customHeight="1" x14ac:dyDescent="0.2">
      <c r="A11670" s="224" t="str">
        <f t="shared" si="3496"/>
        <v/>
      </c>
      <c r="B11670" s="222" t="str">
        <f t="shared" si="3499"/>
        <v/>
      </c>
      <c r="C11670" s="223"/>
      <c r="D11670" s="224" t="str">
        <f t="shared" si="3497"/>
        <v/>
      </c>
      <c r="E11670" s="225"/>
      <c r="F11670" s="226">
        <f t="shared" si="3498"/>
        <v>0</v>
      </c>
      <c r="G11670" s="286">
        <f t="shared" si="3500"/>
        <v>0</v>
      </c>
    </row>
    <row r="11671" spans="1:7" s="229" customFormat="1" ht="24" customHeight="1" x14ac:dyDescent="0.2">
      <c r="A11671" s="224" t="str">
        <f t="shared" si="3496"/>
        <v/>
      </c>
      <c r="B11671" s="222" t="str">
        <f t="shared" si="3499"/>
        <v/>
      </c>
      <c r="C11671" s="223"/>
      <c r="D11671" s="224" t="str">
        <f t="shared" si="3497"/>
        <v/>
      </c>
      <c r="E11671" s="225"/>
      <c r="F11671" s="226">
        <f t="shared" si="3498"/>
        <v>0</v>
      </c>
      <c r="G11671" s="286">
        <f t="shared" si="3500"/>
        <v>0</v>
      </c>
    </row>
    <row r="11672" spans="1:7" s="229" customFormat="1" ht="24" customHeight="1" x14ac:dyDescent="0.2">
      <c r="A11672" s="224" t="str">
        <f t="shared" si="3496"/>
        <v/>
      </c>
      <c r="B11672" s="222" t="str">
        <f t="shared" si="3499"/>
        <v/>
      </c>
      <c r="C11672" s="223"/>
      <c r="D11672" s="224" t="str">
        <f t="shared" si="3497"/>
        <v/>
      </c>
      <c r="E11672" s="225"/>
      <c r="F11672" s="226">
        <f t="shared" si="3498"/>
        <v>0</v>
      </c>
      <c r="G11672" s="286">
        <f t="shared" si="3500"/>
        <v>0</v>
      </c>
    </row>
    <row r="11673" spans="1:7" s="229" customFormat="1" ht="24" customHeight="1" x14ac:dyDescent="0.2">
      <c r="A11673" s="224" t="str">
        <f t="shared" si="3496"/>
        <v/>
      </c>
      <c r="B11673" s="222" t="str">
        <f t="shared" si="3499"/>
        <v/>
      </c>
      <c r="C11673" s="223"/>
      <c r="D11673" s="224" t="str">
        <f t="shared" si="3497"/>
        <v/>
      </c>
      <c r="E11673" s="225"/>
      <c r="F11673" s="226">
        <f t="shared" si="3498"/>
        <v>0</v>
      </c>
      <c r="G11673" s="286">
        <f t="shared" si="3500"/>
        <v>0</v>
      </c>
    </row>
    <row r="11674" spans="1:7" s="229" customFormat="1" ht="24" customHeight="1" x14ac:dyDescent="0.2">
      <c r="A11674" s="224" t="str">
        <f t="shared" si="3496"/>
        <v/>
      </c>
      <c r="B11674" s="222" t="str">
        <f t="shared" si="3499"/>
        <v/>
      </c>
      <c r="C11674" s="223"/>
      <c r="D11674" s="224" t="str">
        <f t="shared" si="3497"/>
        <v/>
      </c>
      <c r="E11674" s="225"/>
      <c r="F11674" s="226">
        <f t="shared" si="3498"/>
        <v>0</v>
      </c>
      <c r="G11674" s="286">
        <f t="shared" si="3500"/>
        <v>0</v>
      </c>
    </row>
    <row r="11675" spans="1:7" s="229" customFormat="1" ht="24" customHeight="1" x14ac:dyDescent="0.2">
      <c r="A11675" s="224" t="str">
        <f t="shared" si="3496"/>
        <v/>
      </c>
      <c r="B11675" s="222" t="str">
        <f t="shared" si="3499"/>
        <v/>
      </c>
      <c r="C11675" s="223"/>
      <c r="D11675" s="224" t="str">
        <f t="shared" si="3497"/>
        <v/>
      </c>
      <c r="E11675" s="225"/>
      <c r="F11675" s="227">
        <f t="shared" si="3498"/>
        <v>0</v>
      </c>
      <c r="G11675" s="286">
        <f t="shared" si="3500"/>
        <v>0</v>
      </c>
    </row>
    <row r="11676" spans="1:7" ht="24" customHeight="1" x14ac:dyDescent="0.2">
      <c r="A11676" s="287"/>
      <c r="D11676" s="97"/>
      <c r="E11676" s="98"/>
      <c r="F11676" s="273" t="s">
        <v>31</v>
      </c>
      <c r="G11676" s="288">
        <f>SUBTOTAL(9,G11662:G11675)</f>
        <v>0</v>
      </c>
    </row>
    <row r="11677" spans="1:7" ht="24" customHeight="1" x14ac:dyDescent="0.2">
      <c r="A11677" s="287"/>
      <c r="C11677" s="107" t="s">
        <v>605</v>
      </c>
      <c r="D11677" s="97"/>
      <c r="E11677" s="98"/>
      <c r="G11677" s="289"/>
    </row>
    <row r="11678" spans="1:7" s="229" customFormat="1" ht="24" customHeight="1" x14ac:dyDescent="0.2">
      <c r="A11678" s="224" t="str">
        <f t="shared" ref="A11678:A11685" si="3501">IFERROR(VLOOKUP(C11678,Tabla_Insumos,4,FALSE),"")</f>
        <v/>
      </c>
      <c r="B11678" s="222">
        <f t="shared" ref="B11678:B11685" si="3502">IFERROR(VLOOKUP(A11678,Tabla_Indices,5,FALSE),"")</f>
        <v>0</v>
      </c>
      <c r="C11678" s="223"/>
      <c r="D11678" s="224" t="str">
        <f t="shared" ref="D11678:D11685" si="3503">IFERROR(VLOOKUP(C11678,Tabla_Insumos,2,FALSE),"")</f>
        <v/>
      </c>
      <c r="E11678" s="225"/>
      <c r="F11678" s="228">
        <f t="shared" ref="F11678:F11685" si="3504">IFERROR(VLOOKUP(C11678,Tabla_Insumos,3,FALSE),0)</f>
        <v>0</v>
      </c>
      <c r="G11678" s="286">
        <f>ROUND(E11678*F11678,2)</f>
        <v>0</v>
      </c>
    </row>
    <row r="11679" spans="1:7" s="229" customFormat="1" ht="24" customHeight="1" x14ac:dyDescent="0.2">
      <c r="A11679" s="224" t="str">
        <f t="shared" si="3501"/>
        <v/>
      </c>
      <c r="B11679" s="222">
        <f t="shared" si="3502"/>
        <v>0</v>
      </c>
      <c r="C11679" s="223"/>
      <c r="D11679" s="224" t="str">
        <f t="shared" si="3503"/>
        <v/>
      </c>
      <c r="E11679" s="225"/>
      <c r="F11679" s="228">
        <f t="shared" si="3504"/>
        <v>0</v>
      </c>
      <c r="G11679" s="286">
        <f>ROUND(E11679*F11679,2)</f>
        <v>0</v>
      </c>
    </row>
    <row r="11680" spans="1:7" s="229" customFormat="1" ht="24" customHeight="1" x14ac:dyDescent="0.2">
      <c r="A11680" s="224" t="str">
        <f t="shared" si="3501"/>
        <v/>
      </c>
      <c r="B11680" s="222">
        <f t="shared" si="3502"/>
        <v>0</v>
      </c>
      <c r="C11680" s="223"/>
      <c r="D11680" s="224" t="str">
        <f t="shared" si="3503"/>
        <v/>
      </c>
      <c r="E11680" s="225"/>
      <c r="F11680" s="228">
        <f t="shared" si="3504"/>
        <v>0</v>
      </c>
      <c r="G11680" s="286">
        <f t="shared" ref="G11680:G11685" si="3505">ROUND(E11680*F11680,2)</f>
        <v>0</v>
      </c>
    </row>
    <row r="11681" spans="1:7" s="229" customFormat="1" ht="24" customHeight="1" x14ac:dyDescent="0.2">
      <c r="A11681" s="224" t="str">
        <f t="shared" si="3501"/>
        <v/>
      </c>
      <c r="B11681" s="222">
        <f t="shared" si="3502"/>
        <v>0</v>
      </c>
      <c r="C11681" s="223"/>
      <c r="D11681" s="224" t="str">
        <f t="shared" si="3503"/>
        <v/>
      </c>
      <c r="E11681" s="225"/>
      <c r="F11681" s="228">
        <f t="shared" si="3504"/>
        <v>0</v>
      </c>
      <c r="G11681" s="286">
        <f t="shared" si="3505"/>
        <v>0</v>
      </c>
    </row>
    <row r="11682" spans="1:7" s="229" customFormat="1" ht="24" customHeight="1" x14ac:dyDescent="0.2">
      <c r="A11682" s="224" t="str">
        <f t="shared" si="3501"/>
        <v/>
      </c>
      <c r="B11682" s="222">
        <f t="shared" si="3502"/>
        <v>0</v>
      </c>
      <c r="C11682" s="223"/>
      <c r="D11682" s="224" t="str">
        <f t="shared" si="3503"/>
        <v/>
      </c>
      <c r="E11682" s="225"/>
      <c r="F11682" s="226">
        <f t="shared" si="3504"/>
        <v>0</v>
      </c>
      <c r="G11682" s="286">
        <f t="shared" si="3505"/>
        <v>0</v>
      </c>
    </row>
    <row r="11683" spans="1:7" s="229" customFormat="1" ht="24" customHeight="1" x14ac:dyDescent="0.2">
      <c r="A11683" s="224" t="str">
        <f t="shared" si="3501"/>
        <v/>
      </c>
      <c r="B11683" s="222">
        <f t="shared" si="3502"/>
        <v>0</v>
      </c>
      <c r="C11683" s="223"/>
      <c r="D11683" s="224" t="str">
        <f t="shared" si="3503"/>
        <v/>
      </c>
      <c r="E11683" s="225"/>
      <c r="F11683" s="226">
        <f t="shared" si="3504"/>
        <v>0</v>
      </c>
      <c r="G11683" s="286">
        <f t="shared" si="3505"/>
        <v>0</v>
      </c>
    </row>
    <row r="11684" spans="1:7" s="229" customFormat="1" ht="24" customHeight="1" x14ac:dyDescent="0.2">
      <c r="A11684" s="224" t="str">
        <f t="shared" si="3501"/>
        <v/>
      </c>
      <c r="B11684" s="222">
        <f t="shared" si="3502"/>
        <v>0</v>
      </c>
      <c r="C11684" s="223"/>
      <c r="D11684" s="224" t="str">
        <f t="shared" si="3503"/>
        <v/>
      </c>
      <c r="E11684" s="225"/>
      <c r="F11684" s="226">
        <f t="shared" si="3504"/>
        <v>0</v>
      </c>
      <c r="G11684" s="286">
        <f t="shared" si="3505"/>
        <v>0</v>
      </c>
    </row>
    <row r="11685" spans="1:7" s="229" customFormat="1" ht="24" customHeight="1" x14ac:dyDescent="0.2">
      <c r="A11685" s="224" t="str">
        <f t="shared" si="3501"/>
        <v/>
      </c>
      <c r="B11685" s="222">
        <f t="shared" si="3502"/>
        <v>0</v>
      </c>
      <c r="C11685" s="223"/>
      <c r="D11685" s="224" t="str">
        <f t="shared" si="3503"/>
        <v/>
      </c>
      <c r="E11685" s="225"/>
      <c r="F11685" s="226">
        <f t="shared" si="3504"/>
        <v>0</v>
      </c>
      <c r="G11685" s="286">
        <f t="shared" si="3505"/>
        <v>0</v>
      </c>
    </row>
    <row r="11686" spans="1:7" ht="24" customHeight="1" x14ac:dyDescent="0.2">
      <c r="A11686" s="287"/>
      <c r="D11686" s="97"/>
      <c r="E11686" s="98"/>
      <c r="F11686" s="273" t="s">
        <v>32</v>
      </c>
      <c r="G11686" s="288">
        <f>SUBTOTAL(9,G11678:G11685)</f>
        <v>0</v>
      </c>
    </row>
    <row r="11687" spans="1:7" ht="24" customHeight="1" x14ac:dyDescent="0.2">
      <c r="A11687" s="287"/>
      <c r="C11687" s="107" t="s">
        <v>606</v>
      </c>
      <c r="D11687" s="97"/>
      <c r="E11687" s="98"/>
      <c r="G11687" s="289"/>
    </row>
    <row r="11688" spans="1:7" s="229" customFormat="1" ht="24" customHeight="1" x14ac:dyDescent="0.2">
      <c r="A11688" s="224" t="str">
        <f t="shared" ref="A11688:A11696" si="3506">IFERROR(VLOOKUP(C11688,Tabla_Insumos,4,FALSE),"")</f>
        <v/>
      </c>
      <c r="B11688" s="222" t="str">
        <f t="shared" ref="B11688:B11696" si="3507">IFERROR(VLOOKUP(C11688,Tabla_Insumos,5,FALSE),"")</f>
        <v/>
      </c>
      <c r="C11688" s="223"/>
      <c r="D11688" s="224" t="str">
        <f t="shared" ref="D11688:D11696" si="3508">IFERROR(VLOOKUP(C11688,Tabla_Insumos,2,FALSE),"")</f>
        <v/>
      </c>
      <c r="E11688" s="225"/>
      <c r="F11688" s="226">
        <f t="shared" ref="F11688:F11696" si="3509">IFERROR(VLOOKUP(C11688,Tabla_Insumos,3,FALSE),0)</f>
        <v>0</v>
      </c>
      <c r="G11688" s="286">
        <f t="shared" ref="G11688:G11696" si="3510">ROUND(E11688*F11688,2)</f>
        <v>0</v>
      </c>
    </row>
    <row r="11689" spans="1:7" s="229" customFormat="1" ht="24" customHeight="1" x14ac:dyDescent="0.2">
      <c r="A11689" s="224" t="str">
        <f t="shared" si="3506"/>
        <v/>
      </c>
      <c r="B11689" s="222" t="str">
        <f t="shared" si="3507"/>
        <v/>
      </c>
      <c r="C11689" s="223"/>
      <c r="D11689" s="224" t="str">
        <f t="shared" si="3508"/>
        <v/>
      </c>
      <c r="E11689" s="225"/>
      <c r="F11689" s="226">
        <f t="shared" si="3509"/>
        <v>0</v>
      </c>
      <c r="G11689" s="286">
        <f t="shared" si="3510"/>
        <v>0</v>
      </c>
    </row>
    <row r="11690" spans="1:7" s="229" customFormat="1" ht="24" customHeight="1" x14ac:dyDescent="0.2">
      <c r="A11690" s="224" t="str">
        <f t="shared" si="3506"/>
        <v/>
      </c>
      <c r="B11690" s="222" t="str">
        <f t="shared" si="3507"/>
        <v/>
      </c>
      <c r="C11690" s="223"/>
      <c r="D11690" s="224" t="str">
        <f t="shared" si="3508"/>
        <v/>
      </c>
      <c r="E11690" s="225"/>
      <c r="F11690" s="226">
        <f t="shared" si="3509"/>
        <v>0</v>
      </c>
      <c r="G11690" s="286">
        <f t="shared" si="3510"/>
        <v>0</v>
      </c>
    </row>
    <row r="11691" spans="1:7" s="229" customFormat="1" ht="24" customHeight="1" x14ac:dyDescent="0.2">
      <c r="A11691" s="224" t="str">
        <f t="shared" si="3506"/>
        <v/>
      </c>
      <c r="B11691" s="222" t="str">
        <f t="shared" si="3507"/>
        <v/>
      </c>
      <c r="C11691" s="223"/>
      <c r="D11691" s="224" t="str">
        <f t="shared" si="3508"/>
        <v/>
      </c>
      <c r="E11691" s="225"/>
      <c r="F11691" s="226">
        <f t="shared" si="3509"/>
        <v>0</v>
      </c>
      <c r="G11691" s="286">
        <f t="shared" si="3510"/>
        <v>0</v>
      </c>
    </row>
    <row r="11692" spans="1:7" s="229" customFormat="1" ht="24" customHeight="1" x14ac:dyDescent="0.2">
      <c r="A11692" s="224" t="str">
        <f t="shared" si="3506"/>
        <v/>
      </c>
      <c r="B11692" s="222" t="str">
        <f t="shared" si="3507"/>
        <v/>
      </c>
      <c r="C11692" s="223"/>
      <c r="D11692" s="224" t="str">
        <f t="shared" si="3508"/>
        <v/>
      </c>
      <c r="E11692" s="225"/>
      <c r="F11692" s="226">
        <f t="shared" si="3509"/>
        <v>0</v>
      </c>
      <c r="G11692" s="286">
        <f t="shared" si="3510"/>
        <v>0</v>
      </c>
    </row>
    <row r="11693" spans="1:7" s="229" customFormat="1" ht="24" customHeight="1" x14ac:dyDescent="0.2">
      <c r="A11693" s="224" t="str">
        <f t="shared" si="3506"/>
        <v/>
      </c>
      <c r="B11693" s="222" t="str">
        <f t="shared" si="3507"/>
        <v/>
      </c>
      <c r="C11693" s="223"/>
      <c r="D11693" s="224" t="str">
        <f t="shared" si="3508"/>
        <v/>
      </c>
      <c r="E11693" s="225"/>
      <c r="F11693" s="226">
        <f t="shared" si="3509"/>
        <v>0</v>
      </c>
      <c r="G11693" s="286">
        <f t="shared" si="3510"/>
        <v>0</v>
      </c>
    </row>
    <row r="11694" spans="1:7" s="229" customFormat="1" ht="24" customHeight="1" x14ac:dyDescent="0.2">
      <c r="A11694" s="224" t="str">
        <f t="shared" si="3506"/>
        <v/>
      </c>
      <c r="B11694" s="222" t="str">
        <f t="shared" si="3507"/>
        <v/>
      </c>
      <c r="C11694" s="223"/>
      <c r="D11694" s="224" t="str">
        <f t="shared" si="3508"/>
        <v/>
      </c>
      <c r="E11694" s="225"/>
      <c r="F11694" s="226">
        <f t="shared" si="3509"/>
        <v>0</v>
      </c>
      <c r="G11694" s="286">
        <f t="shared" si="3510"/>
        <v>0</v>
      </c>
    </row>
    <row r="11695" spans="1:7" s="229" customFormat="1" ht="24" customHeight="1" x14ac:dyDescent="0.2">
      <c r="A11695" s="224" t="str">
        <f t="shared" si="3506"/>
        <v/>
      </c>
      <c r="B11695" s="222" t="str">
        <f t="shared" si="3507"/>
        <v/>
      </c>
      <c r="C11695" s="223"/>
      <c r="D11695" s="224" t="str">
        <f t="shared" si="3508"/>
        <v/>
      </c>
      <c r="E11695" s="225"/>
      <c r="F11695" s="226">
        <f t="shared" si="3509"/>
        <v>0</v>
      </c>
      <c r="G11695" s="286">
        <f t="shared" si="3510"/>
        <v>0</v>
      </c>
    </row>
    <row r="11696" spans="1:7" s="229" customFormat="1" ht="24" customHeight="1" x14ac:dyDescent="0.2">
      <c r="A11696" s="224" t="str">
        <f t="shared" si="3506"/>
        <v/>
      </c>
      <c r="B11696" s="222" t="str">
        <f t="shared" si="3507"/>
        <v/>
      </c>
      <c r="C11696" s="223"/>
      <c r="D11696" s="224" t="str">
        <f t="shared" si="3508"/>
        <v/>
      </c>
      <c r="E11696" s="225"/>
      <c r="F11696" s="226">
        <f t="shared" si="3509"/>
        <v>0</v>
      </c>
      <c r="G11696" s="286">
        <f t="shared" si="3510"/>
        <v>0</v>
      </c>
    </row>
    <row r="11697" spans="1:123" ht="24" customHeight="1" x14ac:dyDescent="0.2">
      <c r="A11697" s="290"/>
      <c r="B11697" s="97"/>
      <c r="D11697" s="97"/>
      <c r="E11697" s="98"/>
      <c r="F11697" s="273" t="s">
        <v>33</v>
      </c>
      <c r="G11697" s="288">
        <f>SUBTOTAL(9,G11688:G11696)</f>
        <v>0</v>
      </c>
    </row>
    <row r="11698" spans="1:123" ht="24" customHeight="1" x14ac:dyDescent="0.2">
      <c r="A11698" s="291"/>
      <c r="B11698" s="97"/>
      <c r="D11698" s="97"/>
      <c r="E11698" s="98"/>
      <c r="G11698" s="289"/>
    </row>
    <row r="11699" spans="1:123" ht="24" customHeight="1" x14ac:dyDescent="0.2">
      <c r="A11699" s="292" t="str">
        <f>B11657</f>
        <v/>
      </c>
      <c r="B11699" s="293" t="str">
        <f>C11657</f>
        <v/>
      </c>
      <c r="C11699" s="104"/>
      <c r="D11699" s="104" t="s">
        <v>34</v>
      </c>
      <c r="E11699" s="105"/>
      <c r="F11699" s="295" t="s">
        <v>35</v>
      </c>
      <c r="G11699" s="294">
        <f>SUBTOTAL(9,G11662:G11698)</f>
        <v>0</v>
      </c>
    </row>
    <row r="11701" spans="1:123" ht="24" customHeight="1" x14ac:dyDescent="0.2">
      <c r="A11701" s="274" t="s">
        <v>37</v>
      </c>
      <c r="B11701" s="275"/>
      <c r="C11701" s="275"/>
      <c r="D11701" s="275"/>
      <c r="E11701" s="275"/>
      <c r="F11701" s="275"/>
      <c r="G11701" s="276"/>
    </row>
    <row r="11702" spans="1:123" ht="24" customHeight="1" x14ac:dyDescent="0.2">
      <c r="A11702" s="277" t="s">
        <v>602</v>
      </c>
      <c r="B11702" s="93" t="str">
        <f>Comitente</f>
        <v>DIRECCION PROVINCIAL DE ESPACIOS VERDES</v>
      </c>
      <c r="C11702" s="89"/>
      <c r="D11702" s="94"/>
      <c r="E11702" s="94"/>
      <c r="F11702" s="95"/>
      <c r="G11702" s="278"/>
    </row>
    <row r="11703" spans="1:123" ht="24" customHeight="1" x14ac:dyDescent="0.2">
      <c r="A11703" s="277" t="s">
        <v>603</v>
      </c>
      <c r="B11703" s="93">
        <f>Contratista</f>
        <v>0</v>
      </c>
      <c r="C11703" s="90"/>
      <c r="D11703" s="90"/>
      <c r="E11703" s="90"/>
      <c r="F11703" s="96"/>
      <c r="G11703" s="279"/>
    </row>
    <row r="11704" spans="1:123" ht="24" customHeight="1" x14ac:dyDescent="0.2">
      <c r="A11704" s="277" t="s">
        <v>24</v>
      </c>
      <c r="B11704" s="93" t="str">
        <f>Obra</f>
        <v>EXTRACCION DE MANGRULLO EXISTENTE, PROVISION DE NUEVO MANGRULLO Y REFUNCIONALIZACION DE JUEGOS DE NIÑOS EN PARQUE DE MAYO</v>
      </c>
      <c r="C11704" s="90"/>
      <c r="D11704" s="90"/>
      <c r="E11704" s="90"/>
      <c r="F11704" s="96" t="s">
        <v>38</v>
      </c>
      <c r="G11704" s="280">
        <f>Fecha_Base</f>
        <v>44865</v>
      </c>
    </row>
    <row r="11705" spans="1:123" ht="24" customHeight="1" x14ac:dyDescent="0.2">
      <c r="A11705" s="281" t="s">
        <v>601</v>
      </c>
      <c r="B11705" s="91" t="str">
        <f>Ubicación</f>
        <v>CAPITAL</v>
      </c>
      <c r="C11705" s="91"/>
      <c r="D11705" s="97"/>
      <c r="E11705" s="98"/>
      <c r="G11705" s="282"/>
    </row>
    <row r="11706" spans="1:123" ht="24" customHeight="1" x14ac:dyDescent="0.2">
      <c r="A11706" s="281" t="s">
        <v>39</v>
      </c>
      <c r="B11706" s="100" t="str">
        <f>IFERROR(VALUE(LEFT(B11707,FIND(".",B11707)-1)),"")</f>
        <v/>
      </c>
      <c r="C11706" s="92" t="str">
        <f>IFERROR(VLOOKUP(B11706,Tabla_CyP,2,FALSE),"")</f>
        <v/>
      </c>
      <c r="E11706" s="98"/>
      <c r="G11706" s="282"/>
    </row>
    <row r="11707" spans="1:123" ht="24" customHeight="1" x14ac:dyDescent="0.2">
      <c r="A11707" s="281" t="s">
        <v>25</v>
      </c>
      <c r="B11707" s="101" t="str">
        <f>IFERROR(VLOOKUP(COUNTIF($A$1:A11707,"ANALISIS DE PRECIOS"),Tabla_NumeroItem,2,FALSE),"")</f>
        <v/>
      </c>
      <c r="C11707" s="92" t="str">
        <f>IFERROR(VLOOKUP(B11707,Tabla_CyP,2,FALSE),"")</f>
        <v/>
      </c>
      <c r="D11707" s="97"/>
      <c r="E11707" s="98"/>
      <c r="F11707" s="96" t="s">
        <v>26</v>
      </c>
      <c r="G11707" s="283" t="str">
        <f>IFERROR(VLOOKUP(B11707,Tabla_CyP,4,FALSE),"")</f>
        <v/>
      </c>
    </row>
    <row r="11708" spans="1:123" ht="24" customHeight="1" x14ac:dyDescent="0.2">
      <c r="A11708" s="281"/>
      <c r="B11708" s="91"/>
      <c r="D11708" s="97"/>
      <c r="E11708" s="98"/>
      <c r="G11708" s="282"/>
    </row>
    <row r="11709" spans="1:123" ht="24" customHeight="1" x14ac:dyDescent="0.2">
      <c r="A11709" s="334" t="s">
        <v>507</v>
      </c>
      <c r="B11709" s="335"/>
      <c r="C11709" s="336" t="s">
        <v>0</v>
      </c>
      <c r="D11709" s="336" t="s">
        <v>27</v>
      </c>
      <c r="E11709" s="338" t="s">
        <v>28</v>
      </c>
      <c r="F11709" s="340" t="s">
        <v>29</v>
      </c>
      <c r="G11709" s="340" t="s">
        <v>30</v>
      </c>
    </row>
    <row r="11710" spans="1:123" s="97" customFormat="1" ht="24" customHeight="1" x14ac:dyDescent="0.2">
      <c r="A11710" s="102" t="s">
        <v>508</v>
      </c>
      <c r="B11710" s="102" t="s">
        <v>509</v>
      </c>
      <c r="C11710" s="337"/>
      <c r="D11710" s="337"/>
      <c r="E11710" s="339"/>
      <c r="F11710" s="341"/>
      <c r="G11710" s="341"/>
      <c r="H11710" s="230"/>
      <c r="I11710" s="230"/>
      <c r="J11710" s="230"/>
      <c r="K11710" s="230"/>
      <c r="L11710" s="230"/>
      <c r="M11710" s="230"/>
      <c r="N11710" s="230"/>
      <c r="O11710" s="230"/>
      <c r="P11710" s="230"/>
      <c r="Q11710" s="230"/>
      <c r="R11710" s="230"/>
      <c r="S11710" s="230"/>
      <c r="T11710" s="230"/>
      <c r="U11710" s="230"/>
      <c r="V11710" s="230"/>
      <c r="W11710" s="230"/>
      <c r="X11710" s="230"/>
      <c r="Y11710" s="230"/>
      <c r="Z11710" s="230"/>
      <c r="AA11710" s="230"/>
      <c r="AB11710" s="230"/>
      <c r="AC11710" s="230"/>
      <c r="AD11710" s="230"/>
      <c r="AE11710" s="230"/>
      <c r="AF11710" s="230"/>
      <c r="AG11710" s="230"/>
      <c r="AH11710" s="230"/>
      <c r="AI11710" s="230"/>
      <c r="AJ11710" s="230"/>
      <c r="AK11710" s="230"/>
      <c r="AL11710" s="230"/>
      <c r="AM11710" s="230"/>
      <c r="AN11710" s="230"/>
      <c r="AO11710" s="230"/>
      <c r="AP11710" s="230"/>
      <c r="AQ11710" s="230"/>
      <c r="AR11710" s="230"/>
      <c r="AS11710" s="230"/>
      <c r="AT11710" s="230"/>
      <c r="AU11710" s="230"/>
      <c r="AV11710" s="230"/>
      <c r="AW11710" s="230"/>
      <c r="AX11710" s="230"/>
      <c r="AY11710" s="230"/>
      <c r="AZ11710" s="230"/>
      <c r="BA11710" s="230"/>
      <c r="BB11710" s="230"/>
      <c r="BC11710" s="230"/>
      <c r="BD11710" s="230"/>
      <c r="BE11710" s="230"/>
      <c r="BF11710" s="230"/>
      <c r="BG11710" s="230"/>
      <c r="BH11710" s="230"/>
      <c r="BI11710" s="230"/>
      <c r="BJ11710" s="230"/>
      <c r="BK11710" s="230"/>
      <c r="BL11710" s="230"/>
      <c r="BM11710" s="230"/>
      <c r="BN11710" s="230"/>
      <c r="BO11710" s="230"/>
      <c r="BP11710" s="230"/>
      <c r="BQ11710" s="230"/>
      <c r="BR11710" s="230"/>
      <c r="BS11710" s="230"/>
      <c r="BT11710" s="230"/>
      <c r="BU11710" s="230"/>
      <c r="BV11710" s="230"/>
      <c r="BW11710" s="230"/>
      <c r="BX11710" s="230"/>
      <c r="BY11710" s="230"/>
      <c r="BZ11710" s="230"/>
      <c r="CA11710" s="230"/>
      <c r="CB11710" s="230"/>
      <c r="CC11710" s="230"/>
      <c r="CD11710" s="230"/>
      <c r="CE11710" s="230"/>
      <c r="CF11710" s="230"/>
      <c r="CG11710" s="230"/>
      <c r="CH11710" s="230"/>
      <c r="CI11710" s="230"/>
      <c r="CJ11710" s="230"/>
      <c r="CK11710" s="230"/>
      <c r="CL11710" s="230"/>
      <c r="CM11710" s="230"/>
      <c r="CN11710" s="230"/>
      <c r="CO11710" s="230"/>
      <c r="CP11710" s="230"/>
      <c r="CQ11710" s="230"/>
      <c r="CR11710" s="230"/>
      <c r="CS11710" s="230"/>
      <c r="CT11710" s="230"/>
      <c r="CU11710" s="230"/>
      <c r="CV11710" s="230"/>
      <c r="CW11710" s="230"/>
      <c r="CX11710" s="230"/>
      <c r="CY11710" s="230"/>
      <c r="CZ11710" s="230"/>
      <c r="DA11710" s="230"/>
      <c r="DB11710" s="230"/>
      <c r="DC11710" s="230"/>
      <c r="DD11710" s="230"/>
      <c r="DE11710" s="230"/>
      <c r="DF11710" s="230"/>
      <c r="DG11710" s="230"/>
      <c r="DH11710" s="230"/>
      <c r="DI11710" s="230"/>
      <c r="DJ11710" s="230"/>
      <c r="DK11710" s="230"/>
      <c r="DL11710" s="230"/>
      <c r="DM11710" s="230"/>
      <c r="DN11710" s="230"/>
      <c r="DO11710" s="230"/>
      <c r="DP11710" s="230"/>
      <c r="DQ11710" s="230"/>
      <c r="DR11710" s="230"/>
      <c r="DS11710" s="230"/>
    </row>
    <row r="11711" spans="1:123" ht="24" customHeight="1" x14ac:dyDescent="0.2">
      <c r="A11711" s="284"/>
      <c r="B11711" s="103"/>
      <c r="C11711" s="143" t="s">
        <v>604</v>
      </c>
      <c r="D11711" s="104"/>
      <c r="E11711" s="105"/>
      <c r="F11711" s="106"/>
      <c r="G11711" s="285"/>
    </row>
    <row r="11712" spans="1:123" s="229" customFormat="1" ht="24" customHeight="1" x14ac:dyDescent="0.2">
      <c r="A11712" s="224" t="str">
        <f t="shared" ref="A11712:A11725" si="3511">IFERROR(VLOOKUP(C11712,Tabla_Insumos,4,FALSE),"")</f>
        <v/>
      </c>
      <c r="B11712" s="222" t="str">
        <f>IFERROR(VLOOKUP(C11712,Tabla_Insumos,5,FALSE),"")</f>
        <v/>
      </c>
      <c r="C11712" s="223"/>
      <c r="D11712" s="224" t="str">
        <f t="shared" ref="D11712:D11725" si="3512">IFERROR(VLOOKUP(C11712,Tabla_Insumos,2,FALSE),"")</f>
        <v/>
      </c>
      <c r="E11712" s="225"/>
      <c r="F11712" s="226">
        <f t="shared" ref="F11712:F11725" si="3513">IFERROR(VLOOKUP(C11712,Tabla_Insumos,3,FALSE),0)</f>
        <v>0</v>
      </c>
      <c r="G11712" s="286">
        <f>ROUND(E11712*F11712,2)</f>
        <v>0</v>
      </c>
    </row>
    <row r="11713" spans="1:7" s="229" customFormat="1" ht="24" customHeight="1" x14ac:dyDescent="0.2">
      <c r="A11713" s="224" t="str">
        <f t="shared" si="3511"/>
        <v/>
      </c>
      <c r="B11713" s="222" t="str">
        <f t="shared" ref="B11713:B11725" si="3514">IFERROR(VLOOKUP(C11713,Tabla_Insumos,5,FALSE),"")</f>
        <v/>
      </c>
      <c r="C11713" s="223"/>
      <c r="D11713" s="224" t="str">
        <f t="shared" si="3512"/>
        <v/>
      </c>
      <c r="E11713" s="225"/>
      <c r="F11713" s="226">
        <f t="shared" si="3513"/>
        <v>0</v>
      </c>
      <c r="G11713" s="286">
        <f t="shared" ref="G11713:G11725" si="3515">ROUND(E11713*F11713,2)</f>
        <v>0</v>
      </c>
    </row>
    <row r="11714" spans="1:7" s="229" customFormat="1" ht="24" customHeight="1" x14ac:dyDescent="0.2">
      <c r="A11714" s="224" t="str">
        <f t="shared" si="3511"/>
        <v/>
      </c>
      <c r="B11714" s="222" t="str">
        <f t="shared" si="3514"/>
        <v/>
      </c>
      <c r="C11714" s="223"/>
      <c r="D11714" s="224" t="str">
        <f t="shared" si="3512"/>
        <v/>
      </c>
      <c r="E11714" s="225"/>
      <c r="F11714" s="226">
        <f t="shared" si="3513"/>
        <v>0</v>
      </c>
      <c r="G11714" s="286">
        <f t="shared" si="3515"/>
        <v>0</v>
      </c>
    </row>
    <row r="11715" spans="1:7" s="229" customFormat="1" ht="24" customHeight="1" x14ac:dyDescent="0.2">
      <c r="A11715" s="224" t="str">
        <f t="shared" si="3511"/>
        <v/>
      </c>
      <c r="B11715" s="222" t="str">
        <f t="shared" si="3514"/>
        <v/>
      </c>
      <c r="C11715" s="223"/>
      <c r="D11715" s="224" t="str">
        <f t="shared" si="3512"/>
        <v/>
      </c>
      <c r="E11715" s="225"/>
      <c r="F11715" s="226">
        <f t="shared" si="3513"/>
        <v>0</v>
      </c>
      <c r="G11715" s="286">
        <f t="shared" si="3515"/>
        <v>0</v>
      </c>
    </row>
    <row r="11716" spans="1:7" s="229" customFormat="1" ht="24" customHeight="1" x14ac:dyDescent="0.2">
      <c r="A11716" s="224" t="str">
        <f t="shared" si="3511"/>
        <v/>
      </c>
      <c r="B11716" s="222" t="str">
        <f t="shared" si="3514"/>
        <v/>
      </c>
      <c r="C11716" s="223"/>
      <c r="D11716" s="224" t="str">
        <f t="shared" si="3512"/>
        <v/>
      </c>
      <c r="E11716" s="225"/>
      <c r="F11716" s="226">
        <f t="shared" si="3513"/>
        <v>0</v>
      </c>
      <c r="G11716" s="286">
        <f t="shared" si="3515"/>
        <v>0</v>
      </c>
    </row>
    <row r="11717" spans="1:7" s="229" customFormat="1" ht="24" customHeight="1" x14ac:dyDescent="0.2">
      <c r="A11717" s="224" t="str">
        <f t="shared" si="3511"/>
        <v/>
      </c>
      <c r="B11717" s="222" t="str">
        <f t="shared" si="3514"/>
        <v/>
      </c>
      <c r="C11717" s="223"/>
      <c r="D11717" s="224" t="str">
        <f t="shared" si="3512"/>
        <v/>
      </c>
      <c r="E11717" s="225"/>
      <c r="F11717" s="226">
        <f t="shared" si="3513"/>
        <v>0</v>
      </c>
      <c r="G11717" s="286">
        <f t="shared" si="3515"/>
        <v>0</v>
      </c>
    </row>
    <row r="11718" spans="1:7" s="229" customFormat="1" ht="24" customHeight="1" x14ac:dyDescent="0.2">
      <c r="A11718" s="224" t="str">
        <f t="shared" si="3511"/>
        <v/>
      </c>
      <c r="B11718" s="222" t="str">
        <f t="shared" si="3514"/>
        <v/>
      </c>
      <c r="C11718" s="223"/>
      <c r="D11718" s="224" t="str">
        <f t="shared" si="3512"/>
        <v/>
      </c>
      <c r="E11718" s="225"/>
      <c r="F11718" s="226">
        <f t="shared" si="3513"/>
        <v>0</v>
      </c>
      <c r="G11718" s="286">
        <f t="shared" si="3515"/>
        <v>0</v>
      </c>
    </row>
    <row r="11719" spans="1:7" s="229" customFormat="1" ht="24" customHeight="1" x14ac:dyDescent="0.2">
      <c r="A11719" s="224" t="str">
        <f t="shared" si="3511"/>
        <v/>
      </c>
      <c r="B11719" s="222" t="str">
        <f t="shared" si="3514"/>
        <v/>
      </c>
      <c r="C11719" s="223"/>
      <c r="D11719" s="224" t="str">
        <f t="shared" si="3512"/>
        <v/>
      </c>
      <c r="E11719" s="225"/>
      <c r="F11719" s="226">
        <f t="shared" si="3513"/>
        <v>0</v>
      </c>
      <c r="G11719" s="286">
        <f t="shared" si="3515"/>
        <v>0</v>
      </c>
    </row>
    <row r="11720" spans="1:7" s="229" customFormat="1" ht="24" customHeight="1" x14ac:dyDescent="0.2">
      <c r="A11720" s="224" t="str">
        <f t="shared" si="3511"/>
        <v/>
      </c>
      <c r="B11720" s="222" t="str">
        <f t="shared" si="3514"/>
        <v/>
      </c>
      <c r="C11720" s="223"/>
      <c r="D11720" s="224" t="str">
        <f t="shared" si="3512"/>
        <v/>
      </c>
      <c r="E11720" s="225"/>
      <c r="F11720" s="226">
        <f t="shared" si="3513"/>
        <v>0</v>
      </c>
      <c r="G11720" s="286">
        <f t="shared" si="3515"/>
        <v>0</v>
      </c>
    </row>
    <row r="11721" spans="1:7" s="229" customFormat="1" ht="24" customHeight="1" x14ac:dyDescent="0.2">
      <c r="A11721" s="224" t="str">
        <f t="shared" si="3511"/>
        <v/>
      </c>
      <c r="B11721" s="222" t="str">
        <f t="shared" si="3514"/>
        <v/>
      </c>
      <c r="C11721" s="223"/>
      <c r="D11721" s="224" t="str">
        <f t="shared" si="3512"/>
        <v/>
      </c>
      <c r="E11721" s="225"/>
      <c r="F11721" s="226">
        <f t="shared" si="3513"/>
        <v>0</v>
      </c>
      <c r="G11721" s="286">
        <f t="shared" si="3515"/>
        <v>0</v>
      </c>
    </row>
    <row r="11722" spans="1:7" s="229" customFormat="1" ht="24" customHeight="1" x14ac:dyDescent="0.2">
      <c r="A11722" s="224" t="str">
        <f t="shared" si="3511"/>
        <v/>
      </c>
      <c r="B11722" s="222" t="str">
        <f t="shared" si="3514"/>
        <v/>
      </c>
      <c r="C11722" s="223"/>
      <c r="D11722" s="224" t="str">
        <f t="shared" si="3512"/>
        <v/>
      </c>
      <c r="E11722" s="225"/>
      <c r="F11722" s="226">
        <f t="shared" si="3513"/>
        <v>0</v>
      </c>
      <c r="G11722" s="286">
        <f t="shared" si="3515"/>
        <v>0</v>
      </c>
    </row>
    <row r="11723" spans="1:7" s="229" customFormat="1" ht="24" customHeight="1" x14ac:dyDescent="0.2">
      <c r="A11723" s="224" t="str">
        <f t="shared" si="3511"/>
        <v/>
      </c>
      <c r="B11723" s="222" t="str">
        <f t="shared" si="3514"/>
        <v/>
      </c>
      <c r="C11723" s="223"/>
      <c r="D11723" s="224" t="str">
        <f t="shared" si="3512"/>
        <v/>
      </c>
      <c r="E11723" s="225"/>
      <c r="F11723" s="226">
        <f t="shared" si="3513"/>
        <v>0</v>
      </c>
      <c r="G11723" s="286">
        <f t="shared" si="3515"/>
        <v>0</v>
      </c>
    </row>
    <row r="11724" spans="1:7" s="229" customFormat="1" ht="24" customHeight="1" x14ac:dyDescent="0.2">
      <c r="A11724" s="224" t="str">
        <f t="shared" si="3511"/>
        <v/>
      </c>
      <c r="B11724" s="222" t="str">
        <f t="shared" si="3514"/>
        <v/>
      </c>
      <c r="C11724" s="223"/>
      <c r="D11724" s="224" t="str">
        <f t="shared" si="3512"/>
        <v/>
      </c>
      <c r="E11724" s="225"/>
      <c r="F11724" s="226">
        <f t="shared" si="3513"/>
        <v>0</v>
      </c>
      <c r="G11724" s="286">
        <f t="shared" si="3515"/>
        <v>0</v>
      </c>
    </row>
    <row r="11725" spans="1:7" s="229" customFormat="1" ht="24" customHeight="1" x14ac:dyDescent="0.2">
      <c r="A11725" s="224" t="str">
        <f t="shared" si="3511"/>
        <v/>
      </c>
      <c r="B11725" s="222" t="str">
        <f t="shared" si="3514"/>
        <v/>
      </c>
      <c r="C11725" s="223"/>
      <c r="D11725" s="224" t="str">
        <f t="shared" si="3512"/>
        <v/>
      </c>
      <c r="E11725" s="225"/>
      <c r="F11725" s="227">
        <f t="shared" si="3513"/>
        <v>0</v>
      </c>
      <c r="G11725" s="286">
        <f t="shared" si="3515"/>
        <v>0</v>
      </c>
    </row>
    <row r="11726" spans="1:7" ht="24" customHeight="1" x14ac:dyDescent="0.2">
      <c r="A11726" s="287"/>
      <c r="D11726" s="97"/>
      <c r="E11726" s="98"/>
      <c r="F11726" s="273" t="s">
        <v>31</v>
      </c>
      <c r="G11726" s="288">
        <f>SUBTOTAL(9,G11712:G11725)</f>
        <v>0</v>
      </c>
    </row>
    <row r="11727" spans="1:7" ht="24" customHeight="1" x14ac:dyDescent="0.2">
      <c r="A11727" s="287"/>
      <c r="C11727" s="107" t="s">
        <v>605</v>
      </c>
      <c r="D11727" s="97"/>
      <c r="E11727" s="98"/>
      <c r="G11727" s="289"/>
    </row>
    <row r="11728" spans="1:7" s="229" customFormat="1" ht="24" customHeight="1" x14ac:dyDescent="0.2">
      <c r="A11728" s="224" t="str">
        <f t="shared" ref="A11728:A11735" si="3516">IFERROR(VLOOKUP(C11728,Tabla_Insumos,4,FALSE),"")</f>
        <v/>
      </c>
      <c r="B11728" s="222">
        <f t="shared" ref="B11728:B11735" si="3517">IFERROR(VLOOKUP(A11728,Tabla_Indices,5,FALSE),"")</f>
        <v>0</v>
      </c>
      <c r="C11728" s="223"/>
      <c r="D11728" s="224" t="str">
        <f t="shared" ref="D11728:D11735" si="3518">IFERROR(VLOOKUP(C11728,Tabla_Insumos,2,FALSE),"")</f>
        <v/>
      </c>
      <c r="E11728" s="225"/>
      <c r="F11728" s="228">
        <f t="shared" ref="F11728:F11735" si="3519">IFERROR(VLOOKUP(C11728,Tabla_Insumos,3,FALSE),0)</f>
        <v>0</v>
      </c>
      <c r="G11728" s="286">
        <f>ROUND(E11728*F11728,2)</f>
        <v>0</v>
      </c>
    </row>
    <row r="11729" spans="1:7" s="229" customFormat="1" ht="24" customHeight="1" x14ac:dyDescent="0.2">
      <c r="A11729" s="224" t="str">
        <f t="shared" si="3516"/>
        <v/>
      </c>
      <c r="B11729" s="222">
        <f t="shared" si="3517"/>
        <v>0</v>
      </c>
      <c r="C11729" s="223"/>
      <c r="D11729" s="224" t="str">
        <f t="shared" si="3518"/>
        <v/>
      </c>
      <c r="E11729" s="225"/>
      <c r="F11729" s="228">
        <f t="shared" si="3519"/>
        <v>0</v>
      </c>
      <c r="G11729" s="286">
        <f>ROUND(E11729*F11729,2)</f>
        <v>0</v>
      </c>
    </row>
    <row r="11730" spans="1:7" s="229" customFormat="1" ht="24" customHeight="1" x14ac:dyDescent="0.2">
      <c r="A11730" s="224" t="str">
        <f t="shared" si="3516"/>
        <v/>
      </c>
      <c r="B11730" s="222">
        <f t="shared" si="3517"/>
        <v>0</v>
      </c>
      <c r="C11730" s="223"/>
      <c r="D11730" s="224" t="str">
        <f t="shared" si="3518"/>
        <v/>
      </c>
      <c r="E11730" s="225"/>
      <c r="F11730" s="228">
        <f t="shared" si="3519"/>
        <v>0</v>
      </c>
      <c r="G11730" s="286">
        <f t="shared" ref="G11730:G11735" si="3520">ROUND(E11730*F11730,2)</f>
        <v>0</v>
      </c>
    </row>
    <row r="11731" spans="1:7" s="229" customFormat="1" ht="24" customHeight="1" x14ac:dyDescent="0.2">
      <c r="A11731" s="224" t="str">
        <f t="shared" si="3516"/>
        <v/>
      </c>
      <c r="B11731" s="222">
        <f t="shared" si="3517"/>
        <v>0</v>
      </c>
      <c r="C11731" s="223"/>
      <c r="D11731" s="224" t="str">
        <f t="shared" si="3518"/>
        <v/>
      </c>
      <c r="E11731" s="225"/>
      <c r="F11731" s="228">
        <f t="shared" si="3519"/>
        <v>0</v>
      </c>
      <c r="G11731" s="286">
        <f t="shared" si="3520"/>
        <v>0</v>
      </c>
    </row>
    <row r="11732" spans="1:7" s="229" customFormat="1" ht="24" customHeight="1" x14ac:dyDescent="0.2">
      <c r="A11732" s="224" t="str">
        <f t="shared" si="3516"/>
        <v/>
      </c>
      <c r="B11732" s="222">
        <f t="shared" si="3517"/>
        <v>0</v>
      </c>
      <c r="C11732" s="223"/>
      <c r="D11732" s="224" t="str">
        <f t="shared" si="3518"/>
        <v/>
      </c>
      <c r="E11732" s="225"/>
      <c r="F11732" s="226">
        <f t="shared" si="3519"/>
        <v>0</v>
      </c>
      <c r="G11732" s="286">
        <f t="shared" si="3520"/>
        <v>0</v>
      </c>
    </row>
    <row r="11733" spans="1:7" s="229" customFormat="1" ht="24" customHeight="1" x14ac:dyDescent="0.2">
      <c r="A11733" s="224" t="str">
        <f t="shared" si="3516"/>
        <v/>
      </c>
      <c r="B11733" s="222">
        <f t="shared" si="3517"/>
        <v>0</v>
      </c>
      <c r="C11733" s="223"/>
      <c r="D11733" s="224" t="str">
        <f t="shared" si="3518"/>
        <v/>
      </c>
      <c r="E11733" s="225"/>
      <c r="F11733" s="226">
        <f t="shared" si="3519"/>
        <v>0</v>
      </c>
      <c r="G11733" s="286">
        <f t="shared" si="3520"/>
        <v>0</v>
      </c>
    </row>
    <row r="11734" spans="1:7" s="229" customFormat="1" ht="24" customHeight="1" x14ac:dyDescent="0.2">
      <c r="A11734" s="224" t="str">
        <f t="shared" si="3516"/>
        <v/>
      </c>
      <c r="B11734" s="222">
        <f t="shared" si="3517"/>
        <v>0</v>
      </c>
      <c r="C11734" s="223"/>
      <c r="D11734" s="224" t="str">
        <f t="shared" si="3518"/>
        <v/>
      </c>
      <c r="E11734" s="225"/>
      <c r="F11734" s="226">
        <f t="shared" si="3519"/>
        <v>0</v>
      </c>
      <c r="G11734" s="286">
        <f t="shared" si="3520"/>
        <v>0</v>
      </c>
    </row>
    <row r="11735" spans="1:7" s="229" customFormat="1" ht="24" customHeight="1" x14ac:dyDescent="0.2">
      <c r="A11735" s="224" t="str">
        <f t="shared" si="3516"/>
        <v/>
      </c>
      <c r="B11735" s="222">
        <f t="shared" si="3517"/>
        <v>0</v>
      </c>
      <c r="C11735" s="223"/>
      <c r="D11735" s="224" t="str">
        <f t="shared" si="3518"/>
        <v/>
      </c>
      <c r="E11735" s="225"/>
      <c r="F11735" s="226">
        <f t="shared" si="3519"/>
        <v>0</v>
      </c>
      <c r="G11735" s="286">
        <f t="shared" si="3520"/>
        <v>0</v>
      </c>
    </row>
    <row r="11736" spans="1:7" ht="24" customHeight="1" x14ac:dyDescent="0.2">
      <c r="A11736" s="287"/>
      <c r="D11736" s="97"/>
      <c r="E11736" s="98"/>
      <c r="F11736" s="273" t="s">
        <v>32</v>
      </c>
      <c r="G11736" s="288">
        <f>SUBTOTAL(9,G11728:G11735)</f>
        <v>0</v>
      </c>
    </row>
    <row r="11737" spans="1:7" ht="24" customHeight="1" x14ac:dyDescent="0.2">
      <c r="A11737" s="287"/>
      <c r="C11737" s="107" t="s">
        <v>606</v>
      </c>
      <c r="D11737" s="97"/>
      <c r="E11737" s="98"/>
      <c r="G11737" s="289"/>
    </row>
    <row r="11738" spans="1:7" s="229" customFormat="1" ht="24" customHeight="1" x14ac:dyDescent="0.2">
      <c r="A11738" s="224" t="str">
        <f t="shared" ref="A11738:A11746" si="3521">IFERROR(VLOOKUP(C11738,Tabla_Insumos,4,FALSE),"")</f>
        <v/>
      </c>
      <c r="B11738" s="222" t="str">
        <f t="shared" ref="B11738:B11746" si="3522">IFERROR(VLOOKUP(C11738,Tabla_Insumos,5,FALSE),"")</f>
        <v/>
      </c>
      <c r="C11738" s="223"/>
      <c r="D11738" s="224" t="str">
        <f t="shared" ref="D11738:D11746" si="3523">IFERROR(VLOOKUP(C11738,Tabla_Insumos,2,FALSE),"")</f>
        <v/>
      </c>
      <c r="E11738" s="225"/>
      <c r="F11738" s="226">
        <f t="shared" ref="F11738:F11746" si="3524">IFERROR(VLOOKUP(C11738,Tabla_Insumos,3,FALSE),0)</f>
        <v>0</v>
      </c>
      <c r="G11738" s="286">
        <f t="shared" ref="G11738:G11746" si="3525">ROUND(E11738*F11738,2)</f>
        <v>0</v>
      </c>
    </row>
    <row r="11739" spans="1:7" s="229" customFormat="1" ht="24" customHeight="1" x14ac:dyDescent="0.2">
      <c r="A11739" s="224" t="str">
        <f t="shared" si="3521"/>
        <v/>
      </c>
      <c r="B11739" s="222" t="str">
        <f t="shared" si="3522"/>
        <v/>
      </c>
      <c r="C11739" s="223"/>
      <c r="D11739" s="224" t="str">
        <f t="shared" si="3523"/>
        <v/>
      </c>
      <c r="E11739" s="225"/>
      <c r="F11739" s="226">
        <f t="shared" si="3524"/>
        <v>0</v>
      </c>
      <c r="G11739" s="286">
        <f t="shared" si="3525"/>
        <v>0</v>
      </c>
    </row>
    <row r="11740" spans="1:7" s="229" customFormat="1" ht="24" customHeight="1" x14ac:dyDescent="0.2">
      <c r="A11740" s="224" t="str">
        <f t="shared" si="3521"/>
        <v/>
      </c>
      <c r="B11740" s="222" t="str">
        <f t="shared" si="3522"/>
        <v/>
      </c>
      <c r="C11740" s="223"/>
      <c r="D11740" s="224" t="str">
        <f t="shared" si="3523"/>
        <v/>
      </c>
      <c r="E11740" s="225"/>
      <c r="F11740" s="226">
        <f t="shared" si="3524"/>
        <v>0</v>
      </c>
      <c r="G11740" s="286">
        <f t="shared" si="3525"/>
        <v>0</v>
      </c>
    </row>
    <row r="11741" spans="1:7" s="229" customFormat="1" ht="24" customHeight="1" x14ac:dyDescent="0.2">
      <c r="A11741" s="224" t="str">
        <f t="shared" si="3521"/>
        <v/>
      </c>
      <c r="B11741" s="222" t="str">
        <f t="shared" si="3522"/>
        <v/>
      </c>
      <c r="C11741" s="223"/>
      <c r="D11741" s="224" t="str">
        <f t="shared" si="3523"/>
        <v/>
      </c>
      <c r="E11741" s="225"/>
      <c r="F11741" s="226">
        <f t="shared" si="3524"/>
        <v>0</v>
      </c>
      <c r="G11741" s="286">
        <f t="shared" si="3525"/>
        <v>0</v>
      </c>
    </row>
    <row r="11742" spans="1:7" s="229" customFormat="1" ht="24" customHeight="1" x14ac:dyDescent="0.2">
      <c r="A11742" s="224" t="str">
        <f t="shared" si="3521"/>
        <v/>
      </c>
      <c r="B11742" s="222" t="str">
        <f t="shared" si="3522"/>
        <v/>
      </c>
      <c r="C11742" s="223"/>
      <c r="D11742" s="224" t="str">
        <f t="shared" si="3523"/>
        <v/>
      </c>
      <c r="E11742" s="225"/>
      <c r="F11742" s="226">
        <f t="shared" si="3524"/>
        <v>0</v>
      </c>
      <c r="G11742" s="286">
        <f t="shared" si="3525"/>
        <v>0</v>
      </c>
    </row>
    <row r="11743" spans="1:7" s="229" customFormat="1" ht="24" customHeight="1" x14ac:dyDescent="0.2">
      <c r="A11743" s="224" t="str">
        <f t="shared" si="3521"/>
        <v/>
      </c>
      <c r="B11743" s="222" t="str">
        <f t="shared" si="3522"/>
        <v/>
      </c>
      <c r="C11743" s="223"/>
      <c r="D11743" s="224" t="str">
        <f t="shared" si="3523"/>
        <v/>
      </c>
      <c r="E11743" s="225"/>
      <c r="F11743" s="226">
        <f t="shared" si="3524"/>
        <v>0</v>
      </c>
      <c r="G11743" s="286">
        <f t="shared" si="3525"/>
        <v>0</v>
      </c>
    </row>
    <row r="11744" spans="1:7" s="229" customFormat="1" ht="24" customHeight="1" x14ac:dyDescent="0.2">
      <c r="A11744" s="224" t="str">
        <f t="shared" si="3521"/>
        <v/>
      </c>
      <c r="B11744" s="222" t="str">
        <f t="shared" si="3522"/>
        <v/>
      </c>
      <c r="C11744" s="223"/>
      <c r="D11744" s="224" t="str">
        <f t="shared" si="3523"/>
        <v/>
      </c>
      <c r="E11744" s="225"/>
      <c r="F11744" s="226">
        <f t="shared" si="3524"/>
        <v>0</v>
      </c>
      <c r="G11744" s="286">
        <f t="shared" si="3525"/>
        <v>0</v>
      </c>
    </row>
    <row r="11745" spans="1:123" s="229" customFormat="1" ht="24" customHeight="1" x14ac:dyDescent="0.2">
      <c r="A11745" s="224" t="str">
        <f t="shared" si="3521"/>
        <v/>
      </c>
      <c r="B11745" s="222" t="str">
        <f t="shared" si="3522"/>
        <v/>
      </c>
      <c r="C11745" s="223"/>
      <c r="D11745" s="224" t="str">
        <f t="shared" si="3523"/>
        <v/>
      </c>
      <c r="E11745" s="225"/>
      <c r="F11745" s="226">
        <f t="shared" si="3524"/>
        <v>0</v>
      </c>
      <c r="G11745" s="286">
        <f t="shared" si="3525"/>
        <v>0</v>
      </c>
    </row>
    <row r="11746" spans="1:123" s="229" customFormat="1" ht="24" customHeight="1" x14ac:dyDescent="0.2">
      <c r="A11746" s="224" t="str">
        <f t="shared" si="3521"/>
        <v/>
      </c>
      <c r="B11746" s="222" t="str">
        <f t="shared" si="3522"/>
        <v/>
      </c>
      <c r="C11746" s="223"/>
      <c r="D11746" s="224" t="str">
        <f t="shared" si="3523"/>
        <v/>
      </c>
      <c r="E11746" s="225"/>
      <c r="F11746" s="226">
        <f t="shared" si="3524"/>
        <v>0</v>
      </c>
      <c r="G11746" s="286">
        <f t="shared" si="3525"/>
        <v>0</v>
      </c>
    </row>
    <row r="11747" spans="1:123" ht="24" customHeight="1" x14ac:dyDescent="0.2">
      <c r="A11747" s="290"/>
      <c r="B11747" s="97"/>
      <c r="D11747" s="97"/>
      <c r="E11747" s="98"/>
      <c r="F11747" s="273" t="s">
        <v>33</v>
      </c>
      <c r="G11747" s="288">
        <f>SUBTOTAL(9,G11738:G11746)</f>
        <v>0</v>
      </c>
    </row>
    <row r="11748" spans="1:123" ht="24" customHeight="1" x14ac:dyDescent="0.2">
      <c r="A11748" s="291"/>
      <c r="B11748" s="97"/>
      <c r="D11748" s="97"/>
      <c r="E11748" s="98"/>
      <c r="G11748" s="289"/>
    </row>
    <row r="11749" spans="1:123" ht="24" customHeight="1" x14ac:dyDescent="0.2">
      <c r="A11749" s="292" t="str">
        <f>B11707</f>
        <v/>
      </c>
      <c r="B11749" s="293" t="str">
        <f>C11707</f>
        <v/>
      </c>
      <c r="C11749" s="104"/>
      <c r="D11749" s="104" t="s">
        <v>34</v>
      </c>
      <c r="E11749" s="105"/>
      <c r="F11749" s="295" t="s">
        <v>35</v>
      </c>
      <c r="G11749" s="294">
        <f>SUBTOTAL(9,G11712:G11748)</f>
        <v>0</v>
      </c>
    </row>
    <row r="11751" spans="1:123" ht="24" customHeight="1" x14ac:dyDescent="0.2">
      <c r="A11751" s="274" t="s">
        <v>37</v>
      </c>
      <c r="B11751" s="275"/>
      <c r="C11751" s="275"/>
      <c r="D11751" s="275"/>
      <c r="E11751" s="275"/>
      <c r="F11751" s="275"/>
      <c r="G11751" s="276"/>
    </row>
    <row r="11752" spans="1:123" ht="24" customHeight="1" x14ac:dyDescent="0.2">
      <c r="A11752" s="277" t="s">
        <v>602</v>
      </c>
      <c r="B11752" s="93" t="str">
        <f>Comitente</f>
        <v>DIRECCION PROVINCIAL DE ESPACIOS VERDES</v>
      </c>
      <c r="C11752" s="89"/>
      <c r="D11752" s="94"/>
      <c r="E11752" s="94"/>
      <c r="F11752" s="95"/>
      <c r="G11752" s="278"/>
    </row>
    <row r="11753" spans="1:123" ht="24" customHeight="1" x14ac:dyDescent="0.2">
      <c r="A11753" s="277" t="s">
        <v>603</v>
      </c>
      <c r="B11753" s="93">
        <f>Contratista</f>
        <v>0</v>
      </c>
      <c r="C11753" s="90"/>
      <c r="D11753" s="90"/>
      <c r="E11753" s="90"/>
      <c r="F11753" s="96"/>
      <c r="G11753" s="279"/>
    </row>
    <row r="11754" spans="1:123" ht="24" customHeight="1" x14ac:dyDescent="0.2">
      <c r="A11754" s="277" t="s">
        <v>24</v>
      </c>
      <c r="B11754" s="93" t="str">
        <f>Obra</f>
        <v>EXTRACCION DE MANGRULLO EXISTENTE, PROVISION DE NUEVO MANGRULLO Y REFUNCIONALIZACION DE JUEGOS DE NIÑOS EN PARQUE DE MAYO</v>
      </c>
      <c r="C11754" s="90"/>
      <c r="D11754" s="90"/>
      <c r="E11754" s="90"/>
      <c r="F11754" s="96" t="s">
        <v>38</v>
      </c>
      <c r="G11754" s="280">
        <f>Fecha_Base</f>
        <v>44865</v>
      </c>
    </row>
    <row r="11755" spans="1:123" ht="24" customHeight="1" x14ac:dyDescent="0.2">
      <c r="A11755" s="281" t="s">
        <v>601</v>
      </c>
      <c r="B11755" s="91" t="str">
        <f>Ubicación</f>
        <v>CAPITAL</v>
      </c>
      <c r="C11755" s="91"/>
      <c r="D11755" s="97"/>
      <c r="E11755" s="98"/>
      <c r="G11755" s="282"/>
    </row>
    <row r="11756" spans="1:123" ht="24" customHeight="1" x14ac:dyDescent="0.2">
      <c r="A11756" s="281" t="s">
        <v>39</v>
      </c>
      <c r="B11756" s="100" t="str">
        <f>IFERROR(VALUE(LEFT(B11757,FIND(".",B11757)-1)),"")</f>
        <v/>
      </c>
      <c r="C11756" s="92" t="str">
        <f>IFERROR(VLOOKUP(B11756,Tabla_CyP,2,FALSE),"")</f>
        <v/>
      </c>
      <c r="E11756" s="98"/>
      <c r="G11756" s="282"/>
    </row>
    <row r="11757" spans="1:123" ht="24" customHeight="1" x14ac:dyDescent="0.2">
      <c r="A11757" s="281" t="s">
        <v>25</v>
      </c>
      <c r="B11757" s="101" t="str">
        <f>IFERROR(VLOOKUP(COUNTIF($A$1:A11757,"ANALISIS DE PRECIOS"),Tabla_NumeroItem,2,FALSE),"")</f>
        <v/>
      </c>
      <c r="C11757" s="92" t="str">
        <f>IFERROR(VLOOKUP(B11757,Tabla_CyP,2,FALSE),"")</f>
        <v/>
      </c>
      <c r="D11757" s="97"/>
      <c r="E11757" s="98"/>
      <c r="F11757" s="96" t="s">
        <v>26</v>
      </c>
      <c r="G11757" s="283" t="str">
        <f>IFERROR(VLOOKUP(B11757,Tabla_CyP,4,FALSE),"")</f>
        <v/>
      </c>
    </row>
    <row r="11758" spans="1:123" ht="24" customHeight="1" x14ac:dyDescent="0.2">
      <c r="A11758" s="281"/>
      <c r="B11758" s="91"/>
      <c r="D11758" s="97"/>
      <c r="E11758" s="98"/>
      <c r="G11758" s="282"/>
    </row>
    <row r="11759" spans="1:123" ht="24" customHeight="1" x14ac:dyDescent="0.2">
      <c r="A11759" s="334" t="s">
        <v>507</v>
      </c>
      <c r="B11759" s="335"/>
      <c r="C11759" s="336" t="s">
        <v>0</v>
      </c>
      <c r="D11759" s="336" t="s">
        <v>27</v>
      </c>
      <c r="E11759" s="338" t="s">
        <v>28</v>
      </c>
      <c r="F11759" s="340" t="s">
        <v>29</v>
      </c>
      <c r="G11759" s="340" t="s">
        <v>30</v>
      </c>
    </row>
    <row r="11760" spans="1:123" s="97" customFormat="1" ht="24" customHeight="1" x14ac:dyDescent="0.2">
      <c r="A11760" s="102" t="s">
        <v>508</v>
      </c>
      <c r="B11760" s="102" t="s">
        <v>509</v>
      </c>
      <c r="C11760" s="337"/>
      <c r="D11760" s="337"/>
      <c r="E11760" s="339"/>
      <c r="F11760" s="341"/>
      <c r="G11760" s="341"/>
      <c r="H11760" s="230"/>
      <c r="I11760" s="230"/>
      <c r="J11760" s="230"/>
      <c r="K11760" s="230"/>
      <c r="L11760" s="230"/>
      <c r="M11760" s="230"/>
      <c r="N11760" s="230"/>
      <c r="O11760" s="230"/>
      <c r="P11760" s="230"/>
      <c r="Q11760" s="230"/>
      <c r="R11760" s="230"/>
      <c r="S11760" s="230"/>
      <c r="T11760" s="230"/>
      <c r="U11760" s="230"/>
      <c r="V11760" s="230"/>
      <c r="W11760" s="230"/>
      <c r="X11760" s="230"/>
      <c r="Y11760" s="230"/>
      <c r="Z11760" s="230"/>
      <c r="AA11760" s="230"/>
      <c r="AB11760" s="230"/>
      <c r="AC11760" s="230"/>
      <c r="AD11760" s="230"/>
      <c r="AE11760" s="230"/>
      <c r="AF11760" s="230"/>
      <c r="AG11760" s="230"/>
      <c r="AH11760" s="230"/>
      <c r="AI11760" s="230"/>
      <c r="AJ11760" s="230"/>
      <c r="AK11760" s="230"/>
      <c r="AL11760" s="230"/>
      <c r="AM11760" s="230"/>
      <c r="AN11760" s="230"/>
      <c r="AO11760" s="230"/>
      <c r="AP11760" s="230"/>
      <c r="AQ11760" s="230"/>
      <c r="AR11760" s="230"/>
      <c r="AS11760" s="230"/>
      <c r="AT11760" s="230"/>
      <c r="AU11760" s="230"/>
      <c r="AV11760" s="230"/>
      <c r="AW11760" s="230"/>
      <c r="AX11760" s="230"/>
      <c r="AY11760" s="230"/>
      <c r="AZ11760" s="230"/>
      <c r="BA11760" s="230"/>
      <c r="BB11760" s="230"/>
      <c r="BC11760" s="230"/>
      <c r="BD11760" s="230"/>
      <c r="BE11760" s="230"/>
      <c r="BF11760" s="230"/>
      <c r="BG11760" s="230"/>
      <c r="BH11760" s="230"/>
      <c r="BI11760" s="230"/>
      <c r="BJ11760" s="230"/>
      <c r="BK11760" s="230"/>
      <c r="BL11760" s="230"/>
      <c r="BM11760" s="230"/>
      <c r="BN11760" s="230"/>
      <c r="BO11760" s="230"/>
      <c r="BP11760" s="230"/>
      <c r="BQ11760" s="230"/>
      <c r="BR11760" s="230"/>
      <c r="BS11760" s="230"/>
      <c r="BT11760" s="230"/>
      <c r="BU11760" s="230"/>
      <c r="BV11760" s="230"/>
      <c r="BW11760" s="230"/>
      <c r="BX11760" s="230"/>
      <c r="BY11760" s="230"/>
      <c r="BZ11760" s="230"/>
      <c r="CA11760" s="230"/>
      <c r="CB11760" s="230"/>
      <c r="CC11760" s="230"/>
      <c r="CD11760" s="230"/>
      <c r="CE11760" s="230"/>
      <c r="CF11760" s="230"/>
      <c r="CG11760" s="230"/>
      <c r="CH11760" s="230"/>
      <c r="CI11760" s="230"/>
      <c r="CJ11760" s="230"/>
      <c r="CK11760" s="230"/>
      <c r="CL11760" s="230"/>
      <c r="CM11760" s="230"/>
      <c r="CN11760" s="230"/>
      <c r="CO11760" s="230"/>
      <c r="CP11760" s="230"/>
      <c r="CQ11760" s="230"/>
      <c r="CR11760" s="230"/>
      <c r="CS11760" s="230"/>
      <c r="CT11760" s="230"/>
      <c r="CU11760" s="230"/>
      <c r="CV11760" s="230"/>
      <c r="CW11760" s="230"/>
      <c r="CX11760" s="230"/>
      <c r="CY11760" s="230"/>
      <c r="CZ11760" s="230"/>
      <c r="DA11760" s="230"/>
      <c r="DB11760" s="230"/>
      <c r="DC11760" s="230"/>
      <c r="DD11760" s="230"/>
      <c r="DE11760" s="230"/>
      <c r="DF11760" s="230"/>
      <c r="DG11760" s="230"/>
      <c r="DH11760" s="230"/>
      <c r="DI11760" s="230"/>
      <c r="DJ11760" s="230"/>
      <c r="DK11760" s="230"/>
      <c r="DL11760" s="230"/>
      <c r="DM11760" s="230"/>
      <c r="DN11760" s="230"/>
      <c r="DO11760" s="230"/>
      <c r="DP11760" s="230"/>
      <c r="DQ11760" s="230"/>
      <c r="DR11760" s="230"/>
      <c r="DS11760" s="230"/>
    </row>
    <row r="11761" spans="1:7" ht="24" customHeight="1" x14ac:dyDescent="0.2">
      <c r="A11761" s="284"/>
      <c r="B11761" s="103"/>
      <c r="C11761" s="143" t="s">
        <v>604</v>
      </c>
      <c r="D11761" s="104"/>
      <c r="E11761" s="105"/>
      <c r="F11761" s="106"/>
      <c r="G11761" s="285"/>
    </row>
    <row r="11762" spans="1:7" s="229" customFormat="1" ht="24" customHeight="1" x14ac:dyDescent="0.2">
      <c r="A11762" s="224" t="str">
        <f t="shared" ref="A11762:A11775" si="3526">IFERROR(VLOOKUP(C11762,Tabla_Insumos,4,FALSE),"")</f>
        <v/>
      </c>
      <c r="B11762" s="222" t="str">
        <f>IFERROR(VLOOKUP(C11762,Tabla_Insumos,5,FALSE),"")</f>
        <v/>
      </c>
      <c r="C11762" s="223"/>
      <c r="D11762" s="224" t="str">
        <f t="shared" ref="D11762:D11775" si="3527">IFERROR(VLOOKUP(C11762,Tabla_Insumos,2,FALSE),"")</f>
        <v/>
      </c>
      <c r="E11762" s="225"/>
      <c r="F11762" s="226">
        <f t="shared" ref="F11762:F11775" si="3528">IFERROR(VLOOKUP(C11762,Tabla_Insumos,3,FALSE),0)</f>
        <v>0</v>
      </c>
      <c r="G11762" s="286">
        <f>ROUND(E11762*F11762,2)</f>
        <v>0</v>
      </c>
    </row>
    <row r="11763" spans="1:7" s="229" customFormat="1" ht="24" customHeight="1" x14ac:dyDescent="0.2">
      <c r="A11763" s="224" t="str">
        <f t="shared" si="3526"/>
        <v/>
      </c>
      <c r="B11763" s="222" t="str">
        <f t="shared" ref="B11763:B11775" si="3529">IFERROR(VLOOKUP(C11763,Tabla_Insumos,5,FALSE),"")</f>
        <v/>
      </c>
      <c r="C11763" s="223"/>
      <c r="D11763" s="224" t="str">
        <f t="shared" si="3527"/>
        <v/>
      </c>
      <c r="E11763" s="225"/>
      <c r="F11763" s="226">
        <f t="shared" si="3528"/>
        <v>0</v>
      </c>
      <c r="G11763" s="286">
        <f t="shared" ref="G11763:G11775" si="3530">ROUND(E11763*F11763,2)</f>
        <v>0</v>
      </c>
    </row>
    <row r="11764" spans="1:7" s="229" customFormat="1" ht="24" customHeight="1" x14ac:dyDescent="0.2">
      <c r="A11764" s="224" t="str">
        <f t="shared" si="3526"/>
        <v/>
      </c>
      <c r="B11764" s="222" t="str">
        <f t="shared" si="3529"/>
        <v/>
      </c>
      <c r="C11764" s="223"/>
      <c r="D11764" s="224" t="str">
        <f t="shared" si="3527"/>
        <v/>
      </c>
      <c r="E11764" s="225"/>
      <c r="F11764" s="226">
        <f t="shared" si="3528"/>
        <v>0</v>
      </c>
      <c r="G11764" s="286">
        <f t="shared" si="3530"/>
        <v>0</v>
      </c>
    </row>
    <row r="11765" spans="1:7" s="229" customFormat="1" ht="24" customHeight="1" x14ac:dyDescent="0.2">
      <c r="A11765" s="224" t="str">
        <f t="shared" si="3526"/>
        <v/>
      </c>
      <c r="B11765" s="222" t="str">
        <f t="shared" si="3529"/>
        <v/>
      </c>
      <c r="C11765" s="223"/>
      <c r="D11765" s="224" t="str">
        <f t="shared" si="3527"/>
        <v/>
      </c>
      <c r="E11765" s="225"/>
      <c r="F11765" s="226">
        <f t="shared" si="3528"/>
        <v>0</v>
      </c>
      <c r="G11765" s="286">
        <f t="shared" si="3530"/>
        <v>0</v>
      </c>
    </row>
    <row r="11766" spans="1:7" s="229" customFormat="1" ht="24" customHeight="1" x14ac:dyDescent="0.2">
      <c r="A11766" s="224" t="str">
        <f t="shared" si="3526"/>
        <v/>
      </c>
      <c r="B11766" s="222" t="str">
        <f t="shared" si="3529"/>
        <v/>
      </c>
      <c r="C11766" s="223"/>
      <c r="D11766" s="224" t="str">
        <f t="shared" si="3527"/>
        <v/>
      </c>
      <c r="E11766" s="225"/>
      <c r="F11766" s="226">
        <f t="shared" si="3528"/>
        <v>0</v>
      </c>
      <c r="G11766" s="286">
        <f t="shared" si="3530"/>
        <v>0</v>
      </c>
    </row>
    <row r="11767" spans="1:7" s="229" customFormat="1" ht="24" customHeight="1" x14ac:dyDescent="0.2">
      <c r="A11767" s="224" t="str">
        <f t="shared" si="3526"/>
        <v/>
      </c>
      <c r="B11767" s="222" t="str">
        <f t="shared" si="3529"/>
        <v/>
      </c>
      <c r="C11767" s="223"/>
      <c r="D11767" s="224" t="str">
        <f t="shared" si="3527"/>
        <v/>
      </c>
      <c r="E11767" s="225"/>
      <c r="F11767" s="226">
        <f t="shared" si="3528"/>
        <v>0</v>
      </c>
      <c r="G11767" s="286">
        <f t="shared" si="3530"/>
        <v>0</v>
      </c>
    </row>
    <row r="11768" spans="1:7" s="229" customFormat="1" ht="24" customHeight="1" x14ac:dyDescent="0.2">
      <c r="A11768" s="224" t="str">
        <f t="shared" si="3526"/>
        <v/>
      </c>
      <c r="B11768" s="222" t="str">
        <f t="shared" si="3529"/>
        <v/>
      </c>
      <c r="C11768" s="223"/>
      <c r="D11768" s="224" t="str">
        <f t="shared" si="3527"/>
        <v/>
      </c>
      <c r="E11768" s="225"/>
      <c r="F11768" s="226">
        <f t="shared" si="3528"/>
        <v>0</v>
      </c>
      <c r="G11768" s="286">
        <f t="shared" si="3530"/>
        <v>0</v>
      </c>
    </row>
    <row r="11769" spans="1:7" s="229" customFormat="1" ht="24" customHeight="1" x14ac:dyDescent="0.2">
      <c r="A11769" s="224" t="str">
        <f t="shared" si="3526"/>
        <v/>
      </c>
      <c r="B11769" s="222" t="str">
        <f t="shared" si="3529"/>
        <v/>
      </c>
      <c r="C11769" s="223"/>
      <c r="D11769" s="224" t="str">
        <f t="shared" si="3527"/>
        <v/>
      </c>
      <c r="E11769" s="225"/>
      <c r="F11769" s="226">
        <f t="shared" si="3528"/>
        <v>0</v>
      </c>
      <c r="G11769" s="286">
        <f t="shared" si="3530"/>
        <v>0</v>
      </c>
    </row>
    <row r="11770" spans="1:7" s="229" customFormat="1" ht="24" customHeight="1" x14ac:dyDescent="0.2">
      <c r="A11770" s="224" t="str">
        <f t="shared" si="3526"/>
        <v/>
      </c>
      <c r="B11770" s="222" t="str">
        <f t="shared" si="3529"/>
        <v/>
      </c>
      <c r="C11770" s="223"/>
      <c r="D11770" s="224" t="str">
        <f t="shared" si="3527"/>
        <v/>
      </c>
      <c r="E11770" s="225"/>
      <c r="F11770" s="226">
        <f t="shared" si="3528"/>
        <v>0</v>
      </c>
      <c r="G11770" s="286">
        <f t="shared" si="3530"/>
        <v>0</v>
      </c>
    </row>
    <row r="11771" spans="1:7" s="229" customFormat="1" ht="24" customHeight="1" x14ac:dyDescent="0.2">
      <c r="A11771" s="224" t="str">
        <f t="shared" si="3526"/>
        <v/>
      </c>
      <c r="B11771" s="222" t="str">
        <f t="shared" si="3529"/>
        <v/>
      </c>
      <c r="C11771" s="223"/>
      <c r="D11771" s="224" t="str">
        <f t="shared" si="3527"/>
        <v/>
      </c>
      <c r="E11771" s="225"/>
      <c r="F11771" s="226">
        <f t="shared" si="3528"/>
        <v>0</v>
      </c>
      <c r="G11771" s="286">
        <f t="shared" si="3530"/>
        <v>0</v>
      </c>
    </row>
    <row r="11772" spans="1:7" s="229" customFormat="1" ht="24" customHeight="1" x14ac:dyDescent="0.2">
      <c r="A11772" s="224" t="str">
        <f t="shared" si="3526"/>
        <v/>
      </c>
      <c r="B11772" s="222" t="str">
        <f t="shared" si="3529"/>
        <v/>
      </c>
      <c r="C11772" s="223"/>
      <c r="D11772" s="224" t="str">
        <f t="shared" si="3527"/>
        <v/>
      </c>
      <c r="E11772" s="225"/>
      <c r="F11772" s="226">
        <f t="shared" si="3528"/>
        <v>0</v>
      </c>
      <c r="G11772" s="286">
        <f t="shared" si="3530"/>
        <v>0</v>
      </c>
    </row>
    <row r="11773" spans="1:7" s="229" customFormat="1" ht="24" customHeight="1" x14ac:dyDescent="0.2">
      <c r="A11773" s="224" t="str">
        <f t="shared" si="3526"/>
        <v/>
      </c>
      <c r="B11773" s="222" t="str">
        <f t="shared" si="3529"/>
        <v/>
      </c>
      <c r="C11773" s="223"/>
      <c r="D11773" s="224" t="str">
        <f t="shared" si="3527"/>
        <v/>
      </c>
      <c r="E11773" s="225"/>
      <c r="F11773" s="226">
        <f t="shared" si="3528"/>
        <v>0</v>
      </c>
      <c r="G11773" s="286">
        <f t="shared" si="3530"/>
        <v>0</v>
      </c>
    </row>
    <row r="11774" spans="1:7" s="229" customFormat="1" ht="24" customHeight="1" x14ac:dyDescent="0.2">
      <c r="A11774" s="224" t="str">
        <f t="shared" si="3526"/>
        <v/>
      </c>
      <c r="B11774" s="222" t="str">
        <f t="shared" si="3529"/>
        <v/>
      </c>
      <c r="C11774" s="223"/>
      <c r="D11774" s="224" t="str">
        <f t="shared" si="3527"/>
        <v/>
      </c>
      <c r="E11774" s="225"/>
      <c r="F11774" s="226">
        <f t="shared" si="3528"/>
        <v>0</v>
      </c>
      <c r="G11774" s="286">
        <f t="shared" si="3530"/>
        <v>0</v>
      </c>
    </row>
    <row r="11775" spans="1:7" s="229" customFormat="1" ht="24" customHeight="1" x14ac:dyDescent="0.2">
      <c r="A11775" s="224" t="str">
        <f t="shared" si="3526"/>
        <v/>
      </c>
      <c r="B11775" s="222" t="str">
        <f t="shared" si="3529"/>
        <v/>
      </c>
      <c r="C11775" s="223"/>
      <c r="D11775" s="224" t="str">
        <f t="shared" si="3527"/>
        <v/>
      </c>
      <c r="E11775" s="225"/>
      <c r="F11775" s="227">
        <f t="shared" si="3528"/>
        <v>0</v>
      </c>
      <c r="G11775" s="286">
        <f t="shared" si="3530"/>
        <v>0</v>
      </c>
    </row>
    <row r="11776" spans="1:7" ht="24" customHeight="1" x14ac:dyDescent="0.2">
      <c r="A11776" s="287"/>
      <c r="D11776" s="97"/>
      <c r="E11776" s="98"/>
      <c r="F11776" s="273" t="s">
        <v>31</v>
      </c>
      <c r="G11776" s="288">
        <f>SUBTOTAL(9,G11762:G11775)</f>
        <v>0</v>
      </c>
    </row>
    <row r="11777" spans="1:7" ht="24" customHeight="1" x14ac:dyDescent="0.2">
      <c r="A11777" s="287"/>
      <c r="C11777" s="107" t="s">
        <v>605</v>
      </c>
      <c r="D11777" s="97"/>
      <c r="E11777" s="98"/>
      <c r="G11777" s="289"/>
    </row>
    <row r="11778" spans="1:7" s="229" customFormat="1" ht="24" customHeight="1" x14ac:dyDescent="0.2">
      <c r="A11778" s="224" t="str">
        <f t="shared" ref="A11778:A11785" si="3531">IFERROR(VLOOKUP(C11778,Tabla_Insumos,4,FALSE),"")</f>
        <v/>
      </c>
      <c r="B11778" s="222">
        <f t="shared" ref="B11778:B11785" si="3532">IFERROR(VLOOKUP(A11778,Tabla_Indices,5,FALSE),"")</f>
        <v>0</v>
      </c>
      <c r="C11778" s="223"/>
      <c r="D11778" s="224" t="str">
        <f t="shared" ref="D11778:D11785" si="3533">IFERROR(VLOOKUP(C11778,Tabla_Insumos,2,FALSE),"")</f>
        <v/>
      </c>
      <c r="E11778" s="225"/>
      <c r="F11778" s="228">
        <f t="shared" ref="F11778:F11785" si="3534">IFERROR(VLOOKUP(C11778,Tabla_Insumos,3,FALSE),0)</f>
        <v>0</v>
      </c>
      <c r="G11778" s="286">
        <f>ROUND(E11778*F11778,2)</f>
        <v>0</v>
      </c>
    </row>
    <row r="11779" spans="1:7" s="229" customFormat="1" ht="24" customHeight="1" x14ac:dyDescent="0.2">
      <c r="A11779" s="224" t="str">
        <f t="shared" si="3531"/>
        <v/>
      </c>
      <c r="B11779" s="222">
        <f t="shared" si="3532"/>
        <v>0</v>
      </c>
      <c r="C11779" s="223"/>
      <c r="D11779" s="224" t="str">
        <f t="shared" si="3533"/>
        <v/>
      </c>
      <c r="E11779" s="225"/>
      <c r="F11779" s="228">
        <f t="shared" si="3534"/>
        <v>0</v>
      </c>
      <c r="G11779" s="286">
        <f>ROUND(E11779*F11779,2)</f>
        <v>0</v>
      </c>
    </row>
    <row r="11780" spans="1:7" s="229" customFormat="1" ht="24" customHeight="1" x14ac:dyDescent="0.2">
      <c r="A11780" s="224" t="str">
        <f t="shared" si="3531"/>
        <v/>
      </c>
      <c r="B11780" s="222">
        <f t="shared" si="3532"/>
        <v>0</v>
      </c>
      <c r="C11780" s="223"/>
      <c r="D11780" s="224" t="str">
        <f t="shared" si="3533"/>
        <v/>
      </c>
      <c r="E11780" s="225"/>
      <c r="F11780" s="228">
        <f t="shared" si="3534"/>
        <v>0</v>
      </c>
      <c r="G11780" s="286">
        <f t="shared" ref="G11780:G11785" si="3535">ROUND(E11780*F11780,2)</f>
        <v>0</v>
      </c>
    </row>
    <row r="11781" spans="1:7" s="229" customFormat="1" ht="24" customHeight="1" x14ac:dyDescent="0.2">
      <c r="A11781" s="224" t="str">
        <f t="shared" si="3531"/>
        <v/>
      </c>
      <c r="B11781" s="222">
        <f t="shared" si="3532"/>
        <v>0</v>
      </c>
      <c r="C11781" s="223"/>
      <c r="D11781" s="224" t="str">
        <f t="shared" si="3533"/>
        <v/>
      </c>
      <c r="E11781" s="225"/>
      <c r="F11781" s="228">
        <f t="shared" si="3534"/>
        <v>0</v>
      </c>
      <c r="G11781" s="286">
        <f t="shared" si="3535"/>
        <v>0</v>
      </c>
    </row>
    <row r="11782" spans="1:7" s="229" customFormat="1" ht="24" customHeight="1" x14ac:dyDescent="0.2">
      <c r="A11782" s="224" t="str">
        <f t="shared" si="3531"/>
        <v/>
      </c>
      <c r="B11782" s="222">
        <f t="shared" si="3532"/>
        <v>0</v>
      </c>
      <c r="C11782" s="223"/>
      <c r="D11782" s="224" t="str">
        <f t="shared" si="3533"/>
        <v/>
      </c>
      <c r="E11782" s="225"/>
      <c r="F11782" s="226">
        <f t="shared" si="3534"/>
        <v>0</v>
      </c>
      <c r="G11782" s="286">
        <f t="shared" si="3535"/>
        <v>0</v>
      </c>
    </row>
    <row r="11783" spans="1:7" s="229" customFormat="1" ht="24" customHeight="1" x14ac:dyDescent="0.2">
      <c r="A11783" s="224" t="str">
        <f t="shared" si="3531"/>
        <v/>
      </c>
      <c r="B11783" s="222">
        <f t="shared" si="3532"/>
        <v>0</v>
      </c>
      <c r="C11783" s="223"/>
      <c r="D11783" s="224" t="str">
        <f t="shared" si="3533"/>
        <v/>
      </c>
      <c r="E11783" s="225"/>
      <c r="F11783" s="226">
        <f t="shared" si="3534"/>
        <v>0</v>
      </c>
      <c r="G11783" s="286">
        <f t="shared" si="3535"/>
        <v>0</v>
      </c>
    </row>
    <row r="11784" spans="1:7" s="229" customFormat="1" ht="24" customHeight="1" x14ac:dyDescent="0.2">
      <c r="A11784" s="224" t="str">
        <f t="shared" si="3531"/>
        <v/>
      </c>
      <c r="B11784" s="222">
        <f t="shared" si="3532"/>
        <v>0</v>
      </c>
      <c r="C11784" s="223"/>
      <c r="D11784" s="224" t="str">
        <f t="shared" si="3533"/>
        <v/>
      </c>
      <c r="E11784" s="225"/>
      <c r="F11784" s="226">
        <f t="shared" si="3534"/>
        <v>0</v>
      </c>
      <c r="G11784" s="286">
        <f t="shared" si="3535"/>
        <v>0</v>
      </c>
    </row>
    <row r="11785" spans="1:7" s="229" customFormat="1" ht="24" customHeight="1" x14ac:dyDescent="0.2">
      <c r="A11785" s="224" t="str">
        <f t="shared" si="3531"/>
        <v/>
      </c>
      <c r="B11785" s="222">
        <f t="shared" si="3532"/>
        <v>0</v>
      </c>
      <c r="C11785" s="223"/>
      <c r="D11785" s="224" t="str">
        <f t="shared" si="3533"/>
        <v/>
      </c>
      <c r="E11785" s="225"/>
      <c r="F11785" s="226">
        <f t="shared" si="3534"/>
        <v>0</v>
      </c>
      <c r="G11785" s="286">
        <f t="shared" si="3535"/>
        <v>0</v>
      </c>
    </row>
    <row r="11786" spans="1:7" ht="24" customHeight="1" x14ac:dyDescent="0.2">
      <c r="A11786" s="287"/>
      <c r="D11786" s="97"/>
      <c r="E11786" s="98"/>
      <c r="F11786" s="273" t="s">
        <v>32</v>
      </c>
      <c r="G11786" s="288">
        <f>SUBTOTAL(9,G11778:G11785)</f>
        <v>0</v>
      </c>
    </row>
    <row r="11787" spans="1:7" ht="24" customHeight="1" x14ac:dyDescent="0.2">
      <c r="A11787" s="287"/>
      <c r="C11787" s="107" t="s">
        <v>606</v>
      </c>
      <c r="D11787" s="97"/>
      <c r="E11787" s="98"/>
      <c r="G11787" s="289"/>
    </row>
    <row r="11788" spans="1:7" s="229" customFormat="1" ht="24" customHeight="1" x14ac:dyDescent="0.2">
      <c r="A11788" s="224" t="str">
        <f t="shared" ref="A11788:A11796" si="3536">IFERROR(VLOOKUP(C11788,Tabla_Insumos,4,FALSE),"")</f>
        <v/>
      </c>
      <c r="B11788" s="222" t="str">
        <f t="shared" ref="B11788:B11796" si="3537">IFERROR(VLOOKUP(C11788,Tabla_Insumos,5,FALSE),"")</f>
        <v/>
      </c>
      <c r="C11788" s="223"/>
      <c r="D11788" s="224" t="str">
        <f t="shared" ref="D11788:D11796" si="3538">IFERROR(VLOOKUP(C11788,Tabla_Insumos,2,FALSE),"")</f>
        <v/>
      </c>
      <c r="E11788" s="225"/>
      <c r="F11788" s="226">
        <f t="shared" ref="F11788:F11796" si="3539">IFERROR(VLOOKUP(C11788,Tabla_Insumos,3,FALSE),0)</f>
        <v>0</v>
      </c>
      <c r="G11788" s="286">
        <f t="shared" ref="G11788:G11796" si="3540">ROUND(E11788*F11788,2)</f>
        <v>0</v>
      </c>
    </row>
    <row r="11789" spans="1:7" s="229" customFormat="1" ht="24" customHeight="1" x14ac:dyDescent="0.2">
      <c r="A11789" s="224" t="str">
        <f t="shared" si="3536"/>
        <v/>
      </c>
      <c r="B11789" s="222" t="str">
        <f t="shared" si="3537"/>
        <v/>
      </c>
      <c r="C11789" s="223"/>
      <c r="D11789" s="224" t="str">
        <f t="shared" si="3538"/>
        <v/>
      </c>
      <c r="E11789" s="225"/>
      <c r="F11789" s="226">
        <f t="shared" si="3539"/>
        <v>0</v>
      </c>
      <c r="G11789" s="286">
        <f t="shared" si="3540"/>
        <v>0</v>
      </c>
    </row>
    <row r="11790" spans="1:7" s="229" customFormat="1" ht="24" customHeight="1" x14ac:dyDescent="0.2">
      <c r="A11790" s="224" t="str">
        <f t="shared" si="3536"/>
        <v/>
      </c>
      <c r="B11790" s="222" t="str">
        <f t="shared" si="3537"/>
        <v/>
      </c>
      <c r="C11790" s="223"/>
      <c r="D11790" s="224" t="str">
        <f t="shared" si="3538"/>
        <v/>
      </c>
      <c r="E11790" s="225"/>
      <c r="F11790" s="226">
        <f t="shared" si="3539"/>
        <v>0</v>
      </c>
      <c r="G11790" s="286">
        <f t="shared" si="3540"/>
        <v>0</v>
      </c>
    </row>
    <row r="11791" spans="1:7" s="229" customFormat="1" ht="24" customHeight="1" x14ac:dyDescent="0.2">
      <c r="A11791" s="224" t="str">
        <f t="shared" si="3536"/>
        <v/>
      </c>
      <c r="B11791" s="222" t="str">
        <f t="shared" si="3537"/>
        <v/>
      </c>
      <c r="C11791" s="223"/>
      <c r="D11791" s="224" t="str">
        <f t="shared" si="3538"/>
        <v/>
      </c>
      <c r="E11791" s="225"/>
      <c r="F11791" s="226">
        <f t="shared" si="3539"/>
        <v>0</v>
      </c>
      <c r="G11791" s="286">
        <f t="shared" si="3540"/>
        <v>0</v>
      </c>
    </row>
    <row r="11792" spans="1:7" s="229" customFormat="1" ht="24" customHeight="1" x14ac:dyDescent="0.2">
      <c r="A11792" s="224" t="str">
        <f t="shared" si="3536"/>
        <v/>
      </c>
      <c r="B11792" s="222" t="str">
        <f t="shared" si="3537"/>
        <v/>
      </c>
      <c r="C11792" s="223"/>
      <c r="D11792" s="224" t="str">
        <f t="shared" si="3538"/>
        <v/>
      </c>
      <c r="E11792" s="225"/>
      <c r="F11792" s="226">
        <f t="shared" si="3539"/>
        <v>0</v>
      </c>
      <c r="G11792" s="286">
        <f t="shared" si="3540"/>
        <v>0</v>
      </c>
    </row>
    <row r="11793" spans="1:7" s="229" customFormat="1" ht="24" customHeight="1" x14ac:dyDescent="0.2">
      <c r="A11793" s="224" t="str">
        <f t="shared" si="3536"/>
        <v/>
      </c>
      <c r="B11793" s="222" t="str">
        <f t="shared" si="3537"/>
        <v/>
      </c>
      <c r="C11793" s="223"/>
      <c r="D11793" s="224" t="str">
        <f t="shared" si="3538"/>
        <v/>
      </c>
      <c r="E11793" s="225"/>
      <c r="F11793" s="226">
        <f t="shared" si="3539"/>
        <v>0</v>
      </c>
      <c r="G11793" s="286">
        <f t="shared" si="3540"/>
        <v>0</v>
      </c>
    </row>
    <row r="11794" spans="1:7" s="229" customFormat="1" ht="24" customHeight="1" x14ac:dyDescent="0.2">
      <c r="A11794" s="224" t="str">
        <f t="shared" si="3536"/>
        <v/>
      </c>
      <c r="B11794" s="222" t="str">
        <f t="shared" si="3537"/>
        <v/>
      </c>
      <c r="C11794" s="223"/>
      <c r="D11794" s="224" t="str">
        <f t="shared" si="3538"/>
        <v/>
      </c>
      <c r="E11794" s="225"/>
      <c r="F11794" s="226">
        <f t="shared" si="3539"/>
        <v>0</v>
      </c>
      <c r="G11794" s="286">
        <f t="shared" si="3540"/>
        <v>0</v>
      </c>
    </row>
    <row r="11795" spans="1:7" s="229" customFormat="1" ht="24" customHeight="1" x14ac:dyDescent="0.2">
      <c r="A11795" s="224" t="str">
        <f t="shared" si="3536"/>
        <v/>
      </c>
      <c r="B11795" s="222" t="str">
        <f t="shared" si="3537"/>
        <v/>
      </c>
      <c r="C11795" s="223"/>
      <c r="D11795" s="224" t="str">
        <f t="shared" si="3538"/>
        <v/>
      </c>
      <c r="E11795" s="225"/>
      <c r="F11795" s="226">
        <f t="shared" si="3539"/>
        <v>0</v>
      </c>
      <c r="G11795" s="286">
        <f t="shared" si="3540"/>
        <v>0</v>
      </c>
    </row>
    <row r="11796" spans="1:7" s="229" customFormat="1" ht="24" customHeight="1" x14ac:dyDescent="0.2">
      <c r="A11796" s="224" t="str">
        <f t="shared" si="3536"/>
        <v/>
      </c>
      <c r="B11796" s="222" t="str">
        <f t="shared" si="3537"/>
        <v/>
      </c>
      <c r="C11796" s="223"/>
      <c r="D11796" s="224" t="str">
        <f t="shared" si="3538"/>
        <v/>
      </c>
      <c r="E11796" s="225"/>
      <c r="F11796" s="226">
        <f t="shared" si="3539"/>
        <v>0</v>
      </c>
      <c r="G11796" s="286">
        <f t="shared" si="3540"/>
        <v>0</v>
      </c>
    </row>
    <row r="11797" spans="1:7" ht="24" customHeight="1" x14ac:dyDescent="0.2">
      <c r="A11797" s="290"/>
      <c r="B11797" s="97"/>
      <c r="D11797" s="97"/>
      <c r="E11797" s="98"/>
      <c r="F11797" s="273" t="s">
        <v>33</v>
      </c>
      <c r="G11797" s="288">
        <f>SUBTOTAL(9,G11788:G11796)</f>
        <v>0</v>
      </c>
    </row>
    <row r="11798" spans="1:7" ht="24" customHeight="1" x14ac:dyDescent="0.2">
      <c r="A11798" s="291"/>
      <c r="B11798" s="97"/>
      <c r="D11798" s="97"/>
      <c r="E11798" s="98"/>
      <c r="G11798" s="289"/>
    </row>
    <row r="11799" spans="1:7" ht="24" customHeight="1" x14ac:dyDescent="0.2">
      <c r="A11799" s="292" t="str">
        <f>B11757</f>
        <v/>
      </c>
      <c r="B11799" s="293" t="str">
        <f>C11757</f>
        <v/>
      </c>
      <c r="C11799" s="104"/>
      <c r="D11799" s="104" t="s">
        <v>34</v>
      </c>
      <c r="E11799" s="105"/>
      <c r="F11799" s="295" t="s">
        <v>35</v>
      </c>
      <c r="G11799" s="294">
        <f>SUBTOTAL(9,G11762:G11798)</f>
        <v>0</v>
      </c>
    </row>
    <row r="11801" spans="1:7" ht="24" customHeight="1" x14ac:dyDescent="0.2">
      <c r="A11801" s="274" t="s">
        <v>37</v>
      </c>
      <c r="B11801" s="275"/>
      <c r="C11801" s="275"/>
      <c r="D11801" s="275"/>
      <c r="E11801" s="275"/>
      <c r="F11801" s="275"/>
      <c r="G11801" s="276"/>
    </row>
    <row r="11802" spans="1:7" ht="24" customHeight="1" x14ac:dyDescent="0.2">
      <c r="A11802" s="277" t="s">
        <v>602</v>
      </c>
      <c r="B11802" s="93" t="str">
        <f>Comitente</f>
        <v>DIRECCION PROVINCIAL DE ESPACIOS VERDES</v>
      </c>
      <c r="C11802" s="89"/>
      <c r="D11802" s="94"/>
      <c r="E11802" s="94"/>
      <c r="F11802" s="95"/>
      <c r="G11802" s="278"/>
    </row>
    <row r="11803" spans="1:7" ht="24" customHeight="1" x14ac:dyDescent="0.2">
      <c r="A11803" s="277" t="s">
        <v>603</v>
      </c>
      <c r="B11803" s="93">
        <f>Contratista</f>
        <v>0</v>
      </c>
      <c r="C11803" s="90"/>
      <c r="D11803" s="90"/>
      <c r="E11803" s="90"/>
      <c r="F11803" s="96"/>
      <c r="G11803" s="279"/>
    </row>
    <row r="11804" spans="1:7" ht="24" customHeight="1" x14ac:dyDescent="0.2">
      <c r="A11804" s="277" t="s">
        <v>24</v>
      </c>
      <c r="B11804" s="93" t="str">
        <f>Obra</f>
        <v>EXTRACCION DE MANGRULLO EXISTENTE, PROVISION DE NUEVO MANGRULLO Y REFUNCIONALIZACION DE JUEGOS DE NIÑOS EN PARQUE DE MAYO</v>
      </c>
      <c r="C11804" s="90"/>
      <c r="D11804" s="90"/>
      <c r="E11804" s="90"/>
      <c r="F11804" s="96" t="s">
        <v>38</v>
      </c>
      <c r="G11804" s="280">
        <f>Fecha_Base</f>
        <v>44865</v>
      </c>
    </row>
    <row r="11805" spans="1:7" ht="24" customHeight="1" x14ac:dyDescent="0.2">
      <c r="A11805" s="281" t="s">
        <v>601</v>
      </c>
      <c r="B11805" s="91" t="str">
        <f>Ubicación</f>
        <v>CAPITAL</v>
      </c>
      <c r="C11805" s="91"/>
      <c r="D11805" s="97"/>
      <c r="E11805" s="98"/>
      <c r="G11805" s="282"/>
    </row>
    <row r="11806" spans="1:7" ht="24" customHeight="1" x14ac:dyDescent="0.2">
      <c r="A11806" s="281" t="s">
        <v>39</v>
      </c>
      <c r="B11806" s="100" t="str">
        <f>IFERROR(VALUE(LEFT(B11807,FIND(".",B11807)-1)),"")</f>
        <v/>
      </c>
      <c r="C11806" s="92" t="str">
        <f>IFERROR(VLOOKUP(B11806,Tabla_CyP,2,FALSE),"")</f>
        <v/>
      </c>
      <c r="E11806" s="98"/>
      <c r="G11806" s="282"/>
    </row>
    <row r="11807" spans="1:7" ht="24" customHeight="1" x14ac:dyDescent="0.2">
      <c r="A11807" s="281" t="s">
        <v>25</v>
      </c>
      <c r="B11807" s="101" t="str">
        <f>IFERROR(VLOOKUP(COUNTIF($A$1:A11807,"ANALISIS DE PRECIOS"),Tabla_NumeroItem,2,FALSE),"")</f>
        <v/>
      </c>
      <c r="C11807" s="92" t="str">
        <f>IFERROR(VLOOKUP(B11807,Tabla_CyP,2,FALSE),"")</f>
        <v/>
      </c>
      <c r="D11807" s="97"/>
      <c r="E11807" s="98"/>
      <c r="F11807" s="96" t="s">
        <v>26</v>
      </c>
      <c r="G11807" s="283" t="str">
        <f>IFERROR(VLOOKUP(B11807,Tabla_CyP,4,FALSE),"")</f>
        <v/>
      </c>
    </row>
    <row r="11808" spans="1:7" ht="24" customHeight="1" x14ac:dyDescent="0.2">
      <c r="A11808" s="281"/>
      <c r="B11808" s="91"/>
      <c r="D11808" s="97"/>
      <c r="E11808" s="98"/>
      <c r="G11808" s="282"/>
    </row>
    <row r="11809" spans="1:123" ht="24" customHeight="1" x14ac:dyDescent="0.2">
      <c r="A11809" s="334" t="s">
        <v>507</v>
      </c>
      <c r="B11809" s="335"/>
      <c r="C11809" s="336" t="s">
        <v>0</v>
      </c>
      <c r="D11809" s="336" t="s">
        <v>27</v>
      </c>
      <c r="E11809" s="338" t="s">
        <v>28</v>
      </c>
      <c r="F11809" s="340" t="s">
        <v>29</v>
      </c>
      <c r="G11809" s="340" t="s">
        <v>30</v>
      </c>
    </row>
    <row r="11810" spans="1:123" s="97" customFormat="1" ht="24" customHeight="1" x14ac:dyDescent="0.2">
      <c r="A11810" s="102" t="s">
        <v>508</v>
      </c>
      <c r="B11810" s="102" t="s">
        <v>509</v>
      </c>
      <c r="C11810" s="337"/>
      <c r="D11810" s="337"/>
      <c r="E11810" s="339"/>
      <c r="F11810" s="341"/>
      <c r="G11810" s="341"/>
      <c r="H11810" s="230"/>
      <c r="I11810" s="230"/>
      <c r="J11810" s="230"/>
      <c r="K11810" s="230"/>
      <c r="L11810" s="230"/>
      <c r="M11810" s="230"/>
      <c r="N11810" s="230"/>
      <c r="O11810" s="230"/>
      <c r="P11810" s="230"/>
      <c r="Q11810" s="230"/>
      <c r="R11810" s="230"/>
      <c r="S11810" s="230"/>
      <c r="T11810" s="230"/>
      <c r="U11810" s="230"/>
      <c r="V11810" s="230"/>
      <c r="W11810" s="230"/>
      <c r="X11810" s="230"/>
      <c r="Y11810" s="230"/>
      <c r="Z11810" s="230"/>
      <c r="AA11810" s="230"/>
      <c r="AB11810" s="230"/>
      <c r="AC11810" s="230"/>
      <c r="AD11810" s="230"/>
      <c r="AE11810" s="230"/>
      <c r="AF11810" s="230"/>
      <c r="AG11810" s="230"/>
      <c r="AH11810" s="230"/>
      <c r="AI11810" s="230"/>
      <c r="AJ11810" s="230"/>
      <c r="AK11810" s="230"/>
      <c r="AL11810" s="230"/>
      <c r="AM11810" s="230"/>
      <c r="AN11810" s="230"/>
      <c r="AO11810" s="230"/>
      <c r="AP11810" s="230"/>
      <c r="AQ11810" s="230"/>
      <c r="AR11810" s="230"/>
      <c r="AS11810" s="230"/>
      <c r="AT11810" s="230"/>
      <c r="AU11810" s="230"/>
      <c r="AV11810" s="230"/>
      <c r="AW11810" s="230"/>
      <c r="AX11810" s="230"/>
      <c r="AY11810" s="230"/>
      <c r="AZ11810" s="230"/>
      <c r="BA11810" s="230"/>
      <c r="BB11810" s="230"/>
      <c r="BC11810" s="230"/>
      <c r="BD11810" s="230"/>
      <c r="BE11810" s="230"/>
      <c r="BF11810" s="230"/>
      <c r="BG11810" s="230"/>
      <c r="BH11810" s="230"/>
      <c r="BI11810" s="230"/>
      <c r="BJ11810" s="230"/>
      <c r="BK11810" s="230"/>
      <c r="BL11810" s="230"/>
      <c r="BM11810" s="230"/>
      <c r="BN11810" s="230"/>
      <c r="BO11810" s="230"/>
      <c r="BP11810" s="230"/>
      <c r="BQ11810" s="230"/>
      <c r="BR11810" s="230"/>
      <c r="BS11810" s="230"/>
      <c r="BT11810" s="230"/>
      <c r="BU11810" s="230"/>
      <c r="BV11810" s="230"/>
      <c r="BW11810" s="230"/>
      <c r="BX11810" s="230"/>
      <c r="BY11810" s="230"/>
      <c r="BZ11810" s="230"/>
      <c r="CA11810" s="230"/>
      <c r="CB11810" s="230"/>
      <c r="CC11810" s="230"/>
      <c r="CD11810" s="230"/>
      <c r="CE11810" s="230"/>
      <c r="CF11810" s="230"/>
      <c r="CG11810" s="230"/>
      <c r="CH11810" s="230"/>
      <c r="CI11810" s="230"/>
      <c r="CJ11810" s="230"/>
      <c r="CK11810" s="230"/>
      <c r="CL11810" s="230"/>
      <c r="CM11810" s="230"/>
      <c r="CN11810" s="230"/>
      <c r="CO11810" s="230"/>
      <c r="CP11810" s="230"/>
      <c r="CQ11810" s="230"/>
      <c r="CR11810" s="230"/>
      <c r="CS11810" s="230"/>
      <c r="CT11810" s="230"/>
      <c r="CU11810" s="230"/>
      <c r="CV11810" s="230"/>
      <c r="CW11810" s="230"/>
      <c r="CX11810" s="230"/>
      <c r="CY11810" s="230"/>
      <c r="CZ11810" s="230"/>
      <c r="DA11810" s="230"/>
      <c r="DB11810" s="230"/>
      <c r="DC11810" s="230"/>
      <c r="DD11810" s="230"/>
      <c r="DE11810" s="230"/>
      <c r="DF11810" s="230"/>
      <c r="DG11810" s="230"/>
      <c r="DH11810" s="230"/>
      <c r="DI11810" s="230"/>
      <c r="DJ11810" s="230"/>
      <c r="DK11810" s="230"/>
      <c r="DL11810" s="230"/>
      <c r="DM11810" s="230"/>
      <c r="DN11810" s="230"/>
      <c r="DO11810" s="230"/>
      <c r="DP11810" s="230"/>
      <c r="DQ11810" s="230"/>
      <c r="DR11810" s="230"/>
      <c r="DS11810" s="230"/>
    </row>
    <row r="11811" spans="1:123" ht="24" customHeight="1" x14ac:dyDescent="0.2">
      <c r="A11811" s="284"/>
      <c r="B11811" s="103"/>
      <c r="C11811" s="143" t="s">
        <v>604</v>
      </c>
      <c r="D11811" s="104"/>
      <c r="E11811" s="105"/>
      <c r="F11811" s="106"/>
      <c r="G11811" s="285"/>
    </row>
    <row r="11812" spans="1:123" s="229" customFormat="1" ht="24" customHeight="1" x14ac:dyDescent="0.2">
      <c r="A11812" s="224" t="str">
        <f t="shared" ref="A11812:A11825" si="3541">IFERROR(VLOOKUP(C11812,Tabla_Insumos,4,FALSE),"")</f>
        <v/>
      </c>
      <c r="B11812" s="222" t="str">
        <f>IFERROR(VLOOKUP(C11812,Tabla_Insumos,5,FALSE),"")</f>
        <v/>
      </c>
      <c r="C11812" s="223"/>
      <c r="D11812" s="224" t="str">
        <f t="shared" ref="D11812:D11825" si="3542">IFERROR(VLOOKUP(C11812,Tabla_Insumos,2,FALSE),"")</f>
        <v/>
      </c>
      <c r="E11812" s="225"/>
      <c r="F11812" s="226">
        <f t="shared" ref="F11812:F11825" si="3543">IFERROR(VLOOKUP(C11812,Tabla_Insumos,3,FALSE),0)</f>
        <v>0</v>
      </c>
      <c r="G11812" s="286">
        <f>ROUND(E11812*F11812,2)</f>
        <v>0</v>
      </c>
    </row>
    <row r="11813" spans="1:123" s="229" customFormat="1" ht="24" customHeight="1" x14ac:dyDescent="0.2">
      <c r="A11813" s="224" t="str">
        <f t="shared" si="3541"/>
        <v/>
      </c>
      <c r="B11813" s="222" t="str">
        <f t="shared" ref="B11813:B11825" si="3544">IFERROR(VLOOKUP(C11813,Tabla_Insumos,5,FALSE),"")</f>
        <v/>
      </c>
      <c r="C11813" s="223"/>
      <c r="D11813" s="224" t="str">
        <f t="shared" si="3542"/>
        <v/>
      </c>
      <c r="E11813" s="225"/>
      <c r="F11813" s="226">
        <f t="shared" si="3543"/>
        <v>0</v>
      </c>
      <c r="G11813" s="286">
        <f t="shared" ref="G11813:G11825" si="3545">ROUND(E11813*F11813,2)</f>
        <v>0</v>
      </c>
    </row>
    <row r="11814" spans="1:123" s="229" customFormat="1" ht="24" customHeight="1" x14ac:dyDescent="0.2">
      <c r="A11814" s="224" t="str">
        <f t="shared" si="3541"/>
        <v/>
      </c>
      <c r="B11814" s="222" t="str">
        <f t="shared" si="3544"/>
        <v/>
      </c>
      <c r="C11814" s="223"/>
      <c r="D11814" s="224" t="str">
        <f t="shared" si="3542"/>
        <v/>
      </c>
      <c r="E11814" s="225"/>
      <c r="F11814" s="226">
        <f t="shared" si="3543"/>
        <v>0</v>
      </c>
      <c r="G11814" s="286">
        <f t="shared" si="3545"/>
        <v>0</v>
      </c>
    </row>
    <row r="11815" spans="1:123" s="229" customFormat="1" ht="24" customHeight="1" x14ac:dyDescent="0.2">
      <c r="A11815" s="224" t="str">
        <f t="shared" si="3541"/>
        <v/>
      </c>
      <c r="B11815" s="222" t="str">
        <f t="shared" si="3544"/>
        <v/>
      </c>
      <c r="C11815" s="223"/>
      <c r="D11815" s="224" t="str">
        <f t="shared" si="3542"/>
        <v/>
      </c>
      <c r="E11815" s="225"/>
      <c r="F11815" s="226">
        <f t="shared" si="3543"/>
        <v>0</v>
      </c>
      <c r="G11815" s="286">
        <f t="shared" si="3545"/>
        <v>0</v>
      </c>
    </row>
    <row r="11816" spans="1:123" s="229" customFormat="1" ht="24" customHeight="1" x14ac:dyDescent="0.2">
      <c r="A11816" s="224" t="str">
        <f t="shared" si="3541"/>
        <v/>
      </c>
      <c r="B11816" s="222" t="str">
        <f t="shared" si="3544"/>
        <v/>
      </c>
      <c r="C11816" s="223"/>
      <c r="D11816" s="224" t="str">
        <f t="shared" si="3542"/>
        <v/>
      </c>
      <c r="E11816" s="225"/>
      <c r="F11816" s="226">
        <f t="shared" si="3543"/>
        <v>0</v>
      </c>
      <c r="G11816" s="286">
        <f t="shared" si="3545"/>
        <v>0</v>
      </c>
    </row>
    <row r="11817" spans="1:123" s="229" customFormat="1" ht="24" customHeight="1" x14ac:dyDescent="0.2">
      <c r="A11817" s="224" t="str">
        <f t="shared" si="3541"/>
        <v/>
      </c>
      <c r="B11817" s="222" t="str">
        <f t="shared" si="3544"/>
        <v/>
      </c>
      <c r="C11817" s="223"/>
      <c r="D11817" s="224" t="str">
        <f t="shared" si="3542"/>
        <v/>
      </c>
      <c r="E11817" s="225"/>
      <c r="F11817" s="226">
        <f t="shared" si="3543"/>
        <v>0</v>
      </c>
      <c r="G11817" s="286">
        <f t="shared" si="3545"/>
        <v>0</v>
      </c>
    </row>
    <row r="11818" spans="1:123" s="229" customFormat="1" ht="24" customHeight="1" x14ac:dyDescent="0.2">
      <c r="A11818" s="224" t="str">
        <f t="shared" si="3541"/>
        <v/>
      </c>
      <c r="B11818" s="222" t="str">
        <f t="shared" si="3544"/>
        <v/>
      </c>
      <c r="C11818" s="223"/>
      <c r="D11818" s="224" t="str">
        <f t="shared" si="3542"/>
        <v/>
      </c>
      <c r="E11818" s="225"/>
      <c r="F11818" s="226">
        <f t="shared" si="3543"/>
        <v>0</v>
      </c>
      <c r="G11818" s="286">
        <f t="shared" si="3545"/>
        <v>0</v>
      </c>
    </row>
    <row r="11819" spans="1:123" s="229" customFormat="1" ht="24" customHeight="1" x14ac:dyDescent="0.2">
      <c r="A11819" s="224" t="str">
        <f t="shared" si="3541"/>
        <v/>
      </c>
      <c r="B11819" s="222" t="str">
        <f t="shared" si="3544"/>
        <v/>
      </c>
      <c r="C11819" s="223"/>
      <c r="D11819" s="224" t="str">
        <f t="shared" si="3542"/>
        <v/>
      </c>
      <c r="E11819" s="225"/>
      <c r="F11819" s="226">
        <f t="shared" si="3543"/>
        <v>0</v>
      </c>
      <c r="G11819" s="286">
        <f t="shared" si="3545"/>
        <v>0</v>
      </c>
    </row>
    <row r="11820" spans="1:123" s="229" customFormat="1" ht="24" customHeight="1" x14ac:dyDescent="0.2">
      <c r="A11820" s="224" t="str">
        <f t="shared" si="3541"/>
        <v/>
      </c>
      <c r="B11820" s="222" t="str">
        <f t="shared" si="3544"/>
        <v/>
      </c>
      <c r="C11820" s="223"/>
      <c r="D11820" s="224" t="str">
        <f t="shared" si="3542"/>
        <v/>
      </c>
      <c r="E11820" s="225"/>
      <c r="F11820" s="226">
        <f t="shared" si="3543"/>
        <v>0</v>
      </c>
      <c r="G11820" s="286">
        <f t="shared" si="3545"/>
        <v>0</v>
      </c>
    </row>
    <row r="11821" spans="1:123" s="229" customFormat="1" ht="24" customHeight="1" x14ac:dyDescent="0.2">
      <c r="A11821" s="224" t="str">
        <f t="shared" si="3541"/>
        <v/>
      </c>
      <c r="B11821" s="222" t="str">
        <f t="shared" si="3544"/>
        <v/>
      </c>
      <c r="C11821" s="223"/>
      <c r="D11821" s="224" t="str">
        <f t="shared" si="3542"/>
        <v/>
      </c>
      <c r="E11821" s="225"/>
      <c r="F11821" s="226">
        <f t="shared" si="3543"/>
        <v>0</v>
      </c>
      <c r="G11821" s="286">
        <f t="shared" si="3545"/>
        <v>0</v>
      </c>
    </row>
    <row r="11822" spans="1:123" s="229" customFormat="1" ht="24" customHeight="1" x14ac:dyDescent="0.2">
      <c r="A11822" s="224" t="str">
        <f t="shared" si="3541"/>
        <v/>
      </c>
      <c r="B11822" s="222" t="str">
        <f t="shared" si="3544"/>
        <v/>
      </c>
      <c r="C11822" s="223"/>
      <c r="D11822" s="224" t="str">
        <f t="shared" si="3542"/>
        <v/>
      </c>
      <c r="E11822" s="225"/>
      <c r="F11822" s="226">
        <f t="shared" si="3543"/>
        <v>0</v>
      </c>
      <c r="G11822" s="286">
        <f t="shared" si="3545"/>
        <v>0</v>
      </c>
    </row>
    <row r="11823" spans="1:123" s="229" customFormat="1" ht="24" customHeight="1" x14ac:dyDescent="0.2">
      <c r="A11823" s="224" t="str">
        <f t="shared" si="3541"/>
        <v/>
      </c>
      <c r="B11823" s="222" t="str">
        <f t="shared" si="3544"/>
        <v/>
      </c>
      <c r="C11823" s="223"/>
      <c r="D11823" s="224" t="str">
        <f t="shared" si="3542"/>
        <v/>
      </c>
      <c r="E11823" s="225"/>
      <c r="F11823" s="226">
        <f t="shared" si="3543"/>
        <v>0</v>
      </c>
      <c r="G11823" s="286">
        <f t="shared" si="3545"/>
        <v>0</v>
      </c>
    </row>
    <row r="11824" spans="1:123" s="229" customFormat="1" ht="24" customHeight="1" x14ac:dyDescent="0.2">
      <c r="A11824" s="224" t="str">
        <f t="shared" si="3541"/>
        <v/>
      </c>
      <c r="B11824" s="222" t="str">
        <f t="shared" si="3544"/>
        <v/>
      </c>
      <c r="C11824" s="223"/>
      <c r="D11824" s="224" t="str">
        <f t="shared" si="3542"/>
        <v/>
      </c>
      <c r="E11824" s="225"/>
      <c r="F11824" s="226">
        <f t="shared" si="3543"/>
        <v>0</v>
      </c>
      <c r="G11824" s="286">
        <f t="shared" si="3545"/>
        <v>0</v>
      </c>
    </row>
    <row r="11825" spans="1:7" s="229" customFormat="1" ht="24" customHeight="1" x14ac:dyDescent="0.2">
      <c r="A11825" s="224" t="str">
        <f t="shared" si="3541"/>
        <v/>
      </c>
      <c r="B11825" s="222" t="str">
        <f t="shared" si="3544"/>
        <v/>
      </c>
      <c r="C11825" s="223"/>
      <c r="D11825" s="224" t="str">
        <f t="shared" si="3542"/>
        <v/>
      </c>
      <c r="E11825" s="225"/>
      <c r="F11825" s="227">
        <f t="shared" si="3543"/>
        <v>0</v>
      </c>
      <c r="G11825" s="286">
        <f t="shared" si="3545"/>
        <v>0</v>
      </c>
    </row>
    <row r="11826" spans="1:7" ht="24" customHeight="1" x14ac:dyDescent="0.2">
      <c r="A11826" s="287"/>
      <c r="D11826" s="97"/>
      <c r="E11826" s="98"/>
      <c r="F11826" s="273" t="s">
        <v>31</v>
      </c>
      <c r="G11826" s="288">
        <f>SUBTOTAL(9,G11812:G11825)</f>
        <v>0</v>
      </c>
    </row>
    <row r="11827" spans="1:7" ht="24" customHeight="1" x14ac:dyDescent="0.2">
      <c r="A11827" s="287"/>
      <c r="C11827" s="107" t="s">
        <v>605</v>
      </c>
      <c r="D11827" s="97"/>
      <c r="E11827" s="98"/>
      <c r="G11827" s="289"/>
    </row>
    <row r="11828" spans="1:7" s="229" customFormat="1" ht="24" customHeight="1" x14ac:dyDescent="0.2">
      <c r="A11828" s="224" t="str">
        <f t="shared" ref="A11828:A11835" si="3546">IFERROR(VLOOKUP(C11828,Tabla_Insumos,4,FALSE),"")</f>
        <v/>
      </c>
      <c r="B11828" s="222">
        <f t="shared" ref="B11828:B11835" si="3547">IFERROR(VLOOKUP(A11828,Tabla_Indices,5,FALSE),"")</f>
        <v>0</v>
      </c>
      <c r="C11828" s="223"/>
      <c r="D11828" s="224" t="str">
        <f t="shared" ref="D11828:D11835" si="3548">IFERROR(VLOOKUP(C11828,Tabla_Insumos,2,FALSE),"")</f>
        <v/>
      </c>
      <c r="E11828" s="225"/>
      <c r="F11828" s="228">
        <f t="shared" ref="F11828:F11835" si="3549">IFERROR(VLOOKUP(C11828,Tabla_Insumos,3,FALSE),0)</f>
        <v>0</v>
      </c>
      <c r="G11828" s="286">
        <f>ROUND(E11828*F11828,2)</f>
        <v>0</v>
      </c>
    </row>
    <row r="11829" spans="1:7" s="229" customFormat="1" ht="24" customHeight="1" x14ac:dyDescent="0.2">
      <c r="A11829" s="224" t="str">
        <f t="shared" si="3546"/>
        <v/>
      </c>
      <c r="B11829" s="222">
        <f t="shared" si="3547"/>
        <v>0</v>
      </c>
      <c r="C11829" s="223"/>
      <c r="D11829" s="224" t="str">
        <f t="shared" si="3548"/>
        <v/>
      </c>
      <c r="E11829" s="225"/>
      <c r="F11829" s="228">
        <f t="shared" si="3549"/>
        <v>0</v>
      </c>
      <c r="G11829" s="286">
        <f>ROUND(E11829*F11829,2)</f>
        <v>0</v>
      </c>
    </row>
    <row r="11830" spans="1:7" s="229" customFormat="1" ht="24" customHeight="1" x14ac:dyDescent="0.2">
      <c r="A11830" s="224" t="str">
        <f t="shared" si="3546"/>
        <v/>
      </c>
      <c r="B11830" s="222">
        <f t="shared" si="3547"/>
        <v>0</v>
      </c>
      <c r="C11830" s="223"/>
      <c r="D11830" s="224" t="str">
        <f t="shared" si="3548"/>
        <v/>
      </c>
      <c r="E11830" s="225"/>
      <c r="F11830" s="228">
        <f t="shared" si="3549"/>
        <v>0</v>
      </c>
      <c r="G11830" s="286">
        <f t="shared" ref="G11830:G11835" si="3550">ROUND(E11830*F11830,2)</f>
        <v>0</v>
      </c>
    </row>
    <row r="11831" spans="1:7" s="229" customFormat="1" ht="24" customHeight="1" x14ac:dyDescent="0.2">
      <c r="A11831" s="224" t="str">
        <f t="shared" si="3546"/>
        <v/>
      </c>
      <c r="B11831" s="222">
        <f t="shared" si="3547"/>
        <v>0</v>
      </c>
      <c r="C11831" s="223"/>
      <c r="D11831" s="224" t="str">
        <f t="shared" si="3548"/>
        <v/>
      </c>
      <c r="E11831" s="225"/>
      <c r="F11831" s="228">
        <f t="shared" si="3549"/>
        <v>0</v>
      </c>
      <c r="G11831" s="286">
        <f t="shared" si="3550"/>
        <v>0</v>
      </c>
    </row>
    <row r="11832" spans="1:7" s="229" customFormat="1" ht="24" customHeight="1" x14ac:dyDescent="0.2">
      <c r="A11832" s="224" t="str">
        <f t="shared" si="3546"/>
        <v/>
      </c>
      <c r="B11832" s="222">
        <f t="shared" si="3547"/>
        <v>0</v>
      </c>
      <c r="C11832" s="223"/>
      <c r="D11832" s="224" t="str">
        <f t="shared" si="3548"/>
        <v/>
      </c>
      <c r="E11832" s="225"/>
      <c r="F11832" s="226">
        <f t="shared" si="3549"/>
        <v>0</v>
      </c>
      <c r="G11832" s="286">
        <f t="shared" si="3550"/>
        <v>0</v>
      </c>
    </row>
    <row r="11833" spans="1:7" s="229" customFormat="1" ht="24" customHeight="1" x14ac:dyDescent="0.2">
      <c r="A11833" s="224" t="str">
        <f t="shared" si="3546"/>
        <v/>
      </c>
      <c r="B11833" s="222">
        <f t="shared" si="3547"/>
        <v>0</v>
      </c>
      <c r="C11833" s="223"/>
      <c r="D11833" s="224" t="str">
        <f t="shared" si="3548"/>
        <v/>
      </c>
      <c r="E11833" s="225"/>
      <c r="F11833" s="226">
        <f t="shared" si="3549"/>
        <v>0</v>
      </c>
      <c r="G11833" s="286">
        <f t="shared" si="3550"/>
        <v>0</v>
      </c>
    </row>
    <row r="11834" spans="1:7" s="229" customFormat="1" ht="24" customHeight="1" x14ac:dyDescent="0.2">
      <c r="A11834" s="224" t="str">
        <f t="shared" si="3546"/>
        <v/>
      </c>
      <c r="B11834" s="222">
        <f t="shared" si="3547"/>
        <v>0</v>
      </c>
      <c r="C11834" s="223"/>
      <c r="D11834" s="224" t="str">
        <f t="shared" si="3548"/>
        <v/>
      </c>
      <c r="E11834" s="225"/>
      <c r="F11834" s="226">
        <f t="shared" si="3549"/>
        <v>0</v>
      </c>
      <c r="G11834" s="286">
        <f t="shared" si="3550"/>
        <v>0</v>
      </c>
    </row>
    <row r="11835" spans="1:7" s="229" customFormat="1" ht="24" customHeight="1" x14ac:dyDescent="0.2">
      <c r="A11835" s="224" t="str">
        <f t="shared" si="3546"/>
        <v/>
      </c>
      <c r="B11835" s="222">
        <f t="shared" si="3547"/>
        <v>0</v>
      </c>
      <c r="C11835" s="223"/>
      <c r="D11835" s="224" t="str">
        <f t="shared" si="3548"/>
        <v/>
      </c>
      <c r="E11835" s="225"/>
      <c r="F11835" s="226">
        <f t="shared" si="3549"/>
        <v>0</v>
      </c>
      <c r="G11835" s="286">
        <f t="shared" si="3550"/>
        <v>0</v>
      </c>
    </row>
    <row r="11836" spans="1:7" ht="24" customHeight="1" x14ac:dyDescent="0.2">
      <c r="A11836" s="287"/>
      <c r="D11836" s="97"/>
      <c r="E11836" s="98"/>
      <c r="F11836" s="273" t="s">
        <v>32</v>
      </c>
      <c r="G11836" s="288">
        <f>SUBTOTAL(9,G11828:G11835)</f>
        <v>0</v>
      </c>
    </row>
    <row r="11837" spans="1:7" ht="24" customHeight="1" x14ac:dyDescent="0.2">
      <c r="A11837" s="287"/>
      <c r="C11837" s="107" t="s">
        <v>606</v>
      </c>
      <c r="D11837" s="97"/>
      <c r="E11837" s="98"/>
      <c r="G11837" s="289"/>
    </row>
    <row r="11838" spans="1:7" s="229" customFormat="1" ht="24" customHeight="1" x14ac:dyDescent="0.2">
      <c r="A11838" s="224" t="str">
        <f t="shared" ref="A11838:A11846" si="3551">IFERROR(VLOOKUP(C11838,Tabla_Insumos,4,FALSE),"")</f>
        <v/>
      </c>
      <c r="B11838" s="222" t="str">
        <f t="shared" ref="B11838:B11846" si="3552">IFERROR(VLOOKUP(C11838,Tabla_Insumos,5,FALSE),"")</f>
        <v/>
      </c>
      <c r="C11838" s="223"/>
      <c r="D11838" s="224" t="str">
        <f t="shared" ref="D11838:D11846" si="3553">IFERROR(VLOOKUP(C11838,Tabla_Insumos,2,FALSE),"")</f>
        <v/>
      </c>
      <c r="E11838" s="225"/>
      <c r="F11838" s="226">
        <f t="shared" ref="F11838:F11846" si="3554">IFERROR(VLOOKUP(C11838,Tabla_Insumos,3,FALSE),0)</f>
        <v>0</v>
      </c>
      <c r="G11838" s="286">
        <f t="shared" ref="G11838:G11846" si="3555">ROUND(E11838*F11838,2)</f>
        <v>0</v>
      </c>
    </row>
    <row r="11839" spans="1:7" s="229" customFormat="1" ht="24" customHeight="1" x14ac:dyDescent="0.2">
      <c r="A11839" s="224" t="str">
        <f t="shared" si="3551"/>
        <v/>
      </c>
      <c r="B11839" s="222" t="str">
        <f t="shared" si="3552"/>
        <v/>
      </c>
      <c r="C11839" s="223"/>
      <c r="D11839" s="224" t="str">
        <f t="shared" si="3553"/>
        <v/>
      </c>
      <c r="E11839" s="225"/>
      <c r="F11839" s="226">
        <f t="shared" si="3554"/>
        <v>0</v>
      </c>
      <c r="G11839" s="286">
        <f t="shared" si="3555"/>
        <v>0</v>
      </c>
    </row>
    <row r="11840" spans="1:7" s="229" customFormat="1" ht="24" customHeight="1" x14ac:dyDescent="0.2">
      <c r="A11840" s="224" t="str">
        <f t="shared" si="3551"/>
        <v/>
      </c>
      <c r="B11840" s="222" t="str">
        <f t="shared" si="3552"/>
        <v/>
      </c>
      <c r="C11840" s="223"/>
      <c r="D11840" s="224" t="str">
        <f t="shared" si="3553"/>
        <v/>
      </c>
      <c r="E11840" s="225"/>
      <c r="F11840" s="226">
        <f t="shared" si="3554"/>
        <v>0</v>
      </c>
      <c r="G11840" s="286">
        <f t="shared" si="3555"/>
        <v>0</v>
      </c>
    </row>
    <row r="11841" spans="1:7" s="229" customFormat="1" ht="24" customHeight="1" x14ac:dyDescent="0.2">
      <c r="A11841" s="224" t="str">
        <f t="shared" si="3551"/>
        <v/>
      </c>
      <c r="B11841" s="222" t="str">
        <f t="shared" si="3552"/>
        <v/>
      </c>
      <c r="C11841" s="223"/>
      <c r="D11841" s="224" t="str">
        <f t="shared" si="3553"/>
        <v/>
      </c>
      <c r="E11841" s="225"/>
      <c r="F11841" s="226">
        <f t="shared" si="3554"/>
        <v>0</v>
      </c>
      <c r="G11841" s="286">
        <f t="shared" si="3555"/>
        <v>0</v>
      </c>
    </row>
    <row r="11842" spans="1:7" s="229" customFormat="1" ht="24" customHeight="1" x14ac:dyDescent="0.2">
      <c r="A11842" s="224" t="str">
        <f t="shared" si="3551"/>
        <v/>
      </c>
      <c r="B11842" s="222" t="str">
        <f t="shared" si="3552"/>
        <v/>
      </c>
      <c r="C11842" s="223"/>
      <c r="D11842" s="224" t="str">
        <f t="shared" si="3553"/>
        <v/>
      </c>
      <c r="E11842" s="225"/>
      <c r="F11842" s="226">
        <f t="shared" si="3554"/>
        <v>0</v>
      </c>
      <c r="G11842" s="286">
        <f t="shared" si="3555"/>
        <v>0</v>
      </c>
    </row>
    <row r="11843" spans="1:7" s="229" customFormat="1" ht="24" customHeight="1" x14ac:dyDescent="0.2">
      <c r="A11843" s="224" t="str">
        <f t="shared" si="3551"/>
        <v/>
      </c>
      <c r="B11843" s="222" t="str">
        <f t="shared" si="3552"/>
        <v/>
      </c>
      <c r="C11843" s="223"/>
      <c r="D11843" s="224" t="str">
        <f t="shared" si="3553"/>
        <v/>
      </c>
      <c r="E11843" s="225"/>
      <c r="F11843" s="226">
        <f t="shared" si="3554"/>
        <v>0</v>
      </c>
      <c r="G11843" s="286">
        <f t="shared" si="3555"/>
        <v>0</v>
      </c>
    </row>
    <row r="11844" spans="1:7" s="229" customFormat="1" ht="24" customHeight="1" x14ac:dyDescent="0.2">
      <c r="A11844" s="224" t="str">
        <f t="shared" si="3551"/>
        <v/>
      </c>
      <c r="B11844" s="222" t="str">
        <f t="shared" si="3552"/>
        <v/>
      </c>
      <c r="C11844" s="223"/>
      <c r="D11844" s="224" t="str">
        <f t="shared" si="3553"/>
        <v/>
      </c>
      <c r="E11844" s="225"/>
      <c r="F11844" s="226">
        <f t="shared" si="3554"/>
        <v>0</v>
      </c>
      <c r="G11844" s="286">
        <f t="shared" si="3555"/>
        <v>0</v>
      </c>
    </row>
    <row r="11845" spans="1:7" s="229" customFormat="1" ht="24" customHeight="1" x14ac:dyDescent="0.2">
      <c r="A11845" s="224" t="str">
        <f t="shared" si="3551"/>
        <v/>
      </c>
      <c r="B11845" s="222" t="str">
        <f t="shared" si="3552"/>
        <v/>
      </c>
      <c r="C11845" s="223"/>
      <c r="D11845" s="224" t="str">
        <f t="shared" si="3553"/>
        <v/>
      </c>
      <c r="E11845" s="225"/>
      <c r="F11845" s="226">
        <f t="shared" si="3554"/>
        <v>0</v>
      </c>
      <c r="G11845" s="286">
        <f t="shared" si="3555"/>
        <v>0</v>
      </c>
    </row>
    <row r="11846" spans="1:7" s="229" customFormat="1" ht="24" customHeight="1" x14ac:dyDescent="0.2">
      <c r="A11846" s="224" t="str">
        <f t="shared" si="3551"/>
        <v/>
      </c>
      <c r="B11846" s="222" t="str">
        <f t="shared" si="3552"/>
        <v/>
      </c>
      <c r="C11846" s="223"/>
      <c r="D11846" s="224" t="str">
        <f t="shared" si="3553"/>
        <v/>
      </c>
      <c r="E11846" s="225"/>
      <c r="F11846" s="226">
        <f t="shared" si="3554"/>
        <v>0</v>
      </c>
      <c r="G11846" s="286">
        <f t="shared" si="3555"/>
        <v>0</v>
      </c>
    </row>
    <row r="11847" spans="1:7" ht="24" customHeight="1" x14ac:dyDescent="0.2">
      <c r="A11847" s="290"/>
      <c r="B11847" s="97"/>
      <c r="D11847" s="97"/>
      <c r="E11847" s="98"/>
      <c r="F11847" s="273" t="s">
        <v>33</v>
      </c>
      <c r="G11847" s="288">
        <f>SUBTOTAL(9,G11838:G11846)</f>
        <v>0</v>
      </c>
    </row>
    <row r="11848" spans="1:7" ht="24" customHeight="1" x14ac:dyDescent="0.2">
      <c r="A11848" s="291"/>
      <c r="B11848" s="97"/>
      <c r="D11848" s="97"/>
      <c r="E11848" s="98"/>
      <c r="G11848" s="289"/>
    </row>
    <row r="11849" spans="1:7" ht="24" customHeight="1" x14ac:dyDescent="0.2">
      <c r="A11849" s="292" t="str">
        <f>B11807</f>
        <v/>
      </c>
      <c r="B11849" s="293" t="str">
        <f>C11807</f>
        <v/>
      </c>
      <c r="C11849" s="104"/>
      <c r="D11849" s="104" t="s">
        <v>34</v>
      </c>
      <c r="E11849" s="105"/>
      <c r="F11849" s="295" t="s">
        <v>35</v>
      </c>
      <c r="G11849" s="294">
        <f>SUBTOTAL(9,G11812:G11848)</f>
        <v>0</v>
      </c>
    </row>
    <row r="11851" spans="1:7" ht="24" customHeight="1" x14ac:dyDescent="0.2">
      <c r="A11851" s="274" t="s">
        <v>37</v>
      </c>
      <c r="B11851" s="275"/>
      <c r="C11851" s="275"/>
      <c r="D11851" s="275"/>
      <c r="E11851" s="275"/>
      <c r="F11851" s="275"/>
      <c r="G11851" s="276"/>
    </row>
    <row r="11852" spans="1:7" ht="24" customHeight="1" x14ac:dyDescent="0.2">
      <c r="A11852" s="277" t="s">
        <v>602</v>
      </c>
      <c r="B11852" s="93" t="str">
        <f>Comitente</f>
        <v>DIRECCION PROVINCIAL DE ESPACIOS VERDES</v>
      </c>
      <c r="C11852" s="89"/>
      <c r="D11852" s="94"/>
      <c r="E11852" s="94"/>
      <c r="F11852" s="95"/>
      <c r="G11852" s="278"/>
    </row>
    <row r="11853" spans="1:7" ht="24" customHeight="1" x14ac:dyDescent="0.2">
      <c r="A11853" s="277" t="s">
        <v>603</v>
      </c>
      <c r="B11853" s="93">
        <f>Contratista</f>
        <v>0</v>
      </c>
      <c r="C11853" s="90"/>
      <c r="D11853" s="90"/>
      <c r="E11853" s="90"/>
      <c r="F11853" s="96"/>
      <c r="G11853" s="279"/>
    </row>
    <row r="11854" spans="1:7" ht="24" customHeight="1" x14ac:dyDescent="0.2">
      <c r="A11854" s="277" t="s">
        <v>24</v>
      </c>
      <c r="B11854" s="93" t="str">
        <f>Obra</f>
        <v>EXTRACCION DE MANGRULLO EXISTENTE, PROVISION DE NUEVO MANGRULLO Y REFUNCIONALIZACION DE JUEGOS DE NIÑOS EN PARQUE DE MAYO</v>
      </c>
      <c r="C11854" s="90"/>
      <c r="D11854" s="90"/>
      <c r="E11854" s="90"/>
      <c r="F11854" s="96" t="s">
        <v>38</v>
      </c>
      <c r="G11854" s="280">
        <f>Fecha_Base</f>
        <v>44865</v>
      </c>
    </row>
    <row r="11855" spans="1:7" ht="24" customHeight="1" x14ac:dyDescent="0.2">
      <c r="A11855" s="281" t="s">
        <v>601</v>
      </c>
      <c r="B11855" s="91" t="str">
        <f>Ubicación</f>
        <v>CAPITAL</v>
      </c>
      <c r="C11855" s="91"/>
      <c r="D11855" s="97"/>
      <c r="E11855" s="98"/>
      <c r="G11855" s="282"/>
    </row>
    <row r="11856" spans="1:7" ht="24" customHeight="1" x14ac:dyDescent="0.2">
      <c r="A11856" s="281" t="s">
        <v>39</v>
      </c>
      <c r="B11856" s="100" t="str">
        <f>IFERROR(VALUE(LEFT(B11857,FIND(".",B11857)-1)),"")</f>
        <v/>
      </c>
      <c r="C11856" s="92" t="str">
        <f>IFERROR(VLOOKUP(B11856,Tabla_CyP,2,FALSE),"")</f>
        <v/>
      </c>
      <c r="E11856" s="98"/>
      <c r="G11856" s="282"/>
    </row>
    <row r="11857" spans="1:123" ht="24" customHeight="1" x14ac:dyDescent="0.2">
      <c r="A11857" s="281" t="s">
        <v>25</v>
      </c>
      <c r="B11857" s="101" t="str">
        <f>IFERROR(VLOOKUP(COUNTIF($A$1:A11857,"ANALISIS DE PRECIOS"),Tabla_NumeroItem,2,FALSE),"")</f>
        <v/>
      </c>
      <c r="C11857" s="92" t="str">
        <f>IFERROR(VLOOKUP(B11857,Tabla_CyP,2,FALSE),"")</f>
        <v/>
      </c>
      <c r="D11857" s="97"/>
      <c r="E11857" s="98"/>
      <c r="F11857" s="96" t="s">
        <v>26</v>
      </c>
      <c r="G11857" s="283" t="str">
        <f>IFERROR(VLOOKUP(B11857,Tabla_CyP,4,FALSE),"")</f>
        <v/>
      </c>
    </row>
    <row r="11858" spans="1:123" ht="24" customHeight="1" x14ac:dyDescent="0.2">
      <c r="A11858" s="281"/>
      <c r="B11858" s="91"/>
      <c r="D11858" s="97"/>
      <c r="E11858" s="98"/>
      <c r="G11858" s="282"/>
    </row>
    <row r="11859" spans="1:123" ht="24" customHeight="1" x14ac:dyDescent="0.2">
      <c r="A11859" s="334" t="s">
        <v>507</v>
      </c>
      <c r="B11859" s="335"/>
      <c r="C11859" s="336" t="s">
        <v>0</v>
      </c>
      <c r="D11859" s="336" t="s">
        <v>27</v>
      </c>
      <c r="E11859" s="338" t="s">
        <v>28</v>
      </c>
      <c r="F11859" s="340" t="s">
        <v>29</v>
      </c>
      <c r="G11859" s="340" t="s">
        <v>30</v>
      </c>
    </row>
    <row r="11860" spans="1:123" s="97" customFormat="1" ht="24" customHeight="1" x14ac:dyDescent="0.2">
      <c r="A11860" s="102" t="s">
        <v>508</v>
      </c>
      <c r="B11860" s="102" t="s">
        <v>509</v>
      </c>
      <c r="C11860" s="337"/>
      <c r="D11860" s="337"/>
      <c r="E11860" s="339"/>
      <c r="F11860" s="341"/>
      <c r="G11860" s="341"/>
      <c r="H11860" s="230"/>
      <c r="I11860" s="230"/>
      <c r="J11860" s="230"/>
      <c r="K11860" s="230"/>
      <c r="L11860" s="230"/>
      <c r="M11860" s="230"/>
      <c r="N11860" s="230"/>
      <c r="O11860" s="230"/>
      <c r="P11860" s="230"/>
      <c r="Q11860" s="230"/>
      <c r="R11860" s="230"/>
      <c r="S11860" s="230"/>
      <c r="T11860" s="230"/>
      <c r="U11860" s="230"/>
      <c r="V11860" s="230"/>
      <c r="W11860" s="230"/>
      <c r="X11860" s="230"/>
      <c r="Y11860" s="230"/>
      <c r="Z11860" s="230"/>
      <c r="AA11860" s="230"/>
      <c r="AB11860" s="230"/>
      <c r="AC11860" s="230"/>
      <c r="AD11860" s="230"/>
      <c r="AE11860" s="230"/>
      <c r="AF11860" s="230"/>
      <c r="AG11860" s="230"/>
      <c r="AH11860" s="230"/>
      <c r="AI11860" s="230"/>
      <c r="AJ11860" s="230"/>
      <c r="AK11860" s="230"/>
      <c r="AL11860" s="230"/>
      <c r="AM11860" s="230"/>
      <c r="AN11860" s="230"/>
      <c r="AO11860" s="230"/>
      <c r="AP11860" s="230"/>
      <c r="AQ11860" s="230"/>
      <c r="AR11860" s="230"/>
      <c r="AS11860" s="230"/>
      <c r="AT11860" s="230"/>
      <c r="AU11860" s="230"/>
      <c r="AV11860" s="230"/>
      <c r="AW11860" s="230"/>
      <c r="AX11860" s="230"/>
      <c r="AY11860" s="230"/>
      <c r="AZ11860" s="230"/>
      <c r="BA11860" s="230"/>
      <c r="BB11860" s="230"/>
      <c r="BC11860" s="230"/>
      <c r="BD11860" s="230"/>
      <c r="BE11860" s="230"/>
      <c r="BF11860" s="230"/>
      <c r="BG11860" s="230"/>
      <c r="BH11860" s="230"/>
      <c r="BI11860" s="230"/>
      <c r="BJ11860" s="230"/>
      <c r="BK11860" s="230"/>
      <c r="BL11860" s="230"/>
      <c r="BM11860" s="230"/>
      <c r="BN11860" s="230"/>
      <c r="BO11860" s="230"/>
      <c r="BP11860" s="230"/>
      <c r="BQ11860" s="230"/>
      <c r="BR11860" s="230"/>
      <c r="BS11860" s="230"/>
      <c r="BT11860" s="230"/>
      <c r="BU11860" s="230"/>
      <c r="BV11860" s="230"/>
      <c r="BW11860" s="230"/>
      <c r="BX11860" s="230"/>
      <c r="BY11860" s="230"/>
      <c r="BZ11860" s="230"/>
      <c r="CA11860" s="230"/>
      <c r="CB11860" s="230"/>
      <c r="CC11860" s="230"/>
      <c r="CD11860" s="230"/>
      <c r="CE11860" s="230"/>
      <c r="CF11860" s="230"/>
      <c r="CG11860" s="230"/>
      <c r="CH11860" s="230"/>
      <c r="CI11860" s="230"/>
      <c r="CJ11860" s="230"/>
      <c r="CK11860" s="230"/>
      <c r="CL11860" s="230"/>
      <c r="CM11860" s="230"/>
      <c r="CN11860" s="230"/>
      <c r="CO11860" s="230"/>
      <c r="CP11860" s="230"/>
      <c r="CQ11860" s="230"/>
      <c r="CR11860" s="230"/>
      <c r="CS11860" s="230"/>
      <c r="CT11860" s="230"/>
      <c r="CU11860" s="230"/>
      <c r="CV11860" s="230"/>
      <c r="CW11860" s="230"/>
      <c r="CX11860" s="230"/>
      <c r="CY11860" s="230"/>
      <c r="CZ11860" s="230"/>
      <c r="DA11860" s="230"/>
      <c r="DB11860" s="230"/>
      <c r="DC11860" s="230"/>
      <c r="DD11860" s="230"/>
      <c r="DE11860" s="230"/>
      <c r="DF11860" s="230"/>
      <c r="DG11860" s="230"/>
      <c r="DH11860" s="230"/>
      <c r="DI11860" s="230"/>
      <c r="DJ11860" s="230"/>
      <c r="DK11860" s="230"/>
      <c r="DL11860" s="230"/>
      <c r="DM11860" s="230"/>
      <c r="DN11860" s="230"/>
      <c r="DO11860" s="230"/>
      <c r="DP11860" s="230"/>
      <c r="DQ11860" s="230"/>
      <c r="DR11860" s="230"/>
      <c r="DS11860" s="230"/>
    </row>
    <row r="11861" spans="1:123" ht="24" customHeight="1" x14ac:dyDescent="0.2">
      <c r="A11861" s="284"/>
      <c r="B11861" s="103"/>
      <c r="C11861" s="143" t="s">
        <v>604</v>
      </c>
      <c r="D11861" s="104"/>
      <c r="E11861" s="105"/>
      <c r="F11861" s="106"/>
      <c r="G11861" s="285"/>
    </row>
    <row r="11862" spans="1:123" s="229" customFormat="1" ht="24" customHeight="1" x14ac:dyDescent="0.2">
      <c r="A11862" s="224" t="str">
        <f t="shared" ref="A11862:A11875" si="3556">IFERROR(VLOOKUP(C11862,Tabla_Insumos,4,FALSE),"")</f>
        <v/>
      </c>
      <c r="B11862" s="222" t="str">
        <f>IFERROR(VLOOKUP(C11862,Tabla_Insumos,5,FALSE),"")</f>
        <v/>
      </c>
      <c r="C11862" s="223"/>
      <c r="D11862" s="224" t="str">
        <f t="shared" ref="D11862:D11875" si="3557">IFERROR(VLOOKUP(C11862,Tabla_Insumos,2,FALSE),"")</f>
        <v/>
      </c>
      <c r="E11862" s="225"/>
      <c r="F11862" s="226">
        <f t="shared" ref="F11862:F11875" si="3558">IFERROR(VLOOKUP(C11862,Tabla_Insumos,3,FALSE),0)</f>
        <v>0</v>
      </c>
      <c r="G11862" s="286">
        <f>ROUND(E11862*F11862,2)</f>
        <v>0</v>
      </c>
    </row>
    <row r="11863" spans="1:123" s="229" customFormat="1" ht="24" customHeight="1" x14ac:dyDescent="0.2">
      <c r="A11863" s="224" t="str">
        <f t="shared" si="3556"/>
        <v/>
      </c>
      <c r="B11863" s="222" t="str">
        <f t="shared" ref="B11863:B11875" si="3559">IFERROR(VLOOKUP(C11863,Tabla_Insumos,5,FALSE),"")</f>
        <v/>
      </c>
      <c r="C11863" s="223"/>
      <c r="D11863" s="224" t="str">
        <f t="shared" si="3557"/>
        <v/>
      </c>
      <c r="E11863" s="225"/>
      <c r="F11863" s="226">
        <f t="shared" si="3558"/>
        <v>0</v>
      </c>
      <c r="G11863" s="286">
        <f t="shared" ref="G11863:G11875" si="3560">ROUND(E11863*F11863,2)</f>
        <v>0</v>
      </c>
    </row>
    <row r="11864" spans="1:123" s="229" customFormat="1" ht="24" customHeight="1" x14ac:dyDescent="0.2">
      <c r="A11864" s="224" t="str">
        <f t="shared" si="3556"/>
        <v/>
      </c>
      <c r="B11864" s="222" t="str">
        <f t="shared" si="3559"/>
        <v/>
      </c>
      <c r="C11864" s="223"/>
      <c r="D11864" s="224" t="str">
        <f t="shared" si="3557"/>
        <v/>
      </c>
      <c r="E11864" s="225"/>
      <c r="F11864" s="226">
        <f t="shared" si="3558"/>
        <v>0</v>
      </c>
      <c r="G11864" s="286">
        <f t="shared" si="3560"/>
        <v>0</v>
      </c>
    </row>
    <row r="11865" spans="1:123" s="229" customFormat="1" ht="24" customHeight="1" x14ac:dyDescent="0.2">
      <c r="A11865" s="224" t="str">
        <f t="shared" si="3556"/>
        <v/>
      </c>
      <c r="B11865" s="222" t="str">
        <f t="shared" si="3559"/>
        <v/>
      </c>
      <c r="C11865" s="223"/>
      <c r="D11865" s="224" t="str">
        <f t="shared" si="3557"/>
        <v/>
      </c>
      <c r="E11865" s="225"/>
      <c r="F11865" s="226">
        <f t="shared" si="3558"/>
        <v>0</v>
      </c>
      <c r="G11865" s="286">
        <f t="shared" si="3560"/>
        <v>0</v>
      </c>
    </row>
    <row r="11866" spans="1:123" s="229" customFormat="1" ht="24" customHeight="1" x14ac:dyDescent="0.2">
      <c r="A11866" s="224" t="str">
        <f t="shared" si="3556"/>
        <v/>
      </c>
      <c r="B11866" s="222" t="str">
        <f t="shared" si="3559"/>
        <v/>
      </c>
      <c r="C11866" s="223"/>
      <c r="D11866" s="224" t="str">
        <f t="shared" si="3557"/>
        <v/>
      </c>
      <c r="E11866" s="225"/>
      <c r="F11866" s="226">
        <f t="shared" si="3558"/>
        <v>0</v>
      </c>
      <c r="G11866" s="286">
        <f t="shared" si="3560"/>
        <v>0</v>
      </c>
    </row>
    <row r="11867" spans="1:123" s="229" customFormat="1" ht="24" customHeight="1" x14ac:dyDescent="0.2">
      <c r="A11867" s="224" t="str">
        <f t="shared" si="3556"/>
        <v/>
      </c>
      <c r="B11867" s="222" t="str">
        <f t="shared" si="3559"/>
        <v/>
      </c>
      <c r="C11867" s="223"/>
      <c r="D11867" s="224" t="str">
        <f t="shared" si="3557"/>
        <v/>
      </c>
      <c r="E11867" s="225"/>
      <c r="F11867" s="226">
        <f t="shared" si="3558"/>
        <v>0</v>
      </c>
      <c r="G11867" s="286">
        <f t="shared" si="3560"/>
        <v>0</v>
      </c>
    </row>
    <row r="11868" spans="1:123" s="229" customFormat="1" ht="24" customHeight="1" x14ac:dyDescent="0.2">
      <c r="A11868" s="224" t="str">
        <f t="shared" si="3556"/>
        <v/>
      </c>
      <c r="B11868" s="222" t="str">
        <f t="shared" si="3559"/>
        <v/>
      </c>
      <c r="C11868" s="223"/>
      <c r="D11868" s="224" t="str">
        <f t="shared" si="3557"/>
        <v/>
      </c>
      <c r="E11868" s="225"/>
      <c r="F11868" s="226">
        <f t="shared" si="3558"/>
        <v>0</v>
      </c>
      <c r="G11868" s="286">
        <f t="shared" si="3560"/>
        <v>0</v>
      </c>
    </row>
    <row r="11869" spans="1:123" s="229" customFormat="1" ht="24" customHeight="1" x14ac:dyDescent="0.2">
      <c r="A11869" s="224" t="str">
        <f t="shared" si="3556"/>
        <v/>
      </c>
      <c r="B11869" s="222" t="str">
        <f t="shared" si="3559"/>
        <v/>
      </c>
      <c r="C11869" s="223"/>
      <c r="D11869" s="224" t="str">
        <f t="shared" si="3557"/>
        <v/>
      </c>
      <c r="E11869" s="225"/>
      <c r="F11869" s="226">
        <f t="shared" si="3558"/>
        <v>0</v>
      </c>
      <c r="G11869" s="286">
        <f t="shared" si="3560"/>
        <v>0</v>
      </c>
    </row>
    <row r="11870" spans="1:123" s="229" customFormat="1" ht="24" customHeight="1" x14ac:dyDescent="0.2">
      <c r="A11870" s="224" t="str">
        <f t="shared" si="3556"/>
        <v/>
      </c>
      <c r="B11870" s="222" t="str">
        <f t="shared" si="3559"/>
        <v/>
      </c>
      <c r="C11870" s="223"/>
      <c r="D11870" s="224" t="str">
        <f t="shared" si="3557"/>
        <v/>
      </c>
      <c r="E11870" s="225"/>
      <c r="F11870" s="226">
        <f t="shared" si="3558"/>
        <v>0</v>
      </c>
      <c r="G11870" s="286">
        <f t="shared" si="3560"/>
        <v>0</v>
      </c>
    </row>
    <row r="11871" spans="1:123" s="229" customFormat="1" ht="24" customHeight="1" x14ac:dyDescent="0.2">
      <c r="A11871" s="224" t="str">
        <f t="shared" si="3556"/>
        <v/>
      </c>
      <c r="B11871" s="222" t="str">
        <f t="shared" si="3559"/>
        <v/>
      </c>
      <c r="C11871" s="223"/>
      <c r="D11871" s="224" t="str">
        <f t="shared" si="3557"/>
        <v/>
      </c>
      <c r="E11871" s="225"/>
      <c r="F11871" s="226">
        <f t="shared" si="3558"/>
        <v>0</v>
      </c>
      <c r="G11871" s="286">
        <f t="shared" si="3560"/>
        <v>0</v>
      </c>
    </row>
    <row r="11872" spans="1:123" s="229" customFormat="1" ht="24" customHeight="1" x14ac:dyDescent="0.2">
      <c r="A11872" s="224" t="str">
        <f t="shared" si="3556"/>
        <v/>
      </c>
      <c r="B11872" s="222" t="str">
        <f t="shared" si="3559"/>
        <v/>
      </c>
      <c r="C11872" s="223"/>
      <c r="D11872" s="224" t="str">
        <f t="shared" si="3557"/>
        <v/>
      </c>
      <c r="E11872" s="225"/>
      <c r="F11872" s="226">
        <f t="shared" si="3558"/>
        <v>0</v>
      </c>
      <c r="G11872" s="286">
        <f t="shared" si="3560"/>
        <v>0</v>
      </c>
    </row>
    <row r="11873" spans="1:7" s="229" customFormat="1" ht="24" customHeight="1" x14ac:dyDescent="0.2">
      <c r="A11873" s="224" t="str">
        <f t="shared" si="3556"/>
        <v/>
      </c>
      <c r="B11873" s="222" t="str">
        <f t="shared" si="3559"/>
        <v/>
      </c>
      <c r="C11873" s="223"/>
      <c r="D11873" s="224" t="str">
        <f t="shared" si="3557"/>
        <v/>
      </c>
      <c r="E11873" s="225"/>
      <c r="F11873" s="226">
        <f t="shared" si="3558"/>
        <v>0</v>
      </c>
      <c r="G11873" s="286">
        <f t="shared" si="3560"/>
        <v>0</v>
      </c>
    </row>
    <row r="11874" spans="1:7" s="229" customFormat="1" ht="24" customHeight="1" x14ac:dyDescent="0.2">
      <c r="A11874" s="224" t="str">
        <f t="shared" si="3556"/>
        <v/>
      </c>
      <c r="B11874" s="222" t="str">
        <f t="shared" si="3559"/>
        <v/>
      </c>
      <c r="C11874" s="223"/>
      <c r="D11874" s="224" t="str">
        <f t="shared" si="3557"/>
        <v/>
      </c>
      <c r="E11874" s="225"/>
      <c r="F11874" s="226">
        <f t="shared" si="3558"/>
        <v>0</v>
      </c>
      <c r="G11874" s="286">
        <f t="shared" si="3560"/>
        <v>0</v>
      </c>
    </row>
    <row r="11875" spans="1:7" s="229" customFormat="1" ht="24" customHeight="1" x14ac:dyDescent="0.2">
      <c r="A11875" s="224" t="str">
        <f t="shared" si="3556"/>
        <v/>
      </c>
      <c r="B11875" s="222" t="str">
        <f t="shared" si="3559"/>
        <v/>
      </c>
      <c r="C11875" s="223"/>
      <c r="D11875" s="224" t="str">
        <f t="shared" si="3557"/>
        <v/>
      </c>
      <c r="E11875" s="225"/>
      <c r="F11875" s="227">
        <f t="shared" si="3558"/>
        <v>0</v>
      </c>
      <c r="G11875" s="286">
        <f t="shared" si="3560"/>
        <v>0</v>
      </c>
    </row>
    <row r="11876" spans="1:7" ht="24" customHeight="1" x14ac:dyDescent="0.2">
      <c r="A11876" s="287"/>
      <c r="D11876" s="97"/>
      <c r="E11876" s="98"/>
      <c r="F11876" s="273" t="s">
        <v>31</v>
      </c>
      <c r="G11876" s="288">
        <f>SUBTOTAL(9,G11862:G11875)</f>
        <v>0</v>
      </c>
    </row>
    <row r="11877" spans="1:7" ht="24" customHeight="1" x14ac:dyDescent="0.2">
      <c r="A11877" s="287"/>
      <c r="C11877" s="107" t="s">
        <v>605</v>
      </c>
      <c r="D11877" s="97"/>
      <c r="E11877" s="98"/>
      <c r="G11877" s="289"/>
    </row>
    <row r="11878" spans="1:7" s="229" customFormat="1" ht="24" customHeight="1" x14ac:dyDescent="0.2">
      <c r="A11878" s="224" t="str">
        <f t="shared" ref="A11878:A11885" si="3561">IFERROR(VLOOKUP(C11878,Tabla_Insumos,4,FALSE),"")</f>
        <v/>
      </c>
      <c r="B11878" s="222">
        <f t="shared" ref="B11878:B11885" si="3562">IFERROR(VLOOKUP(A11878,Tabla_Indices,5,FALSE),"")</f>
        <v>0</v>
      </c>
      <c r="C11878" s="223"/>
      <c r="D11878" s="224" t="str">
        <f t="shared" ref="D11878:D11885" si="3563">IFERROR(VLOOKUP(C11878,Tabla_Insumos,2,FALSE),"")</f>
        <v/>
      </c>
      <c r="E11878" s="225"/>
      <c r="F11878" s="228">
        <f t="shared" ref="F11878:F11885" si="3564">IFERROR(VLOOKUP(C11878,Tabla_Insumos,3,FALSE),0)</f>
        <v>0</v>
      </c>
      <c r="G11878" s="286">
        <f>ROUND(E11878*F11878,2)</f>
        <v>0</v>
      </c>
    </row>
    <row r="11879" spans="1:7" s="229" customFormat="1" ht="24" customHeight="1" x14ac:dyDescent="0.2">
      <c r="A11879" s="224" t="str">
        <f t="shared" si="3561"/>
        <v/>
      </c>
      <c r="B11879" s="222">
        <f t="shared" si="3562"/>
        <v>0</v>
      </c>
      <c r="C11879" s="223"/>
      <c r="D11879" s="224" t="str">
        <f t="shared" si="3563"/>
        <v/>
      </c>
      <c r="E11879" s="225"/>
      <c r="F11879" s="228">
        <f t="shared" si="3564"/>
        <v>0</v>
      </c>
      <c r="G11879" s="286">
        <f>ROUND(E11879*F11879,2)</f>
        <v>0</v>
      </c>
    </row>
    <row r="11880" spans="1:7" s="229" customFormat="1" ht="24" customHeight="1" x14ac:dyDescent="0.2">
      <c r="A11880" s="224" t="str">
        <f t="shared" si="3561"/>
        <v/>
      </c>
      <c r="B11880" s="222">
        <f t="shared" si="3562"/>
        <v>0</v>
      </c>
      <c r="C11880" s="223"/>
      <c r="D11880" s="224" t="str">
        <f t="shared" si="3563"/>
        <v/>
      </c>
      <c r="E11880" s="225"/>
      <c r="F11880" s="228">
        <f t="shared" si="3564"/>
        <v>0</v>
      </c>
      <c r="G11880" s="286">
        <f t="shared" ref="G11880:G11885" si="3565">ROUND(E11880*F11880,2)</f>
        <v>0</v>
      </c>
    </row>
    <row r="11881" spans="1:7" s="229" customFormat="1" ht="24" customHeight="1" x14ac:dyDescent="0.2">
      <c r="A11881" s="224" t="str">
        <f t="shared" si="3561"/>
        <v/>
      </c>
      <c r="B11881" s="222">
        <f t="shared" si="3562"/>
        <v>0</v>
      </c>
      <c r="C11881" s="223"/>
      <c r="D11881" s="224" t="str">
        <f t="shared" si="3563"/>
        <v/>
      </c>
      <c r="E11881" s="225"/>
      <c r="F11881" s="228">
        <f t="shared" si="3564"/>
        <v>0</v>
      </c>
      <c r="G11881" s="286">
        <f t="shared" si="3565"/>
        <v>0</v>
      </c>
    </row>
    <row r="11882" spans="1:7" s="229" customFormat="1" ht="24" customHeight="1" x14ac:dyDescent="0.2">
      <c r="A11882" s="224" t="str">
        <f t="shared" si="3561"/>
        <v/>
      </c>
      <c r="B11882" s="222">
        <f t="shared" si="3562"/>
        <v>0</v>
      </c>
      <c r="C11882" s="223"/>
      <c r="D11882" s="224" t="str">
        <f t="shared" si="3563"/>
        <v/>
      </c>
      <c r="E11882" s="225"/>
      <c r="F11882" s="226">
        <f t="shared" si="3564"/>
        <v>0</v>
      </c>
      <c r="G11882" s="286">
        <f t="shared" si="3565"/>
        <v>0</v>
      </c>
    </row>
    <row r="11883" spans="1:7" s="229" customFormat="1" ht="24" customHeight="1" x14ac:dyDescent="0.2">
      <c r="A11883" s="224" t="str">
        <f t="shared" si="3561"/>
        <v/>
      </c>
      <c r="B11883" s="222">
        <f t="shared" si="3562"/>
        <v>0</v>
      </c>
      <c r="C11883" s="223"/>
      <c r="D11883" s="224" t="str">
        <f t="shared" si="3563"/>
        <v/>
      </c>
      <c r="E11883" s="225"/>
      <c r="F11883" s="226">
        <f t="shared" si="3564"/>
        <v>0</v>
      </c>
      <c r="G11883" s="286">
        <f t="shared" si="3565"/>
        <v>0</v>
      </c>
    </row>
    <row r="11884" spans="1:7" s="229" customFormat="1" ht="24" customHeight="1" x14ac:dyDescent="0.2">
      <c r="A11884" s="224" t="str">
        <f t="shared" si="3561"/>
        <v/>
      </c>
      <c r="B11884" s="222">
        <f t="shared" si="3562"/>
        <v>0</v>
      </c>
      <c r="C11884" s="223"/>
      <c r="D11884" s="224" t="str">
        <f t="shared" si="3563"/>
        <v/>
      </c>
      <c r="E11884" s="225"/>
      <c r="F11884" s="226">
        <f t="shared" si="3564"/>
        <v>0</v>
      </c>
      <c r="G11884" s="286">
        <f t="shared" si="3565"/>
        <v>0</v>
      </c>
    </row>
    <row r="11885" spans="1:7" s="229" customFormat="1" ht="24" customHeight="1" x14ac:dyDescent="0.2">
      <c r="A11885" s="224" t="str">
        <f t="shared" si="3561"/>
        <v/>
      </c>
      <c r="B11885" s="222">
        <f t="shared" si="3562"/>
        <v>0</v>
      </c>
      <c r="C11885" s="223"/>
      <c r="D11885" s="224" t="str">
        <f t="shared" si="3563"/>
        <v/>
      </c>
      <c r="E11885" s="225"/>
      <c r="F11885" s="226">
        <f t="shared" si="3564"/>
        <v>0</v>
      </c>
      <c r="G11885" s="286">
        <f t="shared" si="3565"/>
        <v>0</v>
      </c>
    </row>
    <row r="11886" spans="1:7" ht="24" customHeight="1" x14ac:dyDescent="0.2">
      <c r="A11886" s="287"/>
      <c r="D11886" s="97"/>
      <c r="E11886" s="98"/>
      <c r="F11886" s="273" t="s">
        <v>32</v>
      </c>
      <c r="G11886" s="288">
        <f>SUBTOTAL(9,G11878:G11885)</f>
        <v>0</v>
      </c>
    </row>
    <row r="11887" spans="1:7" ht="24" customHeight="1" x14ac:dyDescent="0.2">
      <c r="A11887" s="287"/>
      <c r="C11887" s="107" t="s">
        <v>606</v>
      </c>
      <c r="D11887" s="97"/>
      <c r="E11887" s="98"/>
      <c r="G11887" s="289"/>
    </row>
    <row r="11888" spans="1:7" s="229" customFormat="1" ht="24" customHeight="1" x14ac:dyDescent="0.2">
      <c r="A11888" s="224" t="str">
        <f t="shared" ref="A11888:A11896" si="3566">IFERROR(VLOOKUP(C11888,Tabla_Insumos,4,FALSE),"")</f>
        <v/>
      </c>
      <c r="B11888" s="222" t="str">
        <f t="shared" ref="B11888:B11896" si="3567">IFERROR(VLOOKUP(C11888,Tabla_Insumos,5,FALSE),"")</f>
        <v/>
      </c>
      <c r="C11888" s="223"/>
      <c r="D11888" s="224" t="str">
        <f t="shared" ref="D11888:D11896" si="3568">IFERROR(VLOOKUP(C11888,Tabla_Insumos,2,FALSE),"")</f>
        <v/>
      </c>
      <c r="E11888" s="225"/>
      <c r="F11888" s="226">
        <f t="shared" ref="F11888:F11896" si="3569">IFERROR(VLOOKUP(C11888,Tabla_Insumos,3,FALSE),0)</f>
        <v>0</v>
      </c>
      <c r="G11888" s="286">
        <f t="shared" ref="G11888:G11896" si="3570">ROUND(E11888*F11888,2)</f>
        <v>0</v>
      </c>
    </row>
    <row r="11889" spans="1:7" s="229" customFormat="1" ht="24" customHeight="1" x14ac:dyDescent="0.2">
      <c r="A11889" s="224" t="str">
        <f t="shared" si="3566"/>
        <v/>
      </c>
      <c r="B11889" s="222" t="str">
        <f t="shared" si="3567"/>
        <v/>
      </c>
      <c r="C11889" s="223"/>
      <c r="D11889" s="224" t="str">
        <f t="shared" si="3568"/>
        <v/>
      </c>
      <c r="E11889" s="225"/>
      <c r="F11889" s="226">
        <f t="shared" si="3569"/>
        <v>0</v>
      </c>
      <c r="G11889" s="286">
        <f t="shared" si="3570"/>
        <v>0</v>
      </c>
    </row>
    <row r="11890" spans="1:7" s="229" customFormat="1" ht="24" customHeight="1" x14ac:dyDescent="0.2">
      <c r="A11890" s="224" t="str">
        <f t="shared" si="3566"/>
        <v/>
      </c>
      <c r="B11890" s="222" t="str">
        <f t="shared" si="3567"/>
        <v/>
      </c>
      <c r="C11890" s="223"/>
      <c r="D11890" s="224" t="str">
        <f t="shared" si="3568"/>
        <v/>
      </c>
      <c r="E11890" s="225"/>
      <c r="F11890" s="226">
        <f t="shared" si="3569"/>
        <v>0</v>
      </c>
      <c r="G11890" s="286">
        <f t="shared" si="3570"/>
        <v>0</v>
      </c>
    </row>
    <row r="11891" spans="1:7" s="229" customFormat="1" ht="24" customHeight="1" x14ac:dyDescent="0.2">
      <c r="A11891" s="224" t="str">
        <f t="shared" si="3566"/>
        <v/>
      </c>
      <c r="B11891" s="222" t="str">
        <f t="shared" si="3567"/>
        <v/>
      </c>
      <c r="C11891" s="223"/>
      <c r="D11891" s="224" t="str">
        <f t="shared" si="3568"/>
        <v/>
      </c>
      <c r="E11891" s="225"/>
      <c r="F11891" s="226">
        <f t="shared" si="3569"/>
        <v>0</v>
      </c>
      <c r="G11891" s="286">
        <f t="shared" si="3570"/>
        <v>0</v>
      </c>
    </row>
    <row r="11892" spans="1:7" s="229" customFormat="1" ht="24" customHeight="1" x14ac:dyDescent="0.2">
      <c r="A11892" s="224" t="str">
        <f t="shared" si="3566"/>
        <v/>
      </c>
      <c r="B11892" s="222" t="str">
        <f t="shared" si="3567"/>
        <v/>
      </c>
      <c r="C11892" s="223"/>
      <c r="D11892" s="224" t="str">
        <f t="shared" si="3568"/>
        <v/>
      </c>
      <c r="E11892" s="225"/>
      <c r="F11892" s="226">
        <f t="shared" si="3569"/>
        <v>0</v>
      </c>
      <c r="G11892" s="286">
        <f t="shared" si="3570"/>
        <v>0</v>
      </c>
    </row>
    <row r="11893" spans="1:7" s="229" customFormat="1" ht="24" customHeight="1" x14ac:dyDescent="0.2">
      <c r="A11893" s="224" t="str">
        <f t="shared" si="3566"/>
        <v/>
      </c>
      <c r="B11893" s="222" t="str">
        <f t="shared" si="3567"/>
        <v/>
      </c>
      <c r="C11893" s="223"/>
      <c r="D11893" s="224" t="str">
        <f t="shared" si="3568"/>
        <v/>
      </c>
      <c r="E11893" s="225"/>
      <c r="F11893" s="226">
        <f t="shared" si="3569"/>
        <v>0</v>
      </c>
      <c r="G11893" s="286">
        <f t="shared" si="3570"/>
        <v>0</v>
      </c>
    </row>
    <row r="11894" spans="1:7" s="229" customFormat="1" ht="24" customHeight="1" x14ac:dyDescent="0.2">
      <c r="A11894" s="224" t="str">
        <f t="shared" si="3566"/>
        <v/>
      </c>
      <c r="B11894" s="222" t="str">
        <f t="shared" si="3567"/>
        <v/>
      </c>
      <c r="C11894" s="223"/>
      <c r="D11894" s="224" t="str">
        <f t="shared" si="3568"/>
        <v/>
      </c>
      <c r="E11894" s="225"/>
      <c r="F11894" s="226">
        <f t="shared" si="3569"/>
        <v>0</v>
      </c>
      <c r="G11894" s="286">
        <f t="shared" si="3570"/>
        <v>0</v>
      </c>
    </row>
    <row r="11895" spans="1:7" s="229" customFormat="1" ht="24" customHeight="1" x14ac:dyDescent="0.2">
      <c r="A11895" s="224" t="str">
        <f t="shared" si="3566"/>
        <v/>
      </c>
      <c r="B11895" s="222" t="str">
        <f t="shared" si="3567"/>
        <v/>
      </c>
      <c r="C11895" s="223"/>
      <c r="D11895" s="224" t="str">
        <f t="shared" si="3568"/>
        <v/>
      </c>
      <c r="E11895" s="225"/>
      <c r="F11895" s="226">
        <f t="shared" si="3569"/>
        <v>0</v>
      </c>
      <c r="G11895" s="286">
        <f t="shared" si="3570"/>
        <v>0</v>
      </c>
    </row>
    <row r="11896" spans="1:7" s="229" customFormat="1" ht="24" customHeight="1" x14ac:dyDescent="0.2">
      <c r="A11896" s="224" t="str">
        <f t="shared" si="3566"/>
        <v/>
      </c>
      <c r="B11896" s="222" t="str">
        <f t="shared" si="3567"/>
        <v/>
      </c>
      <c r="C11896" s="223"/>
      <c r="D11896" s="224" t="str">
        <f t="shared" si="3568"/>
        <v/>
      </c>
      <c r="E11896" s="225"/>
      <c r="F11896" s="226">
        <f t="shared" si="3569"/>
        <v>0</v>
      </c>
      <c r="G11896" s="286">
        <f t="shared" si="3570"/>
        <v>0</v>
      </c>
    </row>
    <row r="11897" spans="1:7" ht="24" customHeight="1" x14ac:dyDescent="0.2">
      <c r="A11897" s="290"/>
      <c r="B11897" s="97"/>
      <c r="D11897" s="97"/>
      <c r="E11897" s="98"/>
      <c r="F11897" s="273" t="s">
        <v>33</v>
      </c>
      <c r="G11897" s="288">
        <f>SUBTOTAL(9,G11888:G11896)</f>
        <v>0</v>
      </c>
    </row>
    <row r="11898" spans="1:7" ht="24" customHeight="1" x14ac:dyDescent="0.2">
      <c r="A11898" s="291"/>
      <c r="B11898" s="97"/>
      <c r="D11898" s="97"/>
      <c r="E11898" s="98"/>
      <c r="G11898" s="289"/>
    </row>
    <row r="11899" spans="1:7" ht="24" customHeight="1" x14ac:dyDescent="0.2">
      <c r="A11899" s="292" t="str">
        <f>B11857</f>
        <v/>
      </c>
      <c r="B11899" s="293" t="str">
        <f>C11857</f>
        <v/>
      </c>
      <c r="C11899" s="104"/>
      <c r="D11899" s="104" t="s">
        <v>34</v>
      </c>
      <c r="E11899" s="105"/>
      <c r="F11899" s="295" t="s">
        <v>35</v>
      </c>
      <c r="G11899" s="294">
        <f>SUBTOTAL(9,G11862:G11898)</f>
        <v>0</v>
      </c>
    </row>
    <row r="11901" spans="1:7" ht="24" customHeight="1" x14ac:dyDescent="0.2">
      <c r="A11901" s="274" t="s">
        <v>37</v>
      </c>
      <c r="B11901" s="275"/>
      <c r="C11901" s="275"/>
      <c r="D11901" s="275"/>
      <c r="E11901" s="275"/>
      <c r="F11901" s="275"/>
      <c r="G11901" s="276"/>
    </row>
    <row r="11902" spans="1:7" ht="24" customHeight="1" x14ac:dyDescent="0.2">
      <c r="A11902" s="277" t="s">
        <v>602</v>
      </c>
      <c r="B11902" s="93" t="str">
        <f>Comitente</f>
        <v>DIRECCION PROVINCIAL DE ESPACIOS VERDES</v>
      </c>
      <c r="C11902" s="89"/>
      <c r="D11902" s="94"/>
      <c r="E11902" s="94"/>
      <c r="F11902" s="95"/>
      <c r="G11902" s="278"/>
    </row>
    <row r="11903" spans="1:7" ht="24" customHeight="1" x14ac:dyDescent="0.2">
      <c r="A11903" s="277" t="s">
        <v>603</v>
      </c>
      <c r="B11903" s="93">
        <f>Contratista</f>
        <v>0</v>
      </c>
      <c r="C11903" s="90"/>
      <c r="D11903" s="90"/>
      <c r="E11903" s="90"/>
      <c r="F11903" s="96"/>
      <c r="G11903" s="279"/>
    </row>
    <row r="11904" spans="1:7" ht="24" customHeight="1" x14ac:dyDescent="0.2">
      <c r="A11904" s="277" t="s">
        <v>24</v>
      </c>
      <c r="B11904" s="93" t="str">
        <f>Obra</f>
        <v>EXTRACCION DE MANGRULLO EXISTENTE, PROVISION DE NUEVO MANGRULLO Y REFUNCIONALIZACION DE JUEGOS DE NIÑOS EN PARQUE DE MAYO</v>
      </c>
      <c r="C11904" s="90"/>
      <c r="D11904" s="90"/>
      <c r="E11904" s="90"/>
      <c r="F11904" s="96" t="s">
        <v>38</v>
      </c>
      <c r="G11904" s="280">
        <f>Fecha_Base</f>
        <v>44865</v>
      </c>
    </row>
    <row r="11905" spans="1:123" ht="24" customHeight="1" x14ac:dyDescent="0.2">
      <c r="A11905" s="281" t="s">
        <v>601</v>
      </c>
      <c r="B11905" s="91" t="str">
        <f>Ubicación</f>
        <v>CAPITAL</v>
      </c>
      <c r="C11905" s="91"/>
      <c r="D11905" s="97"/>
      <c r="E11905" s="98"/>
      <c r="G11905" s="282"/>
    </row>
    <row r="11906" spans="1:123" ht="24" customHeight="1" x14ac:dyDescent="0.2">
      <c r="A11906" s="281" t="s">
        <v>39</v>
      </c>
      <c r="B11906" s="100" t="str">
        <f>IFERROR(VALUE(LEFT(B11907,FIND(".",B11907)-1)),"")</f>
        <v/>
      </c>
      <c r="C11906" s="92" t="str">
        <f>IFERROR(VLOOKUP(B11906,Tabla_CyP,2,FALSE),"")</f>
        <v/>
      </c>
      <c r="E11906" s="98"/>
      <c r="G11906" s="282"/>
    </row>
    <row r="11907" spans="1:123" ht="24" customHeight="1" x14ac:dyDescent="0.2">
      <c r="A11907" s="281" t="s">
        <v>25</v>
      </c>
      <c r="B11907" s="101" t="str">
        <f>IFERROR(VLOOKUP(COUNTIF($A$1:A11907,"ANALISIS DE PRECIOS"),Tabla_NumeroItem,2,FALSE),"")</f>
        <v/>
      </c>
      <c r="C11907" s="92" t="str">
        <f>IFERROR(VLOOKUP(B11907,Tabla_CyP,2,FALSE),"")</f>
        <v/>
      </c>
      <c r="D11907" s="97"/>
      <c r="E11907" s="98"/>
      <c r="F11907" s="96" t="s">
        <v>26</v>
      </c>
      <c r="G11907" s="283" t="str">
        <f>IFERROR(VLOOKUP(B11907,Tabla_CyP,4,FALSE),"")</f>
        <v/>
      </c>
    </row>
    <row r="11908" spans="1:123" ht="24" customHeight="1" x14ac:dyDescent="0.2">
      <c r="A11908" s="281"/>
      <c r="B11908" s="91"/>
      <c r="D11908" s="97"/>
      <c r="E11908" s="98"/>
      <c r="G11908" s="282"/>
    </row>
    <row r="11909" spans="1:123" ht="24" customHeight="1" x14ac:dyDescent="0.2">
      <c r="A11909" s="334" t="s">
        <v>507</v>
      </c>
      <c r="B11909" s="335"/>
      <c r="C11909" s="336" t="s">
        <v>0</v>
      </c>
      <c r="D11909" s="336" t="s">
        <v>27</v>
      </c>
      <c r="E11909" s="338" t="s">
        <v>28</v>
      </c>
      <c r="F11909" s="340" t="s">
        <v>29</v>
      </c>
      <c r="G11909" s="340" t="s">
        <v>30</v>
      </c>
    </row>
    <row r="11910" spans="1:123" s="97" customFormat="1" ht="24" customHeight="1" x14ac:dyDescent="0.2">
      <c r="A11910" s="102" t="s">
        <v>508</v>
      </c>
      <c r="B11910" s="102" t="s">
        <v>509</v>
      </c>
      <c r="C11910" s="337"/>
      <c r="D11910" s="337"/>
      <c r="E11910" s="339"/>
      <c r="F11910" s="341"/>
      <c r="G11910" s="341"/>
      <c r="H11910" s="230"/>
      <c r="I11910" s="230"/>
      <c r="J11910" s="230"/>
      <c r="K11910" s="230"/>
      <c r="L11910" s="230"/>
      <c r="M11910" s="230"/>
      <c r="N11910" s="230"/>
      <c r="O11910" s="230"/>
      <c r="P11910" s="230"/>
      <c r="Q11910" s="230"/>
      <c r="R11910" s="230"/>
      <c r="S11910" s="230"/>
      <c r="T11910" s="230"/>
      <c r="U11910" s="230"/>
      <c r="V11910" s="230"/>
      <c r="W11910" s="230"/>
      <c r="X11910" s="230"/>
      <c r="Y11910" s="230"/>
      <c r="Z11910" s="230"/>
      <c r="AA11910" s="230"/>
      <c r="AB11910" s="230"/>
      <c r="AC11910" s="230"/>
      <c r="AD11910" s="230"/>
      <c r="AE11910" s="230"/>
      <c r="AF11910" s="230"/>
      <c r="AG11910" s="230"/>
      <c r="AH11910" s="230"/>
      <c r="AI11910" s="230"/>
      <c r="AJ11910" s="230"/>
      <c r="AK11910" s="230"/>
      <c r="AL11910" s="230"/>
      <c r="AM11910" s="230"/>
      <c r="AN11910" s="230"/>
      <c r="AO11910" s="230"/>
      <c r="AP11910" s="230"/>
      <c r="AQ11910" s="230"/>
      <c r="AR11910" s="230"/>
      <c r="AS11910" s="230"/>
      <c r="AT11910" s="230"/>
      <c r="AU11910" s="230"/>
      <c r="AV11910" s="230"/>
      <c r="AW11910" s="230"/>
      <c r="AX11910" s="230"/>
      <c r="AY11910" s="230"/>
      <c r="AZ11910" s="230"/>
      <c r="BA11910" s="230"/>
      <c r="BB11910" s="230"/>
      <c r="BC11910" s="230"/>
      <c r="BD11910" s="230"/>
      <c r="BE11910" s="230"/>
      <c r="BF11910" s="230"/>
      <c r="BG11910" s="230"/>
      <c r="BH11910" s="230"/>
      <c r="BI11910" s="230"/>
      <c r="BJ11910" s="230"/>
      <c r="BK11910" s="230"/>
      <c r="BL11910" s="230"/>
      <c r="BM11910" s="230"/>
      <c r="BN11910" s="230"/>
      <c r="BO11910" s="230"/>
      <c r="BP11910" s="230"/>
      <c r="BQ11910" s="230"/>
      <c r="BR11910" s="230"/>
      <c r="BS11910" s="230"/>
      <c r="BT11910" s="230"/>
      <c r="BU11910" s="230"/>
      <c r="BV11910" s="230"/>
      <c r="BW11910" s="230"/>
      <c r="BX11910" s="230"/>
      <c r="BY11910" s="230"/>
      <c r="BZ11910" s="230"/>
      <c r="CA11910" s="230"/>
      <c r="CB11910" s="230"/>
      <c r="CC11910" s="230"/>
      <c r="CD11910" s="230"/>
      <c r="CE11910" s="230"/>
      <c r="CF11910" s="230"/>
      <c r="CG11910" s="230"/>
      <c r="CH11910" s="230"/>
      <c r="CI11910" s="230"/>
      <c r="CJ11910" s="230"/>
      <c r="CK11910" s="230"/>
      <c r="CL11910" s="230"/>
      <c r="CM11910" s="230"/>
      <c r="CN11910" s="230"/>
      <c r="CO11910" s="230"/>
      <c r="CP11910" s="230"/>
      <c r="CQ11910" s="230"/>
      <c r="CR11910" s="230"/>
      <c r="CS11910" s="230"/>
      <c r="CT11910" s="230"/>
      <c r="CU11910" s="230"/>
      <c r="CV11910" s="230"/>
      <c r="CW11910" s="230"/>
      <c r="CX11910" s="230"/>
      <c r="CY11910" s="230"/>
      <c r="CZ11910" s="230"/>
      <c r="DA11910" s="230"/>
      <c r="DB11910" s="230"/>
      <c r="DC11910" s="230"/>
      <c r="DD11910" s="230"/>
      <c r="DE11910" s="230"/>
      <c r="DF11910" s="230"/>
      <c r="DG11910" s="230"/>
      <c r="DH11910" s="230"/>
      <c r="DI11910" s="230"/>
      <c r="DJ11910" s="230"/>
      <c r="DK11910" s="230"/>
      <c r="DL11910" s="230"/>
      <c r="DM11910" s="230"/>
      <c r="DN11910" s="230"/>
      <c r="DO11910" s="230"/>
      <c r="DP11910" s="230"/>
      <c r="DQ11910" s="230"/>
      <c r="DR11910" s="230"/>
      <c r="DS11910" s="230"/>
    </row>
    <row r="11911" spans="1:123" ht="24" customHeight="1" x14ac:dyDescent="0.2">
      <c r="A11911" s="284"/>
      <c r="B11911" s="103"/>
      <c r="C11911" s="143" t="s">
        <v>604</v>
      </c>
      <c r="D11911" s="104"/>
      <c r="E11911" s="105"/>
      <c r="F11911" s="106"/>
      <c r="G11911" s="285"/>
    </row>
    <row r="11912" spans="1:123" s="229" customFormat="1" ht="24" customHeight="1" x14ac:dyDescent="0.2">
      <c r="A11912" s="224" t="str">
        <f t="shared" ref="A11912:A11925" si="3571">IFERROR(VLOOKUP(C11912,Tabla_Insumos,4,FALSE),"")</f>
        <v/>
      </c>
      <c r="B11912" s="222" t="str">
        <f>IFERROR(VLOOKUP(C11912,Tabla_Insumos,5,FALSE),"")</f>
        <v/>
      </c>
      <c r="C11912" s="223"/>
      <c r="D11912" s="224" t="str">
        <f t="shared" ref="D11912:D11925" si="3572">IFERROR(VLOOKUP(C11912,Tabla_Insumos,2,FALSE),"")</f>
        <v/>
      </c>
      <c r="E11912" s="225"/>
      <c r="F11912" s="226">
        <f t="shared" ref="F11912:F11925" si="3573">IFERROR(VLOOKUP(C11912,Tabla_Insumos,3,FALSE),0)</f>
        <v>0</v>
      </c>
      <c r="G11912" s="286">
        <f>ROUND(E11912*F11912,2)</f>
        <v>0</v>
      </c>
    </row>
    <row r="11913" spans="1:123" s="229" customFormat="1" ht="24" customHeight="1" x14ac:dyDescent="0.2">
      <c r="A11913" s="224" t="str">
        <f t="shared" si="3571"/>
        <v/>
      </c>
      <c r="B11913" s="222" t="str">
        <f t="shared" ref="B11913:B11925" si="3574">IFERROR(VLOOKUP(C11913,Tabla_Insumos,5,FALSE),"")</f>
        <v/>
      </c>
      <c r="C11913" s="223"/>
      <c r="D11913" s="224" t="str">
        <f t="shared" si="3572"/>
        <v/>
      </c>
      <c r="E11913" s="225"/>
      <c r="F11913" s="226">
        <f t="shared" si="3573"/>
        <v>0</v>
      </c>
      <c r="G11913" s="286">
        <f t="shared" ref="G11913:G11925" si="3575">ROUND(E11913*F11913,2)</f>
        <v>0</v>
      </c>
    </row>
    <row r="11914" spans="1:123" s="229" customFormat="1" ht="24" customHeight="1" x14ac:dyDescent="0.2">
      <c r="A11914" s="224" t="str">
        <f t="shared" si="3571"/>
        <v/>
      </c>
      <c r="B11914" s="222" t="str">
        <f t="shared" si="3574"/>
        <v/>
      </c>
      <c r="C11914" s="223"/>
      <c r="D11914" s="224" t="str">
        <f t="shared" si="3572"/>
        <v/>
      </c>
      <c r="E11914" s="225"/>
      <c r="F11914" s="226">
        <f t="shared" si="3573"/>
        <v>0</v>
      </c>
      <c r="G11914" s="286">
        <f t="shared" si="3575"/>
        <v>0</v>
      </c>
    </row>
    <row r="11915" spans="1:123" s="229" customFormat="1" ht="24" customHeight="1" x14ac:dyDescent="0.2">
      <c r="A11915" s="224" t="str">
        <f t="shared" si="3571"/>
        <v/>
      </c>
      <c r="B11915" s="222" t="str">
        <f t="shared" si="3574"/>
        <v/>
      </c>
      <c r="C11915" s="223"/>
      <c r="D11915" s="224" t="str">
        <f t="shared" si="3572"/>
        <v/>
      </c>
      <c r="E11915" s="225"/>
      <c r="F11915" s="226">
        <f t="shared" si="3573"/>
        <v>0</v>
      </c>
      <c r="G11915" s="286">
        <f t="shared" si="3575"/>
        <v>0</v>
      </c>
    </row>
    <row r="11916" spans="1:123" s="229" customFormat="1" ht="24" customHeight="1" x14ac:dyDescent="0.2">
      <c r="A11916" s="224" t="str">
        <f t="shared" si="3571"/>
        <v/>
      </c>
      <c r="B11916" s="222" t="str">
        <f t="shared" si="3574"/>
        <v/>
      </c>
      <c r="C11916" s="223"/>
      <c r="D11916" s="224" t="str">
        <f t="shared" si="3572"/>
        <v/>
      </c>
      <c r="E11916" s="225"/>
      <c r="F11916" s="226">
        <f t="shared" si="3573"/>
        <v>0</v>
      </c>
      <c r="G11916" s="286">
        <f t="shared" si="3575"/>
        <v>0</v>
      </c>
    </row>
    <row r="11917" spans="1:123" s="229" customFormat="1" ht="24" customHeight="1" x14ac:dyDescent="0.2">
      <c r="A11917" s="224" t="str">
        <f t="shared" si="3571"/>
        <v/>
      </c>
      <c r="B11917" s="222" t="str">
        <f t="shared" si="3574"/>
        <v/>
      </c>
      <c r="C11917" s="223"/>
      <c r="D11917" s="224" t="str">
        <f t="shared" si="3572"/>
        <v/>
      </c>
      <c r="E11917" s="225"/>
      <c r="F11917" s="226">
        <f t="shared" si="3573"/>
        <v>0</v>
      </c>
      <c r="G11917" s="286">
        <f t="shared" si="3575"/>
        <v>0</v>
      </c>
    </row>
    <row r="11918" spans="1:123" s="229" customFormat="1" ht="24" customHeight="1" x14ac:dyDescent="0.2">
      <c r="A11918" s="224" t="str">
        <f t="shared" si="3571"/>
        <v/>
      </c>
      <c r="B11918" s="222" t="str">
        <f t="shared" si="3574"/>
        <v/>
      </c>
      <c r="C11918" s="223"/>
      <c r="D11918" s="224" t="str">
        <f t="shared" si="3572"/>
        <v/>
      </c>
      <c r="E11918" s="225"/>
      <c r="F11918" s="226">
        <f t="shared" si="3573"/>
        <v>0</v>
      </c>
      <c r="G11918" s="286">
        <f t="shared" si="3575"/>
        <v>0</v>
      </c>
    </row>
    <row r="11919" spans="1:123" s="229" customFormat="1" ht="24" customHeight="1" x14ac:dyDescent="0.2">
      <c r="A11919" s="224" t="str">
        <f t="shared" si="3571"/>
        <v/>
      </c>
      <c r="B11919" s="222" t="str">
        <f t="shared" si="3574"/>
        <v/>
      </c>
      <c r="C11919" s="223"/>
      <c r="D11919" s="224" t="str">
        <f t="shared" si="3572"/>
        <v/>
      </c>
      <c r="E11919" s="225"/>
      <c r="F11919" s="226">
        <f t="shared" si="3573"/>
        <v>0</v>
      </c>
      <c r="G11919" s="286">
        <f t="shared" si="3575"/>
        <v>0</v>
      </c>
    </row>
    <row r="11920" spans="1:123" s="229" customFormat="1" ht="24" customHeight="1" x14ac:dyDescent="0.2">
      <c r="A11920" s="224" t="str">
        <f t="shared" si="3571"/>
        <v/>
      </c>
      <c r="B11920" s="222" t="str">
        <f t="shared" si="3574"/>
        <v/>
      </c>
      <c r="C11920" s="223"/>
      <c r="D11920" s="224" t="str">
        <f t="shared" si="3572"/>
        <v/>
      </c>
      <c r="E11920" s="225"/>
      <c r="F11920" s="226">
        <f t="shared" si="3573"/>
        <v>0</v>
      </c>
      <c r="G11920" s="286">
        <f t="shared" si="3575"/>
        <v>0</v>
      </c>
    </row>
    <row r="11921" spans="1:7" s="229" customFormat="1" ht="24" customHeight="1" x14ac:dyDescent="0.2">
      <c r="A11921" s="224" t="str">
        <f t="shared" si="3571"/>
        <v/>
      </c>
      <c r="B11921" s="222" t="str">
        <f t="shared" si="3574"/>
        <v/>
      </c>
      <c r="C11921" s="223"/>
      <c r="D11921" s="224" t="str">
        <f t="shared" si="3572"/>
        <v/>
      </c>
      <c r="E11921" s="225"/>
      <c r="F11921" s="226">
        <f t="shared" si="3573"/>
        <v>0</v>
      </c>
      <c r="G11921" s="286">
        <f t="shared" si="3575"/>
        <v>0</v>
      </c>
    </row>
    <row r="11922" spans="1:7" s="229" customFormat="1" ht="24" customHeight="1" x14ac:dyDescent="0.2">
      <c r="A11922" s="224" t="str">
        <f t="shared" si="3571"/>
        <v/>
      </c>
      <c r="B11922" s="222" t="str">
        <f t="shared" si="3574"/>
        <v/>
      </c>
      <c r="C11922" s="223"/>
      <c r="D11922" s="224" t="str">
        <f t="shared" si="3572"/>
        <v/>
      </c>
      <c r="E11922" s="225"/>
      <c r="F11922" s="226">
        <f t="shared" si="3573"/>
        <v>0</v>
      </c>
      <c r="G11922" s="286">
        <f t="shared" si="3575"/>
        <v>0</v>
      </c>
    </row>
    <row r="11923" spans="1:7" s="229" customFormat="1" ht="24" customHeight="1" x14ac:dyDescent="0.2">
      <c r="A11923" s="224" t="str">
        <f t="shared" si="3571"/>
        <v/>
      </c>
      <c r="B11923" s="222" t="str">
        <f t="shared" si="3574"/>
        <v/>
      </c>
      <c r="C11923" s="223"/>
      <c r="D11923" s="224" t="str">
        <f t="shared" si="3572"/>
        <v/>
      </c>
      <c r="E11923" s="225"/>
      <c r="F11923" s="226">
        <f t="shared" si="3573"/>
        <v>0</v>
      </c>
      <c r="G11923" s="286">
        <f t="shared" si="3575"/>
        <v>0</v>
      </c>
    </row>
    <row r="11924" spans="1:7" s="229" customFormat="1" ht="24" customHeight="1" x14ac:dyDescent="0.2">
      <c r="A11924" s="224" t="str">
        <f t="shared" si="3571"/>
        <v/>
      </c>
      <c r="B11924" s="222" t="str">
        <f t="shared" si="3574"/>
        <v/>
      </c>
      <c r="C11924" s="223"/>
      <c r="D11924" s="224" t="str">
        <f t="shared" si="3572"/>
        <v/>
      </c>
      <c r="E11924" s="225"/>
      <c r="F11924" s="226">
        <f t="shared" si="3573"/>
        <v>0</v>
      </c>
      <c r="G11924" s="286">
        <f t="shared" si="3575"/>
        <v>0</v>
      </c>
    </row>
    <row r="11925" spans="1:7" s="229" customFormat="1" ht="24" customHeight="1" x14ac:dyDescent="0.2">
      <c r="A11925" s="224" t="str">
        <f t="shared" si="3571"/>
        <v/>
      </c>
      <c r="B11925" s="222" t="str">
        <f t="shared" si="3574"/>
        <v/>
      </c>
      <c r="C11925" s="223"/>
      <c r="D11925" s="224" t="str">
        <f t="shared" si="3572"/>
        <v/>
      </c>
      <c r="E11925" s="225"/>
      <c r="F11925" s="227">
        <f t="shared" si="3573"/>
        <v>0</v>
      </c>
      <c r="G11925" s="286">
        <f t="shared" si="3575"/>
        <v>0</v>
      </c>
    </row>
    <row r="11926" spans="1:7" ht="24" customHeight="1" x14ac:dyDescent="0.2">
      <c r="A11926" s="287"/>
      <c r="D11926" s="97"/>
      <c r="E11926" s="98"/>
      <c r="F11926" s="273" t="s">
        <v>31</v>
      </c>
      <c r="G11926" s="288">
        <f>SUBTOTAL(9,G11912:G11925)</f>
        <v>0</v>
      </c>
    </row>
    <row r="11927" spans="1:7" ht="24" customHeight="1" x14ac:dyDescent="0.2">
      <c r="A11927" s="287"/>
      <c r="C11927" s="107" t="s">
        <v>605</v>
      </c>
      <c r="D11927" s="97"/>
      <c r="E11927" s="98"/>
      <c r="G11927" s="289"/>
    </row>
    <row r="11928" spans="1:7" s="229" customFormat="1" ht="24" customHeight="1" x14ac:dyDescent="0.2">
      <c r="A11928" s="224" t="str">
        <f t="shared" ref="A11928:A11935" si="3576">IFERROR(VLOOKUP(C11928,Tabla_Insumos,4,FALSE),"")</f>
        <v/>
      </c>
      <c r="B11928" s="222">
        <f t="shared" ref="B11928:B11935" si="3577">IFERROR(VLOOKUP(A11928,Tabla_Indices,5,FALSE),"")</f>
        <v>0</v>
      </c>
      <c r="C11928" s="223"/>
      <c r="D11928" s="224" t="str">
        <f t="shared" ref="D11928:D11935" si="3578">IFERROR(VLOOKUP(C11928,Tabla_Insumos,2,FALSE),"")</f>
        <v/>
      </c>
      <c r="E11928" s="225"/>
      <c r="F11928" s="228">
        <f t="shared" ref="F11928:F11935" si="3579">IFERROR(VLOOKUP(C11928,Tabla_Insumos,3,FALSE),0)</f>
        <v>0</v>
      </c>
      <c r="G11928" s="286">
        <f>ROUND(E11928*F11928,2)</f>
        <v>0</v>
      </c>
    </row>
    <row r="11929" spans="1:7" s="229" customFormat="1" ht="24" customHeight="1" x14ac:dyDescent="0.2">
      <c r="A11929" s="224" t="str">
        <f t="shared" si="3576"/>
        <v/>
      </c>
      <c r="B11929" s="222">
        <f t="shared" si="3577"/>
        <v>0</v>
      </c>
      <c r="C11929" s="223"/>
      <c r="D11929" s="224" t="str">
        <f t="shared" si="3578"/>
        <v/>
      </c>
      <c r="E11929" s="225"/>
      <c r="F11929" s="228">
        <f t="shared" si="3579"/>
        <v>0</v>
      </c>
      <c r="G11929" s="286">
        <f>ROUND(E11929*F11929,2)</f>
        <v>0</v>
      </c>
    </row>
    <row r="11930" spans="1:7" s="229" customFormat="1" ht="24" customHeight="1" x14ac:dyDescent="0.2">
      <c r="A11930" s="224" t="str">
        <f t="shared" si="3576"/>
        <v/>
      </c>
      <c r="B11930" s="222">
        <f t="shared" si="3577"/>
        <v>0</v>
      </c>
      <c r="C11930" s="223"/>
      <c r="D11930" s="224" t="str">
        <f t="shared" si="3578"/>
        <v/>
      </c>
      <c r="E11930" s="225"/>
      <c r="F11930" s="228">
        <f t="shared" si="3579"/>
        <v>0</v>
      </c>
      <c r="G11930" s="286">
        <f t="shared" ref="G11930:G11935" si="3580">ROUND(E11930*F11930,2)</f>
        <v>0</v>
      </c>
    </row>
    <row r="11931" spans="1:7" s="229" customFormat="1" ht="24" customHeight="1" x14ac:dyDescent="0.2">
      <c r="A11931" s="224" t="str">
        <f t="shared" si="3576"/>
        <v/>
      </c>
      <c r="B11931" s="222">
        <f t="shared" si="3577"/>
        <v>0</v>
      </c>
      <c r="C11931" s="223"/>
      <c r="D11931" s="224" t="str">
        <f t="shared" si="3578"/>
        <v/>
      </c>
      <c r="E11931" s="225"/>
      <c r="F11931" s="228">
        <f t="shared" si="3579"/>
        <v>0</v>
      </c>
      <c r="G11931" s="286">
        <f t="shared" si="3580"/>
        <v>0</v>
      </c>
    </row>
    <row r="11932" spans="1:7" s="229" customFormat="1" ht="24" customHeight="1" x14ac:dyDescent="0.2">
      <c r="A11932" s="224" t="str">
        <f t="shared" si="3576"/>
        <v/>
      </c>
      <c r="B11932" s="222">
        <f t="shared" si="3577"/>
        <v>0</v>
      </c>
      <c r="C11932" s="223"/>
      <c r="D11932" s="224" t="str">
        <f t="shared" si="3578"/>
        <v/>
      </c>
      <c r="E11932" s="225"/>
      <c r="F11932" s="226">
        <f t="shared" si="3579"/>
        <v>0</v>
      </c>
      <c r="G11932" s="286">
        <f t="shared" si="3580"/>
        <v>0</v>
      </c>
    </row>
    <row r="11933" spans="1:7" s="229" customFormat="1" ht="24" customHeight="1" x14ac:dyDescent="0.2">
      <c r="A11933" s="224" t="str">
        <f t="shared" si="3576"/>
        <v/>
      </c>
      <c r="B11933" s="222">
        <f t="shared" si="3577"/>
        <v>0</v>
      </c>
      <c r="C11933" s="223"/>
      <c r="D11933" s="224" t="str">
        <f t="shared" si="3578"/>
        <v/>
      </c>
      <c r="E11933" s="225"/>
      <c r="F11933" s="226">
        <f t="shared" si="3579"/>
        <v>0</v>
      </c>
      <c r="G11933" s="286">
        <f t="shared" si="3580"/>
        <v>0</v>
      </c>
    </row>
    <row r="11934" spans="1:7" s="229" customFormat="1" ht="24" customHeight="1" x14ac:dyDescent="0.2">
      <c r="A11934" s="224" t="str">
        <f t="shared" si="3576"/>
        <v/>
      </c>
      <c r="B11934" s="222">
        <f t="shared" si="3577"/>
        <v>0</v>
      </c>
      <c r="C11934" s="223"/>
      <c r="D11934" s="224" t="str">
        <f t="shared" si="3578"/>
        <v/>
      </c>
      <c r="E11934" s="225"/>
      <c r="F11934" s="226">
        <f t="shared" si="3579"/>
        <v>0</v>
      </c>
      <c r="G11934" s="286">
        <f t="shared" si="3580"/>
        <v>0</v>
      </c>
    </row>
    <row r="11935" spans="1:7" s="229" customFormat="1" ht="24" customHeight="1" x14ac:dyDescent="0.2">
      <c r="A11935" s="224" t="str">
        <f t="shared" si="3576"/>
        <v/>
      </c>
      <c r="B11935" s="222">
        <f t="shared" si="3577"/>
        <v>0</v>
      </c>
      <c r="C11935" s="223"/>
      <c r="D11935" s="224" t="str">
        <f t="shared" si="3578"/>
        <v/>
      </c>
      <c r="E11935" s="225"/>
      <c r="F11935" s="226">
        <f t="shared" si="3579"/>
        <v>0</v>
      </c>
      <c r="G11935" s="286">
        <f t="shared" si="3580"/>
        <v>0</v>
      </c>
    </row>
    <row r="11936" spans="1:7" ht="24" customHeight="1" x14ac:dyDescent="0.2">
      <c r="A11936" s="287"/>
      <c r="D11936" s="97"/>
      <c r="E11936" s="98"/>
      <c r="F11936" s="273" t="s">
        <v>32</v>
      </c>
      <c r="G11936" s="288">
        <f>SUBTOTAL(9,G11928:G11935)</f>
        <v>0</v>
      </c>
    </row>
    <row r="11937" spans="1:7" ht="24" customHeight="1" x14ac:dyDescent="0.2">
      <c r="A11937" s="287"/>
      <c r="C11937" s="107" t="s">
        <v>606</v>
      </c>
      <c r="D11937" s="97"/>
      <c r="E11937" s="98"/>
      <c r="G11937" s="289"/>
    </row>
    <row r="11938" spans="1:7" s="229" customFormat="1" ht="24" customHeight="1" x14ac:dyDescent="0.2">
      <c r="A11938" s="224" t="str">
        <f t="shared" ref="A11938:A11946" si="3581">IFERROR(VLOOKUP(C11938,Tabla_Insumos,4,FALSE),"")</f>
        <v/>
      </c>
      <c r="B11938" s="222" t="str">
        <f t="shared" ref="B11938:B11946" si="3582">IFERROR(VLOOKUP(C11938,Tabla_Insumos,5,FALSE),"")</f>
        <v/>
      </c>
      <c r="C11938" s="223"/>
      <c r="D11938" s="224" t="str">
        <f t="shared" ref="D11938:D11946" si="3583">IFERROR(VLOOKUP(C11938,Tabla_Insumos,2,FALSE),"")</f>
        <v/>
      </c>
      <c r="E11938" s="225"/>
      <c r="F11938" s="226">
        <f t="shared" ref="F11938:F11946" si="3584">IFERROR(VLOOKUP(C11938,Tabla_Insumos,3,FALSE),0)</f>
        <v>0</v>
      </c>
      <c r="G11938" s="286">
        <f t="shared" ref="G11938:G11946" si="3585">ROUND(E11938*F11938,2)</f>
        <v>0</v>
      </c>
    </row>
    <row r="11939" spans="1:7" s="229" customFormat="1" ht="24" customHeight="1" x14ac:dyDescent="0.2">
      <c r="A11939" s="224" t="str">
        <f t="shared" si="3581"/>
        <v/>
      </c>
      <c r="B11939" s="222" t="str">
        <f t="shared" si="3582"/>
        <v/>
      </c>
      <c r="C11939" s="223"/>
      <c r="D11939" s="224" t="str">
        <f t="shared" si="3583"/>
        <v/>
      </c>
      <c r="E11939" s="225"/>
      <c r="F11939" s="226">
        <f t="shared" si="3584"/>
        <v>0</v>
      </c>
      <c r="G11939" s="286">
        <f t="shared" si="3585"/>
        <v>0</v>
      </c>
    </row>
    <row r="11940" spans="1:7" s="229" customFormat="1" ht="24" customHeight="1" x14ac:dyDescent="0.2">
      <c r="A11940" s="224" t="str">
        <f t="shared" si="3581"/>
        <v/>
      </c>
      <c r="B11940" s="222" t="str">
        <f t="shared" si="3582"/>
        <v/>
      </c>
      <c r="C11940" s="223"/>
      <c r="D11940" s="224" t="str">
        <f t="shared" si="3583"/>
        <v/>
      </c>
      <c r="E11940" s="225"/>
      <c r="F11940" s="226">
        <f t="shared" si="3584"/>
        <v>0</v>
      </c>
      <c r="G11940" s="286">
        <f t="shared" si="3585"/>
        <v>0</v>
      </c>
    </row>
    <row r="11941" spans="1:7" s="229" customFormat="1" ht="24" customHeight="1" x14ac:dyDescent="0.2">
      <c r="A11941" s="224" t="str">
        <f t="shared" si="3581"/>
        <v/>
      </c>
      <c r="B11941" s="222" t="str">
        <f t="shared" si="3582"/>
        <v/>
      </c>
      <c r="C11941" s="223"/>
      <c r="D11941" s="224" t="str">
        <f t="shared" si="3583"/>
        <v/>
      </c>
      <c r="E11941" s="225"/>
      <c r="F11941" s="226">
        <f t="shared" si="3584"/>
        <v>0</v>
      </c>
      <c r="G11941" s="286">
        <f t="shared" si="3585"/>
        <v>0</v>
      </c>
    </row>
    <row r="11942" spans="1:7" s="229" customFormat="1" ht="24" customHeight="1" x14ac:dyDescent="0.2">
      <c r="A11942" s="224" t="str">
        <f t="shared" si="3581"/>
        <v/>
      </c>
      <c r="B11942" s="222" t="str">
        <f t="shared" si="3582"/>
        <v/>
      </c>
      <c r="C11942" s="223"/>
      <c r="D11942" s="224" t="str">
        <f t="shared" si="3583"/>
        <v/>
      </c>
      <c r="E11942" s="225"/>
      <c r="F11942" s="226">
        <f t="shared" si="3584"/>
        <v>0</v>
      </c>
      <c r="G11942" s="286">
        <f t="shared" si="3585"/>
        <v>0</v>
      </c>
    </row>
    <row r="11943" spans="1:7" s="229" customFormat="1" ht="24" customHeight="1" x14ac:dyDescent="0.2">
      <c r="A11943" s="224" t="str">
        <f t="shared" si="3581"/>
        <v/>
      </c>
      <c r="B11943" s="222" t="str">
        <f t="shared" si="3582"/>
        <v/>
      </c>
      <c r="C11943" s="223"/>
      <c r="D11943" s="224" t="str">
        <f t="shared" si="3583"/>
        <v/>
      </c>
      <c r="E11943" s="225"/>
      <c r="F11943" s="226">
        <f t="shared" si="3584"/>
        <v>0</v>
      </c>
      <c r="G11943" s="286">
        <f t="shared" si="3585"/>
        <v>0</v>
      </c>
    </row>
    <row r="11944" spans="1:7" s="229" customFormat="1" ht="24" customHeight="1" x14ac:dyDescent="0.2">
      <c r="A11944" s="224" t="str">
        <f t="shared" si="3581"/>
        <v/>
      </c>
      <c r="B11944" s="222" t="str">
        <f t="shared" si="3582"/>
        <v/>
      </c>
      <c r="C11944" s="223"/>
      <c r="D11944" s="224" t="str">
        <f t="shared" si="3583"/>
        <v/>
      </c>
      <c r="E11944" s="225"/>
      <c r="F11944" s="226">
        <f t="shared" si="3584"/>
        <v>0</v>
      </c>
      <c r="G11944" s="286">
        <f t="shared" si="3585"/>
        <v>0</v>
      </c>
    </row>
    <row r="11945" spans="1:7" s="229" customFormat="1" ht="24" customHeight="1" x14ac:dyDescent="0.2">
      <c r="A11945" s="224" t="str">
        <f t="shared" si="3581"/>
        <v/>
      </c>
      <c r="B11945" s="222" t="str">
        <f t="shared" si="3582"/>
        <v/>
      </c>
      <c r="C11945" s="223"/>
      <c r="D11945" s="224" t="str">
        <f t="shared" si="3583"/>
        <v/>
      </c>
      <c r="E11945" s="225"/>
      <c r="F11945" s="226">
        <f t="shared" si="3584"/>
        <v>0</v>
      </c>
      <c r="G11945" s="286">
        <f t="shared" si="3585"/>
        <v>0</v>
      </c>
    </row>
    <row r="11946" spans="1:7" s="229" customFormat="1" ht="24" customHeight="1" x14ac:dyDescent="0.2">
      <c r="A11946" s="224" t="str">
        <f t="shared" si="3581"/>
        <v/>
      </c>
      <c r="B11946" s="222" t="str">
        <f t="shared" si="3582"/>
        <v/>
      </c>
      <c r="C11946" s="223"/>
      <c r="D11946" s="224" t="str">
        <f t="shared" si="3583"/>
        <v/>
      </c>
      <c r="E11946" s="225"/>
      <c r="F11946" s="226">
        <f t="shared" si="3584"/>
        <v>0</v>
      </c>
      <c r="G11946" s="286">
        <f t="shared" si="3585"/>
        <v>0</v>
      </c>
    </row>
    <row r="11947" spans="1:7" ht="24" customHeight="1" x14ac:dyDescent="0.2">
      <c r="A11947" s="290"/>
      <c r="B11947" s="97"/>
      <c r="D11947" s="97"/>
      <c r="E11947" s="98"/>
      <c r="F11947" s="273" t="s">
        <v>33</v>
      </c>
      <c r="G11947" s="288">
        <f>SUBTOTAL(9,G11938:G11946)</f>
        <v>0</v>
      </c>
    </row>
    <row r="11948" spans="1:7" ht="24" customHeight="1" x14ac:dyDescent="0.2">
      <c r="A11948" s="291"/>
      <c r="B11948" s="97"/>
      <c r="D11948" s="97"/>
      <c r="E11948" s="98"/>
      <c r="G11948" s="289"/>
    </row>
    <row r="11949" spans="1:7" ht="24" customHeight="1" x14ac:dyDescent="0.2">
      <c r="A11949" s="292" t="str">
        <f>B11907</f>
        <v/>
      </c>
      <c r="B11949" s="293" t="str">
        <f>C11907</f>
        <v/>
      </c>
      <c r="C11949" s="104"/>
      <c r="D11949" s="104" t="s">
        <v>34</v>
      </c>
      <c r="E11949" s="105"/>
      <c r="F11949" s="295" t="s">
        <v>35</v>
      </c>
      <c r="G11949" s="294">
        <f>SUBTOTAL(9,G11912:G11948)</f>
        <v>0</v>
      </c>
    </row>
    <row r="11951" spans="1:7" ht="24" customHeight="1" x14ac:dyDescent="0.2">
      <c r="A11951" s="274" t="s">
        <v>37</v>
      </c>
      <c r="B11951" s="275"/>
      <c r="C11951" s="275"/>
      <c r="D11951" s="275"/>
      <c r="E11951" s="275"/>
      <c r="F11951" s="275"/>
      <c r="G11951" s="276"/>
    </row>
    <row r="11952" spans="1:7" ht="24" customHeight="1" x14ac:dyDescent="0.2">
      <c r="A11952" s="277" t="s">
        <v>602</v>
      </c>
      <c r="B11952" s="93" t="str">
        <f>Comitente</f>
        <v>DIRECCION PROVINCIAL DE ESPACIOS VERDES</v>
      </c>
      <c r="C11952" s="89"/>
      <c r="D11952" s="94"/>
      <c r="E11952" s="94"/>
      <c r="F11952" s="95"/>
      <c r="G11952" s="278"/>
    </row>
    <row r="11953" spans="1:123" ht="24" customHeight="1" x14ac:dyDescent="0.2">
      <c r="A11953" s="277" t="s">
        <v>603</v>
      </c>
      <c r="B11953" s="93">
        <f>Contratista</f>
        <v>0</v>
      </c>
      <c r="C11953" s="90"/>
      <c r="D11953" s="90"/>
      <c r="E11953" s="90"/>
      <c r="F11953" s="96"/>
      <c r="G11953" s="279"/>
    </row>
    <row r="11954" spans="1:123" ht="24" customHeight="1" x14ac:dyDescent="0.2">
      <c r="A11954" s="277" t="s">
        <v>24</v>
      </c>
      <c r="B11954" s="93" t="str">
        <f>Obra</f>
        <v>EXTRACCION DE MANGRULLO EXISTENTE, PROVISION DE NUEVO MANGRULLO Y REFUNCIONALIZACION DE JUEGOS DE NIÑOS EN PARQUE DE MAYO</v>
      </c>
      <c r="C11954" s="90"/>
      <c r="D11954" s="90"/>
      <c r="E11954" s="90"/>
      <c r="F11954" s="96" t="s">
        <v>38</v>
      </c>
      <c r="G11954" s="280">
        <f>Fecha_Base</f>
        <v>44865</v>
      </c>
    </row>
    <row r="11955" spans="1:123" ht="24" customHeight="1" x14ac:dyDescent="0.2">
      <c r="A11955" s="281" t="s">
        <v>601</v>
      </c>
      <c r="B11955" s="91" t="str">
        <f>Ubicación</f>
        <v>CAPITAL</v>
      </c>
      <c r="C11955" s="91"/>
      <c r="D11955" s="97"/>
      <c r="E11955" s="98"/>
      <c r="G11955" s="282"/>
    </row>
    <row r="11956" spans="1:123" ht="24" customHeight="1" x14ac:dyDescent="0.2">
      <c r="A11956" s="281" t="s">
        <v>39</v>
      </c>
      <c r="B11956" s="100" t="str">
        <f>IFERROR(VALUE(LEFT(B11957,FIND(".",B11957)-1)),"")</f>
        <v/>
      </c>
      <c r="C11956" s="92" t="str">
        <f>IFERROR(VLOOKUP(B11956,Tabla_CyP,2,FALSE),"")</f>
        <v/>
      </c>
      <c r="E11956" s="98"/>
      <c r="G11956" s="282"/>
    </row>
    <row r="11957" spans="1:123" ht="24" customHeight="1" x14ac:dyDescent="0.2">
      <c r="A11957" s="281" t="s">
        <v>25</v>
      </c>
      <c r="B11957" s="101" t="str">
        <f>IFERROR(VLOOKUP(COUNTIF($A$1:A11957,"ANALISIS DE PRECIOS"),Tabla_NumeroItem,2,FALSE),"")</f>
        <v/>
      </c>
      <c r="C11957" s="92" t="str">
        <f>IFERROR(VLOOKUP(B11957,Tabla_CyP,2,FALSE),"")</f>
        <v/>
      </c>
      <c r="D11957" s="97"/>
      <c r="E11957" s="98"/>
      <c r="F11957" s="96" t="s">
        <v>26</v>
      </c>
      <c r="G11957" s="283" t="str">
        <f>IFERROR(VLOOKUP(B11957,Tabla_CyP,4,FALSE),"")</f>
        <v/>
      </c>
    </row>
    <row r="11958" spans="1:123" ht="24" customHeight="1" x14ac:dyDescent="0.2">
      <c r="A11958" s="281"/>
      <c r="B11958" s="91"/>
      <c r="D11958" s="97"/>
      <c r="E11958" s="98"/>
      <c r="G11958" s="282"/>
    </row>
    <row r="11959" spans="1:123" ht="24" customHeight="1" x14ac:dyDescent="0.2">
      <c r="A11959" s="334" t="s">
        <v>507</v>
      </c>
      <c r="B11959" s="335"/>
      <c r="C11959" s="336" t="s">
        <v>0</v>
      </c>
      <c r="D11959" s="336" t="s">
        <v>27</v>
      </c>
      <c r="E11959" s="338" t="s">
        <v>28</v>
      </c>
      <c r="F11959" s="340" t="s">
        <v>29</v>
      </c>
      <c r="G11959" s="340" t="s">
        <v>30</v>
      </c>
    </row>
    <row r="11960" spans="1:123" s="97" customFormat="1" ht="24" customHeight="1" x14ac:dyDescent="0.2">
      <c r="A11960" s="102" t="s">
        <v>508</v>
      </c>
      <c r="B11960" s="102" t="s">
        <v>509</v>
      </c>
      <c r="C11960" s="337"/>
      <c r="D11960" s="337"/>
      <c r="E11960" s="339"/>
      <c r="F11960" s="341"/>
      <c r="G11960" s="341"/>
      <c r="H11960" s="230"/>
      <c r="I11960" s="230"/>
      <c r="J11960" s="230"/>
      <c r="K11960" s="230"/>
      <c r="L11960" s="230"/>
      <c r="M11960" s="230"/>
      <c r="N11960" s="230"/>
      <c r="O11960" s="230"/>
      <c r="P11960" s="230"/>
      <c r="Q11960" s="230"/>
      <c r="R11960" s="230"/>
      <c r="S11960" s="230"/>
      <c r="T11960" s="230"/>
      <c r="U11960" s="230"/>
      <c r="V11960" s="230"/>
      <c r="W11960" s="230"/>
      <c r="X11960" s="230"/>
      <c r="Y11960" s="230"/>
      <c r="Z11960" s="230"/>
      <c r="AA11960" s="230"/>
      <c r="AB11960" s="230"/>
      <c r="AC11960" s="230"/>
      <c r="AD11960" s="230"/>
      <c r="AE11960" s="230"/>
      <c r="AF11960" s="230"/>
      <c r="AG11960" s="230"/>
      <c r="AH11960" s="230"/>
      <c r="AI11960" s="230"/>
      <c r="AJ11960" s="230"/>
      <c r="AK11960" s="230"/>
      <c r="AL11960" s="230"/>
      <c r="AM11960" s="230"/>
      <c r="AN11960" s="230"/>
      <c r="AO11960" s="230"/>
      <c r="AP11960" s="230"/>
      <c r="AQ11960" s="230"/>
      <c r="AR11960" s="230"/>
      <c r="AS11960" s="230"/>
      <c r="AT11960" s="230"/>
      <c r="AU11960" s="230"/>
      <c r="AV11960" s="230"/>
      <c r="AW11960" s="230"/>
      <c r="AX11960" s="230"/>
      <c r="AY11960" s="230"/>
      <c r="AZ11960" s="230"/>
      <c r="BA11960" s="230"/>
      <c r="BB11960" s="230"/>
      <c r="BC11960" s="230"/>
      <c r="BD11960" s="230"/>
      <c r="BE11960" s="230"/>
      <c r="BF11960" s="230"/>
      <c r="BG11960" s="230"/>
      <c r="BH11960" s="230"/>
      <c r="BI11960" s="230"/>
      <c r="BJ11960" s="230"/>
      <c r="BK11960" s="230"/>
      <c r="BL11960" s="230"/>
      <c r="BM11960" s="230"/>
      <c r="BN11960" s="230"/>
      <c r="BO11960" s="230"/>
      <c r="BP11960" s="230"/>
      <c r="BQ11960" s="230"/>
      <c r="BR11960" s="230"/>
      <c r="BS11960" s="230"/>
      <c r="BT11960" s="230"/>
      <c r="BU11960" s="230"/>
      <c r="BV11960" s="230"/>
      <c r="BW11960" s="230"/>
      <c r="BX11960" s="230"/>
      <c r="BY11960" s="230"/>
      <c r="BZ11960" s="230"/>
      <c r="CA11960" s="230"/>
      <c r="CB11960" s="230"/>
      <c r="CC11960" s="230"/>
      <c r="CD11960" s="230"/>
      <c r="CE11960" s="230"/>
      <c r="CF11960" s="230"/>
      <c r="CG11960" s="230"/>
      <c r="CH11960" s="230"/>
      <c r="CI11960" s="230"/>
      <c r="CJ11960" s="230"/>
      <c r="CK11960" s="230"/>
      <c r="CL11960" s="230"/>
      <c r="CM11960" s="230"/>
      <c r="CN11960" s="230"/>
      <c r="CO11960" s="230"/>
      <c r="CP11960" s="230"/>
      <c r="CQ11960" s="230"/>
      <c r="CR11960" s="230"/>
      <c r="CS11960" s="230"/>
      <c r="CT11960" s="230"/>
      <c r="CU11960" s="230"/>
      <c r="CV11960" s="230"/>
      <c r="CW11960" s="230"/>
      <c r="CX11960" s="230"/>
      <c r="CY11960" s="230"/>
      <c r="CZ11960" s="230"/>
      <c r="DA11960" s="230"/>
      <c r="DB11960" s="230"/>
      <c r="DC11960" s="230"/>
      <c r="DD11960" s="230"/>
      <c r="DE11960" s="230"/>
      <c r="DF11960" s="230"/>
      <c r="DG11960" s="230"/>
      <c r="DH11960" s="230"/>
      <c r="DI11960" s="230"/>
      <c r="DJ11960" s="230"/>
      <c r="DK11960" s="230"/>
      <c r="DL11960" s="230"/>
      <c r="DM11960" s="230"/>
      <c r="DN11960" s="230"/>
      <c r="DO11960" s="230"/>
      <c r="DP11960" s="230"/>
      <c r="DQ11960" s="230"/>
      <c r="DR11960" s="230"/>
      <c r="DS11960" s="230"/>
    </row>
    <row r="11961" spans="1:123" ht="24" customHeight="1" x14ac:dyDescent="0.2">
      <c r="A11961" s="284"/>
      <c r="B11961" s="103"/>
      <c r="C11961" s="143" t="s">
        <v>604</v>
      </c>
      <c r="D11961" s="104"/>
      <c r="E11961" s="105"/>
      <c r="F11961" s="106"/>
      <c r="G11961" s="285"/>
    </row>
    <row r="11962" spans="1:123" s="229" customFormat="1" ht="24" customHeight="1" x14ac:dyDescent="0.2">
      <c r="A11962" s="224" t="str">
        <f t="shared" ref="A11962:A11975" si="3586">IFERROR(VLOOKUP(C11962,Tabla_Insumos,4,FALSE),"")</f>
        <v/>
      </c>
      <c r="B11962" s="222" t="str">
        <f>IFERROR(VLOOKUP(C11962,Tabla_Insumos,5,FALSE),"")</f>
        <v/>
      </c>
      <c r="C11962" s="223"/>
      <c r="D11962" s="224" t="str">
        <f t="shared" ref="D11962:D11975" si="3587">IFERROR(VLOOKUP(C11962,Tabla_Insumos,2,FALSE),"")</f>
        <v/>
      </c>
      <c r="E11962" s="225"/>
      <c r="F11962" s="226">
        <f t="shared" ref="F11962:F11975" si="3588">IFERROR(VLOOKUP(C11962,Tabla_Insumos,3,FALSE),0)</f>
        <v>0</v>
      </c>
      <c r="G11962" s="286">
        <f>ROUND(E11962*F11962,2)</f>
        <v>0</v>
      </c>
    </row>
    <row r="11963" spans="1:123" s="229" customFormat="1" ht="24" customHeight="1" x14ac:dyDescent="0.2">
      <c r="A11963" s="224" t="str">
        <f t="shared" si="3586"/>
        <v/>
      </c>
      <c r="B11963" s="222" t="str">
        <f t="shared" ref="B11963:B11975" si="3589">IFERROR(VLOOKUP(C11963,Tabla_Insumos,5,FALSE),"")</f>
        <v/>
      </c>
      <c r="C11963" s="223"/>
      <c r="D11963" s="224" t="str">
        <f t="shared" si="3587"/>
        <v/>
      </c>
      <c r="E11963" s="225"/>
      <c r="F11963" s="226">
        <f t="shared" si="3588"/>
        <v>0</v>
      </c>
      <c r="G11963" s="286">
        <f t="shared" ref="G11963:G11975" si="3590">ROUND(E11963*F11963,2)</f>
        <v>0</v>
      </c>
    </row>
    <row r="11964" spans="1:123" s="229" customFormat="1" ht="24" customHeight="1" x14ac:dyDescent="0.2">
      <c r="A11964" s="224" t="str">
        <f t="shared" si="3586"/>
        <v/>
      </c>
      <c r="B11964" s="222" t="str">
        <f t="shared" si="3589"/>
        <v/>
      </c>
      <c r="C11964" s="223"/>
      <c r="D11964" s="224" t="str">
        <f t="shared" si="3587"/>
        <v/>
      </c>
      <c r="E11964" s="225"/>
      <c r="F11964" s="226">
        <f t="shared" si="3588"/>
        <v>0</v>
      </c>
      <c r="G11964" s="286">
        <f t="shared" si="3590"/>
        <v>0</v>
      </c>
    </row>
    <row r="11965" spans="1:123" s="229" customFormat="1" ht="24" customHeight="1" x14ac:dyDescent="0.2">
      <c r="A11965" s="224" t="str">
        <f t="shared" si="3586"/>
        <v/>
      </c>
      <c r="B11965" s="222" t="str">
        <f t="shared" si="3589"/>
        <v/>
      </c>
      <c r="C11965" s="223"/>
      <c r="D11965" s="224" t="str">
        <f t="shared" si="3587"/>
        <v/>
      </c>
      <c r="E11965" s="225"/>
      <c r="F11965" s="226">
        <f t="shared" si="3588"/>
        <v>0</v>
      </c>
      <c r="G11965" s="286">
        <f t="shared" si="3590"/>
        <v>0</v>
      </c>
    </row>
    <row r="11966" spans="1:123" s="229" customFormat="1" ht="24" customHeight="1" x14ac:dyDescent="0.2">
      <c r="A11966" s="224" t="str">
        <f t="shared" si="3586"/>
        <v/>
      </c>
      <c r="B11966" s="222" t="str">
        <f t="shared" si="3589"/>
        <v/>
      </c>
      <c r="C11966" s="223"/>
      <c r="D11966" s="224" t="str">
        <f t="shared" si="3587"/>
        <v/>
      </c>
      <c r="E11966" s="225"/>
      <c r="F11966" s="226">
        <f t="shared" si="3588"/>
        <v>0</v>
      </c>
      <c r="G11966" s="286">
        <f t="shared" si="3590"/>
        <v>0</v>
      </c>
    </row>
    <row r="11967" spans="1:123" s="229" customFormat="1" ht="24" customHeight="1" x14ac:dyDescent="0.2">
      <c r="A11967" s="224" t="str">
        <f t="shared" si="3586"/>
        <v/>
      </c>
      <c r="B11967" s="222" t="str">
        <f t="shared" si="3589"/>
        <v/>
      </c>
      <c r="C11967" s="223"/>
      <c r="D11967" s="224" t="str">
        <f t="shared" si="3587"/>
        <v/>
      </c>
      <c r="E11967" s="225"/>
      <c r="F11967" s="226">
        <f t="shared" si="3588"/>
        <v>0</v>
      </c>
      <c r="G11967" s="286">
        <f t="shared" si="3590"/>
        <v>0</v>
      </c>
    </row>
    <row r="11968" spans="1:123" s="229" customFormat="1" ht="24" customHeight="1" x14ac:dyDescent="0.2">
      <c r="A11968" s="224" t="str">
        <f t="shared" si="3586"/>
        <v/>
      </c>
      <c r="B11968" s="222" t="str">
        <f t="shared" si="3589"/>
        <v/>
      </c>
      <c r="C11968" s="223"/>
      <c r="D11968" s="224" t="str">
        <f t="shared" si="3587"/>
        <v/>
      </c>
      <c r="E11968" s="225"/>
      <c r="F11968" s="226">
        <f t="shared" si="3588"/>
        <v>0</v>
      </c>
      <c r="G11968" s="286">
        <f t="shared" si="3590"/>
        <v>0</v>
      </c>
    </row>
    <row r="11969" spans="1:7" s="229" customFormat="1" ht="24" customHeight="1" x14ac:dyDescent="0.2">
      <c r="A11969" s="224" t="str">
        <f t="shared" si="3586"/>
        <v/>
      </c>
      <c r="B11969" s="222" t="str">
        <f t="shared" si="3589"/>
        <v/>
      </c>
      <c r="C11969" s="223"/>
      <c r="D11969" s="224" t="str">
        <f t="shared" si="3587"/>
        <v/>
      </c>
      <c r="E11969" s="225"/>
      <c r="F11969" s="226">
        <f t="shared" si="3588"/>
        <v>0</v>
      </c>
      <c r="G11969" s="286">
        <f t="shared" si="3590"/>
        <v>0</v>
      </c>
    </row>
    <row r="11970" spans="1:7" s="229" customFormat="1" ht="24" customHeight="1" x14ac:dyDescent="0.2">
      <c r="A11970" s="224" t="str">
        <f t="shared" si="3586"/>
        <v/>
      </c>
      <c r="B11970" s="222" t="str">
        <f t="shared" si="3589"/>
        <v/>
      </c>
      <c r="C11970" s="223"/>
      <c r="D11970" s="224" t="str">
        <f t="shared" si="3587"/>
        <v/>
      </c>
      <c r="E11970" s="225"/>
      <c r="F11970" s="226">
        <f t="shared" si="3588"/>
        <v>0</v>
      </c>
      <c r="G11970" s="286">
        <f t="shared" si="3590"/>
        <v>0</v>
      </c>
    </row>
    <row r="11971" spans="1:7" s="229" customFormat="1" ht="24" customHeight="1" x14ac:dyDescent="0.2">
      <c r="A11971" s="224" t="str">
        <f t="shared" si="3586"/>
        <v/>
      </c>
      <c r="B11971" s="222" t="str">
        <f t="shared" si="3589"/>
        <v/>
      </c>
      <c r="C11971" s="223"/>
      <c r="D11971" s="224" t="str">
        <f t="shared" si="3587"/>
        <v/>
      </c>
      <c r="E11971" s="225"/>
      <c r="F11971" s="226">
        <f t="shared" si="3588"/>
        <v>0</v>
      </c>
      <c r="G11971" s="286">
        <f t="shared" si="3590"/>
        <v>0</v>
      </c>
    </row>
    <row r="11972" spans="1:7" s="229" customFormat="1" ht="24" customHeight="1" x14ac:dyDescent="0.2">
      <c r="A11972" s="224" t="str">
        <f t="shared" si="3586"/>
        <v/>
      </c>
      <c r="B11972" s="222" t="str">
        <f t="shared" si="3589"/>
        <v/>
      </c>
      <c r="C11972" s="223"/>
      <c r="D11972" s="224" t="str">
        <f t="shared" si="3587"/>
        <v/>
      </c>
      <c r="E11972" s="225"/>
      <c r="F11972" s="226">
        <f t="shared" si="3588"/>
        <v>0</v>
      </c>
      <c r="G11972" s="286">
        <f t="shared" si="3590"/>
        <v>0</v>
      </c>
    </row>
    <row r="11973" spans="1:7" s="229" customFormat="1" ht="24" customHeight="1" x14ac:dyDescent="0.2">
      <c r="A11973" s="224" t="str">
        <f t="shared" si="3586"/>
        <v/>
      </c>
      <c r="B11973" s="222" t="str">
        <f t="shared" si="3589"/>
        <v/>
      </c>
      <c r="C11973" s="223"/>
      <c r="D11973" s="224" t="str">
        <f t="shared" si="3587"/>
        <v/>
      </c>
      <c r="E11973" s="225"/>
      <c r="F11973" s="226">
        <f t="shared" si="3588"/>
        <v>0</v>
      </c>
      <c r="G11973" s="286">
        <f t="shared" si="3590"/>
        <v>0</v>
      </c>
    </row>
    <row r="11974" spans="1:7" s="229" customFormat="1" ht="24" customHeight="1" x14ac:dyDescent="0.2">
      <c r="A11974" s="224" t="str">
        <f t="shared" si="3586"/>
        <v/>
      </c>
      <c r="B11974" s="222" t="str">
        <f t="shared" si="3589"/>
        <v/>
      </c>
      <c r="C11974" s="223"/>
      <c r="D11974" s="224" t="str">
        <f t="shared" si="3587"/>
        <v/>
      </c>
      <c r="E11974" s="225"/>
      <c r="F11974" s="226">
        <f t="shared" si="3588"/>
        <v>0</v>
      </c>
      <c r="G11974" s="286">
        <f t="shared" si="3590"/>
        <v>0</v>
      </c>
    </row>
    <row r="11975" spans="1:7" s="229" customFormat="1" ht="24" customHeight="1" x14ac:dyDescent="0.2">
      <c r="A11975" s="224" t="str">
        <f t="shared" si="3586"/>
        <v/>
      </c>
      <c r="B11975" s="222" t="str">
        <f t="shared" si="3589"/>
        <v/>
      </c>
      <c r="C11975" s="223"/>
      <c r="D11975" s="224" t="str">
        <f t="shared" si="3587"/>
        <v/>
      </c>
      <c r="E11975" s="225"/>
      <c r="F11975" s="227">
        <f t="shared" si="3588"/>
        <v>0</v>
      </c>
      <c r="G11975" s="286">
        <f t="shared" si="3590"/>
        <v>0</v>
      </c>
    </row>
    <row r="11976" spans="1:7" ht="24" customHeight="1" x14ac:dyDescent="0.2">
      <c r="A11976" s="287"/>
      <c r="D11976" s="97"/>
      <c r="E11976" s="98"/>
      <c r="F11976" s="273" t="s">
        <v>31</v>
      </c>
      <c r="G11976" s="288">
        <f>SUBTOTAL(9,G11962:G11975)</f>
        <v>0</v>
      </c>
    </row>
    <row r="11977" spans="1:7" ht="24" customHeight="1" x14ac:dyDescent="0.2">
      <c r="A11977" s="287"/>
      <c r="C11977" s="107" t="s">
        <v>605</v>
      </c>
      <c r="D11977" s="97"/>
      <c r="E11977" s="98"/>
      <c r="G11977" s="289"/>
    </row>
    <row r="11978" spans="1:7" s="229" customFormat="1" ht="24" customHeight="1" x14ac:dyDescent="0.2">
      <c r="A11978" s="224" t="str">
        <f t="shared" ref="A11978:A11985" si="3591">IFERROR(VLOOKUP(C11978,Tabla_Insumos,4,FALSE),"")</f>
        <v/>
      </c>
      <c r="B11978" s="222">
        <f t="shared" ref="B11978:B11985" si="3592">IFERROR(VLOOKUP(A11978,Tabla_Indices,5,FALSE),"")</f>
        <v>0</v>
      </c>
      <c r="C11978" s="223"/>
      <c r="D11978" s="224" t="str">
        <f t="shared" ref="D11978:D11985" si="3593">IFERROR(VLOOKUP(C11978,Tabla_Insumos,2,FALSE),"")</f>
        <v/>
      </c>
      <c r="E11978" s="225"/>
      <c r="F11978" s="228">
        <f t="shared" ref="F11978:F11985" si="3594">IFERROR(VLOOKUP(C11978,Tabla_Insumos,3,FALSE),0)</f>
        <v>0</v>
      </c>
      <c r="G11978" s="286">
        <f>ROUND(E11978*F11978,2)</f>
        <v>0</v>
      </c>
    </row>
    <row r="11979" spans="1:7" s="229" customFormat="1" ht="24" customHeight="1" x14ac:dyDescent="0.2">
      <c r="A11979" s="224" t="str">
        <f t="shared" si="3591"/>
        <v/>
      </c>
      <c r="B11979" s="222">
        <f t="shared" si="3592"/>
        <v>0</v>
      </c>
      <c r="C11979" s="223"/>
      <c r="D11979" s="224" t="str">
        <f t="shared" si="3593"/>
        <v/>
      </c>
      <c r="E11979" s="225"/>
      <c r="F11979" s="228">
        <f t="shared" si="3594"/>
        <v>0</v>
      </c>
      <c r="G11979" s="286">
        <f>ROUND(E11979*F11979,2)</f>
        <v>0</v>
      </c>
    </row>
    <row r="11980" spans="1:7" s="229" customFormat="1" ht="24" customHeight="1" x14ac:dyDescent="0.2">
      <c r="A11980" s="224" t="str">
        <f t="shared" si="3591"/>
        <v/>
      </c>
      <c r="B11980" s="222">
        <f t="shared" si="3592"/>
        <v>0</v>
      </c>
      <c r="C11980" s="223"/>
      <c r="D11980" s="224" t="str">
        <f t="shared" si="3593"/>
        <v/>
      </c>
      <c r="E11980" s="225"/>
      <c r="F11980" s="228">
        <f t="shared" si="3594"/>
        <v>0</v>
      </c>
      <c r="G11980" s="286">
        <f t="shared" ref="G11980:G11985" si="3595">ROUND(E11980*F11980,2)</f>
        <v>0</v>
      </c>
    </row>
    <row r="11981" spans="1:7" s="229" customFormat="1" ht="24" customHeight="1" x14ac:dyDescent="0.2">
      <c r="A11981" s="224" t="str">
        <f t="shared" si="3591"/>
        <v/>
      </c>
      <c r="B11981" s="222">
        <f t="shared" si="3592"/>
        <v>0</v>
      </c>
      <c r="C11981" s="223"/>
      <c r="D11981" s="224" t="str">
        <f t="shared" si="3593"/>
        <v/>
      </c>
      <c r="E11981" s="225"/>
      <c r="F11981" s="228">
        <f t="shared" si="3594"/>
        <v>0</v>
      </c>
      <c r="G11981" s="286">
        <f t="shared" si="3595"/>
        <v>0</v>
      </c>
    </row>
    <row r="11982" spans="1:7" s="229" customFormat="1" ht="24" customHeight="1" x14ac:dyDescent="0.2">
      <c r="A11982" s="224" t="str">
        <f t="shared" si="3591"/>
        <v/>
      </c>
      <c r="B11982" s="222">
        <f t="shared" si="3592"/>
        <v>0</v>
      </c>
      <c r="C11982" s="223"/>
      <c r="D11982" s="224" t="str">
        <f t="shared" si="3593"/>
        <v/>
      </c>
      <c r="E11982" s="225"/>
      <c r="F11982" s="226">
        <f t="shared" si="3594"/>
        <v>0</v>
      </c>
      <c r="G11982" s="286">
        <f t="shared" si="3595"/>
        <v>0</v>
      </c>
    </row>
    <row r="11983" spans="1:7" s="229" customFormat="1" ht="24" customHeight="1" x14ac:dyDescent="0.2">
      <c r="A11983" s="224" t="str">
        <f t="shared" si="3591"/>
        <v/>
      </c>
      <c r="B11983" s="222">
        <f t="shared" si="3592"/>
        <v>0</v>
      </c>
      <c r="C11983" s="223"/>
      <c r="D11983" s="224" t="str">
        <f t="shared" si="3593"/>
        <v/>
      </c>
      <c r="E11983" s="225"/>
      <c r="F11983" s="226">
        <f t="shared" si="3594"/>
        <v>0</v>
      </c>
      <c r="G11983" s="286">
        <f t="shared" si="3595"/>
        <v>0</v>
      </c>
    </row>
    <row r="11984" spans="1:7" s="229" customFormat="1" ht="24" customHeight="1" x14ac:dyDescent="0.2">
      <c r="A11984" s="224" t="str">
        <f t="shared" si="3591"/>
        <v/>
      </c>
      <c r="B11984" s="222">
        <f t="shared" si="3592"/>
        <v>0</v>
      </c>
      <c r="C11984" s="223"/>
      <c r="D11984" s="224" t="str">
        <f t="shared" si="3593"/>
        <v/>
      </c>
      <c r="E11984" s="225"/>
      <c r="F11984" s="226">
        <f t="shared" si="3594"/>
        <v>0</v>
      </c>
      <c r="G11984" s="286">
        <f t="shared" si="3595"/>
        <v>0</v>
      </c>
    </row>
    <row r="11985" spans="1:7" s="229" customFormat="1" ht="24" customHeight="1" x14ac:dyDescent="0.2">
      <c r="A11985" s="224" t="str">
        <f t="shared" si="3591"/>
        <v/>
      </c>
      <c r="B11985" s="222">
        <f t="shared" si="3592"/>
        <v>0</v>
      </c>
      <c r="C11985" s="223"/>
      <c r="D11985" s="224" t="str">
        <f t="shared" si="3593"/>
        <v/>
      </c>
      <c r="E11985" s="225"/>
      <c r="F11985" s="226">
        <f t="shared" si="3594"/>
        <v>0</v>
      </c>
      <c r="G11985" s="286">
        <f t="shared" si="3595"/>
        <v>0</v>
      </c>
    </row>
    <row r="11986" spans="1:7" ht="24" customHeight="1" x14ac:dyDescent="0.2">
      <c r="A11986" s="287"/>
      <c r="D11986" s="97"/>
      <c r="E11986" s="98"/>
      <c r="F11986" s="273" t="s">
        <v>32</v>
      </c>
      <c r="G11986" s="288">
        <f>SUBTOTAL(9,G11978:G11985)</f>
        <v>0</v>
      </c>
    </row>
    <row r="11987" spans="1:7" ht="24" customHeight="1" x14ac:dyDescent="0.2">
      <c r="A11987" s="287"/>
      <c r="C11987" s="107" t="s">
        <v>606</v>
      </c>
      <c r="D11987" s="97"/>
      <c r="E11987" s="98"/>
      <c r="G11987" s="289"/>
    </row>
    <row r="11988" spans="1:7" s="229" customFormat="1" ht="24" customHeight="1" x14ac:dyDescent="0.2">
      <c r="A11988" s="224" t="str">
        <f t="shared" ref="A11988:A11996" si="3596">IFERROR(VLOOKUP(C11988,Tabla_Insumos,4,FALSE),"")</f>
        <v/>
      </c>
      <c r="B11988" s="222" t="str">
        <f t="shared" ref="B11988:B11996" si="3597">IFERROR(VLOOKUP(C11988,Tabla_Insumos,5,FALSE),"")</f>
        <v/>
      </c>
      <c r="C11988" s="223"/>
      <c r="D11988" s="224" t="str">
        <f t="shared" ref="D11988:D11996" si="3598">IFERROR(VLOOKUP(C11988,Tabla_Insumos,2,FALSE),"")</f>
        <v/>
      </c>
      <c r="E11988" s="225"/>
      <c r="F11988" s="226">
        <f t="shared" ref="F11988:F11996" si="3599">IFERROR(VLOOKUP(C11988,Tabla_Insumos,3,FALSE),0)</f>
        <v>0</v>
      </c>
      <c r="G11988" s="286">
        <f t="shared" ref="G11988:G11996" si="3600">ROUND(E11988*F11988,2)</f>
        <v>0</v>
      </c>
    </row>
    <row r="11989" spans="1:7" s="229" customFormat="1" ht="24" customHeight="1" x14ac:dyDescent="0.2">
      <c r="A11989" s="224" t="str">
        <f t="shared" si="3596"/>
        <v/>
      </c>
      <c r="B11989" s="222" t="str">
        <f t="shared" si="3597"/>
        <v/>
      </c>
      <c r="C11989" s="223"/>
      <c r="D11989" s="224" t="str">
        <f t="shared" si="3598"/>
        <v/>
      </c>
      <c r="E11989" s="225"/>
      <c r="F11989" s="226">
        <f t="shared" si="3599"/>
        <v>0</v>
      </c>
      <c r="G11989" s="286">
        <f t="shared" si="3600"/>
        <v>0</v>
      </c>
    </row>
    <row r="11990" spans="1:7" s="229" customFormat="1" ht="24" customHeight="1" x14ac:dyDescent="0.2">
      <c r="A11990" s="224" t="str">
        <f t="shared" si="3596"/>
        <v/>
      </c>
      <c r="B11990" s="222" t="str">
        <f t="shared" si="3597"/>
        <v/>
      </c>
      <c r="C11990" s="223"/>
      <c r="D11990" s="224" t="str">
        <f t="shared" si="3598"/>
        <v/>
      </c>
      <c r="E11990" s="225"/>
      <c r="F11990" s="226">
        <f t="shared" si="3599"/>
        <v>0</v>
      </c>
      <c r="G11990" s="286">
        <f t="shared" si="3600"/>
        <v>0</v>
      </c>
    </row>
    <row r="11991" spans="1:7" s="229" customFormat="1" ht="24" customHeight="1" x14ac:dyDescent="0.2">
      <c r="A11991" s="224" t="str">
        <f t="shared" si="3596"/>
        <v/>
      </c>
      <c r="B11991" s="222" t="str">
        <f t="shared" si="3597"/>
        <v/>
      </c>
      <c r="C11991" s="223"/>
      <c r="D11991" s="224" t="str">
        <f t="shared" si="3598"/>
        <v/>
      </c>
      <c r="E11991" s="225"/>
      <c r="F11991" s="226">
        <f t="shared" si="3599"/>
        <v>0</v>
      </c>
      <c r="G11991" s="286">
        <f t="shared" si="3600"/>
        <v>0</v>
      </c>
    </row>
    <row r="11992" spans="1:7" s="229" customFormat="1" ht="24" customHeight="1" x14ac:dyDescent="0.2">
      <c r="A11992" s="224" t="str">
        <f t="shared" si="3596"/>
        <v/>
      </c>
      <c r="B11992" s="222" t="str">
        <f t="shared" si="3597"/>
        <v/>
      </c>
      <c r="C11992" s="223"/>
      <c r="D11992" s="224" t="str">
        <f t="shared" si="3598"/>
        <v/>
      </c>
      <c r="E11992" s="225"/>
      <c r="F11992" s="226">
        <f t="shared" si="3599"/>
        <v>0</v>
      </c>
      <c r="G11992" s="286">
        <f t="shared" si="3600"/>
        <v>0</v>
      </c>
    </row>
    <row r="11993" spans="1:7" s="229" customFormat="1" ht="24" customHeight="1" x14ac:dyDescent="0.2">
      <c r="A11993" s="224" t="str">
        <f t="shared" si="3596"/>
        <v/>
      </c>
      <c r="B11993" s="222" t="str">
        <f t="shared" si="3597"/>
        <v/>
      </c>
      <c r="C11993" s="223"/>
      <c r="D11993" s="224" t="str">
        <f t="shared" si="3598"/>
        <v/>
      </c>
      <c r="E11993" s="225"/>
      <c r="F11993" s="226">
        <f t="shared" si="3599"/>
        <v>0</v>
      </c>
      <c r="G11993" s="286">
        <f t="shared" si="3600"/>
        <v>0</v>
      </c>
    </row>
    <row r="11994" spans="1:7" s="229" customFormat="1" ht="24" customHeight="1" x14ac:dyDescent="0.2">
      <c r="A11994" s="224" t="str">
        <f t="shared" si="3596"/>
        <v/>
      </c>
      <c r="B11994" s="222" t="str">
        <f t="shared" si="3597"/>
        <v/>
      </c>
      <c r="C11994" s="223"/>
      <c r="D11994" s="224" t="str">
        <f t="shared" si="3598"/>
        <v/>
      </c>
      <c r="E11994" s="225"/>
      <c r="F11994" s="226">
        <f t="shared" si="3599"/>
        <v>0</v>
      </c>
      <c r="G11994" s="286">
        <f t="shared" si="3600"/>
        <v>0</v>
      </c>
    </row>
    <row r="11995" spans="1:7" s="229" customFormat="1" ht="24" customHeight="1" x14ac:dyDescent="0.2">
      <c r="A11995" s="224" t="str">
        <f t="shared" si="3596"/>
        <v/>
      </c>
      <c r="B11995" s="222" t="str">
        <f t="shared" si="3597"/>
        <v/>
      </c>
      <c r="C11995" s="223"/>
      <c r="D11995" s="224" t="str">
        <f t="shared" si="3598"/>
        <v/>
      </c>
      <c r="E11995" s="225"/>
      <c r="F11995" s="226">
        <f t="shared" si="3599"/>
        <v>0</v>
      </c>
      <c r="G11995" s="286">
        <f t="shared" si="3600"/>
        <v>0</v>
      </c>
    </row>
    <row r="11996" spans="1:7" s="229" customFormat="1" ht="24" customHeight="1" x14ac:dyDescent="0.2">
      <c r="A11996" s="224" t="str">
        <f t="shared" si="3596"/>
        <v/>
      </c>
      <c r="B11996" s="222" t="str">
        <f t="shared" si="3597"/>
        <v/>
      </c>
      <c r="C11996" s="223"/>
      <c r="D11996" s="224" t="str">
        <f t="shared" si="3598"/>
        <v/>
      </c>
      <c r="E11996" s="225"/>
      <c r="F11996" s="226">
        <f t="shared" si="3599"/>
        <v>0</v>
      </c>
      <c r="G11996" s="286">
        <f t="shared" si="3600"/>
        <v>0</v>
      </c>
    </row>
    <row r="11997" spans="1:7" ht="24" customHeight="1" x14ac:dyDescent="0.2">
      <c r="A11997" s="290"/>
      <c r="B11997" s="97"/>
      <c r="D11997" s="97"/>
      <c r="E11997" s="98"/>
      <c r="F11997" s="273" t="s">
        <v>33</v>
      </c>
      <c r="G11997" s="288">
        <f>SUBTOTAL(9,G11988:G11996)</f>
        <v>0</v>
      </c>
    </row>
    <row r="11998" spans="1:7" ht="24" customHeight="1" x14ac:dyDescent="0.2">
      <c r="A11998" s="291"/>
      <c r="B11998" s="97"/>
      <c r="D11998" s="97"/>
      <c r="E11998" s="98"/>
      <c r="G11998" s="289"/>
    </row>
    <row r="11999" spans="1:7" ht="24" customHeight="1" x14ac:dyDescent="0.2">
      <c r="A11999" s="292" t="str">
        <f>B11957</f>
        <v/>
      </c>
      <c r="B11999" s="293" t="str">
        <f>C11957</f>
        <v/>
      </c>
      <c r="C11999" s="104"/>
      <c r="D11999" s="104" t="s">
        <v>34</v>
      </c>
      <c r="E11999" s="105"/>
      <c r="F11999" s="295" t="s">
        <v>35</v>
      </c>
      <c r="G11999" s="294">
        <f>SUBTOTAL(9,G11962:G11998)</f>
        <v>0</v>
      </c>
    </row>
    <row r="12001" spans="1:123" ht="24" customHeight="1" x14ac:dyDescent="0.2">
      <c r="A12001" s="274" t="s">
        <v>37</v>
      </c>
      <c r="B12001" s="275"/>
      <c r="C12001" s="275"/>
      <c r="D12001" s="275"/>
      <c r="E12001" s="275"/>
      <c r="F12001" s="275"/>
      <c r="G12001" s="276"/>
    </row>
    <row r="12002" spans="1:123" ht="24" customHeight="1" x14ac:dyDescent="0.2">
      <c r="A12002" s="277" t="s">
        <v>602</v>
      </c>
      <c r="B12002" s="93" t="str">
        <f>Comitente</f>
        <v>DIRECCION PROVINCIAL DE ESPACIOS VERDES</v>
      </c>
      <c r="C12002" s="89"/>
      <c r="D12002" s="94"/>
      <c r="E12002" s="94"/>
      <c r="F12002" s="95"/>
      <c r="G12002" s="278"/>
    </row>
    <row r="12003" spans="1:123" ht="24" customHeight="1" x14ac:dyDescent="0.2">
      <c r="A12003" s="277" t="s">
        <v>603</v>
      </c>
      <c r="B12003" s="93">
        <f>Contratista</f>
        <v>0</v>
      </c>
      <c r="C12003" s="90"/>
      <c r="D12003" s="90"/>
      <c r="E12003" s="90"/>
      <c r="F12003" s="96"/>
      <c r="G12003" s="279"/>
    </row>
    <row r="12004" spans="1:123" ht="24" customHeight="1" x14ac:dyDescent="0.2">
      <c r="A12004" s="277" t="s">
        <v>24</v>
      </c>
      <c r="B12004" s="93" t="str">
        <f>Obra</f>
        <v>EXTRACCION DE MANGRULLO EXISTENTE, PROVISION DE NUEVO MANGRULLO Y REFUNCIONALIZACION DE JUEGOS DE NIÑOS EN PARQUE DE MAYO</v>
      </c>
      <c r="C12004" s="90"/>
      <c r="D12004" s="90"/>
      <c r="E12004" s="90"/>
      <c r="F12004" s="96" t="s">
        <v>38</v>
      </c>
      <c r="G12004" s="280">
        <f>Fecha_Base</f>
        <v>44865</v>
      </c>
    </row>
    <row r="12005" spans="1:123" ht="24" customHeight="1" x14ac:dyDescent="0.2">
      <c r="A12005" s="281" t="s">
        <v>601</v>
      </c>
      <c r="B12005" s="91" t="str">
        <f>Ubicación</f>
        <v>CAPITAL</v>
      </c>
      <c r="C12005" s="91"/>
      <c r="D12005" s="97"/>
      <c r="E12005" s="98"/>
      <c r="G12005" s="282"/>
    </row>
    <row r="12006" spans="1:123" ht="24" customHeight="1" x14ac:dyDescent="0.2">
      <c r="A12006" s="281" t="s">
        <v>39</v>
      </c>
      <c r="B12006" s="100" t="str">
        <f>IFERROR(VALUE(LEFT(B12007,FIND(".",B12007)-1)),"")</f>
        <v/>
      </c>
      <c r="C12006" s="92" t="str">
        <f>IFERROR(VLOOKUP(B12006,Tabla_CyP,2,FALSE),"")</f>
        <v/>
      </c>
      <c r="E12006" s="98"/>
      <c r="G12006" s="282"/>
    </row>
    <row r="12007" spans="1:123" ht="24" customHeight="1" x14ac:dyDescent="0.2">
      <c r="A12007" s="281" t="s">
        <v>25</v>
      </c>
      <c r="B12007" s="101" t="str">
        <f>IFERROR(VLOOKUP(COUNTIF($A$1:A12007,"ANALISIS DE PRECIOS"),Tabla_NumeroItem,2,FALSE),"")</f>
        <v/>
      </c>
      <c r="C12007" s="92" t="str">
        <f>IFERROR(VLOOKUP(B12007,Tabla_CyP,2,FALSE),"")</f>
        <v/>
      </c>
      <c r="D12007" s="97"/>
      <c r="E12007" s="98"/>
      <c r="F12007" s="96" t="s">
        <v>26</v>
      </c>
      <c r="G12007" s="283" t="str">
        <f>IFERROR(VLOOKUP(B12007,Tabla_CyP,4,FALSE),"")</f>
        <v/>
      </c>
    </row>
    <row r="12008" spans="1:123" ht="24" customHeight="1" x14ac:dyDescent="0.2">
      <c r="A12008" s="281"/>
      <c r="B12008" s="91"/>
      <c r="D12008" s="97"/>
      <c r="E12008" s="98"/>
      <c r="G12008" s="282"/>
    </row>
    <row r="12009" spans="1:123" ht="24" customHeight="1" x14ac:dyDescent="0.2">
      <c r="A12009" s="334" t="s">
        <v>507</v>
      </c>
      <c r="B12009" s="335"/>
      <c r="C12009" s="336" t="s">
        <v>0</v>
      </c>
      <c r="D12009" s="336" t="s">
        <v>27</v>
      </c>
      <c r="E12009" s="338" t="s">
        <v>28</v>
      </c>
      <c r="F12009" s="340" t="s">
        <v>29</v>
      </c>
      <c r="G12009" s="340" t="s">
        <v>30</v>
      </c>
    </row>
    <row r="12010" spans="1:123" s="97" customFormat="1" ht="24" customHeight="1" x14ac:dyDescent="0.2">
      <c r="A12010" s="102" t="s">
        <v>508</v>
      </c>
      <c r="B12010" s="102" t="s">
        <v>509</v>
      </c>
      <c r="C12010" s="337"/>
      <c r="D12010" s="337"/>
      <c r="E12010" s="339"/>
      <c r="F12010" s="341"/>
      <c r="G12010" s="341"/>
      <c r="H12010" s="230"/>
      <c r="I12010" s="230"/>
      <c r="J12010" s="230"/>
      <c r="K12010" s="230"/>
      <c r="L12010" s="230"/>
      <c r="M12010" s="230"/>
      <c r="N12010" s="230"/>
      <c r="O12010" s="230"/>
      <c r="P12010" s="230"/>
      <c r="Q12010" s="230"/>
      <c r="R12010" s="230"/>
      <c r="S12010" s="230"/>
      <c r="T12010" s="230"/>
      <c r="U12010" s="230"/>
      <c r="V12010" s="230"/>
      <c r="W12010" s="230"/>
      <c r="X12010" s="230"/>
      <c r="Y12010" s="230"/>
      <c r="Z12010" s="230"/>
      <c r="AA12010" s="230"/>
      <c r="AB12010" s="230"/>
      <c r="AC12010" s="230"/>
      <c r="AD12010" s="230"/>
      <c r="AE12010" s="230"/>
      <c r="AF12010" s="230"/>
      <c r="AG12010" s="230"/>
      <c r="AH12010" s="230"/>
      <c r="AI12010" s="230"/>
      <c r="AJ12010" s="230"/>
      <c r="AK12010" s="230"/>
      <c r="AL12010" s="230"/>
      <c r="AM12010" s="230"/>
      <c r="AN12010" s="230"/>
      <c r="AO12010" s="230"/>
      <c r="AP12010" s="230"/>
      <c r="AQ12010" s="230"/>
      <c r="AR12010" s="230"/>
      <c r="AS12010" s="230"/>
      <c r="AT12010" s="230"/>
      <c r="AU12010" s="230"/>
      <c r="AV12010" s="230"/>
      <c r="AW12010" s="230"/>
      <c r="AX12010" s="230"/>
      <c r="AY12010" s="230"/>
      <c r="AZ12010" s="230"/>
      <c r="BA12010" s="230"/>
      <c r="BB12010" s="230"/>
      <c r="BC12010" s="230"/>
      <c r="BD12010" s="230"/>
      <c r="BE12010" s="230"/>
      <c r="BF12010" s="230"/>
      <c r="BG12010" s="230"/>
      <c r="BH12010" s="230"/>
      <c r="BI12010" s="230"/>
      <c r="BJ12010" s="230"/>
      <c r="BK12010" s="230"/>
      <c r="BL12010" s="230"/>
      <c r="BM12010" s="230"/>
      <c r="BN12010" s="230"/>
      <c r="BO12010" s="230"/>
      <c r="BP12010" s="230"/>
      <c r="BQ12010" s="230"/>
      <c r="BR12010" s="230"/>
      <c r="BS12010" s="230"/>
      <c r="BT12010" s="230"/>
      <c r="BU12010" s="230"/>
      <c r="BV12010" s="230"/>
      <c r="BW12010" s="230"/>
      <c r="BX12010" s="230"/>
      <c r="BY12010" s="230"/>
      <c r="BZ12010" s="230"/>
      <c r="CA12010" s="230"/>
      <c r="CB12010" s="230"/>
      <c r="CC12010" s="230"/>
      <c r="CD12010" s="230"/>
      <c r="CE12010" s="230"/>
      <c r="CF12010" s="230"/>
      <c r="CG12010" s="230"/>
      <c r="CH12010" s="230"/>
      <c r="CI12010" s="230"/>
      <c r="CJ12010" s="230"/>
      <c r="CK12010" s="230"/>
      <c r="CL12010" s="230"/>
      <c r="CM12010" s="230"/>
      <c r="CN12010" s="230"/>
      <c r="CO12010" s="230"/>
      <c r="CP12010" s="230"/>
      <c r="CQ12010" s="230"/>
      <c r="CR12010" s="230"/>
      <c r="CS12010" s="230"/>
      <c r="CT12010" s="230"/>
      <c r="CU12010" s="230"/>
      <c r="CV12010" s="230"/>
      <c r="CW12010" s="230"/>
      <c r="CX12010" s="230"/>
      <c r="CY12010" s="230"/>
      <c r="CZ12010" s="230"/>
      <c r="DA12010" s="230"/>
      <c r="DB12010" s="230"/>
      <c r="DC12010" s="230"/>
      <c r="DD12010" s="230"/>
      <c r="DE12010" s="230"/>
      <c r="DF12010" s="230"/>
      <c r="DG12010" s="230"/>
      <c r="DH12010" s="230"/>
      <c r="DI12010" s="230"/>
      <c r="DJ12010" s="230"/>
      <c r="DK12010" s="230"/>
      <c r="DL12010" s="230"/>
      <c r="DM12010" s="230"/>
      <c r="DN12010" s="230"/>
      <c r="DO12010" s="230"/>
      <c r="DP12010" s="230"/>
      <c r="DQ12010" s="230"/>
      <c r="DR12010" s="230"/>
      <c r="DS12010" s="230"/>
    </row>
    <row r="12011" spans="1:123" ht="24" customHeight="1" x14ac:dyDescent="0.2">
      <c r="A12011" s="284"/>
      <c r="B12011" s="103"/>
      <c r="C12011" s="143" t="s">
        <v>604</v>
      </c>
      <c r="D12011" s="104"/>
      <c r="E12011" s="105"/>
      <c r="F12011" s="106"/>
      <c r="G12011" s="285"/>
    </row>
    <row r="12012" spans="1:123" s="229" customFormat="1" ht="24" customHeight="1" x14ac:dyDescent="0.2">
      <c r="A12012" s="224" t="str">
        <f t="shared" ref="A12012:A12025" si="3601">IFERROR(VLOOKUP(C12012,Tabla_Insumos,4,FALSE),"")</f>
        <v/>
      </c>
      <c r="B12012" s="222" t="str">
        <f>IFERROR(VLOOKUP(C12012,Tabla_Insumos,5,FALSE),"")</f>
        <v/>
      </c>
      <c r="C12012" s="223"/>
      <c r="D12012" s="224" t="str">
        <f t="shared" ref="D12012:D12025" si="3602">IFERROR(VLOOKUP(C12012,Tabla_Insumos,2,FALSE),"")</f>
        <v/>
      </c>
      <c r="E12012" s="225"/>
      <c r="F12012" s="226">
        <f t="shared" ref="F12012:F12025" si="3603">IFERROR(VLOOKUP(C12012,Tabla_Insumos,3,FALSE),0)</f>
        <v>0</v>
      </c>
      <c r="G12012" s="286">
        <f>ROUND(E12012*F12012,2)</f>
        <v>0</v>
      </c>
    </row>
    <row r="12013" spans="1:123" s="229" customFormat="1" ht="24" customHeight="1" x14ac:dyDescent="0.2">
      <c r="A12013" s="224" t="str">
        <f t="shared" si="3601"/>
        <v/>
      </c>
      <c r="B12013" s="222" t="str">
        <f t="shared" ref="B12013:B12025" si="3604">IFERROR(VLOOKUP(C12013,Tabla_Insumos,5,FALSE),"")</f>
        <v/>
      </c>
      <c r="C12013" s="223"/>
      <c r="D12013" s="224" t="str">
        <f t="shared" si="3602"/>
        <v/>
      </c>
      <c r="E12013" s="225"/>
      <c r="F12013" s="226">
        <f t="shared" si="3603"/>
        <v>0</v>
      </c>
      <c r="G12013" s="286">
        <f t="shared" ref="G12013:G12025" si="3605">ROUND(E12013*F12013,2)</f>
        <v>0</v>
      </c>
    </row>
    <row r="12014" spans="1:123" s="229" customFormat="1" ht="24" customHeight="1" x14ac:dyDescent="0.2">
      <c r="A12014" s="224" t="str">
        <f t="shared" si="3601"/>
        <v/>
      </c>
      <c r="B12014" s="222" t="str">
        <f t="shared" si="3604"/>
        <v/>
      </c>
      <c r="C12014" s="223"/>
      <c r="D12014" s="224" t="str">
        <f t="shared" si="3602"/>
        <v/>
      </c>
      <c r="E12014" s="225"/>
      <c r="F12014" s="226">
        <f t="shared" si="3603"/>
        <v>0</v>
      </c>
      <c r="G12014" s="286">
        <f t="shared" si="3605"/>
        <v>0</v>
      </c>
    </row>
    <row r="12015" spans="1:123" s="229" customFormat="1" ht="24" customHeight="1" x14ac:dyDescent="0.2">
      <c r="A12015" s="224" t="str">
        <f t="shared" si="3601"/>
        <v/>
      </c>
      <c r="B12015" s="222" t="str">
        <f t="shared" si="3604"/>
        <v/>
      </c>
      <c r="C12015" s="223"/>
      <c r="D12015" s="224" t="str">
        <f t="shared" si="3602"/>
        <v/>
      </c>
      <c r="E12015" s="225"/>
      <c r="F12015" s="226">
        <f t="shared" si="3603"/>
        <v>0</v>
      </c>
      <c r="G12015" s="286">
        <f t="shared" si="3605"/>
        <v>0</v>
      </c>
    </row>
    <row r="12016" spans="1:123" s="229" customFormat="1" ht="24" customHeight="1" x14ac:dyDescent="0.2">
      <c r="A12016" s="224" t="str">
        <f t="shared" si="3601"/>
        <v/>
      </c>
      <c r="B12016" s="222" t="str">
        <f t="shared" si="3604"/>
        <v/>
      </c>
      <c r="C12016" s="223"/>
      <c r="D12016" s="224" t="str">
        <f t="shared" si="3602"/>
        <v/>
      </c>
      <c r="E12016" s="225"/>
      <c r="F12016" s="226">
        <f t="shared" si="3603"/>
        <v>0</v>
      </c>
      <c r="G12016" s="286">
        <f t="shared" si="3605"/>
        <v>0</v>
      </c>
    </row>
    <row r="12017" spans="1:7" s="229" customFormat="1" ht="24" customHeight="1" x14ac:dyDescent="0.2">
      <c r="A12017" s="224" t="str">
        <f t="shared" si="3601"/>
        <v/>
      </c>
      <c r="B12017" s="222" t="str">
        <f t="shared" si="3604"/>
        <v/>
      </c>
      <c r="C12017" s="223"/>
      <c r="D12017" s="224" t="str">
        <f t="shared" si="3602"/>
        <v/>
      </c>
      <c r="E12017" s="225"/>
      <c r="F12017" s="226">
        <f t="shared" si="3603"/>
        <v>0</v>
      </c>
      <c r="G12017" s="286">
        <f t="shared" si="3605"/>
        <v>0</v>
      </c>
    </row>
    <row r="12018" spans="1:7" s="229" customFormat="1" ht="24" customHeight="1" x14ac:dyDescent="0.2">
      <c r="A12018" s="224" t="str">
        <f t="shared" si="3601"/>
        <v/>
      </c>
      <c r="B12018" s="222" t="str">
        <f t="shared" si="3604"/>
        <v/>
      </c>
      <c r="C12018" s="223"/>
      <c r="D12018" s="224" t="str">
        <f t="shared" si="3602"/>
        <v/>
      </c>
      <c r="E12018" s="225"/>
      <c r="F12018" s="226">
        <f t="shared" si="3603"/>
        <v>0</v>
      </c>
      <c r="G12018" s="286">
        <f t="shared" si="3605"/>
        <v>0</v>
      </c>
    </row>
    <row r="12019" spans="1:7" s="229" customFormat="1" ht="24" customHeight="1" x14ac:dyDescent="0.2">
      <c r="A12019" s="224" t="str">
        <f t="shared" si="3601"/>
        <v/>
      </c>
      <c r="B12019" s="222" t="str">
        <f t="shared" si="3604"/>
        <v/>
      </c>
      <c r="C12019" s="223"/>
      <c r="D12019" s="224" t="str">
        <f t="shared" si="3602"/>
        <v/>
      </c>
      <c r="E12019" s="225"/>
      <c r="F12019" s="226">
        <f t="shared" si="3603"/>
        <v>0</v>
      </c>
      <c r="G12019" s="286">
        <f t="shared" si="3605"/>
        <v>0</v>
      </c>
    </row>
    <row r="12020" spans="1:7" s="229" customFormat="1" ht="24" customHeight="1" x14ac:dyDescent="0.2">
      <c r="A12020" s="224" t="str">
        <f t="shared" si="3601"/>
        <v/>
      </c>
      <c r="B12020" s="222" t="str">
        <f t="shared" si="3604"/>
        <v/>
      </c>
      <c r="C12020" s="223"/>
      <c r="D12020" s="224" t="str">
        <f t="shared" si="3602"/>
        <v/>
      </c>
      <c r="E12020" s="225"/>
      <c r="F12020" s="226">
        <f t="shared" si="3603"/>
        <v>0</v>
      </c>
      <c r="G12020" s="286">
        <f t="shared" si="3605"/>
        <v>0</v>
      </c>
    </row>
    <row r="12021" spans="1:7" s="229" customFormat="1" ht="24" customHeight="1" x14ac:dyDescent="0.2">
      <c r="A12021" s="224" t="str">
        <f t="shared" si="3601"/>
        <v/>
      </c>
      <c r="B12021" s="222" t="str">
        <f t="shared" si="3604"/>
        <v/>
      </c>
      <c r="C12021" s="223"/>
      <c r="D12021" s="224" t="str">
        <f t="shared" si="3602"/>
        <v/>
      </c>
      <c r="E12021" s="225"/>
      <c r="F12021" s="226">
        <f t="shared" si="3603"/>
        <v>0</v>
      </c>
      <c r="G12021" s="286">
        <f t="shared" si="3605"/>
        <v>0</v>
      </c>
    </row>
    <row r="12022" spans="1:7" s="229" customFormat="1" ht="24" customHeight="1" x14ac:dyDescent="0.2">
      <c r="A12022" s="224" t="str">
        <f t="shared" si="3601"/>
        <v/>
      </c>
      <c r="B12022" s="222" t="str">
        <f t="shared" si="3604"/>
        <v/>
      </c>
      <c r="C12022" s="223"/>
      <c r="D12022" s="224" t="str">
        <f t="shared" si="3602"/>
        <v/>
      </c>
      <c r="E12022" s="225"/>
      <c r="F12022" s="226">
        <f t="shared" si="3603"/>
        <v>0</v>
      </c>
      <c r="G12022" s="286">
        <f t="shared" si="3605"/>
        <v>0</v>
      </c>
    </row>
    <row r="12023" spans="1:7" s="229" customFormat="1" ht="24" customHeight="1" x14ac:dyDescent="0.2">
      <c r="A12023" s="224" t="str">
        <f t="shared" si="3601"/>
        <v/>
      </c>
      <c r="B12023" s="222" t="str">
        <f t="shared" si="3604"/>
        <v/>
      </c>
      <c r="C12023" s="223"/>
      <c r="D12023" s="224" t="str">
        <f t="shared" si="3602"/>
        <v/>
      </c>
      <c r="E12023" s="225"/>
      <c r="F12023" s="226">
        <f t="shared" si="3603"/>
        <v>0</v>
      </c>
      <c r="G12023" s="286">
        <f t="shared" si="3605"/>
        <v>0</v>
      </c>
    </row>
    <row r="12024" spans="1:7" s="229" customFormat="1" ht="24" customHeight="1" x14ac:dyDescent="0.2">
      <c r="A12024" s="224" t="str">
        <f t="shared" si="3601"/>
        <v/>
      </c>
      <c r="B12024" s="222" t="str">
        <f t="shared" si="3604"/>
        <v/>
      </c>
      <c r="C12024" s="223"/>
      <c r="D12024" s="224" t="str">
        <f t="shared" si="3602"/>
        <v/>
      </c>
      <c r="E12024" s="225"/>
      <c r="F12024" s="226">
        <f t="shared" si="3603"/>
        <v>0</v>
      </c>
      <c r="G12024" s="286">
        <f t="shared" si="3605"/>
        <v>0</v>
      </c>
    </row>
    <row r="12025" spans="1:7" s="229" customFormat="1" ht="24" customHeight="1" x14ac:dyDescent="0.2">
      <c r="A12025" s="224" t="str">
        <f t="shared" si="3601"/>
        <v/>
      </c>
      <c r="B12025" s="222" t="str">
        <f t="shared" si="3604"/>
        <v/>
      </c>
      <c r="C12025" s="223"/>
      <c r="D12025" s="224" t="str">
        <f t="shared" si="3602"/>
        <v/>
      </c>
      <c r="E12025" s="225"/>
      <c r="F12025" s="227">
        <f t="shared" si="3603"/>
        <v>0</v>
      </c>
      <c r="G12025" s="286">
        <f t="shared" si="3605"/>
        <v>0</v>
      </c>
    </row>
    <row r="12026" spans="1:7" ht="24" customHeight="1" x14ac:dyDescent="0.2">
      <c r="A12026" s="287"/>
      <c r="D12026" s="97"/>
      <c r="E12026" s="98"/>
      <c r="F12026" s="273" t="s">
        <v>31</v>
      </c>
      <c r="G12026" s="288">
        <f>SUBTOTAL(9,G12012:G12025)</f>
        <v>0</v>
      </c>
    </row>
    <row r="12027" spans="1:7" ht="24" customHeight="1" x14ac:dyDescent="0.2">
      <c r="A12027" s="287"/>
      <c r="C12027" s="107" t="s">
        <v>605</v>
      </c>
      <c r="D12027" s="97"/>
      <c r="E12027" s="98"/>
      <c r="G12027" s="289"/>
    </row>
    <row r="12028" spans="1:7" s="229" customFormat="1" ht="24" customHeight="1" x14ac:dyDescent="0.2">
      <c r="A12028" s="224" t="str">
        <f t="shared" ref="A12028:A12035" si="3606">IFERROR(VLOOKUP(C12028,Tabla_Insumos,4,FALSE),"")</f>
        <v/>
      </c>
      <c r="B12028" s="222">
        <f t="shared" ref="B12028:B12035" si="3607">IFERROR(VLOOKUP(A12028,Tabla_Indices,5,FALSE),"")</f>
        <v>0</v>
      </c>
      <c r="C12028" s="223"/>
      <c r="D12028" s="224" t="str">
        <f t="shared" ref="D12028:D12035" si="3608">IFERROR(VLOOKUP(C12028,Tabla_Insumos,2,FALSE),"")</f>
        <v/>
      </c>
      <c r="E12028" s="225"/>
      <c r="F12028" s="228">
        <f t="shared" ref="F12028:F12035" si="3609">IFERROR(VLOOKUP(C12028,Tabla_Insumos,3,FALSE),0)</f>
        <v>0</v>
      </c>
      <c r="G12028" s="286">
        <f>ROUND(E12028*F12028,2)</f>
        <v>0</v>
      </c>
    </row>
    <row r="12029" spans="1:7" s="229" customFormat="1" ht="24" customHeight="1" x14ac:dyDescent="0.2">
      <c r="A12029" s="224" t="str">
        <f t="shared" si="3606"/>
        <v/>
      </c>
      <c r="B12029" s="222">
        <f t="shared" si="3607"/>
        <v>0</v>
      </c>
      <c r="C12029" s="223"/>
      <c r="D12029" s="224" t="str">
        <f t="shared" si="3608"/>
        <v/>
      </c>
      <c r="E12029" s="225"/>
      <c r="F12029" s="228">
        <f t="shared" si="3609"/>
        <v>0</v>
      </c>
      <c r="G12029" s="286">
        <f>ROUND(E12029*F12029,2)</f>
        <v>0</v>
      </c>
    </row>
    <row r="12030" spans="1:7" s="229" customFormat="1" ht="24" customHeight="1" x14ac:dyDescent="0.2">
      <c r="A12030" s="224" t="str">
        <f t="shared" si="3606"/>
        <v/>
      </c>
      <c r="B12030" s="222">
        <f t="shared" si="3607"/>
        <v>0</v>
      </c>
      <c r="C12030" s="223"/>
      <c r="D12030" s="224" t="str">
        <f t="shared" si="3608"/>
        <v/>
      </c>
      <c r="E12030" s="225"/>
      <c r="F12030" s="228">
        <f t="shared" si="3609"/>
        <v>0</v>
      </c>
      <c r="G12030" s="286">
        <f t="shared" ref="G12030:G12035" si="3610">ROUND(E12030*F12030,2)</f>
        <v>0</v>
      </c>
    </row>
    <row r="12031" spans="1:7" s="229" customFormat="1" ht="24" customHeight="1" x14ac:dyDescent="0.2">
      <c r="A12031" s="224" t="str">
        <f t="shared" si="3606"/>
        <v/>
      </c>
      <c r="B12031" s="222">
        <f t="shared" si="3607"/>
        <v>0</v>
      </c>
      <c r="C12031" s="223"/>
      <c r="D12031" s="224" t="str">
        <f t="shared" si="3608"/>
        <v/>
      </c>
      <c r="E12031" s="225"/>
      <c r="F12031" s="228">
        <f t="shared" si="3609"/>
        <v>0</v>
      </c>
      <c r="G12031" s="286">
        <f t="shared" si="3610"/>
        <v>0</v>
      </c>
    </row>
    <row r="12032" spans="1:7" s="229" customFormat="1" ht="24" customHeight="1" x14ac:dyDescent="0.2">
      <c r="A12032" s="224" t="str">
        <f t="shared" si="3606"/>
        <v/>
      </c>
      <c r="B12032" s="222">
        <f t="shared" si="3607"/>
        <v>0</v>
      </c>
      <c r="C12032" s="223"/>
      <c r="D12032" s="224" t="str">
        <f t="shared" si="3608"/>
        <v/>
      </c>
      <c r="E12032" s="225"/>
      <c r="F12032" s="226">
        <f t="shared" si="3609"/>
        <v>0</v>
      </c>
      <c r="G12032" s="286">
        <f t="shared" si="3610"/>
        <v>0</v>
      </c>
    </row>
    <row r="12033" spans="1:7" s="229" customFormat="1" ht="24" customHeight="1" x14ac:dyDescent="0.2">
      <c r="A12033" s="224" t="str">
        <f t="shared" si="3606"/>
        <v/>
      </c>
      <c r="B12033" s="222">
        <f t="shared" si="3607"/>
        <v>0</v>
      </c>
      <c r="C12033" s="223"/>
      <c r="D12033" s="224" t="str">
        <f t="shared" si="3608"/>
        <v/>
      </c>
      <c r="E12033" s="225"/>
      <c r="F12033" s="226">
        <f t="shared" si="3609"/>
        <v>0</v>
      </c>
      <c r="G12033" s="286">
        <f t="shared" si="3610"/>
        <v>0</v>
      </c>
    </row>
    <row r="12034" spans="1:7" s="229" customFormat="1" ht="24" customHeight="1" x14ac:dyDescent="0.2">
      <c r="A12034" s="224" t="str">
        <f t="shared" si="3606"/>
        <v/>
      </c>
      <c r="B12034" s="222">
        <f t="shared" si="3607"/>
        <v>0</v>
      </c>
      <c r="C12034" s="223"/>
      <c r="D12034" s="224" t="str">
        <f t="shared" si="3608"/>
        <v/>
      </c>
      <c r="E12034" s="225"/>
      <c r="F12034" s="226">
        <f t="shared" si="3609"/>
        <v>0</v>
      </c>
      <c r="G12034" s="286">
        <f t="shared" si="3610"/>
        <v>0</v>
      </c>
    </row>
    <row r="12035" spans="1:7" s="229" customFormat="1" ht="24" customHeight="1" x14ac:dyDescent="0.2">
      <c r="A12035" s="224" t="str">
        <f t="shared" si="3606"/>
        <v/>
      </c>
      <c r="B12035" s="222">
        <f t="shared" si="3607"/>
        <v>0</v>
      </c>
      <c r="C12035" s="223"/>
      <c r="D12035" s="224" t="str">
        <f t="shared" si="3608"/>
        <v/>
      </c>
      <c r="E12035" s="225"/>
      <c r="F12035" s="226">
        <f t="shared" si="3609"/>
        <v>0</v>
      </c>
      <c r="G12035" s="286">
        <f t="shared" si="3610"/>
        <v>0</v>
      </c>
    </row>
    <row r="12036" spans="1:7" ht="24" customHeight="1" x14ac:dyDescent="0.2">
      <c r="A12036" s="287"/>
      <c r="D12036" s="97"/>
      <c r="E12036" s="98"/>
      <c r="F12036" s="273" t="s">
        <v>32</v>
      </c>
      <c r="G12036" s="288">
        <f>SUBTOTAL(9,G12028:G12035)</f>
        <v>0</v>
      </c>
    </row>
    <row r="12037" spans="1:7" ht="24" customHeight="1" x14ac:dyDescent="0.2">
      <c r="A12037" s="287"/>
      <c r="C12037" s="107" t="s">
        <v>606</v>
      </c>
      <c r="D12037" s="97"/>
      <c r="E12037" s="98"/>
      <c r="G12037" s="289"/>
    </row>
    <row r="12038" spans="1:7" s="229" customFormat="1" ht="24" customHeight="1" x14ac:dyDescent="0.2">
      <c r="A12038" s="224" t="str">
        <f t="shared" ref="A12038:A12046" si="3611">IFERROR(VLOOKUP(C12038,Tabla_Insumos,4,FALSE),"")</f>
        <v/>
      </c>
      <c r="B12038" s="222" t="str">
        <f t="shared" ref="B12038:B12046" si="3612">IFERROR(VLOOKUP(C12038,Tabla_Insumos,5,FALSE),"")</f>
        <v/>
      </c>
      <c r="C12038" s="223"/>
      <c r="D12038" s="224" t="str">
        <f t="shared" ref="D12038:D12046" si="3613">IFERROR(VLOOKUP(C12038,Tabla_Insumos,2,FALSE),"")</f>
        <v/>
      </c>
      <c r="E12038" s="225"/>
      <c r="F12038" s="226">
        <f t="shared" ref="F12038:F12046" si="3614">IFERROR(VLOOKUP(C12038,Tabla_Insumos,3,FALSE),0)</f>
        <v>0</v>
      </c>
      <c r="G12038" s="286">
        <f t="shared" ref="G12038:G12046" si="3615">ROUND(E12038*F12038,2)</f>
        <v>0</v>
      </c>
    </row>
    <row r="12039" spans="1:7" s="229" customFormat="1" ht="24" customHeight="1" x14ac:dyDescent="0.2">
      <c r="A12039" s="224" t="str">
        <f t="shared" si="3611"/>
        <v/>
      </c>
      <c r="B12039" s="222" t="str">
        <f t="shared" si="3612"/>
        <v/>
      </c>
      <c r="C12039" s="223"/>
      <c r="D12039" s="224" t="str">
        <f t="shared" si="3613"/>
        <v/>
      </c>
      <c r="E12039" s="225"/>
      <c r="F12039" s="226">
        <f t="shared" si="3614"/>
        <v>0</v>
      </c>
      <c r="G12039" s="286">
        <f t="shared" si="3615"/>
        <v>0</v>
      </c>
    </row>
    <row r="12040" spans="1:7" s="229" customFormat="1" ht="24" customHeight="1" x14ac:dyDescent="0.2">
      <c r="A12040" s="224" t="str">
        <f t="shared" si="3611"/>
        <v/>
      </c>
      <c r="B12040" s="222" t="str">
        <f t="shared" si="3612"/>
        <v/>
      </c>
      <c r="C12040" s="223"/>
      <c r="D12040" s="224" t="str">
        <f t="shared" si="3613"/>
        <v/>
      </c>
      <c r="E12040" s="225"/>
      <c r="F12040" s="226">
        <f t="shared" si="3614"/>
        <v>0</v>
      </c>
      <c r="G12040" s="286">
        <f t="shared" si="3615"/>
        <v>0</v>
      </c>
    </row>
    <row r="12041" spans="1:7" s="229" customFormat="1" ht="24" customHeight="1" x14ac:dyDescent="0.2">
      <c r="A12041" s="224" t="str">
        <f t="shared" si="3611"/>
        <v/>
      </c>
      <c r="B12041" s="222" t="str">
        <f t="shared" si="3612"/>
        <v/>
      </c>
      <c r="C12041" s="223"/>
      <c r="D12041" s="224" t="str">
        <f t="shared" si="3613"/>
        <v/>
      </c>
      <c r="E12041" s="225"/>
      <c r="F12041" s="226">
        <f t="shared" si="3614"/>
        <v>0</v>
      </c>
      <c r="G12041" s="286">
        <f t="shared" si="3615"/>
        <v>0</v>
      </c>
    </row>
    <row r="12042" spans="1:7" s="229" customFormat="1" ht="24" customHeight="1" x14ac:dyDescent="0.2">
      <c r="A12042" s="224" t="str">
        <f t="shared" si="3611"/>
        <v/>
      </c>
      <c r="B12042" s="222" t="str">
        <f t="shared" si="3612"/>
        <v/>
      </c>
      <c r="C12042" s="223"/>
      <c r="D12042" s="224" t="str">
        <f t="shared" si="3613"/>
        <v/>
      </c>
      <c r="E12042" s="225"/>
      <c r="F12042" s="226">
        <f t="shared" si="3614"/>
        <v>0</v>
      </c>
      <c r="G12042" s="286">
        <f t="shared" si="3615"/>
        <v>0</v>
      </c>
    </row>
    <row r="12043" spans="1:7" s="229" customFormat="1" ht="24" customHeight="1" x14ac:dyDescent="0.2">
      <c r="A12043" s="224" t="str">
        <f t="shared" si="3611"/>
        <v/>
      </c>
      <c r="B12043" s="222" t="str">
        <f t="shared" si="3612"/>
        <v/>
      </c>
      <c r="C12043" s="223"/>
      <c r="D12043" s="224" t="str">
        <f t="shared" si="3613"/>
        <v/>
      </c>
      <c r="E12043" s="225"/>
      <c r="F12043" s="226">
        <f t="shared" si="3614"/>
        <v>0</v>
      </c>
      <c r="G12043" s="286">
        <f t="shared" si="3615"/>
        <v>0</v>
      </c>
    </row>
    <row r="12044" spans="1:7" s="229" customFormat="1" ht="24" customHeight="1" x14ac:dyDescent="0.2">
      <c r="A12044" s="224" t="str">
        <f t="shared" si="3611"/>
        <v/>
      </c>
      <c r="B12044" s="222" t="str">
        <f t="shared" si="3612"/>
        <v/>
      </c>
      <c r="C12044" s="223"/>
      <c r="D12044" s="224" t="str">
        <f t="shared" si="3613"/>
        <v/>
      </c>
      <c r="E12044" s="225"/>
      <c r="F12044" s="226">
        <f t="shared" si="3614"/>
        <v>0</v>
      </c>
      <c r="G12044" s="286">
        <f t="shared" si="3615"/>
        <v>0</v>
      </c>
    </row>
    <row r="12045" spans="1:7" s="229" customFormat="1" ht="24" customHeight="1" x14ac:dyDescent="0.2">
      <c r="A12045" s="224" t="str">
        <f t="shared" si="3611"/>
        <v/>
      </c>
      <c r="B12045" s="222" t="str">
        <f t="shared" si="3612"/>
        <v/>
      </c>
      <c r="C12045" s="223"/>
      <c r="D12045" s="224" t="str">
        <f t="shared" si="3613"/>
        <v/>
      </c>
      <c r="E12045" s="225"/>
      <c r="F12045" s="226">
        <f t="shared" si="3614"/>
        <v>0</v>
      </c>
      <c r="G12045" s="286">
        <f t="shared" si="3615"/>
        <v>0</v>
      </c>
    </row>
    <row r="12046" spans="1:7" s="229" customFormat="1" ht="24" customHeight="1" x14ac:dyDescent="0.2">
      <c r="A12046" s="224" t="str">
        <f t="shared" si="3611"/>
        <v/>
      </c>
      <c r="B12046" s="222" t="str">
        <f t="shared" si="3612"/>
        <v/>
      </c>
      <c r="C12046" s="223"/>
      <c r="D12046" s="224" t="str">
        <f t="shared" si="3613"/>
        <v/>
      </c>
      <c r="E12046" s="225"/>
      <c r="F12046" s="226">
        <f t="shared" si="3614"/>
        <v>0</v>
      </c>
      <c r="G12046" s="286">
        <f t="shared" si="3615"/>
        <v>0</v>
      </c>
    </row>
    <row r="12047" spans="1:7" ht="24" customHeight="1" x14ac:dyDescent="0.2">
      <c r="A12047" s="290"/>
      <c r="B12047" s="97"/>
      <c r="D12047" s="97"/>
      <c r="E12047" s="98"/>
      <c r="F12047" s="273" t="s">
        <v>33</v>
      </c>
      <c r="G12047" s="288">
        <f>SUBTOTAL(9,G12038:G12046)</f>
        <v>0</v>
      </c>
    </row>
    <row r="12048" spans="1:7" ht="24" customHeight="1" x14ac:dyDescent="0.2">
      <c r="A12048" s="291"/>
      <c r="B12048" s="97"/>
      <c r="D12048" s="97"/>
      <c r="E12048" s="98"/>
      <c r="G12048" s="289"/>
    </row>
    <row r="12049" spans="1:123" ht="24" customHeight="1" x14ac:dyDescent="0.2">
      <c r="A12049" s="292" t="str">
        <f>B12007</f>
        <v/>
      </c>
      <c r="B12049" s="293" t="str">
        <f>C12007</f>
        <v/>
      </c>
      <c r="C12049" s="104"/>
      <c r="D12049" s="104" t="s">
        <v>34</v>
      </c>
      <c r="E12049" s="105"/>
      <c r="F12049" s="295" t="s">
        <v>35</v>
      </c>
      <c r="G12049" s="294">
        <f>SUBTOTAL(9,G12012:G12048)</f>
        <v>0</v>
      </c>
    </row>
    <row r="12051" spans="1:123" ht="24" customHeight="1" x14ac:dyDescent="0.2">
      <c r="A12051" s="274" t="s">
        <v>37</v>
      </c>
      <c r="B12051" s="275"/>
      <c r="C12051" s="275"/>
      <c r="D12051" s="275"/>
      <c r="E12051" s="275"/>
      <c r="F12051" s="275"/>
      <c r="G12051" s="276"/>
    </row>
    <row r="12052" spans="1:123" ht="24" customHeight="1" x14ac:dyDescent="0.2">
      <c r="A12052" s="277" t="s">
        <v>602</v>
      </c>
      <c r="B12052" s="93" t="str">
        <f>Comitente</f>
        <v>DIRECCION PROVINCIAL DE ESPACIOS VERDES</v>
      </c>
      <c r="C12052" s="89"/>
      <c r="D12052" s="94"/>
      <c r="E12052" s="94"/>
      <c r="F12052" s="95"/>
      <c r="G12052" s="278"/>
    </row>
    <row r="12053" spans="1:123" ht="24" customHeight="1" x14ac:dyDescent="0.2">
      <c r="A12053" s="277" t="s">
        <v>603</v>
      </c>
      <c r="B12053" s="93">
        <f>Contratista</f>
        <v>0</v>
      </c>
      <c r="C12053" s="90"/>
      <c r="D12053" s="90"/>
      <c r="E12053" s="90"/>
      <c r="F12053" s="96"/>
      <c r="G12053" s="279"/>
    </row>
    <row r="12054" spans="1:123" ht="24" customHeight="1" x14ac:dyDescent="0.2">
      <c r="A12054" s="277" t="s">
        <v>24</v>
      </c>
      <c r="B12054" s="93" t="str">
        <f>Obra</f>
        <v>EXTRACCION DE MANGRULLO EXISTENTE, PROVISION DE NUEVO MANGRULLO Y REFUNCIONALIZACION DE JUEGOS DE NIÑOS EN PARQUE DE MAYO</v>
      </c>
      <c r="C12054" s="90"/>
      <c r="D12054" s="90"/>
      <c r="E12054" s="90"/>
      <c r="F12054" s="96" t="s">
        <v>38</v>
      </c>
      <c r="G12054" s="280">
        <f>Fecha_Base</f>
        <v>44865</v>
      </c>
    </row>
    <row r="12055" spans="1:123" ht="24" customHeight="1" x14ac:dyDescent="0.2">
      <c r="A12055" s="281" t="s">
        <v>601</v>
      </c>
      <c r="B12055" s="91" t="str">
        <f>Ubicación</f>
        <v>CAPITAL</v>
      </c>
      <c r="C12055" s="91"/>
      <c r="D12055" s="97"/>
      <c r="E12055" s="98"/>
      <c r="G12055" s="282"/>
    </row>
    <row r="12056" spans="1:123" ht="24" customHeight="1" x14ac:dyDescent="0.2">
      <c r="A12056" s="281" t="s">
        <v>39</v>
      </c>
      <c r="B12056" s="100" t="str">
        <f>IFERROR(VALUE(LEFT(B12057,FIND(".",B12057)-1)),"")</f>
        <v/>
      </c>
      <c r="C12056" s="92" t="str">
        <f>IFERROR(VLOOKUP(B12056,Tabla_CyP,2,FALSE),"")</f>
        <v/>
      </c>
      <c r="E12056" s="98"/>
      <c r="G12056" s="282"/>
    </row>
    <row r="12057" spans="1:123" ht="24" customHeight="1" x14ac:dyDescent="0.2">
      <c r="A12057" s="281" t="s">
        <v>25</v>
      </c>
      <c r="B12057" s="101" t="str">
        <f>IFERROR(VLOOKUP(COUNTIF($A$1:A12057,"ANALISIS DE PRECIOS"),Tabla_NumeroItem,2,FALSE),"")</f>
        <v/>
      </c>
      <c r="C12057" s="92" t="str">
        <f>IFERROR(VLOOKUP(B12057,Tabla_CyP,2,FALSE),"")</f>
        <v/>
      </c>
      <c r="D12057" s="97"/>
      <c r="E12057" s="98"/>
      <c r="F12057" s="96" t="s">
        <v>26</v>
      </c>
      <c r="G12057" s="283" t="str">
        <f>IFERROR(VLOOKUP(B12057,Tabla_CyP,4,FALSE),"")</f>
        <v/>
      </c>
    </row>
    <row r="12058" spans="1:123" ht="24" customHeight="1" x14ac:dyDescent="0.2">
      <c r="A12058" s="281"/>
      <c r="B12058" s="91"/>
      <c r="D12058" s="97"/>
      <c r="E12058" s="98"/>
      <c r="G12058" s="282"/>
    </row>
    <row r="12059" spans="1:123" ht="24" customHeight="1" x14ac:dyDescent="0.2">
      <c r="A12059" s="334" t="s">
        <v>507</v>
      </c>
      <c r="B12059" s="335"/>
      <c r="C12059" s="336" t="s">
        <v>0</v>
      </c>
      <c r="D12059" s="336" t="s">
        <v>27</v>
      </c>
      <c r="E12059" s="338" t="s">
        <v>28</v>
      </c>
      <c r="F12059" s="340" t="s">
        <v>29</v>
      </c>
      <c r="G12059" s="340" t="s">
        <v>30</v>
      </c>
    </row>
    <row r="12060" spans="1:123" s="97" customFormat="1" ht="24" customHeight="1" x14ac:dyDescent="0.2">
      <c r="A12060" s="102" t="s">
        <v>508</v>
      </c>
      <c r="B12060" s="102" t="s">
        <v>509</v>
      </c>
      <c r="C12060" s="337"/>
      <c r="D12060" s="337"/>
      <c r="E12060" s="339"/>
      <c r="F12060" s="341"/>
      <c r="G12060" s="341"/>
      <c r="H12060" s="230"/>
      <c r="I12060" s="230"/>
      <c r="J12060" s="230"/>
      <c r="K12060" s="230"/>
      <c r="L12060" s="230"/>
      <c r="M12060" s="230"/>
      <c r="N12060" s="230"/>
      <c r="O12060" s="230"/>
      <c r="P12060" s="230"/>
      <c r="Q12060" s="230"/>
      <c r="R12060" s="230"/>
      <c r="S12060" s="230"/>
      <c r="T12060" s="230"/>
      <c r="U12060" s="230"/>
      <c r="V12060" s="230"/>
      <c r="W12060" s="230"/>
      <c r="X12060" s="230"/>
      <c r="Y12060" s="230"/>
      <c r="Z12060" s="230"/>
      <c r="AA12060" s="230"/>
      <c r="AB12060" s="230"/>
      <c r="AC12060" s="230"/>
      <c r="AD12060" s="230"/>
      <c r="AE12060" s="230"/>
      <c r="AF12060" s="230"/>
      <c r="AG12060" s="230"/>
      <c r="AH12060" s="230"/>
      <c r="AI12060" s="230"/>
      <c r="AJ12060" s="230"/>
      <c r="AK12060" s="230"/>
      <c r="AL12060" s="230"/>
      <c r="AM12060" s="230"/>
      <c r="AN12060" s="230"/>
      <c r="AO12060" s="230"/>
      <c r="AP12060" s="230"/>
      <c r="AQ12060" s="230"/>
      <c r="AR12060" s="230"/>
      <c r="AS12060" s="230"/>
      <c r="AT12060" s="230"/>
      <c r="AU12060" s="230"/>
      <c r="AV12060" s="230"/>
      <c r="AW12060" s="230"/>
      <c r="AX12060" s="230"/>
      <c r="AY12060" s="230"/>
      <c r="AZ12060" s="230"/>
      <c r="BA12060" s="230"/>
      <c r="BB12060" s="230"/>
      <c r="BC12060" s="230"/>
      <c r="BD12060" s="230"/>
      <c r="BE12060" s="230"/>
      <c r="BF12060" s="230"/>
      <c r="BG12060" s="230"/>
      <c r="BH12060" s="230"/>
      <c r="BI12060" s="230"/>
      <c r="BJ12060" s="230"/>
      <c r="BK12060" s="230"/>
      <c r="BL12060" s="230"/>
      <c r="BM12060" s="230"/>
      <c r="BN12060" s="230"/>
      <c r="BO12060" s="230"/>
      <c r="BP12060" s="230"/>
      <c r="BQ12060" s="230"/>
      <c r="BR12060" s="230"/>
      <c r="BS12060" s="230"/>
      <c r="BT12060" s="230"/>
      <c r="BU12060" s="230"/>
      <c r="BV12060" s="230"/>
      <c r="BW12060" s="230"/>
      <c r="BX12060" s="230"/>
      <c r="BY12060" s="230"/>
      <c r="BZ12060" s="230"/>
      <c r="CA12060" s="230"/>
      <c r="CB12060" s="230"/>
      <c r="CC12060" s="230"/>
      <c r="CD12060" s="230"/>
      <c r="CE12060" s="230"/>
      <c r="CF12060" s="230"/>
      <c r="CG12060" s="230"/>
      <c r="CH12060" s="230"/>
      <c r="CI12060" s="230"/>
      <c r="CJ12060" s="230"/>
      <c r="CK12060" s="230"/>
      <c r="CL12060" s="230"/>
      <c r="CM12060" s="230"/>
      <c r="CN12060" s="230"/>
      <c r="CO12060" s="230"/>
      <c r="CP12060" s="230"/>
      <c r="CQ12060" s="230"/>
      <c r="CR12060" s="230"/>
      <c r="CS12060" s="230"/>
      <c r="CT12060" s="230"/>
      <c r="CU12060" s="230"/>
      <c r="CV12060" s="230"/>
      <c r="CW12060" s="230"/>
      <c r="CX12060" s="230"/>
      <c r="CY12060" s="230"/>
      <c r="CZ12060" s="230"/>
      <c r="DA12060" s="230"/>
      <c r="DB12060" s="230"/>
      <c r="DC12060" s="230"/>
      <c r="DD12060" s="230"/>
      <c r="DE12060" s="230"/>
      <c r="DF12060" s="230"/>
      <c r="DG12060" s="230"/>
      <c r="DH12060" s="230"/>
      <c r="DI12060" s="230"/>
      <c r="DJ12060" s="230"/>
      <c r="DK12060" s="230"/>
      <c r="DL12060" s="230"/>
      <c r="DM12060" s="230"/>
      <c r="DN12060" s="230"/>
      <c r="DO12060" s="230"/>
      <c r="DP12060" s="230"/>
      <c r="DQ12060" s="230"/>
      <c r="DR12060" s="230"/>
      <c r="DS12060" s="230"/>
    </row>
    <row r="12061" spans="1:123" ht="24" customHeight="1" x14ac:dyDescent="0.2">
      <c r="A12061" s="284"/>
      <c r="B12061" s="103"/>
      <c r="C12061" s="143" t="s">
        <v>604</v>
      </c>
      <c r="D12061" s="104"/>
      <c r="E12061" s="105"/>
      <c r="F12061" s="106"/>
      <c r="G12061" s="285"/>
    </row>
    <row r="12062" spans="1:123" s="229" customFormat="1" ht="24" customHeight="1" x14ac:dyDescent="0.2">
      <c r="A12062" s="224" t="str">
        <f t="shared" ref="A12062:A12075" si="3616">IFERROR(VLOOKUP(C12062,Tabla_Insumos,4,FALSE),"")</f>
        <v/>
      </c>
      <c r="B12062" s="222" t="str">
        <f>IFERROR(VLOOKUP(C12062,Tabla_Insumos,5,FALSE),"")</f>
        <v/>
      </c>
      <c r="C12062" s="223"/>
      <c r="D12062" s="224" t="str">
        <f t="shared" ref="D12062:D12075" si="3617">IFERROR(VLOOKUP(C12062,Tabla_Insumos,2,FALSE),"")</f>
        <v/>
      </c>
      <c r="E12062" s="225"/>
      <c r="F12062" s="226">
        <f t="shared" ref="F12062:F12075" si="3618">IFERROR(VLOOKUP(C12062,Tabla_Insumos,3,FALSE),0)</f>
        <v>0</v>
      </c>
      <c r="G12062" s="286">
        <f>ROUND(E12062*F12062,2)</f>
        <v>0</v>
      </c>
    </row>
    <row r="12063" spans="1:123" s="229" customFormat="1" ht="24" customHeight="1" x14ac:dyDescent="0.2">
      <c r="A12063" s="224" t="str">
        <f t="shared" si="3616"/>
        <v/>
      </c>
      <c r="B12063" s="222" t="str">
        <f t="shared" ref="B12063:B12075" si="3619">IFERROR(VLOOKUP(C12063,Tabla_Insumos,5,FALSE),"")</f>
        <v/>
      </c>
      <c r="C12063" s="223"/>
      <c r="D12063" s="224" t="str">
        <f t="shared" si="3617"/>
        <v/>
      </c>
      <c r="E12063" s="225"/>
      <c r="F12063" s="226">
        <f t="shared" si="3618"/>
        <v>0</v>
      </c>
      <c r="G12063" s="286">
        <f t="shared" ref="G12063:G12075" si="3620">ROUND(E12063*F12063,2)</f>
        <v>0</v>
      </c>
    </row>
    <row r="12064" spans="1:123" s="229" customFormat="1" ht="24" customHeight="1" x14ac:dyDescent="0.2">
      <c r="A12064" s="224" t="str">
        <f t="shared" si="3616"/>
        <v/>
      </c>
      <c r="B12064" s="222" t="str">
        <f t="shared" si="3619"/>
        <v/>
      </c>
      <c r="C12064" s="223"/>
      <c r="D12064" s="224" t="str">
        <f t="shared" si="3617"/>
        <v/>
      </c>
      <c r="E12064" s="225"/>
      <c r="F12064" s="226">
        <f t="shared" si="3618"/>
        <v>0</v>
      </c>
      <c r="G12064" s="286">
        <f t="shared" si="3620"/>
        <v>0</v>
      </c>
    </row>
    <row r="12065" spans="1:7" s="229" customFormat="1" ht="24" customHeight="1" x14ac:dyDescent="0.2">
      <c r="A12065" s="224" t="str">
        <f t="shared" si="3616"/>
        <v/>
      </c>
      <c r="B12065" s="222" t="str">
        <f t="shared" si="3619"/>
        <v/>
      </c>
      <c r="C12065" s="223"/>
      <c r="D12065" s="224" t="str">
        <f t="shared" si="3617"/>
        <v/>
      </c>
      <c r="E12065" s="225"/>
      <c r="F12065" s="226">
        <f t="shared" si="3618"/>
        <v>0</v>
      </c>
      <c r="G12065" s="286">
        <f t="shared" si="3620"/>
        <v>0</v>
      </c>
    </row>
    <row r="12066" spans="1:7" s="229" customFormat="1" ht="24" customHeight="1" x14ac:dyDescent="0.2">
      <c r="A12066" s="224" t="str">
        <f t="shared" si="3616"/>
        <v/>
      </c>
      <c r="B12066" s="222" t="str">
        <f t="shared" si="3619"/>
        <v/>
      </c>
      <c r="C12066" s="223"/>
      <c r="D12066" s="224" t="str">
        <f t="shared" si="3617"/>
        <v/>
      </c>
      <c r="E12066" s="225"/>
      <c r="F12066" s="226">
        <f t="shared" si="3618"/>
        <v>0</v>
      </c>
      <c r="G12066" s="286">
        <f t="shared" si="3620"/>
        <v>0</v>
      </c>
    </row>
    <row r="12067" spans="1:7" s="229" customFormat="1" ht="24" customHeight="1" x14ac:dyDescent="0.2">
      <c r="A12067" s="224" t="str">
        <f t="shared" si="3616"/>
        <v/>
      </c>
      <c r="B12067" s="222" t="str">
        <f t="shared" si="3619"/>
        <v/>
      </c>
      <c r="C12067" s="223"/>
      <c r="D12067" s="224" t="str">
        <f t="shared" si="3617"/>
        <v/>
      </c>
      <c r="E12067" s="225"/>
      <c r="F12067" s="226">
        <f t="shared" si="3618"/>
        <v>0</v>
      </c>
      <c r="G12067" s="286">
        <f t="shared" si="3620"/>
        <v>0</v>
      </c>
    </row>
    <row r="12068" spans="1:7" s="229" customFormat="1" ht="24" customHeight="1" x14ac:dyDescent="0.2">
      <c r="A12068" s="224" t="str">
        <f t="shared" si="3616"/>
        <v/>
      </c>
      <c r="B12068" s="222" t="str">
        <f t="shared" si="3619"/>
        <v/>
      </c>
      <c r="C12068" s="223"/>
      <c r="D12068" s="224" t="str">
        <f t="shared" si="3617"/>
        <v/>
      </c>
      <c r="E12068" s="225"/>
      <c r="F12068" s="226">
        <f t="shared" si="3618"/>
        <v>0</v>
      </c>
      <c r="G12068" s="286">
        <f t="shared" si="3620"/>
        <v>0</v>
      </c>
    </row>
    <row r="12069" spans="1:7" s="229" customFormat="1" ht="24" customHeight="1" x14ac:dyDescent="0.2">
      <c r="A12069" s="224" t="str">
        <f t="shared" si="3616"/>
        <v/>
      </c>
      <c r="B12069" s="222" t="str">
        <f t="shared" si="3619"/>
        <v/>
      </c>
      <c r="C12069" s="223"/>
      <c r="D12069" s="224" t="str">
        <f t="shared" si="3617"/>
        <v/>
      </c>
      <c r="E12069" s="225"/>
      <c r="F12069" s="226">
        <f t="shared" si="3618"/>
        <v>0</v>
      </c>
      <c r="G12069" s="286">
        <f t="shared" si="3620"/>
        <v>0</v>
      </c>
    </row>
    <row r="12070" spans="1:7" s="229" customFormat="1" ht="24" customHeight="1" x14ac:dyDescent="0.2">
      <c r="A12070" s="224" t="str">
        <f t="shared" si="3616"/>
        <v/>
      </c>
      <c r="B12070" s="222" t="str">
        <f t="shared" si="3619"/>
        <v/>
      </c>
      <c r="C12070" s="223"/>
      <c r="D12070" s="224" t="str">
        <f t="shared" si="3617"/>
        <v/>
      </c>
      <c r="E12070" s="225"/>
      <c r="F12070" s="226">
        <f t="shared" si="3618"/>
        <v>0</v>
      </c>
      <c r="G12070" s="286">
        <f t="shared" si="3620"/>
        <v>0</v>
      </c>
    </row>
    <row r="12071" spans="1:7" s="229" customFormat="1" ht="24" customHeight="1" x14ac:dyDescent="0.2">
      <c r="A12071" s="224" t="str">
        <f t="shared" si="3616"/>
        <v/>
      </c>
      <c r="B12071" s="222" t="str">
        <f t="shared" si="3619"/>
        <v/>
      </c>
      <c r="C12071" s="223"/>
      <c r="D12071" s="224" t="str">
        <f t="shared" si="3617"/>
        <v/>
      </c>
      <c r="E12071" s="225"/>
      <c r="F12071" s="226">
        <f t="shared" si="3618"/>
        <v>0</v>
      </c>
      <c r="G12071" s="286">
        <f t="shared" si="3620"/>
        <v>0</v>
      </c>
    </row>
    <row r="12072" spans="1:7" s="229" customFormat="1" ht="24" customHeight="1" x14ac:dyDescent="0.2">
      <c r="A12072" s="224" t="str">
        <f t="shared" si="3616"/>
        <v/>
      </c>
      <c r="B12072" s="222" t="str">
        <f t="shared" si="3619"/>
        <v/>
      </c>
      <c r="C12072" s="223"/>
      <c r="D12072" s="224" t="str">
        <f t="shared" si="3617"/>
        <v/>
      </c>
      <c r="E12072" s="225"/>
      <c r="F12072" s="226">
        <f t="shared" si="3618"/>
        <v>0</v>
      </c>
      <c r="G12072" s="286">
        <f t="shared" si="3620"/>
        <v>0</v>
      </c>
    </row>
    <row r="12073" spans="1:7" s="229" customFormat="1" ht="24" customHeight="1" x14ac:dyDescent="0.2">
      <c r="A12073" s="224" t="str">
        <f t="shared" si="3616"/>
        <v/>
      </c>
      <c r="B12073" s="222" t="str">
        <f t="shared" si="3619"/>
        <v/>
      </c>
      <c r="C12073" s="223"/>
      <c r="D12073" s="224" t="str">
        <f t="shared" si="3617"/>
        <v/>
      </c>
      <c r="E12073" s="225"/>
      <c r="F12073" s="226">
        <f t="shared" si="3618"/>
        <v>0</v>
      </c>
      <c r="G12073" s="286">
        <f t="shared" si="3620"/>
        <v>0</v>
      </c>
    </row>
    <row r="12074" spans="1:7" s="229" customFormat="1" ht="24" customHeight="1" x14ac:dyDescent="0.2">
      <c r="A12074" s="224" t="str">
        <f t="shared" si="3616"/>
        <v/>
      </c>
      <c r="B12074" s="222" t="str">
        <f t="shared" si="3619"/>
        <v/>
      </c>
      <c r="C12074" s="223"/>
      <c r="D12074" s="224" t="str">
        <f t="shared" si="3617"/>
        <v/>
      </c>
      <c r="E12074" s="225"/>
      <c r="F12074" s="226">
        <f t="shared" si="3618"/>
        <v>0</v>
      </c>
      <c r="G12074" s="286">
        <f t="shared" si="3620"/>
        <v>0</v>
      </c>
    </row>
    <row r="12075" spans="1:7" s="229" customFormat="1" ht="24" customHeight="1" x14ac:dyDescent="0.2">
      <c r="A12075" s="224" t="str">
        <f t="shared" si="3616"/>
        <v/>
      </c>
      <c r="B12075" s="222" t="str">
        <f t="shared" si="3619"/>
        <v/>
      </c>
      <c r="C12075" s="223"/>
      <c r="D12075" s="224" t="str">
        <f t="shared" si="3617"/>
        <v/>
      </c>
      <c r="E12075" s="225"/>
      <c r="F12075" s="227">
        <f t="shared" si="3618"/>
        <v>0</v>
      </c>
      <c r="G12075" s="286">
        <f t="shared" si="3620"/>
        <v>0</v>
      </c>
    </row>
    <row r="12076" spans="1:7" ht="24" customHeight="1" x14ac:dyDescent="0.2">
      <c r="A12076" s="287"/>
      <c r="D12076" s="97"/>
      <c r="E12076" s="98"/>
      <c r="F12076" s="273" t="s">
        <v>31</v>
      </c>
      <c r="G12076" s="288">
        <f>SUBTOTAL(9,G12062:G12075)</f>
        <v>0</v>
      </c>
    </row>
    <row r="12077" spans="1:7" ht="24" customHeight="1" x14ac:dyDescent="0.2">
      <c r="A12077" s="287"/>
      <c r="C12077" s="107" t="s">
        <v>605</v>
      </c>
      <c r="D12077" s="97"/>
      <c r="E12077" s="98"/>
      <c r="G12077" s="289"/>
    </row>
    <row r="12078" spans="1:7" s="229" customFormat="1" ht="24" customHeight="1" x14ac:dyDescent="0.2">
      <c r="A12078" s="224" t="str">
        <f t="shared" ref="A12078:A12085" si="3621">IFERROR(VLOOKUP(C12078,Tabla_Insumos,4,FALSE),"")</f>
        <v/>
      </c>
      <c r="B12078" s="222">
        <f t="shared" ref="B12078:B12085" si="3622">IFERROR(VLOOKUP(A12078,Tabla_Indices,5,FALSE),"")</f>
        <v>0</v>
      </c>
      <c r="C12078" s="223"/>
      <c r="D12078" s="224" t="str">
        <f t="shared" ref="D12078:D12085" si="3623">IFERROR(VLOOKUP(C12078,Tabla_Insumos,2,FALSE),"")</f>
        <v/>
      </c>
      <c r="E12078" s="225"/>
      <c r="F12078" s="228">
        <f t="shared" ref="F12078:F12085" si="3624">IFERROR(VLOOKUP(C12078,Tabla_Insumos,3,FALSE),0)</f>
        <v>0</v>
      </c>
      <c r="G12078" s="286">
        <f>ROUND(E12078*F12078,2)</f>
        <v>0</v>
      </c>
    </row>
    <row r="12079" spans="1:7" s="229" customFormat="1" ht="24" customHeight="1" x14ac:dyDescent="0.2">
      <c r="A12079" s="224" t="str">
        <f t="shared" si="3621"/>
        <v/>
      </c>
      <c r="B12079" s="222">
        <f t="shared" si="3622"/>
        <v>0</v>
      </c>
      <c r="C12079" s="223"/>
      <c r="D12079" s="224" t="str">
        <f t="shared" si="3623"/>
        <v/>
      </c>
      <c r="E12079" s="225"/>
      <c r="F12079" s="228">
        <f t="shared" si="3624"/>
        <v>0</v>
      </c>
      <c r="G12079" s="286">
        <f>ROUND(E12079*F12079,2)</f>
        <v>0</v>
      </c>
    </row>
    <row r="12080" spans="1:7" s="229" customFormat="1" ht="24" customHeight="1" x14ac:dyDescent="0.2">
      <c r="A12080" s="224" t="str">
        <f t="shared" si="3621"/>
        <v/>
      </c>
      <c r="B12080" s="222">
        <f t="shared" si="3622"/>
        <v>0</v>
      </c>
      <c r="C12080" s="223"/>
      <c r="D12080" s="224" t="str">
        <f t="shared" si="3623"/>
        <v/>
      </c>
      <c r="E12080" s="225"/>
      <c r="F12080" s="228">
        <f t="shared" si="3624"/>
        <v>0</v>
      </c>
      <c r="G12080" s="286">
        <f t="shared" ref="G12080:G12085" si="3625">ROUND(E12080*F12080,2)</f>
        <v>0</v>
      </c>
    </row>
    <row r="12081" spans="1:7" s="229" customFormat="1" ht="24" customHeight="1" x14ac:dyDescent="0.2">
      <c r="A12081" s="224" t="str">
        <f t="shared" si="3621"/>
        <v/>
      </c>
      <c r="B12081" s="222">
        <f t="shared" si="3622"/>
        <v>0</v>
      </c>
      <c r="C12081" s="223"/>
      <c r="D12081" s="224" t="str">
        <f t="shared" si="3623"/>
        <v/>
      </c>
      <c r="E12081" s="225"/>
      <c r="F12081" s="228">
        <f t="shared" si="3624"/>
        <v>0</v>
      </c>
      <c r="G12081" s="286">
        <f t="shared" si="3625"/>
        <v>0</v>
      </c>
    </row>
    <row r="12082" spans="1:7" s="229" customFormat="1" ht="24" customHeight="1" x14ac:dyDescent="0.2">
      <c r="A12082" s="224" t="str">
        <f t="shared" si="3621"/>
        <v/>
      </c>
      <c r="B12082" s="222">
        <f t="shared" si="3622"/>
        <v>0</v>
      </c>
      <c r="C12082" s="223"/>
      <c r="D12082" s="224" t="str">
        <f t="shared" si="3623"/>
        <v/>
      </c>
      <c r="E12082" s="225"/>
      <c r="F12082" s="226">
        <f t="shared" si="3624"/>
        <v>0</v>
      </c>
      <c r="G12082" s="286">
        <f t="shared" si="3625"/>
        <v>0</v>
      </c>
    </row>
    <row r="12083" spans="1:7" s="229" customFormat="1" ht="24" customHeight="1" x14ac:dyDescent="0.2">
      <c r="A12083" s="224" t="str">
        <f t="shared" si="3621"/>
        <v/>
      </c>
      <c r="B12083" s="222">
        <f t="shared" si="3622"/>
        <v>0</v>
      </c>
      <c r="C12083" s="223"/>
      <c r="D12083" s="224" t="str">
        <f t="shared" si="3623"/>
        <v/>
      </c>
      <c r="E12083" s="225"/>
      <c r="F12083" s="226">
        <f t="shared" si="3624"/>
        <v>0</v>
      </c>
      <c r="G12083" s="286">
        <f t="shared" si="3625"/>
        <v>0</v>
      </c>
    </row>
    <row r="12084" spans="1:7" s="229" customFormat="1" ht="24" customHeight="1" x14ac:dyDescent="0.2">
      <c r="A12084" s="224" t="str">
        <f t="shared" si="3621"/>
        <v/>
      </c>
      <c r="B12084" s="222">
        <f t="shared" si="3622"/>
        <v>0</v>
      </c>
      <c r="C12084" s="223"/>
      <c r="D12084" s="224" t="str">
        <f t="shared" si="3623"/>
        <v/>
      </c>
      <c r="E12084" s="225"/>
      <c r="F12084" s="226">
        <f t="shared" si="3624"/>
        <v>0</v>
      </c>
      <c r="G12084" s="286">
        <f t="shared" si="3625"/>
        <v>0</v>
      </c>
    </row>
    <row r="12085" spans="1:7" s="229" customFormat="1" ht="24" customHeight="1" x14ac:dyDescent="0.2">
      <c r="A12085" s="224" t="str">
        <f t="shared" si="3621"/>
        <v/>
      </c>
      <c r="B12085" s="222">
        <f t="shared" si="3622"/>
        <v>0</v>
      </c>
      <c r="C12085" s="223"/>
      <c r="D12085" s="224" t="str">
        <f t="shared" si="3623"/>
        <v/>
      </c>
      <c r="E12085" s="225"/>
      <c r="F12085" s="226">
        <f t="shared" si="3624"/>
        <v>0</v>
      </c>
      <c r="G12085" s="286">
        <f t="shared" si="3625"/>
        <v>0</v>
      </c>
    </row>
    <row r="12086" spans="1:7" ht="24" customHeight="1" x14ac:dyDescent="0.2">
      <c r="A12086" s="287"/>
      <c r="D12086" s="97"/>
      <c r="E12086" s="98"/>
      <c r="F12086" s="273" t="s">
        <v>32</v>
      </c>
      <c r="G12086" s="288">
        <f>SUBTOTAL(9,G12078:G12085)</f>
        <v>0</v>
      </c>
    </row>
    <row r="12087" spans="1:7" ht="24" customHeight="1" x14ac:dyDescent="0.2">
      <c r="A12087" s="287"/>
      <c r="C12087" s="107" t="s">
        <v>606</v>
      </c>
      <c r="D12087" s="97"/>
      <c r="E12087" s="98"/>
      <c r="G12087" s="289"/>
    </row>
    <row r="12088" spans="1:7" s="229" customFormat="1" ht="24" customHeight="1" x14ac:dyDescent="0.2">
      <c r="A12088" s="224" t="str">
        <f t="shared" ref="A12088:A12096" si="3626">IFERROR(VLOOKUP(C12088,Tabla_Insumos,4,FALSE),"")</f>
        <v/>
      </c>
      <c r="B12088" s="222" t="str">
        <f t="shared" ref="B12088:B12096" si="3627">IFERROR(VLOOKUP(C12088,Tabla_Insumos,5,FALSE),"")</f>
        <v/>
      </c>
      <c r="C12088" s="223"/>
      <c r="D12088" s="224" t="str">
        <f t="shared" ref="D12088:D12096" si="3628">IFERROR(VLOOKUP(C12088,Tabla_Insumos,2,FALSE),"")</f>
        <v/>
      </c>
      <c r="E12088" s="225"/>
      <c r="F12088" s="226">
        <f t="shared" ref="F12088:F12096" si="3629">IFERROR(VLOOKUP(C12088,Tabla_Insumos,3,FALSE),0)</f>
        <v>0</v>
      </c>
      <c r="G12088" s="286">
        <f t="shared" ref="G12088:G12096" si="3630">ROUND(E12088*F12088,2)</f>
        <v>0</v>
      </c>
    </row>
    <row r="12089" spans="1:7" s="229" customFormat="1" ht="24" customHeight="1" x14ac:dyDescent="0.2">
      <c r="A12089" s="224" t="str">
        <f t="shared" si="3626"/>
        <v/>
      </c>
      <c r="B12089" s="222" t="str">
        <f t="shared" si="3627"/>
        <v/>
      </c>
      <c r="C12089" s="223"/>
      <c r="D12089" s="224" t="str">
        <f t="shared" si="3628"/>
        <v/>
      </c>
      <c r="E12089" s="225"/>
      <c r="F12089" s="226">
        <f t="shared" si="3629"/>
        <v>0</v>
      </c>
      <c r="G12089" s="286">
        <f t="shared" si="3630"/>
        <v>0</v>
      </c>
    </row>
    <row r="12090" spans="1:7" s="229" customFormat="1" ht="24" customHeight="1" x14ac:dyDescent="0.2">
      <c r="A12090" s="224" t="str">
        <f t="shared" si="3626"/>
        <v/>
      </c>
      <c r="B12090" s="222" t="str">
        <f t="shared" si="3627"/>
        <v/>
      </c>
      <c r="C12090" s="223"/>
      <c r="D12090" s="224" t="str">
        <f t="shared" si="3628"/>
        <v/>
      </c>
      <c r="E12090" s="225"/>
      <c r="F12090" s="226">
        <f t="shared" si="3629"/>
        <v>0</v>
      </c>
      <c r="G12090" s="286">
        <f t="shared" si="3630"/>
        <v>0</v>
      </c>
    </row>
    <row r="12091" spans="1:7" s="229" customFormat="1" ht="24" customHeight="1" x14ac:dyDescent="0.2">
      <c r="A12091" s="224" t="str">
        <f t="shared" si="3626"/>
        <v/>
      </c>
      <c r="B12091" s="222" t="str">
        <f t="shared" si="3627"/>
        <v/>
      </c>
      <c r="C12091" s="223"/>
      <c r="D12091" s="224" t="str">
        <f t="shared" si="3628"/>
        <v/>
      </c>
      <c r="E12091" s="225"/>
      <c r="F12091" s="226">
        <f t="shared" si="3629"/>
        <v>0</v>
      </c>
      <c r="G12091" s="286">
        <f t="shared" si="3630"/>
        <v>0</v>
      </c>
    </row>
    <row r="12092" spans="1:7" s="229" customFormat="1" ht="24" customHeight="1" x14ac:dyDescent="0.2">
      <c r="A12092" s="224" t="str">
        <f t="shared" si="3626"/>
        <v/>
      </c>
      <c r="B12092" s="222" t="str">
        <f t="shared" si="3627"/>
        <v/>
      </c>
      <c r="C12092" s="223"/>
      <c r="D12092" s="224" t="str">
        <f t="shared" si="3628"/>
        <v/>
      </c>
      <c r="E12092" s="225"/>
      <c r="F12092" s="226">
        <f t="shared" si="3629"/>
        <v>0</v>
      </c>
      <c r="G12092" s="286">
        <f t="shared" si="3630"/>
        <v>0</v>
      </c>
    </row>
    <row r="12093" spans="1:7" s="229" customFormat="1" ht="24" customHeight="1" x14ac:dyDescent="0.2">
      <c r="A12093" s="224" t="str">
        <f t="shared" si="3626"/>
        <v/>
      </c>
      <c r="B12093" s="222" t="str">
        <f t="shared" si="3627"/>
        <v/>
      </c>
      <c r="C12093" s="223"/>
      <c r="D12093" s="224" t="str">
        <f t="shared" si="3628"/>
        <v/>
      </c>
      <c r="E12093" s="225"/>
      <c r="F12093" s="226">
        <f t="shared" si="3629"/>
        <v>0</v>
      </c>
      <c r="G12093" s="286">
        <f t="shared" si="3630"/>
        <v>0</v>
      </c>
    </row>
    <row r="12094" spans="1:7" s="229" customFormat="1" ht="24" customHeight="1" x14ac:dyDescent="0.2">
      <c r="A12094" s="224" t="str">
        <f t="shared" si="3626"/>
        <v/>
      </c>
      <c r="B12094" s="222" t="str">
        <f t="shared" si="3627"/>
        <v/>
      </c>
      <c r="C12094" s="223"/>
      <c r="D12094" s="224" t="str">
        <f t="shared" si="3628"/>
        <v/>
      </c>
      <c r="E12094" s="225"/>
      <c r="F12094" s="226">
        <f t="shared" si="3629"/>
        <v>0</v>
      </c>
      <c r="G12094" s="286">
        <f t="shared" si="3630"/>
        <v>0</v>
      </c>
    </row>
    <row r="12095" spans="1:7" s="229" customFormat="1" ht="24" customHeight="1" x14ac:dyDescent="0.2">
      <c r="A12095" s="224" t="str">
        <f t="shared" si="3626"/>
        <v/>
      </c>
      <c r="B12095" s="222" t="str">
        <f t="shared" si="3627"/>
        <v/>
      </c>
      <c r="C12095" s="223"/>
      <c r="D12095" s="224" t="str">
        <f t="shared" si="3628"/>
        <v/>
      </c>
      <c r="E12095" s="225"/>
      <c r="F12095" s="226">
        <f t="shared" si="3629"/>
        <v>0</v>
      </c>
      <c r="G12095" s="286">
        <f t="shared" si="3630"/>
        <v>0</v>
      </c>
    </row>
    <row r="12096" spans="1:7" s="229" customFormat="1" ht="24" customHeight="1" x14ac:dyDescent="0.2">
      <c r="A12096" s="224" t="str">
        <f t="shared" si="3626"/>
        <v/>
      </c>
      <c r="B12096" s="222" t="str">
        <f t="shared" si="3627"/>
        <v/>
      </c>
      <c r="C12096" s="223"/>
      <c r="D12096" s="224" t="str">
        <f t="shared" si="3628"/>
        <v/>
      </c>
      <c r="E12096" s="225"/>
      <c r="F12096" s="226">
        <f t="shared" si="3629"/>
        <v>0</v>
      </c>
      <c r="G12096" s="286">
        <f t="shared" si="3630"/>
        <v>0</v>
      </c>
    </row>
    <row r="12097" spans="1:123" ht="24" customHeight="1" x14ac:dyDescent="0.2">
      <c r="A12097" s="290"/>
      <c r="B12097" s="97"/>
      <c r="D12097" s="97"/>
      <c r="E12097" s="98"/>
      <c r="F12097" s="273" t="s">
        <v>33</v>
      </c>
      <c r="G12097" s="288">
        <f>SUBTOTAL(9,G12088:G12096)</f>
        <v>0</v>
      </c>
    </row>
    <row r="12098" spans="1:123" ht="24" customHeight="1" x14ac:dyDescent="0.2">
      <c r="A12098" s="291"/>
      <c r="B12098" s="97"/>
      <c r="D12098" s="97"/>
      <c r="E12098" s="98"/>
      <c r="G12098" s="289"/>
    </row>
    <row r="12099" spans="1:123" ht="24" customHeight="1" x14ac:dyDescent="0.2">
      <c r="A12099" s="292" t="str">
        <f>B12057</f>
        <v/>
      </c>
      <c r="B12099" s="293" t="str">
        <f>C12057</f>
        <v/>
      </c>
      <c r="C12099" s="104"/>
      <c r="D12099" s="104" t="s">
        <v>34</v>
      </c>
      <c r="E12099" s="105"/>
      <c r="F12099" s="295" t="s">
        <v>35</v>
      </c>
      <c r="G12099" s="294">
        <f>SUBTOTAL(9,G12062:G12098)</f>
        <v>0</v>
      </c>
    </row>
    <row r="12101" spans="1:123" ht="24" customHeight="1" x14ac:dyDescent="0.2">
      <c r="A12101" s="274" t="s">
        <v>37</v>
      </c>
      <c r="B12101" s="275"/>
      <c r="C12101" s="275"/>
      <c r="D12101" s="275"/>
      <c r="E12101" s="275"/>
      <c r="F12101" s="275"/>
      <c r="G12101" s="276"/>
    </row>
    <row r="12102" spans="1:123" ht="24" customHeight="1" x14ac:dyDescent="0.2">
      <c r="A12102" s="277" t="s">
        <v>602</v>
      </c>
      <c r="B12102" s="93" t="str">
        <f>Comitente</f>
        <v>DIRECCION PROVINCIAL DE ESPACIOS VERDES</v>
      </c>
      <c r="C12102" s="89"/>
      <c r="D12102" s="94"/>
      <c r="E12102" s="94"/>
      <c r="F12102" s="95"/>
      <c r="G12102" s="278"/>
    </row>
    <row r="12103" spans="1:123" ht="24" customHeight="1" x14ac:dyDescent="0.2">
      <c r="A12103" s="277" t="s">
        <v>603</v>
      </c>
      <c r="B12103" s="93">
        <f>Contratista</f>
        <v>0</v>
      </c>
      <c r="C12103" s="90"/>
      <c r="D12103" s="90"/>
      <c r="E12103" s="90"/>
      <c r="F12103" s="96"/>
      <c r="G12103" s="279"/>
    </row>
    <row r="12104" spans="1:123" ht="24" customHeight="1" x14ac:dyDescent="0.2">
      <c r="A12104" s="277" t="s">
        <v>24</v>
      </c>
      <c r="B12104" s="93" t="str">
        <f>Obra</f>
        <v>EXTRACCION DE MANGRULLO EXISTENTE, PROVISION DE NUEVO MANGRULLO Y REFUNCIONALIZACION DE JUEGOS DE NIÑOS EN PARQUE DE MAYO</v>
      </c>
      <c r="C12104" s="90"/>
      <c r="D12104" s="90"/>
      <c r="E12104" s="90"/>
      <c r="F12104" s="96" t="s">
        <v>38</v>
      </c>
      <c r="G12104" s="280">
        <f>Fecha_Base</f>
        <v>44865</v>
      </c>
    </row>
    <row r="12105" spans="1:123" ht="24" customHeight="1" x14ac:dyDescent="0.2">
      <c r="A12105" s="281" t="s">
        <v>601</v>
      </c>
      <c r="B12105" s="91" t="str">
        <f>Ubicación</f>
        <v>CAPITAL</v>
      </c>
      <c r="C12105" s="91"/>
      <c r="D12105" s="97"/>
      <c r="E12105" s="98"/>
      <c r="G12105" s="282"/>
    </row>
    <row r="12106" spans="1:123" ht="24" customHeight="1" x14ac:dyDescent="0.2">
      <c r="A12106" s="281" t="s">
        <v>39</v>
      </c>
      <c r="B12106" s="100" t="str">
        <f>IFERROR(VALUE(LEFT(B12107,FIND(".",B12107)-1)),"")</f>
        <v/>
      </c>
      <c r="C12106" s="92" t="str">
        <f>IFERROR(VLOOKUP(B12106,Tabla_CyP,2,FALSE),"")</f>
        <v/>
      </c>
      <c r="E12106" s="98"/>
      <c r="G12106" s="282"/>
    </row>
    <row r="12107" spans="1:123" ht="24" customHeight="1" x14ac:dyDescent="0.2">
      <c r="A12107" s="281" t="s">
        <v>25</v>
      </c>
      <c r="B12107" s="101" t="str">
        <f>IFERROR(VLOOKUP(COUNTIF($A$1:A12107,"ANALISIS DE PRECIOS"),Tabla_NumeroItem,2,FALSE),"")</f>
        <v/>
      </c>
      <c r="C12107" s="92" t="str">
        <f>IFERROR(VLOOKUP(B12107,Tabla_CyP,2,FALSE),"")</f>
        <v/>
      </c>
      <c r="D12107" s="97"/>
      <c r="E12107" s="98"/>
      <c r="F12107" s="96" t="s">
        <v>26</v>
      </c>
      <c r="G12107" s="283" t="str">
        <f>IFERROR(VLOOKUP(B12107,Tabla_CyP,4,FALSE),"")</f>
        <v/>
      </c>
    </row>
    <row r="12108" spans="1:123" ht="24" customHeight="1" x14ac:dyDescent="0.2">
      <c r="A12108" s="281"/>
      <c r="B12108" s="91"/>
      <c r="D12108" s="97"/>
      <c r="E12108" s="98"/>
      <c r="G12108" s="282"/>
    </row>
    <row r="12109" spans="1:123" ht="24" customHeight="1" x14ac:dyDescent="0.2">
      <c r="A12109" s="334" t="s">
        <v>507</v>
      </c>
      <c r="B12109" s="335"/>
      <c r="C12109" s="336" t="s">
        <v>0</v>
      </c>
      <c r="D12109" s="336" t="s">
        <v>27</v>
      </c>
      <c r="E12109" s="338" t="s">
        <v>28</v>
      </c>
      <c r="F12109" s="340" t="s">
        <v>29</v>
      </c>
      <c r="G12109" s="340" t="s">
        <v>30</v>
      </c>
    </row>
    <row r="12110" spans="1:123" s="97" customFormat="1" ht="24" customHeight="1" x14ac:dyDescent="0.2">
      <c r="A12110" s="102" t="s">
        <v>508</v>
      </c>
      <c r="B12110" s="102" t="s">
        <v>509</v>
      </c>
      <c r="C12110" s="337"/>
      <c r="D12110" s="337"/>
      <c r="E12110" s="339"/>
      <c r="F12110" s="341"/>
      <c r="G12110" s="341"/>
      <c r="H12110" s="230"/>
      <c r="I12110" s="230"/>
      <c r="J12110" s="230"/>
      <c r="K12110" s="230"/>
      <c r="L12110" s="230"/>
      <c r="M12110" s="230"/>
      <c r="N12110" s="230"/>
      <c r="O12110" s="230"/>
      <c r="P12110" s="230"/>
      <c r="Q12110" s="230"/>
      <c r="R12110" s="230"/>
      <c r="S12110" s="230"/>
      <c r="T12110" s="230"/>
      <c r="U12110" s="230"/>
      <c r="V12110" s="230"/>
      <c r="W12110" s="230"/>
      <c r="X12110" s="230"/>
      <c r="Y12110" s="230"/>
      <c r="Z12110" s="230"/>
      <c r="AA12110" s="230"/>
      <c r="AB12110" s="230"/>
      <c r="AC12110" s="230"/>
      <c r="AD12110" s="230"/>
      <c r="AE12110" s="230"/>
      <c r="AF12110" s="230"/>
      <c r="AG12110" s="230"/>
      <c r="AH12110" s="230"/>
      <c r="AI12110" s="230"/>
      <c r="AJ12110" s="230"/>
      <c r="AK12110" s="230"/>
      <c r="AL12110" s="230"/>
      <c r="AM12110" s="230"/>
      <c r="AN12110" s="230"/>
      <c r="AO12110" s="230"/>
      <c r="AP12110" s="230"/>
      <c r="AQ12110" s="230"/>
      <c r="AR12110" s="230"/>
      <c r="AS12110" s="230"/>
      <c r="AT12110" s="230"/>
      <c r="AU12110" s="230"/>
      <c r="AV12110" s="230"/>
      <c r="AW12110" s="230"/>
      <c r="AX12110" s="230"/>
      <c r="AY12110" s="230"/>
      <c r="AZ12110" s="230"/>
      <c r="BA12110" s="230"/>
      <c r="BB12110" s="230"/>
      <c r="BC12110" s="230"/>
      <c r="BD12110" s="230"/>
      <c r="BE12110" s="230"/>
      <c r="BF12110" s="230"/>
      <c r="BG12110" s="230"/>
      <c r="BH12110" s="230"/>
      <c r="BI12110" s="230"/>
      <c r="BJ12110" s="230"/>
      <c r="BK12110" s="230"/>
      <c r="BL12110" s="230"/>
      <c r="BM12110" s="230"/>
      <c r="BN12110" s="230"/>
      <c r="BO12110" s="230"/>
      <c r="BP12110" s="230"/>
      <c r="BQ12110" s="230"/>
      <c r="BR12110" s="230"/>
      <c r="BS12110" s="230"/>
      <c r="BT12110" s="230"/>
      <c r="BU12110" s="230"/>
      <c r="BV12110" s="230"/>
      <c r="BW12110" s="230"/>
      <c r="BX12110" s="230"/>
      <c r="BY12110" s="230"/>
      <c r="BZ12110" s="230"/>
      <c r="CA12110" s="230"/>
      <c r="CB12110" s="230"/>
      <c r="CC12110" s="230"/>
      <c r="CD12110" s="230"/>
      <c r="CE12110" s="230"/>
      <c r="CF12110" s="230"/>
      <c r="CG12110" s="230"/>
      <c r="CH12110" s="230"/>
      <c r="CI12110" s="230"/>
      <c r="CJ12110" s="230"/>
      <c r="CK12110" s="230"/>
      <c r="CL12110" s="230"/>
      <c r="CM12110" s="230"/>
      <c r="CN12110" s="230"/>
      <c r="CO12110" s="230"/>
      <c r="CP12110" s="230"/>
      <c r="CQ12110" s="230"/>
      <c r="CR12110" s="230"/>
      <c r="CS12110" s="230"/>
      <c r="CT12110" s="230"/>
      <c r="CU12110" s="230"/>
      <c r="CV12110" s="230"/>
      <c r="CW12110" s="230"/>
      <c r="CX12110" s="230"/>
      <c r="CY12110" s="230"/>
      <c r="CZ12110" s="230"/>
      <c r="DA12110" s="230"/>
      <c r="DB12110" s="230"/>
      <c r="DC12110" s="230"/>
      <c r="DD12110" s="230"/>
      <c r="DE12110" s="230"/>
      <c r="DF12110" s="230"/>
      <c r="DG12110" s="230"/>
      <c r="DH12110" s="230"/>
      <c r="DI12110" s="230"/>
      <c r="DJ12110" s="230"/>
      <c r="DK12110" s="230"/>
      <c r="DL12110" s="230"/>
      <c r="DM12110" s="230"/>
      <c r="DN12110" s="230"/>
      <c r="DO12110" s="230"/>
      <c r="DP12110" s="230"/>
      <c r="DQ12110" s="230"/>
      <c r="DR12110" s="230"/>
      <c r="DS12110" s="230"/>
    </row>
    <row r="12111" spans="1:123" ht="24" customHeight="1" x14ac:dyDescent="0.2">
      <c r="A12111" s="284"/>
      <c r="B12111" s="103"/>
      <c r="C12111" s="143" t="s">
        <v>604</v>
      </c>
      <c r="D12111" s="104"/>
      <c r="E12111" s="105"/>
      <c r="F12111" s="106"/>
      <c r="G12111" s="285"/>
    </row>
    <row r="12112" spans="1:123" s="229" customFormat="1" ht="24" customHeight="1" x14ac:dyDescent="0.2">
      <c r="A12112" s="224" t="str">
        <f t="shared" ref="A12112:A12125" si="3631">IFERROR(VLOOKUP(C12112,Tabla_Insumos,4,FALSE),"")</f>
        <v/>
      </c>
      <c r="B12112" s="222" t="str">
        <f>IFERROR(VLOOKUP(C12112,Tabla_Insumos,5,FALSE),"")</f>
        <v/>
      </c>
      <c r="C12112" s="223"/>
      <c r="D12112" s="224" t="str">
        <f t="shared" ref="D12112:D12125" si="3632">IFERROR(VLOOKUP(C12112,Tabla_Insumos,2,FALSE),"")</f>
        <v/>
      </c>
      <c r="E12112" s="225"/>
      <c r="F12112" s="226">
        <f t="shared" ref="F12112:F12125" si="3633">IFERROR(VLOOKUP(C12112,Tabla_Insumos,3,FALSE),0)</f>
        <v>0</v>
      </c>
      <c r="G12112" s="286">
        <f>ROUND(E12112*F12112,2)</f>
        <v>0</v>
      </c>
    </row>
    <row r="12113" spans="1:7" s="229" customFormat="1" ht="24" customHeight="1" x14ac:dyDescent="0.2">
      <c r="A12113" s="224" t="str">
        <f t="shared" si="3631"/>
        <v/>
      </c>
      <c r="B12113" s="222" t="str">
        <f t="shared" ref="B12113:B12125" si="3634">IFERROR(VLOOKUP(C12113,Tabla_Insumos,5,FALSE),"")</f>
        <v/>
      </c>
      <c r="C12113" s="223"/>
      <c r="D12113" s="224" t="str">
        <f t="shared" si="3632"/>
        <v/>
      </c>
      <c r="E12113" s="225"/>
      <c r="F12113" s="226">
        <f t="shared" si="3633"/>
        <v>0</v>
      </c>
      <c r="G12113" s="286">
        <f t="shared" ref="G12113:G12125" si="3635">ROUND(E12113*F12113,2)</f>
        <v>0</v>
      </c>
    </row>
    <row r="12114" spans="1:7" s="229" customFormat="1" ht="24" customHeight="1" x14ac:dyDescent="0.2">
      <c r="A12114" s="224" t="str">
        <f t="shared" si="3631"/>
        <v/>
      </c>
      <c r="B12114" s="222" t="str">
        <f t="shared" si="3634"/>
        <v/>
      </c>
      <c r="C12114" s="223"/>
      <c r="D12114" s="224" t="str">
        <f t="shared" si="3632"/>
        <v/>
      </c>
      <c r="E12114" s="225"/>
      <c r="F12114" s="226">
        <f t="shared" si="3633"/>
        <v>0</v>
      </c>
      <c r="G12114" s="286">
        <f t="shared" si="3635"/>
        <v>0</v>
      </c>
    </row>
    <row r="12115" spans="1:7" s="229" customFormat="1" ht="24" customHeight="1" x14ac:dyDescent="0.2">
      <c r="A12115" s="224" t="str">
        <f t="shared" si="3631"/>
        <v/>
      </c>
      <c r="B12115" s="222" t="str">
        <f t="shared" si="3634"/>
        <v/>
      </c>
      <c r="C12115" s="223"/>
      <c r="D12115" s="224" t="str">
        <f t="shared" si="3632"/>
        <v/>
      </c>
      <c r="E12115" s="225"/>
      <c r="F12115" s="226">
        <f t="shared" si="3633"/>
        <v>0</v>
      </c>
      <c r="G12115" s="286">
        <f t="shared" si="3635"/>
        <v>0</v>
      </c>
    </row>
    <row r="12116" spans="1:7" s="229" customFormat="1" ht="24" customHeight="1" x14ac:dyDescent="0.2">
      <c r="A12116" s="224" t="str">
        <f t="shared" si="3631"/>
        <v/>
      </c>
      <c r="B12116" s="222" t="str">
        <f t="shared" si="3634"/>
        <v/>
      </c>
      <c r="C12116" s="223"/>
      <c r="D12116" s="224" t="str">
        <f t="shared" si="3632"/>
        <v/>
      </c>
      <c r="E12116" s="225"/>
      <c r="F12116" s="226">
        <f t="shared" si="3633"/>
        <v>0</v>
      </c>
      <c r="G12116" s="286">
        <f t="shared" si="3635"/>
        <v>0</v>
      </c>
    </row>
    <row r="12117" spans="1:7" s="229" customFormat="1" ht="24" customHeight="1" x14ac:dyDescent="0.2">
      <c r="A12117" s="224" t="str">
        <f t="shared" si="3631"/>
        <v/>
      </c>
      <c r="B12117" s="222" t="str">
        <f t="shared" si="3634"/>
        <v/>
      </c>
      <c r="C12117" s="223"/>
      <c r="D12117" s="224" t="str">
        <f t="shared" si="3632"/>
        <v/>
      </c>
      <c r="E12117" s="225"/>
      <c r="F12117" s="226">
        <f t="shared" si="3633"/>
        <v>0</v>
      </c>
      <c r="G12117" s="286">
        <f t="shared" si="3635"/>
        <v>0</v>
      </c>
    </row>
    <row r="12118" spans="1:7" s="229" customFormat="1" ht="24" customHeight="1" x14ac:dyDescent="0.2">
      <c r="A12118" s="224" t="str">
        <f t="shared" si="3631"/>
        <v/>
      </c>
      <c r="B12118" s="222" t="str">
        <f t="shared" si="3634"/>
        <v/>
      </c>
      <c r="C12118" s="223"/>
      <c r="D12118" s="224" t="str">
        <f t="shared" si="3632"/>
        <v/>
      </c>
      <c r="E12118" s="225"/>
      <c r="F12118" s="226">
        <f t="shared" si="3633"/>
        <v>0</v>
      </c>
      <c r="G12118" s="286">
        <f t="shared" si="3635"/>
        <v>0</v>
      </c>
    </row>
    <row r="12119" spans="1:7" s="229" customFormat="1" ht="24" customHeight="1" x14ac:dyDescent="0.2">
      <c r="A12119" s="224" t="str">
        <f t="shared" si="3631"/>
        <v/>
      </c>
      <c r="B12119" s="222" t="str">
        <f t="shared" si="3634"/>
        <v/>
      </c>
      <c r="C12119" s="223"/>
      <c r="D12119" s="224" t="str">
        <f t="shared" si="3632"/>
        <v/>
      </c>
      <c r="E12119" s="225"/>
      <c r="F12119" s="226">
        <f t="shared" si="3633"/>
        <v>0</v>
      </c>
      <c r="G12119" s="286">
        <f t="shared" si="3635"/>
        <v>0</v>
      </c>
    </row>
    <row r="12120" spans="1:7" s="229" customFormat="1" ht="24" customHeight="1" x14ac:dyDescent="0.2">
      <c r="A12120" s="224" t="str">
        <f t="shared" si="3631"/>
        <v/>
      </c>
      <c r="B12120" s="222" t="str">
        <f t="shared" si="3634"/>
        <v/>
      </c>
      <c r="C12120" s="223"/>
      <c r="D12120" s="224" t="str">
        <f t="shared" si="3632"/>
        <v/>
      </c>
      <c r="E12120" s="225"/>
      <c r="F12120" s="226">
        <f t="shared" si="3633"/>
        <v>0</v>
      </c>
      <c r="G12120" s="286">
        <f t="shared" si="3635"/>
        <v>0</v>
      </c>
    </row>
    <row r="12121" spans="1:7" s="229" customFormat="1" ht="24" customHeight="1" x14ac:dyDescent="0.2">
      <c r="A12121" s="224" t="str">
        <f t="shared" si="3631"/>
        <v/>
      </c>
      <c r="B12121" s="222" t="str">
        <f t="shared" si="3634"/>
        <v/>
      </c>
      <c r="C12121" s="223"/>
      <c r="D12121" s="224" t="str">
        <f t="shared" si="3632"/>
        <v/>
      </c>
      <c r="E12121" s="225"/>
      <c r="F12121" s="226">
        <f t="shared" si="3633"/>
        <v>0</v>
      </c>
      <c r="G12121" s="286">
        <f t="shared" si="3635"/>
        <v>0</v>
      </c>
    </row>
    <row r="12122" spans="1:7" s="229" customFormat="1" ht="24" customHeight="1" x14ac:dyDescent="0.2">
      <c r="A12122" s="224" t="str">
        <f t="shared" si="3631"/>
        <v/>
      </c>
      <c r="B12122" s="222" t="str">
        <f t="shared" si="3634"/>
        <v/>
      </c>
      <c r="C12122" s="223"/>
      <c r="D12122" s="224" t="str">
        <f t="shared" si="3632"/>
        <v/>
      </c>
      <c r="E12122" s="225"/>
      <c r="F12122" s="226">
        <f t="shared" si="3633"/>
        <v>0</v>
      </c>
      <c r="G12122" s="286">
        <f t="shared" si="3635"/>
        <v>0</v>
      </c>
    </row>
    <row r="12123" spans="1:7" s="229" customFormat="1" ht="24" customHeight="1" x14ac:dyDescent="0.2">
      <c r="A12123" s="224" t="str">
        <f t="shared" si="3631"/>
        <v/>
      </c>
      <c r="B12123" s="222" t="str">
        <f t="shared" si="3634"/>
        <v/>
      </c>
      <c r="C12123" s="223"/>
      <c r="D12123" s="224" t="str">
        <f t="shared" si="3632"/>
        <v/>
      </c>
      <c r="E12123" s="225"/>
      <c r="F12123" s="226">
        <f t="shared" si="3633"/>
        <v>0</v>
      </c>
      <c r="G12123" s="286">
        <f t="shared" si="3635"/>
        <v>0</v>
      </c>
    </row>
    <row r="12124" spans="1:7" s="229" customFormat="1" ht="24" customHeight="1" x14ac:dyDescent="0.2">
      <c r="A12124" s="224" t="str">
        <f t="shared" si="3631"/>
        <v/>
      </c>
      <c r="B12124" s="222" t="str">
        <f t="shared" si="3634"/>
        <v/>
      </c>
      <c r="C12124" s="223"/>
      <c r="D12124" s="224" t="str">
        <f t="shared" si="3632"/>
        <v/>
      </c>
      <c r="E12124" s="225"/>
      <c r="F12124" s="226">
        <f t="shared" si="3633"/>
        <v>0</v>
      </c>
      <c r="G12124" s="286">
        <f t="shared" si="3635"/>
        <v>0</v>
      </c>
    </row>
    <row r="12125" spans="1:7" s="229" customFormat="1" ht="24" customHeight="1" x14ac:dyDescent="0.2">
      <c r="A12125" s="224" t="str">
        <f t="shared" si="3631"/>
        <v/>
      </c>
      <c r="B12125" s="222" t="str">
        <f t="shared" si="3634"/>
        <v/>
      </c>
      <c r="C12125" s="223"/>
      <c r="D12125" s="224" t="str">
        <f t="shared" si="3632"/>
        <v/>
      </c>
      <c r="E12125" s="225"/>
      <c r="F12125" s="227">
        <f t="shared" si="3633"/>
        <v>0</v>
      </c>
      <c r="G12125" s="286">
        <f t="shared" si="3635"/>
        <v>0</v>
      </c>
    </row>
    <row r="12126" spans="1:7" ht="24" customHeight="1" x14ac:dyDescent="0.2">
      <c r="A12126" s="287"/>
      <c r="D12126" s="97"/>
      <c r="E12126" s="98"/>
      <c r="F12126" s="273" t="s">
        <v>31</v>
      </c>
      <c r="G12126" s="288">
        <f>SUBTOTAL(9,G12112:G12125)</f>
        <v>0</v>
      </c>
    </row>
    <row r="12127" spans="1:7" ht="24" customHeight="1" x14ac:dyDescent="0.2">
      <c r="A12127" s="287"/>
      <c r="C12127" s="107" t="s">
        <v>605</v>
      </c>
      <c r="D12127" s="97"/>
      <c r="E12127" s="98"/>
      <c r="G12127" s="289"/>
    </row>
    <row r="12128" spans="1:7" s="229" customFormat="1" ht="24" customHeight="1" x14ac:dyDescent="0.2">
      <c r="A12128" s="224" t="str">
        <f t="shared" ref="A12128:A12135" si="3636">IFERROR(VLOOKUP(C12128,Tabla_Insumos,4,FALSE),"")</f>
        <v/>
      </c>
      <c r="B12128" s="222">
        <f t="shared" ref="B12128:B12135" si="3637">IFERROR(VLOOKUP(A12128,Tabla_Indices,5,FALSE),"")</f>
        <v>0</v>
      </c>
      <c r="C12128" s="223"/>
      <c r="D12128" s="224" t="str">
        <f t="shared" ref="D12128:D12135" si="3638">IFERROR(VLOOKUP(C12128,Tabla_Insumos,2,FALSE),"")</f>
        <v/>
      </c>
      <c r="E12128" s="225"/>
      <c r="F12128" s="228">
        <f t="shared" ref="F12128:F12135" si="3639">IFERROR(VLOOKUP(C12128,Tabla_Insumos,3,FALSE),0)</f>
        <v>0</v>
      </c>
      <c r="G12128" s="286">
        <f>ROUND(E12128*F12128,2)</f>
        <v>0</v>
      </c>
    </row>
    <row r="12129" spans="1:7" s="229" customFormat="1" ht="24" customHeight="1" x14ac:dyDescent="0.2">
      <c r="A12129" s="224" t="str">
        <f t="shared" si="3636"/>
        <v/>
      </c>
      <c r="B12129" s="222">
        <f t="shared" si="3637"/>
        <v>0</v>
      </c>
      <c r="C12129" s="223"/>
      <c r="D12129" s="224" t="str">
        <f t="shared" si="3638"/>
        <v/>
      </c>
      <c r="E12129" s="225"/>
      <c r="F12129" s="228">
        <f t="shared" si="3639"/>
        <v>0</v>
      </c>
      <c r="G12129" s="286">
        <f>ROUND(E12129*F12129,2)</f>
        <v>0</v>
      </c>
    </row>
    <row r="12130" spans="1:7" s="229" customFormat="1" ht="24" customHeight="1" x14ac:dyDescent="0.2">
      <c r="A12130" s="224" t="str">
        <f t="shared" si="3636"/>
        <v/>
      </c>
      <c r="B12130" s="222">
        <f t="shared" si="3637"/>
        <v>0</v>
      </c>
      <c r="C12130" s="223"/>
      <c r="D12130" s="224" t="str">
        <f t="shared" si="3638"/>
        <v/>
      </c>
      <c r="E12130" s="225"/>
      <c r="F12130" s="228">
        <f t="shared" si="3639"/>
        <v>0</v>
      </c>
      <c r="G12130" s="286">
        <f t="shared" ref="G12130:G12135" si="3640">ROUND(E12130*F12130,2)</f>
        <v>0</v>
      </c>
    </row>
    <row r="12131" spans="1:7" s="229" customFormat="1" ht="24" customHeight="1" x14ac:dyDescent="0.2">
      <c r="A12131" s="224" t="str">
        <f t="shared" si="3636"/>
        <v/>
      </c>
      <c r="B12131" s="222">
        <f t="shared" si="3637"/>
        <v>0</v>
      </c>
      <c r="C12131" s="223"/>
      <c r="D12131" s="224" t="str">
        <f t="shared" si="3638"/>
        <v/>
      </c>
      <c r="E12131" s="225"/>
      <c r="F12131" s="228">
        <f t="shared" si="3639"/>
        <v>0</v>
      </c>
      <c r="G12131" s="286">
        <f t="shared" si="3640"/>
        <v>0</v>
      </c>
    </row>
    <row r="12132" spans="1:7" s="229" customFormat="1" ht="24" customHeight="1" x14ac:dyDescent="0.2">
      <c r="A12132" s="224" t="str">
        <f t="shared" si="3636"/>
        <v/>
      </c>
      <c r="B12132" s="222">
        <f t="shared" si="3637"/>
        <v>0</v>
      </c>
      <c r="C12132" s="223"/>
      <c r="D12132" s="224" t="str">
        <f t="shared" si="3638"/>
        <v/>
      </c>
      <c r="E12132" s="225"/>
      <c r="F12132" s="226">
        <f t="shared" si="3639"/>
        <v>0</v>
      </c>
      <c r="G12132" s="286">
        <f t="shared" si="3640"/>
        <v>0</v>
      </c>
    </row>
    <row r="12133" spans="1:7" s="229" customFormat="1" ht="24" customHeight="1" x14ac:dyDescent="0.2">
      <c r="A12133" s="224" t="str">
        <f t="shared" si="3636"/>
        <v/>
      </c>
      <c r="B12133" s="222">
        <f t="shared" si="3637"/>
        <v>0</v>
      </c>
      <c r="C12133" s="223"/>
      <c r="D12133" s="224" t="str">
        <f t="shared" si="3638"/>
        <v/>
      </c>
      <c r="E12133" s="225"/>
      <c r="F12133" s="226">
        <f t="shared" si="3639"/>
        <v>0</v>
      </c>
      <c r="G12133" s="286">
        <f t="shared" si="3640"/>
        <v>0</v>
      </c>
    </row>
    <row r="12134" spans="1:7" s="229" customFormat="1" ht="24" customHeight="1" x14ac:dyDescent="0.2">
      <c r="A12134" s="224" t="str">
        <f t="shared" si="3636"/>
        <v/>
      </c>
      <c r="B12134" s="222">
        <f t="shared" si="3637"/>
        <v>0</v>
      </c>
      <c r="C12134" s="223"/>
      <c r="D12134" s="224" t="str">
        <f t="shared" si="3638"/>
        <v/>
      </c>
      <c r="E12134" s="225"/>
      <c r="F12134" s="226">
        <f t="shared" si="3639"/>
        <v>0</v>
      </c>
      <c r="G12134" s="286">
        <f t="shared" si="3640"/>
        <v>0</v>
      </c>
    </row>
    <row r="12135" spans="1:7" s="229" customFormat="1" ht="24" customHeight="1" x14ac:dyDescent="0.2">
      <c r="A12135" s="224" t="str">
        <f t="shared" si="3636"/>
        <v/>
      </c>
      <c r="B12135" s="222">
        <f t="shared" si="3637"/>
        <v>0</v>
      </c>
      <c r="C12135" s="223"/>
      <c r="D12135" s="224" t="str">
        <f t="shared" si="3638"/>
        <v/>
      </c>
      <c r="E12135" s="225"/>
      <c r="F12135" s="226">
        <f t="shared" si="3639"/>
        <v>0</v>
      </c>
      <c r="G12135" s="286">
        <f t="shared" si="3640"/>
        <v>0</v>
      </c>
    </row>
    <row r="12136" spans="1:7" ht="24" customHeight="1" x14ac:dyDescent="0.2">
      <c r="A12136" s="287"/>
      <c r="D12136" s="97"/>
      <c r="E12136" s="98"/>
      <c r="F12136" s="273" t="s">
        <v>32</v>
      </c>
      <c r="G12136" s="288">
        <f>SUBTOTAL(9,G12128:G12135)</f>
        <v>0</v>
      </c>
    </row>
    <row r="12137" spans="1:7" ht="24" customHeight="1" x14ac:dyDescent="0.2">
      <c r="A12137" s="287"/>
      <c r="C12137" s="107" t="s">
        <v>606</v>
      </c>
      <c r="D12137" s="97"/>
      <c r="E12137" s="98"/>
      <c r="G12137" s="289"/>
    </row>
    <row r="12138" spans="1:7" s="229" customFormat="1" ht="24" customHeight="1" x14ac:dyDescent="0.2">
      <c r="A12138" s="224" t="str">
        <f t="shared" ref="A12138:A12146" si="3641">IFERROR(VLOOKUP(C12138,Tabla_Insumos,4,FALSE),"")</f>
        <v/>
      </c>
      <c r="B12138" s="222" t="str">
        <f t="shared" ref="B12138:B12146" si="3642">IFERROR(VLOOKUP(C12138,Tabla_Insumos,5,FALSE),"")</f>
        <v/>
      </c>
      <c r="C12138" s="223"/>
      <c r="D12138" s="224" t="str">
        <f t="shared" ref="D12138:D12146" si="3643">IFERROR(VLOOKUP(C12138,Tabla_Insumos,2,FALSE),"")</f>
        <v/>
      </c>
      <c r="E12138" s="225"/>
      <c r="F12138" s="226">
        <f t="shared" ref="F12138:F12146" si="3644">IFERROR(VLOOKUP(C12138,Tabla_Insumos,3,FALSE),0)</f>
        <v>0</v>
      </c>
      <c r="G12138" s="286">
        <f t="shared" ref="G12138:G12146" si="3645">ROUND(E12138*F12138,2)</f>
        <v>0</v>
      </c>
    </row>
    <row r="12139" spans="1:7" s="229" customFormat="1" ht="24" customHeight="1" x14ac:dyDescent="0.2">
      <c r="A12139" s="224" t="str">
        <f t="shared" si="3641"/>
        <v/>
      </c>
      <c r="B12139" s="222" t="str">
        <f t="shared" si="3642"/>
        <v/>
      </c>
      <c r="C12139" s="223"/>
      <c r="D12139" s="224" t="str">
        <f t="shared" si="3643"/>
        <v/>
      </c>
      <c r="E12139" s="225"/>
      <c r="F12139" s="226">
        <f t="shared" si="3644"/>
        <v>0</v>
      </c>
      <c r="G12139" s="286">
        <f t="shared" si="3645"/>
        <v>0</v>
      </c>
    </row>
    <row r="12140" spans="1:7" s="229" customFormat="1" ht="24" customHeight="1" x14ac:dyDescent="0.2">
      <c r="A12140" s="224" t="str">
        <f t="shared" si="3641"/>
        <v/>
      </c>
      <c r="B12140" s="222" t="str">
        <f t="shared" si="3642"/>
        <v/>
      </c>
      <c r="C12140" s="223"/>
      <c r="D12140" s="224" t="str">
        <f t="shared" si="3643"/>
        <v/>
      </c>
      <c r="E12140" s="225"/>
      <c r="F12140" s="226">
        <f t="shared" si="3644"/>
        <v>0</v>
      </c>
      <c r="G12140" s="286">
        <f t="shared" si="3645"/>
        <v>0</v>
      </c>
    </row>
    <row r="12141" spans="1:7" s="229" customFormat="1" ht="24" customHeight="1" x14ac:dyDescent="0.2">
      <c r="A12141" s="224" t="str">
        <f t="shared" si="3641"/>
        <v/>
      </c>
      <c r="B12141" s="222" t="str">
        <f t="shared" si="3642"/>
        <v/>
      </c>
      <c r="C12141" s="223"/>
      <c r="D12141" s="224" t="str">
        <f t="shared" si="3643"/>
        <v/>
      </c>
      <c r="E12141" s="225"/>
      <c r="F12141" s="226">
        <f t="shared" si="3644"/>
        <v>0</v>
      </c>
      <c r="G12141" s="286">
        <f t="shared" si="3645"/>
        <v>0</v>
      </c>
    </row>
    <row r="12142" spans="1:7" s="229" customFormat="1" ht="24" customHeight="1" x14ac:dyDescent="0.2">
      <c r="A12142" s="224" t="str">
        <f t="shared" si="3641"/>
        <v/>
      </c>
      <c r="B12142" s="222" t="str">
        <f t="shared" si="3642"/>
        <v/>
      </c>
      <c r="C12142" s="223"/>
      <c r="D12142" s="224" t="str">
        <f t="shared" si="3643"/>
        <v/>
      </c>
      <c r="E12142" s="225"/>
      <c r="F12142" s="226">
        <f t="shared" si="3644"/>
        <v>0</v>
      </c>
      <c r="G12142" s="286">
        <f t="shared" si="3645"/>
        <v>0</v>
      </c>
    </row>
    <row r="12143" spans="1:7" s="229" customFormat="1" ht="24" customHeight="1" x14ac:dyDescent="0.2">
      <c r="A12143" s="224" t="str">
        <f t="shared" si="3641"/>
        <v/>
      </c>
      <c r="B12143" s="222" t="str">
        <f t="shared" si="3642"/>
        <v/>
      </c>
      <c r="C12143" s="223"/>
      <c r="D12143" s="224" t="str">
        <f t="shared" si="3643"/>
        <v/>
      </c>
      <c r="E12143" s="225"/>
      <c r="F12143" s="226">
        <f t="shared" si="3644"/>
        <v>0</v>
      </c>
      <c r="G12143" s="286">
        <f t="shared" si="3645"/>
        <v>0</v>
      </c>
    </row>
    <row r="12144" spans="1:7" s="229" customFormat="1" ht="24" customHeight="1" x14ac:dyDescent="0.2">
      <c r="A12144" s="224" t="str">
        <f t="shared" si="3641"/>
        <v/>
      </c>
      <c r="B12144" s="222" t="str">
        <f t="shared" si="3642"/>
        <v/>
      </c>
      <c r="C12144" s="223"/>
      <c r="D12144" s="224" t="str">
        <f t="shared" si="3643"/>
        <v/>
      </c>
      <c r="E12144" s="225"/>
      <c r="F12144" s="226">
        <f t="shared" si="3644"/>
        <v>0</v>
      </c>
      <c r="G12144" s="286">
        <f t="shared" si="3645"/>
        <v>0</v>
      </c>
    </row>
    <row r="12145" spans="1:123" s="229" customFormat="1" ht="24" customHeight="1" x14ac:dyDescent="0.2">
      <c r="A12145" s="224" t="str">
        <f t="shared" si="3641"/>
        <v/>
      </c>
      <c r="B12145" s="222" t="str">
        <f t="shared" si="3642"/>
        <v/>
      </c>
      <c r="C12145" s="223"/>
      <c r="D12145" s="224" t="str">
        <f t="shared" si="3643"/>
        <v/>
      </c>
      <c r="E12145" s="225"/>
      <c r="F12145" s="226">
        <f t="shared" si="3644"/>
        <v>0</v>
      </c>
      <c r="G12145" s="286">
        <f t="shared" si="3645"/>
        <v>0</v>
      </c>
    </row>
    <row r="12146" spans="1:123" s="229" customFormat="1" ht="24" customHeight="1" x14ac:dyDescent="0.2">
      <c r="A12146" s="224" t="str">
        <f t="shared" si="3641"/>
        <v/>
      </c>
      <c r="B12146" s="222" t="str">
        <f t="shared" si="3642"/>
        <v/>
      </c>
      <c r="C12146" s="223"/>
      <c r="D12146" s="224" t="str">
        <f t="shared" si="3643"/>
        <v/>
      </c>
      <c r="E12146" s="225"/>
      <c r="F12146" s="226">
        <f t="shared" si="3644"/>
        <v>0</v>
      </c>
      <c r="G12146" s="286">
        <f t="shared" si="3645"/>
        <v>0</v>
      </c>
    </row>
    <row r="12147" spans="1:123" ht="24" customHeight="1" x14ac:dyDescent="0.2">
      <c r="A12147" s="290"/>
      <c r="B12147" s="97"/>
      <c r="D12147" s="97"/>
      <c r="E12147" s="98"/>
      <c r="F12147" s="273" t="s">
        <v>33</v>
      </c>
      <c r="G12147" s="288">
        <f>SUBTOTAL(9,G12138:G12146)</f>
        <v>0</v>
      </c>
    </row>
    <row r="12148" spans="1:123" ht="24" customHeight="1" x14ac:dyDescent="0.2">
      <c r="A12148" s="291"/>
      <c r="B12148" s="97"/>
      <c r="D12148" s="97"/>
      <c r="E12148" s="98"/>
      <c r="G12148" s="289"/>
    </row>
    <row r="12149" spans="1:123" ht="24" customHeight="1" x14ac:dyDescent="0.2">
      <c r="A12149" s="292" t="str">
        <f>B12107</f>
        <v/>
      </c>
      <c r="B12149" s="293" t="str">
        <f>C12107</f>
        <v/>
      </c>
      <c r="C12149" s="104"/>
      <c r="D12149" s="104" t="s">
        <v>34</v>
      </c>
      <c r="E12149" s="105"/>
      <c r="F12149" s="295" t="s">
        <v>35</v>
      </c>
      <c r="G12149" s="294">
        <f>SUBTOTAL(9,G12112:G12148)</f>
        <v>0</v>
      </c>
    </row>
    <row r="12151" spans="1:123" ht="24" customHeight="1" x14ac:dyDescent="0.2">
      <c r="A12151" s="274" t="s">
        <v>37</v>
      </c>
      <c r="B12151" s="275"/>
      <c r="C12151" s="275"/>
      <c r="D12151" s="275"/>
      <c r="E12151" s="275"/>
      <c r="F12151" s="275"/>
      <c r="G12151" s="276"/>
    </row>
    <row r="12152" spans="1:123" ht="24" customHeight="1" x14ac:dyDescent="0.2">
      <c r="A12152" s="277" t="s">
        <v>602</v>
      </c>
      <c r="B12152" s="93" t="str">
        <f>Comitente</f>
        <v>DIRECCION PROVINCIAL DE ESPACIOS VERDES</v>
      </c>
      <c r="C12152" s="89"/>
      <c r="D12152" s="94"/>
      <c r="E12152" s="94"/>
      <c r="F12152" s="95"/>
      <c r="G12152" s="278"/>
    </row>
    <row r="12153" spans="1:123" ht="24" customHeight="1" x14ac:dyDescent="0.2">
      <c r="A12153" s="277" t="s">
        <v>603</v>
      </c>
      <c r="B12153" s="93">
        <f>Contratista</f>
        <v>0</v>
      </c>
      <c r="C12153" s="90"/>
      <c r="D12153" s="90"/>
      <c r="E12153" s="90"/>
      <c r="F12153" s="96"/>
      <c r="G12153" s="279"/>
    </row>
    <row r="12154" spans="1:123" ht="24" customHeight="1" x14ac:dyDescent="0.2">
      <c r="A12154" s="277" t="s">
        <v>24</v>
      </c>
      <c r="B12154" s="93" t="str">
        <f>Obra</f>
        <v>EXTRACCION DE MANGRULLO EXISTENTE, PROVISION DE NUEVO MANGRULLO Y REFUNCIONALIZACION DE JUEGOS DE NIÑOS EN PARQUE DE MAYO</v>
      </c>
      <c r="C12154" s="90"/>
      <c r="D12154" s="90"/>
      <c r="E12154" s="90"/>
      <c r="F12154" s="96" t="s">
        <v>38</v>
      </c>
      <c r="G12154" s="280">
        <f>Fecha_Base</f>
        <v>44865</v>
      </c>
    </row>
    <row r="12155" spans="1:123" ht="24" customHeight="1" x14ac:dyDescent="0.2">
      <c r="A12155" s="281" t="s">
        <v>601</v>
      </c>
      <c r="B12155" s="91" t="str">
        <f>Ubicación</f>
        <v>CAPITAL</v>
      </c>
      <c r="C12155" s="91"/>
      <c r="D12155" s="97"/>
      <c r="E12155" s="98"/>
      <c r="G12155" s="282"/>
    </row>
    <row r="12156" spans="1:123" ht="24" customHeight="1" x14ac:dyDescent="0.2">
      <c r="A12156" s="281" t="s">
        <v>39</v>
      </c>
      <c r="B12156" s="100" t="str">
        <f>IFERROR(VALUE(LEFT(B12157,FIND(".",B12157)-1)),"")</f>
        <v/>
      </c>
      <c r="C12156" s="92" t="str">
        <f>IFERROR(VLOOKUP(B12156,Tabla_CyP,2,FALSE),"")</f>
        <v/>
      </c>
      <c r="E12156" s="98"/>
      <c r="G12156" s="282"/>
    </row>
    <row r="12157" spans="1:123" ht="24" customHeight="1" x14ac:dyDescent="0.2">
      <c r="A12157" s="281" t="s">
        <v>25</v>
      </c>
      <c r="B12157" s="101" t="str">
        <f>IFERROR(VLOOKUP(COUNTIF($A$1:A12157,"ANALISIS DE PRECIOS"),Tabla_NumeroItem,2,FALSE),"")</f>
        <v/>
      </c>
      <c r="C12157" s="92" t="str">
        <f>IFERROR(VLOOKUP(B12157,Tabla_CyP,2,FALSE),"")</f>
        <v/>
      </c>
      <c r="D12157" s="97"/>
      <c r="E12157" s="98"/>
      <c r="F12157" s="96" t="s">
        <v>26</v>
      </c>
      <c r="G12157" s="283" t="str">
        <f>IFERROR(VLOOKUP(B12157,Tabla_CyP,4,FALSE),"")</f>
        <v/>
      </c>
    </row>
    <row r="12158" spans="1:123" ht="24" customHeight="1" x14ac:dyDescent="0.2">
      <c r="A12158" s="281"/>
      <c r="B12158" s="91"/>
      <c r="D12158" s="97"/>
      <c r="E12158" s="98"/>
      <c r="G12158" s="282"/>
    </row>
    <row r="12159" spans="1:123" ht="24" customHeight="1" x14ac:dyDescent="0.2">
      <c r="A12159" s="334" t="s">
        <v>507</v>
      </c>
      <c r="B12159" s="335"/>
      <c r="C12159" s="336" t="s">
        <v>0</v>
      </c>
      <c r="D12159" s="336" t="s">
        <v>27</v>
      </c>
      <c r="E12159" s="338" t="s">
        <v>28</v>
      </c>
      <c r="F12159" s="340" t="s">
        <v>29</v>
      </c>
      <c r="G12159" s="340" t="s">
        <v>30</v>
      </c>
    </row>
    <row r="12160" spans="1:123" s="97" customFormat="1" ht="24" customHeight="1" x14ac:dyDescent="0.2">
      <c r="A12160" s="102" t="s">
        <v>508</v>
      </c>
      <c r="B12160" s="102" t="s">
        <v>509</v>
      </c>
      <c r="C12160" s="337"/>
      <c r="D12160" s="337"/>
      <c r="E12160" s="339"/>
      <c r="F12160" s="341"/>
      <c r="G12160" s="341"/>
      <c r="H12160" s="230"/>
      <c r="I12160" s="230"/>
      <c r="J12160" s="230"/>
      <c r="K12160" s="230"/>
      <c r="L12160" s="230"/>
      <c r="M12160" s="230"/>
      <c r="N12160" s="230"/>
      <c r="O12160" s="230"/>
      <c r="P12160" s="230"/>
      <c r="Q12160" s="230"/>
      <c r="R12160" s="230"/>
      <c r="S12160" s="230"/>
      <c r="T12160" s="230"/>
      <c r="U12160" s="230"/>
      <c r="V12160" s="230"/>
      <c r="W12160" s="230"/>
      <c r="X12160" s="230"/>
      <c r="Y12160" s="230"/>
      <c r="Z12160" s="230"/>
      <c r="AA12160" s="230"/>
      <c r="AB12160" s="230"/>
      <c r="AC12160" s="230"/>
      <c r="AD12160" s="230"/>
      <c r="AE12160" s="230"/>
      <c r="AF12160" s="230"/>
      <c r="AG12160" s="230"/>
      <c r="AH12160" s="230"/>
      <c r="AI12160" s="230"/>
      <c r="AJ12160" s="230"/>
      <c r="AK12160" s="230"/>
      <c r="AL12160" s="230"/>
      <c r="AM12160" s="230"/>
      <c r="AN12160" s="230"/>
      <c r="AO12160" s="230"/>
      <c r="AP12160" s="230"/>
      <c r="AQ12160" s="230"/>
      <c r="AR12160" s="230"/>
      <c r="AS12160" s="230"/>
      <c r="AT12160" s="230"/>
      <c r="AU12160" s="230"/>
      <c r="AV12160" s="230"/>
      <c r="AW12160" s="230"/>
      <c r="AX12160" s="230"/>
      <c r="AY12160" s="230"/>
      <c r="AZ12160" s="230"/>
      <c r="BA12160" s="230"/>
      <c r="BB12160" s="230"/>
      <c r="BC12160" s="230"/>
      <c r="BD12160" s="230"/>
      <c r="BE12160" s="230"/>
      <c r="BF12160" s="230"/>
      <c r="BG12160" s="230"/>
      <c r="BH12160" s="230"/>
      <c r="BI12160" s="230"/>
      <c r="BJ12160" s="230"/>
      <c r="BK12160" s="230"/>
      <c r="BL12160" s="230"/>
      <c r="BM12160" s="230"/>
      <c r="BN12160" s="230"/>
      <c r="BO12160" s="230"/>
      <c r="BP12160" s="230"/>
      <c r="BQ12160" s="230"/>
      <c r="BR12160" s="230"/>
      <c r="BS12160" s="230"/>
      <c r="BT12160" s="230"/>
      <c r="BU12160" s="230"/>
      <c r="BV12160" s="230"/>
      <c r="BW12160" s="230"/>
      <c r="BX12160" s="230"/>
      <c r="BY12160" s="230"/>
      <c r="BZ12160" s="230"/>
      <c r="CA12160" s="230"/>
      <c r="CB12160" s="230"/>
      <c r="CC12160" s="230"/>
      <c r="CD12160" s="230"/>
      <c r="CE12160" s="230"/>
      <c r="CF12160" s="230"/>
      <c r="CG12160" s="230"/>
      <c r="CH12160" s="230"/>
      <c r="CI12160" s="230"/>
      <c r="CJ12160" s="230"/>
      <c r="CK12160" s="230"/>
      <c r="CL12160" s="230"/>
      <c r="CM12160" s="230"/>
      <c r="CN12160" s="230"/>
      <c r="CO12160" s="230"/>
      <c r="CP12160" s="230"/>
      <c r="CQ12160" s="230"/>
      <c r="CR12160" s="230"/>
      <c r="CS12160" s="230"/>
      <c r="CT12160" s="230"/>
      <c r="CU12160" s="230"/>
      <c r="CV12160" s="230"/>
      <c r="CW12160" s="230"/>
      <c r="CX12160" s="230"/>
      <c r="CY12160" s="230"/>
      <c r="CZ12160" s="230"/>
      <c r="DA12160" s="230"/>
      <c r="DB12160" s="230"/>
      <c r="DC12160" s="230"/>
      <c r="DD12160" s="230"/>
      <c r="DE12160" s="230"/>
      <c r="DF12160" s="230"/>
      <c r="DG12160" s="230"/>
      <c r="DH12160" s="230"/>
      <c r="DI12160" s="230"/>
      <c r="DJ12160" s="230"/>
      <c r="DK12160" s="230"/>
      <c r="DL12160" s="230"/>
      <c r="DM12160" s="230"/>
      <c r="DN12160" s="230"/>
      <c r="DO12160" s="230"/>
      <c r="DP12160" s="230"/>
      <c r="DQ12160" s="230"/>
      <c r="DR12160" s="230"/>
      <c r="DS12160" s="230"/>
    </row>
    <row r="12161" spans="1:7" ht="24" customHeight="1" x14ac:dyDescent="0.2">
      <c r="A12161" s="284"/>
      <c r="B12161" s="103"/>
      <c r="C12161" s="143" t="s">
        <v>604</v>
      </c>
      <c r="D12161" s="104"/>
      <c r="E12161" s="105"/>
      <c r="F12161" s="106"/>
      <c r="G12161" s="285"/>
    </row>
    <row r="12162" spans="1:7" s="229" customFormat="1" ht="24" customHeight="1" x14ac:dyDescent="0.2">
      <c r="A12162" s="224" t="str">
        <f t="shared" ref="A12162:A12175" si="3646">IFERROR(VLOOKUP(C12162,Tabla_Insumos,4,FALSE),"")</f>
        <v/>
      </c>
      <c r="B12162" s="222" t="str">
        <f>IFERROR(VLOOKUP(C12162,Tabla_Insumos,5,FALSE),"")</f>
        <v/>
      </c>
      <c r="C12162" s="223"/>
      <c r="D12162" s="224" t="str">
        <f t="shared" ref="D12162:D12175" si="3647">IFERROR(VLOOKUP(C12162,Tabla_Insumos,2,FALSE),"")</f>
        <v/>
      </c>
      <c r="E12162" s="225"/>
      <c r="F12162" s="226">
        <f t="shared" ref="F12162:F12175" si="3648">IFERROR(VLOOKUP(C12162,Tabla_Insumos,3,FALSE),0)</f>
        <v>0</v>
      </c>
      <c r="G12162" s="286">
        <f>ROUND(E12162*F12162,2)</f>
        <v>0</v>
      </c>
    </row>
    <row r="12163" spans="1:7" s="229" customFormat="1" ht="24" customHeight="1" x14ac:dyDescent="0.2">
      <c r="A12163" s="224" t="str">
        <f t="shared" si="3646"/>
        <v/>
      </c>
      <c r="B12163" s="222" t="str">
        <f t="shared" ref="B12163:B12175" si="3649">IFERROR(VLOOKUP(C12163,Tabla_Insumos,5,FALSE),"")</f>
        <v/>
      </c>
      <c r="C12163" s="223"/>
      <c r="D12163" s="224" t="str">
        <f t="shared" si="3647"/>
        <v/>
      </c>
      <c r="E12163" s="225"/>
      <c r="F12163" s="226">
        <f t="shared" si="3648"/>
        <v>0</v>
      </c>
      <c r="G12163" s="286">
        <f t="shared" ref="G12163:G12175" si="3650">ROUND(E12163*F12163,2)</f>
        <v>0</v>
      </c>
    </row>
    <row r="12164" spans="1:7" s="229" customFormat="1" ht="24" customHeight="1" x14ac:dyDescent="0.2">
      <c r="A12164" s="224" t="str">
        <f t="shared" si="3646"/>
        <v/>
      </c>
      <c r="B12164" s="222" t="str">
        <f t="shared" si="3649"/>
        <v/>
      </c>
      <c r="C12164" s="223"/>
      <c r="D12164" s="224" t="str">
        <f t="shared" si="3647"/>
        <v/>
      </c>
      <c r="E12164" s="225"/>
      <c r="F12164" s="226">
        <f t="shared" si="3648"/>
        <v>0</v>
      </c>
      <c r="G12164" s="286">
        <f t="shared" si="3650"/>
        <v>0</v>
      </c>
    </row>
    <row r="12165" spans="1:7" s="229" customFormat="1" ht="24" customHeight="1" x14ac:dyDescent="0.2">
      <c r="A12165" s="224" t="str">
        <f t="shared" si="3646"/>
        <v/>
      </c>
      <c r="B12165" s="222" t="str">
        <f t="shared" si="3649"/>
        <v/>
      </c>
      <c r="C12165" s="223"/>
      <c r="D12165" s="224" t="str">
        <f t="shared" si="3647"/>
        <v/>
      </c>
      <c r="E12165" s="225"/>
      <c r="F12165" s="226">
        <f t="shared" si="3648"/>
        <v>0</v>
      </c>
      <c r="G12165" s="286">
        <f t="shared" si="3650"/>
        <v>0</v>
      </c>
    </row>
    <row r="12166" spans="1:7" s="229" customFormat="1" ht="24" customHeight="1" x14ac:dyDescent="0.2">
      <c r="A12166" s="224" t="str">
        <f t="shared" si="3646"/>
        <v/>
      </c>
      <c r="B12166" s="222" t="str">
        <f t="shared" si="3649"/>
        <v/>
      </c>
      <c r="C12166" s="223"/>
      <c r="D12166" s="224" t="str">
        <f t="shared" si="3647"/>
        <v/>
      </c>
      <c r="E12166" s="225"/>
      <c r="F12166" s="226">
        <f t="shared" si="3648"/>
        <v>0</v>
      </c>
      <c r="G12166" s="286">
        <f t="shared" si="3650"/>
        <v>0</v>
      </c>
    </row>
    <row r="12167" spans="1:7" s="229" customFormat="1" ht="24" customHeight="1" x14ac:dyDescent="0.2">
      <c r="A12167" s="224" t="str">
        <f t="shared" si="3646"/>
        <v/>
      </c>
      <c r="B12167" s="222" t="str">
        <f t="shared" si="3649"/>
        <v/>
      </c>
      <c r="C12167" s="223"/>
      <c r="D12167" s="224" t="str">
        <f t="shared" si="3647"/>
        <v/>
      </c>
      <c r="E12167" s="225"/>
      <c r="F12167" s="226">
        <f t="shared" si="3648"/>
        <v>0</v>
      </c>
      <c r="G12167" s="286">
        <f t="shared" si="3650"/>
        <v>0</v>
      </c>
    </row>
    <row r="12168" spans="1:7" s="229" customFormat="1" ht="24" customHeight="1" x14ac:dyDescent="0.2">
      <c r="A12168" s="224" t="str">
        <f t="shared" si="3646"/>
        <v/>
      </c>
      <c r="B12168" s="222" t="str">
        <f t="shared" si="3649"/>
        <v/>
      </c>
      <c r="C12168" s="223"/>
      <c r="D12168" s="224" t="str">
        <f t="shared" si="3647"/>
        <v/>
      </c>
      <c r="E12168" s="225"/>
      <c r="F12168" s="226">
        <f t="shared" si="3648"/>
        <v>0</v>
      </c>
      <c r="G12168" s="286">
        <f t="shared" si="3650"/>
        <v>0</v>
      </c>
    </row>
    <row r="12169" spans="1:7" s="229" customFormat="1" ht="24" customHeight="1" x14ac:dyDescent="0.2">
      <c r="A12169" s="224" t="str">
        <f t="shared" si="3646"/>
        <v/>
      </c>
      <c r="B12169" s="222" t="str">
        <f t="shared" si="3649"/>
        <v/>
      </c>
      <c r="C12169" s="223"/>
      <c r="D12169" s="224" t="str">
        <f t="shared" si="3647"/>
        <v/>
      </c>
      <c r="E12169" s="225"/>
      <c r="F12169" s="226">
        <f t="shared" si="3648"/>
        <v>0</v>
      </c>
      <c r="G12169" s="286">
        <f t="shared" si="3650"/>
        <v>0</v>
      </c>
    </row>
    <row r="12170" spans="1:7" s="229" customFormat="1" ht="24" customHeight="1" x14ac:dyDescent="0.2">
      <c r="A12170" s="224" t="str">
        <f t="shared" si="3646"/>
        <v/>
      </c>
      <c r="B12170" s="222" t="str">
        <f t="shared" si="3649"/>
        <v/>
      </c>
      <c r="C12170" s="223"/>
      <c r="D12170" s="224" t="str">
        <f t="shared" si="3647"/>
        <v/>
      </c>
      <c r="E12170" s="225"/>
      <c r="F12170" s="226">
        <f t="shared" si="3648"/>
        <v>0</v>
      </c>
      <c r="G12170" s="286">
        <f t="shared" si="3650"/>
        <v>0</v>
      </c>
    </row>
    <row r="12171" spans="1:7" s="229" customFormat="1" ht="24" customHeight="1" x14ac:dyDescent="0.2">
      <c r="A12171" s="224" t="str">
        <f t="shared" si="3646"/>
        <v/>
      </c>
      <c r="B12171" s="222" t="str">
        <f t="shared" si="3649"/>
        <v/>
      </c>
      <c r="C12171" s="223"/>
      <c r="D12171" s="224" t="str">
        <f t="shared" si="3647"/>
        <v/>
      </c>
      <c r="E12171" s="225"/>
      <c r="F12171" s="226">
        <f t="shared" si="3648"/>
        <v>0</v>
      </c>
      <c r="G12171" s="286">
        <f t="shared" si="3650"/>
        <v>0</v>
      </c>
    </row>
    <row r="12172" spans="1:7" s="229" customFormat="1" ht="24" customHeight="1" x14ac:dyDescent="0.2">
      <c r="A12172" s="224" t="str">
        <f t="shared" si="3646"/>
        <v/>
      </c>
      <c r="B12172" s="222" t="str">
        <f t="shared" si="3649"/>
        <v/>
      </c>
      <c r="C12172" s="223"/>
      <c r="D12172" s="224" t="str">
        <f t="shared" si="3647"/>
        <v/>
      </c>
      <c r="E12172" s="225"/>
      <c r="F12172" s="226">
        <f t="shared" si="3648"/>
        <v>0</v>
      </c>
      <c r="G12172" s="286">
        <f t="shared" si="3650"/>
        <v>0</v>
      </c>
    </row>
    <row r="12173" spans="1:7" s="229" customFormat="1" ht="24" customHeight="1" x14ac:dyDescent="0.2">
      <c r="A12173" s="224" t="str">
        <f t="shared" si="3646"/>
        <v/>
      </c>
      <c r="B12173" s="222" t="str">
        <f t="shared" si="3649"/>
        <v/>
      </c>
      <c r="C12173" s="223"/>
      <c r="D12173" s="224" t="str">
        <f t="shared" si="3647"/>
        <v/>
      </c>
      <c r="E12173" s="225"/>
      <c r="F12173" s="226">
        <f t="shared" si="3648"/>
        <v>0</v>
      </c>
      <c r="G12173" s="286">
        <f t="shared" si="3650"/>
        <v>0</v>
      </c>
    </row>
    <row r="12174" spans="1:7" s="229" customFormat="1" ht="24" customHeight="1" x14ac:dyDescent="0.2">
      <c r="A12174" s="224" t="str">
        <f t="shared" si="3646"/>
        <v/>
      </c>
      <c r="B12174" s="222" t="str">
        <f t="shared" si="3649"/>
        <v/>
      </c>
      <c r="C12174" s="223"/>
      <c r="D12174" s="224" t="str">
        <f t="shared" si="3647"/>
        <v/>
      </c>
      <c r="E12174" s="225"/>
      <c r="F12174" s="226">
        <f t="shared" si="3648"/>
        <v>0</v>
      </c>
      <c r="G12174" s="286">
        <f t="shared" si="3650"/>
        <v>0</v>
      </c>
    </row>
    <row r="12175" spans="1:7" s="229" customFormat="1" ht="24" customHeight="1" x14ac:dyDescent="0.2">
      <c r="A12175" s="224" t="str">
        <f t="shared" si="3646"/>
        <v/>
      </c>
      <c r="B12175" s="222" t="str">
        <f t="shared" si="3649"/>
        <v/>
      </c>
      <c r="C12175" s="223"/>
      <c r="D12175" s="224" t="str">
        <f t="shared" si="3647"/>
        <v/>
      </c>
      <c r="E12175" s="225"/>
      <c r="F12175" s="227">
        <f t="shared" si="3648"/>
        <v>0</v>
      </c>
      <c r="G12175" s="286">
        <f t="shared" si="3650"/>
        <v>0</v>
      </c>
    </row>
    <row r="12176" spans="1:7" ht="24" customHeight="1" x14ac:dyDescent="0.2">
      <c r="A12176" s="287"/>
      <c r="D12176" s="97"/>
      <c r="E12176" s="98"/>
      <c r="F12176" s="273" t="s">
        <v>31</v>
      </c>
      <c r="G12176" s="288">
        <f>SUBTOTAL(9,G12162:G12175)</f>
        <v>0</v>
      </c>
    </row>
    <row r="12177" spans="1:7" ht="24" customHeight="1" x14ac:dyDescent="0.2">
      <c r="A12177" s="287"/>
      <c r="C12177" s="107" t="s">
        <v>605</v>
      </c>
      <c r="D12177" s="97"/>
      <c r="E12177" s="98"/>
      <c r="G12177" s="289"/>
    </row>
    <row r="12178" spans="1:7" s="229" customFormat="1" ht="24" customHeight="1" x14ac:dyDescent="0.2">
      <c r="A12178" s="224" t="str">
        <f t="shared" ref="A12178:A12185" si="3651">IFERROR(VLOOKUP(C12178,Tabla_Insumos,4,FALSE),"")</f>
        <v/>
      </c>
      <c r="B12178" s="222">
        <f t="shared" ref="B12178:B12185" si="3652">IFERROR(VLOOKUP(A12178,Tabla_Indices,5,FALSE),"")</f>
        <v>0</v>
      </c>
      <c r="C12178" s="223"/>
      <c r="D12178" s="224" t="str">
        <f t="shared" ref="D12178:D12185" si="3653">IFERROR(VLOOKUP(C12178,Tabla_Insumos,2,FALSE),"")</f>
        <v/>
      </c>
      <c r="E12178" s="225"/>
      <c r="F12178" s="228">
        <f t="shared" ref="F12178:F12185" si="3654">IFERROR(VLOOKUP(C12178,Tabla_Insumos,3,FALSE),0)</f>
        <v>0</v>
      </c>
      <c r="G12178" s="286">
        <f>ROUND(E12178*F12178,2)</f>
        <v>0</v>
      </c>
    </row>
    <row r="12179" spans="1:7" s="229" customFormat="1" ht="24" customHeight="1" x14ac:dyDescent="0.2">
      <c r="A12179" s="224" t="str">
        <f t="shared" si="3651"/>
        <v/>
      </c>
      <c r="B12179" s="222">
        <f t="shared" si="3652"/>
        <v>0</v>
      </c>
      <c r="C12179" s="223"/>
      <c r="D12179" s="224" t="str">
        <f t="shared" si="3653"/>
        <v/>
      </c>
      <c r="E12179" s="225"/>
      <c r="F12179" s="228">
        <f t="shared" si="3654"/>
        <v>0</v>
      </c>
      <c r="G12179" s="286">
        <f>ROUND(E12179*F12179,2)</f>
        <v>0</v>
      </c>
    </row>
    <row r="12180" spans="1:7" s="229" customFormat="1" ht="24" customHeight="1" x14ac:dyDescent="0.2">
      <c r="A12180" s="224" t="str">
        <f t="shared" si="3651"/>
        <v/>
      </c>
      <c r="B12180" s="222">
        <f t="shared" si="3652"/>
        <v>0</v>
      </c>
      <c r="C12180" s="223"/>
      <c r="D12180" s="224" t="str">
        <f t="shared" si="3653"/>
        <v/>
      </c>
      <c r="E12180" s="225"/>
      <c r="F12180" s="228">
        <f t="shared" si="3654"/>
        <v>0</v>
      </c>
      <c r="G12180" s="286">
        <f t="shared" ref="G12180:G12185" si="3655">ROUND(E12180*F12180,2)</f>
        <v>0</v>
      </c>
    </row>
    <row r="12181" spans="1:7" s="229" customFormat="1" ht="24" customHeight="1" x14ac:dyDescent="0.2">
      <c r="A12181" s="224" t="str">
        <f t="shared" si="3651"/>
        <v/>
      </c>
      <c r="B12181" s="222">
        <f t="shared" si="3652"/>
        <v>0</v>
      </c>
      <c r="C12181" s="223"/>
      <c r="D12181" s="224" t="str">
        <f t="shared" si="3653"/>
        <v/>
      </c>
      <c r="E12181" s="225"/>
      <c r="F12181" s="228">
        <f t="shared" si="3654"/>
        <v>0</v>
      </c>
      <c r="G12181" s="286">
        <f t="shared" si="3655"/>
        <v>0</v>
      </c>
    </row>
    <row r="12182" spans="1:7" s="229" customFormat="1" ht="24" customHeight="1" x14ac:dyDescent="0.2">
      <c r="A12182" s="224" t="str">
        <f t="shared" si="3651"/>
        <v/>
      </c>
      <c r="B12182" s="222">
        <f t="shared" si="3652"/>
        <v>0</v>
      </c>
      <c r="C12182" s="223"/>
      <c r="D12182" s="224" t="str">
        <f t="shared" si="3653"/>
        <v/>
      </c>
      <c r="E12182" s="225"/>
      <c r="F12182" s="226">
        <f t="shared" si="3654"/>
        <v>0</v>
      </c>
      <c r="G12182" s="286">
        <f t="shared" si="3655"/>
        <v>0</v>
      </c>
    </row>
    <row r="12183" spans="1:7" s="229" customFormat="1" ht="24" customHeight="1" x14ac:dyDescent="0.2">
      <c r="A12183" s="224" t="str">
        <f t="shared" si="3651"/>
        <v/>
      </c>
      <c r="B12183" s="222">
        <f t="shared" si="3652"/>
        <v>0</v>
      </c>
      <c r="C12183" s="223"/>
      <c r="D12183" s="224" t="str">
        <f t="shared" si="3653"/>
        <v/>
      </c>
      <c r="E12183" s="225"/>
      <c r="F12183" s="226">
        <f t="shared" si="3654"/>
        <v>0</v>
      </c>
      <c r="G12183" s="286">
        <f t="shared" si="3655"/>
        <v>0</v>
      </c>
    </row>
    <row r="12184" spans="1:7" s="229" customFormat="1" ht="24" customHeight="1" x14ac:dyDescent="0.2">
      <c r="A12184" s="224" t="str">
        <f t="shared" si="3651"/>
        <v/>
      </c>
      <c r="B12184" s="222">
        <f t="shared" si="3652"/>
        <v>0</v>
      </c>
      <c r="C12184" s="223"/>
      <c r="D12184" s="224" t="str">
        <f t="shared" si="3653"/>
        <v/>
      </c>
      <c r="E12184" s="225"/>
      <c r="F12184" s="226">
        <f t="shared" si="3654"/>
        <v>0</v>
      </c>
      <c r="G12184" s="286">
        <f t="shared" si="3655"/>
        <v>0</v>
      </c>
    </row>
    <row r="12185" spans="1:7" s="229" customFormat="1" ht="24" customHeight="1" x14ac:dyDescent="0.2">
      <c r="A12185" s="224" t="str">
        <f t="shared" si="3651"/>
        <v/>
      </c>
      <c r="B12185" s="222">
        <f t="shared" si="3652"/>
        <v>0</v>
      </c>
      <c r="C12185" s="223"/>
      <c r="D12185" s="224" t="str">
        <f t="shared" si="3653"/>
        <v/>
      </c>
      <c r="E12185" s="225"/>
      <c r="F12185" s="226">
        <f t="shared" si="3654"/>
        <v>0</v>
      </c>
      <c r="G12185" s="286">
        <f t="shared" si="3655"/>
        <v>0</v>
      </c>
    </row>
    <row r="12186" spans="1:7" ht="24" customHeight="1" x14ac:dyDescent="0.2">
      <c r="A12186" s="287"/>
      <c r="D12186" s="97"/>
      <c r="E12186" s="98"/>
      <c r="F12186" s="273" t="s">
        <v>32</v>
      </c>
      <c r="G12186" s="288">
        <f>SUBTOTAL(9,G12178:G12185)</f>
        <v>0</v>
      </c>
    </row>
    <row r="12187" spans="1:7" ht="24" customHeight="1" x14ac:dyDescent="0.2">
      <c r="A12187" s="287"/>
      <c r="C12187" s="107" t="s">
        <v>606</v>
      </c>
      <c r="D12187" s="97"/>
      <c r="E12187" s="98"/>
      <c r="G12187" s="289"/>
    </row>
    <row r="12188" spans="1:7" s="229" customFormat="1" ht="24" customHeight="1" x14ac:dyDescent="0.2">
      <c r="A12188" s="224" t="str">
        <f t="shared" ref="A12188:A12196" si="3656">IFERROR(VLOOKUP(C12188,Tabla_Insumos,4,FALSE),"")</f>
        <v/>
      </c>
      <c r="B12188" s="222" t="str">
        <f t="shared" ref="B12188:B12196" si="3657">IFERROR(VLOOKUP(C12188,Tabla_Insumos,5,FALSE),"")</f>
        <v/>
      </c>
      <c r="C12188" s="223"/>
      <c r="D12188" s="224" t="str">
        <f t="shared" ref="D12188:D12196" si="3658">IFERROR(VLOOKUP(C12188,Tabla_Insumos,2,FALSE),"")</f>
        <v/>
      </c>
      <c r="E12188" s="225"/>
      <c r="F12188" s="226">
        <f t="shared" ref="F12188:F12196" si="3659">IFERROR(VLOOKUP(C12188,Tabla_Insumos,3,FALSE),0)</f>
        <v>0</v>
      </c>
      <c r="G12188" s="286">
        <f t="shared" ref="G12188:G12196" si="3660">ROUND(E12188*F12188,2)</f>
        <v>0</v>
      </c>
    </row>
    <row r="12189" spans="1:7" s="229" customFormat="1" ht="24" customHeight="1" x14ac:dyDescent="0.2">
      <c r="A12189" s="224" t="str">
        <f t="shared" si="3656"/>
        <v/>
      </c>
      <c r="B12189" s="222" t="str">
        <f t="shared" si="3657"/>
        <v/>
      </c>
      <c r="C12189" s="223"/>
      <c r="D12189" s="224" t="str">
        <f t="shared" si="3658"/>
        <v/>
      </c>
      <c r="E12189" s="225"/>
      <c r="F12189" s="226">
        <f t="shared" si="3659"/>
        <v>0</v>
      </c>
      <c r="G12189" s="286">
        <f t="shared" si="3660"/>
        <v>0</v>
      </c>
    </row>
    <row r="12190" spans="1:7" s="229" customFormat="1" ht="24" customHeight="1" x14ac:dyDescent="0.2">
      <c r="A12190" s="224" t="str">
        <f t="shared" si="3656"/>
        <v/>
      </c>
      <c r="B12190" s="222" t="str">
        <f t="shared" si="3657"/>
        <v/>
      </c>
      <c r="C12190" s="223"/>
      <c r="D12190" s="224" t="str">
        <f t="shared" si="3658"/>
        <v/>
      </c>
      <c r="E12190" s="225"/>
      <c r="F12190" s="226">
        <f t="shared" si="3659"/>
        <v>0</v>
      </c>
      <c r="G12190" s="286">
        <f t="shared" si="3660"/>
        <v>0</v>
      </c>
    </row>
    <row r="12191" spans="1:7" s="229" customFormat="1" ht="24" customHeight="1" x14ac:dyDescent="0.2">
      <c r="A12191" s="224" t="str">
        <f t="shared" si="3656"/>
        <v/>
      </c>
      <c r="B12191" s="222" t="str">
        <f t="shared" si="3657"/>
        <v/>
      </c>
      <c r="C12191" s="223"/>
      <c r="D12191" s="224" t="str">
        <f t="shared" si="3658"/>
        <v/>
      </c>
      <c r="E12191" s="225"/>
      <c r="F12191" s="226">
        <f t="shared" si="3659"/>
        <v>0</v>
      </c>
      <c r="G12191" s="286">
        <f t="shared" si="3660"/>
        <v>0</v>
      </c>
    </row>
    <row r="12192" spans="1:7" s="229" customFormat="1" ht="24" customHeight="1" x14ac:dyDescent="0.2">
      <c r="A12192" s="224" t="str">
        <f t="shared" si="3656"/>
        <v/>
      </c>
      <c r="B12192" s="222" t="str">
        <f t="shared" si="3657"/>
        <v/>
      </c>
      <c r="C12192" s="223"/>
      <c r="D12192" s="224" t="str">
        <f t="shared" si="3658"/>
        <v/>
      </c>
      <c r="E12192" s="225"/>
      <c r="F12192" s="226">
        <f t="shared" si="3659"/>
        <v>0</v>
      </c>
      <c r="G12192" s="286">
        <f t="shared" si="3660"/>
        <v>0</v>
      </c>
    </row>
    <row r="12193" spans="1:7" s="229" customFormat="1" ht="24" customHeight="1" x14ac:dyDescent="0.2">
      <c r="A12193" s="224" t="str">
        <f t="shared" si="3656"/>
        <v/>
      </c>
      <c r="B12193" s="222" t="str">
        <f t="shared" si="3657"/>
        <v/>
      </c>
      <c r="C12193" s="223"/>
      <c r="D12193" s="224" t="str">
        <f t="shared" si="3658"/>
        <v/>
      </c>
      <c r="E12193" s="225"/>
      <c r="F12193" s="226">
        <f t="shared" si="3659"/>
        <v>0</v>
      </c>
      <c r="G12193" s="286">
        <f t="shared" si="3660"/>
        <v>0</v>
      </c>
    </row>
    <row r="12194" spans="1:7" s="229" customFormat="1" ht="24" customHeight="1" x14ac:dyDescent="0.2">
      <c r="A12194" s="224" t="str">
        <f t="shared" si="3656"/>
        <v/>
      </c>
      <c r="B12194" s="222" t="str">
        <f t="shared" si="3657"/>
        <v/>
      </c>
      <c r="C12194" s="223"/>
      <c r="D12194" s="224" t="str">
        <f t="shared" si="3658"/>
        <v/>
      </c>
      <c r="E12194" s="225"/>
      <c r="F12194" s="226">
        <f t="shared" si="3659"/>
        <v>0</v>
      </c>
      <c r="G12194" s="286">
        <f t="shared" si="3660"/>
        <v>0</v>
      </c>
    </row>
    <row r="12195" spans="1:7" s="229" customFormat="1" ht="24" customHeight="1" x14ac:dyDescent="0.2">
      <c r="A12195" s="224" t="str">
        <f t="shared" si="3656"/>
        <v/>
      </c>
      <c r="B12195" s="222" t="str">
        <f t="shared" si="3657"/>
        <v/>
      </c>
      <c r="C12195" s="223"/>
      <c r="D12195" s="224" t="str">
        <f t="shared" si="3658"/>
        <v/>
      </c>
      <c r="E12195" s="225"/>
      <c r="F12195" s="226">
        <f t="shared" si="3659"/>
        <v>0</v>
      </c>
      <c r="G12195" s="286">
        <f t="shared" si="3660"/>
        <v>0</v>
      </c>
    </row>
    <row r="12196" spans="1:7" s="229" customFormat="1" ht="24" customHeight="1" x14ac:dyDescent="0.2">
      <c r="A12196" s="224" t="str">
        <f t="shared" si="3656"/>
        <v/>
      </c>
      <c r="B12196" s="222" t="str">
        <f t="shared" si="3657"/>
        <v/>
      </c>
      <c r="C12196" s="223"/>
      <c r="D12196" s="224" t="str">
        <f t="shared" si="3658"/>
        <v/>
      </c>
      <c r="E12196" s="225"/>
      <c r="F12196" s="226">
        <f t="shared" si="3659"/>
        <v>0</v>
      </c>
      <c r="G12196" s="286">
        <f t="shared" si="3660"/>
        <v>0</v>
      </c>
    </row>
    <row r="12197" spans="1:7" ht="24" customHeight="1" x14ac:dyDescent="0.2">
      <c r="A12197" s="290"/>
      <c r="B12197" s="97"/>
      <c r="D12197" s="97"/>
      <c r="E12197" s="98"/>
      <c r="F12197" s="273" t="s">
        <v>33</v>
      </c>
      <c r="G12197" s="288">
        <f>SUBTOTAL(9,G12188:G12196)</f>
        <v>0</v>
      </c>
    </row>
    <row r="12198" spans="1:7" ht="24" customHeight="1" x14ac:dyDescent="0.2">
      <c r="A12198" s="291"/>
      <c r="B12198" s="97"/>
      <c r="D12198" s="97"/>
      <c r="E12198" s="98"/>
      <c r="G12198" s="289"/>
    </row>
    <row r="12199" spans="1:7" ht="24" customHeight="1" x14ac:dyDescent="0.2">
      <c r="A12199" s="292" t="str">
        <f>B12157</f>
        <v/>
      </c>
      <c r="B12199" s="293" t="str">
        <f>C12157</f>
        <v/>
      </c>
      <c r="C12199" s="104"/>
      <c r="D12199" s="104" t="s">
        <v>34</v>
      </c>
      <c r="E12199" s="105"/>
      <c r="F12199" s="295" t="s">
        <v>35</v>
      </c>
      <c r="G12199" s="294">
        <f>SUBTOTAL(9,G12162:G12198)</f>
        <v>0</v>
      </c>
    </row>
    <row r="12201" spans="1:7" ht="24" customHeight="1" x14ac:dyDescent="0.2">
      <c r="A12201" s="274" t="s">
        <v>37</v>
      </c>
      <c r="B12201" s="275"/>
      <c r="C12201" s="275"/>
      <c r="D12201" s="275"/>
      <c r="E12201" s="275"/>
      <c r="F12201" s="275"/>
      <c r="G12201" s="276"/>
    </row>
    <row r="12202" spans="1:7" ht="24" customHeight="1" x14ac:dyDescent="0.2">
      <c r="A12202" s="277" t="s">
        <v>602</v>
      </c>
      <c r="B12202" s="93" t="str">
        <f>Comitente</f>
        <v>DIRECCION PROVINCIAL DE ESPACIOS VERDES</v>
      </c>
      <c r="C12202" s="89"/>
      <c r="D12202" s="94"/>
      <c r="E12202" s="94"/>
      <c r="F12202" s="95"/>
      <c r="G12202" s="278"/>
    </row>
    <row r="12203" spans="1:7" ht="24" customHeight="1" x14ac:dyDescent="0.2">
      <c r="A12203" s="277" t="s">
        <v>603</v>
      </c>
      <c r="B12203" s="93">
        <f>Contratista</f>
        <v>0</v>
      </c>
      <c r="C12203" s="90"/>
      <c r="D12203" s="90"/>
      <c r="E12203" s="90"/>
      <c r="F12203" s="96"/>
      <c r="G12203" s="279"/>
    </row>
    <row r="12204" spans="1:7" ht="24" customHeight="1" x14ac:dyDescent="0.2">
      <c r="A12204" s="277" t="s">
        <v>24</v>
      </c>
      <c r="B12204" s="93" t="str">
        <f>Obra</f>
        <v>EXTRACCION DE MANGRULLO EXISTENTE, PROVISION DE NUEVO MANGRULLO Y REFUNCIONALIZACION DE JUEGOS DE NIÑOS EN PARQUE DE MAYO</v>
      </c>
      <c r="C12204" s="90"/>
      <c r="D12204" s="90"/>
      <c r="E12204" s="90"/>
      <c r="F12204" s="96" t="s">
        <v>38</v>
      </c>
      <c r="G12204" s="280">
        <f>Fecha_Base</f>
        <v>44865</v>
      </c>
    </row>
    <row r="12205" spans="1:7" ht="24" customHeight="1" x14ac:dyDescent="0.2">
      <c r="A12205" s="281" t="s">
        <v>601</v>
      </c>
      <c r="B12205" s="91" t="str">
        <f>Ubicación</f>
        <v>CAPITAL</v>
      </c>
      <c r="C12205" s="91"/>
      <c r="D12205" s="97"/>
      <c r="E12205" s="98"/>
      <c r="G12205" s="282"/>
    </row>
    <row r="12206" spans="1:7" ht="24" customHeight="1" x14ac:dyDescent="0.2">
      <c r="A12206" s="281" t="s">
        <v>39</v>
      </c>
      <c r="B12206" s="100" t="str">
        <f>IFERROR(VALUE(LEFT(B12207,FIND(".",B12207)-1)),"")</f>
        <v/>
      </c>
      <c r="C12206" s="92" t="str">
        <f>IFERROR(VLOOKUP(B12206,Tabla_CyP,2,FALSE),"")</f>
        <v/>
      </c>
      <c r="E12206" s="98"/>
      <c r="G12206" s="282"/>
    </row>
    <row r="12207" spans="1:7" ht="24" customHeight="1" x14ac:dyDescent="0.2">
      <c r="A12207" s="281" t="s">
        <v>25</v>
      </c>
      <c r="B12207" s="101" t="str">
        <f>IFERROR(VLOOKUP(COUNTIF($A$1:A12207,"ANALISIS DE PRECIOS"),Tabla_NumeroItem,2,FALSE),"")</f>
        <v/>
      </c>
      <c r="C12207" s="92" t="str">
        <f>IFERROR(VLOOKUP(B12207,Tabla_CyP,2,FALSE),"")</f>
        <v/>
      </c>
      <c r="D12207" s="97"/>
      <c r="E12207" s="98"/>
      <c r="F12207" s="96" t="s">
        <v>26</v>
      </c>
      <c r="G12207" s="283" t="str">
        <f>IFERROR(VLOOKUP(B12207,Tabla_CyP,4,FALSE),"")</f>
        <v/>
      </c>
    </row>
    <row r="12208" spans="1:7" ht="24" customHeight="1" x14ac:dyDescent="0.2">
      <c r="A12208" s="281"/>
      <c r="B12208" s="91"/>
      <c r="D12208" s="97"/>
      <c r="E12208" s="98"/>
      <c r="G12208" s="282"/>
    </row>
    <row r="12209" spans="1:123" ht="24" customHeight="1" x14ac:dyDescent="0.2">
      <c r="A12209" s="334" t="s">
        <v>507</v>
      </c>
      <c r="B12209" s="335"/>
      <c r="C12209" s="336" t="s">
        <v>0</v>
      </c>
      <c r="D12209" s="336" t="s">
        <v>27</v>
      </c>
      <c r="E12209" s="338" t="s">
        <v>28</v>
      </c>
      <c r="F12209" s="340" t="s">
        <v>29</v>
      </c>
      <c r="G12209" s="340" t="s">
        <v>30</v>
      </c>
    </row>
    <row r="12210" spans="1:123" s="97" customFormat="1" ht="24" customHeight="1" x14ac:dyDescent="0.2">
      <c r="A12210" s="102" t="s">
        <v>508</v>
      </c>
      <c r="B12210" s="102" t="s">
        <v>509</v>
      </c>
      <c r="C12210" s="337"/>
      <c r="D12210" s="337"/>
      <c r="E12210" s="339"/>
      <c r="F12210" s="341"/>
      <c r="G12210" s="341"/>
      <c r="H12210" s="230"/>
      <c r="I12210" s="230"/>
      <c r="J12210" s="230"/>
      <c r="K12210" s="230"/>
      <c r="L12210" s="230"/>
      <c r="M12210" s="230"/>
      <c r="N12210" s="230"/>
      <c r="O12210" s="230"/>
      <c r="P12210" s="230"/>
      <c r="Q12210" s="230"/>
      <c r="R12210" s="230"/>
      <c r="S12210" s="230"/>
      <c r="T12210" s="230"/>
      <c r="U12210" s="230"/>
      <c r="V12210" s="230"/>
      <c r="W12210" s="230"/>
      <c r="X12210" s="230"/>
      <c r="Y12210" s="230"/>
      <c r="Z12210" s="230"/>
      <c r="AA12210" s="230"/>
      <c r="AB12210" s="230"/>
      <c r="AC12210" s="230"/>
      <c r="AD12210" s="230"/>
      <c r="AE12210" s="230"/>
      <c r="AF12210" s="230"/>
      <c r="AG12210" s="230"/>
      <c r="AH12210" s="230"/>
      <c r="AI12210" s="230"/>
      <c r="AJ12210" s="230"/>
      <c r="AK12210" s="230"/>
      <c r="AL12210" s="230"/>
      <c r="AM12210" s="230"/>
      <c r="AN12210" s="230"/>
      <c r="AO12210" s="230"/>
      <c r="AP12210" s="230"/>
      <c r="AQ12210" s="230"/>
      <c r="AR12210" s="230"/>
      <c r="AS12210" s="230"/>
      <c r="AT12210" s="230"/>
      <c r="AU12210" s="230"/>
      <c r="AV12210" s="230"/>
      <c r="AW12210" s="230"/>
      <c r="AX12210" s="230"/>
      <c r="AY12210" s="230"/>
      <c r="AZ12210" s="230"/>
      <c r="BA12210" s="230"/>
      <c r="BB12210" s="230"/>
      <c r="BC12210" s="230"/>
      <c r="BD12210" s="230"/>
      <c r="BE12210" s="230"/>
      <c r="BF12210" s="230"/>
      <c r="BG12210" s="230"/>
      <c r="BH12210" s="230"/>
      <c r="BI12210" s="230"/>
      <c r="BJ12210" s="230"/>
      <c r="BK12210" s="230"/>
      <c r="BL12210" s="230"/>
      <c r="BM12210" s="230"/>
      <c r="BN12210" s="230"/>
      <c r="BO12210" s="230"/>
      <c r="BP12210" s="230"/>
      <c r="BQ12210" s="230"/>
      <c r="BR12210" s="230"/>
      <c r="BS12210" s="230"/>
      <c r="BT12210" s="230"/>
      <c r="BU12210" s="230"/>
      <c r="BV12210" s="230"/>
      <c r="BW12210" s="230"/>
      <c r="BX12210" s="230"/>
      <c r="BY12210" s="230"/>
      <c r="BZ12210" s="230"/>
      <c r="CA12210" s="230"/>
      <c r="CB12210" s="230"/>
      <c r="CC12210" s="230"/>
      <c r="CD12210" s="230"/>
      <c r="CE12210" s="230"/>
      <c r="CF12210" s="230"/>
      <c r="CG12210" s="230"/>
      <c r="CH12210" s="230"/>
      <c r="CI12210" s="230"/>
      <c r="CJ12210" s="230"/>
      <c r="CK12210" s="230"/>
      <c r="CL12210" s="230"/>
      <c r="CM12210" s="230"/>
      <c r="CN12210" s="230"/>
      <c r="CO12210" s="230"/>
      <c r="CP12210" s="230"/>
      <c r="CQ12210" s="230"/>
      <c r="CR12210" s="230"/>
      <c r="CS12210" s="230"/>
      <c r="CT12210" s="230"/>
      <c r="CU12210" s="230"/>
      <c r="CV12210" s="230"/>
      <c r="CW12210" s="230"/>
      <c r="CX12210" s="230"/>
      <c r="CY12210" s="230"/>
      <c r="CZ12210" s="230"/>
      <c r="DA12210" s="230"/>
      <c r="DB12210" s="230"/>
      <c r="DC12210" s="230"/>
      <c r="DD12210" s="230"/>
      <c r="DE12210" s="230"/>
      <c r="DF12210" s="230"/>
      <c r="DG12210" s="230"/>
      <c r="DH12210" s="230"/>
      <c r="DI12210" s="230"/>
      <c r="DJ12210" s="230"/>
      <c r="DK12210" s="230"/>
      <c r="DL12210" s="230"/>
      <c r="DM12210" s="230"/>
      <c r="DN12210" s="230"/>
      <c r="DO12210" s="230"/>
      <c r="DP12210" s="230"/>
      <c r="DQ12210" s="230"/>
      <c r="DR12210" s="230"/>
      <c r="DS12210" s="230"/>
    </row>
    <row r="12211" spans="1:123" ht="24" customHeight="1" x14ac:dyDescent="0.2">
      <c r="A12211" s="284"/>
      <c r="B12211" s="103"/>
      <c r="C12211" s="143" t="s">
        <v>604</v>
      </c>
      <c r="D12211" s="104"/>
      <c r="E12211" s="105"/>
      <c r="F12211" s="106"/>
      <c r="G12211" s="285"/>
    </row>
    <row r="12212" spans="1:123" s="229" customFormat="1" ht="24" customHeight="1" x14ac:dyDescent="0.2">
      <c r="A12212" s="224" t="str">
        <f t="shared" ref="A12212:A12225" si="3661">IFERROR(VLOOKUP(C12212,Tabla_Insumos,4,FALSE),"")</f>
        <v/>
      </c>
      <c r="B12212" s="222" t="str">
        <f>IFERROR(VLOOKUP(C12212,Tabla_Insumos,5,FALSE),"")</f>
        <v/>
      </c>
      <c r="C12212" s="223"/>
      <c r="D12212" s="224" t="str">
        <f t="shared" ref="D12212:D12225" si="3662">IFERROR(VLOOKUP(C12212,Tabla_Insumos,2,FALSE),"")</f>
        <v/>
      </c>
      <c r="E12212" s="225"/>
      <c r="F12212" s="226">
        <f t="shared" ref="F12212:F12225" si="3663">IFERROR(VLOOKUP(C12212,Tabla_Insumos,3,FALSE),0)</f>
        <v>0</v>
      </c>
      <c r="G12212" s="286">
        <f>ROUND(E12212*F12212,2)</f>
        <v>0</v>
      </c>
    </row>
    <row r="12213" spans="1:123" s="229" customFormat="1" ht="24" customHeight="1" x14ac:dyDescent="0.2">
      <c r="A12213" s="224" t="str">
        <f t="shared" si="3661"/>
        <v/>
      </c>
      <c r="B12213" s="222" t="str">
        <f t="shared" ref="B12213:B12225" si="3664">IFERROR(VLOOKUP(C12213,Tabla_Insumos,5,FALSE),"")</f>
        <v/>
      </c>
      <c r="C12213" s="223"/>
      <c r="D12213" s="224" t="str">
        <f t="shared" si="3662"/>
        <v/>
      </c>
      <c r="E12213" s="225"/>
      <c r="F12213" s="226">
        <f t="shared" si="3663"/>
        <v>0</v>
      </c>
      <c r="G12213" s="286">
        <f t="shared" ref="G12213:G12225" si="3665">ROUND(E12213*F12213,2)</f>
        <v>0</v>
      </c>
    </row>
    <row r="12214" spans="1:123" s="229" customFormat="1" ht="24" customHeight="1" x14ac:dyDescent="0.2">
      <c r="A12214" s="224" t="str">
        <f t="shared" si="3661"/>
        <v/>
      </c>
      <c r="B12214" s="222" t="str">
        <f t="shared" si="3664"/>
        <v/>
      </c>
      <c r="C12214" s="223"/>
      <c r="D12214" s="224" t="str">
        <f t="shared" si="3662"/>
        <v/>
      </c>
      <c r="E12214" s="225"/>
      <c r="F12214" s="226">
        <f t="shared" si="3663"/>
        <v>0</v>
      </c>
      <c r="G12214" s="286">
        <f t="shared" si="3665"/>
        <v>0</v>
      </c>
    </row>
    <row r="12215" spans="1:123" s="229" customFormat="1" ht="24" customHeight="1" x14ac:dyDescent="0.2">
      <c r="A12215" s="224" t="str">
        <f t="shared" si="3661"/>
        <v/>
      </c>
      <c r="B12215" s="222" t="str">
        <f t="shared" si="3664"/>
        <v/>
      </c>
      <c r="C12215" s="223"/>
      <c r="D12215" s="224" t="str">
        <f t="shared" si="3662"/>
        <v/>
      </c>
      <c r="E12215" s="225"/>
      <c r="F12215" s="226">
        <f t="shared" si="3663"/>
        <v>0</v>
      </c>
      <c r="G12215" s="286">
        <f t="shared" si="3665"/>
        <v>0</v>
      </c>
    </row>
    <row r="12216" spans="1:123" s="229" customFormat="1" ht="24" customHeight="1" x14ac:dyDescent="0.2">
      <c r="A12216" s="224" t="str">
        <f t="shared" si="3661"/>
        <v/>
      </c>
      <c r="B12216" s="222" t="str">
        <f t="shared" si="3664"/>
        <v/>
      </c>
      <c r="C12216" s="223"/>
      <c r="D12216" s="224" t="str">
        <f t="shared" si="3662"/>
        <v/>
      </c>
      <c r="E12216" s="225"/>
      <c r="F12216" s="226">
        <f t="shared" si="3663"/>
        <v>0</v>
      </c>
      <c r="G12216" s="286">
        <f t="shared" si="3665"/>
        <v>0</v>
      </c>
    </row>
    <row r="12217" spans="1:123" s="229" customFormat="1" ht="24" customHeight="1" x14ac:dyDescent="0.2">
      <c r="A12217" s="224" t="str">
        <f t="shared" si="3661"/>
        <v/>
      </c>
      <c r="B12217" s="222" t="str">
        <f t="shared" si="3664"/>
        <v/>
      </c>
      <c r="C12217" s="223"/>
      <c r="D12217" s="224" t="str">
        <f t="shared" si="3662"/>
        <v/>
      </c>
      <c r="E12217" s="225"/>
      <c r="F12217" s="226">
        <f t="shared" si="3663"/>
        <v>0</v>
      </c>
      <c r="G12217" s="286">
        <f t="shared" si="3665"/>
        <v>0</v>
      </c>
    </row>
    <row r="12218" spans="1:123" s="229" customFormat="1" ht="24" customHeight="1" x14ac:dyDescent="0.2">
      <c r="A12218" s="224" t="str">
        <f t="shared" si="3661"/>
        <v/>
      </c>
      <c r="B12218" s="222" t="str">
        <f t="shared" si="3664"/>
        <v/>
      </c>
      <c r="C12218" s="223"/>
      <c r="D12218" s="224" t="str">
        <f t="shared" si="3662"/>
        <v/>
      </c>
      <c r="E12218" s="225"/>
      <c r="F12218" s="226">
        <f t="shared" si="3663"/>
        <v>0</v>
      </c>
      <c r="G12218" s="286">
        <f t="shared" si="3665"/>
        <v>0</v>
      </c>
    </row>
    <row r="12219" spans="1:123" s="229" customFormat="1" ht="24" customHeight="1" x14ac:dyDescent="0.2">
      <c r="A12219" s="224" t="str">
        <f t="shared" si="3661"/>
        <v/>
      </c>
      <c r="B12219" s="222" t="str">
        <f t="shared" si="3664"/>
        <v/>
      </c>
      <c r="C12219" s="223"/>
      <c r="D12219" s="224" t="str">
        <f t="shared" si="3662"/>
        <v/>
      </c>
      <c r="E12219" s="225"/>
      <c r="F12219" s="226">
        <f t="shared" si="3663"/>
        <v>0</v>
      </c>
      <c r="G12219" s="286">
        <f t="shared" si="3665"/>
        <v>0</v>
      </c>
    </row>
    <row r="12220" spans="1:123" s="229" customFormat="1" ht="24" customHeight="1" x14ac:dyDescent="0.2">
      <c r="A12220" s="224" t="str">
        <f t="shared" si="3661"/>
        <v/>
      </c>
      <c r="B12220" s="222" t="str">
        <f t="shared" si="3664"/>
        <v/>
      </c>
      <c r="C12220" s="223"/>
      <c r="D12220" s="224" t="str">
        <f t="shared" si="3662"/>
        <v/>
      </c>
      <c r="E12220" s="225"/>
      <c r="F12220" s="226">
        <f t="shared" si="3663"/>
        <v>0</v>
      </c>
      <c r="G12220" s="286">
        <f t="shared" si="3665"/>
        <v>0</v>
      </c>
    </row>
    <row r="12221" spans="1:123" s="229" customFormat="1" ht="24" customHeight="1" x14ac:dyDescent="0.2">
      <c r="A12221" s="224" t="str">
        <f t="shared" si="3661"/>
        <v/>
      </c>
      <c r="B12221" s="222" t="str">
        <f t="shared" si="3664"/>
        <v/>
      </c>
      <c r="C12221" s="223"/>
      <c r="D12221" s="224" t="str">
        <f t="shared" si="3662"/>
        <v/>
      </c>
      <c r="E12221" s="225"/>
      <c r="F12221" s="226">
        <f t="shared" si="3663"/>
        <v>0</v>
      </c>
      <c r="G12221" s="286">
        <f t="shared" si="3665"/>
        <v>0</v>
      </c>
    </row>
    <row r="12222" spans="1:123" s="229" customFormat="1" ht="24" customHeight="1" x14ac:dyDescent="0.2">
      <c r="A12222" s="224" t="str">
        <f t="shared" si="3661"/>
        <v/>
      </c>
      <c r="B12222" s="222" t="str">
        <f t="shared" si="3664"/>
        <v/>
      </c>
      <c r="C12222" s="223"/>
      <c r="D12222" s="224" t="str">
        <f t="shared" si="3662"/>
        <v/>
      </c>
      <c r="E12222" s="225"/>
      <c r="F12222" s="226">
        <f t="shared" si="3663"/>
        <v>0</v>
      </c>
      <c r="G12222" s="286">
        <f t="shared" si="3665"/>
        <v>0</v>
      </c>
    </row>
    <row r="12223" spans="1:123" s="229" customFormat="1" ht="24" customHeight="1" x14ac:dyDescent="0.2">
      <c r="A12223" s="224" t="str">
        <f t="shared" si="3661"/>
        <v/>
      </c>
      <c r="B12223" s="222" t="str">
        <f t="shared" si="3664"/>
        <v/>
      </c>
      <c r="C12223" s="223"/>
      <c r="D12223" s="224" t="str">
        <f t="shared" si="3662"/>
        <v/>
      </c>
      <c r="E12223" s="225"/>
      <c r="F12223" s="226">
        <f t="shared" si="3663"/>
        <v>0</v>
      </c>
      <c r="G12223" s="286">
        <f t="shared" si="3665"/>
        <v>0</v>
      </c>
    </row>
    <row r="12224" spans="1:123" s="229" customFormat="1" ht="24" customHeight="1" x14ac:dyDescent="0.2">
      <c r="A12224" s="224" t="str">
        <f t="shared" si="3661"/>
        <v/>
      </c>
      <c r="B12224" s="222" t="str">
        <f t="shared" si="3664"/>
        <v/>
      </c>
      <c r="C12224" s="223"/>
      <c r="D12224" s="224" t="str">
        <f t="shared" si="3662"/>
        <v/>
      </c>
      <c r="E12224" s="225"/>
      <c r="F12224" s="226">
        <f t="shared" si="3663"/>
        <v>0</v>
      </c>
      <c r="G12224" s="286">
        <f t="shared" si="3665"/>
        <v>0</v>
      </c>
    </row>
    <row r="12225" spans="1:7" s="229" customFormat="1" ht="24" customHeight="1" x14ac:dyDescent="0.2">
      <c r="A12225" s="224" t="str">
        <f t="shared" si="3661"/>
        <v/>
      </c>
      <c r="B12225" s="222" t="str">
        <f t="shared" si="3664"/>
        <v/>
      </c>
      <c r="C12225" s="223"/>
      <c r="D12225" s="224" t="str">
        <f t="shared" si="3662"/>
        <v/>
      </c>
      <c r="E12225" s="225"/>
      <c r="F12225" s="227">
        <f t="shared" si="3663"/>
        <v>0</v>
      </c>
      <c r="G12225" s="286">
        <f t="shared" si="3665"/>
        <v>0</v>
      </c>
    </row>
    <row r="12226" spans="1:7" ht="24" customHeight="1" x14ac:dyDescent="0.2">
      <c r="A12226" s="287"/>
      <c r="D12226" s="97"/>
      <c r="E12226" s="98"/>
      <c r="F12226" s="273" t="s">
        <v>31</v>
      </c>
      <c r="G12226" s="288">
        <f>SUBTOTAL(9,G12212:G12225)</f>
        <v>0</v>
      </c>
    </row>
    <row r="12227" spans="1:7" ht="24" customHeight="1" x14ac:dyDescent="0.2">
      <c r="A12227" s="287"/>
      <c r="C12227" s="107" t="s">
        <v>605</v>
      </c>
      <c r="D12227" s="97"/>
      <c r="E12227" s="98"/>
      <c r="G12227" s="289"/>
    </row>
    <row r="12228" spans="1:7" s="229" customFormat="1" ht="24" customHeight="1" x14ac:dyDescent="0.2">
      <c r="A12228" s="224" t="str">
        <f t="shared" ref="A12228:A12235" si="3666">IFERROR(VLOOKUP(C12228,Tabla_Insumos,4,FALSE),"")</f>
        <v/>
      </c>
      <c r="B12228" s="222">
        <f t="shared" ref="B12228:B12235" si="3667">IFERROR(VLOOKUP(A12228,Tabla_Indices,5,FALSE),"")</f>
        <v>0</v>
      </c>
      <c r="C12228" s="223"/>
      <c r="D12228" s="224" t="str">
        <f t="shared" ref="D12228:D12235" si="3668">IFERROR(VLOOKUP(C12228,Tabla_Insumos,2,FALSE),"")</f>
        <v/>
      </c>
      <c r="E12228" s="225"/>
      <c r="F12228" s="228">
        <f t="shared" ref="F12228:F12235" si="3669">IFERROR(VLOOKUP(C12228,Tabla_Insumos,3,FALSE),0)</f>
        <v>0</v>
      </c>
      <c r="G12228" s="286">
        <f>ROUND(E12228*F12228,2)</f>
        <v>0</v>
      </c>
    </row>
    <row r="12229" spans="1:7" s="229" customFormat="1" ht="24" customHeight="1" x14ac:dyDescent="0.2">
      <c r="A12229" s="224" t="str">
        <f t="shared" si="3666"/>
        <v/>
      </c>
      <c r="B12229" s="222">
        <f t="shared" si="3667"/>
        <v>0</v>
      </c>
      <c r="C12229" s="223"/>
      <c r="D12229" s="224" t="str">
        <f t="shared" si="3668"/>
        <v/>
      </c>
      <c r="E12229" s="225"/>
      <c r="F12229" s="228">
        <f t="shared" si="3669"/>
        <v>0</v>
      </c>
      <c r="G12229" s="286">
        <f>ROUND(E12229*F12229,2)</f>
        <v>0</v>
      </c>
    </row>
    <row r="12230" spans="1:7" s="229" customFormat="1" ht="24" customHeight="1" x14ac:dyDescent="0.2">
      <c r="A12230" s="224" t="str">
        <f t="shared" si="3666"/>
        <v/>
      </c>
      <c r="B12230" s="222">
        <f t="shared" si="3667"/>
        <v>0</v>
      </c>
      <c r="C12230" s="223"/>
      <c r="D12230" s="224" t="str">
        <f t="shared" si="3668"/>
        <v/>
      </c>
      <c r="E12230" s="225"/>
      <c r="F12230" s="228">
        <f t="shared" si="3669"/>
        <v>0</v>
      </c>
      <c r="G12230" s="286">
        <f t="shared" ref="G12230:G12235" si="3670">ROUND(E12230*F12230,2)</f>
        <v>0</v>
      </c>
    </row>
    <row r="12231" spans="1:7" s="229" customFormat="1" ht="24" customHeight="1" x14ac:dyDescent="0.2">
      <c r="A12231" s="224" t="str">
        <f t="shared" si="3666"/>
        <v/>
      </c>
      <c r="B12231" s="222">
        <f t="shared" si="3667"/>
        <v>0</v>
      </c>
      <c r="C12231" s="223"/>
      <c r="D12231" s="224" t="str">
        <f t="shared" si="3668"/>
        <v/>
      </c>
      <c r="E12231" s="225"/>
      <c r="F12231" s="228">
        <f t="shared" si="3669"/>
        <v>0</v>
      </c>
      <c r="G12231" s="286">
        <f t="shared" si="3670"/>
        <v>0</v>
      </c>
    </row>
    <row r="12232" spans="1:7" s="229" customFormat="1" ht="24" customHeight="1" x14ac:dyDescent="0.2">
      <c r="A12232" s="224" t="str">
        <f t="shared" si="3666"/>
        <v/>
      </c>
      <c r="B12232" s="222">
        <f t="shared" si="3667"/>
        <v>0</v>
      </c>
      <c r="C12232" s="223"/>
      <c r="D12232" s="224" t="str">
        <f t="shared" si="3668"/>
        <v/>
      </c>
      <c r="E12232" s="225"/>
      <c r="F12232" s="226">
        <f t="shared" si="3669"/>
        <v>0</v>
      </c>
      <c r="G12232" s="286">
        <f t="shared" si="3670"/>
        <v>0</v>
      </c>
    </row>
    <row r="12233" spans="1:7" s="229" customFormat="1" ht="24" customHeight="1" x14ac:dyDescent="0.2">
      <c r="A12233" s="224" t="str">
        <f t="shared" si="3666"/>
        <v/>
      </c>
      <c r="B12233" s="222">
        <f t="shared" si="3667"/>
        <v>0</v>
      </c>
      <c r="C12233" s="223"/>
      <c r="D12233" s="224" t="str">
        <f t="shared" si="3668"/>
        <v/>
      </c>
      <c r="E12233" s="225"/>
      <c r="F12233" s="226">
        <f t="shared" si="3669"/>
        <v>0</v>
      </c>
      <c r="G12233" s="286">
        <f t="shared" si="3670"/>
        <v>0</v>
      </c>
    </row>
    <row r="12234" spans="1:7" s="229" customFormat="1" ht="24" customHeight="1" x14ac:dyDescent="0.2">
      <c r="A12234" s="224" t="str">
        <f t="shared" si="3666"/>
        <v/>
      </c>
      <c r="B12234" s="222">
        <f t="shared" si="3667"/>
        <v>0</v>
      </c>
      <c r="C12234" s="223"/>
      <c r="D12234" s="224" t="str">
        <f t="shared" si="3668"/>
        <v/>
      </c>
      <c r="E12234" s="225"/>
      <c r="F12234" s="226">
        <f t="shared" si="3669"/>
        <v>0</v>
      </c>
      <c r="G12234" s="286">
        <f t="shared" si="3670"/>
        <v>0</v>
      </c>
    </row>
    <row r="12235" spans="1:7" s="229" customFormat="1" ht="24" customHeight="1" x14ac:dyDescent="0.2">
      <c r="A12235" s="224" t="str">
        <f t="shared" si="3666"/>
        <v/>
      </c>
      <c r="B12235" s="222">
        <f t="shared" si="3667"/>
        <v>0</v>
      </c>
      <c r="C12235" s="223"/>
      <c r="D12235" s="224" t="str">
        <f t="shared" si="3668"/>
        <v/>
      </c>
      <c r="E12235" s="225"/>
      <c r="F12235" s="226">
        <f t="shared" si="3669"/>
        <v>0</v>
      </c>
      <c r="G12235" s="286">
        <f t="shared" si="3670"/>
        <v>0</v>
      </c>
    </row>
    <row r="12236" spans="1:7" ht="24" customHeight="1" x14ac:dyDescent="0.2">
      <c r="A12236" s="287"/>
      <c r="D12236" s="97"/>
      <c r="E12236" s="98"/>
      <c r="F12236" s="273" t="s">
        <v>32</v>
      </c>
      <c r="G12236" s="288">
        <f>SUBTOTAL(9,G12228:G12235)</f>
        <v>0</v>
      </c>
    </row>
    <row r="12237" spans="1:7" ht="24" customHeight="1" x14ac:dyDescent="0.2">
      <c r="A12237" s="287"/>
      <c r="C12237" s="107" t="s">
        <v>606</v>
      </c>
      <c r="D12237" s="97"/>
      <c r="E12237" s="98"/>
      <c r="G12237" s="289"/>
    </row>
    <row r="12238" spans="1:7" s="229" customFormat="1" ht="24" customHeight="1" x14ac:dyDescent="0.2">
      <c r="A12238" s="224" t="str">
        <f t="shared" ref="A12238:A12246" si="3671">IFERROR(VLOOKUP(C12238,Tabla_Insumos,4,FALSE),"")</f>
        <v/>
      </c>
      <c r="B12238" s="222" t="str">
        <f t="shared" ref="B12238:B12246" si="3672">IFERROR(VLOOKUP(C12238,Tabla_Insumos,5,FALSE),"")</f>
        <v/>
      </c>
      <c r="C12238" s="223"/>
      <c r="D12238" s="224" t="str">
        <f t="shared" ref="D12238:D12246" si="3673">IFERROR(VLOOKUP(C12238,Tabla_Insumos,2,FALSE),"")</f>
        <v/>
      </c>
      <c r="E12238" s="225"/>
      <c r="F12238" s="226">
        <f t="shared" ref="F12238:F12246" si="3674">IFERROR(VLOOKUP(C12238,Tabla_Insumos,3,FALSE),0)</f>
        <v>0</v>
      </c>
      <c r="G12238" s="286">
        <f t="shared" ref="G12238:G12246" si="3675">ROUND(E12238*F12238,2)</f>
        <v>0</v>
      </c>
    </row>
    <row r="12239" spans="1:7" s="229" customFormat="1" ht="24" customHeight="1" x14ac:dyDescent="0.2">
      <c r="A12239" s="224" t="str">
        <f t="shared" si="3671"/>
        <v/>
      </c>
      <c r="B12239" s="222" t="str">
        <f t="shared" si="3672"/>
        <v/>
      </c>
      <c r="C12239" s="223"/>
      <c r="D12239" s="224" t="str">
        <f t="shared" si="3673"/>
        <v/>
      </c>
      <c r="E12239" s="225"/>
      <c r="F12239" s="226">
        <f t="shared" si="3674"/>
        <v>0</v>
      </c>
      <c r="G12239" s="286">
        <f t="shared" si="3675"/>
        <v>0</v>
      </c>
    </row>
    <row r="12240" spans="1:7" s="229" customFormat="1" ht="24" customHeight="1" x14ac:dyDescent="0.2">
      <c r="A12240" s="224" t="str">
        <f t="shared" si="3671"/>
        <v/>
      </c>
      <c r="B12240" s="222" t="str">
        <f t="shared" si="3672"/>
        <v/>
      </c>
      <c r="C12240" s="223"/>
      <c r="D12240" s="224" t="str">
        <f t="shared" si="3673"/>
        <v/>
      </c>
      <c r="E12240" s="225"/>
      <c r="F12240" s="226">
        <f t="shared" si="3674"/>
        <v>0</v>
      </c>
      <c r="G12240" s="286">
        <f t="shared" si="3675"/>
        <v>0</v>
      </c>
    </row>
    <row r="12241" spans="1:7" s="229" customFormat="1" ht="24" customHeight="1" x14ac:dyDescent="0.2">
      <c r="A12241" s="224" t="str">
        <f t="shared" si="3671"/>
        <v/>
      </c>
      <c r="B12241" s="222" t="str">
        <f t="shared" si="3672"/>
        <v/>
      </c>
      <c r="C12241" s="223"/>
      <c r="D12241" s="224" t="str">
        <f t="shared" si="3673"/>
        <v/>
      </c>
      <c r="E12241" s="225"/>
      <c r="F12241" s="226">
        <f t="shared" si="3674"/>
        <v>0</v>
      </c>
      <c r="G12241" s="286">
        <f t="shared" si="3675"/>
        <v>0</v>
      </c>
    </row>
    <row r="12242" spans="1:7" s="229" customFormat="1" ht="24" customHeight="1" x14ac:dyDescent="0.2">
      <c r="A12242" s="224" t="str">
        <f t="shared" si="3671"/>
        <v/>
      </c>
      <c r="B12242" s="222" t="str">
        <f t="shared" si="3672"/>
        <v/>
      </c>
      <c r="C12242" s="223"/>
      <c r="D12242" s="224" t="str">
        <f t="shared" si="3673"/>
        <v/>
      </c>
      <c r="E12242" s="225"/>
      <c r="F12242" s="226">
        <f t="shared" si="3674"/>
        <v>0</v>
      </c>
      <c r="G12242" s="286">
        <f t="shared" si="3675"/>
        <v>0</v>
      </c>
    </row>
    <row r="12243" spans="1:7" s="229" customFormat="1" ht="24" customHeight="1" x14ac:dyDescent="0.2">
      <c r="A12243" s="224" t="str">
        <f t="shared" si="3671"/>
        <v/>
      </c>
      <c r="B12243" s="222" t="str">
        <f t="shared" si="3672"/>
        <v/>
      </c>
      <c r="C12243" s="223"/>
      <c r="D12243" s="224" t="str">
        <f t="shared" si="3673"/>
        <v/>
      </c>
      <c r="E12243" s="225"/>
      <c r="F12243" s="226">
        <f t="shared" si="3674"/>
        <v>0</v>
      </c>
      <c r="G12243" s="286">
        <f t="shared" si="3675"/>
        <v>0</v>
      </c>
    </row>
    <row r="12244" spans="1:7" s="229" customFormat="1" ht="24" customHeight="1" x14ac:dyDescent="0.2">
      <c r="A12244" s="224" t="str">
        <f t="shared" si="3671"/>
        <v/>
      </c>
      <c r="B12244" s="222" t="str">
        <f t="shared" si="3672"/>
        <v/>
      </c>
      <c r="C12244" s="223"/>
      <c r="D12244" s="224" t="str">
        <f t="shared" si="3673"/>
        <v/>
      </c>
      <c r="E12244" s="225"/>
      <c r="F12244" s="226">
        <f t="shared" si="3674"/>
        <v>0</v>
      </c>
      <c r="G12244" s="286">
        <f t="shared" si="3675"/>
        <v>0</v>
      </c>
    </row>
    <row r="12245" spans="1:7" s="229" customFormat="1" ht="24" customHeight="1" x14ac:dyDescent="0.2">
      <c r="A12245" s="224" t="str">
        <f t="shared" si="3671"/>
        <v/>
      </c>
      <c r="B12245" s="222" t="str">
        <f t="shared" si="3672"/>
        <v/>
      </c>
      <c r="C12245" s="223"/>
      <c r="D12245" s="224" t="str">
        <f t="shared" si="3673"/>
        <v/>
      </c>
      <c r="E12245" s="225"/>
      <c r="F12245" s="226">
        <f t="shared" si="3674"/>
        <v>0</v>
      </c>
      <c r="G12245" s="286">
        <f t="shared" si="3675"/>
        <v>0</v>
      </c>
    </row>
    <row r="12246" spans="1:7" s="229" customFormat="1" ht="24" customHeight="1" x14ac:dyDescent="0.2">
      <c r="A12246" s="224" t="str">
        <f t="shared" si="3671"/>
        <v/>
      </c>
      <c r="B12246" s="222" t="str">
        <f t="shared" si="3672"/>
        <v/>
      </c>
      <c r="C12246" s="223"/>
      <c r="D12246" s="224" t="str">
        <f t="shared" si="3673"/>
        <v/>
      </c>
      <c r="E12246" s="225"/>
      <c r="F12246" s="226">
        <f t="shared" si="3674"/>
        <v>0</v>
      </c>
      <c r="G12246" s="286">
        <f t="shared" si="3675"/>
        <v>0</v>
      </c>
    </row>
    <row r="12247" spans="1:7" ht="24" customHeight="1" x14ac:dyDescent="0.2">
      <c r="A12247" s="290"/>
      <c r="B12247" s="97"/>
      <c r="D12247" s="97"/>
      <c r="E12247" s="98"/>
      <c r="F12247" s="273" t="s">
        <v>33</v>
      </c>
      <c r="G12247" s="288">
        <f>SUBTOTAL(9,G12238:G12246)</f>
        <v>0</v>
      </c>
    </row>
    <row r="12248" spans="1:7" ht="24" customHeight="1" x14ac:dyDescent="0.2">
      <c r="A12248" s="291"/>
      <c r="B12248" s="97"/>
      <c r="D12248" s="97"/>
      <c r="E12248" s="98"/>
      <c r="G12248" s="289"/>
    </row>
    <row r="12249" spans="1:7" ht="24" customHeight="1" x14ac:dyDescent="0.2">
      <c r="A12249" s="292" t="str">
        <f>B12207</f>
        <v/>
      </c>
      <c r="B12249" s="293" t="str">
        <f>C12207</f>
        <v/>
      </c>
      <c r="C12249" s="104"/>
      <c r="D12249" s="104" t="s">
        <v>34</v>
      </c>
      <c r="E12249" s="105"/>
      <c r="F12249" s="295" t="s">
        <v>35</v>
      </c>
      <c r="G12249" s="294">
        <f>SUBTOTAL(9,G12212:G12248)</f>
        <v>0</v>
      </c>
    </row>
    <row r="12251" spans="1:7" ht="24" customHeight="1" x14ac:dyDescent="0.2">
      <c r="A12251" s="274" t="s">
        <v>37</v>
      </c>
      <c r="B12251" s="275"/>
      <c r="C12251" s="275"/>
      <c r="D12251" s="275"/>
      <c r="E12251" s="275"/>
      <c r="F12251" s="275"/>
      <c r="G12251" s="276"/>
    </row>
    <row r="12252" spans="1:7" ht="24" customHeight="1" x14ac:dyDescent="0.2">
      <c r="A12252" s="277" t="s">
        <v>602</v>
      </c>
      <c r="B12252" s="93" t="str">
        <f>Comitente</f>
        <v>DIRECCION PROVINCIAL DE ESPACIOS VERDES</v>
      </c>
      <c r="C12252" s="89"/>
      <c r="D12252" s="94"/>
      <c r="E12252" s="94"/>
      <c r="F12252" s="95"/>
      <c r="G12252" s="278"/>
    </row>
    <row r="12253" spans="1:7" ht="24" customHeight="1" x14ac:dyDescent="0.2">
      <c r="A12253" s="277" t="s">
        <v>603</v>
      </c>
      <c r="B12253" s="93">
        <f>Contratista</f>
        <v>0</v>
      </c>
      <c r="C12253" s="90"/>
      <c r="D12253" s="90"/>
      <c r="E12253" s="90"/>
      <c r="F12253" s="96"/>
      <c r="G12253" s="279"/>
    </row>
    <row r="12254" spans="1:7" ht="24" customHeight="1" x14ac:dyDescent="0.2">
      <c r="A12254" s="277" t="s">
        <v>24</v>
      </c>
      <c r="B12254" s="93" t="str">
        <f>Obra</f>
        <v>EXTRACCION DE MANGRULLO EXISTENTE, PROVISION DE NUEVO MANGRULLO Y REFUNCIONALIZACION DE JUEGOS DE NIÑOS EN PARQUE DE MAYO</v>
      </c>
      <c r="C12254" s="90"/>
      <c r="D12254" s="90"/>
      <c r="E12254" s="90"/>
      <c r="F12254" s="96" t="s">
        <v>38</v>
      </c>
      <c r="G12254" s="280">
        <f>Fecha_Base</f>
        <v>44865</v>
      </c>
    </row>
    <row r="12255" spans="1:7" ht="24" customHeight="1" x14ac:dyDescent="0.2">
      <c r="A12255" s="281" t="s">
        <v>601</v>
      </c>
      <c r="B12255" s="91" t="str">
        <f>Ubicación</f>
        <v>CAPITAL</v>
      </c>
      <c r="C12255" s="91"/>
      <c r="D12255" s="97"/>
      <c r="E12255" s="98"/>
      <c r="G12255" s="282"/>
    </row>
    <row r="12256" spans="1:7" ht="24" customHeight="1" x14ac:dyDescent="0.2">
      <c r="A12256" s="281" t="s">
        <v>39</v>
      </c>
      <c r="B12256" s="100" t="str">
        <f>IFERROR(VALUE(LEFT(B12257,FIND(".",B12257)-1)),"")</f>
        <v/>
      </c>
      <c r="C12256" s="92" t="str">
        <f>IFERROR(VLOOKUP(B12256,Tabla_CyP,2,FALSE),"")</f>
        <v/>
      </c>
      <c r="E12256" s="98"/>
      <c r="G12256" s="282"/>
    </row>
    <row r="12257" spans="1:123" ht="24" customHeight="1" x14ac:dyDescent="0.2">
      <c r="A12257" s="281" t="s">
        <v>25</v>
      </c>
      <c r="B12257" s="101" t="str">
        <f>IFERROR(VLOOKUP(COUNTIF($A$1:A12257,"ANALISIS DE PRECIOS"),Tabla_NumeroItem,2,FALSE),"")</f>
        <v/>
      </c>
      <c r="C12257" s="92" t="str">
        <f>IFERROR(VLOOKUP(B12257,Tabla_CyP,2,FALSE),"")</f>
        <v/>
      </c>
      <c r="D12257" s="97"/>
      <c r="E12257" s="98"/>
      <c r="F12257" s="96" t="s">
        <v>26</v>
      </c>
      <c r="G12257" s="283" t="str">
        <f>IFERROR(VLOOKUP(B12257,Tabla_CyP,4,FALSE),"")</f>
        <v/>
      </c>
    </row>
    <row r="12258" spans="1:123" ht="24" customHeight="1" x14ac:dyDescent="0.2">
      <c r="A12258" s="281"/>
      <c r="B12258" s="91"/>
      <c r="D12258" s="97"/>
      <c r="E12258" s="98"/>
      <c r="G12258" s="282"/>
    </row>
    <row r="12259" spans="1:123" ht="24" customHeight="1" x14ac:dyDescent="0.2">
      <c r="A12259" s="334" t="s">
        <v>507</v>
      </c>
      <c r="B12259" s="335"/>
      <c r="C12259" s="336" t="s">
        <v>0</v>
      </c>
      <c r="D12259" s="336" t="s">
        <v>27</v>
      </c>
      <c r="E12259" s="338" t="s">
        <v>28</v>
      </c>
      <c r="F12259" s="340" t="s">
        <v>29</v>
      </c>
      <c r="G12259" s="340" t="s">
        <v>30</v>
      </c>
    </row>
    <row r="12260" spans="1:123" s="97" customFormat="1" ht="24" customHeight="1" x14ac:dyDescent="0.2">
      <c r="A12260" s="102" t="s">
        <v>508</v>
      </c>
      <c r="B12260" s="102" t="s">
        <v>509</v>
      </c>
      <c r="C12260" s="337"/>
      <c r="D12260" s="337"/>
      <c r="E12260" s="339"/>
      <c r="F12260" s="341"/>
      <c r="G12260" s="341"/>
      <c r="H12260" s="230"/>
      <c r="I12260" s="230"/>
      <c r="J12260" s="230"/>
      <c r="K12260" s="230"/>
      <c r="L12260" s="230"/>
      <c r="M12260" s="230"/>
      <c r="N12260" s="230"/>
      <c r="O12260" s="230"/>
      <c r="P12260" s="230"/>
      <c r="Q12260" s="230"/>
      <c r="R12260" s="230"/>
      <c r="S12260" s="230"/>
      <c r="T12260" s="230"/>
      <c r="U12260" s="230"/>
      <c r="V12260" s="230"/>
      <c r="W12260" s="230"/>
      <c r="X12260" s="230"/>
      <c r="Y12260" s="230"/>
      <c r="Z12260" s="230"/>
      <c r="AA12260" s="230"/>
      <c r="AB12260" s="230"/>
      <c r="AC12260" s="230"/>
      <c r="AD12260" s="230"/>
      <c r="AE12260" s="230"/>
      <c r="AF12260" s="230"/>
      <c r="AG12260" s="230"/>
      <c r="AH12260" s="230"/>
      <c r="AI12260" s="230"/>
      <c r="AJ12260" s="230"/>
      <c r="AK12260" s="230"/>
      <c r="AL12260" s="230"/>
      <c r="AM12260" s="230"/>
      <c r="AN12260" s="230"/>
      <c r="AO12260" s="230"/>
      <c r="AP12260" s="230"/>
      <c r="AQ12260" s="230"/>
      <c r="AR12260" s="230"/>
      <c r="AS12260" s="230"/>
      <c r="AT12260" s="230"/>
      <c r="AU12260" s="230"/>
      <c r="AV12260" s="230"/>
      <c r="AW12260" s="230"/>
      <c r="AX12260" s="230"/>
      <c r="AY12260" s="230"/>
      <c r="AZ12260" s="230"/>
      <c r="BA12260" s="230"/>
      <c r="BB12260" s="230"/>
      <c r="BC12260" s="230"/>
      <c r="BD12260" s="230"/>
      <c r="BE12260" s="230"/>
      <c r="BF12260" s="230"/>
      <c r="BG12260" s="230"/>
      <c r="BH12260" s="230"/>
      <c r="BI12260" s="230"/>
      <c r="BJ12260" s="230"/>
      <c r="BK12260" s="230"/>
      <c r="BL12260" s="230"/>
      <c r="BM12260" s="230"/>
      <c r="BN12260" s="230"/>
      <c r="BO12260" s="230"/>
      <c r="BP12260" s="230"/>
      <c r="BQ12260" s="230"/>
      <c r="BR12260" s="230"/>
      <c r="BS12260" s="230"/>
      <c r="BT12260" s="230"/>
      <c r="BU12260" s="230"/>
      <c r="BV12260" s="230"/>
      <c r="BW12260" s="230"/>
      <c r="BX12260" s="230"/>
      <c r="BY12260" s="230"/>
      <c r="BZ12260" s="230"/>
      <c r="CA12260" s="230"/>
      <c r="CB12260" s="230"/>
      <c r="CC12260" s="230"/>
      <c r="CD12260" s="230"/>
      <c r="CE12260" s="230"/>
      <c r="CF12260" s="230"/>
      <c r="CG12260" s="230"/>
      <c r="CH12260" s="230"/>
      <c r="CI12260" s="230"/>
      <c r="CJ12260" s="230"/>
      <c r="CK12260" s="230"/>
      <c r="CL12260" s="230"/>
      <c r="CM12260" s="230"/>
      <c r="CN12260" s="230"/>
      <c r="CO12260" s="230"/>
      <c r="CP12260" s="230"/>
      <c r="CQ12260" s="230"/>
      <c r="CR12260" s="230"/>
      <c r="CS12260" s="230"/>
      <c r="CT12260" s="230"/>
      <c r="CU12260" s="230"/>
      <c r="CV12260" s="230"/>
      <c r="CW12260" s="230"/>
      <c r="CX12260" s="230"/>
      <c r="CY12260" s="230"/>
      <c r="CZ12260" s="230"/>
      <c r="DA12260" s="230"/>
      <c r="DB12260" s="230"/>
      <c r="DC12260" s="230"/>
      <c r="DD12260" s="230"/>
      <c r="DE12260" s="230"/>
      <c r="DF12260" s="230"/>
      <c r="DG12260" s="230"/>
      <c r="DH12260" s="230"/>
      <c r="DI12260" s="230"/>
      <c r="DJ12260" s="230"/>
      <c r="DK12260" s="230"/>
      <c r="DL12260" s="230"/>
      <c r="DM12260" s="230"/>
      <c r="DN12260" s="230"/>
      <c r="DO12260" s="230"/>
      <c r="DP12260" s="230"/>
      <c r="DQ12260" s="230"/>
      <c r="DR12260" s="230"/>
      <c r="DS12260" s="230"/>
    </row>
    <row r="12261" spans="1:123" ht="24" customHeight="1" x14ac:dyDescent="0.2">
      <c r="A12261" s="284"/>
      <c r="B12261" s="103"/>
      <c r="C12261" s="143" t="s">
        <v>604</v>
      </c>
      <c r="D12261" s="104"/>
      <c r="E12261" s="105"/>
      <c r="F12261" s="106"/>
      <c r="G12261" s="285"/>
    </row>
    <row r="12262" spans="1:123" s="229" customFormat="1" ht="24" customHeight="1" x14ac:dyDescent="0.2">
      <c r="A12262" s="224" t="str">
        <f t="shared" ref="A12262:A12275" si="3676">IFERROR(VLOOKUP(C12262,Tabla_Insumos,4,FALSE),"")</f>
        <v/>
      </c>
      <c r="B12262" s="222" t="str">
        <f>IFERROR(VLOOKUP(C12262,Tabla_Insumos,5,FALSE),"")</f>
        <v/>
      </c>
      <c r="C12262" s="223"/>
      <c r="D12262" s="224" t="str">
        <f t="shared" ref="D12262:D12275" si="3677">IFERROR(VLOOKUP(C12262,Tabla_Insumos,2,FALSE),"")</f>
        <v/>
      </c>
      <c r="E12262" s="225"/>
      <c r="F12262" s="226">
        <f t="shared" ref="F12262:F12275" si="3678">IFERROR(VLOOKUP(C12262,Tabla_Insumos,3,FALSE),0)</f>
        <v>0</v>
      </c>
      <c r="G12262" s="286">
        <f>ROUND(E12262*F12262,2)</f>
        <v>0</v>
      </c>
    </row>
    <row r="12263" spans="1:123" s="229" customFormat="1" ht="24" customHeight="1" x14ac:dyDescent="0.2">
      <c r="A12263" s="224" t="str">
        <f t="shared" si="3676"/>
        <v/>
      </c>
      <c r="B12263" s="222" t="str">
        <f t="shared" ref="B12263:B12275" si="3679">IFERROR(VLOOKUP(C12263,Tabla_Insumos,5,FALSE),"")</f>
        <v/>
      </c>
      <c r="C12263" s="223"/>
      <c r="D12263" s="224" t="str">
        <f t="shared" si="3677"/>
        <v/>
      </c>
      <c r="E12263" s="225"/>
      <c r="F12263" s="226">
        <f t="shared" si="3678"/>
        <v>0</v>
      </c>
      <c r="G12263" s="286">
        <f t="shared" ref="G12263:G12275" si="3680">ROUND(E12263*F12263,2)</f>
        <v>0</v>
      </c>
    </row>
    <row r="12264" spans="1:123" s="229" customFormat="1" ht="24" customHeight="1" x14ac:dyDescent="0.2">
      <c r="A12264" s="224" t="str">
        <f t="shared" si="3676"/>
        <v/>
      </c>
      <c r="B12264" s="222" t="str">
        <f t="shared" si="3679"/>
        <v/>
      </c>
      <c r="C12264" s="223"/>
      <c r="D12264" s="224" t="str">
        <f t="shared" si="3677"/>
        <v/>
      </c>
      <c r="E12264" s="225"/>
      <c r="F12264" s="226">
        <f t="shared" si="3678"/>
        <v>0</v>
      </c>
      <c r="G12264" s="286">
        <f t="shared" si="3680"/>
        <v>0</v>
      </c>
    </row>
    <row r="12265" spans="1:123" s="229" customFormat="1" ht="24" customHeight="1" x14ac:dyDescent="0.2">
      <c r="A12265" s="224" t="str">
        <f t="shared" si="3676"/>
        <v/>
      </c>
      <c r="B12265" s="222" t="str">
        <f t="shared" si="3679"/>
        <v/>
      </c>
      <c r="C12265" s="223"/>
      <c r="D12265" s="224" t="str">
        <f t="shared" si="3677"/>
        <v/>
      </c>
      <c r="E12265" s="225"/>
      <c r="F12265" s="226">
        <f t="shared" si="3678"/>
        <v>0</v>
      </c>
      <c r="G12265" s="286">
        <f t="shared" si="3680"/>
        <v>0</v>
      </c>
    </row>
    <row r="12266" spans="1:123" s="229" customFormat="1" ht="24" customHeight="1" x14ac:dyDescent="0.2">
      <c r="A12266" s="224" t="str">
        <f t="shared" si="3676"/>
        <v/>
      </c>
      <c r="B12266" s="222" t="str">
        <f t="shared" si="3679"/>
        <v/>
      </c>
      <c r="C12266" s="223"/>
      <c r="D12266" s="224" t="str">
        <f t="shared" si="3677"/>
        <v/>
      </c>
      <c r="E12266" s="225"/>
      <c r="F12266" s="226">
        <f t="shared" si="3678"/>
        <v>0</v>
      </c>
      <c r="G12266" s="286">
        <f t="shared" si="3680"/>
        <v>0</v>
      </c>
    </row>
    <row r="12267" spans="1:123" s="229" customFormat="1" ht="24" customHeight="1" x14ac:dyDescent="0.2">
      <c r="A12267" s="224" t="str">
        <f t="shared" si="3676"/>
        <v/>
      </c>
      <c r="B12267" s="222" t="str">
        <f t="shared" si="3679"/>
        <v/>
      </c>
      <c r="C12267" s="223"/>
      <c r="D12267" s="224" t="str">
        <f t="shared" si="3677"/>
        <v/>
      </c>
      <c r="E12267" s="225"/>
      <c r="F12267" s="226">
        <f t="shared" si="3678"/>
        <v>0</v>
      </c>
      <c r="G12267" s="286">
        <f t="shared" si="3680"/>
        <v>0</v>
      </c>
    </row>
    <row r="12268" spans="1:123" s="229" customFormat="1" ht="24" customHeight="1" x14ac:dyDescent="0.2">
      <c r="A12268" s="224" t="str">
        <f t="shared" si="3676"/>
        <v/>
      </c>
      <c r="B12268" s="222" t="str">
        <f t="shared" si="3679"/>
        <v/>
      </c>
      <c r="C12268" s="223"/>
      <c r="D12268" s="224" t="str">
        <f t="shared" si="3677"/>
        <v/>
      </c>
      <c r="E12268" s="225"/>
      <c r="F12268" s="226">
        <f t="shared" si="3678"/>
        <v>0</v>
      </c>
      <c r="G12268" s="286">
        <f t="shared" si="3680"/>
        <v>0</v>
      </c>
    </row>
    <row r="12269" spans="1:123" s="229" customFormat="1" ht="24" customHeight="1" x14ac:dyDescent="0.2">
      <c r="A12269" s="224" t="str">
        <f t="shared" si="3676"/>
        <v/>
      </c>
      <c r="B12269" s="222" t="str">
        <f t="shared" si="3679"/>
        <v/>
      </c>
      <c r="C12269" s="223"/>
      <c r="D12269" s="224" t="str">
        <f t="shared" si="3677"/>
        <v/>
      </c>
      <c r="E12269" s="225"/>
      <c r="F12269" s="226">
        <f t="shared" si="3678"/>
        <v>0</v>
      </c>
      <c r="G12269" s="286">
        <f t="shared" si="3680"/>
        <v>0</v>
      </c>
    </row>
    <row r="12270" spans="1:123" s="229" customFormat="1" ht="24" customHeight="1" x14ac:dyDescent="0.2">
      <c r="A12270" s="224" t="str">
        <f t="shared" si="3676"/>
        <v/>
      </c>
      <c r="B12270" s="222" t="str">
        <f t="shared" si="3679"/>
        <v/>
      </c>
      <c r="C12270" s="223"/>
      <c r="D12270" s="224" t="str">
        <f t="shared" si="3677"/>
        <v/>
      </c>
      <c r="E12270" s="225"/>
      <c r="F12270" s="226">
        <f t="shared" si="3678"/>
        <v>0</v>
      </c>
      <c r="G12270" s="286">
        <f t="shared" si="3680"/>
        <v>0</v>
      </c>
    </row>
    <row r="12271" spans="1:123" s="229" customFormat="1" ht="24" customHeight="1" x14ac:dyDescent="0.2">
      <c r="A12271" s="224" t="str">
        <f t="shared" si="3676"/>
        <v/>
      </c>
      <c r="B12271" s="222" t="str">
        <f t="shared" si="3679"/>
        <v/>
      </c>
      <c r="C12271" s="223"/>
      <c r="D12271" s="224" t="str">
        <f t="shared" si="3677"/>
        <v/>
      </c>
      <c r="E12271" s="225"/>
      <c r="F12271" s="226">
        <f t="shared" si="3678"/>
        <v>0</v>
      </c>
      <c r="G12271" s="286">
        <f t="shared" si="3680"/>
        <v>0</v>
      </c>
    </row>
    <row r="12272" spans="1:123" s="229" customFormat="1" ht="24" customHeight="1" x14ac:dyDescent="0.2">
      <c r="A12272" s="224" t="str">
        <f t="shared" si="3676"/>
        <v/>
      </c>
      <c r="B12272" s="222" t="str">
        <f t="shared" si="3679"/>
        <v/>
      </c>
      <c r="C12272" s="223"/>
      <c r="D12272" s="224" t="str">
        <f t="shared" si="3677"/>
        <v/>
      </c>
      <c r="E12272" s="225"/>
      <c r="F12272" s="226">
        <f t="shared" si="3678"/>
        <v>0</v>
      </c>
      <c r="G12272" s="286">
        <f t="shared" si="3680"/>
        <v>0</v>
      </c>
    </row>
    <row r="12273" spans="1:7" s="229" customFormat="1" ht="24" customHeight="1" x14ac:dyDescent="0.2">
      <c r="A12273" s="224" t="str">
        <f t="shared" si="3676"/>
        <v/>
      </c>
      <c r="B12273" s="222" t="str">
        <f t="shared" si="3679"/>
        <v/>
      </c>
      <c r="C12273" s="223"/>
      <c r="D12273" s="224" t="str">
        <f t="shared" si="3677"/>
        <v/>
      </c>
      <c r="E12273" s="225"/>
      <c r="F12273" s="226">
        <f t="shared" si="3678"/>
        <v>0</v>
      </c>
      <c r="G12273" s="286">
        <f t="shared" si="3680"/>
        <v>0</v>
      </c>
    </row>
    <row r="12274" spans="1:7" s="229" customFormat="1" ht="24" customHeight="1" x14ac:dyDescent="0.2">
      <c r="A12274" s="224" t="str">
        <f t="shared" si="3676"/>
        <v/>
      </c>
      <c r="B12274" s="222" t="str">
        <f t="shared" si="3679"/>
        <v/>
      </c>
      <c r="C12274" s="223"/>
      <c r="D12274" s="224" t="str">
        <f t="shared" si="3677"/>
        <v/>
      </c>
      <c r="E12274" s="225"/>
      <c r="F12274" s="226">
        <f t="shared" si="3678"/>
        <v>0</v>
      </c>
      <c r="G12274" s="286">
        <f t="shared" si="3680"/>
        <v>0</v>
      </c>
    </row>
    <row r="12275" spans="1:7" s="229" customFormat="1" ht="24" customHeight="1" x14ac:dyDescent="0.2">
      <c r="A12275" s="224" t="str">
        <f t="shared" si="3676"/>
        <v/>
      </c>
      <c r="B12275" s="222" t="str">
        <f t="shared" si="3679"/>
        <v/>
      </c>
      <c r="C12275" s="223"/>
      <c r="D12275" s="224" t="str">
        <f t="shared" si="3677"/>
        <v/>
      </c>
      <c r="E12275" s="225"/>
      <c r="F12275" s="227">
        <f t="shared" si="3678"/>
        <v>0</v>
      </c>
      <c r="G12275" s="286">
        <f t="shared" si="3680"/>
        <v>0</v>
      </c>
    </row>
    <row r="12276" spans="1:7" ht="24" customHeight="1" x14ac:dyDescent="0.2">
      <c r="A12276" s="287"/>
      <c r="D12276" s="97"/>
      <c r="E12276" s="98"/>
      <c r="F12276" s="273" t="s">
        <v>31</v>
      </c>
      <c r="G12276" s="288">
        <f>SUBTOTAL(9,G12262:G12275)</f>
        <v>0</v>
      </c>
    </row>
    <row r="12277" spans="1:7" ht="24" customHeight="1" x14ac:dyDescent="0.2">
      <c r="A12277" s="287"/>
      <c r="C12277" s="107" t="s">
        <v>605</v>
      </c>
      <c r="D12277" s="97"/>
      <c r="E12277" s="98"/>
      <c r="G12277" s="289"/>
    </row>
    <row r="12278" spans="1:7" s="229" customFormat="1" ht="24" customHeight="1" x14ac:dyDescent="0.2">
      <c r="A12278" s="224" t="str">
        <f t="shared" ref="A12278:A12285" si="3681">IFERROR(VLOOKUP(C12278,Tabla_Insumos,4,FALSE),"")</f>
        <v/>
      </c>
      <c r="B12278" s="222">
        <f t="shared" ref="B12278:B12285" si="3682">IFERROR(VLOOKUP(A12278,Tabla_Indices,5,FALSE),"")</f>
        <v>0</v>
      </c>
      <c r="C12278" s="223"/>
      <c r="D12278" s="224" t="str">
        <f t="shared" ref="D12278:D12285" si="3683">IFERROR(VLOOKUP(C12278,Tabla_Insumos,2,FALSE),"")</f>
        <v/>
      </c>
      <c r="E12278" s="225"/>
      <c r="F12278" s="228">
        <f t="shared" ref="F12278:F12285" si="3684">IFERROR(VLOOKUP(C12278,Tabla_Insumos,3,FALSE),0)</f>
        <v>0</v>
      </c>
      <c r="G12278" s="286">
        <f>ROUND(E12278*F12278,2)</f>
        <v>0</v>
      </c>
    </row>
    <row r="12279" spans="1:7" s="229" customFormat="1" ht="24" customHeight="1" x14ac:dyDescent="0.2">
      <c r="A12279" s="224" t="str">
        <f t="shared" si="3681"/>
        <v/>
      </c>
      <c r="B12279" s="222">
        <f t="shared" si="3682"/>
        <v>0</v>
      </c>
      <c r="C12279" s="223"/>
      <c r="D12279" s="224" t="str">
        <f t="shared" si="3683"/>
        <v/>
      </c>
      <c r="E12279" s="225"/>
      <c r="F12279" s="228">
        <f t="shared" si="3684"/>
        <v>0</v>
      </c>
      <c r="G12279" s="286">
        <f>ROUND(E12279*F12279,2)</f>
        <v>0</v>
      </c>
    </row>
    <row r="12280" spans="1:7" s="229" customFormat="1" ht="24" customHeight="1" x14ac:dyDescent="0.2">
      <c r="A12280" s="224" t="str">
        <f t="shared" si="3681"/>
        <v/>
      </c>
      <c r="B12280" s="222">
        <f t="shared" si="3682"/>
        <v>0</v>
      </c>
      <c r="C12280" s="223"/>
      <c r="D12280" s="224" t="str">
        <f t="shared" si="3683"/>
        <v/>
      </c>
      <c r="E12280" s="225"/>
      <c r="F12280" s="228">
        <f t="shared" si="3684"/>
        <v>0</v>
      </c>
      <c r="G12280" s="286">
        <f t="shared" ref="G12280:G12285" si="3685">ROUND(E12280*F12280,2)</f>
        <v>0</v>
      </c>
    </row>
    <row r="12281" spans="1:7" s="229" customFormat="1" ht="24" customHeight="1" x14ac:dyDescent="0.2">
      <c r="A12281" s="224" t="str">
        <f t="shared" si="3681"/>
        <v/>
      </c>
      <c r="B12281" s="222">
        <f t="shared" si="3682"/>
        <v>0</v>
      </c>
      <c r="C12281" s="223"/>
      <c r="D12281" s="224" t="str">
        <f t="shared" si="3683"/>
        <v/>
      </c>
      <c r="E12281" s="225"/>
      <c r="F12281" s="228">
        <f t="shared" si="3684"/>
        <v>0</v>
      </c>
      <c r="G12281" s="286">
        <f t="shared" si="3685"/>
        <v>0</v>
      </c>
    </row>
    <row r="12282" spans="1:7" s="229" customFormat="1" ht="24" customHeight="1" x14ac:dyDescent="0.2">
      <c r="A12282" s="224" t="str">
        <f t="shared" si="3681"/>
        <v/>
      </c>
      <c r="B12282" s="222">
        <f t="shared" si="3682"/>
        <v>0</v>
      </c>
      <c r="C12282" s="223"/>
      <c r="D12282" s="224" t="str">
        <f t="shared" si="3683"/>
        <v/>
      </c>
      <c r="E12282" s="225"/>
      <c r="F12282" s="226">
        <f t="shared" si="3684"/>
        <v>0</v>
      </c>
      <c r="G12282" s="286">
        <f t="shared" si="3685"/>
        <v>0</v>
      </c>
    </row>
    <row r="12283" spans="1:7" s="229" customFormat="1" ht="24" customHeight="1" x14ac:dyDescent="0.2">
      <c r="A12283" s="224" t="str">
        <f t="shared" si="3681"/>
        <v/>
      </c>
      <c r="B12283" s="222">
        <f t="shared" si="3682"/>
        <v>0</v>
      </c>
      <c r="C12283" s="223"/>
      <c r="D12283" s="224" t="str">
        <f t="shared" si="3683"/>
        <v/>
      </c>
      <c r="E12283" s="225"/>
      <c r="F12283" s="226">
        <f t="shared" si="3684"/>
        <v>0</v>
      </c>
      <c r="G12283" s="286">
        <f t="shared" si="3685"/>
        <v>0</v>
      </c>
    </row>
    <row r="12284" spans="1:7" s="229" customFormat="1" ht="24" customHeight="1" x14ac:dyDescent="0.2">
      <c r="A12284" s="224" t="str">
        <f t="shared" si="3681"/>
        <v/>
      </c>
      <c r="B12284" s="222">
        <f t="shared" si="3682"/>
        <v>0</v>
      </c>
      <c r="C12284" s="223"/>
      <c r="D12284" s="224" t="str">
        <f t="shared" si="3683"/>
        <v/>
      </c>
      <c r="E12284" s="225"/>
      <c r="F12284" s="226">
        <f t="shared" si="3684"/>
        <v>0</v>
      </c>
      <c r="G12284" s="286">
        <f t="shared" si="3685"/>
        <v>0</v>
      </c>
    </row>
    <row r="12285" spans="1:7" s="229" customFormat="1" ht="24" customHeight="1" x14ac:dyDescent="0.2">
      <c r="A12285" s="224" t="str">
        <f t="shared" si="3681"/>
        <v/>
      </c>
      <c r="B12285" s="222">
        <f t="shared" si="3682"/>
        <v>0</v>
      </c>
      <c r="C12285" s="223"/>
      <c r="D12285" s="224" t="str">
        <f t="shared" si="3683"/>
        <v/>
      </c>
      <c r="E12285" s="225"/>
      <c r="F12285" s="226">
        <f t="shared" si="3684"/>
        <v>0</v>
      </c>
      <c r="G12285" s="286">
        <f t="shared" si="3685"/>
        <v>0</v>
      </c>
    </row>
    <row r="12286" spans="1:7" ht="24" customHeight="1" x14ac:dyDescent="0.2">
      <c r="A12286" s="287"/>
      <c r="D12286" s="97"/>
      <c r="E12286" s="98"/>
      <c r="F12286" s="273" t="s">
        <v>32</v>
      </c>
      <c r="G12286" s="288">
        <f>SUBTOTAL(9,G12278:G12285)</f>
        <v>0</v>
      </c>
    </row>
    <row r="12287" spans="1:7" ht="24" customHeight="1" x14ac:dyDescent="0.2">
      <c r="A12287" s="287"/>
      <c r="C12287" s="107" t="s">
        <v>606</v>
      </c>
      <c r="D12287" s="97"/>
      <c r="E12287" s="98"/>
      <c r="G12287" s="289"/>
    </row>
    <row r="12288" spans="1:7" s="229" customFormat="1" ht="24" customHeight="1" x14ac:dyDescent="0.2">
      <c r="A12288" s="224" t="str">
        <f t="shared" ref="A12288:A12296" si="3686">IFERROR(VLOOKUP(C12288,Tabla_Insumos,4,FALSE),"")</f>
        <v/>
      </c>
      <c r="B12288" s="222" t="str">
        <f t="shared" ref="B12288:B12296" si="3687">IFERROR(VLOOKUP(C12288,Tabla_Insumos,5,FALSE),"")</f>
        <v/>
      </c>
      <c r="C12288" s="223"/>
      <c r="D12288" s="224" t="str">
        <f t="shared" ref="D12288:D12296" si="3688">IFERROR(VLOOKUP(C12288,Tabla_Insumos,2,FALSE),"")</f>
        <v/>
      </c>
      <c r="E12288" s="225"/>
      <c r="F12288" s="226">
        <f t="shared" ref="F12288:F12296" si="3689">IFERROR(VLOOKUP(C12288,Tabla_Insumos,3,FALSE),0)</f>
        <v>0</v>
      </c>
      <c r="G12288" s="286">
        <f t="shared" ref="G12288:G12296" si="3690">ROUND(E12288*F12288,2)</f>
        <v>0</v>
      </c>
    </row>
    <row r="12289" spans="1:7" s="229" customFormat="1" ht="24" customHeight="1" x14ac:dyDescent="0.2">
      <c r="A12289" s="224" t="str">
        <f t="shared" si="3686"/>
        <v/>
      </c>
      <c r="B12289" s="222" t="str">
        <f t="shared" si="3687"/>
        <v/>
      </c>
      <c r="C12289" s="223"/>
      <c r="D12289" s="224" t="str">
        <f t="shared" si="3688"/>
        <v/>
      </c>
      <c r="E12289" s="225"/>
      <c r="F12289" s="226">
        <f t="shared" si="3689"/>
        <v>0</v>
      </c>
      <c r="G12289" s="286">
        <f t="shared" si="3690"/>
        <v>0</v>
      </c>
    </row>
    <row r="12290" spans="1:7" s="229" customFormat="1" ht="24" customHeight="1" x14ac:dyDescent="0.2">
      <c r="A12290" s="224" t="str">
        <f t="shared" si="3686"/>
        <v/>
      </c>
      <c r="B12290" s="222" t="str">
        <f t="shared" si="3687"/>
        <v/>
      </c>
      <c r="C12290" s="223"/>
      <c r="D12290" s="224" t="str">
        <f t="shared" si="3688"/>
        <v/>
      </c>
      <c r="E12290" s="225"/>
      <c r="F12290" s="226">
        <f t="shared" si="3689"/>
        <v>0</v>
      </c>
      <c r="G12290" s="286">
        <f t="shared" si="3690"/>
        <v>0</v>
      </c>
    </row>
    <row r="12291" spans="1:7" s="229" customFormat="1" ht="24" customHeight="1" x14ac:dyDescent="0.2">
      <c r="A12291" s="224" t="str">
        <f t="shared" si="3686"/>
        <v/>
      </c>
      <c r="B12291" s="222" t="str">
        <f t="shared" si="3687"/>
        <v/>
      </c>
      <c r="C12291" s="223"/>
      <c r="D12291" s="224" t="str">
        <f t="shared" si="3688"/>
        <v/>
      </c>
      <c r="E12291" s="225"/>
      <c r="F12291" s="226">
        <f t="shared" si="3689"/>
        <v>0</v>
      </c>
      <c r="G12291" s="286">
        <f t="shared" si="3690"/>
        <v>0</v>
      </c>
    </row>
    <row r="12292" spans="1:7" s="229" customFormat="1" ht="24" customHeight="1" x14ac:dyDescent="0.2">
      <c r="A12292" s="224" t="str">
        <f t="shared" si="3686"/>
        <v/>
      </c>
      <c r="B12292" s="222" t="str">
        <f t="shared" si="3687"/>
        <v/>
      </c>
      <c r="C12292" s="223"/>
      <c r="D12292" s="224" t="str">
        <f t="shared" si="3688"/>
        <v/>
      </c>
      <c r="E12292" s="225"/>
      <c r="F12292" s="226">
        <f t="shared" si="3689"/>
        <v>0</v>
      </c>
      <c r="G12292" s="286">
        <f t="shared" si="3690"/>
        <v>0</v>
      </c>
    </row>
    <row r="12293" spans="1:7" s="229" customFormat="1" ht="24" customHeight="1" x14ac:dyDescent="0.2">
      <c r="A12293" s="224" t="str">
        <f t="shared" si="3686"/>
        <v/>
      </c>
      <c r="B12293" s="222" t="str">
        <f t="shared" si="3687"/>
        <v/>
      </c>
      <c r="C12293" s="223"/>
      <c r="D12293" s="224" t="str">
        <f t="shared" si="3688"/>
        <v/>
      </c>
      <c r="E12293" s="225"/>
      <c r="F12293" s="226">
        <f t="shared" si="3689"/>
        <v>0</v>
      </c>
      <c r="G12293" s="286">
        <f t="shared" si="3690"/>
        <v>0</v>
      </c>
    </row>
    <row r="12294" spans="1:7" s="229" customFormat="1" ht="24" customHeight="1" x14ac:dyDescent="0.2">
      <c r="A12294" s="224" t="str">
        <f t="shared" si="3686"/>
        <v/>
      </c>
      <c r="B12294" s="222" t="str">
        <f t="shared" si="3687"/>
        <v/>
      </c>
      <c r="C12294" s="223"/>
      <c r="D12294" s="224" t="str">
        <f t="shared" si="3688"/>
        <v/>
      </c>
      <c r="E12294" s="225"/>
      <c r="F12294" s="226">
        <f t="shared" si="3689"/>
        <v>0</v>
      </c>
      <c r="G12294" s="286">
        <f t="shared" si="3690"/>
        <v>0</v>
      </c>
    </row>
    <row r="12295" spans="1:7" s="229" customFormat="1" ht="24" customHeight="1" x14ac:dyDescent="0.2">
      <c r="A12295" s="224" t="str">
        <f t="shared" si="3686"/>
        <v/>
      </c>
      <c r="B12295" s="222" t="str">
        <f t="shared" si="3687"/>
        <v/>
      </c>
      <c r="C12295" s="223"/>
      <c r="D12295" s="224" t="str">
        <f t="shared" si="3688"/>
        <v/>
      </c>
      <c r="E12295" s="225"/>
      <c r="F12295" s="226">
        <f t="shared" si="3689"/>
        <v>0</v>
      </c>
      <c r="G12295" s="286">
        <f t="shared" si="3690"/>
        <v>0</v>
      </c>
    </row>
    <row r="12296" spans="1:7" s="229" customFormat="1" ht="24" customHeight="1" x14ac:dyDescent="0.2">
      <c r="A12296" s="224" t="str">
        <f t="shared" si="3686"/>
        <v/>
      </c>
      <c r="B12296" s="222" t="str">
        <f t="shared" si="3687"/>
        <v/>
      </c>
      <c r="C12296" s="223"/>
      <c r="D12296" s="224" t="str">
        <f t="shared" si="3688"/>
        <v/>
      </c>
      <c r="E12296" s="225"/>
      <c r="F12296" s="226">
        <f t="shared" si="3689"/>
        <v>0</v>
      </c>
      <c r="G12296" s="286">
        <f t="shared" si="3690"/>
        <v>0</v>
      </c>
    </row>
    <row r="12297" spans="1:7" ht="24" customHeight="1" x14ac:dyDescent="0.2">
      <c r="A12297" s="290"/>
      <c r="B12297" s="97"/>
      <c r="D12297" s="97"/>
      <c r="E12297" s="98"/>
      <c r="F12297" s="273" t="s">
        <v>33</v>
      </c>
      <c r="G12297" s="288">
        <f>SUBTOTAL(9,G12288:G12296)</f>
        <v>0</v>
      </c>
    </row>
    <row r="12298" spans="1:7" ht="24" customHeight="1" x14ac:dyDescent="0.2">
      <c r="A12298" s="291"/>
      <c r="B12298" s="97"/>
      <c r="D12298" s="97"/>
      <c r="E12298" s="98"/>
      <c r="G12298" s="289"/>
    </row>
    <row r="12299" spans="1:7" ht="24" customHeight="1" x14ac:dyDescent="0.2">
      <c r="A12299" s="292" t="str">
        <f>B12257</f>
        <v/>
      </c>
      <c r="B12299" s="293" t="str">
        <f>C12257</f>
        <v/>
      </c>
      <c r="C12299" s="104"/>
      <c r="D12299" s="104" t="s">
        <v>34</v>
      </c>
      <c r="E12299" s="105"/>
      <c r="F12299" s="295" t="s">
        <v>35</v>
      </c>
      <c r="G12299" s="294">
        <f>SUBTOTAL(9,G12262:G12298)</f>
        <v>0</v>
      </c>
    </row>
    <row r="12301" spans="1:7" ht="24" customHeight="1" x14ac:dyDescent="0.2">
      <c r="A12301" s="274" t="s">
        <v>37</v>
      </c>
      <c r="B12301" s="275"/>
      <c r="C12301" s="275"/>
      <c r="D12301" s="275"/>
      <c r="E12301" s="275"/>
      <c r="F12301" s="275"/>
      <c r="G12301" s="276"/>
    </row>
    <row r="12302" spans="1:7" ht="24" customHeight="1" x14ac:dyDescent="0.2">
      <c r="A12302" s="277" t="s">
        <v>602</v>
      </c>
      <c r="B12302" s="93" t="str">
        <f>Comitente</f>
        <v>DIRECCION PROVINCIAL DE ESPACIOS VERDES</v>
      </c>
      <c r="C12302" s="89"/>
      <c r="D12302" s="94"/>
      <c r="E12302" s="94"/>
      <c r="F12302" s="95"/>
      <c r="G12302" s="278"/>
    </row>
    <row r="12303" spans="1:7" ht="24" customHeight="1" x14ac:dyDescent="0.2">
      <c r="A12303" s="277" t="s">
        <v>603</v>
      </c>
      <c r="B12303" s="93">
        <f>Contratista</f>
        <v>0</v>
      </c>
      <c r="C12303" s="90"/>
      <c r="D12303" s="90"/>
      <c r="E12303" s="90"/>
      <c r="F12303" s="96"/>
      <c r="G12303" s="279"/>
    </row>
    <row r="12304" spans="1:7" ht="24" customHeight="1" x14ac:dyDescent="0.2">
      <c r="A12304" s="277" t="s">
        <v>24</v>
      </c>
      <c r="B12304" s="93" t="str">
        <f>Obra</f>
        <v>EXTRACCION DE MANGRULLO EXISTENTE, PROVISION DE NUEVO MANGRULLO Y REFUNCIONALIZACION DE JUEGOS DE NIÑOS EN PARQUE DE MAYO</v>
      </c>
      <c r="C12304" s="90"/>
      <c r="D12304" s="90"/>
      <c r="E12304" s="90"/>
      <c r="F12304" s="96" t="s">
        <v>38</v>
      </c>
      <c r="G12304" s="280">
        <f>Fecha_Base</f>
        <v>44865</v>
      </c>
    </row>
    <row r="12305" spans="1:123" ht="24" customHeight="1" x14ac:dyDescent="0.2">
      <c r="A12305" s="281" t="s">
        <v>601</v>
      </c>
      <c r="B12305" s="91" t="str">
        <f>Ubicación</f>
        <v>CAPITAL</v>
      </c>
      <c r="C12305" s="91"/>
      <c r="D12305" s="97"/>
      <c r="E12305" s="98"/>
      <c r="G12305" s="282"/>
    </row>
    <row r="12306" spans="1:123" ht="24" customHeight="1" x14ac:dyDescent="0.2">
      <c r="A12306" s="281" t="s">
        <v>39</v>
      </c>
      <c r="B12306" s="100" t="str">
        <f>IFERROR(VALUE(LEFT(B12307,FIND(".",B12307)-1)),"")</f>
        <v/>
      </c>
      <c r="C12306" s="92" t="str">
        <f>IFERROR(VLOOKUP(B12306,Tabla_CyP,2,FALSE),"")</f>
        <v/>
      </c>
      <c r="E12306" s="98"/>
      <c r="G12306" s="282"/>
    </row>
    <row r="12307" spans="1:123" ht="24" customHeight="1" x14ac:dyDescent="0.2">
      <c r="A12307" s="281" t="s">
        <v>25</v>
      </c>
      <c r="B12307" s="101" t="str">
        <f>IFERROR(VLOOKUP(COUNTIF($A$1:A12307,"ANALISIS DE PRECIOS"),Tabla_NumeroItem,2,FALSE),"")</f>
        <v/>
      </c>
      <c r="C12307" s="92" t="str">
        <f>IFERROR(VLOOKUP(B12307,Tabla_CyP,2,FALSE),"")</f>
        <v/>
      </c>
      <c r="D12307" s="97"/>
      <c r="E12307" s="98"/>
      <c r="F12307" s="96" t="s">
        <v>26</v>
      </c>
      <c r="G12307" s="283" t="str">
        <f>IFERROR(VLOOKUP(B12307,Tabla_CyP,4,FALSE),"")</f>
        <v/>
      </c>
    </row>
    <row r="12308" spans="1:123" ht="24" customHeight="1" x14ac:dyDescent="0.2">
      <c r="A12308" s="281"/>
      <c r="B12308" s="91"/>
      <c r="D12308" s="97"/>
      <c r="E12308" s="98"/>
      <c r="G12308" s="282"/>
    </row>
    <row r="12309" spans="1:123" ht="24" customHeight="1" x14ac:dyDescent="0.2">
      <c r="A12309" s="334" t="s">
        <v>507</v>
      </c>
      <c r="B12309" s="335"/>
      <c r="C12309" s="336" t="s">
        <v>0</v>
      </c>
      <c r="D12309" s="336" t="s">
        <v>27</v>
      </c>
      <c r="E12309" s="338" t="s">
        <v>28</v>
      </c>
      <c r="F12309" s="340" t="s">
        <v>29</v>
      </c>
      <c r="G12309" s="340" t="s">
        <v>30</v>
      </c>
    </row>
    <row r="12310" spans="1:123" s="97" customFormat="1" ht="24" customHeight="1" x14ac:dyDescent="0.2">
      <c r="A12310" s="102" t="s">
        <v>508</v>
      </c>
      <c r="B12310" s="102" t="s">
        <v>509</v>
      </c>
      <c r="C12310" s="337"/>
      <c r="D12310" s="337"/>
      <c r="E12310" s="339"/>
      <c r="F12310" s="341"/>
      <c r="G12310" s="341"/>
      <c r="H12310" s="230"/>
      <c r="I12310" s="230"/>
      <c r="J12310" s="230"/>
      <c r="K12310" s="230"/>
      <c r="L12310" s="230"/>
      <c r="M12310" s="230"/>
      <c r="N12310" s="230"/>
      <c r="O12310" s="230"/>
      <c r="P12310" s="230"/>
      <c r="Q12310" s="230"/>
      <c r="R12310" s="230"/>
      <c r="S12310" s="230"/>
      <c r="T12310" s="230"/>
      <c r="U12310" s="230"/>
      <c r="V12310" s="230"/>
      <c r="W12310" s="230"/>
      <c r="X12310" s="230"/>
      <c r="Y12310" s="230"/>
      <c r="Z12310" s="230"/>
      <c r="AA12310" s="230"/>
      <c r="AB12310" s="230"/>
      <c r="AC12310" s="230"/>
      <c r="AD12310" s="230"/>
      <c r="AE12310" s="230"/>
      <c r="AF12310" s="230"/>
      <c r="AG12310" s="230"/>
      <c r="AH12310" s="230"/>
      <c r="AI12310" s="230"/>
      <c r="AJ12310" s="230"/>
      <c r="AK12310" s="230"/>
      <c r="AL12310" s="230"/>
      <c r="AM12310" s="230"/>
      <c r="AN12310" s="230"/>
      <c r="AO12310" s="230"/>
      <c r="AP12310" s="230"/>
      <c r="AQ12310" s="230"/>
      <c r="AR12310" s="230"/>
      <c r="AS12310" s="230"/>
      <c r="AT12310" s="230"/>
      <c r="AU12310" s="230"/>
      <c r="AV12310" s="230"/>
      <c r="AW12310" s="230"/>
      <c r="AX12310" s="230"/>
      <c r="AY12310" s="230"/>
      <c r="AZ12310" s="230"/>
      <c r="BA12310" s="230"/>
      <c r="BB12310" s="230"/>
      <c r="BC12310" s="230"/>
      <c r="BD12310" s="230"/>
      <c r="BE12310" s="230"/>
      <c r="BF12310" s="230"/>
      <c r="BG12310" s="230"/>
      <c r="BH12310" s="230"/>
      <c r="BI12310" s="230"/>
      <c r="BJ12310" s="230"/>
      <c r="BK12310" s="230"/>
      <c r="BL12310" s="230"/>
      <c r="BM12310" s="230"/>
      <c r="BN12310" s="230"/>
      <c r="BO12310" s="230"/>
      <c r="BP12310" s="230"/>
      <c r="BQ12310" s="230"/>
      <c r="BR12310" s="230"/>
      <c r="BS12310" s="230"/>
      <c r="BT12310" s="230"/>
      <c r="BU12310" s="230"/>
      <c r="BV12310" s="230"/>
      <c r="BW12310" s="230"/>
      <c r="BX12310" s="230"/>
      <c r="BY12310" s="230"/>
      <c r="BZ12310" s="230"/>
      <c r="CA12310" s="230"/>
      <c r="CB12310" s="230"/>
      <c r="CC12310" s="230"/>
      <c r="CD12310" s="230"/>
      <c r="CE12310" s="230"/>
      <c r="CF12310" s="230"/>
      <c r="CG12310" s="230"/>
      <c r="CH12310" s="230"/>
      <c r="CI12310" s="230"/>
      <c r="CJ12310" s="230"/>
      <c r="CK12310" s="230"/>
      <c r="CL12310" s="230"/>
      <c r="CM12310" s="230"/>
      <c r="CN12310" s="230"/>
      <c r="CO12310" s="230"/>
      <c r="CP12310" s="230"/>
      <c r="CQ12310" s="230"/>
      <c r="CR12310" s="230"/>
      <c r="CS12310" s="230"/>
      <c r="CT12310" s="230"/>
      <c r="CU12310" s="230"/>
      <c r="CV12310" s="230"/>
      <c r="CW12310" s="230"/>
      <c r="CX12310" s="230"/>
      <c r="CY12310" s="230"/>
      <c r="CZ12310" s="230"/>
      <c r="DA12310" s="230"/>
      <c r="DB12310" s="230"/>
      <c r="DC12310" s="230"/>
      <c r="DD12310" s="230"/>
      <c r="DE12310" s="230"/>
      <c r="DF12310" s="230"/>
      <c r="DG12310" s="230"/>
      <c r="DH12310" s="230"/>
      <c r="DI12310" s="230"/>
      <c r="DJ12310" s="230"/>
      <c r="DK12310" s="230"/>
      <c r="DL12310" s="230"/>
      <c r="DM12310" s="230"/>
      <c r="DN12310" s="230"/>
      <c r="DO12310" s="230"/>
      <c r="DP12310" s="230"/>
      <c r="DQ12310" s="230"/>
      <c r="DR12310" s="230"/>
      <c r="DS12310" s="230"/>
    </row>
    <row r="12311" spans="1:123" ht="24" customHeight="1" x14ac:dyDescent="0.2">
      <c r="A12311" s="284"/>
      <c r="B12311" s="103"/>
      <c r="C12311" s="143" t="s">
        <v>604</v>
      </c>
      <c r="D12311" s="104"/>
      <c r="E12311" s="105"/>
      <c r="F12311" s="106"/>
      <c r="G12311" s="285"/>
    </row>
    <row r="12312" spans="1:123" s="229" customFormat="1" ht="24" customHeight="1" x14ac:dyDescent="0.2">
      <c r="A12312" s="224" t="str">
        <f t="shared" ref="A12312:A12325" si="3691">IFERROR(VLOOKUP(C12312,Tabla_Insumos,4,FALSE),"")</f>
        <v/>
      </c>
      <c r="B12312" s="222" t="str">
        <f>IFERROR(VLOOKUP(C12312,Tabla_Insumos,5,FALSE),"")</f>
        <v/>
      </c>
      <c r="C12312" s="223"/>
      <c r="D12312" s="224" t="str">
        <f t="shared" ref="D12312:D12325" si="3692">IFERROR(VLOOKUP(C12312,Tabla_Insumos,2,FALSE),"")</f>
        <v/>
      </c>
      <c r="E12312" s="225"/>
      <c r="F12312" s="226">
        <f t="shared" ref="F12312:F12325" si="3693">IFERROR(VLOOKUP(C12312,Tabla_Insumos,3,FALSE),0)</f>
        <v>0</v>
      </c>
      <c r="G12312" s="286">
        <f>ROUND(E12312*F12312,2)</f>
        <v>0</v>
      </c>
    </row>
    <row r="12313" spans="1:123" s="229" customFormat="1" ht="24" customHeight="1" x14ac:dyDescent="0.2">
      <c r="A12313" s="224" t="str">
        <f t="shared" si="3691"/>
        <v/>
      </c>
      <c r="B12313" s="222" t="str">
        <f t="shared" ref="B12313:B12325" si="3694">IFERROR(VLOOKUP(C12313,Tabla_Insumos,5,FALSE),"")</f>
        <v/>
      </c>
      <c r="C12313" s="223"/>
      <c r="D12313" s="224" t="str">
        <f t="shared" si="3692"/>
        <v/>
      </c>
      <c r="E12313" s="225"/>
      <c r="F12313" s="226">
        <f t="shared" si="3693"/>
        <v>0</v>
      </c>
      <c r="G12313" s="286">
        <f t="shared" ref="G12313:G12325" si="3695">ROUND(E12313*F12313,2)</f>
        <v>0</v>
      </c>
    </row>
    <row r="12314" spans="1:123" s="229" customFormat="1" ht="24" customHeight="1" x14ac:dyDescent="0.2">
      <c r="A12314" s="224" t="str">
        <f t="shared" si="3691"/>
        <v/>
      </c>
      <c r="B12314" s="222" t="str">
        <f t="shared" si="3694"/>
        <v/>
      </c>
      <c r="C12314" s="223"/>
      <c r="D12314" s="224" t="str">
        <f t="shared" si="3692"/>
        <v/>
      </c>
      <c r="E12314" s="225"/>
      <c r="F12314" s="226">
        <f t="shared" si="3693"/>
        <v>0</v>
      </c>
      <c r="G12314" s="286">
        <f t="shared" si="3695"/>
        <v>0</v>
      </c>
    </row>
    <row r="12315" spans="1:123" s="229" customFormat="1" ht="24" customHeight="1" x14ac:dyDescent="0.2">
      <c r="A12315" s="224" t="str">
        <f t="shared" si="3691"/>
        <v/>
      </c>
      <c r="B12315" s="222" t="str">
        <f t="shared" si="3694"/>
        <v/>
      </c>
      <c r="C12315" s="223"/>
      <c r="D12315" s="224" t="str">
        <f t="shared" si="3692"/>
        <v/>
      </c>
      <c r="E12315" s="225"/>
      <c r="F12315" s="226">
        <f t="shared" si="3693"/>
        <v>0</v>
      </c>
      <c r="G12315" s="286">
        <f t="shared" si="3695"/>
        <v>0</v>
      </c>
    </row>
    <row r="12316" spans="1:123" s="229" customFormat="1" ht="24" customHeight="1" x14ac:dyDescent="0.2">
      <c r="A12316" s="224" t="str">
        <f t="shared" si="3691"/>
        <v/>
      </c>
      <c r="B12316" s="222" t="str">
        <f t="shared" si="3694"/>
        <v/>
      </c>
      <c r="C12316" s="223"/>
      <c r="D12316" s="224" t="str">
        <f t="shared" si="3692"/>
        <v/>
      </c>
      <c r="E12316" s="225"/>
      <c r="F12316" s="226">
        <f t="shared" si="3693"/>
        <v>0</v>
      </c>
      <c r="G12316" s="286">
        <f t="shared" si="3695"/>
        <v>0</v>
      </c>
    </row>
    <row r="12317" spans="1:123" s="229" customFormat="1" ht="24" customHeight="1" x14ac:dyDescent="0.2">
      <c r="A12317" s="224" t="str">
        <f t="shared" si="3691"/>
        <v/>
      </c>
      <c r="B12317" s="222" t="str">
        <f t="shared" si="3694"/>
        <v/>
      </c>
      <c r="C12317" s="223"/>
      <c r="D12317" s="224" t="str">
        <f t="shared" si="3692"/>
        <v/>
      </c>
      <c r="E12317" s="225"/>
      <c r="F12317" s="226">
        <f t="shared" si="3693"/>
        <v>0</v>
      </c>
      <c r="G12317" s="286">
        <f t="shared" si="3695"/>
        <v>0</v>
      </c>
    </row>
    <row r="12318" spans="1:123" s="229" customFormat="1" ht="24" customHeight="1" x14ac:dyDescent="0.2">
      <c r="A12318" s="224" t="str">
        <f t="shared" si="3691"/>
        <v/>
      </c>
      <c r="B12318" s="222" t="str">
        <f t="shared" si="3694"/>
        <v/>
      </c>
      <c r="C12318" s="223"/>
      <c r="D12318" s="224" t="str">
        <f t="shared" si="3692"/>
        <v/>
      </c>
      <c r="E12318" s="225"/>
      <c r="F12318" s="226">
        <f t="shared" si="3693"/>
        <v>0</v>
      </c>
      <c r="G12318" s="286">
        <f t="shared" si="3695"/>
        <v>0</v>
      </c>
    </row>
    <row r="12319" spans="1:123" s="229" customFormat="1" ht="24" customHeight="1" x14ac:dyDescent="0.2">
      <c r="A12319" s="224" t="str">
        <f t="shared" si="3691"/>
        <v/>
      </c>
      <c r="B12319" s="222" t="str">
        <f t="shared" si="3694"/>
        <v/>
      </c>
      <c r="C12319" s="223"/>
      <c r="D12319" s="224" t="str">
        <f t="shared" si="3692"/>
        <v/>
      </c>
      <c r="E12319" s="225"/>
      <c r="F12319" s="226">
        <f t="shared" si="3693"/>
        <v>0</v>
      </c>
      <c r="G12319" s="286">
        <f t="shared" si="3695"/>
        <v>0</v>
      </c>
    </row>
    <row r="12320" spans="1:123" s="229" customFormat="1" ht="24" customHeight="1" x14ac:dyDescent="0.2">
      <c r="A12320" s="224" t="str">
        <f t="shared" si="3691"/>
        <v/>
      </c>
      <c r="B12320" s="222" t="str">
        <f t="shared" si="3694"/>
        <v/>
      </c>
      <c r="C12320" s="223"/>
      <c r="D12320" s="224" t="str">
        <f t="shared" si="3692"/>
        <v/>
      </c>
      <c r="E12320" s="225"/>
      <c r="F12320" s="226">
        <f t="shared" si="3693"/>
        <v>0</v>
      </c>
      <c r="G12320" s="286">
        <f t="shared" si="3695"/>
        <v>0</v>
      </c>
    </row>
    <row r="12321" spans="1:7" s="229" customFormat="1" ht="24" customHeight="1" x14ac:dyDescent="0.2">
      <c r="A12321" s="224" t="str">
        <f t="shared" si="3691"/>
        <v/>
      </c>
      <c r="B12321" s="222" t="str">
        <f t="shared" si="3694"/>
        <v/>
      </c>
      <c r="C12321" s="223"/>
      <c r="D12321" s="224" t="str">
        <f t="shared" si="3692"/>
        <v/>
      </c>
      <c r="E12321" s="225"/>
      <c r="F12321" s="226">
        <f t="shared" si="3693"/>
        <v>0</v>
      </c>
      <c r="G12321" s="286">
        <f t="shared" si="3695"/>
        <v>0</v>
      </c>
    </row>
    <row r="12322" spans="1:7" s="229" customFormat="1" ht="24" customHeight="1" x14ac:dyDescent="0.2">
      <c r="A12322" s="224" t="str">
        <f t="shared" si="3691"/>
        <v/>
      </c>
      <c r="B12322" s="222" t="str">
        <f t="shared" si="3694"/>
        <v/>
      </c>
      <c r="C12322" s="223"/>
      <c r="D12322" s="224" t="str">
        <f t="shared" si="3692"/>
        <v/>
      </c>
      <c r="E12322" s="225"/>
      <c r="F12322" s="226">
        <f t="shared" si="3693"/>
        <v>0</v>
      </c>
      <c r="G12322" s="286">
        <f t="shared" si="3695"/>
        <v>0</v>
      </c>
    </row>
    <row r="12323" spans="1:7" s="229" customFormat="1" ht="24" customHeight="1" x14ac:dyDescent="0.2">
      <c r="A12323" s="224" t="str">
        <f t="shared" si="3691"/>
        <v/>
      </c>
      <c r="B12323" s="222" t="str">
        <f t="shared" si="3694"/>
        <v/>
      </c>
      <c r="C12323" s="223"/>
      <c r="D12323" s="224" t="str">
        <f t="shared" si="3692"/>
        <v/>
      </c>
      <c r="E12323" s="225"/>
      <c r="F12323" s="226">
        <f t="shared" si="3693"/>
        <v>0</v>
      </c>
      <c r="G12323" s="286">
        <f t="shared" si="3695"/>
        <v>0</v>
      </c>
    </row>
    <row r="12324" spans="1:7" s="229" customFormat="1" ht="24" customHeight="1" x14ac:dyDescent="0.2">
      <c r="A12324" s="224" t="str">
        <f t="shared" si="3691"/>
        <v/>
      </c>
      <c r="B12324" s="222" t="str">
        <f t="shared" si="3694"/>
        <v/>
      </c>
      <c r="C12324" s="223"/>
      <c r="D12324" s="224" t="str">
        <f t="shared" si="3692"/>
        <v/>
      </c>
      <c r="E12324" s="225"/>
      <c r="F12324" s="226">
        <f t="shared" si="3693"/>
        <v>0</v>
      </c>
      <c r="G12324" s="286">
        <f t="shared" si="3695"/>
        <v>0</v>
      </c>
    </row>
    <row r="12325" spans="1:7" s="229" customFormat="1" ht="24" customHeight="1" x14ac:dyDescent="0.2">
      <c r="A12325" s="224" t="str">
        <f t="shared" si="3691"/>
        <v/>
      </c>
      <c r="B12325" s="222" t="str">
        <f t="shared" si="3694"/>
        <v/>
      </c>
      <c r="C12325" s="223"/>
      <c r="D12325" s="224" t="str">
        <f t="shared" si="3692"/>
        <v/>
      </c>
      <c r="E12325" s="225"/>
      <c r="F12325" s="227">
        <f t="shared" si="3693"/>
        <v>0</v>
      </c>
      <c r="G12325" s="286">
        <f t="shared" si="3695"/>
        <v>0</v>
      </c>
    </row>
    <row r="12326" spans="1:7" ht="24" customHeight="1" x14ac:dyDescent="0.2">
      <c r="A12326" s="287"/>
      <c r="D12326" s="97"/>
      <c r="E12326" s="98"/>
      <c r="F12326" s="273" t="s">
        <v>31</v>
      </c>
      <c r="G12326" s="288">
        <f>SUBTOTAL(9,G12312:G12325)</f>
        <v>0</v>
      </c>
    </row>
    <row r="12327" spans="1:7" ht="24" customHeight="1" x14ac:dyDescent="0.2">
      <c r="A12327" s="287"/>
      <c r="C12327" s="107" t="s">
        <v>605</v>
      </c>
      <c r="D12327" s="97"/>
      <c r="E12327" s="98"/>
      <c r="G12327" s="289"/>
    </row>
    <row r="12328" spans="1:7" s="229" customFormat="1" ht="24" customHeight="1" x14ac:dyDescent="0.2">
      <c r="A12328" s="224" t="str">
        <f t="shared" ref="A12328:A12335" si="3696">IFERROR(VLOOKUP(C12328,Tabla_Insumos,4,FALSE),"")</f>
        <v/>
      </c>
      <c r="B12328" s="222">
        <f t="shared" ref="B12328:B12335" si="3697">IFERROR(VLOOKUP(A12328,Tabla_Indices,5,FALSE),"")</f>
        <v>0</v>
      </c>
      <c r="C12328" s="223"/>
      <c r="D12328" s="224" t="str">
        <f t="shared" ref="D12328:D12335" si="3698">IFERROR(VLOOKUP(C12328,Tabla_Insumos,2,FALSE),"")</f>
        <v/>
      </c>
      <c r="E12328" s="225"/>
      <c r="F12328" s="228">
        <f t="shared" ref="F12328:F12335" si="3699">IFERROR(VLOOKUP(C12328,Tabla_Insumos,3,FALSE),0)</f>
        <v>0</v>
      </c>
      <c r="G12328" s="286">
        <f>ROUND(E12328*F12328,2)</f>
        <v>0</v>
      </c>
    </row>
    <row r="12329" spans="1:7" s="229" customFormat="1" ht="24" customHeight="1" x14ac:dyDescent="0.2">
      <c r="A12329" s="224" t="str">
        <f t="shared" si="3696"/>
        <v/>
      </c>
      <c r="B12329" s="222">
        <f t="shared" si="3697"/>
        <v>0</v>
      </c>
      <c r="C12329" s="223"/>
      <c r="D12329" s="224" t="str">
        <f t="shared" si="3698"/>
        <v/>
      </c>
      <c r="E12329" s="225"/>
      <c r="F12329" s="228">
        <f t="shared" si="3699"/>
        <v>0</v>
      </c>
      <c r="G12329" s="286">
        <f>ROUND(E12329*F12329,2)</f>
        <v>0</v>
      </c>
    </row>
    <row r="12330" spans="1:7" s="229" customFormat="1" ht="24" customHeight="1" x14ac:dyDescent="0.2">
      <c r="A12330" s="224" t="str">
        <f t="shared" si="3696"/>
        <v/>
      </c>
      <c r="B12330" s="222">
        <f t="shared" si="3697"/>
        <v>0</v>
      </c>
      <c r="C12330" s="223"/>
      <c r="D12330" s="224" t="str">
        <f t="shared" si="3698"/>
        <v/>
      </c>
      <c r="E12330" s="225"/>
      <c r="F12330" s="228">
        <f t="shared" si="3699"/>
        <v>0</v>
      </c>
      <c r="G12330" s="286">
        <f t="shared" ref="G12330:G12335" si="3700">ROUND(E12330*F12330,2)</f>
        <v>0</v>
      </c>
    </row>
    <row r="12331" spans="1:7" s="229" customFormat="1" ht="24" customHeight="1" x14ac:dyDescent="0.2">
      <c r="A12331" s="224" t="str">
        <f t="shared" si="3696"/>
        <v/>
      </c>
      <c r="B12331" s="222">
        <f t="shared" si="3697"/>
        <v>0</v>
      </c>
      <c r="C12331" s="223"/>
      <c r="D12331" s="224" t="str">
        <f t="shared" si="3698"/>
        <v/>
      </c>
      <c r="E12331" s="225"/>
      <c r="F12331" s="228">
        <f t="shared" si="3699"/>
        <v>0</v>
      </c>
      <c r="G12331" s="286">
        <f t="shared" si="3700"/>
        <v>0</v>
      </c>
    </row>
    <row r="12332" spans="1:7" s="229" customFormat="1" ht="24" customHeight="1" x14ac:dyDescent="0.2">
      <c r="A12332" s="224" t="str">
        <f t="shared" si="3696"/>
        <v/>
      </c>
      <c r="B12332" s="222">
        <f t="shared" si="3697"/>
        <v>0</v>
      </c>
      <c r="C12332" s="223"/>
      <c r="D12332" s="224" t="str">
        <f t="shared" si="3698"/>
        <v/>
      </c>
      <c r="E12332" s="225"/>
      <c r="F12332" s="226">
        <f t="shared" si="3699"/>
        <v>0</v>
      </c>
      <c r="G12332" s="286">
        <f t="shared" si="3700"/>
        <v>0</v>
      </c>
    </row>
    <row r="12333" spans="1:7" s="229" customFormat="1" ht="24" customHeight="1" x14ac:dyDescent="0.2">
      <c r="A12333" s="224" t="str">
        <f t="shared" si="3696"/>
        <v/>
      </c>
      <c r="B12333" s="222">
        <f t="shared" si="3697"/>
        <v>0</v>
      </c>
      <c r="C12333" s="223"/>
      <c r="D12333" s="224" t="str">
        <f t="shared" si="3698"/>
        <v/>
      </c>
      <c r="E12333" s="225"/>
      <c r="F12333" s="226">
        <f t="shared" si="3699"/>
        <v>0</v>
      </c>
      <c r="G12333" s="286">
        <f t="shared" si="3700"/>
        <v>0</v>
      </c>
    </row>
    <row r="12334" spans="1:7" s="229" customFormat="1" ht="24" customHeight="1" x14ac:dyDescent="0.2">
      <c r="A12334" s="224" t="str">
        <f t="shared" si="3696"/>
        <v/>
      </c>
      <c r="B12334" s="222">
        <f t="shared" si="3697"/>
        <v>0</v>
      </c>
      <c r="C12334" s="223"/>
      <c r="D12334" s="224" t="str">
        <f t="shared" si="3698"/>
        <v/>
      </c>
      <c r="E12334" s="225"/>
      <c r="F12334" s="226">
        <f t="shared" si="3699"/>
        <v>0</v>
      </c>
      <c r="G12334" s="286">
        <f t="shared" si="3700"/>
        <v>0</v>
      </c>
    </row>
    <row r="12335" spans="1:7" s="229" customFormat="1" ht="24" customHeight="1" x14ac:dyDescent="0.2">
      <c r="A12335" s="224" t="str">
        <f t="shared" si="3696"/>
        <v/>
      </c>
      <c r="B12335" s="222">
        <f t="shared" si="3697"/>
        <v>0</v>
      </c>
      <c r="C12335" s="223"/>
      <c r="D12335" s="224" t="str">
        <f t="shared" si="3698"/>
        <v/>
      </c>
      <c r="E12335" s="225"/>
      <c r="F12335" s="226">
        <f t="shared" si="3699"/>
        <v>0</v>
      </c>
      <c r="G12335" s="286">
        <f t="shared" si="3700"/>
        <v>0</v>
      </c>
    </row>
    <row r="12336" spans="1:7" ht="24" customHeight="1" x14ac:dyDescent="0.2">
      <c r="A12336" s="287"/>
      <c r="D12336" s="97"/>
      <c r="E12336" s="98"/>
      <c r="F12336" s="273" t="s">
        <v>32</v>
      </c>
      <c r="G12336" s="288">
        <f>SUBTOTAL(9,G12328:G12335)</f>
        <v>0</v>
      </c>
    </row>
    <row r="12337" spans="1:7" ht="24" customHeight="1" x14ac:dyDescent="0.2">
      <c r="A12337" s="287"/>
      <c r="C12337" s="107" t="s">
        <v>606</v>
      </c>
      <c r="D12337" s="97"/>
      <c r="E12337" s="98"/>
      <c r="G12337" s="289"/>
    </row>
    <row r="12338" spans="1:7" s="229" customFormat="1" ht="24" customHeight="1" x14ac:dyDescent="0.2">
      <c r="A12338" s="224" t="str">
        <f t="shared" ref="A12338:A12346" si="3701">IFERROR(VLOOKUP(C12338,Tabla_Insumos,4,FALSE),"")</f>
        <v/>
      </c>
      <c r="B12338" s="222" t="str">
        <f t="shared" ref="B12338:B12346" si="3702">IFERROR(VLOOKUP(C12338,Tabla_Insumos,5,FALSE),"")</f>
        <v/>
      </c>
      <c r="C12338" s="223"/>
      <c r="D12338" s="224" t="str">
        <f t="shared" ref="D12338:D12346" si="3703">IFERROR(VLOOKUP(C12338,Tabla_Insumos,2,FALSE),"")</f>
        <v/>
      </c>
      <c r="E12338" s="225"/>
      <c r="F12338" s="226">
        <f t="shared" ref="F12338:F12346" si="3704">IFERROR(VLOOKUP(C12338,Tabla_Insumos,3,FALSE),0)</f>
        <v>0</v>
      </c>
      <c r="G12338" s="286">
        <f t="shared" ref="G12338:G12346" si="3705">ROUND(E12338*F12338,2)</f>
        <v>0</v>
      </c>
    </row>
    <row r="12339" spans="1:7" s="229" customFormat="1" ht="24" customHeight="1" x14ac:dyDescent="0.2">
      <c r="A12339" s="224" t="str">
        <f t="shared" si="3701"/>
        <v/>
      </c>
      <c r="B12339" s="222" t="str">
        <f t="shared" si="3702"/>
        <v/>
      </c>
      <c r="C12339" s="223"/>
      <c r="D12339" s="224" t="str">
        <f t="shared" si="3703"/>
        <v/>
      </c>
      <c r="E12339" s="225"/>
      <c r="F12339" s="226">
        <f t="shared" si="3704"/>
        <v>0</v>
      </c>
      <c r="G12339" s="286">
        <f t="shared" si="3705"/>
        <v>0</v>
      </c>
    </row>
    <row r="12340" spans="1:7" s="229" customFormat="1" ht="24" customHeight="1" x14ac:dyDescent="0.2">
      <c r="A12340" s="224" t="str">
        <f t="shared" si="3701"/>
        <v/>
      </c>
      <c r="B12340" s="222" t="str">
        <f t="shared" si="3702"/>
        <v/>
      </c>
      <c r="C12340" s="223"/>
      <c r="D12340" s="224" t="str">
        <f t="shared" si="3703"/>
        <v/>
      </c>
      <c r="E12340" s="225"/>
      <c r="F12340" s="226">
        <f t="shared" si="3704"/>
        <v>0</v>
      </c>
      <c r="G12340" s="286">
        <f t="shared" si="3705"/>
        <v>0</v>
      </c>
    </row>
    <row r="12341" spans="1:7" s="229" customFormat="1" ht="24" customHeight="1" x14ac:dyDescent="0.2">
      <c r="A12341" s="224" t="str">
        <f t="shared" si="3701"/>
        <v/>
      </c>
      <c r="B12341" s="222" t="str">
        <f t="shared" si="3702"/>
        <v/>
      </c>
      <c r="C12341" s="223"/>
      <c r="D12341" s="224" t="str">
        <f t="shared" si="3703"/>
        <v/>
      </c>
      <c r="E12341" s="225"/>
      <c r="F12341" s="226">
        <f t="shared" si="3704"/>
        <v>0</v>
      </c>
      <c r="G12341" s="286">
        <f t="shared" si="3705"/>
        <v>0</v>
      </c>
    </row>
    <row r="12342" spans="1:7" s="229" customFormat="1" ht="24" customHeight="1" x14ac:dyDescent="0.2">
      <c r="A12342" s="224" t="str">
        <f t="shared" si="3701"/>
        <v/>
      </c>
      <c r="B12342" s="222" t="str">
        <f t="shared" si="3702"/>
        <v/>
      </c>
      <c r="C12342" s="223"/>
      <c r="D12342" s="224" t="str">
        <f t="shared" si="3703"/>
        <v/>
      </c>
      <c r="E12342" s="225"/>
      <c r="F12342" s="226">
        <f t="shared" si="3704"/>
        <v>0</v>
      </c>
      <c r="G12342" s="286">
        <f t="shared" si="3705"/>
        <v>0</v>
      </c>
    </row>
    <row r="12343" spans="1:7" s="229" customFormat="1" ht="24" customHeight="1" x14ac:dyDescent="0.2">
      <c r="A12343" s="224" t="str">
        <f t="shared" si="3701"/>
        <v/>
      </c>
      <c r="B12343" s="222" t="str">
        <f t="shared" si="3702"/>
        <v/>
      </c>
      <c r="C12343" s="223"/>
      <c r="D12343" s="224" t="str">
        <f t="shared" si="3703"/>
        <v/>
      </c>
      <c r="E12343" s="225"/>
      <c r="F12343" s="226">
        <f t="shared" si="3704"/>
        <v>0</v>
      </c>
      <c r="G12343" s="286">
        <f t="shared" si="3705"/>
        <v>0</v>
      </c>
    </row>
    <row r="12344" spans="1:7" s="229" customFormat="1" ht="24" customHeight="1" x14ac:dyDescent="0.2">
      <c r="A12344" s="224" t="str">
        <f t="shared" si="3701"/>
        <v/>
      </c>
      <c r="B12344" s="222" t="str">
        <f t="shared" si="3702"/>
        <v/>
      </c>
      <c r="C12344" s="223"/>
      <c r="D12344" s="224" t="str">
        <f t="shared" si="3703"/>
        <v/>
      </c>
      <c r="E12344" s="225"/>
      <c r="F12344" s="226">
        <f t="shared" si="3704"/>
        <v>0</v>
      </c>
      <c r="G12344" s="286">
        <f t="shared" si="3705"/>
        <v>0</v>
      </c>
    </row>
    <row r="12345" spans="1:7" s="229" customFormat="1" ht="24" customHeight="1" x14ac:dyDescent="0.2">
      <c r="A12345" s="224" t="str">
        <f t="shared" si="3701"/>
        <v/>
      </c>
      <c r="B12345" s="222" t="str">
        <f t="shared" si="3702"/>
        <v/>
      </c>
      <c r="C12345" s="223"/>
      <c r="D12345" s="224" t="str">
        <f t="shared" si="3703"/>
        <v/>
      </c>
      <c r="E12345" s="225"/>
      <c r="F12345" s="226">
        <f t="shared" si="3704"/>
        <v>0</v>
      </c>
      <c r="G12345" s="286">
        <f t="shared" si="3705"/>
        <v>0</v>
      </c>
    </row>
    <row r="12346" spans="1:7" s="229" customFormat="1" ht="24" customHeight="1" x14ac:dyDescent="0.2">
      <c r="A12346" s="224" t="str">
        <f t="shared" si="3701"/>
        <v/>
      </c>
      <c r="B12346" s="222" t="str">
        <f t="shared" si="3702"/>
        <v/>
      </c>
      <c r="C12346" s="223"/>
      <c r="D12346" s="224" t="str">
        <f t="shared" si="3703"/>
        <v/>
      </c>
      <c r="E12346" s="225"/>
      <c r="F12346" s="226">
        <f t="shared" si="3704"/>
        <v>0</v>
      </c>
      <c r="G12346" s="286">
        <f t="shared" si="3705"/>
        <v>0</v>
      </c>
    </row>
    <row r="12347" spans="1:7" ht="24" customHeight="1" x14ac:dyDescent="0.2">
      <c r="A12347" s="290"/>
      <c r="B12347" s="97"/>
      <c r="D12347" s="97"/>
      <c r="E12347" s="98"/>
      <c r="F12347" s="273" t="s">
        <v>33</v>
      </c>
      <c r="G12347" s="288">
        <f>SUBTOTAL(9,G12338:G12346)</f>
        <v>0</v>
      </c>
    </row>
    <row r="12348" spans="1:7" ht="24" customHeight="1" x14ac:dyDescent="0.2">
      <c r="A12348" s="291"/>
      <c r="B12348" s="97"/>
      <c r="D12348" s="97"/>
      <c r="E12348" s="98"/>
      <c r="G12348" s="289"/>
    </row>
    <row r="12349" spans="1:7" ht="24" customHeight="1" x14ac:dyDescent="0.2">
      <c r="A12349" s="292" t="str">
        <f>B12307</f>
        <v/>
      </c>
      <c r="B12349" s="293" t="str">
        <f>C12307</f>
        <v/>
      </c>
      <c r="C12349" s="104"/>
      <c r="D12349" s="104" t="s">
        <v>34</v>
      </c>
      <c r="E12349" s="105"/>
      <c r="F12349" s="295" t="s">
        <v>35</v>
      </c>
      <c r="G12349" s="294">
        <f>SUBTOTAL(9,G12312:G12348)</f>
        <v>0</v>
      </c>
    </row>
    <row r="12351" spans="1:7" ht="24" customHeight="1" x14ac:dyDescent="0.2">
      <c r="A12351" s="274" t="s">
        <v>37</v>
      </c>
      <c r="B12351" s="275"/>
      <c r="C12351" s="275"/>
      <c r="D12351" s="275"/>
      <c r="E12351" s="275"/>
      <c r="F12351" s="275"/>
      <c r="G12351" s="276"/>
    </row>
    <row r="12352" spans="1:7" ht="24" customHeight="1" x14ac:dyDescent="0.2">
      <c r="A12352" s="277" t="s">
        <v>602</v>
      </c>
      <c r="B12352" s="93" t="str">
        <f>Comitente</f>
        <v>DIRECCION PROVINCIAL DE ESPACIOS VERDES</v>
      </c>
      <c r="C12352" s="89"/>
      <c r="D12352" s="94"/>
      <c r="E12352" s="94"/>
      <c r="F12352" s="95"/>
      <c r="G12352" s="278"/>
    </row>
    <row r="12353" spans="1:123" ht="24" customHeight="1" x14ac:dyDescent="0.2">
      <c r="A12353" s="277" t="s">
        <v>603</v>
      </c>
      <c r="B12353" s="93">
        <f>Contratista</f>
        <v>0</v>
      </c>
      <c r="C12353" s="90"/>
      <c r="D12353" s="90"/>
      <c r="E12353" s="90"/>
      <c r="F12353" s="96"/>
      <c r="G12353" s="279"/>
    </row>
    <row r="12354" spans="1:123" ht="24" customHeight="1" x14ac:dyDescent="0.2">
      <c r="A12354" s="277" t="s">
        <v>24</v>
      </c>
      <c r="B12354" s="93" t="str">
        <f>Obra</f>
        <v>EXTRACCION DE MANGRULLO EXISTENTE, PROVISION DE NUEVO MANGRULLO Y REFUNCIONALIZACION DE JUEGOS DE NIÑOS EN PARQUE DE MAYO</v>
      </c>
      <c r="C12354" s="90"/>
      <c r="D12354" s="90"/>
      <c r="E12354" s="90"/>
      <c r="F12354" s="96" t="s">
        <v>38</v>
      </c>
      <c r="G12354" s="280">
        <f>Fecha_Base</f>
        <v>44865</v>
      </c>
    </row>
    <row r="12355" spans="1:123" ht="24" customHeight="1" x14ac:dyDescent="0.2">
      <c r="A12355" s="281" t="s">
        <v>601</v>
      </c>
      <c r="B12355" s="91" t="str">
        <f>Ubicación</f>
        <v>CAPITAL</v>
      </c>
      <c r="C12355" s="91"/>
      <c r="D12355" s="97"/>
      <c r="E12355" s="98"/>
      <c r="G12355" s="282"/>
    </row>
    <row r="12356" spans="1:123" ht="24" customHeight="1" x14ac:dyDescent="0.2">
      <c r="A12356" s="281" t="s">
        <v>39</v>
      </c>
      <c r="B12356" s="100" t="str">
        <f>IFERROR(VALUE(LEFT(B12357,FIND(".",B12357)-1)),"")</f>
        <v/>
      </c>
      <c r="C12356" s="92" t="str">
        <f>IFERROR(VLOOKUP(B12356,Tabla_CyP,2,FALSE),"")</f>
        <v/>
      </c>
      <c r="E12356" s="98"/>
      <c r="G12356" s="282"/>
    </row>
    <row r="12357" spans="1:123" ht="24" customHeight="1" x14ac:dyDescent="0.2">
      <c r="A12357" s="281" t="s">
        <v>25</v>
      </c>
      <c r="B12357" s="101" t="str">
        <f>IFERROR(VLOOKUP(COUNTIF($A$1:A12357,"ANALISIS DE PRECIOS"),Tabla_NumeroItem,2,FALSE),"")</f>
        <v/>
      </c>
      <c r="C12357" s="92" t="str">
        <f>IFERROR(VLOOKUP(B12357,Tabla_CyP,2,FALSE),"")</f>
        <v/>
      </c>
      <c r="D12357" s="97"/>
      <c r="E12357" s="98"/>
      <c r="F12357" s="96" t="s">
        <v>26</v>
      </c>
      <c r="G12357" s="283" t="str">
        <f>IFERROR(VLOOKUP(B12357,Tabla_CyP,4,FALSE),"")</f>
        <v/>
      </c>
    </row>
    <row r="12358" spans="1:123" ht="24" customHeight="1" x14ac:dyDescent="0.2">
      <c r="A12358" s="281"/>
      <c r="B12358" s="91"/>
      <c r="D12358" s="97"/>
      <c r="E12358" s="98"/>
      <c r="G12358" s="282"/>
    </row>
    <row r="12359" spans="1:123" ht="24" customHeight="1" x14ac:dyDescent="0.2">
      <c r="A12359" s="334" t="s">
        <v>507</v>
      </c>
      <c r="B12359" s="335"/>
      <c r="C12359" s="336" t="s">
        <v>0</v>
      </c>
      <c r="D12359" s="336" t="s">
        <v>27</v>
      </c>
      <c r="E12359" s="338" t="s">
        <v>28</v>
      </c>
      <c r="F12359" s="340" t="s">
        <v>29</v>
      </c>
      <c r="G12359" s="340" t="s">
        <v>30</v>
      </c>
    </row>
    <row r="12360" spans="1:123" s="97" customFormat="1" ht="24" customHeight="1" x14ac:dyDescent="0.2">
      <c r="A12360" s="102" t="s">
        <v>508</v>
      </c>
      <c r="B12360" s="102" t="s">
        <v>509</v>
      </c>
      <c r="C12360" s="337"/>
      <c r="D12360" s="337"/>
      <c r="E12360" s="339"/>
      <c r="F12360" s="341"/>
      <c r="G12360" s="341"/>
      <c r="H12360" s="230"/>
      <c r="I12360" s="230"/>
      <c r="J12360" s="230"/>
      <c r="K12360" s="230"/>
      <c r="L12360" s="230"/>
      <c r="M12360" s="230"/>
      <c r="N12360" s="230"/>
      <c r="O12360" s="230"/>
      <c r="P12360" s="230"/>
      <c r="Q12360" s="230"/>
      <c r="R12360" s="230"/>
      <c r="S12360" s="230"/>
      <c r="T12360" s="230"/>
      <c r="U12360" s="230"/>
      <c r="V12360" s="230"/>
      <c r="W12360" s="230"/>
      <c r="X12360" s="230"/>
      <c r="Y12360" s="230"/>
      <c r="Z12360" s="230"/>
      <c r="AA12360" s="230"/>
      <c r="AB12360" s="230"/>
      <c r="AC12360" s="230"/>
      <c r="AD12360" s="230"/>
      <c r="AE12360" s="230"/>
      <c r="AF12360" s="230"/>
      <c r="AG12360" s="230"/>
      <c r="AH12360" s="230"/>
      <c r="AI12360" s="230"/>
      <c r="AJ12360" s="230"/>
      <c r="AK12360" s="230"/>
      <c r="AL12360" s="230"/>
      <c r="AM12360" s="230"/>
      <c r="AN12360" s="230"/>
      <c r="AO12360" s="230"/>
      <c r="AP12360" s="230"/>
      <c r="AQ12360" s="230"/>
      <c r="AR12360" s="230"/>
      <c r="AS12360" s="230"/>
      <c r="AT12360" s="230"/>
      <c r="AU12360" s="230"/>
      <c r="AV12360" s="230"/>
      <c r="AW12360" s="230"/>
      <c r="AX12360" s="230"/>
      <c r="AY12360" s="230"/>
      <c r="AZ12360" s="230"/>
      <c r="BA12360" s="230"/>
      <c r="BB12360" s="230"/>
      <c r="BC12360" s="230"/>
      <c r="BD12360" s="230"/>
      <c r="BE12360" s="230"/>
      <c r="BF12360" s="230"/>
      <c r="BG12360" s="230"/>
      <c r="BH12360" s="230"/>
      <c r="BI12360" s="230"/>
      <c r="BJ12360" s="230"/>
      <c r="BK12360" s="230"/>
      <c r="BL12360" s="230"/>
      <c r="BM12360" s="230"/>
      <c r="BN12360" s="230"/>
      <c r="BO12360" s="230"/>
      <c r="BP12360" s="230"/>
      <c r="BQ12360" s="230"/>
      <c r="BR12360" s="230"/>
      <c r="BS12360" s="230"/>
      <c r="BT12360" s="230"/>
      <c r="BU12360" s="230"/>
      <c r="BV12360" s="230"/>
      <c r="BW12360" s="230"/>
      <c r="BX12360" s="230"/>
      <c r="BY12360" s="230"/>
      <c r="BZ12360" s="230"/>
      <c r="CA12360" s="230"/>
      <c r="CB12360" s="230"/>
      <c r="CC12360" s="230"/>
      <c r="CD12360" s="230"/>
      <c r="CE12360" s="230"/>
      <c r="CF12360" s="230"/>
      <c r="CG12360" s="230"/>
      <c r="CH12360" s="230"/>
      <c r="CI12360" s="230"/>
      <c r="CJ12360" s="230"/>
      <c r="CK12360" s="230"/>
      <c r="CL12360" s="230"/>
      <c r="CM12360" s="230"/>
      <c r="CN12360" s="230"/>
      <c r="CO12360" s="230"/>
      <c r="CP12360" s="230"/>
      <c r="CQ12360" s="230"/>
      <c r="CR12360" s="230"/>
      <c r="CS12360" s="230"/>
      <c r="CT12360" s="230"/>
      <c r="CU12360" s="230"/>
      <c r="CV12360" s="230"/>
      <c r="CW12360" s="230"/>
      <c r="CX12360" s="230"/>
      <c r="CY12360" s="230"/>
      <c r="CZ12360" s="230"/>
      <c r="DA12360" s="230"/>
      <c r="DB12360" s="230"/>
      <c r="DC12360" s="230"/>
      <c r="DD12360" s="230"/>
      <c r="DE12360" s="230"/>
      <c r="DF12360" s="230"/>
      <c r="DG12360" s="230"/>
      <c r="DH12360" s="230"/>
      <c r="DI12360" s="230"/>
      <c r="DJ12360" s="230"/>
      <c r="DK12360" s="230"/>
      <c r="DL12360" s="230"/>
      <c r="DM12360" s="230"/>
      <c r="DN12360" s="230"/>
      <c r="DO12360" s="230"/>
      <c r="DP12360" s="230"/>
      <c r="DQ12360" s="230"/>
      <c r="DR12360" s="230"/>
      <c r="DS12360" s="230"/>
    </row>
    <row r="12361" spans="1:123" ht="24" customHeight="1" x14ac:dyDescent="0.2">
      <c r="A12361" s="284"/>
      <c r="B12361" s="103"/>
      <c r="C12361" s="143" t="s">
        <v>604</v>
      </c>
      <c r="D12361" s="104"/>
      <c r="E12361" s="105"/>
      <c r="F12361" s="106"/>
      <c r="G12361" s="285"/>
    </row>
    <row r="12362" spans="1:123" s="229" customFormat="1" ht="24" customHeight="1" x14ac:dyDescent="0.2">
      <c r="A12362" s="224" t="str">
        <f t="shared" ref="A12362:A12375" si="3706">IFERROR(VLOOKUP(C12362,Tabla_Insumos,4,FALSE),"")</f>
        <v/>
      </c>
      <c r="B12362" s="222" t="str">
        <f>IFERROR(VLOOKUP(C12362,Tabla_Insumos,5,FALSE),"")</f>
        <v/>
      </c>
      <c r="C12362" s="223"/>
      <c r="D12362" s="224" t="str">
        <f t="shared" ref="D12362:D12375" si="3707">IFERROR(VLOOKUP(C12362,Tabla_Insumos,2,FALSE),"")</f>
        <v/>
      </c>
      <c r="E12362" s="225"/>
      <c r="F12362" s="226">
        <f t="shared" ref="F12362:F12375" si="3708">IFERROR(VLOOKUP(C12362,Tabla_Insumos,3,FALSE),0)</f>
        <v>0</v>
      </c>
      <c r="G12362" s="286">
        <f>ROUND(E12362*F12362,2)</f>
        <v>0</v>
      </c>
    </row>
    <row r="12363" spans="1:123" s="229" customFormat="1" ht="24" customHeight="1" x14ac:dyDescent="0.2">
      <c r="A12363" s="224" t="str">
        <f t="shared" si="3706"/>
        <v/>
      </c>
      <c r="B12363" s="222" t="str">
        <f t="shared" ref="B12363:B12375" si="3709">IFERROR(VLOOKUP(C12363,Tabla_Insumos,5,FALSE),"")</f>
        <v/>
      </c>
      <c r="C12363" s="223"/>
      <c r="D12363" s="224" t="str">
        <f t="shared" si="3707"/>
        <v/>
      </c>
      <c r="E12363" s="225"/>
      <c r="F12363" s="226">
        <f t="shared" si="3708"/>
        <v>0</v>
      </c>
      <c r="G12363" s="286">
        <f t="shared" ref="G12363:G12375" si="3710">ROUND(E12363*F12363,2)</f>
        <v>0</v>
      </c>
    </row>
    <row r="12364" spans="1:123" s="229" customFormat="1" ht="24" customHeight="1" x14ac:dyDescent="0.2">
      <c r="A12364" s="224" t="str">
        <f t="shared" si="3706"/>
        <v/>
      </c>
      <c r="B12364" s="222" t="str">
        <f t="shared" si="3709"/>
        <v/>
      </c>
      <c r="C12364" s="223"/>
      <c r="D12364" s="224" t="str">
        <f t="shared" si="3707"/>
        <v/>
      </c>
      <c r="E12364" s="225"/>
      <c r="F12364" s="226">
        <f t="shared" si="3708"/>
        <v>0</v>
      </c>
      <c r="G12364" s="286">
        <f t="shared" si="3710"/>
        <v>0</v>
      </c>
    </row>
    <row r="12365" spans="1:123" s="229" customFormat="1" ht="24" customHeight="1" x14ac:dyDescent="0.2">
      <c r="A12365" s="224" t="str">
        <f t="shared" si="3706"/>
        <v/>
      </c>
      <c r="B12365" s="222" t="str">
        <f t="shared" si="3709"/>
        <v/>
      </c>
      <c r="C12365" s="223"/>
      <c r="D12365" s="224" t="str">
        <f t="shared" si="3707"/>
        <v/>
      </c>
      <c r="E12365" s="225"/>
      <c r="F12365" s="226">
        <f t="shared" si="3708"/>
        <v>0</v>
      </c>
      <c r="G12365" s="286">
        <f t="shared" si="3710"/>
        <v>0</v>
      </c>
    </row>
    <row r="12366" spans="1:123" s="229" customFormat="1" ht="24" customHeight="1" x14ac:dyDescent="0.2">
      <c r="A12366" s="224" t="str">
        <f t="shared" si="3706"/>
        <v/>
      </c>
      <c r="B12366" s="222" t="str">
        <f t="shared" si="3709"/>
        <v/>
      </c>
      <c r="C12366" s="223"/>
      <c r="D12366" s="224" t="str">
        <f t="shared" si="3707"/>
        <v/>
      </c>
      <c r="E12366" s="225"/>
      <c r="F12366" s="226">
        <f t="shared" si="3708"/>
        <v>0</v>
      </c>
      <c r="G12366" s="286">
        <f t="shared" si="3710"/>
        <v>0</v>
      </c>
    </row>
    <row r="12367" spans="1:123" s="229" customFormat="1" ht="24" customHeight="1" x14ac:dyDescent="0.2">
      <c r="A12367" s="224" t="str">
        <f t="shared" si="3706"/>
        <v/>
      </c>
      <c r="B12367" s="222" t="str">
        <f t="shared" si="3709"/>
        <v/>
      </c>
      <c r="C12367" s="223"/>
      <c r="D12367" s="224" t="str">
        <f t="shared" si="3707"/>
        <v/>
      </c>
      <c r="E12367" s="225"/>
      <c r="F12367" s="226">
        <f t="shared" si="3708"/>
        <v>0</v>
      </c>
      <c r="G12367" s="286">
        <f t="shared" si="3710"/>
        <v>0</v>
      </c>
    </row>
    <row r="12368" spans="1:123" s="229" customFormat="1" ht="24" customHeight="1" x14ac:dyDescent="0.2">
      <c r="A12368" s="224" t="str">
        <f t="shared" si="3706"/>
        <v/>
      </c>
      <c r="B12368" s="222" t="str">
        <f t="shared" si="3709"/>
        <v/>
      </c>
      <c r="C12368" s="223"/>
      <c r="D12368" s="224" t="str">
        <f t="shared" si="3707"/>
        <v/>
      </c>
      <c r="E12368" s="225"/>
      <c r="F12368" s="226">
        <f t="shared" si="3708"/>
        <v>0</v>
      </c>
      <c r="G12368" s="286">
        <f t="shared" si="3710"/>
        <v>0</v>
      </c>
    </row>
    <row r="12369" spans="1:7" s="229" customFormat="1" ht="24" customHeight="1" x14ac:dyDescent="0.2">
      <c r="A12369" s="224" t="str">
        <f t="shared" si="3706"/>
        <v/>
      </c>
      <c r="B12369" s="222" t="str">
        <f t="shared" si="3709"/>
        <v/>
      </c>
      <c r="C12369" s="223"/>
      <c r="D12369" s="224" t="str">
        <f t="shared" si="3707"/>
        <v/>
      </c>
      <c r="E12369" s="225"/>
      <c r="F12369" s="226">
        <f t="shared" si="3708"/>
        <v>0</v>
      </c>
      <c r="G12369" s="286">
        <f t="shared" si="3710"/>
        <v>0</v>
      </c>
    </row>
    <row r="12370" spans="1:7" s="229" customFormat="1" ht="24" customHeight="1" x14ac:dyDescent="0.2">
      <c r="A12370" s="224" t="str">
        <f t="shared" si="3706"/>
        <v/>
      </c>
      <c r="B12370" s="222" t="str">
        <f t="shared" si="3709"/>
        <v/>
      </c>
      <c r="C12370" s="223"/>
      <c r="D12370" s="224" t="str">
        <f t="shared" si="3707"/>
        <v/>
      </c>
      <c r="E12370" s="225"/>
      <c r="F12370" s="226">
        <f t="shared" si="3708"/>
        <v>0</v>
      </c>
      <c r="G12370" s="286">
        <f t="shared" si="3710"/>
        <v>0</v>
      </c>
    </row>
    <row r="12371" spans="1:7" s="229" customFormat="1" ht="24" customHeight="1" x14ac:dyDescent="0.2">
      <c r="A12371" s="224" t="str">
        <f t="shared" si="3706"/>
        <v/>
      </c>
      <c r="B12371" s="222" t="str">
        <f t="shared" si="3709"/>
        <v/>
      </c>
      <c r="C12371" s="223"/>
      <c r="D12371" s="224" t="str">
        <f t="shared" si="3707"/>
        <v/>
      </c>
      <c r="E12371" s="225"/>
      <c r="F12371" s="226">
        <f t="shared" si="3708"/>
        <v>0</v>
      </c>
      <c r="G12371" s="286">
        <f t="shared" si="3710"/>
        <v>0</v>
      </c>
    </row>
    <row r="12372" spans="1:7" s="229" customFormat="1" ht="24" customHeight="1" x14ac:dyDescent="0.2">
      <c r="A12372" s="224" t="str">
        <f t="shared" si="3706"/>
        <v/>
      </c>
      <c r="B12372" s="222" t="str">
        <f t="shared" si="3709"/>
        <v/>
      </c>
      <c r="C12372" s="223"/>
      <c r="D12372" s="224" t="str">
        <f t="shared" si="3707"/>
        <v/>
      </c>
      <c r="E12372" s="225"/>
      <c r="F12372" s="226">
        <f t="shared" si="3708"/>
        <v>0</v>
      </c>
      <c r="G12372" s="286">
        <f t="shared" si="3710"/>
        <v>0</v>
      </c>
    </row>
    <row r="12373" spans="1:7" s="229" customFormat="1" ht="24" customHeight="1" x14ac:dyDescent="0.2">
      <c r="A12373" s="224" t="str">
        <f t="shared" si="3706"/>
        <v/>
      </c>
      <c r="B12373" s="222" t="str">
        <f t="shared" si="3709"/>
        <v/>
      </c>
      <c r="C12373" s="223"/>
      <c r="D12373" s="224" t="str">
        <f t="shared" si="3707"/>
        <v/>
      </c>
      <c r="E12373" s="225"/>
      <c r="F12373" s="226">
        <f t="shared" si="3708"/>
        <v>0</v>
      </c>
      <c r="G12373" s="286">
        <f t="shared" si="3710"/>
        <v>0</v>
      </c>
    </row>
    <row r="12374" spans="1:7" s="229" customFormat="1" ht="24" customHeight="1" x14ac:dyDescent="0.2">
      <c r="A12374" s="224" t="str">
        <f t="shared" si="3706"/>
        <v/>
      </c>
      <c r="B12374" s="222" t="str">
        <f t="shared" si="3709"/>
        <v/>
      </c>
      <c r="C12374" s="223"/>
      <c r="D12374" s="224" t="str">
        <f t="shared" si="3707"/>
        <v/>
      </c>
      <c r="E12374" s="225"/>
      <c r="F12374" s="226">
        <f t="shared" si="3708"/>
        <v>0</v>
      </c>
      <c r="G12374" s="286">
        <f t="shared" si="3710"/>
        <v>0</v>
      </c>
    </row>
    <row r="12375" spans="1:7" s="229" customFormat="1" ht="24" customHeight="1" x14ac:dyDescent="0.2">
      <c r="A12375" s="224" t="str">
        <f t="shared" si="3706"/>
        <v/>
      </c>
      <c r="B12375" s="222" t="str">
        <f t="shared" si="3709"/>
        <v/>
      </c>
      <c r="C12375" s="223"/>
      <c r="D12375" s="224" t="str">
        <f t="shared" si="3707"/>
        <v/>
      </c>
      <c r="E12375" s="225"/>
      <c r="F12375" s="227">
        <f t="shared" si="3708"/>
        <v>0</v>
      </c>
      <c r="G12375" s="286">
        <f t="shared" si="3710"/>
        <v>0</v>
      </c>
    </row>
    <row r="12376" spans="1:7" ht="24" customHeight="1" x14ac:dyDescent="0.2">
      <c r="A12376" s="287"/>
      <c r="D12376" s="97"/>
      <c r="E12376" s="98"/>
      <c r="F12376" s="273" t="s">
        <v>31</v>
      </c>
      <c r="G12376" s="288">
        <f>SUBTOTAL(9,G12362:G12375)</f>
        <v>0</v>
      </c>
    </row>
    <row r="12377" spans="1:7" ht="24" customHeight="1" x14ac:dyDescent="0.2">
      <c r="A12377" s="287"/>
      <c r="C12377" s="107" t="s">
        <v>605</v>
      </c>
      <c r="D12377" s="97"/>
      <c r="E12377" s="98"/>
      <c r="G12377" s="289"/>
    </row>
    <row r="12378" spans="1:7" s="229" customFormat="1" ht="24" customHeight="1" x14ac:dyDescent="0.2">
      <c r="A12378" s="224" t="str">
        <f t="shared" ref="A12378:A12385" si="3711">IFERROR(VLOOKUP(C12378,Tabla_Insumos,4,FALSE),"")</f>
        <v/>
      </c>
      <c r="B12378" s="222">
        <f t="shared" ref="B12378:B12385" si="3712">IFERROR(VLOOKUP(A12378,Tabla_Indices,5,FALSE),"")</f>
        <v>0</v>
      </c>
      <c r="C12378" s="223"/>
      <c r="D12378" s="224" t="str">
        <f t="shared" ref="D12378:D12385" si="3713">IFERROR(VLOOKUP(C12378,Tabla_Insumos,2,FALSE),"")</f>
        <v/>
      </c>
      <c r="E12378" s="225"/>
      <c r="F12378" s="228">
        <f t="shared" ref="F12378:F12385" si="3714">IFERROR(VLOOKUP(C12378,Tabla_Insumos,3,FALSE),0)</f>
        <v>0</v>
      </c>
      <c r="G12378" s="286">
        <f>ROUND(E12378*F12378,2)</f>
        <v>0</v>
      </c>
    </row>
    <row r="12379" spans="1:7" s="229" customFormat="1" ht="24" customHeight="1" x14ac:dyDescent="0.2">
      <c r="A12379" s="224" t="str">
        <f t="shared" si="3711"/>
        <v/>
      </c>
      <c r="B12379" s="222">
        <f t="shared" si="3712"/>
        <v>0</v>
      </c>
      <c r="C12379" s="223"/>
      <c r="D12379" s="224" t="str">
        <f t="shared" si="3713"/>
        <v/>
      </c>
      <c r="E12379" s="225"/>
      <c r="F12379" s="228">
        <f t="shared" si="3714"/>
        <v>0</v>
      </c>
      <c r="G12379" s="286">
        <f>ROUND(E12379*F12379,2)</f>
        <v>0</v>
      </c>
    </row>
    <row r="12380" spans="1:7" s="229" customFormat="1" ht="24" customHeight="1" x14ac:dyDescent="0.2">
      <c r="A12380" s="224" t="str">
        <f t="shared" si="3711"/>
        <v/>
      </c>
      <c r="B12380" s="222">
        <f t="shared" si="3712"/>
        <v>0</v>
      </c>
      <c r="C12380" s="223"/>
      <c r="D12380" s="224" t="str">
        <f t="shared" si="3713"/>
        <v/>
      </c>
      <c r="E12380" s="225"/>
      <c r="F12380" s="228">
        <f t="shared" si="3714"/>
        <v>0</v>
      </c>
      <c r="G12380" s="286">
        <f t="shared" ref="G12380:G12385" si="3715">ROUND(E12380*F12380,2)</f>
        <v>0</v>
      </c>
    </row>
    <row r="12381" spans="1:7" s="229" customFormat="1" ht="24" customHeight="1" x14ac:dyDescent="0.2">
      <c r="A12381" s="224" t="str">
        <f t="shared" si="3711"/>
        <v/>
      </c>
      <c r="B12381" s="222">
        <f t="shared" si="3712"/>
        <v>0</v>
      </c>
      <c r="C12381" s="223"/>
      <c r="D12381" s="224" t="str">
        <f t="shared" si="3713"/>
        <v/>
      </c>
      <c r="E12381" s="225"/>
      <c r="F12381" s="228">
        <f t="shared" si="3714"/>
        <v>0</v>
      </c>
      <c r="G12381" s="286">
        <f t="shared" si="3715"/>
        <v>0</v>
      </c>
    </row>
    <row r="12382" spans="1:7" s="229" customFormat="1" ht="24" customHeight="1" x14ac:dyDescent="0.2">
      <c r="A12382" s="224" t="str">
        <f t="shared" si="3711"/>
        <v/>
      </c>
      <c r="B12382" s="222">
        <f t="shared" si="3712"/>
        <v>0</v>
      </c>
      <c r="C12382" s="223"/>
      <c r="D12382" s="224" t="str">
        <f t="shared" si="3713"/>
        <v/>
      </c>
      <c r="E12382" s="225"/>
      <c r="F12382" s="226">
        <f t="shared" si="3714"/>
        <v>0</v>
      </c>
      <c r="G12382" s="286">
        <f t="shared" si="3715"/>
        <v>0</v>
      </c>
    </row>
    <row r="12383" spans="1:7" s="229" customFormat="1" ht="24" customHeight="1" x14ac:dyDescent="0.2">
      <c r="A12383" s="224" t="str">
        <f t="shared" si="3711"/>
        <v/>
      </c>
      <c r="B12383" s="222">
        <f t="shared" si="3712"/>
        <v>0</v>
      </c>
      <c r="C12383" s="223"/>
      <c r="D12383" s="224" t="str">
        <f t="shared" si="3713"/>
        <v/>
      </c>
      <c r="E12383" s="225"/>
      <c r="F12383" s="226">
        <f t="shared" si="3714"/>
        <v>0</v>
      </c>
      <c r="G12383" s="286">
        <f t="shared" si="3715"/>
        <v>0</v>
      </c>
    </row>
    <row r="12384" spans="1:7" s="229" customFormat="1" ht="24" customHeight="1" x14ac:dyDescent="0.2">
      <c r="A12384" s="224" t="str">
        <f t="shared" si="3711"/>
        <v/>
      </c>
      <c r="B12384" s="222">
        <f t="shared" si="3712"/>
        <v>0</v>
      </c>
      <c r="C12384" s="223"/>
      <c r="D12384" s="224" t="str">
        <f t="shared" si="3713"/>
        <v/>
      </c>
      <c r="E12384" s="225"/>
      <c r="F12384" s="226">
        <f t="shared" si="3714"/>
        <v>0</v>
      </c>
      <c r="G12384" s="286">
        <f t="shared" si="3715"/>
        <v>0</v>
      </c>
    </row>
    <row r="12385" spans="1:7" s="229" customFormat="1" ht="24" customHeight="1" x14ac:dyDescent="0.2">
      <c r="A12385" s="224" t="str">
        <f t="shared" si="3711"/>
        <v/>
      </c>
      <c r="B12385" s="222">
        <f t="shared" si="3712"/>
        <v>0</v>
      </c>
      <c r="C12385" s="223"/>
      <c r="D12385" s="224" t="str">
        <f t="shared" si="3713"/>
        <v/>
      </c>
      <c r="E12385" s="225"/>
      <c r="F12385" s="226">
        <f t="shared" si="3714"/>
        <v>0</v>
      </c>
      <c r="G12385" s="286">
        <f t="shared" si="3715"/>
        <v>0</v>
      </c>
    </row>
    <row r="12386" spans="1:7" ht="24" customHeight="1" x14ac:dyDescent="0.2">
      <c r="A12386" s="287"/>
      <c r="D12386" s="97"/>
      <c r="E12386" s="98"/>
      <c r="F12386" s="273" t="s">
        <v>32</v>
      </c>
      <c r="G12386" s="288">
        <f>SUBTOTAL(9,G12378:G12385)</f>
        <v>0</v>
      </c>
    </row>
    <row r="12387" spans="1:7" ht="24" customHeight="1" x14ac:dyDescent="0.2">
      <c r="A12387" s="287"/>
      <c r="C12387" s="107" t="s">
        <v>606</v>
      </c>
      <c r="D12387" s="97"/>
      <c r="E12387" s="98"/>
      <c r="G12387" s="289"/>
    </row>
    <row r="12388" spans="1:7" s="229" customFormat="1" ht="24" customHeight="1" x14ac:dyDescent="0.2">
      <c r="A12388" s="224" t="str">
        <f t="shared" ref="A12388:A12396" si="3716">IFERROR(VLOOKUP(C12388,Tabla_Insumos,4,FALSE),"")</f>
        <v/>
      </c>
      <c r="B12388" s="222" t="str">
        <f t="shared" ref="B12388:B12396" si="3717">IFERROR(VLOOKUP(C12388,Tabla_Insumos,5,FALSE),"")</f>
        <v/>
      </c>
      <c r="C12388" s="223"/>
      <c r="D12388" s="224" t="str">
        <f t="shared" ref="D12388:D12396" si="3718">IFERROR(VLOOKUP(C12388,Tabla_Insumos,2,FALSE),"")</f>
        <v/>
      </c>
      <c r="E12388" s="225"/>
      <c r="F12388" s="226">
        <f t="shared" ref="F12388:F12396" si="3719">IFERROR(VLOOKUP(C12388,Tabla_Insumos,3,FALSE),0)</f>
        <v>0</v>
      </c>
      <c r="G12388" s="286">
        <f t="shared" ref="G12388:G12396" si="3720">ROUND(E12388*F12388,2)</f>
        <v>0</v>
      </c>
    </row>
    <row r="12389" spans="1:7" s="229" customFormat="1" ht="24" customHeight="1" x14ac:dyDescent="0.2">
      <c r="A12389" s="224" t="str">
        <f t="shared" si="3716"/>
        <v/>
      </c>
      <c r="B12389" s="222" t="str">
        <f t="shared" si="3717"/>
        <v/>
      </c>
      <c r="C12389" s="223"/>
      <c r="D12389" s="224" t="str">
        <f t="shared" si="3718"/>
        <v/>
      </c>
      <c r="E12389" s="225"/>
      <c r="F12389" s="226">
        <f t="shared" si="3719"/>
        <v>0</v>
      </c>
      <c r="G12389" s="286">
        <f t="shared" si="3720"/>
        <v>0</v>
      </c>
    </row>
    <row r="12390" spans="1:7" s="229" customFormat="1" ht="24" customHeight="1" x14ac:dyDescent="0.2">
      <c r="A12390" s="224" t="str">
        <f t="shared" si="3716"/>
        <v/>
      </c>
      <c r="B12390" s="222" t="str">
        <f t="shared" si="3717"/>
        <v/>
      </c>
      <c r="C12390" s="223"/>
      <c r="D12390" s="224" t="str">
        <f t="shared" si="3718"/>
        <v/>
      </c>
      <c r="E12390" s="225"/>
      <c r="F12390" s="226">
        <f t="shared" si="3719"/>
        <v>0</v>
      </c>
      <c r="G12390" s="286">
        <f t="shared" si="3720"/>
        <v>0</v>
      </c>
    </row>
    <row r="12391" spans="1:7" s="229" customFormat="1" ht="24" customHeight="1" x14ac:dyDescent="0.2">
      <c r="A12391" s="224" t="str">
        <f t="shared" si="3716"/>
        <v/>
      </c>
      <c r="B12391" s="222" t="str">
        <f t="shared" si="3717"/>
        <v/>
      </c>
      <c r="C12391" s="223"/>
      <c r="D12391" s="224" t="str">
        <f t="shared" si="3718"/>
        <v/>
      </c>
      <c r="E12391" s="225"/>
      <c r="F12391" s="226">
        <f t="shared" si="3719"/>
        <v>0</v>
      </c>
      <c r="G12391" s="286">
        <f t="shared" si="3720"/>
        <v>0</v>
      </c>
    </row>
    <row r="12392" spans="1:7" s="229" customFormat="1" ht="24" customHeight="1" x14ac:dyDescent="0.2">
      <c r="A12392" s="224" t="str">
        <f t="shared" si="3716"/>
        <v/>
      </c>
      <c r="B12392" s="222" t="str">
        <f t="shared" si="3717"/>
        <v/>
      </c>
      <c r="C12392" s="223"/>
      <c r="D12392" s="224" t="str">
        <f t="shared" si="3718"/>
        <v/>
      </c>
      <c r="E12392" s="225"/>
      <c r="F12392" s="226">
        <f t="shared" si="3719"/>
        <v>0</v>
      </c>
      <c r="G12392" s="286">
        <f t="shared" si="3720"/>
        <v>0</v>
      </c>
    </row>
    <row r="12393" spans="1:7" s="229" customFormat="1" ht="24" customHeight="1" x14ac:dyDescent="0.2">
      <c r="A12393" s="224" t="str">
        <f t="shared" si="3716"/>
        <v/>
      </c>
      <c r="B12393" s="222" t="str">
        <f t="shared" si="3717"/>
        <v/>
      </c>
      <c r="C12393" s="223"/>
      <c r="D12393" s="224" t="str">
        <f t="shared" si="3718"/>
        <v/>
      </c>
      <c r="E12393" s="225"/>
      <c r="F12393" s="226">
        <f t="shared" si="3719"/>
        <v>0</v>
      </c>
      <c r="G12393" s="286">
        <f t="shared" si="3720"/>
        <v>0</v>
      </c>
    </row>
    <row r="12394" spans="1:7" s="229" customFormat="1" ht="24" customHeight="1" x14ac:dyDescent="0.2">
      <c r="A12394" s="224" t="str">
        <f t="shared" si="3716"/>
        <v/>
      </c>
      <c r="B12394" s="222" t="str">
        <f t="shared" si="3717"/>
        <v/>
      </c>
      <c r="C12394" s="223"/>
      <c r="D12394" s="224" t="str">
        <f t="shared" si="3718"/>
        <v/>
      </c>
      <c r="E12394" s="225"/>
      <c r="F12394" s="226">
        <f t="shared" si="3719"/>
        <v>0</v>
      </c>
      <c r="G12394" s="286">
        <f t="shared" si="3720"/>
        <v>0</v>
      </c>
    </row>
    <row r="12395" spans="1:7" s="229" customFormat="1" ht="24" customHeight="1" x14ac:dyDescent="0.2">
      <c r="A12395" s="224" t="str">
        <f t="shared" si="3716"/>
        <v/>
      </c>
      <c r="B12395" s="222" t="str">
        <f t="shared" si="3717"/>
        <v/>
      </c>
      <c r="C12395" s="223"/>
      <c r="D12395" s="224" t="str">
        <f t="shared" si="3718"/>
        <v/>
      </c>
      <c r="E12395" s="225"/>
      <c r="F12395" s="226">
        <f t="shared" si="3719"/>
        <v>0</v>
      </c>
      <c r="G12395" s="286">
        <f t="shared" si="3720"/>
        <v>0</v>
      </c>
    </row>
    <row r="12396" spans="1:7" s="229" customFormat="1" ht="24" customHeight="1" x14ac:dyDescent="0.2">
      <c r="A12396" s="224" t="str">
        <f t="shared" si="3716"/>
        <v/>
      </c>
      <c r="B12396" s="222" t="str">
        <f t="shared" si="3717"/>
        <v/>
      </c>
      <c r="C12396" s="223"/>
      <c r="D12396" s="224" t="str">
        <f t="shared" si="3718"/>
        <v/>
      </c>
      <c r="E12396" s="225"/>
      <c r="F12396" s="226">
        <f t="shared" si="3719"/>
        <v>0</v>
      </c>
      <c r="G12396" s="286">
        <f t="shared" si="3720"/>
        <v>0</v>
      </c>
    </row>
    <row r="12397" spans="1:7" ht="24" customHeight="1" x14ac:dyDescent="0.2">
      <c r="A12397" s="290"/>
      <c r="B12397" s="97"/>
      <c r="D12397" s="97"/>
      <c r="E12397" s="98"/>
      <c r="F12397" s="273" t="s">
        <v>33</v>
      </c>
      <c r="G12397" s="288">
        <f>SUBTOTAL(9,G12388:G12396)</f>
        <v>0</v>
      </c>
    </row>
    <row r="12398" spans="1:7" ht="24" customHeight="1" x14ac:dyDescent="0.2">
      <c r="A12398" s="291"/>
      <c r="B12398" s="97"/>
      <c r="D12398" s="97"/>
      <c r="E12398" s="98"/>
      <c r="G12398" s="289"/>
    </row>
    <row r="12399" spans="1:7" ht="24" customHeight="1" x14ac:dyDescent="0.2">
      <c r="A12399" s="292" t="str">
        <f>B12357</f>
        <v/>
      </c>
      <c r="B12399" s="293" t="str">
        <f>C12357</f>
        <v/>
      </c>
      <c r="C12399" s="104"/>
      <c r="D12399" s="104" t="s">
        <v>34</v>
      </c>
      <c r="E12399" s="105"/>
      <c r="F12399" s="295" t="s">
        <v>35</v>
      </c>
      <c r="G12399" s="294">
        <f>SUBTOTAL(9,G12362:G12398)</f>
        <v>0</v>
      </c>
    </row>
    <row r="12401" spans="1:123" ht="24" customHeight="1" x14ac:dyDescent="0.2">
      <c r="A12401" s="274" t="s">
        <v>37</v>
      </c>
      <c r="B12401" s="275"/>
      <c r="C12401" s="275"/>
      <c r="D12401" s="275"/>
      <c r="E12401" s="275"/>
      <c r="F12401" s="275"/>
      <c r="G12401" s="276"/>
    </row>
    <row r="12402" spans="1:123" ht="24" customHeight="1" x14ac:dyDescent="0.2">
      <c r="A12402" s="277" t="s">
        <v>602</v>
      </c>
      <c r="B12402" s="93" t="str">
        <f>Comitente</f>
        <v>DIRECCION PROVINCIAL DE ESPACIOS VERDES</v>
      </c>
      <c r="C12402" s="89"/>
      <c r="D12402" s="94"/>
      <c r="E12402" s="94"/>
      <c r="F12402" s="95"/>
      <c r="G12402" s="278"/>
    </row>
    <row r="12403" spans="1:123" ht="24" customHeight="1" x14ac:dyDescent="0.2">
      <c r="A12403" s="277" t="s">
        <v>603</v>
      </c>
      <c r="B12403" s="93">
        <f>Contratista</f>
        <v>0</v>
      </c>
      <c r="C12403" s="90"/>
      <c r="D12403" s="90"/>
      <c r="E12403" s="90"/>
      <c r="F12403" s="96"/>
      <c r="G12403" s="279"/>
    </row>
    <row r="12404" spans="1:123" ht="24" customHeight="1" x14ac:dyDescent="0.2">
      <c r="A12404" s="277" t="s">
        <v>24</v>
      </c>
      <c r="B12404" s="93" t="str">
        <f>Obra</f>
        <v>EXTRACCION DE MANGRULLO EXISTENTE, PROVISION DE NUEVO MANGRULLO Y REFUNCIONALIZACION DE JUEGOS DE NIÑOS EN PARQUE DE MAYO</v>
      </c>
      <c r="C12404" s="90"/>
      <c r="D12404" s="90"/>
      <c r="E12404" s="90"/>
      <c r="F12404" s="96" t="s">
        <v>38</v>
      </c>
      <c r="G12404" s="280">
        <f>Fecha_Base</f>
        <v>44865</v>
      </c>
    </row>
    <row r="12405" spans="1:123" ht="24" customHeight="1" x14ac:dyDescent="0.2">
      <c r="A12405" s="281" t="s">
        <v>601</v>
      </c>
      <c r="B12405" s="91" t="str">
        <f>Ubicación</f>
        <v>CAPITAL</v>
      </c>
      <c r="C12405" s="91"/>
      <c r="D12405" s="97"/>
      <c r="E12405" s="98"/>
      <c r="G12405" s="282"/>
    </row>
    <row r="12406" spans="1:123" ht="24" customHeight="1" x14ac:dyDescent="0.2">
      <c r="A12406" s="281" t="s">
        <v>39</v>
      </c>
      <c r="B12406" s="100" t="str">
        <f>IFERROR(VALUE(LEFT(B12407,FIND(".",B12407)-1)),"")</f>
        <v/>
      </c>
      <c r="C12406" s="92" t="str">
        <f>IFERROR(VLOOKUP(B12406,Tabla_CyP,2,FALSE),"")</f>
        <v/>
      </c>
      <c r="E12406" s="98"/>
      <c r="G12406" s="282"/>
    </row>
    <row r="12407" spans="1:123" ht="24" customHeight="1" x14ac:dyDescent="0.2">
      <c r="A12407" s="281" t="s">
        <v>25</v>
      </c>
      <c r="B12407" s="101" t="str">
        <f>IFERROR(VLOOKUP(COUNTIF($A$1:A12407,"ANALISIS DE PRECIOS"),Tabla_NumeroItem,2,FALSE),"")</f>
        <v/>
      </c>
      <c r="C12407" s="92" t="str">
        <f>IFERROR(VLOOKUP(B12407,Tabla_CyP,2,FALSE),"")</f>
        <v/>
      </c>
      <c r="D12407" s="97"/>
      <c r="E12407" s="98"/>
      <c r="F12407" s="96" t="s">
        <v>26</v>
      </c>
      <c r="G12407" s="283" t="str">
        <f>IFERROR(VLOOKUP(B12407,Tabla_CyP,4,FALSE),"")</f>
        <v/>
      </c>
    </row>
    <row r="12408" spans="1:123" ht="24" customHeight="1" x14ac:dyDescent="0.2">
      <c r="A12408" s="281"/>
      <c r="B12408" s="91"/>
      <c r="D12408" s="97"/>
      <c r="E12408" s="98"/>
      <c r="G12408" s="282"/>
    </row>
    <row r="12409" spans="1:123" ht="24" customHeight="1" x14ac:dyDescent="0.2">
      <c r="A12409" s="334" t="s">
        <v>507</v>
      </c>
      <c r="B12409" s="335"/>
      <c r="C12409" s="336" t="s">
        <v>0</v>
      </c>
      <c r="D12409" s="336" t="s">
        <v>27</v>
      </c>
      <c r="E12409" s="338" t="s">
        <v>28</v>
      </c>
      <c r="F12409" s="340" t="s">
        <v>29</v>
      </c>
      <c r="G12409" s="340" t="s">
        <v>30</v>
      </c>
    </row>
    <row r="12410" spans="1:123" s="97" customFormat="1" ht="24" customHeight="1" x14ac:dyDescent="0.2">
      <c r="A12410" s="102" t="s">
        <v>508</v>
      </c>
      <c r="B12410" s="102" t="s">
        <v>509</v>
      </c>
      <c r="C12410" s="337"/>
      <c r="D12410" s="337"/>
      <c r="E12410" s="339"/>
      <c r="F12410" s="341"/>
      <c r="G12410" s="341"/>
      <c r="H12410" s="230"/>
      <c r="I12410" s="230"/>
      <c r="J12410" s="230"/>
      <c r="K12410" s="230"/>
      <c r="L12410" s="230"/>
      <c r="M12410" s="230"/>
      <c r="N12410" s="230"/>
      <c r="O12410" s="230"/>
      <c r="P12410" s="230"/>
      <c r="Q12410" s="230"/>
      <c r="R12410" s="230"/>
      <c r="S12410" s="230"/>
      <c r="T12410" s="230"/>
      <c r="U12410" s="230"/>
      <c r="V12410" s="230"/>
      <c r="W12410" s="230"/>
      <c r="X12410" s="230"/>
      <c r="Y12410" s="230"/>
      <c r="Z12410" s="230"/>
      <c r="AA12410" s="230"/>
      <c r="AB12410" s="230"/>
      <c r="AC12410" s="230"/>
      <c r="AD12410" s="230"/>
      <c r="AE12410" s="230"/>
      <c r="AF12410" s="230"/>
      <c r="AG12410" s="230"/>
      <c r="AH12410" s="230"/>
      <c r="AI12410" s="230"/>
      <c r="AJ12410" s="230"/>
      <c r="AK12410" s="230"/>
      <c r="AL12410" s="230"/>
      <c r="AM12410" s="230"/>
      <c r="AN12410" s="230"/>
      <c r="AO12410" s="230"/>
      <c r="AP12410" s="230"/>
      <c r="AQ12410" s="230"/>
      <c r="AR12410" s="230"/>
      <c r="AS12410" s="230"/>
      <c r="AT12410" s="230"/>
      <c r="AU12410" s="230"/>
      <c r="AV12410" s="230"/>
      <c r="AW12410" s="230"/>
      <c r="AX12410" s="230"/>
      <c r="AY12410" s="230"/>
      <c r="AZ12410" s="230"/>
      <c r="BA12410" s="230"/>
      <c r="BB12410" s="230"/>
      <c r="BC12410" s="230"/>
      <c r="BD12410" s="230"/>
      <c r="BE12410" s="230"/>
      <c r="BF12410" s="230"/>
      <c r="BG12410" s="230"/>
      <c r="BH12410" s="230"/>
      <c r="BI12410" s="230"/>
      <c r="BJ12410" s="230"/>
      <c r="BK12410" s="230"/>
      <c r="BL12410" s="230"/>
      <c r="BM12410" s="230"/>
      <c r="BN12410" s="230"/>
      <c r="BO12410" s="230"/>
      <c r="BP12410" s="230"/>
      <c r="BQ12410" s="230"/>
      <c r="BR12410" s="230"/>
      <c r="BS12410" s="230"/>
      <c r="BT12410" s="230"/>
      <c r="BU12410" s="230"/>
      <c r="BV12410" s="230"/>
      <c r="BW12410" s="230"/>
      <c r="BX12410" s="230"/>
      <c r="BY12410" s="230"/>
      <c r="BZ12410" s="230"/>
      <c r="CA12410" s="230"/>
      <c r="CB12410" s="230"/>
      <c r="CC12410" s="230"/>
      <c r="CD12410" s="230"/>
      <c r="CE12410" s="230"/>
      <c r="CF12410" s="230"/>
      <c r="CG12410" s="230"/>
      <c r="CH12410" s="230"/>
      <c r="CI12410" s="230"/>
      <c r="CJ12410" s="230"/>
      <c r="CK12410" s="230"/>
      <c r="CL12410" s="230"/>
      <c r="CM12410" s="230"/>
      <c r="CN12410" s="230"/>
      <c r="CO12410" s="230"/>
      <c r="CP12410" s="230"/>
      <c r="CQ12410" s="230"/>
      <c r="CR12410" s="230"/>
      <c r="CS12410" s="230"/>
      <c r="CT12410" s="230"/>
      <c r="CU12410" s="230"/>
      <c r="CV12410" s="230"/>
      <c r="CW12410" s="230"/>
      <c r="CX12410" s="230"/>
      <c r="CY12410" s="230"/>
      <c r="CZ12410" s="230"/>
      <c r="DA12410" s="230"/>
      <c r="DB12410" s="230"/>
      <c r="DC12410" s="230"/>
      <c r="DD12410" s="230"/>
      <c r="DE12410" s="230"/>
      <c r="DF12410" s="230"/>
      <c r="DG12410" s="230"/>
      <c r="DH12410" s="230"/>
      <c r="DI12410" s="230"/>
      <c r="DJ12410" s="230"/>
      <c r="DK12410" s="230"/>
      <c r="DL12410" s="230"/>
      <c r="DM12410" s="230"/>
      <c r="DN12410" s="230"/>
      <c r="DO12410" s="230"/>
      <c r="DP12410" s="230"/>
      <c r="DQ12410" s="230"/>
      <c r="DR12410" s="230"/>
      <c r="DS12410" s="230"/>
    </row>
    <row r="12411" spans="1:123" ht="24" customHeight="1" x14ac:dyDescent="0.2">
      <c r="A12411" s="284"/>
      <c r="B12411" s="103"/>
      <c r="C12411" s="143" t="s">
        <v>604</v>
      </c>
      <c r="D12411" s="104"/>
      <c r="E12411" s="105"/>
      <c r="F12411" s="106"/>
      <c r="G12411" s="285"/>
    </row>
    <row r="12412" spans="1:123" s="229" customFormat="1" ht="24" customHeight="1" x14ac:dyDescent="0.2">
      <c r="A12412" s="224" t="str">
        <f t="shared" ref="A12412:A12425" si="3721">IFERROR(VLOOKUP(C12412,Tabla_Insumos,4,FALSE),"")</f>
        <v/>
      </c>
      <c r="B12412" s="222" t="str">
        <f>IFERROR(VLOOKUP(C12412,Tabla_Insumos,5,FALSE),"")</f>
        <v/>
      </c>
      <c r="C12412" s="223"/>
      <c r="D12412" s="224" t="str">
        <f t="shared" ref="D12412:D12425" si="3722">IFERROR(VLOOKUP(C12412,Tabla_Insumos,2,FALSE),"")</f>
        <v/>
      </c>
      <c r="E12412" s="225"/>
      <c r="F12412" s="226">
        <f t="shared" ref="F12412:F12425" si="3723">IFERROR(VLOOKUP(C12412,Tabla_Insumos,3,FALSE),0)</f>
        <v>0</v>
      </c>
      <c r="G12412" s="286">
        <f>ROUND(E12412*F12412,2)</f>
        <v>0</v>
      </c>
    </row>
    <row r="12413" spans="1:123" s="229" customFormat="1" ht="24" customHeight="1" x14ac:dyDescent="0.2">
      <c r="A12413" s="224" t="str">
        <f t="shared" si="3721"/>
        <v/>
      </c>
      <c r="B12413" s="222" t="str">
        <f t="shared" ref="B12413:B12425" si="3724">IFERROR(VLOOKUP(C12413,Tabla_Insumos,5,FALSE),"")</f>
        <v/>
      </c>
      <c r="C12413" s="223"/>
      <c r="D12413" s="224" t="str">
        <f t="shared" si="3722"/>
        <v/>
      </c>
      <c r="E12413" s="225"/>
      <c r="F12413" s="226">
        <f t="shared" si="3723"/>
        <v>0</v>
      </c>
      <c r="G12413" s="286">
        <f t="shared" ref="G12413:G12425" si="3725">ROUND(E12413*F12413,2)</f>
        <v>0</v>
      </c>
    </row>
    <row r="12414" spans="1:123" s="229" customFormat="1" ht="24" customHeight="1" x14ac:dyDescent="0.2">
      <c r="A12414" s="224" t="str">
        <f t="shared" si="3721"/>
        <v/>
      </c>
      <c r="B12414" s="222" t="str">
        <f t="shared" si="3724"/>
        <v/>
      </c>
      <c r="C12414" s="223"/>
      <c r="D12414" s="224" t="str">
        <f t="shared" si="3722"/>
        <v/>
      </c>
      <c r="E12414" s="225"/>
      <c r="F12414" s="226">
        <f t="shared" si="3723"/>
        <v>0</v>
      </c>
      <c r="G12414" s="286">
        <f t="shared" si="3725"/>
        <v>0</v>
      </c>
    </row>
    <row r="12415" spans="1:123" s="229" customFormat="1" ht="24" customHeight="1" x14ac:dyDescent="0.2">
      <c r="A12415" s="224" t="str">
        <f t="shared" si="3721"/>
        <v/>
      </c>
      <c r="B12415" s="222" t="str">
        <f t="shared" si="3724"/>
        <v/>
      </c>
      <c r="C12415" s="223"/>
      <c r="D12415" s="224" t="str">
        <f t="shared" si="3722"/>
        <v/>
      </c>
      <c r="E12415" s="225"/>
      <c r="F12415" s="226">
        <f t="shared" si="3723"/>
        <v>0</v>
      </c>
      <c r="G12415" s="286">
        <f t="shared" si="3725"/>
        <v>0</v>
      </c>
    </row>
    <row r="12416" spans="1:123" s="229" customFormat="1" ht="24" customHeight="1" x14ac:dyDescent="0.2">
      <c r="A12416" s="224" t="str">
        <f t="shared" si="3721"/>
        <v/>
      </c>
      <c r="B12416" s="222" t="str">
        <f t="shared" si="3724"/>
        <v/>
      </c>
      <c r="C12416" s="223"/>
      <c r="D12416" s="224" t="str">
        <f t="shared" si="3722"/>
        <v/>
      </c>
      <c r="E12416" s="225"/>
      <c r="F12416" s="226">
        <f t="shared" si="3723"/>
        <v>0</v>
      </c>
      <c r="G12416" s="286">
        <f t="shared" si="3725"/>
        <v>0</v>
      </c>
    </row>
    <row r="12417" spans="1:7" s="229" customFormat="1" ht="24" customHeight="1" x14ac:dyDescent="0.2">
      <c r="A12417" s="224" t="str">
        <f t="shared" si="3721"/>
        <v/>
      </c>
      <c r="B12417" s="222" t="str">
        <f t="shared" si="3724"/>
        <v/>
      </c>
      <c r="C12417" s="223"/>
      <c r="D12417" s="224" t="str">
        <f t="shared" si="3722"/>
        <v/>
      </c>
      <c r="E12417" s="225"/>
      <c r="F12417" s="226">
        <f t="shared" si="3723"/>
        <v>0</v>
      </c>
      <c r="G12417" s="286">
        <f t="shared" si="3725"/>
        <v>0</v>
      </c>
    </row>
    <row r="12418" spans="1:7" s="229" customFormat="1" ht="24" customHeight="1" x14ac:dyDescent="0.2">
      <c r="A12418" s="224" t="str">
        <f t="shared" si="3721"/>
        <v/>
      </c>
      <c r="B12418" s="222" t="str">
        <f t="shared" si="3724"/>
        <v/>
      </c>
      <c r="C12418" s="223"/>
      <c r="D12418" s="224" t="str">
        <f t="shared" si="3722"/>
        <v/>
      </c>
      <c r="E12418" s="225"/>
      <c r="F12418" s="226">
        <f t="shared" si="3723"/>
        <v>0</v>
      </c>
      <c r="G12418" s="286">
        <f t="shared" si="3725"/>
        <v>0</v>
      </c>
    </row>
    <row r="12419" spans="1:7" s="229" customFormat="1" ht="24" customHeight="1" x14ac:dyDescent="0.2">
      <c r="A12419" s="224" t="str">
        <f t="shared" si="3721"/>
        <v/>
      </c>
      <c r="B12419" s="222" t="str">
        <f t="shared" si="3724"/>
        <v/>
      </c>
      <c r="C12419" s="223"/>
      <c r="D12419" s="224" t="str">
        <f t="shared" si="3722"/>
        <v/>
      </c>
      <c r="E12419" s="225"/>
      <c r="F12419" s="226">
        <f t="shared" si="3723"/>
        <v>0</v>
      </c>
      <c r="G12419" s="286">
        <f t="shared" si="3725"/>
        <v>0</v>
      </c>
    </row>
    <row r="12420" spans="1:7" s="229" customFormat="1" ht="24" customHeight="1" x14ac:dyDescent="0.2">
      <c r="A12420" s="224" t="str">
        <f t="shared" si="3721"/>
        <v/>
      </c>
      <c r="B12420" s="222" t="str">
        <f t="shared" si="3724"/>
        <v/>
      </c>
      <c r="C12420" s="223"/>
      <c r="D12420" s="224" t="str">
        <f t="shared" si="3722"/>
        <v/>
      </c>
      <c r="E12420" s="225"/>
      <c r="F12420" s="226">
        <f t="shared" si="3723"/>
        <v>0</v>
      </c>
      <c r="G12420" s="286">
        <f t="shared" si="3725"/>
        <v>0</v>
      </c>
    </row>
    <row r="12421" spans="1:7" s="229" customFormat="1" ht="24" customHeight="1" x14ac:dyDescent="0.2">
      <c r="A12421" s="224" t="str">
        <f t="shared" si="3721"/>
        <v/>
      </c>
      <c r="B12421" s="222" t="str">
        <f t="shared" si="3724"/>
        <v/>
      </c>
      <c r="C12421" s="223"/>
      <c r="D12421" s="224" t="str">
        <f t="shared" si="3722"/>
        <v/>
      </c>
      <c r="E12421" s="225"/>
      <c r="F12421" s="226">
        <f t="shared" si="3723"/>
        <v>0</v>
      </c>
      <c r="G12421" s="286">
        <f t="shared" si="3725"/>
        <v>0</v>
      </c>
    </row>
    <row r="12422" spans="1:7" s="229" customFormat="1" ht="24" customHeight="1" x14ac:dyDescent="0.2">
      <c r="A12422" s="224" t="str">
        <f t="shared" si="3721"/>
        <v/>
      </c>
      <c r="B12422" s="222" t="str">
        <f t="shared" si="3724"/>
        <v/>
      </c>
      <c r="C12422" s="223"/>
      <c r="D12422" s="224" t="str">
        <f t="shared" si="3722"/>
        <v/>
      </c>
      <c r="E12422" s="225"/>
      <c r="F12422" s="226">
        <f t="shared" si="3723"/>
        <v>0</v>
      </c>
      <c r="G12422" s="286">
        <f t="shared" si="3725"/>
        <v>0</v>
      </c>
    </row>
    <row r="12423" spans="1:7" s="229" customFormat="1" ht="24" customHeight="1" x14ac:dyDescent="0.2">
      <c r="A12423" s="224" t="str">
        <f t="shared" si="3721"/>
        <v/>
      </c>
      <c r="B12423" s="222" t="str">
        <f t="shared" si="3724"/>
        <v/>
      </c>
      <c r="C12423" s="223"/>
      <c r="D12423" s="224" t="str">
        <f t="shared" si="3722"/>
        <v/>
      </c>
      <c r="E12423" s="225"/>
      <c r="F12423" s="226">
        <f t="shared" si="3723"/>
        <v>0</v>
      </c>
      <c r="G12423" s="286">
        <f t="shared" si="3725"/>
        <v>0</v>
      </c>
    </row>
    <row r="12424" spans="1:7" s="229" customFormat="1" ht="24" customHeight="1" x14ac:dyDescent="0.2">
      <c r="A12424" s="224" t="str">
        <f t="shared" si="3721"/>
        <v/>
      </c>
      <c r="B12424" s="222" t="str">
        <f t="shared" si="3724"/>
        <v/>
      </c>
      <c r="C12424" s="223"/>
      <c r="D12424" s="224" t="str">
        <f t="shared" si="3722"/>
        <v/>
      </c>
      <c r="E12424" s="225"/>
      <c r="F12424" s="226">
        <f t="shared" si="3723"/>
        <v>0</v>
      </c>
      <c r="G12424" s="286">
        <f t="shared" si="3725"/>
        <v>0</v>
      </c>
    </row>
    <row r="12425" spans="1:7" s="229" customFormat="1" ht="24" customHeight="1" x14ac:dyDescent="0.2">
      <c r="A12425" s="224" t="str">
        <f t="shared" si="3721"/>
        <v/>
      </c>
      <c r="B12425" s="222" t="str">
        <f t="shared" si="3724"/>
        <v/>
      </c>
      <c r="C12425" s="223"/>
      <c r="D12425" s="224" t="str">
        <f t="shared" si="3722"/>
        <v/>
      </c>
      <c r="E12425" s="225"/>
      <c r="F12425" s="227">
        <f t="shared" si="3723"/>
        <v>0</v>
      </c>
      <c r="G12425" s="286">
        <f t="shared" si="3725"/>
        <v>0</v>
      </c>
    </row>
    <row r="12426" spans="1:7" ht="24" customHeight="1" x14ac:dyDescent="0.2">
      <c r="A12426" s="287"/>
      <c r="D12426" s="97"/>
      <c r="E12426" s="98"/>
      <c r="F12426" s="273" t="s">
        <v>31</v>
      </c>
      <c r="G12426" s="288">
        <f>SUBTOTAL(9,G12412:G12425)</f>
        <v>0</v>
      </c>
    </row>
    <row r="12427" spans="1:7" ht="24" customHeight="1" x14ac:dyDescent="0.2">
      <c r="A12427" s="287"/>
      <c r="C12427" s="107" t="s">
        <v>605</v>
      </c>
      <c r="D12427" s="97"/>
      <c r="E12427" s="98"/>
      <c r="G12427" s="289"/>
    </row>
    <row r="12428" spans="1:7" s="229" customFormat="1" ht="24" customHeight="1" x14ac:dyDescent="0.2">
      <c r="A12428" s="224" t="str">
        <f t="shared" ref="A12428:A12435" si="3726">IFERROR(VLOOKUP(C12428,Tabla_Insumos,4,FALSE),"")</f>
        <v/>
      </c>
      <c r="B12428" s="222">
        <f t="shared" ref="B12428:B12435" si="3727">IFERROR(VLOOKUP(A12428,Tabla_Indices,5,FALSE),"")</f>
        <v>0</v>
      </c>
      <c r="C12428" s="223"/>
      <c r="D12428" s="224" t="str">
        <f t="shared" ref="D12428:D12435" si="3728">IFERROR(VLOOKUP(C12428,Tabla_Insumos,2,FALSE),"")</f>
        <v/>
      </c>
      <c r="E12428" s="225"/>
      <c r="F12428" s="228">
        <f t="shared" ref="F12428:F12435" si="3729">IFERROR(VLOOKUP(C12428,Tabla_Insumos,3,FALSE),0)</f>
        <v>0</v>
      </c>
      <c r="G12428" s="286">
        <f>ROUND(E12428*F12428,2)</f>
        <v>0</v>
      </c>
    </row>
    <row r="12429" spans="1:7" s="229" customFormat="1" ht="24" customHeight="1" x14ac:dyDescent="0.2">
      <c r="A12429" s="224" t="str">
        <f t="shared" si="3726"/>
        <v/>
      </c>
      <c r="B12429" s="222">
        <f t="shared" si="3727"/>
        <v>0</v>
      </c>
      <c r="C12429" s="223"/>
      <c r="D12429" s="224" t="str">
        <f t="shared" si="3728"/>
        <v/>
      </c>
      <c r="E12429" s="225"/>
      <c r="F12429" s="228">
        <f t="shared" si="3729"/>
        <v>0</v>
      </c>
      <c r="G12429" s="286">
        <f>ROUND(E12429*F12429,2)</f>
        <v>0</v>
      </c>
    </row>
    <row r="12430" spans="1:7" s="229" customFormat="1" ht="24" customHeight="1" x14ac:dyDescent="0.2">
      <c r="A12430" s="224" t="str">
        <f t="shared" si="3726"/>
        <v/>
      </c>
      <c r="B12430" s="222">
        <f t="shared" si="3727"/>
        <v>0</v>
      </c>
      <c r="C12430" s="223"/>
      <c r="D12430" s="224" t="str">
        <f t="shared" si="3728"/>
        <v/>
      </c>
      <c r="E12430" s="225"/>
      <c r="F12430" s="228">
        <f t="shared" si="3729"/>
        <v>0</v>
      </c>
      <c r="G12430" s="286">
        <f t="shared" ref="G12430:G12435" si="3730">ROUND(E12430*F12430,2)</f>
        <v>0</v>
      </c>
    </row>
    <row r="12431" spans="1:7" s="229" customFormat="1" ht="24" customHeight="1" x14ac:dyDescent="0.2">
      <c r="A12431" s="224" t="str">
        <f t="shared" si="3726"/>
        <v/>
      </c>
      <c r="B12431" s="222">
        <f t="shared" si="3727"/>
        <v>0</v>
      </c>
      <c r="C12431" s="223"/>
      <c r="D12431" s="224" t="str">
        <f t="shared" si="3728"/>
        <v/>
      </c>
      <c r="E12431" s="225"/>
      <c r="F12431" s="228">
        <f t="shared" si="3729"/>
        <v>0</v>
      </c>
      <c r="G12431" s="286">
        <f t="shared" si="3730"/>
        <v>0</v>
      </c>
    </row>
    <row r="12432" spans="1:7" s="229" customFormat="1" ht="24" customHeight="1" x14ac:dyDescent="0.2">
      <c r="A12432" s="224" t="str">
        <f t="shared" si="3726"/>
        <v/>
      </c>
      <c r="B12432" s="222">
        <f t="shared" si="3727"/>
        <v>0</v>
      </c>
      <c r="C12432" s="223"/>
      <c r="D12432" s="224" t="str">
        <f t="shared" si="3728"/>
        <v/>
      </c>
      <c r="E12432" s="225"/>
      <c r="F12432" s="226">
        <f t="shared" si="3729"/>
        <v>0</v>
      </c>
      <c r="G12432" s="286">
        <f t="shared" si="3730"/>
        <v>0</v>
      </c>
    </row>
    <row r="12433" spans="1:7" s="229" customFormat="1" ht="24" customHeight="1" x14ac:dyDescent="0.2">
      <c r="A12433" s="224" t="str">
        <f t="shared" si="3726"/>
        <v/>
      </c>
      <c r="B12433" s="222">
        <f t="shared" si="3727"/>
        <v>0</v>
      </c>
      <c r="C12433" s="223"/>
      <c r="D12433" s="224" t="str">
        <f t="shared" si="3728"/>
        <v/>
      </c>
      <c r="E12433" s="225"/>
      <c r="F12433" s="226">
        <f t="shared" si="3729"/>
        <v>0</v>
      </c>
      <c r="G12433" s="286">
        <f t="shared" si="3730"/>
        <v>0</v>
      </c>
    </row>
    <row r="12434" spans="1:7" s="229" customFormat="1" ht="24" customHeight="1" x14ac:dyDescent="0.2">
      <c r="A12434" s="224" t="str">
        <f t="shared" si="3726"/>
        <v/>
      </c>
      <c r="B12434" s="222">
        <f t="shared" si="3727"/>
        <v>0</v>
      </c>
      <c r="C12434" s="223"/>
      <c r="D12434" s="224" t="str">
        <f t="shared" si="3728"/>
        <v/>
      </c>
      <c r="E12434" s="225"/>
      <c r="F12434" s="226">
        <f t="shared" si="3729"/>
        <v>0</v>
      </c>
      <c r="G12434" s="286">
        <f t="shared" si="3730"/>
        <v>0</v>
      </c>
    </row>
    <row r="12435" spans="1:7" s="229" customFormat="1" ht="24" customHeight="1" x14ac:dyDescent="0.2">
      <c r="A12435" s="224" t="str">
        <f t="shared" si="3726"/>
        <v/>
      </c>
      <c r="B12435" s="222">
        <f t="shared" si="3727"/>
        <v>0</v>
      </c>
      <c r="C12435" s="223"/>
      <c r="D12435" s="224" t="str">
        <f t="shared" si="3728"/>
        <v/>
      </c>
      <c r="E12435" s="225"/>
      <c r="F12435" s="226">
        <f t="shared" si="3729"/>
        <v>0</v>
      </c>
      <c r="G12435" s="286">
        <f t="shared" si="3730"/>
        <v>0</v>
      </c>
    </row>
    <row r="12436" spans="1:7" ht="24" customHeight="1" x14ac:dyDescent="0.2">
      <c r="A12436" s="287"/>
      <c r="D12436" s="97"/>
      <c r="E12436" s="98"/>
      <c r="F12436" s="273" t="s">
        <v>32</v>
      </c>
      <c r="G12436" s="288">
        <f>SUBTOTAL(9,G12428:G12435)</f>
        <v>0</v>
      </c>
    </row>
    <row r="12437" spans="1:7" ht="24" customHeight="1" x14ac:dyDescent="0.2">
      <c r="A12437" s="287"/>
      <c r="C12437" s="107" t="s">
        <v>606</v>
      </c>
      <c r="D12437" s="97"/>
      <c r="E12437" s="98"/>
      <c r="G12437" s="289"/>
    </row>
    <row r="12438" spans="1:7" s="229" customFormat="1" ht="24" customHeight="1" x14ac:dyDescent="0.2">
      <c r="A12438" s="224" t="str">
        <f t="shared" ref="A12438:A12446" si="3731">IFERROR(VLOOKUP(C12438,Tabla_Insumos,4,FALSE),"")</f>
        <v/>
      </c>
      <c r="B12438" s="222" t="str">
        <f t="shared" ref="B12438:B12446" si="3732">IFERROR(VLOOKUP(C12438,Tabla_Insumos,5,FALSE),"")</f>
        <v/>
      </c>
      <c r="C12438" s="223"/>
      <c r="D12438" s="224" t="str">
        <f t="shared" ref="D12438:D12446" si="3733">IFERROR(VLOOKUP(C12438,Tabla_Insumos,2,FALSE),"")</f>
        <v/>
      </c>
      <c r="E12438" s="225"/>
      <c r="F12438" s="226">
        <f t="shared" ref="F12438:F12446" si="3734">IFERROR(VLOOKUP(C12438,Tabla_Insumos,3,FALSE),0)</f>
        <v>0</v>
      </c>
      <c r="G12438" s="286">
        <f t="shared" ref="G12438:G12446" si="3735">ROUND(E12438*F12438,2)</f>
        <v>0</v>
      </c>
    </row>
    <row r="12439" spans="1:7" s="229" customFormat="1" ht="24" customHeight="1" x14ac:dyDescent="0.2">
      <c r="A12439" s="224" t="str">
        <f t="shared" si="3731"/>
        <v/>
      </c>
      <c r="B12439" s="222" t="str">
        <f t="shared" si="3732"/>
        <v/>
      </c>
      <c r="C12439" s="223"/>
      <c r="D12439" s="224" t="str">
        <f t="shared" si="3733"/>
        <v/>
      </c>
      <c r="E12439" s="225"/>
      <c r="F12439" s="226">
        <f t="shared" si="3734"/>
        <v>0</v>
      </c>
      <c r="G12439" s="286">
        <f t="shared" si="3735"/>
        <v>0</v>
      </c>
    </row>
    <row r="12440" spans="1:7" s="229" customFormat="1" ht="24" customHeight="1" x14ac:dyDescent="0.2">
      <c r="A12440" s="224" t="str">
        <f t="shared" si="3731"/>
        <v/>
      </c>
      <c r="B12440" s="222" t="str">
        <f t="shared" si="3732"/>
        <v/>
      </c>
      <c r="C12440" s="223"/>
      <c r="D12440" s="224" t="str">
        <f t="shared" si="3733"/>
        <v/>
      </c>
      <c r="E12440" s="225"/>
      <c r="F12440" s="226">
        <f t="shared" si="3734"/>
        <v>0</v>
      </c>
      <c r="G12440" s="286">
        <f t="shared" si="3735"/>
        <v>0</v>
      </c>
    </row>
    <row r="12441" spans="1:7" s="229" customFormat="1" ht="24" customHeight="1" x14ac:dyDescent="0.2">
      <c r="A12441" s="224" t="str">
        <f t="shared" si="3731"/>
        <v/>
      </c>
      <c r="B12441" s="222" t="str">
        <f t="shared" si="3732"/>
        <v/>
      </c>
      <c r="C12441" s="223"/>
      <c r="D12441" s="224" t="str">
        <f t="shared" si="3733"/>
        <v/>
      </c>
      <c r="E12441" s="225"/>
      <c r="F12441" s="226">
        <f t="shared" si="3734"/>
        <v>0</v>
      </c>
      <c r="G12441" s="286">
        <f t="shared" si="3735"/>
        <v>0</v>
      </c>
    </row>
    <row r="12442" spans="1:7" s="229" customFormat="1" ht="24" customHeight="1" x14ac:dyDescent="0.2">
      <c r="A12442" s="224" t="str">
        <f t="shared" si="3731"/>
        <v/>
      </c>
      <c r="B12442" s="222" t="str">
        <f t="shared" si="3732"/>
        <v/>
      </c>
      <c r="C12442" s="223"/>
      <c r="D12442" s="224" t="str">
        <f t="shared" si="3733"/>
        <v/>
      </c>
      <c r="E12442" s="225"/>
      <c r="F12442" s="226">
        <f t="shared" si="3734"/>
        <v>0</v>
      </c>
      <c r="G12442" s="286">
        <f t="shared" si="3735"/>
        <v>0</v>
      </c>
    </row>
    <row r="12443" spans="1:7" s="229" customFormat="1" ht="24" customHeight="1" x14ac:dyDescent="0.2">
      <c r="A12443" s="224" t="str">
        <f t="shared" si="3731"/>
        <v/>
      </c>
      <c r="B12443" s="222" t="str">
        <f t="shared" si="3732"/>
        <v/>
      </c>
      <c r="C12443" s="223"/>
      <c r="D12443" s="224" t="str">
        <f t="shared" si="3733"/>
        <v/>
      </c>
      <c r="E12443" s="225"/>
      <c r="F12443" s="226">
        <f t="shared" si="3734"/>
        <v>0</v>
      </c>
      <c r="G12443" s="286">
        <f t="shared" si="3735"/>
        <v>0</v>
      </c>
    </row>
    <row r="12444" spans="1:7" s="229" customFormat="1" ht="24" customHeight="1" x14ac:dyDescent="0.2">
      <c r="A12444" s="224" t="str">
        <f t="shared" si="3731"/>
        <v/>
      </c>
      <c r="B12444" s="222" t="str">
        <f t="shared" si="3732"/>
        <v/>
      </c>
      <c r="C12444" s="223"/>
      <c r="D12444" s="224" t="str">
        <f t="shared" si="3733"/>
        <v/>
      </c>
      <c r="E12444" s="225"/>
      <c r="F12444" s="226">
        <f t="shared" si="3734"/>
        <v>0</v>
      </c>
      <c r="G12444" s="286">
        <f t="shared" si="3735"/>
        <v>0</v>
      </c>
    </row>
    <row r="12445" spans="1:7" s="229" customFormat="1" ht="24" customHeight="1" x14ac:dyDescent="0.2">
      <c r="A12445" s="224" t="str">
        <f t="shared" si="3731"/>
        <v/>
      </c>
      <c r="B12445" s="222" t="str">
        <f t="shared" si="3732"/>
        <v/>
      </c>
      <c r="C12445" s="223"/>
      <c r="D12445" s="224" t="str">
        <f t="shared" si="3733"/>
        <v/>
      </c>
      <c r="E12445" s="225"/>
      <c r="F12445" s="226">
        <f t="shared" si="3734"/>
        <v>0</v>
      </c>
      <c r="G12445" s="286">
        <f t="shared" si="3735"/>
        <v>0</v>
      </c>
    </row>
    <row r="12446" spans="1:7" s="229" customFormat="1" ht="24" customHeight="1" x14ac:dyDescent="0.2">
      <c r="A12446" s="224" t="str">
        <f t="shared" si="3731"/>
        <v/>
      </c>
      <c r="B12446" s="222" t="str">
        <f t="shared" si="3732"/>
        <v/>
      </c>
      <c r="C12446" s="223"/>
      <c r="D12446" s="224" t="str">
        <f t="shared" si="3733"/>
        <v/>
      </c>
      <c r="E12446" s="225"/>
      <c r="F12446" s="226">
        <f t="shared" si="3734"/>
        <v>0</v>
      </c>
      <c r="G12446" s="286">
        <f t="shared" si="3735"/>
        <v>0</v>
      </c>
    </row>
    <row r="12447" spans="1:7" ht="24" customHeight="1" x14ac:dyDescent="0.2">
      <c r="A12447" s="290"/>
      <c r="B12447" s="97"/>
      <c r="D12447" s="97"/>
      <c r="E12447" s="98"/>
      <c r="F12447" s="273" t="s">
        <v>33</v>
      </c>
      <c r="G12447" s="288">
        <f>SUBTOTAL(9,G12438:G12446)</f>
        <v>0</v>
      </c>
    </row>
    <row r="12448" spans="1:7" ht="24" customHeight="1" x14ac:dyDescent="0.2">
      <c r="A12448" s="291"/>
      <c r="B12448" s="97"/>
      <c r="D12448" s="97"/>
      <c r="E12448" s="98"/>
      <c r="G12448" s="289"/>
    </row>
    <row r="12449" spans="1:123" ht="24" customHeight="1" x14ac:dyDescent="0.2">
      <c r="A12449" s="292" t="str">
        <f>B12407</f>
        <v/>
      </c>
      <c r="B12449" s="293" t="str">
        <f>C12407</f>
        <v/>
      </c>
      <c r="C12449" s="104"/>
      <c r="D12449" s="104" t="s">
        <v>34</v>
      </c>
      <c r="E12449" s="105"/>
      <c r="F12449" s="295" t="s">
        <v>35</v>
      </c>
      <c r="G12449" s="294">
        <f>SUBTOTAL(9,G12412:G12448)</f>
        <v>0</v>
      </c>
    </row>
    <row r="12451" spans="1:123" ht="24" customHeight="1" x14ac:dyDescent="0.2">
      <c r="A12451" s="274" t="s">
        <v>37</v>
      </c>
      <c r="B12451" s="275"/>
      <c r="C12451" s="275"/>
      <c r="D12451" s="275"/>
      <c r="E12451" s="275"/>
      <c r="F12451" s="275"/>
      <c r="G12451" s="276"/>
    </row>
    <row r="12452" spans="1:123" ht="24" customHeight="1" x14ac:dyDescent="0.2">
      <c r="A12452" s="277" t="s">
        <v>602</v>
      </c>
      <c r="B12452" s="93" t="str">
        <f>Comitente</f>
        <v>DIRECCION PROVINCIAL DE ESPACIOS VERDES</v>
      </c>
      <c r="C12452" s="89"/>
      <c r="D12452" s="94"/>
      <c r="E12452" s="94"/>
      <c r="F12452" s="95"/>
      <c r="G12452" s="278"/>
    </row>
    <row r="12453" spans="1:123" ht="24" customHeight="1" x14ac:dyDescent="0.2">
      <c r="A12453" s="277" t="s">
        <v>603</v>
      </c>
      <c r="B12453" s="93">
        <f>Contratista</f>
        <v>0</v>
      </c>
      <c r="C12453" s="90"/>
      <c r="D12453" s="90"/>
      <c r="E12453" s="90"/>
      <c r="F12453" s="96"/>
      <c r="G12453" s="279"/>
    </row>
    <row r="12454" spans="1:123" ht="24" customHeight="1" x14ac:dyDescent="0.2">
      <c r="A12454" s="277" t="s">
        <v>24</v>
      </c>
      <c r="B12454" s="93" t="str">
        <f>Obra</f>
        <v>EXTRACCION DE MANGRULLO EXISTENTE, PROVISION DE NUEVO MANGRULLO Y REFUNCIONALIZACION DE JUEGOS DE NIÑOS EN PARQUE DE MAYO</v>
      </c>
      <c r="C12454" s="90"/>
      <c r="D12454" s="90"/>
      <c r="E12454" s="90"/>
      <c r="F12454" s="96" t="s">
        <v>38</v>
      </c>
      <c r="G12454" s="280">
        <f>Fecha_Base</f>
        <v>44865</v>
      </c>
    </row>
    <row r="12455" spans="1:123" ht="24" customHeight="1" x14ac:dyDescent="0.2">
      <c r="A12455" s="281" t="s">
        <v>601</v>
      </c>
      <c r="B12455" s="91" t="str">
        <f>Ubicación</f>
        <v>CAPITAL</v>
      </c>
      <c r="C12455" s="91"/>
      <c r="D12455" s="97"/>
      <c r="E12455" s="98"/>
      <c r="G12455" s="282"/>
    </row>
    <row r="12456" spans="1:123" ht="24" customHeight="1" x14ac:dyDescent="0.2">
      <c r="A12456" s="281" t="s">
        <v>39</v>
      </c>
      <c r="B12456" s="100" t="str">
        <f>IFERROR(VALUE(LEFT(B12457,FIND(".",B12457)-1)),"")</f>
        <v/>
      </c>
      <c r="C12456" s="92" t="str">
        <f>IFERROR(VLOOKUP(B12456,Tabla_CyP,2,FALSE),"")</f>
        <v/>
      </c>
      <c r="E12456" s="98"/>
      <c r="G12456" s="282"/>
    </row>
    <row r="12457" spans="1:123" ht="24" customHeight="1" x14ac:dyDescent="0.2">
      <c r="A12457" s="281" t="s">
        <v>25</v>
      </c>
      <c r="B12457" s="101" t="str">
        <f>IFERROR(VLOOKUP(COUNTIF($A$1:A12457,"ANALISIS DE PRECIOS"),Tabla_NumeroItem,2,FALSE),"")</f>
        <v/>
      </c>
      <c r="C12457" s="92" t="str">
        <f>IFERROR(VLOOKUP(B12457,Tabla_CyP,2,FALSE),"")</f>
        <v/>
      </c>
      <c r="D12457" s="97"/>
      <c r="E12457" s="98"/>
      <c r="F12457" s="96" t="s">
        <v>26</v>
      </c>
      <c r="G12457" s="283" t="str">
        <f>IFERROR(VLOOKUP(B12457,Tabla_CyP,4,FALSE),"")</f>
        <v/>
      </c>
    </row>
    <row r="12458" spans="1:123" ht="24" customHeight="1" x14ac:dyDescent="0.2">
      <c r="A12458" s="281"/>
      <c r="B12458" s="91"/>
      <c r="D12458" s="97"/>
      <c r="E12458" s="98"/>
      <c r="G12458" s="282"/>
    </row>
    <row r="12459" spans="1:123" ht="24" customHeight="1" x14ac:dyDescent="0.2">
      <c r="A12459" s="334" t="s">
        <v>507</v>
      </c>
      <c r="B12459" s="335"/>
      <c r="C12459" s="336" t="s">
        <v>0</v>
      </c>
      <c r="D12459" s="336" t="s">
        <v>27</v>
      </c>
      <c r="E12459" s="338" t="s">
        <v>28</v>
      </c>
      <c r="F12459" s="340" t="s">
        <v>29</v>
      </c>
      <c r="G12459" s="340" t="s">
        <v>30</v>
      </c>
    </row>
    <row r="12460" spans="1:123" s="97" customFormat="1" ht="24" customHeight="1" x14ac:dyDescent="0.2">
      <c r="A12460" s="102" t="s">
        <v>508</v>
      </c>
      <c r="B12460" s="102" t="s">
        <v>509</v>
      </c>
      <c r="C12460" s="337"/>
      <c r="D12460" s="337"/>
      <c r="E12460" s="339"/>
      <c r="F12460" s="341"/>
      <c r="G12460" s="341"/>
      <c r="H12460" s="230"/>
      <c r="I12460" s="230"/>
      <c r="J12460" s="230"/>
      <c r="K12460" s="230"/>
      <c r="L12460" s="230"/>
      <c r="M12460" s="230"/>
      <c r="N12460" s="230"/>
      <c r="O12460" s="230"/>
      <c r="P12460" s="230"/>
      <c r="Q12460" s="230"/>
      <c r="R12460" s="230"/>
      <c r="S12460" s="230"/>
      <c r="T12460" s="230"/>
      <c r="U12460" s="230"/>
      <c r="V12460" s="230"/>
      <c r="W12460" s="230"/>
      <c r="X12460" s="230"/>
      <c r="Y12460" s="230"/>
      <c r="Z12460" s="230"/>
      <c r="AA12460" s="230"/>
      <c r="AB12460" s="230"/>
      <c r="AC12460" s="230"/>
      <c r="AD12460" s="230"/>
      <c r="AE12460" s="230"/>
      <c r="AF12460" s="230"/>
      <c r="AG12460" s="230"/>
      <c r="AH12460" s="230"/>
      <c r="AI12460" s="230"/>
      <c r="AJ12460" s="230"/>
      <c r="AK12460" s="230"/>
      <c r="AL12460" s="230"/>
      <c r="AM12460" s="230"/>
      <c r="AN12460" s="230"/>
      <c r="AO12460" s="230"/>
      <c r="AP12460" s="230"/>
      <c r="AQ12460" s="230"/>
      <c r="AR12460" s="230"/>
      <c r="AS12460" s="230"/>
      <c r="AT12460" s="230"/>
      <c r="AU12460" s="230"/>
      <c r="AV12460" s="230"/>
      <c r="AW12460" s="230"/>
      <c r="AX12460" s="230"/>
      <c r="AY12460" s="230"/>
      <c r="AZ12460" s="230"/>
      <c r="BA12460" s="230"/>
      <c r="BB12460" s="230"/>
      <c r="BC12460" s="230"/>
      <c r="BD12460" s="230"/>
      <c r="BE12460" s="230"/>
      <c r="BF12460" s="230"/>
      <c r="BG12460" s="230"/>
      <c r="BH12460" s="230"/>
      <c r="BI12460" s="230"/>
      <c r="BJ12460" s="230"/>
      <c r="BK12460" s="230"/>
      <c r="BL12460" s="230"/>
      <c r="BM12460" s="230"/>
      <c r="BN12460" s="230"/>
      <c r="BO12460" s="230"/>
      <c r="BP12460" s="230"/>
      <c r="BQ12460" s="230"/>
      <c r="BR12460" s="230"/>
      <c r="BS12460" s="230"/>
      <c r="BT12460" s="230"/>
      <c r="BU12460" s="230"/>
      <c r="BV12460" s="230"/>
      <c r="BW12460" s="230"/>
      <c r="BX12460" s="230"/>
      <c r="BY12460" s="230"/>
      <c r="BZ12460" s="230"/>
      <c r="CA12460" s="230"/>
      <c r="CB12460" s="230"/>
      <c r="CC12460" s="230"/>
      <c r="CD12460" s="230"/>
      <c r="CE12460" s="230"/>
      <c r="CF12460" s="230"/>
      <c r="CG12460" s="230"/>
      <c r="CH12460" s="230"/>
      <c r="CI12460" s="230"/>
      <c r="CJ12460" s="230"/>
      <c r="CK12460" s="230"/>
      <c r="CL12460" s="230"/>
      <c r="CM12460" s="230"/>
      <c r="CN12460" s="230"/>
      <c r="CO12460" s="230"/>
      <c r="CP12460" s="230"/>
      <c r="CQ12460" s="230"/>
      <c r="CR12460" s="230"/>
      <c r="CS12460" s="230"/>
      <c r="CT12460" s="230"/>
      <c r="CU12460" s="230"/>
      <c r="CV12460" s="230"/>
      <c r="CW12460" s="230"/>
      <c r="CX12460" s="230"/>
      <c r="CY12460" s="230"/>
      <c r="CZ12460" s="230"/>
      <c r="DA12460" s="230"/>
      <c r="DB12460" s="230"/>
      <c r="DC12460" s="230"/>
      <c r="DD12460" s="230"/>
      <c r="DE12460" s="230"/>
      <c r="DF12460" s="230"/>
      <c r="DG12460" s="230"/>
      <c r="DH12460" s="230"/>
      <c r="DI12460" s="230"/>
      <c r="DJ12460" s="230"/>
      <c r="DK12460" s="230"/>
      <c r="DL12460" s="230"/>
      <c r="DM12460" s="230"/>
      <c r="DN12460" s="230"/>
      <c r="DO12460" s="230"/>
      <c r="DP12460" s="230"/>
      <c r="DQ12460" s="230"/>
      <c r="DR12460" s="230"/>
      <c r="DS12460" s="230"/>
    </row>
    <row r="12461" spans="1:123" ht="24" customHeight="1" x14ac:dyDescent="0.2">
      <c r="A12461" s="284"/>
      <c r="B12461" s="103"/>
      <c r="C12461" s="143" t="s">
        <v>604</v>
      </c>
      <c r="D12461" s="104"/>
      <c r="E12461" s="105"/>
      <c r="F12461" s="106"/>
      <c r="G12461" s="285"/>
    </row>
    <row r="12462" spans="1:123" s="229" customFormat="1" ht="24" customHeight="1" x14ac:dyDescent="0.2">
      <c r="A12462" s="224" t="str">
        <f t="shared" ref="A12462:A12475" si="3736">IFERROR(VLOOKUP(C12462,Tabla_Insumos,4,FALSE),"")</f>
        <v/>
      </c>
      <c r="B12462" s="222" t="str">
        <f>IFERROR(VLOOKUP(C12462,Tabla_Insumos,5,FALSE),"")</f>
        <v/>
      </c>
      <c r="C12462" s="223"/>
      <c r="D12462" s="224" t="str">
        <f t="shared" ref="D12462:D12475" si="3737">IFERROR(VLOOKUP(C12462,Tabla_Insumos,2,FALSE),"")</f>
        <v/>
      </c>
      <c r="E12462" s="225"/>
      <c r="F12462" s="226">
        <f t="shared" ref="F12462:F12475" si="3738">IFERROR(VLOOKUP(C12462,Tabla_Insumos,3,FALSE),0)</f>
        <v>0</v>
      </c>
      <c r="G12462" s="286">
        <f>ROUND(E12462*F12462,2)</f>
        <v>0</v>
      </c>
    </row>
    <row r="12463" spans="1:123" s="229" customFormat="1" ht="24" customHeight="1" x14ac:dyDescent="0.2">
      <c r="A12463" s="224" t="str">
        <f t="shared" si="3736"/>
        <v/>
      </c>
      <c r="B12463" s="222" t="str">
        <f t="shared" ref="B12463:B12475" si="3739">IFERROR(VLOOKUP(C12463,Tabla_Insumos,5,FALSE),"")</f>
        <v/>
      </c>
      <c r="C12463" s="223"/>
      <c r="D12463" s="224" t="str">
        <f t="shared" si="3737"/>
        <v/>
      </c>
      <c r="E12463" s="225"/>
      <c r="F12463" s="226">
        <f t="shared" si="3738"/>
        <v>0</v>
      </c>
      <c r="G12463" s="286">
        <f t="shared" ref="G12463:G12475" si="3740">ROUND(E12463*F12463,2)</f>
        <v>0</v>
      </c>
    </row>
    <row r="12464" spans="1:123" s="229" customFormat="1" ht="24" customHeight="1" x14ac:dyDescent="0.2">
      <c r="A12464" s="224" t="str">
        <f t="shared" si="3736"/>
        <v/>
      </c>
      <c r="B12464" s="222" t="str">
        <f t="shared" si="3739"/>
        <v/>
      </c>
      <c r="C12464" s="223"/>
      <c r="D12464" s="224" t="str">
        <f t="shared" si="3737"/>
        <v/>
      </c>
      <c r="E12464" s="225"/>
      <c r="F12464" s="226">
        <f t="shared" si="3738"/>
        <v>0</v>
      </c>
      <c r="G12464" s="286">
        <f t="shared" si="3740"/>
        <v>0</v>
      </c>
    </row>
    <row r="12465" spans="1:7" s="229" customFormat="1" ht="24" customHeight="1" x14ac:dyDescent="0.2">
      <c r="A12465" s="224" t="str">
        <f t="shared" si="3736"/>
        <v/>
      </c>
      <c r="B12465" s="222" t="str">
        <f t="shared" si="3739"/>
        <v/>
      </c>
      <c r="C12465" s="223"/>
      <c r="D12465" s="224" t="str">
        <f t="shared" si="3737"/>
        <v/>
      </c>
      <c r="E12465" s="225"/>
      <c r="F12465" s="226">
        <f t="shared" si="3738"/>
        <v>0</v>
      </c>
      <c r="G12465" s="286">
        <f t="shared" si="3740"/>
        <v>0</v>
      </c>
    </row>
    <row r="12466" spans="1:7" s="229" customFormat="1" ht="24" customHeight="1" x14ac:dyDescent="0.2">
      <c r="A12466" s="224" t="str">
        <f t="shared" si="3736"/>
        <v/>
      </c>
      <c r="B12466" s="222" t="str">
        <f t="shared" si="3739"/>
        <v/>
      </c>
      <c r="C12466" s="223"/>
      <c r="D12466" s="224" t="str">
        <f t="shared" si="3737"/>
        <v/>
      </c>
      <c r="E12466" s="225"/>
      <c r="F12466" s="226">
        <f t="shared" si="3738"/>
        <v>0</v>
      </c>
      <c r="G12466" s="286">
        <f t="shared" si="3740"/>
        <v>0</v>
      </c>
    </row>
    <row r="12467" spans="1:7" s="229" customFormat="1" ht="24" customHeight="1" x14ac:dyDescent="0.2">
      <c r="A12467" s="224" t="str">
        <f t="shared" si="3736"/>
        <v/>
      </c>
      <c r="B12467" s="222" t="str">
        <f t="shared" si="3739"/>
        <v/>
      </c>
      <c r="C12467" s="223"/>
      <c r="D12467" s="224" t="str">
        <f t="shared" si="3737"/>
        <v/>
      </c>
      <c r="E12467" s="225"/>
      <c r="F12467" s="226">
        <f t="shared" si="3738"/>
        <v>0</v>
      </c>
      <c r="G12467" s="286">
        <f t="shared" si="3740"/>
        <v>0</v>
      </c>
    </row>
    <row r="12468" spans="1:7" s="229" customFormat="1" ht="24" customHeight="1" x14ac:dyDescent="0.2">
      <c r="A12468" s="224" t="str">
        <f t="shared" si="3736"/>
        <v/>
      </c>
      <c r="B12468" s="222" t="str">
        <f t="shared" si="3739"/>
        <v/>
      </c>
      <c r="C12468" s="223"/>
      <c r="D12468" s="224" t="str">
        <f t="shared" si="3737"/>
        <v/>
      </c>
      <c r="E12468" s="225"/>
      <c r="F12468" s="226">
        <f t="shared" si="3738"/>
        <v>0</v>
      </c>
      <c r="G12468" s="286">
        <f t="shared" si="3740"/>
        <v>0</v>
      </c>
    </row>
    <row r="12469" spans="1:7" s="229" customFormat="1" ht="24" customHeight="1" x14ac:dyDescent="0.2">
      <c r="A12469" s="224" t="str">
        <f t="shared" si="3736"/>
        <v/>
      </c>
      <c r="B12469" s="222" t="str">
        <f t="shared" si="3739"/>
        <v/>
      </c>
      <c r="C12469" s="223"/>
      <c r="D12469" s="224" t="str">
        <f t="shared" si="3737"/>
        <v/>
      </c>
      <c r="E12469" s="225"/>
      <c r="F12469" s="226">
        <f t="shared" si="3738"/>
        <v>0</v>
      </c>
      <c r="G12469" s="286">
        <f t="shared" si="3740"/>
        <v>0</v>
      </c>
    </row>
    <row r="12470" spans="1:7" s="229" customFormat="1" ht="24" customHeight="1" x14ac:dyDescent="0.2">
      <c r="A12470" s="224" t="str">
        <f t="shared" si="3736"/>
        <v/>
      </c>
      <c r="B12470" s="222" t="str">
        <f t="shared" si="3739"/>
        <v/>
      </c>
      <c r="C12470" s="223"/>
      <c r="D12470" s="224" t="str">
        <f t="shared" si="3737"/>
        <v/>
      </c>
      <c r="E12470" s="225"/>
      <c r="F12470" s="226">
        <f t="shared" si="3738"/>
        <v>0</v>
      </c>
      <c r="G12470" s="286">
        <f t="shared" si="3740"/>
        <v>0</v>
      </c>
    </row>
    <row r="12471" spans="1:7" s="229" customFormat="1" ht="24" customHeight="1" x14ac:dyDescent="0.2">
      <c r="A12471" s="224" t="str">
        <f t="shared" si="3736"/>
        <v/>
      </c>
      <c r="B12471" s="222" t="str">
        <f t="shared" si="3739"/>
        <v/>
      </c>
      <c r="C12471" s="223"/>
      <c r="D12471" s="224" t="str">
        <f t="shared" si="3737"/>
        <v/>
      </c>
      <c r="E12471" s="225"/>
      <c r="F12471" s="226">
        <f t="shared" si="3738"/>
        <v>0</v>
      </c>
      <c r="G12471" s="286">
        <f t="shared" si="3740"/>
        <v>0</v>
      </c>
    </row>
    <row r="12472" spans="1:7" s="229" customFormat="1" ht="24" customHeight="1" x14ac:dyDescent="0.2">
      <c r="A12472" s="224" t="str">
        <f t="shared" si="3736"/>
        <v/>
      </c>
      <c r="B12472" s="222" t="str">
        <f t="shared" si="3739"/>
        <v/>
      </c>
      <c r="C12472" s="223"/>
      <c r="D12472" s="224" t="str">
        <f t="shared" si="3737"/>
        <v/>
      </c>
      <c r="E12472" s="225"/>
      <c r="F12472" s="226">
        <f t="shared" si="3738"/>
        <v>0</v>
      </c>
      <c r="G12472" s="286">
        <f t="shared" si="3740"/>
        <v>0</v>
      </c>
    </row>
    <row r="12473" spans="1:7" s="229" customFormat="1" ht="24" customHeight="1" x14ac:dyDescent="0.2">
      <c r="A12473" s="224" t="str">
        <f t="shared" si="3736"/>
        <v/>
      </c>
      <c r="B12473" s="222" t="str">
        <f t="shared" si="3739"/>
        <v/>
      </c>
      <c r="C12473" s="223"/>
      <c r="D12473" s="224" t="str">
        <f t="shared" si="3737"/>
        <v/>
      </c>
      <c r="E12473" s="225"/>
      <c r="F12473" s="226">
        <f t="shared" si="3738"/>
        <v>0</v>
      </c>
      <c r="G12473" s="286">
        <f t="shared" si="3740"/>
        <v>0</v>
      </c>
    </row>
    <row r="12474" spans="1:7" s="229" customFormat="1" ht="24" customHeight="1" x14ac:dyDescent="0.2">
      <c r="A12474" s="224" t="str">
        <f t="shared" si="3736"/>
        <v/>
      </c>
      <c r="B12474" s="222" t="str">
        <f t="shared" si="3739"/>
        <v/>
      </c>
      <c r="C12474" s="223"/>
      <c r="D12474" s="224" t="str">
        <f t="shared" si="3737"/>
        <v/>
      </c>
      <c r="E12474" s="225"/>
      <c r="F12474" s="226">
        <f t="shared" si="3738"/>
        <v>0</v>
      </c>
      <c r="G12474" s="286">
        <f t="shared" si="3740"/>
        <v>0</v>
      </c>
    </row>
    <row r="12475" spans="1:7" s="229" customFormat="1" ht="24" customHeight="1" x14ac:dyDescent="0.2">
      <c r="A12475" s="224" t="str">
        <f t="shared" si="3736"/>
        <v/>
      </c>
      <c r="B12475" s="222" t="str">
        <f t="shared" si="3739"/>
        <v/>
      </c>
      <c r="C12475" s="223"/>
      <c r="D12475" s="224" t="str">
        <f t="shared" si="3737"/>
        <v/>
      </c>
      <c r="E12475" s="225"/>
      <c r="F12475" s="227">
        <f t="shared" si="3738"/>
        <v>0</v>
      </c>
      <c r="G12475" s="286">
        <f t="shared" si="3740"/>
        <v>0</v>
      </c>
    </row>
    <row r="12476" spans="1:7" ht="24" customHeight="1" x14ac:dyDescent="0.2">
      <c r="A12476" s="287"/>
      <c r="D12476" s="97"/>
      <c r="E12476" s="98"/>
      <c r="F12476" s="273" t="s">
        <v>31</v>
      </c>
      <c r="G12476" s="288">
        <f>SUBTOTAL(9,G12462:G12475)</f>
        <v>0</v>
      </c>
    </row>
    <row r="12477" spans="1:7" ht="24" customHeight="1" x14ac:dyDescent="0.2">
      <c r="A12477" s="287"/>
      <c r="C12477" s="107" t="s">
        <v>605</v>
      </c>
      <c r="D12477" s="97"/>
      <c r="E12477" s="98"/>
      <c r="G12477" s="289"/>
    </row>
    <row r="12478" spans="1:7" s="229" customFormat="1" ht="24" customHeight="1" x14ac:dyDescent="0.2">
      <c r="A12478" s="224" t="str">
        <f t="shared" ref="A12478:A12485" si="3741">IFERROR(VLOOKUP(C12478,Tabla_Insumos,4,FALSE),"")</f>
        <v/>
      </c>
      <c r="B12478" s="222">
        <f t="shared" ref="B12478:B12485" si="3742">IFERROR(VLOOKUP(A12478,Tabla_Indices,5,FALSE),"")</f>
        <v>0</v>
      </c>
      <c r="C12478" s="223"/>
      <c r="D12478" s="224" t="str">
        <f t="shared" ref="D12478:D12485" si="3743">IFERROR(VLOOKUP(C12478,Tabla_Insumos,2,FALSE),"")</f>
        <v/>
      </c>
      <c r="E12478" s="225"/>
      <c r="F12478" s="228">
        <f t="shared" ref="F12478:F12485" si="3744">IFERROR(VLOOKUP(C12478,Tabla_Insumos,3,FALSE),0)</f>
        <v>0</v>
      </c>
      <c r="G12478" s="286">
        <f>ROUND(E12478*F12478,2)</f>
        <v>0</v>
      </c>
    </row>
    <row r="12479" spans="1:7" s="229" customFormat="1" ht="24" customHeight="1" x14ac:dyDescent="0.2">
      <c r="A12479" s="224" t="str">
        <f t="shared" si="3741"/>
        <v/>
      </c>
      <c r="B12479" s="222">
        <f t="shared" si="3742"/>
        <v>0</v>
      </c>
      <c r="C12479" s="223"/>
      <c r="D12479" s="224" t="str">
        <f t="shared" si="3743"/>
        <v/>
      </c>
      <c r="E12479" s="225"/>
      <c r="F12479" s="228">
        <f t="shared" si="3744"/>
        <v>0</v>
      </c>
      <c r="G12479" s="286">
        <f>ROUND(E12479*F12479,2)</f>
        <v>0</v>
      </c>
    </row>
    <row r="12480" spans="1:7" s="229" customFormat="1" ht="24" customHeight="1" x14ac:dyDescent="0.2">
      <c r="A12480" s="224" t="str">
        <f t="shared" si="3741"/>
        <v/>
      </c>
      <c r="B12480" s="222">
        <f t="shared" si="3742"/>
        <v>0</v>
      </c>
      <c r="C12480" s="223"/>
      <c r="D12480" s="224" t="str">
        <f t="shared" si="3743"/>
        <v/>
      </c>
      <c r="E12480" s="225"/>
      <c r="F12480" s="228">
        <f t="shared" si="3744"/>
        <v>0</v>
      </c>
      <c r="G12480" s="286">
        <f t="shared" ref="G12480:G12485" si="3745">ROUND(E12480*F12480,2)</f>
        <v>0</v>
      </c>
    </row>
    <row r="12481" spans="1:7" s="229" customFormat="1" ht="24" customHeight="1" x14ac:dyDescent="0.2">
      <c r="A12481" s="224" t="str">
        <f t="shared" si="3741"/>
        <v/>
      </c>
      <c r="B12481" s="222">
        <f t="shared" si="3742"/>
        <v>0</v>
      </c>
      <c r="C12481" s="223"/>
      <c r="D12481" s="224" t="str">
        <f t="shared" si="3743"/>
        <v/>
      </c>
      <c r="E12481" s="225"/>
      <c r="F12481" s="228">
        <f t="shared" si="3744"/>
        <v>0</v>
      </c>
      <c r="G12481" s="286">
        <f t="shared" si="3745"/>
        <v>0</v>
      </c>
    </row>
    <row r="12482" spans="1:7" s="229" customFormat="1" ht="24" customHeight="1" x14ac:dyDescent="0.2">
      <c r="A12482" s="224" t="str">
        <f t="shared" si="3741"/>
        <v/>
      </c>
      <c r="B12482" s="222">
        <f t="shared" si="3742"/>
        <v>0</v>
      </c>
      <c r="C12482" s="223"/>
      <c r="D12482" s="224" t="str">
        <f t="shared" si="3743"/>
        <v/>
      </c>
      <c r="E12482" s="225"/>
      <c r="F12482" s="226">
        <f t="shared" si="3744"/>
        <v>0</v>
      </c>
      <c r="G12482" s="286">
        <f t="shared" si="3745"/>
        <v>0</v>
      </c>
    </row>
    <row r="12483" spans="1:7" s="229" customFormat="1" ht="24" customHeight="1" x14ac:dyDescent="0.2">
      <c r="A12483" s="224" t="str">
        <f t="shared" si="3741"/>
        <v/>
      </c>
      <c r="B12483" s="222">
        <f t="shared" si="3742"/>
        <v>0</v>
      </c>
      <c r="C12483" s="223"/>
      <c r="D12483" s="224" t="str">
        <f t="shared" si="3743"/>
        <v/>
      </c>
      <c r="E12483" s="225"/>
      <c r="F12483" s="226">
        <f t="shared" si="3744"/>
        <v>0</v>
      </c>
      <c r="G12483" s="286">
        <f t="shared" si="3745"/>
        <v>0</v>
      </c>
    </row>
    <row r="12484" spans="1:7" s="229" customFormat="1" ht="24" customHeight="1" x14ac:dyDescent="0.2">
      <c r="A12484" s="224" t="str">
        <f t="shared" si="3741"/>
        <v/>
      </c>
      <c r="B12484" s="222">
        <f t="shared" si="3742"/>
        <v>0</v>
      </c>
      <c r="C12484" s="223"/>
      <c r="D12484" s="224" t="str">
        <f t="shared" si="3743"/>
        <v/>
      </c>
      <c r="E12484" s="225"/>
      <c r="F12484" s="226">
        <f t="shared" si="3744"/>
        <v>0</v>
      </c>
      <c r="G12484" s="286">
        <f t="shared" si="3745"/>
        <v>0</v>
      </c>
    </row>
    <row r="12485" spans="1:7" s="229" customFormat="1" ht="24" customHeight="1" x14ac:dyDescent="0.2">
      <c r="A12485" s="224" t="str">
        <f t="shared" si="3741"/>
        <v/>
      </c>
      <c r="B12485" s="222">
        <f t="shared" si="3742"/>
        <v>0</v>
      </c>
      <c r="C12485" s="223"/>
      <c r="D12485" s="224" t="str">
        <f t="shared" si="3743"/>
        <v/>
      </c>
      <c r="E12485" s="225"/>
      <c r="F12485" s="226">
        <f t="shared" si="3744"/>
        <v>0</v>
      </c>
      <c r="G12485" s="286">
        <f t="shared" si="3745"/>
        <v>0</v>
      </c>
    </row>
    <row r="12486" spans="1:7" ht="24" customHeight="1" x14ac:dyDescent="0.2">
      <c r="A12486" s="287"/>
      <c r="D12486" s="97"/>
      <c r="E12486" s="98"/>
      <c r="F12486" s="273" t="s">
        <v>32</v>
      </c>
      <c r="G12486" s="288">
        <f>SUBTOTAL(9,G12478:G12485)</f>
        <v>0</v>
      </c>
    </row>
    <row r="12487" spans="1:7" ht="24" customHeight="1" x14ac:dyDescent="0.2">
      <c r="A12487" s="287"/>
      <c r="C12487" s="107" t="s">
        <v>606</v>
      </c>
      <c r="D12487" s="97"/>
      <c r="E12487" s="98"/>
      <c r="G12487" s="289"/>
    </row>
    <row r="12488" spans="1:7" s="229" customFormat="1" ht="24" customHeight="1" x14ac:dyDescent="0.2">
      <c r="A12488" s="224" t="str">
        <f t="shared" ref="A12488:A12496" si="3746">IFERROR(VLOOKUP(C12488,Tabla_Insumos,4,FALSE),"")</f>
        <v/>
      </c>
      <c r="B12488" s="222" t="str">
        <f t="shared" ref="B12488:B12496" si="3747">IFERROR(VLOOKUP(C12488,Tabla_Insumos,5,FALSE),"")</f>
        <v/>
      </c>
      <c r="C12488" s="223"/>
      <c r="D12488" s="224" t="str">
        <f t="shared" ref="D12488:D12496" si="3748">IFERROR(VLOOKUP(C12488,Tabla_Insumos,2,FALSE),"")</f>
        <v/>
      </c>
      <c r="E12488" s="225"/>
      <c r="F12488" s="226">
        <f t="shared" ref="F12488:F12496" si="3749">IFERROR(VLOOKUP(C12488,Tabla_Insumos,3,FALSE),0)</f>
        <v>0</v>
      </c>
      <c r="G12488" s="286">
        <f t="shared" ref="G12488:G12496" si="3750">ROUND(E12488*F12488,2)</f>
        <v>0</v>
      </c>
    </row>
    <row r="12489" spans="1:7" s="229" customFormat="1" ht="24" customHeight="1" x14ac:dyDescent="0.2">
      <c r="A12489" s="224" t="str">
        <f t="shared" si="3746"/>
        <v/>
      </c>
      <c r="B12489" s="222" t="str">
        <f t="shared" si="3747"/>
        <v/>
      </c>
      <c r="C12489" s="223"/>
      <c r="D12489" s="224" t="str">
        <f t="shared" si="3748"/>
        <v/>
      </c>
      <c r="E12489" s="225"/>
      <c r="F12489" s="226">
        <f t="shared" si="3749"/>
        <v>0</v>
      </c>
      <c r="G12489" s="286">
        <f t="shared" si="3750"/>
        <v>0</v>
      </c>
    </row>
    <row r="12490" spans="1:7" s="229" customFormat="1" ht="24" customHeight="1" x14ac:dyDescent="0.2">
      <c r="A12490" s="224" t="str">
        <f t="shared" si="3746"/>
        <v/>
      </c>
      <c r="B12490" s="222" t="str">
        <f t="shared" si="3747"/>
        <v/>
      </c>
      <c r="C12490" s="223"/>
      <c r="D12490" s="224" t="str">
        <f t="shared" si="3748"/>
        <v/>
      </c>
      <c r="E12490" s="225"/>
      <c r="F12490" s="226">
        <f t="shared" si="3749"/>
        <v>0</v>
      </c>
      <c r="G12490" s="286">
        <f t="shared" si="3750"/>
        <v>0</v>
      </c>
    </row>
    <row r="12491" spans="1:7" s="229" customFormat="1" ht="24" customHeight="1" x14ac:dyDescent="0.2">
      <c r="A12491" s="224" t="str">
        <f t="shared" si="3746"/>
        <v/>
      </c>
      <c r="B12491" s="222" t="str">
        <f t="shared" si="3747"/>
        <v/>
      </c>
      <c r="C12491" s="223"/>
      <c r="D12491" s="224" t="str">
        <f t="shared" si="3748"/>
        <v/>
      </c>
      <c r="E12491" s="225"/>
      <c r="F12491" s="226">
        <f t="shared" si="3749"/>
        <v>0</v>
      </c>
      <c r="G12491" s="286">
        <f t="shared" si="3750"/>
        <v>0</v>
      </c>
    </row>
    <row r="12492" spans="1:7" s="229" customFormat="1" ht="24" customHeight="1" x14ac:dyDescent="0.2">
      <c r="A12492" s="224" t="str">
        <f t="shared" si="3746"/>
        <v/>
      </c>
      <c r="B12492" s="222" t="str">
        <f t="shared" si="3747"/>
        <v/>
      </c>
      <c r="C12492" s="223"/>
      <c r="D12492" s="224" t="str">
        <f t="shared" si="3748"/>
        <v/>
      </c>
      <c r="E12492" s="225"/>
      <c r="F12492" s="226">
        <f t="shared" si="3749"/>
        <v>0</v>
      </c>
      <c r="G12492" s="286">
        <f t="shared" si="3750"/>
        <v>0</v>
      </c>
    </row>
    <row r="12493" spans="1:7" s="229" customFormat="1" ht="24" customHeight="1" x14ac:dyDescent="0.2">
      <c r="A12493" s="224" t="str">
        <f t="shared" si="3746"/>
        <v/>
      </c>
      <c r="B12493" s="222" t="str">
        <f t="shared" si="3747"/>
        <v/>
      </c>
      <c r="C12493" s="223"/>
      <c r="D12493" s="224" t="str">
        <f t="shared" si="3748"/>
        <v/>
      </c>
      <c r="E12493" s="225"/>
      <c r="F12493" s="226">
        <f t="shared" si="3749"/>
        <v>0</v>
      </c>
      <c r="G12493" s="286">
        <f t="shared" si="3750"/>
        <v>0</v>
      </c>
    </row>
    <row r="12494" spans="1:7" s="229" customFormat="1" ht="24" customHeight="1" x14ac:dyDescent="0.2">
      <c r="A12494" s="224" t="str">
        <f t="shared" si="3746"/>
        <v/>
      </c>
      <c r="B12494" s="222" t="str">
        <f t="shared" si="3747"/>
        <v/>
      </c>
      <c r="C12494" s="223"/>
      <c r="D12494" s="224" t="str">
        <f t="shared" si="3748"/>
        <v/>
      </c>
      <c r="E12494" s="225"/>
      <c r="F12494" s="226">
        <f t="shared" si="3749"/>
        <v>0</v>
      </c>
      <c r="G12494" s="286">
        <f t="shared" si="3750"/>
        <v>0</v>
      </c>
    </row>
    <row r="12495" spans="1:7" s="229" customFormat="1" ht="24" customHeight="1" x14ac:dyDescent="0.2">
      <c r="A12495" s="224" t="str">
        <f t="shared" si="3746"/>
        <v/>
      </c>
      <c r="B12495" s="222" t="str">
        <f t="shared" si="3747"/>
        <v/>
      </c>
      <c r="C12495" s="223"/>
      <c r="D12495" s="224" t="str">
        <f t="shared" si="3748"/>
        <v/>
      </c>
      <c r="E12495" s="225"/>
      <c r="F12495" s="226">
        <f t="shared" si="3749"/>
        <v>0</v>
      </c>
      <c r="G12495" s="286">
        <f t="shared" si="3750"/>
        <v>0</v>
      </c>
    </row>
    <row r="12496" spans="1:7" s="229" customFormat="1" ht="24" customHeight="1" x14ac:dyDescent="0.2">
      <c r="A12496" s="224" t="str">
        <f t="shared" si="3746"/>
        <v/>
      </c>
      <c r="B12496" s="222" t="str">
        <f t="shared" si="3747"/>
        <v/>
      </c>
      <c r="C12496" s="223"/>
      <c r="D12496" s="224" t="str">
        <f t="shared" si="3748"/>
        <v/>
      </c>
      <c r="E12496" s="225"/>
      <c r="F12496" s="226">
        <f t="shared" si="3749"/>
        <v>0</v>
      </c>
      <c r="G12496" s="286">
        <f t="shared" si="3750"/>
        <v>0</v>
      </c>
    </row>
    <row r="12497" spans="1:7" ht="24" customHeight="1" x14ac:dyDescent="0.2">
      <c r="A12497" s="290"/>
      <c r="B12497" s="97"/>
      <c r="D12497" s="97"/>
      <c r="E12497" s="98"/>
      <c r="F12497" s="273" t="s">
        <v>33</v>
      </c>
      <c r="G12497" s="288">
        <f>SUBTOTAL(9,G12488:G12496)</f>
        <v>0</v>
      </c>
    </row>
    <row r="12498" spans="1:7" ht="24" customHeight="1" x14ac:dyDescent="0.2">
      <c r="A12498" s="291"/>
      <c r="B12498" s="97"/>
      <c r="D12498" s="97"/>
      <c r="E12498" s="98"/>
      <c r="G12498" s="289"/>
    </row>
    <row r="12499" spans="1:7" ht="24" customHeight="1" x14ac:dyDescent="0.2">
      <c r="A12499" s="292" t="str">
        <f>B12457</f>
        <v/>
      </c>
      <c r="B12499" s="293" t="str">
        <f>C12457</f>
        <v/>
      </c>
      <c r="C12499" s="104"/>
      <c r="D12499" s="104" t="s">
        <v>34</v>
      </c>
      <c r="E12499" s="105"/>
      <c r="F12499" s="295" t="s">
        <v>35</v>
      </c>
      <c r="G12499" s="294">
        <f>SUBTOTAL(9,G12462:G12498)</f>
        <v>0</v>
      </c>
    </row>
    <row r="12501" spans="1:7" ht="24" customHeight="1" x14ac:dyDescent="0.2">
      <c r="A12501" s="274" t="s">
        <v>37</v>
      </c>
      <c r="B12501" s="275"/>
      <c r="C12501" s="275"/>
      <c r="D12501" s="275"/>
      <c r="E12501" s="275"/>
      <c r="F12501" s="275"/>
      <c r="G12501" s="276"/>
    </row>
    <row r="12502" spans="1:7" ht="24" customHeight="1" x14ac:dyDescent="0.2">
      <c r="A12502" s="277" t="s">
        <v>602</v>
      </c>
      <c r="B12502" s="93" t="str">
        <f>Comitente</f>
        <v>DIRECCION PROVINCIAL DE ESPACIOS VERDES</v>
      </c>
      <c r="C12502" s="89"/>
      <c r="D12502" s="94"/>
      <c r="E12502" s="94"/>
      <c r="F12502" s="95"/>
      <c r="G12502" s="278"/>
    </row>
    <row r="12503" spans="1:7" ht="24" customHeight="1" x14ac:dyDescent="0.2">
      <c r="A12503" s="277" t="s">
        <v>603</v>
      </c>
      <c r="B12503" s="93">
        <f>Contratista</f>
        <v>0</v>
      </c>
      <c r="C12503" s="90"/>
      <c r="D12503" s="90"/>
      <c r="E12503" s="90"/>
      <c r="F12503" s="96"/>
      <c r="G12503" s="279"/>
    </row>
    <row r="12504" spans="1:7" ht="24" customHeight="1" x14ac:dyDescent="0.2">
      <c r="A12504" s="277" t="s">
        <v>24</v>
      </c>
      <c r="B12504" s="93" t="str">
        <f>Obra</f>
        <v>EXTRACCION DE MANGRULLO EXISTENTE, PROVISION DE NUEVO MANGRULLO Y REFUNCIONALIZACION DE JUEGOS DE NIÑOS EN PARQUE DE MAYO</v>
      </c>
      <c r="C12504" s="90"/>
      <c r="D12504" s="90"/>
      <c r="E12504" s="90"/>
      <c r="F12504" s="96" t="s">
        <v>38</v>
      </c>
      <c r="G12504" s="280">
        <f>Fecha_Base</f>
        <v>44865</v>
      </c>
    </row>
    <row r="12505" spans="1:7" ht="24" customHeight="1" x14ac:dyDescent="0.2">
      <c r="A12505" s="281" t="s">
        <v>601</v>
      </c>
      <c r="B12505" s="91" t="str">
        <f>Ubicación</f>
        <v>CAPITAL</v>
      </c>
      <c r="C12505" s="91"/>
      <c r="D12505" s="97"/>
      <c r="E12505" s="98"/>
      <c r="G12505" s="282"/>
    </row>
    <row r="12506" spans="1:7" ht="24" customHeight="1" x14ac:dyDescent="0.2">
      <c r="A12506" s="281" t="s">
        <v>39</v>
      </c>
      <c r="B12506" s="100" t="str">
        <f>IFERROR(VALUE(LEFT(B12507,FIND(".",B12507)-1)),"")</f>
        <v/>
      </c>
      <c r="C12506" s="92" t="str">
        <f>IFERROR(VLOOKUP(B12506,Tabla_CyP,2,FALSE),"")</f>
        <v/>
      </c>
      <c r="E12506" s="98"/>
      <c r="G12506" s="282"/>
    </row>
    <row r="12507" spans="1:7" ht="24" customHeight="1" x14ac:dyDescent="0.2">
      <c r="A12507" s="281" t="s">
        <v>25</v>
      </c>
      <c r="B12507" s="101" t="str">
        <f>IFERROR(VLOOKUP(COUNTIF($A$1:A12507,"ANALISIS DE PRECIOS"),Tabla_NumeroItem,2,FALSE),"")</f>
        <v/>
      </c>
      <c r="C12507" s="92" t="str">
        <f>IFERROR(VLOOKUP(B12507,Tabla_CyP,2,FALSE),"")</f>
        <v/>
      </c>
      <c r="D12507" s="97"/>
      <c r="E12507" s="98"/>
      <c r="F12507" s="96" t="s">
        <v>26</v>
      </c>
      <c r="G12507" s="283" t="str">
        <f>IFERROR(VLOOKUP(B12507,Tabla_CyP,4,FALSE),"")</f>
        <v/>
      </c>
    </row>
    <row r="12508" spans="1:7" ht="24" customHeight="1" x14ac:dyDescent="0.2">
      <c r="A12508" s="281"/>
      <c r="B12508" s="91"/>
      <c r="D12508" s="97"/>
      <c r="E12508" s="98"/>
      <c r="G12508" s="282"/>
    </row>
    <row r="12509" spans="1:7" ht="24" customHeight="1" x14ac:dyDescent="0.2">
      <c r="A12509" s="334" t="s">
        <v>507</v>
      </c>
      <c r="B12509" s="335"/>
      <c r="C12509" s="336" t="s">
        <v>0</v>
      </c>
      <c r="D12509" s="336" t="s">
        <v>27</v>
      </c>
      <c r="E12509" s="338" t="s">
        <v>28</v>
      </c>
      <c r="F12509" s="340" t="s">
        <v>29</v>
      </c>
      <c r="G12509" s="340" t="s">
        <v>30</v>
      </c>
    </row>
    <row r="12510" spans="1:7" ht="24" customHeight="1" x14ac:dyDescent="0.2">
      <c r="A12510" s="102" t="s">
        <v>508</v>
      </c>
      <c r="B12510" s="102" t="s">
        <v>509</v>
      </c>
      <c r="C12510" s="337"/>
      <c r="D12510" s="337"/>
      <c r="E12510" s="339"/>
      <c r="F12510" s="341"/>
      <c r="G12510" s="341"/>
    </row>
    <row r="12511" spans="1:7" ht="24" customHeight="1" x14ac:dyDescent="0.2">
      <c r="A12511" s="284"/>
      <c r="B12511" s="103"/>
      <c r="C12511" s="143" t="s">
        <v>604</v>
      </c>
      <c r="D12511" s="104"/>
      <c r="E12511" s="105"/>
      <c r="F12511" s="106"/>
      <c r="G12511" s="285"/>
    </row>
    <row r="12512" spans="1:7" ht="24" customHeight="1" x14ac:dyDescent="0.2">
      <c r="A12512" s="224" t="str">
        <f t="shared" ref="A12512:A12525" si="3751">IFERROR(VLOOKUP(C12512,Tabla_Insumos,4,FALSE),"")</f>
        <v/>
      </c>
      <c r="B12512" s="222" t="str">
        <f>IFERROR(VLOOKUP(C12512,Tabla_Insumos,5,FALSE),"")</f>
        <v/>
      </c>
      <c r="C12512" s="223"/>
      <c r="D12512" s="224" t="str">
        <f t="shared" ref="D12512:D12525" si="3752">IFERROR(VLOOKUP(C12512,Tabla_Insumos,2,FALSE),"")</f>
        <v/>
      </c>
      <c r="E12512" s="225"/>
      <c r="F12512" s="226">
        <f t="shared" ref="F12512:F12525" si="3753">IFERROR(VLOOKUP(C12512,Tabla_Insumos,3,FALSE),0)</f>
        <v>0</v>
      </c>
      <c r="G12512" s="286">
        <f>ROUND(E12512*F12512,2)</f>
        <v>0</v>
      </c>
    </row>
    <row r="12513" spans="1:7" ht="24" customHeight="1" x14ac:dyDescent="0.2">
      <c r="A12513" s="224" t="str">
        <f t="shared" si="3751"/>
        <v/>
      </c>
      <c r="B12513" s="222" t="str">
        <f t="shared" ref="B12513:B12525" si="3754">IFERROR(VLOOKUP(C12513,Tabla_Insumos,5,FALSE),"")</f>
        <v/>
      </c>
      <c r="C12513" s="223"/>
      <c r="D12513" s="224" t="str">
        <f t="shared" si="3752"/>
        <v/>
      </c>
      <c r="E12513" s="225"/>
      <c r="F12513" s="226">
        <f t="shared" si="3753"/>
        <v>0</v>
      </c>
      <c r="G12513" s="286">
        <f t="shared" ref="G12513:G12525" si="3755">ROUND(E12513*F12513,2)</f>
        <v>0</v>
      </c>
    </row>
    <row r="12514" spans="1:7" ht="24" customHeight="1" x14ac:dyDescent="0.2">
      <c r="A12514" s="224" t="str">
        <f t="shared" si="3751"/>
        <v/>
      </c>
      <c r="B12514" s="222" t="str">
        <f t="shared" si="3754"/>
        <v/>
      </c>
      <c r="C12514" s="223"/>
      <c r="D12514" s="224" t="str">
        <f t="shared" si="3752"/>
        <v/>
      </c>
      <c r="E12514" s="225"/>
      <c r="F12514" s="226">
        <f t="shared" si="3753"/>
        <v>0</v>
      </c>
      <c r="G12514" s="286">
        <f t="shared" si="3755"/>
        <v>0</v>
      </c>
    </row>
    <row r="12515" spans="1:7" ht="24" customHeight="1" x14ac:dyDescent="0.2">
      <c r="A12515" s="224" t="str">
        <f t="shared" si="3751"/>
        <v/>
      </c>
      <c r="B12515" s="222" t="str">
        <f t="shared" si="3754"/>
        <v/>
      </c>
      <c r="C12515" s="223"/>
      <c r="D12515" s="224" t="str">
        <f t="shared" si="3752"/>
        <v/>
      </c>
      <c r="E12515" s="225"/>
      <c r="F12515" s="226">
        <f t="shared" si="3753"/>
        <v>0</v>
      </c>
      <c r="G12515" s="286">
        <f t="shared" si="3755"/>
        <v>0</v>
      </c>
    </row>
    <row r="12516" spans="1:7" ht="24" customHeight="1" x14ac:dyDescent="0.2">
      <c r="A12516" s="224" t="str">
        <f t="shared" si="3751"/>
        <v/>
      </c>
      <c r="B12516" s="222" t="str">
        <f t="shared" si="3754"/>
        <v/>
      </c>
      <c r="C12516" s="223"/>
      <c r="D12516" s="224" t="str">
        <f t="shared" si="3752"/>
        <v/>
      </c>
      <c r="E12516" s="225"/>
      <c r="F12516" s="226">
        <f t="shared" si="3753"/>
        <v>0</v>
      </c>
      <c r="G12516" s="286">
        <f t="shared" si="3755"/>
        <v>0</v>
      </c>
    </row>
    <row r="12517" spans="1:7" ht="24" customHeight="1" x14ac:dyDescent="0.2">
      <c r="A12517" s="224" t="str">
        <f t="shared" si="3751"/>
        <v/>
      </c>
      <c r="B12517" s="222" t="str">
        <f t="shared" si="3754"/>
        <v/>
      </c>
      <c r="C12517" s="223"/>
      <c r="D12517" s="224" t="str">
        <f t="shared" si="3752"/>
        <v/>
      </c>
      <c r="E12517" s="225"/>
      <c r="F12517" s="226">
        <f t="shared" si="3753"/>
        <v>0</v>
      </c>
      <c r="G12517" s="286">
        <f t="shared" si="3755"/>
        <v>0</v>
      </c>
    </row>
    <row r="12518" spans="1:7" ht="24" customHeight="1" x14ac:dyDescent="0.2">
      <c r="A12518" s="224" t="str">
        <f t="shared" si="3751"/>
        <v/>
      </c>
      <c r="B12518" s="222" t="str">
        <f t="shared" si="3754"/>
        <v/>
      </c>
      <c r="C12518" s="223"/>
      <c r="D12518" s="224" t="str">
        <f t="shared" si="3752"/>
        <v/>
      </c>
      <c r="E12518" s="225"/>
      <c r="F12518" s="226">
        <f t="shared" si="3753"/>
        <v>0</v>
      </c>
      <c r="G12518" s="286">
        <f t="shared" si="3755"/>
        <v>0</v>
      </c>
    </row>
    <row r="12519" spans="1:7" ht="24" customHeight="1" x14ac:dyDescent="0.2">
      <c r="A12519" s="224" t="str">
        <f t="shared" si="3751"/>
        <v/>
      </c>
      <c r="B12519" s="222" t="str">
        <f t="shared" si="3754"/>
        <v/>
      </c>
      <c r="C12519" s="223"/>
      <c r="D12519" s="224" t="str">
        <f t="shared" si="3752"/>
        <v/>
      </c>
      <c r="E12519" s="225"/>
      <c r="F12519" s="226">
        <f t="shared" si="3753"/>
        <v>0</v>
      </c>
      <c r="G12519" s="286">
        <f t="shared" si="3755"/>
        <v>0</v>
      </c>
    </row>
    <row r="12520" spans="1:7" ht="24" customHeight="1" x14ac:dyDescent="0.2">
      <c r="A12520" s="224" t="str">
        <f t="shared" si="3751"/>
        <v/>
      </c>
      <c r="B12520" s="222" t="str">
        <f t="shared" si="3754"/>
        <v/>
      </c>
      <c r="C12520" s="223"/>
      <c r="D12520" s="224" t="str">
        <f t="shared" si="3752"/>
        <v/>
      </c>
      <c r="E12520" s="225"/>
      <c r="F12520" s="226">
        <f t="shared" si="3753"/>
        <v>0</v>
      </c>
      <c r="G12520" s="286">
        <f t="shared" si="3755"/>
        <v>0</v>
      </c>
    </row>
    <row r="12521" spans="1:7" ht="24" customHeight="1" x14ac:dyDescent="0.2">
      <c r="A12521" s="224" t="str">
        <f t="shared" si="3751"/>
        <v/>
      </c>
      <c r="B12521" s="222" t="str">
        <f t="shared" si="3754"/>
        <v/>
      </c>
      <c r="C12521" s="223"/>
      <c r="D12521" s="224" t="str">
        <f t="shared" si="3752"/>
        <v/>
      </c>
      <c r="E12521" s="225"/>
      <c r="F12521" s="226">
        <f t="shared" si="3753"/>
        <v>0</v>
      </c>
      <c r="G12521" s="286">
        <f t="shared" si="3755"/>
        <v>0</v>
      </c>
    </row>
    <row r="12522" spans="1:7" ht="24" customHeight="1" x14ac:dyDescent="0.2">
      <c r="A12522" s="224" t="str">
        <f t="shared" si="3751"/>
        <v/>
      </c>
      <c r="B12522" s="222" t="str">
        <f t="shared" si="3754"/>
        <v/>
      </c>
      <c r="C12522" s="223"/>
      <c r="D12522" s="224" t="str">
        <f t="shared" si="3752"/>
        <v/>
      </c>
      <c r="E12522" s="225"/>
      <c r="F12522" s="226">
        <f t="shared" si="3753"/>
        <v>0</v>
      </c>
      <c r="G12522" s="286">
        <f t="shared" si="3755"/>
        <v>0</v>
      </c>
    </row>
    <row r="12523" spans="1:7" ht="24" customHeight="1" x14ac:dyDescent="0.2">
      <c r="A12523" s="224" t="str">
        <f t="shared" si="3751"/>
        <v/>
      </c>
      <c r="B12523" s="222" t="str">
        <f t="shared" si="3754"/>
        <v/>
      </c>
      <c r="C12523" s="223"/>
      <c r="D12523" s="224" t="str">
        <f t="shared" si="3752"/>
        <v/>
      </c>
      <c r="E12523" s="225"/>
      <c r="F12523" s="226">
        <f t="shared" si="3753"/>
        <v>0</v>
      </c>
      <c r="G12523" s="286">
        <f t="shared" si="3755"/>
        <v>0</v>
      </c>
    </row>
    <row r="12524" spans="1:7" ht="24" customHeight="1" x14ac:dyDescent="0.2">
      <c r="A12524" s="224" t="str">
        <f t="shared" si="3751"/>
        <v/>
      </c>
      <c r="B12524" s="222" t="str">
        <f t="shared" si="3754"/>
        <v/>
      </c>
      <c r="C12524" s="223"/>
      <c r="D12524" s="224" t="str">
        <f t="shared" si="3752"/>
        <v/>
      </c>
      <c r="E12524" s="225"/>
      <c r="F12524" s="226">
        <f t="shared" si="3753"/>
        <v>0</v>
      </c>
      <c r="G12524" s="286">
        <f t="shared" si="3755"/>
        <v>0</v>
      </c>
    </row>
    <row r="12525" spans="1:7" ht="24" customHeight="1" x14ac:dyDescent="0.2">
      <c r="A12525" s="224" t="str">
        <f t="shared" si="3751"/>
        <v/>
      </c>
      <c r="B12525" s="222" t="str">
        <f t="shared" si="3754"/>
        <v/>
      </c>
      <c r="C12525" s="223"/>
      <c r="D12525" s="224" t="str">
        <f t="shared" si="3752"/>
        <v/>
      </c>
      <c r="E12525" s="225"/>
      <c r="F12525" s="227">
        <f t="shared" si="3753"/>
        <v>0</v>
      </c>
      <c r="G12525" s="286">
        <f t="shared" si="3755"/>
        <v>0</v>
      </c>
    </row>
    <row r="12526" spans="1:7" ht="24" customHeight="1" x14ac:dyDescent="0.2">
      <c r="A12526" s="287"/>
      <c r="D12526" s="97"/>
      <c r="E12526" s="98"/>
      <c r="F12526" s="273" t="s">
        <v>31</v>
      </c>
      <c r="G12526" s="288">
        <f>SUBTOTAL(9,G12512:G12525)</f>
        <v>0</v>
      </c>
    </row>
    <row r="12527" spans="1:7" ht="24" customHeight="1" x14ac:dyDescent="0.2">
      <c r="A12527" s="287"/>
      <c r="C12527" s="107" t="s">
        <v>605</v>
      </c>
      <c r="D12527" s="97"/>
      <c r="E12527" s="98"/>
      <c r="G12527" s="289"/>
    </row>
    <row r="12528" spans="1:7" ht="24" customHeight="1" x14ac:dyDescent="0.2">
      <c r="A12528" s="224" t="str">
        <f t="shared" ref="A12528:A12535" si="3756">IFERROR(VLOOKUP(C12528,Tabla_Insumos,4,FALSE),"")</f>
        <v/>
      </c>
      <c r="B12528" s="222">
        <f t="shared" ref="B12528:B12535" si="3757">IFERROR(VLOOKUP(A12528,Tabla_Indices,5,FALSE),"")</f>
        <v>0</v>
      </c>
      <c r="C12528" s="223"/>
      <c r="D12528" s="224" t="str">
        <f t="shared" ref="D12528:D12535" si="3758">IFERROR(VLOOKUP(C12528,Tabla_Insumos,2,FALSE),"")</f>
        <v/>
      </c>
      <c r="E12528" s="225"/>
      <c r="F12528" s="228">
        <f t="shared" ref="F12528:F12535" si="3759">IFERROR(VLOOKUP(C12528,Tabla_Insumos,3,FALSE),0)</f>
        <v>0</v>
      </c>
      <c r="G12528" s="286">
        <f>ROUND(E12528*F12528,2)</f>
        <v>0</v>
      </c>
    </row>
    <row r="12529" spans="1:7" ht="24" customHeight="1" x14ac:dyDescent="0.2">
      <c r="A12529" s="224" t="str">
        <f t="shared" si="3756"/>
        <v/>
      </c>
      <c r="B12529" s="222">
        <f t="shared" si="3757"/>
        <v>0</v>
      </c>
      <c r="C12529" s="223"/>
      <c r="D12529" s="224" t="str">
        <f t="shared" si="3758"/>
        <v/>
      </c>
      <c r="E12529" s="225"/>
      <c r="F12529" s="228">
        <f t="shared" si="3759"/>
        <v>0</v>
      </c>
      <c r="G12529" s="286">
        <f>ROUND(E12529*F12529,2)</f>
        <v>0</v>
      </c>
    </row>
    <row r="12530" spans="1:7" ht="24" customHeight="1" x14ac:dyDescent="0.2">
      <c r="A12530" s="224" t="str">
        <f t="shared" si="3756"/>
        <v/>
      </c>
      <c r="B12530" s="222">
        <f t="shared" si="3757"/>
        <v>0</v>
      </c>
      <c r="C12530" s="223"/>
      <c r="D12530" s="224" t="str">
        <f t="shared" si="3758"/>
        <v/>
      </c>
      <c r="E12530" s="225"/>
      <c r="F12530" s="228">
        <f t="shared" si="3759"/>
        <v>0</v>
      </c>
      <c r="G12530" s="286">
        <f t="shared" ref="G12530:G12535" si="3760">ROUND(E12530*F12530,2)</f>
        <v>0</v>
      </c>
    </row>
    <row r="12531" spans="1:7" ht="24" customHeight="1" x14ac:dyDescent="0.2">
      <c r="A12531" s="224" t="str">
        <f t="shared" si="3756"/>
        <v/>
      </c>
      <c r="B12531" s="222">
        <f t="shared" si="3757"/>
        <v>0</v>
      </c>
      <c r="C12531" s="223"/>
      <c r="D12531" s="224" t="str">
        <f t="shared" si="3758"/>
        <v/>
      </c>
      <c r="E12531" s="225"/>
      <c r="F12531" s="228">
        <f t="shared" si="3759"/>
        <v>0</v>
      </c>
      <c r="G12531" s="286">
        <f t="shared" si="3760"/>
        <v>0</v>
      </c>
    </row>
    <row r="12532" spans="1:7" ht="24" customHeight="1" x14ac:dyDescent="0.2">
      <c r="A12532" s="224" t="str">
        <f t="shared" si="3756"/>
        <v/>
      </c>
      <c r="B12532" s="222">
        <f t="shared" si="3757"/>
        <v>0</v>
      </c>
      <c r="C12532" s="223"/>
      <c r="D12532" s="224" t="str">
        <f t="shared" si="3758"/>
        <v/>
      </c>
      <c r="E12532" s="225"/>
      <c r="F12532" s="226">
        <f t="shared" si="3759"/>
        <v>0</v>
      </c>
      <c r="G12532" s="286">
        <f t="shared" si="3760"/>
        <v>0</v>
      </c>
    </row>
    <row r="12533" spans="1:7" ht="24" customHeight="1" x14ac:dyDescent="0.2">
      <c r="A12533" s="224" t="str">
        <f t="shared" si="3756"/>
        <v/>
      </c>
      <c r="B12533" s="222">
        <f t="shared" si="3757"/>
        <v>0</v>
      </c>
      <c r="C12533" s="223"/>
      <c r="D12533" s="224" t="str">
        <f t="shared" si="3758"/>
        <v/>
      </c>
      <c r="E12533" s="225"/>
      <c r="F12533" s="226">
        <f t="shared" si="3759"/>
        <v>0</v>
      </c>
      <c r="G12533" s="286">
        <f t="shared" si="3760"/>
        <v>0</v>
      </c>
    </row>
    <row r="12534" spans="1:7" ht="24" customHeight="1" x14ac:dyDescent="0.2">
      <c r="A12534" s="224" t="str">
        <f t="shared" si="3756"/>
        <v/>
      </c>
      <c r="B12534" s="222">
        <f t="shared" si="3757"/>
        <v>0</v>
      </c>
      <c r="C12534" s="223"/>
      <c r="D12534" s="224" t="str">
        <f t="shared" si="3758"/>
        <v/>
      </c>
      <c r="E12534" s="225"/>
      <c r="F12534" s="226">
        <f t="shared" si="3759"/>
        <v>0</v>
      </c>
      <c r="G12534" s="286">
        <f t="shared" si="3760"/>
        <v>0</v>
      </c>
    </row>
    <row r="12535" spans="1:7" ht="24" customHeight="1" x14ac:dyDescent="0.2">
      <c r="A12535" s="224" t="str">
        <f t="shared" si="3756"/>
        <v/>
      </c>
      <c r="B12535" s="222">
        <f t="shared" si="3757"/>
        <v>0</v>
      </c>
      <c r="C12535" s="223"/>
      <c r="D12535" s="224" t="str">
        <f t="shared" si="3758"/>
        <v/>
      </c>
      <c r="E12535" s="225"/>
      <c r="F12535" s="226">
        <f t="shared" si="3759"/>
        <v>0</v>
      </c>
      <c r="G12535" s="286">
        <f t="shared" si="3760"/>
        <v>0</v>
      </c>
    </row>
    <row r="12536" spans="1:7" ht="24" customHeight="1" x14ac:dyDescent="0.2">
      <c r="A12536" s="287"/>
      <c r="D12536" s="97"/>
      <c r="E12536" s="98"/>
      <c r="F12536" s="273" t="s">
        <v>32</v>
      </c>
      <c r="G12536" s="288">
        <f>SUBTOTAL(9,G12528:G12535)</f>
        <v>0</v>
      </c>
    </row>
    <row r="12537" spans="1:7" ht="24" customHeight="1" x14ac:dyDescent="0.2">
      <c r="A12537" s="287"/>
      <c r="C12537" s="107" t="s">
        <v>606</v>
      </c>
      <c r="D12537" s="97"/>
      <c r="E12537" s="98"/>
      <c r="G12537" s="289"/>
    </row>
    <row r="12538" spans="1:7" ht="24" customHeight="1" x14ac:dyDescent="0.2">
      <c r="A12538" s="224" t="str">
        <f t="shared" ref="A12538:A12546" si="3761">IFERROR(VLOOKUP(C12538,Tabla_Insumos,4,FALSE),"")</f>
        <v/>
      </c>
      <c r="B12538" s="222" t="str">
        <f t="shared" ref="B12538:B12546" si="3762">IFERROR(VLOOKUP(C12538,Tabla_Insumos,5,FALSE),"")</f>
        <v/>
      </c>
      <c r="C12538" s="223"/>
      <c r="D12538" s="224" t="str">
        <f t="shared" ref="D12538:D12546" si="3763">IFERROR(VLOOKUP(C12538,Tabla_Insumos,2,FALSE),"")</f>
        <v/>
      </c>
      <c r="E12538" s="225"/>
      <c r="F12538" s="226">
        <f t="shared" ref="F12538:F12546" si="3764">IFERROR(VLOOKUP(C12538,Tabla_Insumos,3,FALSE),0)</f>
        <v>0</v>
      </c>
      <c r="G12538" s="286">
        <f t="shared" ref="G12538:G12546" si="3765">ROUND(E12538*F12538,2)</f>
        <v>0</v>
      </c>
    </row>
    <row r="12539" spans="1:7" ht="24" customHeight="1" x14ac:dyDescent="0.2">
      <c r="A12539" s="224" t="str">
        <f t="shared" si="3761"/>
        <v/>
      </c>
      <c r="B12539" s="222" t="str">
        <f t="shared" si="3762"/>
        <v/>
      </c>
      <c r="C12539" s="223"/>
      <c r="D12539" s="224" t="str">
        <f t="shared" si="3763"/>
        <v/>
      </c>
      <c r="E12539" s="225"/>
      <c r="F12539" s="226">
        <f t="shared" si="3764"/>
        <v>0</v>
      </c>
      <c r="G12539" s="286">
        <f t="shared" si="3765"/>
        <v>0</v>
      </c>
    </row>
    <row r="12540" spans="1:7" ht="24" customHeight="1" x14ac:dyDescent="0.2">
      <c r="A12540" s="224" t="str">
        <f t="shared" si="3761"/>
        <v/>
      </c>
      <c r="B12540" s="222" t="str">
        <f t="shared" si="3762"/>
        <v/>
      </c>
      <c r="C12540" s="223"/>
      <c r="D12540" s="224" t="str">
        <f t="shared" si="3763"/>
        <v/>
      </c>
      <c r="E12540" s="225"/>
      <c r="F12540" s="226">
        <f t="shared" si="3764"/>
        <v>0</v>
      </c>
      <c r="G12540" s="286">
        <f t="shared" si="3765"/>
        <v>0</v>
      </c>
    </row>
    <row r="12541" spans="1:7" ht="24" customHeight="1" x14ac:dyDescent="0.2">
      <c r="A12541" s="224" t="str">
        <f t="shared" si="3761"/>
        <v/>
      </c>
      <c r="B12541" s="222" t="str">
        <f t="shared" si="3762"/>
        <v/>
      </c>
      <c r="C12541" s="223"/>
      <c r="D12541" s="224" t="str">
        <f t="shared" si="3763"/>
        <v/>
      </c>
      <c r="E12541" s="225"/>
      <c r="F12541" s="226">
        <f t="shared" si="3764"/>
        <v>0</v>
      </c>
      <c r="G12541" s="286">
        <f t="shared" si="3765"/>
        <v>0</v>
      </c>
    </row>
    <row r="12542" spans="1:7" ht="24" customHeight="1" x14ac:dyDescent="0.2">
      <c r="A12542" s="224" t="str">
        <f t="shared" si="3761"/>
        <v/>
      </c>
      <c r="B12542" s="222" t="str">
        <f t="shared" si="3762"/>
        <v/>
      </c>
      <c r="C12542" s="223"/>
      <c r="D12542" s="224" t="str">
        <f t="shared" si="3763"/>
        <v/>
      </c>
      <c r="E12542" s="225"/>
      <c r="F12542" s="226">
        <f t="shared" si="3764"/>
        <v>0</v>
      </c>
      <c r="G12542" s="286">
        <f t="shared" si="3765"/>
        <v>0</v>
      </c>
    </row>
    <row r="12543" spans="1:7" ht="24" customHeight="1" x14ac:dyDescent="0.2">
      <c r="A12543" s="224" t="str">
        <f t="shared" si="3761"/>
        <v/>
      </c>
      <c r="B12543" s="222" t="str">
        <f t="shared" si="3762"/>
        <v/>
      </c>
      <c r="C12543" s="223"/>
      <c r="D12543" s="224" t="str">
        <f t="shared" si="3763"/>
        <v/>
      </c>
      <c r="E12543" s="225"/>
      <c r="F12543" s="226">
        <f t="shared" si="3764"/>
        <v>0</v>
      </c>
      <c r="G12543" s="286">
        <f t="shared" si="3765"/>
        <v>0</v>
      </c>
    </row>
    <row r="12544" spans="1:7" ht="24" customHeight="1" x14ac:dyDescent="0.2">
      <c r="A12544" s="224" t="str">
        <f t="shared" si="3761"/>
        <v/>
      </c>
      <c r="B12544" s="222" t="str">
        <f t="shared" si="3762"/>
        <v/>
      </c>
      <c r="C12544" s="223"/>
      <c r="D12544" s="224" t="str">
        <f t="shared" si="3763"/>
        <v/>
      </c>
      <c r="E12544" s="225"/>
      <c r="F12544" s="226">
        <f t="shared" si="3764"/>
        <v>0</v>
      </c>
      <c r="G12544" s="286">
        <f t="shared" si="3765"/>
        <v>0</v>
      </c>
    </row>
    <row r="12545" spans="1:7" ht="24" customHeight="1" x14ac:dyDescent="0.2">
      <c r="A12545" s="224" t="str">
        <f t="shared" si="3761"/>
        <v/>
      </c>
      <c r="B12545" s="222" t="str">
        <f t="shared" si="3762"/>
        <v/>
      </c>
      <c r="C12545" s="223"/>
      <c r="D12545" s="224" t="str">
        <f t="shared" si="3763"/>
        <v/>
      </c>
      <c r="E12545" s="225"/>
      <c r="F12545" s="226">
        <f t="shared" si="3764"/>
        <v>0</v>
      </c>
      <c r="G12545" s="286">
        <f t="shared" si="3765"/>
        <v>0</v>
      </c>
    </row>
    <row r="12546" spans="1:7" ht="24" customHeight="1" x14ac:dyDescent="0.2">
      <c r="A12546" s="224" t="str">
        <f t="shared" si="3761"/>
        <v/>
      </c>
      <c r="B12546" s="222" t="str">
        <f t="shared" si="3762"/>
        <v/>
      </c>
      <c r="C12546" s="223"/>
      <c r="D12546" s="224" t="str">
        <f t="shared" si="3763"/>
        <v/>
      </c>
      <c r="E12546" s="225"/>
      <c r="F12546" s="226">
        <f t="shared" si="3764"/>
        <v>0</v>
      </c>
      <c r="G12546" s="286">
        <f t="shared" si="3765"/>
        <v>0</v>
      </c>
    </row>
    <row r="12547" spans="1:7" ht="24" customHeight="1" x14ac:dyDescent="0.2">
      <c r="A12547" s="290"/>
      <c r="B12547" s="97"/>
      <c r="D12547" s="97"/>
      <c r="E12547" s="98"/>
      <c r="F12547" s="273" t="s">
        <v>33</v>
      </c>
      <c r="G12547" s="288">
        <f>SUBTOTAL(9,G12538:G12546)</f>
        <v>0</v>
      </c>
    </row>
    <row r="12548" spans="1:7" ht="24" customHeight="1" x14ac:dyDescent="0.2">
      <c r="A12548" s="291"/>
      <c r="B12548" s="97"/>
      <c r="D12548" s="97"/>
      <c r="E12548" s="98"/>
      <c r="G12548" s="289"/>
    </row>
    <row r="12549" spans="1:7" ht="24" customHeight="1" x14ac:dyDescent="0.2">
      <c r="A12549" s="292" t="str">
        <f>B12507</f>
        <v/>
      </c>
      <c r="B12549" s="293" t="str">
        <f>C12507</f>
        <v/>
      </c>
      <c r="C12549" s="104"/>
      <c r="D12549" s="104" t="s">
        <v>34</v>
      </c>
      <c r="E12549" s="105"/>
      <c r="F12549" s="295" t="s">
        <v>35</v>
      </c>
      <c r="G12549" s="294">
        <f>SUBTOTAL(9,G12512:G12548)</f>
        <v>0</v>
      </c>
    </row>
    <row r="12551" spans="1:7" ht="24" customHeight="1" x14ac:dyDescent="0.2">
      <c r="A12551" s="274" t="s">
        <v>37</v>
      </c>
      <c r="B12551" s="275"/>
      <c r="C12551" s="275"/>
      <c r="D12551" s="275"/>
      <c r="E12551" s="275"/>
      <c r="F12551" s="275"/>
      <c r="G12551" s="276"/>
    </row>
    <row r="12552" spans="1:7" ht="24" customHeight="1" x14ac:dyDescent="0.2">
      <c r="A12552" s="277" t="s">
        <v>602</v>
      </c>
      <c r="B12552" s="93" t="str">
        <f>Comitente</f>
        <v>DIRECCION PROVINCIAL DE ESPACIOS VERDES</v>
      </c>
      <c r="C12552" s="89"/>
      <c r="D12552" s="94"/>
      <c r="E12552" s="94"/>
      <c r="F12552" s="95"/>
      <c r="G12552" s="278"/>
    </row>
    <row r="12553" spans="1:7" ht="24" customHeight="1" x14ac:dyDescent="0.2">
      <c r="A12553" s="277" t="s">
        <v>603</v>
      </c>
      <c r="B12553" s="93">
        <f>Contratista</f>
        <v>0</v>
      </c>
      <c r="C12553" s="90"/>
      <c r="D12553" s="90"/>
      <c r="E12553" s="90"/>
      <c r="F12553" s="96"/>
      <c r="G12553" s="279"/>
    </row>
    <row r="12554" spans="1:7" ht="24" customHeight="1" x14ac:dyDescent="0.2">
      <c r="A12554" s="277" t="s">
        <v>24</v>
      </c>
      <c r="B12554" s="93" t="str">
        <f>Obra</f>
        <v>EXTRACCION DE MANGRULLO EXISTENTE, PROVISION DE NUEVO MANGRULLO Y REFUNCIONALIZACION DE JUEGOS DE NIÑOS EN PARQUE DE MAYO</v>
      </c>
      <c r="C12554" s="90"/>
      <c r="D12554" s="90"/>
      <c r="E12554" s="90"/>
      <c r="F12554" s="96" t="s">
        <v>38</v>
      </c>
      <c r="G12554" s="280">
        <f>Fecha_Base</f>
        <v>44865</v>
      </c>
    </row>
    <row r="12555" spans="1:7" ht="24" customHeight="1" x14ac:dyDescent="0.2">
      <c r="A12555" s="281" t="s">
        <v>601</v>
      </c>
      <c r="B12555" s="91" t="str">
        <f>Ubicación</f>
        <v>CAPITAL</v>
      </c>
      <c r="C12555" s="91"/>
      <c r="D12555" s="97"/>
      <c r="E12555" s="98"/>
      <c r="G12555" s="282"/>
    </row>
    <row r="12556" spans="1:7" ht="24" customHeight="1" x14ac:dyDescent="0.2">
      <c r="A12556" s="281" t="s">
        <v>39</v>
      </c>
      <c r="B12556" s="100" t="str">
        <f>IFERROR(VALUE(LEFT(B12557,FIND(".",B12557)-1)),"")</f>
        <v/>
      </c>
      <c r="C12556" s="92" t="str">
        <f>IFERROR(VLOOKUP(B12556,Tabla_CyP,2,FALSE),"")</f>
        <v/>
      </c>
      <c r="E12556" s="98"/>
      <c r="G12556" s="282"/>
    </row>
    <row r="12557" spans="1:7" ht="24" customHeight="1" x14ac:dyDescent="0.2">
      <c r="A12557" s="281" t="s">
        <v>25</v>
      </c>
      <c r="B12557" s="101" t="str">
        <f>IFERROR(VLOOKUP(COUNTIF($A$1:A12557,"ANALISIS DE PRECIOS"),Tabla_NumeroItem,2,FALSE),"")</f>
        <v/>
      </c>
      <c r="C12557" s="92" t="str">
        <f>IFERROR(VLOOKUP(B12557,Tabla_CyP,2,FALSE),"")</f>
        <v/>
      </c>
      <c r="D12557" s="97"/>
      <c r="E12557" s="98"/>
      <c r="F12557" s="96" t="s">
        <v>26</v>
      </c>
      <c r="G12557" s="283" t="str">
        <f>IFERROR(VLOOKUP(B12557,Tabla_CyP,4,FALSE),"")</f>
        <v/>
      </c>
    </row>
    <row r="12558" spans="1:7" ht="24" customHeight="1" x14ac:dyDescent="0.2">
      <c r="A12558" s="281"/>
      <c r="B12558" s="91"/>
      <c r="D12558" s="97"/>
      <c r="E12558" s="98"/>
      <c r="G12558" s="282"/>
    </row>
    <row r="12559" spans="1:7" ht="24" customHeight="1" x14ac:dyDescent="0.2">
      <c r="A12559" s="334" t="s">
        <v>507</v>
      </c>
      <c r="B12559" s="335"/>
      <c r="C12559" s="336" t="s">
        <v>0</v>
      </c>
      <c r="D12559" s="336" t="s">
        <v>27</v>
      </c>
      <c r="E12559" s="338" t="s">
        <v>28</v>
      </c>
      <c r="F12559" s="340" t="s">
        <v>29</v>
      </c>
      <c r="G12559" s="340" t="s">
        <v>30</v>
      </c>
    </row>
    <row r="12560" spans="1:7" ht="24" customHeight="1" x14ac:dyDescent="0.2">
      <c r="A12560" s="102" t="s">
        <v>508</v>
      </c>
      <c r="B12560" s="102" t="s">
        <v>509</v>
      </c>
      <c r="C12560" s="337"/>
      <c r="D12560" s="337"/>
      <c r="E12560" s="339"/>
      <c r="F12560" s="341"/>
      <c r="G12560" s="341"/>
    </row>
    <row r="12561" spans="1:7" ht="24" customHeight="1" x14ac:dyDescent="0.2">
      <c r="A12561" s="284"/>
      <c r="B12561" s="103"/>
      <c r="C12561" s="143" t="s">
        <v>604</v>
      </c>
      <c r="D12561" s="104"/>
      <c r="E12561" s="105"/>
      <c r="F12561" s="106"/>
      <c r="G12561" s="285"/>
    </row>
    <row r="12562" spans="1:7" ht="24" customHeight="1" x14ac:dyDescent="0.2">
      <c r="A12562" s="224" t="str">
        <f t="shared" ref="A12562:A12575" si="3766">IFERROR(VLOOKUP(C12562,Tabla_Insumos,4,FALSE),"")</f>
        <v/>
      </c>
      <c r="B12562" s="222" t="str">
        <f>IFERROR(VLOOKUP(C12562,Tabla_Insumos,5,FALSE),"")</f>
        <v/>
      </c>
      <c r="C12562" s="223"/>
      <c r="D12562" s="224" t="str">
        <f t="shared" ref="D12562:D12575" si="3767">IFERROR(VLOOKUP(C12562,Tabla_Insumos,2,FALSE),"")</f>
        <v/>
      </c>
      <c r="E12562" s="225"/>
      <c r="F12562" s="226">
        <f t="shared" ref="F12562:F12575" si="3768">IFERROR(VLOOKUP(C12562,Tabla_Insumos,3,FALSE),0)</f>
        <v>0</v>
      </c>
      <c r="G12562" s="286">
        <f>ROUND(E12562*F12562,2)</f>
        <v>0</v>
      </c>
    </row>
    <row r="12563" spans="1:7" ht="24" customHeight="1" x14ac:dyDescent="0.2">
      <c r="A12563" s="224" t="str">
        <f t="shared" si="3766"/>
        <v/>
      </c>
      <c r="B12563" s="222" t="str">
        <f t="shared" ref="B12563:B12575" si="3769">IFERROR(VLOOKUP(C12563,Tabla_Insumos,5,FALSE),"")</f>
        <v/>
      </c>
      <c r="C12563" s="223"/>
      <c r="D12563" s="224" t="str">
        <f t="shared" si="3767"/>
        <v/>
      </c>
      <c r="E12563" s="225"/>
      <c r="F12563" s="226">
        <f t="shared" si="3768"/>
        <v>0</v>
      </c>
      <c r="G12563" s="286">
        <f t="shared" ref="G12563:G12575" si="3770">ROUND(E12563*F12563,2)</f>
        <v>0</v>
      </c>
    </row>
    <row r="12564" spans="1:7" ht="24" customHeight="1" x14ac:dyDescent="0.2">
      <c r="A12564" s="224" t="str">
        <f t="shared" si="3766"/>
        <v/>
      </c>
      <c r="B12564" s="222" t="str">
        <f t="shared" si="3769"/>
        <v/>
      </c>
      <c r="C12564" s="223"/>
      <c r="D12564" s="224" t="str">
        <f t="shared" si="3767"/>
        <v/>
      </c>
      <c r="E12564" s="225"/>
      <c r="F12564" s="226">
        <f t="shared" si="3768"/>
        <v>0</v>
      </c>
      <c r="G12564" s="286">
        <f t="shared" si="3770"/>
        <v>0</v>
      </c>
    </row>
    <row r="12565" spans="1:7" ht="24" customHeight="1" x14ac:dyDescent="0.2">
      <c r="A12565" s="224" t="str">
        <f t="shared" si="3766"/>
        <v/>
      </c>
      <c r="B12565" s="222" t="str">
        <f t="shared" si="3769"/>
        <v/>
      </c>
      <c r="C12565" s="223"/>
      <c r="D12565" s="224" t="str">
        <f t="shared" si="3767"/>
        <v/>
      </c>
      <c r="E12565" s="225"/>
      <c r="F12565" s="226">
        <f t="shared" si="3768"/>
        <v>0</v>
      </c>
      <c r="G12565" s="286">
        <f t="shared" si="3770"/>
        <v>0</v>
      </c>
    </row>
    <row r="12566" spans="1:7" ht="24" customHeight="1" x14ac:dyDescent="0.2">
      <c r="A12566" s="224" t="str">
        <f t="shared" si="3766"/>
        <v/>
      </c>
      <c r="B12566" s="222" t="str">
        <f t="shared" si="3769"/>
        <v/>
      </c>
      <c r="C12566" s="223"/>
      <c r="D12566" s="224" t="str">
        <f t="shared" si="3767"/>
        <v/>
      </c>
      <c r="E12566" s="225"/>
      <c r="F12566" s="226">
        <f t="shared" si="3768"/>
        <v>0</v>
      </c>
      <c r="G12566" s="286">
        <f t="shared" si="3770"/>
        <v>0</v>
      </c>
    </row>
    <row r="12567" spans="1:7" ht="24" customHeight="1" x14ac:dyDescent="0.2">
      <c r="A12567" s="224" t="str">
        <f t="shared" si="3766"/>
        <v/>
      </c>
      <c r="B12567" s="222" t="str">
        <f t="shared" si="3769"/>
        <v/>
      </c>
      <c r="C12567" s="223"/>
      <c r="D12567" s="224" t="str">
        <f t="shared" si="3767"/>
        <v/>
      </c>
      <c r="E12567" s="225"/>
      <c r="F12567" s="226">
        <f t="shared" si="3768"/>
        <v>0</v>
      </c>
      <c r="G12567" s="286">
        <f t="shared" si="3770"/>
        <v>0</v>
      </c>
    </row>
    <row r="12568" spans="1:7" ht="24" customHeight="1" x14ac:dyDescent="0.2">
      <c r="A12568" s="224" t="str">
        <f t="shared" si="3766"/>
        <v/>
      </c>
      <c r="B12568" s="222" t="str">
        <f t="shared" si="3769"/>
        <v/>
      </c>
      <c r="C12568" s="223"/>
      <c r="D12568" s="224" t="str">
        <f t="shared" si="3767"/>
        <v/>
      </c>
      <c r="E12568" s="225"/>
      <c r="F12568" s="226">
        <f t="shared" si="3768"/>
        <v>0</v>
      </c>
      <c r="G12568" s="286">
        <f t="shared" si="3770"/>
        <v>0</v>
      </c>
    </row>
    <row r="12569" spans="1:7" ht="24" customHeight="1" x14ac:dyDescent="0.2">
      <c r="A12569" s="224" t="str">
        <f t="shared" si="3766"/>
        <v/>
      </c>
      <c r="B12569" s="222" t="str">
        <f t="shared" si="3769"/>
        <v/>
      </c>
      <c r="C12569" s="223"/>
      <c r="D12569" s="224" t="str">
        <f t="shared" si="3767"/>
        <v/>
      </c>
      <c r="E12569" s="225"/>
      <c r="F12569" s="226">
        <f t="shared" si="3768"/>
        <v>0</v>
      </c>
      <c r="G12569" s="286">
        <f t="shared" si="3770"/>
        <v>0</v>
      </c>
    </row>
    <row r="12570" spans="1:7" ht="24" customHeight="1" x14ac:dyDescent="0.2">
      <c r="A12570" s="224" t="str">
        <f t="shared" si="3766"/>
        <v/>
      </c>
      <c r="B12570" s="222" t="str">
        <f t="shared" si="3769"/>
        <v/>
      </c>
      <c r="C12570" s="223"/>
      <c r="D12570" s="224" t="str">
        <f t="shared" si="3767"/>
        <v/>
      </c>
      <c r="E12570" s="225"/>
      <c r="F12570" s="226">
        <f t="shared" si="3768"/>
        <v>0</v>
      </c>
      <c r="G12570" s="286">
        <f t="shared" si="3770"/>
        <v>0</v>
      </c>
    </row>
    <row r="12571" spans="1:7" ht="24" customHeight="1" x14ac:dyDescent="0.2">
      <c r="A12571" s="224" t="str">
        <f t="shared" si="3766"/>
        <v/>
      </c>
      <c r="B12571" s="222" t="str">
        <f t="shared" si="3769"/>
        <v/>
      </c>
      <c r="C12571" s="223"/>
      <c r="D12571" s="224" t="str">
        <f t="shared" si="3767"/>
        <v/>
      </c>
      <c r="E12571" s="225"/>
      <c r="F12571" s="226">
        <f t="shared" si="3768"/>
        <v>0</v>
      </c>
      <c r="G12571" s="286">
        <f t="shared" si="3770"/>
        <v>0</v>
      </c>
    </row>
    <row r="12572" spans="1:7" ht="24" customHeight="1" x14ac:dyDescent="0.2">
      <c r="A12572" s="224" t="str">
        <f t="shared" si="3766"/>
        <v/>
      </c>
      <c r="B12572" s="222" t="str">
        <f t="shared" si="3769"/>
        <v/>
      </c>
      <c r="C12572" s="223"/>
      <c r="D12572" s="224" t="str">
        <f t="shared" si="3767"/>
        <v/>
      </c>
      <c r="E12572" s="225"/>
      <c r="F12572" s="226">
        <f t="shared" si="3768"/>
        <v>0</v>
      </c>
      <c r="G12572" s="286">
        <f t="shared" si="3770"/>
        <v>0</v>
      </c>
    </row>
    <row r="12573" spans="1:7" ht="24" customHeight="1" x14ac:dyDescent="0.2">
      <c r="A12573" s="224" t="str">
        <f t="shared" si="3766"/>
        <v/>
      </c>
      <c r="B12573" s="222" t="str">
        <f t="shared" si="3769"/>
        <v/>
      </c>
      <c r="C12573" s="223"/>
      <c r="D12573" s="224" t="str">
        <f t="shared" si="3767"/>
        <v/>
      </c>
      <c r="E12573" s="225"/>
      <c r="F12573" s="226">
        <f t="shared" si="3768"/>
        <v>0</v>
      </c>
      <c r="G12573" s="286">
        <f t="shared" si="3770"/>
        <v>0</v>
      </c>
    </row>
    <row r="12574" spans="1:7" ht="24" customHeight="1" x14ac:dyDescent="0.2">
      <c r="A12574" s="224" t="str">
        <f t="shared" si="3766"/>
        <v/>
      </c>
      <c r="B12574" s="222" t="str">
        <f t="shared" si="3769"/>
        <v/>
      </c>
      <c r="C12574" s="223"/>
      <c r="D12574" s="224" t="str">
        <f t="shared" si="3767"/>
        <v/>
      </c>
      <c r="E12574" s="225"/>
      <c r="F12574" s="226">
        <f t="shared" si="3768"/>
        <v>0</v>
      </c>
      <c r="G12574" s="286">
        <f t="shared" si="3770"/>
        <v>0</v>
      </c>
    </row>
    <row r="12575" spans="1:7" ht="24" customHeight="1" x14ac:dyDescent="0.2">
      <c r="A12575" s="224" t="str">
        <f t="shared" si="3766"/>
        <v/>
      </c>
      <c r="B12575" s="222" t="str">
        <f t="shared" si="3769"/>
        <v/>
      </c>
      <c r="C12575" s="223"/>
      <c r="D12575" s="224" t="str">
        <f t="shared" si="3767"/>
        <v/>
      </c>
      <c r="E12575" s="225"/>
      <c r="F12575" s="227">
        <f t="shared" si="3768"/>
        <v>0</v>
      </c>
      <c r="G12575" s="286">
        <f t="shared" si="3770"/>
        <v>0</v>
      </c>
    </row>
    <row r="12576" spans="1:7" ht="24" customHeight="1" x14ac:dyDescent="0.2">
      <c r="A12576" s="287"/>
      <c r="D12576" s="97"/>
      <c r="E12576" s="98"/>
      <c r="F12576" s="273" t="s">
        <v>31</v>
      </c>
      <c r="G12576" s="288">
        <f>SUBTOTAL(9,G12562:G12575)</f>
        <v>0</v>
      </c>
    </row>
    <row r="12577" spans="1:7" ht="24" customHeight="1" x14ac:dyDescent="0.2">
      <c r="A12577" s="287"/>
      <c r="C12577" s="107" t="s">
        <v>605</v>
      </c>
      <c r="D12577" s="97"/>
      <c r="E12577" s="98"/>
      <c r="G12577" s="289"/>
    </row>
    <row r="12578" spans="1:7" ht="24" customHeight="1" x14ac:dyDescent="0.2">
      <c r="A12578" s="224" t="str">
        <f t="shared" ref="A12578:A12585" si="3771">IFERROR(VLOOKUP(C12578,Tabla_Insumos,4,FALSE),"")</f>
        <v/>
      </c>
      <c r="B12578" s="222">
        <f t="shared" ref="B12578:B12585" si="3772">IFERROR(VLOOKUP(A12578,Tabla_Indices,5,FALSE),"")</f>
        <v>0</v>
      </c>
      <c r="C12578" s="223"/>
      <c r="D12578" s="224" t="str">
        <f t="shared" ref="D12578:D12585" si="3773">IFERROR(VLOOKUP(C12578,Tabla_Insumos,2,FALSE),"")</f>
        <v/>
      </c>
      <c r="E12578" s="225"/>
      <c r="F12578" s="228">
        <f t="shared" ref="F12578:F12585" si="3774">IFERROR(VLOOKUP(C12578,Tabla_Insumos,3,FALSE),0)</f>
        <v>0</v>
      </c>
      <c r="G12578" s="286">
        <f>ROUND(E12578*F12578,2)</f>
        <v>0</v>
      </c>
    </row>
    <row r="12579" spans="1:7" ht="24" customHeight="1" x14ac:dyDescent="0.2">
      <c r="A12579" s="224" t="str">
        <f t="shared" si="3771"/>
        <v/>
      </c>
      <c r="B12579" s="222">
        <f t="shared" si="3772"/>
        <v>0</v>
      </c>
      <c r="C12579" s="223"/>
      <c r="D12579" s="224" t="str">
        <f t="shared" si="3773"/>
        <v/>
      </c>
      <c r="E12579" s="225"/>
      <c r="F12579" s="228">
        <f t="shared" si="3774"/>
        <v>0</v>
      </c>
      <c r="G12579" s="286">
        <f>ROUND(E12579*F12579,2)</f>
        <v>0</v>
      </c>
    </row>
    <row r="12580" spans="1:7" ht="24" customHeight="1" x14ac:dyDescent="0.2">
      <c r="A12580" s="224" t="str">
        <f t="shared" si="3771"/>
        <v/>
      </c>
      <c r="B12580" s="222">
        <f t="shared" si="3772"/>
        <v>0</v>
      </c>
      <c r="C12580" s="223"/>
      <c r="D12580" s="224" t="str">
        <f t="shared" si="3773"/>
        <v/>
      </c>
      <c r="E12580" s="225"/>
      <c r="F12580" s="228">
        <f t="shared" si="3774"/>
        <v>0</v>
      </c>
      <c r="G12580" s="286">
        <f t="shared" ref="G12580:G12585" si="3775">ROUND(E12580*F12580,2)</f>
        <v>0</v>
      </c>
    </row>
    <row r="12581" spans="1:7" ht="24" customHeight="1" x14ac:dyDescent="0.2">
      <c r="A12581" s="224" t="str">
        <f t="shared" si="3771"/>
        <v/>
      </c>
      <c r="B12581" s="222">
        <f t="shared" si="3772"/>
        <v>0</v>
      </c>
      <c r="C12581" s="223"/>
      <c r="D12581" s="224" t="str">
        <f t="shared" si="3773"/>
        <v/>
      </c>
      <c r="E12581" s="225"/>
      <c r="F12581" s="228">
        <f t="shared" si="3774"/>
        <v>0</v>
      </c>
      <c r="G12581" s="286">
        <f t="shared" si="3775"/>
        <v>0</v>
      </c>
    </row>
    <row r="12582" spans="1:7" ht="24" customHeight="1" x14ac:dyDescent="0.2">
      <c r="A12582" s="224" t="str">
        <f t="shared" si="3771"/>
        <v/>
      </c>
      <c r="B12582" s="222">
        <f t="shared" si="3772"/>
        <v>0</v>
      </c>
      <c r="C12582" s="223"/>
      <c r="D12582" s="224" t="str">
        <f t="shared" si="3773"/>
        <v/>
      </c>
      <c r="E12582" s="225"/>
      <c r="F12582" s="226">
        <f t="shared" si="3774"/>
        <v>0</v>
      </c>
      <c r="G12582" s="286">
        <f t="shared" si="3775"/>
        <v>0</v>
      </c>
    </row>
    <row r="12583" spans="1:7" ht="24" customHeight="1" x14ac:dyDescent="0.2">
      <c r="A12583" s="224" t="str">
        <f t="shared" si="3771"/>
        <v/>
      </c>
      <c r="B12583" s="222">
        <f t="shared" si="3772"/>
        <v>0</v>
      </c>
      <c r="C12583" s="223"/>
      <c r="D12583" s="224" t="str">
        <f t="shared" si="3773"/>
        <v/>
      </c>
      <c r="E12583" s="225"/>
      <c r="F12583" s="226">
        <f t="shared" si="3774"/>
        <v>0</v>
      </c>
      <c r="G12583" s="286">
        <f t="shared" si="3775"/>
        <v>0</v>
      </c>
    </row>
    <row r="12584" spans="1:7" ht="24" customHeight="1" x14ac:dyDescent="0.2">
      <c r="A12584" s="224" t="str">
        <f t="shared" si="3771"/>
        <v/>
      </c>
      <c r="B12584" s="222">
        <f t="shared" si="3772"/>
        <v>0</v>
      </c>
      <c r="C12584" s="223"/>
      <c r="D12584" s="224" t="str">
        <f t="shared" si="3773"/>
        <v/>
      </c>
      <c r="E12584" s="225"/>
      <c r="F12584" s="226">
        <f t="shared" si="3774"/>
        <v>0</v>
      </c>
      <c r="G12584" s="286">
        <f t="shared" si="3775"/>
        <v>0</v>
      </c>
    </row>
    <row r="12585" spans="1:7" ht="24" customHeight="1" x14ac:dyDescent="0.2">
      <c r="A12585" s="224" t="str">
        <f t="shared" si="3771"/>
        <v/>
      </c>
      <c r="B12585" s="222">
        <f t="shared" si="3772"/>
        <v>0</v>
      </c>
      <c r="C12585" s="223"/>
      <c r="D12585" s="224" t="str">
        <f t="shared" si="3773"/>
        <v/>
      </c>
      <c r="E12585" s="225"/>
      <c r="F12585" s="226">
        <f t="shared" si="3774"/>
        <v>0</v>
      </c>
      <c r="G12585" s="286">
        <f t="shared" si="3775"/>
        <v>0</v>
      </c>
    </row>
    <row r="12586" spans="1:7" ht="24" customHeight="1" x14ac:dyDescent="0.2">
      <c r="A12586" s="287"/>
      <c r="D12586" s="97"/>
      <c r="E12586" s="98"/>
      <c r="F12586" s="273" t="s">
        <v>32</v>
      </c>
      <c r="G12586" s="288">
        <f>SUBTOTAL(9,G12578:G12585)</f>
        <v>0</v>
      </c>
    </row>
    <row r="12587" spans="1:7" ht="24" customHeight="1" x14ac:dyDescent="0.2">
      <c r="A12587" s="287"/>
      <c r="C12587" s="107" t="s">
        <v>606</v>
      </c>
      <c r="D12587" s="97"/>
      <c r="E12587" s="98"/>
      <c r="G12587" s="289"/>
    </row>
    <row r="12588" spans="1:7" ht="24" customHeight="1" x14ac:dyDescent="0.2">
      <c r="A12588" s="224" t="str">
        <f t="shared" ref="A12588:A12596" si="3776">IFERROR(VLOOKUP(C12588,Tabla_Insumos,4,FALSE),"")</f>
        <v/>
      </c>
      <c r="B12588" s="222" t="str">
        <f t="shared" ref="B12588:B12596" si="3777">IFERROR(VLOOKUP(C12588,Tabla_Insumos,5,FALSE),"")</f>
        <v/>
      </c>
      <c r="C12588" s="223"/>
      <c r="D12588" s="224" t="str">
        <f t="shared" ref="D12588:D12596" si="3778">IFERROR(VLOOKUP(C12588,Tabla_Insumos,2,FALSE),"")</f>
        <v/>
      </c>
      <c r="E12588" s="225"/>
      <c r="F12588" s="226">
        <f t="shared" ref="F12588:F12596" si="3779">IFERROR(VLOOKUP(C12588,Tabla_Insumos,3,FALSE),0)</f>
        <v>0</v>
      </c>
      <c r="G12588" s="286">
        <f t="shared" ref="G12588:G12596" si="3780">ROUND(E12588*F12588,2)</f>
        <v>0</v>
      </c>
    </row>
    <row r="12589" spans="1:7" ht="24" customHeight="1" x14ac:dyDescent="0.2">
      <c r="A12589" s="224" t="str">
        <f t="shared" si="3776"/>
        <v/>
      </c>
      <c r="B12589" s="222" t="str">
        <f t="shared" si="3777"/>
        <v/>
      </c>
      <c r="C12589" s="223"/>
      <c r="D12589" s="224" t="str">
        <f t="shared" si="3778"/>
        <v/>
      </c>
      <c r="E12589" s="225"/>
      <c r="F12589" s="226">
        <f t="shared" si="3779"/>
        <v>0</v>
      </c>
      <c r="G12589" s="286">
        <f t="shared" si="3780"/>
        <v>0</v>
      </c>
    </row>
    <row r="12590" spans="1:7" ht="24" customHeight="1" x14ac:dyDescent="0.2">
      <c r="A12590" s="224" t="str">
        <f t="shared" si="3776"/>
        <v/>
      </c>
      <c r="B12590" s="222" t="str">
        <f t="shared" si="3777"/>
        <v/>
      </c>
      <c r="C12590" s="223"/>
      <c r="D12590" s="224" t="str">
        <f t="shared" si="3778"/>
        <v/>
      </c>
      <c r="E12590" s="225"/>
      <c r="F12590" s="226">
        <f t="shared" si="3779"/>
        <v>0</v>
      </c>
      <c r="G12590" s="286">
        <f t="shared" si="3780"/>
        <v>0</v>
      </c>
    </row>
    <row r="12591" spans="1:7" ht="24" customHeight="1" x14ac:dyDescent="0.2">
      <c r="A12591" s="224" t="str">
        <f t="shared" si="3776"/>
        <v/>
      </c>
      <c r="B12591" s="222" t="str">
        <f t="shared" si="3777"/>
        <v/>
      </c>
      <c r="C12591" s="223"/>
      <c r="D12591" s="224" t="str">
        <f t="shared" si="3778"/>
        <v/>
      </c>
      <c r="E12591" s="225"/>
      <c r="F12591" s="226">
        <f t="shared" si="3779"/>
        <v>0</v>
      </c>
      <c r="G12591" s="286">
        <f t="shared" si="3780"/>
        <v>0</v>
      </c>
    </row>
    <row r="12592" spans="1:7" ht="24" customHeight="1" x14ac:dyDescent="0.2">
      <c r="A12592" s="224" t="str">
        <f t="shared" si="3776"/>
        <v/>
      </c>
      <c r="B12592" s="222" t="str">
        <f t="shared" si="3777"/>
        <v/>
      </c>
      <c r="C12592" s="223"/>
      <c r="D12592" s="224" t="str">
        <f t="shared" si="3778"/>
        <v/>
      </c>
      <c r="E12592" s="225"/>
      <c r="F12592" s="226">
        <f t="shared" si="3779"/>
        <v>0</v>
      </c>
      <c r="G12592" s="286">
        <f t="shared" si="3780"/>
        <v>0</v>
      </c>
    </row>
    <row r="12593" spans="1:7" ht="24" customHeight="1" x14ac:dyDescent="0.2">
      <c r="A12593" s="224" t="str">
        <f t="shared" si="3776"/>
        <v/>
      </c>
      <c r="B12593" s="222" t="str">
        <f t="shared" si="3777"/>
        <v/>
      </c>
      <c r="C12593" s="223"/>
      <c r="D12593" s="224" t="str">
        <f t="shared" si="3778"/>
        <v/>
      </c>
      <c r="E12593" s="225"/>
      <c r="F12593" s="226">
        <f t="shared" si="3779"/>
        <v>0</v>
      </c>
      <c r="G12593" s="286">
        <f t="shared" si="3780"/>
        <v>0</v>
      </c>
    </row>
    <row r="12594" spans="1:7" ht="24" customHeight="1" x14ac:dyDescent="0.2">
      <c r="A12594" s="224" t="str">
        <f t="shared" si="3776"/>
        <v/>
      </c>
      <c r="B12594" s="222" t="str">
        <f t="shared" si="3777"/>
        <v/>
      </c>
      <c r="C12594" s="223"/>
      <c r="D12594" s="224" t="str">
        <f t="shared" si="3778"/>
        <v/>
      </c>
      <c r="E12594" s="225"/>
      <c r="F12594" s="226">
        <f t="shared" si="3779"/>
        <v>0</v>
      </c>
      <c r="G12594" s="286">
        <f t="shared" si="3780"/>
        <v>0</v>
      </c>
    </row>
    <row r="12595" spans="1:7" ht="24" customHeight="1" x14ac:dyDescent="0.2">
      <c r="A12595" s="224" t="str">
        <f t="shared" si="3776"/>
        <v/>
      </c>
      <c r="B12595" s="222" t="str">
        <f t="shared" si="3777"/>
        <v/>
      </c>
      <c r="C12595" s="223"/>
      <c r="D12595" s="224" t="str">
        <f t="shared" si="3778"/>
        <v/>
      </c>
      <c r="E12595" s="225"/>
      <c r="F12595" s="226">
        <f t="shared" si="3779"/>
        <v>0</v>
      </c>
      <c r="G12595" s="286">
        <f t="shared" si="3780"/>
        <v>0</v>
      </c>
    </row>
    <row r="12596" spans="1:7" ht="24" customHeight="1" x14ac:dyDescent="0.2">
      <c r="A12596" s="224" t="str">
        <f t="shared" si="3776"/>
        <v/>
      </c>
      <c r="B12596" s="222" t="str">
        <f t="shared" si="3777"/>
        <v/>
      </c>
      <c r="C12596" s="223"/>
      <c r="D12596" s="224" t="str">
        <f t="shared" si="3778"/>
        <v/>
      </c>
      <c r="E12596" s="225"/>
      <c r="F12596" s="226">
        <f t="shared" si="3779"/>
        <v>0</v>
      </c>
      <c r="G12596" s="286">
        <f t="shared" si="3780"/>
        <v>0</v>
      </c>
    </row>
    <row r="12597" spans="1:7" ht="24" customHeight="1" x14ac:dyDescent="0.2">
      <c r="A12597" s="290"/>
      <c r="B12597" s="97"/>
      <c r="D12597" s="97"/>
      <c r="E12597" s="98"/>
      <c r="F12597" s="273" t="s">
        <v>33</v>
      </c>
      <c r="G12597" s="288">
        <f>SUBTOTAL(9,G12588:G12596)</f>
        <v>0</v>
      </c>
    </row>
    <row r="12598" spans="1:7" ht="24" customHeight="1" x14ac:dyDescent="0.2">
      <c r="A12598" s="291"/>
      <c r="B12598" s="97"/>
      <c r="D12598" s="97"/>
      <c r="E12598" s="98"/>
      <c r="G12598" s="289"/>
    </row>
    <row r="12599" spans="1:7" ht="24" customHeight="1" x14ac:dyDescent="0.2">
      <c r="A12599" s="292" t="str">
        <f>B12557</f>
        <v/>
      </c>
      <c r="B12599" s="293" t="str">
        <f>C12557</f>
        <v/>
      </c>
      <c r="C12599" s="104"/>
      <c r="D12599" s="104" t="s">
        <v>34</v>
      </c>
      <c r="E12599" s="105"/>
      <c r="F12599" s="295" t="s">
        <v>35</v>
      </c>
      <c r="G12599" s="294">
        <f>SUBTOTAL(9,G12562:G12598)</f>
        <v>0</v>
      </c>
    </row>
    <row r="12601" spans="1:7" ht="24" customHeight="1" x14ac:dyDescent="0.2">
      <c r="A12601" s="274" t="s">
        <v>37</v>
      </c>
      <c r="B12601" s="275"/>
      <c r="C12601" s="275"/>
      <c r="D12601" s="275"/>
      <c r="E12601" s="275"/>
      <c r="F12601" s="275"/>
      <c r="G12601" s="276"/>
    </row>
    <row r="12602" spans="1:7" ht="24" customHeight="1" x14ac:dyDescent="0.2">
      <c r="A12602" s="277" t="s">
        <v>602</v>
      </c>
      <c r="B12602" s="93" t="str">
        <f>Comitente</f>
        <v>DIRECCION PROVINCIAL DE ESPACIOS VERDES</v>
      </c>
      <c r="C12602" s="89"/>
      <c r="D12602" s="94"/>
      <c r="E12602" s="94"/>
      <c r="F12602" s="95"/>
      <c r="G12602" s="278"/>
    </row>
    <row r="12603" spans="1:7" ht="24" customHeight="1" x14ac:dyDescent="0.2">
      <c r="A12603" s="277" t="s">
        <v>603</v>
      </c>
      <c r="B12603" s="93">
        <f>Contratista</f>
        <v>0</v>
      </c>
      <c r="C12603" s="90"/>
      <c r="D12603" s="90"/>
      <c r="E12603" s="90"/>
      <c r="F12603" s="96"/>
      <c r="G12603" s="279"/>
    </row>
    <row r="12604" spans="1:7" ht="24" customHeight="1" x14ac:dyDescent="0.2">
      <c r="A12604" s="277" t="s">
        <v>24</v>
      </c>
      <c r="B12604" s="93" t="str">
        <f>Obra</f>
        <v>EXTRACCION DE MANGRULLO EXISTENTE, PROVISION DE NUEVO MANGRULLO Y REFUNCIONALIZACION DE JUEGOS DE NIÑOS EN PARQUE DE MAYO</v>
      </c>
      <c r="C12604" s="90"/>
      <c r="D12604" s="90"/>
      <c r="E12604" s="90"/>
      <c r="F12604" s="96" t="s">
        <v>38</v>
      </c>
      <c r="G12604" s="280">
        <f>Fecha_Base</f>
        <v>44865</v>
      </c>
    </row>
    <row r="12605" spans="1:7" ht="24" customHeight="1" x14ac:dyDescent="0.2">
      <c r="A12605" s="281" t="s">
        <v>601</v>
      </c>
      <c r="B12605" s="91" t="str">
        <f>Ubicación</f>
        <v>CAPITAL</v>
      </c>
      <c r="C12605" s="91"/>
      <c r="D12605" s="97"/>
      <c r="E12605" s="98"/>
      <c r="G12605" s="282"/>
    </row>
    <row r="12606" spans="1:7" ht="24" customHeight="1" x14ac:dyDescent="0.2">
      <c r="A12606" s="281" t="s">
        <v>39</v>
      </c>
      <c r="B12606" s="100" t="str">
        <f>IFERROR(VALUE(LEFT(B12607,FIND(".",B12607)-1)),"")</f>
        <v/>
      </c>
      <c r="C12606" s="92" t="str">
        <f>IFERROR(VLOOKUP(B12606,Tabla_CyP,2,FALSE),"")</f>
        <v/>
      </c>
      <c r="E12606" s="98"/>
      <c r="G12606" s="282"/>
    </row>
    <row r="12607" spans="1:7" ht="24" customHeight="1" x14ac:dyDescent="0.2">
      <c r="A12607" s="281" t="s">
        <v>25</v>
      </c>
      <c r="B12607" s="101" t="str">
        <f>IFERROR(VLOOKUP(COUNTIF($A$1:A12607,"ANALISIS DE PRECIOS"),Tabla_NumeroItem,2,FALSE),"")</f>
        <v/>
      </c>
      <c r="C12607" s="92" t="str">
        <f>IFERROR(VLOOKUP(B12607,Tabla_CyP,2,FALSE),"")</f>
        <v/>
      </c>
      <c r="D12607" s="97"/>
      <c r="E12607" s="98"/>
      <c r="F12607" s="96" t="s">
        <v>26</v>
      </c>
      <c r="G12607" s="283" t="str">
        <f>IFERROR(VLOOKUP(B12607,Tabla_CyP,4,FALSE),"")</f>
        <v/>
      </c>
    </row>
    <row r="12608" spans="1:7" ht="24" customHeight="1" x14ac:dyDescent="0.2">
      <c r="A12608" s="281"/>
      <c r="B12608" s="91"/>
      <c r="D12608" s="97"/>
      <c r="E12608" s="98"/>
      <c r="G12608" s="282"/>
    </row>
    <row r="12609" spans="1:7" ht="24" customHeight="1" x14ac:dyDescent="0.2">
      <c r="A12609" s="334" t="s">
        <v>507</v>
      </c>
      <c r="B12609" s="335"/>
      <c r="C12609" s="336" t="s">
        <v>0</v>
      </c>
      <c r="D12609" s="336" t="s">
        <v>27</v>
      </c>
      <c r="E12609" s="338" t="s">
        <v>28</v>
      </c>
      <c r="F12609" s="340" t="s">
        <v>29</v>
      </c>
      <c r="G12609" s="340" t="s">
        <v>30</v>
      </c>
    </row>
    <row r="12610" spans="1:7" ht="24" customHeight="1" x14ac:dyDescent="0.2">
      <c r="A12610" s="102" t="s">
        <v>508</v>
      </c>
      <c r="B12610" s="102" t="s">
        <v>509</v>
      </c>
      <c r="C12610" s="337"/>
      <c r="D12610" s="337"/>
      <c r="E12610" s="339"/>
      <c r="F12610" s="341"/>
      <c r="G12610" s="341"/>
    </row>
    <row r="12611" spans="1:7" ht="24" customHeight="1" x14ac:dyDescent="0.2">
      <c r="A12611" s="284"/>
      <c r="B12611" s="103"/>
      <c r="C12611" s="143" t="s">
        <v>604</v>
      </c>
      <c r="D12611" s="104"/>
      <c r="E12611" s="105"/>
      <c r="F12611" s="106"/>
      <c r="G12611" s="285"/>
    </row>
    <row r="12612" spans="1:7" ht="24" customHeight="1" x14ac:dyDescent="0.2">
      <c r="A12612" s="224" t="str">
        <f t="shared" ref="A12612:A12625" si="3781">IFERROR(VLOOKUP(C12612,Tabla_Insumos,4,FALSE),"")</f>
        <v/>
      </c>
      <c r="B12612" s="222" t="str">
        <f>IFERROR(VLOOKUP(C12612,Tabla_Insumos,5,FALSE),"")</f>
        <v/>
      </c>
      <c r="C12612" s="223"/>
      <c r="D12612" s="224" t="str">
        <f t="shared" ref="D12612:D12625" si="3782">IFERROR(VLOOKUP(C12612,Tabla_Insumos,2,FALSE),"")</f>
        <v/>
      </c>
      <c r="E12612" s="225"/>
      <c r="F12612" s="226">
        <f t="shared" ref="F12612:F12625" si="3783">IFERROR(VLOOKUP(C12612,Tabla_Insumos,3,FALSE),0)</f>
        <v>0</v>
      </c>
      <c r="G12612" s="286">
        <f>ROUND(E12612*F12612,2)</f>
        <v>0</v>
      </c>
    </row>
    <row r="12613" spans="1:7" ht="24" customHeight="1" x14ac:dyDescent="0.2">
      <c r="A12613" s="224" t="str">
        <f t="shared" si="3781"/>
        <v/>
      </c>
      <c r="B12613" s="222" t="str">
        <f t="shared" ref="B12613:B12625" si="3784">IFERROR(VLOOKUP(C12613,Tabla_Insumos,5,FALSE),"")</f>
        <v/>
      </c>
      <c r="C12613" s="223"/>
      <c r="D12613" s="224" t="str">
        <f t="shared" si="3782"/>
        <v/>
      </c>
      <c r="E12613" s="225"/>
      <c r="F12613" s="226">
        <f t="shared" si="3783"/>
        <v>0</v>
      </c>
      <c r="G12613" s="286">
        <f t="shared" ref="G12613:G12625" si="3785">ROUND(E12613*F12613,2)</f>
        <v>0</v>
      </c>
    </row>
    <row r="12614" spans="1:7" ht="24" customHeight="1" x14ac:dyDescent="0.2">
      <c r="A12614" s="224" t="str">
        <f t="shared" si="3781"/>
        <v/>
      </c>
      <c r="B12614" s="222" t="str">
        <f t="shared" si="3784"/>
        <v/>
      </c>
      <c r="C12614" s="223"/>
      <c r="D12614" s="224" t="str">
        <f t="shared" si="3782"/>
        <v/>
      </c>
      <c r="E12614" s="225"/>
      <c r="F12614" s="226">
        <f t="shared" si="3783"/>
        <v>0</v>
      </c>
      <c r="G12614" s="286">
        <f t="shared" si="3785"/>
        <v>0</v>
      </c>
    </row>
    <row r="12615" spans="1:7" ht="24" customHeight="1" x14ac:dyDescent="0.2">
      <c r="A12615" s="224" t="str">
        <f t="shared" si="3781"/>
        <v/>
      </c>
      <c r="B12615" s="222" t="str">
        <f t="shared" si="3784"/>
        <v/>
      </c>
      <c r="C12615" s="223"/>
      <c r="D12615" s="224" t="str">
        <f t="shared" si="3782"/>
        <v/>
      </c>
      <c r="E12615" s="225"/>
      <c r="F12615" s="226">
        <f t="shared" si="3783"/>
        <v>0</v>
      </c>
      <c r="G12615" s="286">
        <f t="shared" si="3785"/>
        <v>0</v>
      </c>
    </row>
    <row r="12616" spans="1:7" ht="24" customHeight="1" x14ac:dyDescent="0.2">
      <c r="A12616" s="224" t="str">
        <f t="shared" si="3781"/>
        <v/>
      </c>
      <c r="B12616" s="222" t="str">
        <f t="shared" si="3784"/>
        <v/>
      </c>
      <c r="C12616" s="223"/>
      <c r="D12616" s="224" t="str">
        <f t="shared" si="3782"/>
        <v/>
      </c>
      <c r="E12616" s="225"/>
      <c r="F12616" s="226">
        <f t="shared" si="3783"/>
        <v>0</v>
      </c>
      <c r="G12616" s="286">
        <f t="shared" si="3785"/>
        <v>0</v>
      </c>
    </row>
    <row r="12617" spans="1:7" ht="24" customHeight="1" x14ac:dyDescent="0.2">
      <c r="A12617" s="224" t="str">
        <f t="shared" si="3781"/>
        <v/>
      </c>
      <c r="B12617" s="222" t="str">
        <f t="shared" si="3784"/>
        <v/>
      </c>
      <c r="C12617" s="223"/>
      <c r="D12617" s="224" t="str">
        <f t="shared" si="3782"/>
        <v/>
      </c>
      <c r="E12617" s="225"/>
      <c r="F12617" s="226">
        <f t="shared" si="3783"/>
        <v>0</v>
      </c>
      <c r="G12617" s="286">
        <f t="shared" si="3785"/>
        <v>0</v>
      </c>
    </row>
    <row r="12618" spans="1:7" ht="24" customHeight="1" x14ac:dyDescent="0.2">
      <c r="A12618" s="224" t="str">
        <f t="shared" si="3781"/>
        <v/>
      </c>
      <c r="B12618" s="222" t="str">
        <f t="shared" si="3784"/>
        <v/>
      </c>
      <c r="C12618" s="223"/>
      <c r="D12618" s="224" t="str">
        <f t="shared" si="3782"/>
        <v/>
      </c>
      <c r="E12618" s="225"/>
      <c r="F12618" s="226">
        <f t="shared" si="3783"/>
        <v>0</v>
      </c>
      <c r="G12618" s="286">
        <f t="shared" si="3785"/>
        <v>0</v>
      </c>
    </row>
    <row r="12619" spans="1:7" ht="24" customHeight="1" x14ac:dyDescent="0.2">
      <c r="A12619" s="224" t="str">
        <f t="shared" si="3781"/>
        <v/>
      </c>
      <c r="B12619" s="222" t="str">
        <f t="shared" si="3784"/>
        <v/>
      </c>
      <c r="C12619" s="223"/>
      <c r="D12619" s="224" t="str">
        <f t="shared" si="3782"/>
        <v/>
      </c>
      <c r="E12619" s="225"/>
      <c r="F12619" s="226">
        <f t="shared" si="3783"/>
        <v>0</v>
      </c>
      <c r="G12619" s="286">
        <f t="shared" si="3785"/>
        <v>0</v>
      </c>
    </row>
    <row r="12620" spans="1:7" ht="24" customHeight="1" x14ac:dyDescent="0.2">
      <c r="A12620" s="224" t="str">
        <f t="shared" si="3781"/>
        <v/>
      </c>
      <c r="B12620" s="222" t="str">
        <f t="shared" si="3784"/>
        <v/>
      </c>
      <c r="C12620" s="223"/>
      <c r="D12620" s="224" t="str">
        <f t="shared" si="3782"/>
        <v/>
      </c>
      <c r="E12620" s="225"/>
      <c r="F12620" s="226">
        <f t="shared" si="3783"/>
        <v>0</v>
      </c>
      <c r="G12620" s="286">
        <f t="shared" si="3785"/>
        <v>0</v>
      </c>
    </row>
    <row r="12621" spans="1:7" ht="24" customHeight="1" x14ac:dyDescent="0.2">
      <c r="A12621" s="224" t="str">
        <f t="shared" si="3781"/>
        <v/>
      </c>
      <c r="B12621" s="222" t="str">
        <f t="shared" si="3784"/>
        <v/>
      </c>
      <c r="C12621" s="223"/>
      <c r="D12621" s="224" t="str">
        <f t="shared" si="3782"/>
        <v/>
      </c>
      <c r="E12621" s="225"/>
      <c r="F12621" s="226">
        <f t="shared" si="3783"/>
        <v>0</v>
      </c>
      <c r="G12621" s="286">
        <f t="shared" si="3785"/>
        <v>0</v>
      </c>
    </row>
    <row r="12622" spans="1:7" ht="24" customHeight="1" x14ac:dyDescent="0.2">
      <c r="A12622" s="224" t="str">
        <f t="shared" si="3781"/>
        <v/>
      </c>
      <c r="B12622" s="222" t="str">
        <f t="shared" si="3784"/>
        <v/>
      </c>
      <c r="C12622" s="223"/>
      <c r="D12622" s="224" t="str">
        <f t="shared" si="3782"/>
        <v/>
      </c>
      <c r="E12622" s="225"/>
      <c r="F12622" s="226">
        <f t="shared" si="3783"/>
        <v>0</v>
      </c>
      <c r="G12622" s="286">
        <f t="shared" si="3785"/>
        <v>0</v>
      </c>
    </row>
    <row r="12623" spans="1:7" ht="24" customHeight="1" x14ac:dyDescent="0.2">
      <c r="A12623" s="224" t="str">
        <f t="shared" si="3781"/>
        <v/>
      </c>
      <c r="B12623" s="222" t="str">
        <f t="shared" si="3784"/>
        <v/>
      </c>
      <c r="C12623" s="223"/>
      <c r="D12623" s="224" t="str">
        <f t="shared" si="3782"/>
        <v/>
      </c>
      <c r="E12623" s="225"/>
      <c r="F12623" s="226">
        <f t="shared" si="3783"/>
        <v>0</v>
      </c>
      <c r="G12623" s="286">
        <f t="shared" si="3785"/>
        <v>0</v>
      </c>
    </row>
    <row r="12624" spans="1:7" ht="24" customHeight="1" x14ac:dyDescent="0.2">
      <c r="A12624" s="224" t="str">
        <f t="shared" si="3781"/>
        <v/>
      </c>
      <c r="B12624" s="222" t="str">
        <f t="shared" si="3784"/>
        <v/>
      </c>
      <c r="C12624" s="223"/>
      <c r="D12624" s="224" t="str">
        <f t="shared" si="3782"/>
        <v/>
      </c>
      <c r="E12624" s="225"/>
      <c r="F12624" s="226">
        <f t="shared" si="3783"/>
        <v>0</v>
      </c>
      <c r="G12624" s="286">
        <f t="shared" si="3785"/>
        <v>0</v>
      </c>
    </row>
    <row r="12625" spans="1:7" ht="24" customHeight="1" x14ac:dyDescent="0.2">
      <c r="A12625" s="224" t="str">
        <f t="shared" si="3781"/>
        <v/>
      </c>
      <c r="B12625" s="222" t="str">
        <f t="shared" si="3784"/>
        <v/>
      </c>
      <c r="C12625" s="223"/>
      <c r="D12625" s="224" t="str">
        <f t="shared" si="3782"/>
        <v/>
      </c>
      <c r="E12625" s="225"/>
      <c r="F12625" s="227">
        <f t="shared" si="3783"/>
        <v>0</v>
      </c>
      <c r="G12625" s="286">
        <f t="shared" si="3785"/>
        <v>0</v>
      </c>
    </row>
    <row r="12626" spans="1:7" ht="24" customHeight="1" x14ac:dyDescent="0.2">
      <c r="A12626" s="287"/>
      <c r="D12626" s="97"/>
      <c r="E12626" s="98"/>
      <c r="F12626" s="273" t="s">
        <v>31</v>
      </c>
      <c r="G12626" s="288">
        <f>SUBTOTAL(9,G12612:G12625)</f>
        <v>0</v>
      </c>
    </row>
    <row r="12627" spans="1:7" ht="24" customHeight="1" x14ac:dyDescent="0.2">
      <c r="A12627" s="287"/>
      <c r="C12627" s="107" t="s">
        <v>605</v>
      </c>
      <c r="D12627" s="97"/>
      <c r="E12627" s="98"/>
      <c r="G12627" s="289"/>
    </row>
    <row r="12628" spans="1:7" ht="24" customHeight="1" x14ac:dyDescent="0.2">
      <c r="A12628" s="224" t="str">
        <f t="shared" ref="A12628:A12635" si="3786">IFERROR(VLOOKUP(C12628,Tabla_Insumos,4,FALSE),"")</f>
        <v/>
      </c>
      <c r="B12628" s="222">
        <f t="shared" ref="B12628:B12635" si="3787">IFERROR(VLOOKUP(A12628,Tabla_Indices,5,FALSE),"")</f>
        <v>0</v>
      </c>
      <c r="C12628" s="223"/>
      <c r="D12628" s="224" t="str">
        <f t="shared" ref="D12628:D12635" si="3788">IFERROR(VLOOKUP(C12628,Tabla_Insumos,2,FALSE),"")</f>
        <v/>
      </c>
      <c r="E12628" s="225"/>
      <c r="F12628" s="228">
        <f t="shared" ref="F12628:F12635" si="3789">IFERROR(VLOOKUP(C12628,Tabla_Insumos,3,FALSE),0)</f>
        <v>0</v>
      </c>
      <c r="G12628" s="286">
        <f>ROUND(E12628*F12628,2)</f>
        <v>0</v>
      </c>
    </row>
    <row r="12629" spans="1:7" ht="24" customHeight="1" x14ac:dyDescent="0.2">
      <c r="A12629" s="224" t="str">
        <f t="shared" si="3786"/>
        <v/>
      </c>
      <c r="B12629" s="222">
        <f t="shared" si="3787"/>
        <v>0</v>
      </c>
      <c r="C12629" s="223"/>
      <c r="D12629" s="224" t="str">
        <f t="shared" si="3788"/>
        <v/>
      </c>
      <c r="E12629" s="225"/>
      <c r="F12629" s="228">
        <f t="shared" si="3789"/>
        <v>0</v>
      </c>
      <c r="G12629" s="286">
        <f>ROUND(E12629*F12629,2)</f>
        <v>0</v>
      </c>
    </row>
    <row r="12630" spans="1:7" ht="24" customHeight="1" x14ac:dyDescent="0.2">
      <c r="A12630" s="224" t="str">
        <f t="shared" si="3786"/>
        <v/>
      </c>
      <c r="B12630" s="222">
        <f t="shared" si="3787"/>
        <v>0</v>
      </c>
      <c r="C12630" s="223"/>
      <c r="D12630" s="224" t="str">
        <f t="shared" si="3788"/>
        <v/>
      </c>
      <c r="E12630" s="225"/>
      <c r="F12630" s="228">
        <f t="shared" si="3789"/>
        <v>0</v>
      </c>
      <c r="G12630" s="286">
        <f t="shared" ref="G12630:G12635" si="3790">ROUND(E12630*F12630,2)</f>
        <v>0</v>
      </c>
    </row>
    <row r="12631" spans="1:7" ht="24" customHeight="1" x14ac:dyDescent="0.2">
      <c r="A12631" s="224" t="str">
        <f t="shared" si="3786"/>
        <v/>
      </c>
      <c r="B12631" s="222">
        <f t="shared" si="3787"/>
        <v>0</v>
      </c>
      <c r="C12631" s="223"/>
      <c r="D12631" s="224" t="str">
        <f t="shared" si="3788"/>
        <v/>
      </c>
      <c r="E12631" s="225"/>
      <c r="F12631" s="228">
        <f t="shared" si="3789"/>
        <v>0</v>
      </c>
      <c r="G12631" s="286">
        <f t="shared" si="3790"/>
        <v>0</v>
      </c>
    </row>
    <row r="12632" spans="1:7" ht="24" customHeight="1" x14ac:dyDescent="0.2">
      <c r="A12632" s="224" t="str">
        <f t="shared" si="3786"/>
        <v/>
      </c>
      <c r="B12632" s="222">
        <f t="shared" si="3787"/>
        <v>0</v>
      </c>
      <c r="C12632" s="223"/>
      <c r="D12632" s="224" t="str">
        <f t="shared" si="3788"/>
        <v/>
      </c>
      <c r="E12632" s="225"/>
      <c r="F12632" s="226">
        <f t="shared" si="3789"/>
        <v>0</v>
      </c>
      <c r="G12632" s="286">
        <f t="shared" si="3790"/>
        <v>0</v>
      </c>
    </row>
    <row r="12633" spans="1:7" ht="24" customHeight="1" x14ac:dyDescent="0.2">
      <c r="A12633" s="224" t="str">
        <f t="shared" si="3786"/>
        <v/>
      </c>
      <c r="B12633" s="222">
        <f t="shared" si="3787"/>
        <v>0</v>
      </c>
      <c r="C12633" s="223"/>
      <c r="D12633" s="224" t="str">
        <f t="shared" si="3788"/>
        <v/>
      </c>
      <c r="E12633" s="225"/>
      <c r="F12633" s="226">
        <f t="shared" si="3789"/>
        <v>0</v>
      </c>
      <c r="G12633" s="286">
        <f t="shared" si="3790"/>
        <v>0</v>
      </c>
    </row>
    <row r="12634" spans="1:7" ht="24" customHeight="1" x14ac:dyDescent="0.2">
      <c r="A12634" s="224" t="str">
        <f t="shared" si="3786"/>
        <v/>
      </c>
      <c r="B12634" s="222">
        <f t="shared" si="3787"/>
        <v>0</v>
      </c>
      <c r="C12634" s="223"/>
      <c r="D12634" s="224" t="str">
        <f t="shared" si="3788"/>
        <v/>
      </c>
      <c r="E12634" s="225"/>
      <c r="F12634" s="226">
        <f t="shared" si="3789"/>
        <v>0</v>
      </c>
      <c r="G12634" s="286">
        <f t="shared" si="3790"/>
        <v>0</v>
      </c>
    </row>
    <row r="12635" spans="1:7" ht="24" customHeight="1" x14ac:dyDescent="0.2">
      <c r="A12635" s="224" t="str">
        <f t="shared" si="3786"/>
        <v/>
      </c>
      <c r="B12635" s="222">
        <f t="shared" si="3787"/>
        <v>0</v>
      </c>
      <c r="C12635" s="223"/>
      <c r="D12635" s="224" t="str">
        <f t="shared" si="3788"/>
        <v/>
      </c>
      <c r="E12635" s="225"/>
      <c r="F12635" s="226">
        <f t="shared" si="3789"/>
        <v>0</v>
      </c>
      <c r="G12635" s="286">
        <f t="shared" si="3790"/>
        <v>0</v>
      </c>
    </row>
    <row r="12636" spans="1:7" ht="24" customHeight="1" x14ac:dyDescent="0.2">
      <c r="A12636" s="287"/>
      <c r="D12636" s="97"/>
      <c r="E12636" s="98"/>
      <c r="F12636" s="273" t="s">
        <v>32</v>
      </c>
      <c r="G12636" s="288">
        <f>SUBTOTAL(9,G12628:G12635)</f>
        <v>0</v>
      </c>
    </row>
    <row r="12637" spans="1:7" ht="24" customHeight="1" x14ac:dyDescent="0.2">
      <c r="A12637" s="287"/>
      <c r="C12637" s="107" t="s">
        <v>606</v>
      </c>
      <c r="D12637" s="97"/>
      <c r="E12637" s="98"/>
      <c r="G12637" s="289"/>
    </row>
    <row r="12638" spans="1:7" ht="24" customHeight="1" x14ac:dyDescent="0.2">
      <c r="A12638" s="224" t="str">
        <f t="shared" ref="A12638:A12646" si="3791">IFERROR(VLOOKUP(C12638,Tabla_Insumos,4,FALSE),"")</f>
        <v/>
      </c>
      <c r="B12638" s="222" t="str">
        <f t="shared" ref="B12638:B12646" si="3792">IFERROR(VLOOKUP(C12638,Tabla_Insumos,5,FALSE),"")</f>
        <v/>
      </c>
      <c r="C12638" s="223"/>
      <c r="D12638" s="224" t="str">
        <f t="shared" ref="D12638:D12646" si="3793">IFERROR(VLOOKUP(C12638,Tabla_Insumos,2,FALSE),"")</f>
        <v/>
      </c>
      <c r="E12638" s="225"/>
      <c r="F12638" s="226">
        <f t="shared" ref="F12638:F12646" si="3794">IFERROR(VLOOKUP(C12638,Tabla_Insumos,3,FALSE),0)</f>
        <v>0</v>
      </c>
      <c r="G12638" s="286">
        <f t="shared" ref="G12638:G12646" si="3795">ROUND(E12638*F12638,2)</f>
        <v>0</v>
      </c>
    </row>
    <row r="12639" spans="1:7" ht="24" customHeight="1" x14ac:dyDescent="0.2">
      <c r="A12639" s="224" t="str">
        <f t="shared" si="3791"/>
        <v/>
      </c>
      <c r="B12639" s="222" t="str">
        <f t="shared" si="3792"/>
        <v/>
      </c>
      <c r="C12639" s="223"/>
      <c r="D12639" s="224" t="str">
        <f t="shared" si="3793"/>
        <v/>
      </c>
      <c r="E12639" s="225"/>
      <c r="F12639" s="226">
        <f t="shared" si="3794"/>
        <v>0</v>
      </c>
      <c r="G12639" s="286">
        <f t="shared" si="3795"/>
        <v>0</v>
      </c>
    </row>
    <row r="12640" spans="1:7" ht="24" customHeight="1" x14ac:dyDescent="0.2">
      <c r="A12640" s="224" t="str">
        <f t="shared" si="3791"/>
        <v/>
      </c>
      <c r="B12640" s="222" t="str">
        <f t="shared" si="3792"/>
        <v/>
      </c>
      <c r="C12640" s="223"/>
      <c r="D12640" s="224" t="str">
        <f t="shared" si="3793"/>
        <v/>
      </c>
      <c r="E12640" s="225"/>
      <c r="F12640" s="226">
        <f t="shared" si="3794"/>
        <v>0</v>
      </c>
      <c r="G12640" s="286">
        <f t="shared" si="3795"/>
        <v>0</v>
      </c>
    </row>
    <row r="12641" spans="1:7" ht="24" customHeight="1" x14ac:dyDescent="0.2">
      <c r="A12641" s="224" t="str">
        <f t="shared" si="3791"/>
        <v/>
      </c>
      <c r="B12641" s="222" t="str">
        <f t="shared" si="3792"/>
        <v/>
      </c>
      <c r="C12641" s="223"/>
      <c r="D12641" s="224" t="str">
        <f t="shared" si="3793"/>
        <v/>
      </c>
      <c r="E12641" s="225"/>
      <c r="F12641" s="226">
        <f t="shared" si="3794"/>
        <v>0</v>
      </c>
      <c r="G12641" s="286">
        <f t="shared" si="3795"/>
        <v>0</v>
      </c>
    </row>
    <row r="12642" spans="1:7" ht="24" customHeight="1" x14ac:dyDescent="0.2">
      <c r="A12642" s="224" t="str">
        <f t="shared" si="3791"/>
        <v/>
      </c>
      <c r="B12642" s="222" t="str">
        <f t="shared" si="3792"/>
        <v/>
      </c>
      <c r="C12642" s="223"/>
      <c r="D12642" s="224" t="str">
        <f t="shared" si="3793"/>
        <v/>
      </c>
      <c r="E12642" s="225"/>
      <c r="F12642" s="226">
        <f t="shared" si="3794"/>
        <v>0</v>
      </c>
      <c r="G12642" s="286">
        <f t="shared" si="3795"/>
        <v>0</v>
      </c>
    </row>
    <row r="12643" spans="1:7" ht="24" customHeight="1" x14ac:dyDescent="0.2">
      <c r="A12643" s="224" t="str">
        <f t="shared" si="3791"/>
        <v/>
      </c>
      <c r="B12643" s="222" t="str">
        <f t="shared" si="3792"/>
        <v/>
      </c>
      <c r="C12643" s="223"/>
      <c r="D12643" s="224" t="str">
        <f t="shared" si="3793"/>
        <v/>
      </c>
      <c r="E12643" s="225"/>
      <c r="F12643" s="226">
        <f t="shared" si="3794"/>
        <v>0</v>
      </c>
      <c r="G12643" s="286">
        <f t="shared" si="3795"/>
        <v>0</v>
      </c>
    </row>
    <row r="12644" spans="1:7" ht="24" customHeight="1" x14ac:dyDescent="0.2">
      <c r="A12644" s="224" t="str">
        <f t="shared" si="3791"/>
        <v/>
      </c>
      <c r="B12644" s="222" t="str">
        <f t="shared" si="3792"/>
        <v/>
      </c>
      <c r="C12644" s="223"/>
      <c r="D12644" s="224" t="str">
        <f t="shared" si="3793"/>
        <v/>
      </c>
      <c r="E12644" s="225"/>
      <c r="F12644" s="226">
        <f t="shared" si="3794"/>
        <v>0</v>
      </c>
      <c r="G12644" s="286">
        <f t="shared" si="3795"/>
        <v>0</v>
      </c>
    </row>
    <row r="12645" spans="1:7" ht="24" customHeight="1" x14ac:dyDescent="0.2">
      <c r="A12645" s="224" t="str">
        <f t="shared" si="3791"/>
        <v/>
      </c>
      <c r="B12645" s="222" t="str">
        <f t="shared" si="3792"/>
        <v/>
      </c>
      <c r="C12645" s="223"/>
      <c r="D12645" s="224" t="str">
        <f t="shared" si="3793"/>
        <v/>
      </c>
      <c r="E12645" s="225"/>
      <c r="F12645" s="226">
        <f t="shared" si="3794"/>
        <v>0</v>
      </c>
      <c r="G12645" s="286">
        <f t="shared" si="3795"/>
        <v>0</v>
      </c>
    </row>
    <row r="12646" spans="1:7" ht="24" customHeight="1" x14ac:dyDescent="0.2">
      <c r="A12646" s="224" t="str">
        <f t="shared" si="3791"/>
        <v/>
      </c>
      <c r="B12646" s="222" t="str">
        <f t="shared" si="3792"/>
        <v/>
      </c>
      <c r="C12646" s="223"/>
      <c r="D12646" s="224" t="str">
        <f t="shared" si="3793"/>
        <v/>
      </c>
      <c r="E12646" s="225"/>
      <c r="F12646" s="226">
        <f t="shared" si="3794"/>
        <v>0</v>
      </c>
      <c r="G12646" s="286">
        <f t="shared" si="3795"/>
        <v>0</v>
      </c>
    </row>
    <row r="12647" spans="1:7" ht="24" customHeight="1" x14ac:dyDescent="0.2">
      <c r="A12647" s="290"/>
      <c r="B12647" s="97"/>
      <c r="D12647" s="97"/>
      <c r="E12647" s="98"/>
      <c r="F12647" s="273" t="s">
        <v>33</v>
      </c>
      <c r="G12647" s="288">
        <f>SUBTOTAL(9,G12638:G12646)</f>
        <v>0</v>
      </c>
    </row>
    <row r="12648" spans="1:7" ht="24" customHeight="1" x14ac:dyDescent="0.2">
      <c r="A12648" s="291"/>
      <c r="B12648" s="97"/>
      <c r="D12648" s="97"/>
      <c r="E12648" s="98"/>
      <c r="G12648" s="289"/>
    </row>
    <row r="12649" spans="1:7" ht="24" customHeight="1" x14ac:dyDescent="0.2">
      <c r="A12649" s="292" t="str">
        <f>B12607</f>
        <v/>
      </c>
      <c r="B12649" s="293" t="str">
        <f>C12607</f>
        <v/>
      </c>
      <c r="C12649" s="104"/>
      <c r="D12649" s="104" t="s">
        <v>34</v>
      </c>
      <c r="E12649" s="105"/>
      <c r="F12649" s="295" t="s">
        <v>35</v>
      </c>
      <c r="G12649" s="294">
        <f>SUBTOTAL(9,G12612:G12648)</f>
        <v>0</v>
      </c>
    </row>
    <row r="12651" spans="1:7" ht="24" customHeight="1" x14ac:dyDescent="0.2">
      <c r="A12651" s="274" t="s">
        <v>37</v>
      </c>
      <c r="B12651" s="275"/>
      <c r="C12651" s="275"/>
      <c r="D12651" s="275"/>
      <c r="E12651" s="275"/>
      <c r="F12651" s="275"/>
      <c r="G12651" s="276"/>
    </row>
    <row r="12652" spans="1:7" ht="24" customHeight="1" x14ac:dyDescent="0.2">
      <c r="A12652" s="277" t="s">
        <v>602</v>
      </c>
      <c r="B12652" s="93" t="str">
        <f>Comitente</f>
        <v>DIRECCION PROVINCIAL DE ESPACIOS VERDES</v>
      </c>
      <c r="C12652" s="89"/>
      <c r="D12652" s="94"/>
      <c r="E12652" s="94"/>
      <c r="F12652" s="95"/>
      <c r="G12652" s="278"/>
    </row>
    <row r="12653" spans="1:7" ht="24" customHeight="1" x14ac:dyDescent="0.2">
      <c r="A12653" s="277" t="s">
        <v>603</v>
      </c>
      <c r="B12653" s="93">
        <f>Contratista</f>
        <v>0</v>
      </c>
      <c r="C12653" s="90"/>
      <c r="D12653" s="90"/>
      <c r="E12653" s="90"/>
      <c r="F12653" s="96"/>
      <c r="G12653" s="279"/>
    </row>
    <row r="12654" spans="1:7" ht="24" customHeight="1" x14ac:dyDescent="0.2">
      <c r="A12654" s="277" t="s">
        <v>24</v>
      </c>
      <c r="B12654" s="93" t="str">
        <f>Obra</f>
        <v>EXTRACCION DE MANGRULLO EXISTENTE, PROVISION DE NUEVO MANGRULLO Y REFUNCIONALIZACION DE JUEGOS DE NIÑOS EN PARQUE DE MAYO</v>
      </c>
      <c r="C12654" s="90"/>
      <c r="D12654" s="90"/>
      <c r="E12654" s="90"/>
      <c r="F12654" s="96" t="s">
        <v>38</v>
      </c>
      <c r="G12654" s="280">
        <f>Fecha_Base</f>
        <v>44865</v>
      </c>
    </row>
    <row r="12655" spans="1:7" ht="24" customHeight="1" x14ac:dyDescent="0.2">
      <c r="A12655" s="281" t="s">
        <v>601</v>
      </c>
      <c r="B12655" s="91" t="str">
        <f>Ubicación</f>
        <v>CAPITAL</v>
      </c>
      <c r="C12655" s="91"/>
      <c r="D12655" s="97"/>
      <c r="E12655" s="98"/>
      <c r="G12655" s="282"/>
    </row>
    <row r="12656" spans="1:7" ht="24" customHeight="1" x14ac:dyDescent="0.2">
      <c r="A12656" s="281" t="s">
        <v>39</v>
      </c>
      <c r="B12656" s="100" t="str">
        <f>IFERROR(VALUE(LEFT(B12657,FIND(".",B12657)-1)),"")</f>
        <v/>
      </c>
      <c r="C12656" s="92" t="str">
        <f>IFERROR(VLOOKUP(B12656,Tabla_CyP,2,FALSE),"")</f>
        <v/>
      </c>
      <c r="E12656" s="98"/>
      <c r="G12656" s="282"/>
    </row>
    <row r="12657" spans="1:7" ht="24" customHeight="1" x14ac:dyDescent="0.2">
      <c r="A12657" s="281" t="s">
        <v>25</v>
      </c>
      <c r="B12657" s="101" t="str">
        <f>IFERROR(VLOOKUP(COUNTIF($A$1:A12657,"ANALISIS DE PRECIOS"),Tabla_NumeroItem,2,FALSE),"")</f>
        <v/>
      </c>
      <c r="C12657" s="92" t="str">
        <f>IFERROR(VLOOKUP(B12657,Tabla_CyP,2,FALSE),"")</f>
        <v/>
      </c>
      <c r="D12657" s="97"/>
      <c r="E12657" s="98"/>
      <c r="F12657" s="96" t="s">
        <v>26</v>
      </c>
      <c r="G12657" s="283" t="str">
        <f>IFERROR(VLOOKUP(B12657,Tabla_CyP,4,FALSE),"")</f>
        <v/>
      </c>
    </row>
    <row r="12658" spans="1:7" ht="24" customHeight="1" x14ac:dyDescent="0.2">
      <c r="A12658" s="281"/>
      <c r="B12658" s="91"/>
      <c r="D12658" s="97"/>
      <c r="E12658" s="98"/>
      <c r="G12658" s="282"/>
    </row>
    <row r="12659" spans="1:7" ht="24" customHeight="1" x14ac:dyDescent="0.2">
      <c r="A12659" s="334" t="s">
        <v>507</v>
      </c>
      <c r="B12659" s="335"/>
      <c r="C12659" s="336" t="s">
        <v>0</v>
      </c>
      <c r="D12659" s="336" t="s">
        <v>27</v>
      </c>
      <c r="E12659" s="338" t="s">
        <v>28</v>
      </c>
      <c r="F12659" s="340" t="s">
        <v>29</v>
      </c>
      <c r="G12659" s="340" t="s">
        <v>30</v>
      </c>
    </row>
    <row r="12660" spans="1:7" ht="24" customHeight="1" x14ac:dyDescent="0.2">
      <c r="A12660" s="102" t="s">
        <v>508</v>
      </c>
      <c r="B12660" s="102" t="s">
        <v>509</v>
      </c>
      <c r="C12660" s="337"/>
      <c r="D12660" s="337"/>
      <c r="E12660" s="339"/>
      <c r="F12660" s="341"/>
      <c r="G12660" s="341"/>
    </row>
    <row r="12661" spans="1:7" ht="24" customHeight="1" x14ac:dyDescent="0.2">
      <c r="A12661" s="284"/>
      <c r="B12661" s="103"/>
      <c r="C12661" s="143" t="s">
        <v>604</v>
      </c>
      <c r="D12661" s="104"/>
      <c r="E12661" s="105"/>
      <c r="F12661" s="106"/>
      <c r="G12661" s="285"/>
    </row>
    <row r="12662" spans="1:7" ht="24" customHeight="1" x14ac:dyDescent="0.2">
      <c r="A12662" s="224" t="str">
        <f t="shared" ref="A12662:A12675" si="3796">IFERROR(VLOOKUP(C12662,Tabla_Insumos,4,FALSE),"")</f>
        <v/>
      </c>
      <c r="B12662" s="222" t="str">
        <f>IFERROR(VLOOKUP(C12662,Tabla_Insumos,5,FALSE),"")</f>
        <v/>
      </c>
      <c r="C12662" s="223"/>
      <c r="D12662" s="224" t="str">
        <f t="shared" ref="D12662:D12675" si="3797">IFERROR(VLOOKUP(C12662,Tabla_Insumos,2,FALSE),"")</f>
        <v/>
      </c>
      <c r="E12662" s="225"/>
      <c r="F12662" s="226">
        <f t="shared" ref="F12662:F12675" si="3798">IFERROR(VLOOKUP(C12662,Tabla_Insumos,3,FALSE),0)</f>
        <v>0</v>
      </c>
      <c r="G12662" s="286">
        <f>ROUND(E12662*F12662,2)</f>
        <v>0</v>
      </c>
    </row>
    <row r="12663" spans="1:7" ht="24" customHeight="1" x14ac:dyDescent="0.2">
      <c r="A12663" s="224" t="str">
        <f t="shared" si="3796"/>
        <v/>
      </c>
      <c r="B12663" s="222" t="str">
        <f t="shared" ref="B12663:B12675" si="3799">IFERROR(VLOOKUP(C12663,Tabla_Insumos,5,FALSE),"")</f>
        <v/>
      </c>
      <c r="C12663" s="223"/>
      <c r="D12663" s="224" t="str">
        <f t="shared" si="3797"/>
        <v/>
      </c>
      <c r="E12663" s="225"/>
      <c r="F12663" s="226">
        <f t="shared" si="3798"/>
        <v>0</v>
      </c>
      <c r="G12663" s="286">
        <f t="shared" ref="G12663:G12675" si="3800">ROUND(E12663*F12663,2)</f>
        <v>0</v>
      </c>
    </row>
    <row r="12664" spans="1:7" ht="24" customHeight="1" x14ac:dyDescent="0.2">
      <c r="A12664" s="224" t="str">
        <f t="shared" si="3796"/>
        <v/>
      </c>
      <c r="B12664" s="222" t="str">
        <f t="shared" si="3799"/>
        <v/>
      </c>
      <c r="C12664" s="223"/>
      <c r="D12664" s="224" t="str">
        <f t="shared" si="3797"/>
        <v/>
      </c>
      <c r="E12664" s="225"/>
      <c r="F12664" s="226">
        <f t="shared" si="3798"/>
        <v>0</v>
      </c>
      <c r="G12664" s="286">
        <f t="shared" si="3800"/>
        <v>0</v>
      </c>
    </row>
    <row r="12665" spans="1:7" ht="24" customHeight="1" x14ac:dyDescent="0.2">
      <c r="A12665" s="224" t="str">
        <f t="shared" si="3796"/>
        <v/>
      </c>
      <c r="B12665" s="222" t="str">
        <f t="shared" si="3799"/>
        <v/>
      </c>
      <c r="C12665" s="223"/>
      <c r="D12665" s="224" t="str">
        <f t="shared" si="3797"/>
        <v/>
      </c>
      <c r="E12665" s="225"/>
      <c r="F12665" s="226">
        <f t="shared" si="3798"/>
        <v>0</v>
      </c>
      <c r="G12665" s="286">
        <f t="shared" si="3800"/>
        <v>0</v>
      </c>
    </row>
    <row r="12666" spans="1:7" ht="24" customHeight="1" x14ac:dyDescent="0.2">
      <c r="A12666" s="224" t="str">
        <f t="shared" si="3796"/>
        <v/>
      </c>
      <c r="B12666" s="222" t="str">
        <f t="shared" si="3799"/>
        <v/>
      </c>
      <c r="C12666" s="223"/>
      <c r="D12666" s="224" t="str">
        <f t="shared" si="3797"/>
        <v/>
      </c>
      <c r="E12666" s="225"/>
      <c r="F12666" s="226">
        <f t="shared" si="3798"/>
        <v>0</v>
      </c>
      <c r="G12666" s="286">
        <f t="shared" si="3800"/>
        <v>0</v>
      </c>
    </row>
    <row r="12667" spans="1:7" ht="24" customHeight="1" x14ac:dyDescent="0.2">
      <c r="A12667" s="224" t="str">
        <f t="shared" si="3796"/>
        <v/>
      </c>
      <c r="B12667" s="222" t="str">
        <f t="shared" si="3799"/>
        <v/>
      </c>
      <c r="C12667" s="223"/>
      <c r="D12667" s="224" t="str">
        <f t="shared" si="3797"/>
        <v/>
      </c>
      <c r="E12667" s="225"/>
      <c r="F12667" s="226">
        <f t="shared" si="3798"/>
        <v>0</v>
      </c>
      <c r="G12667" s="286">
        <f t="shared" si="3800"/>
        <v>0</v>
      </c>
    </row>
    <row r="12668" spans="1:7" ht="24" customHeight="1" x14ac:dyDescent="0.2">
      <c r="A12668" s="224" t="str">
        <f t="shared" si="3796"/>
        <v/>
      </c>
      <c r="B12668" s="222" t="str">
        <f t="shared" si="3799"/>
        <v/>
      </c>
      <c r="C12668" s="223"/>
      <c r="D12668" s="224" t="str">
        <f t="shared" si="3797"/>
        <v/>
      </c>
      <c r="E12668" s="225"/>
      <c r="F12668" s="226">
        <f t="shared" si="3798"/>
        <v>0</v>
      </c>
      <c r="G12668" s="286">
        <f t="shared" si="3800"/>
        <v>0</v>
      </c>
    </row>
    <row r="12669" spans="1:7" ht="24" customHeight="1" x14ac:dyDescent="0.2">
      <c r="A12669" s="224" t="str">
        <f t="shared" si="3796"/>
        <v/>
      </c>
      <c r="B12669" s="222" t="str">
        <f t="shared" si="3799"/>
        <v/>
      </c>
      <c r="C12669" s="223"/>
      <c r="D12669" s="224" t="str">
        <f t="shared" si="3797"/>
        <v/>
      </c>
      <c r="E12669" s="225"/>
      <c r="F12669" s="226">
        <f t="shared" si="3798"/>
        <v>0</v>
      </c>
      <c r="G12669" s="286">
        <f t="shared" si="3800"/>
        <v>0</v>
      </c>
    </row>
    <row r="12670" spans="1:7" ht="24" customHeight="1" x14ac:dyDescent="0.2">
      <c r="A12670" s="224" t="str">
        <f t="shared" si="3796"/>
        <v/>
      </c>
      <c r="B12670" s="222" t="str">
        <f t="shared" si="3799"/>
        <v/>
      </c>
      <c r="C12670" s="223"/>
      <c r="D12670" s="224" t="str">
        <f t="shared" si="3797"/>
        <v/>
      </c>
      <c r="E12670" s="225"/>
      <c r="F12670" s="226">
        <f t="shared" si="3798"/>
        <v>0</v>
      </c>
      <c r="G12670" s="286">
        <f t="shared" si="3800"/>
        <v>0</v>
      </c>
    </row>
    <row r="12671" spans="1:7" ht="24" customHeight="1" x14ac:dyDescent="0.2">
      <c r="A12671" s="224" t="str">
        <f t="shared" si="3796"/>
        <v/>
      </c>
      <c r="B12671" s="222" t="str">
        <f t="shared" si="3799"/>
        <v/>
      </c>
      <c r="C12671" s="223"/>
      <c r="D12671" s="224" t="str">
        <f t="shared" si="3797"/>
        <v/>
      </c>
      <c r="E12671" s="225"/>
      <c r="F12671" s="226">
        <f t="shared" si="3798"/>
        <v>0</v>
      </c>
      <c r="G12671" s="286">
        <f t="shared" si="3800"/>
        <v>0</v>
      </c>
    </row>
    <row r="12672" spans="1:7" ht="24" customHeight="1" x14ac:dyDescent="0.2">
      <c r="A12672" s="224" t="str">
        <f t="shared" si="3796"/>
        <v/>
      </c>
      <c r="B12672" s="222" t="str">
        <f t="shared" si="3799"/>
        <v/>
      </c>
      <c r="C12672" s="223"/>
      <c r="D12672" s="224" t="str">
        <f t="shared" si="3797"/>
        <v/>
      </c>
      <c r="E12672" s="225"/>
      <c r="F12672" s="226">
        <f t="shared" si="3798"/>
        <v>0</v>
      </c>
      <c r="G12672" s="286">
        <f t="shared" si="3800"/>
        <v>0</v>
      </c>
    </row>
    <row r="12673" spans="1:7" ht="24" customHeight="1" x14ac:dyDescent="0.2">
      <c r="A12673" s="224" t="str">
        <f t="shared" si="3796"/>
        <v/>
      </c>
      <c r="B12673" s="222" t="str">
        <f t="shared" si="3799"/>
        <v/>
      </c>
      <c r="C12673" s="223"/>
      <c r="D12673" s="224" t="str">
        <f t="shared" si="3797"/>
        <v/>
      </c>
      <c r="E12673" s="225"/>
      <c r="F12673" s="226">
        <f t="shared" si="3798"/>
        <v>0</v>
      </c>
      <c r="G12673" s="286">
        <f t="shared" si="3800"/>
        <v>0</v>
      </c>
    </row>
    <row r="12674" spans="1:7" ht="24" customHeight="1" x14ac:dyDescent="0.2">
      <c r="A12674" s="224" t="str">
        <f t="shared" si="3796"/>
        <v/>
      </c>
      <c r="B12674" s="222" t="str">
        <f t="shared" si="3799"/>
        <v/>
      </c>
      <c r="C12674" s="223"/>
      <c r="D12674" s="224" t="str">
        <f t="shared" si="3797"/>
        <v/>
      </c>
      <c r="E12674" s="225"/>
      <c r="F12674" s="226">
        <f t="shared" si="3798"/>
        <v>0</v>
      </c>
      <c r="G12674" s="286">
        <f t="shared" si="3800"/>
        <v>0</v>
      </c>
    </row>
    <row r="12675" spans="1:7" ht="24" customHeight="1" x14ac:dyDescent="0.2">
      <c r="A12675" s="224" t="str">
        <f t="shared" si="3796"/>
        <v/>
      </c>
      <c r="B12675" s="222" t="str">
        <f t="shared" si="3799"/>
        <v/>
      </c>
      <c r="C12675" s="223"/>
      <c r="D12675" s="224" t="str">
        <f t="shared" si="3797"/>
        <v/>
      </c>
      <c r="E12675" s="225"/>
      <c r="F12675" s="227">
        <f t="shared" si="3798"/>
        <v>0</v>
      </c>
      <c r="G12675" s="286">
        <f t="shared" si="3800"/>
        <v>0</v>
      </c>
    </row>
    <row r="12676" spans="1:7" ht="24" customHeight="1" x14ac:dyDescent="0.2">
      <c r="A12676" s="287"/>
      <c r="D12676" s="97"/>
      <c r="E12676" s="98"/>
      <c r="F12676" s="273" t="s">
        <v>31</v>
      </c>
      <c r="G12676" s="288">
        <f>SUBTOTAL(9,G12662:G12675)</f>
        <v>0</v>
      </c>
    </row>
    <row r="12677" spans="1:7" ht="24" customHeight="1" x14ac:dyDescent="0.2">
      <c r="A12677" s="287"/>
      <c r="C12677" s="107" t="s">
        <v>605</v>
      </c>
      <c r="D12677" s="97"/>
      <c r="E12677" s="98"/>
      <c r="G12677" s="289"/>
    </row>
    <row r="12678" spans="1:7" ht="24" customHeight="1" x14ac:dyDescent="0.2">
      <c r="A12678" s="224" t="str">
        <f t="shared" ref="A12678:A12685" si="3801">IFERROR(VLOOKUP(C12678,Tabla_Insumos,4,FALSE),"")</f>
        <v/>
      </c>
      <c r="B12678" s="222">
        <f t="shared" ref="B12678:B12685" si="3802">IFERROR(VLOOKUP(A12678,Tabla_Indices,5,FALSE),"")</f>
        <v>0</v>
      </c>
      <c r="C12678" s="223"/>
      <c r="D12678" s="224" t="str">
        <f t="shared" ref="D12678:D12685" si="3803">IFERROR(VLOOKUP(C12678,Tabla_Insumos,2,FALSE),"")</f>
        <v/>
      </c>
      <c r="E12678" s="225"/>
      <c r="F12678" s="228">
        <f t="shared" ref="F12678:F12685" si="3804">IFERROR(VLOOKUP(C12678,Tabla_Insumos,3,FALSE),0)</f>
        <v>0</v>
      </c>
      <c r="G12678" s="286">
        <f>ROUND(E12678*F12678,2)</f>
        <v>0</v>
      </c>
    </row>
    <row r="12679" spans="1:7" ht="24" customHeight="1" x14ac:dyDescent="0.2">
      <c r="A12679" s="224" t="str">
        <f t="shared" si="3801"/>
        <v/>
      </c>
      <c r="B12679" s="222">
        <f t="shared" si="3802"/>
        <v>0</v>
      </c>
      <c r="C12679" s="223"/>
      <c r="D12679" s="224" t="str">
        <f t="shared" si="3803"/>
        <v/>
      </c>
      <c r="E12679" s="225"/>
      <c r="F12679" s="228">
        <f t="shared" si="3804"/>
        <v>0</v>
      </c>
      <c r="G12679" s="286">
        <f>ROUND(E12679*F12679,2)</f>
        <v>0</v>
      </c>
    </row>
    <row r="12680" spans="1:7" ht="24" customHeight="1" x14ac:dyDescent="0.2">
      <c r="A12680" s="224" t="str">
        <f t="shared" si="3801"/>
        <v/>
      </c>
      <c r="B12680" s="222">
        <f t="shared" si="3802"/>
        <v>0</v>
      </c>
      <c r="C12680" s="223"/>
      <c r="D12680" s="224" t="str">
        <f t="shared" si="3803"/>
        <v/>
      </c>
      <c r="E12680" s="225"/>
      <c r="F12680" s="228">
        <f t="shared" si="3804"/>
        <v>0</v>
      </c>
      <c r="G12680" s="286">
        <f t="shared" ref="G12680:G12685" si="3805">ROUND(E12680*F12680,2)</f>
        <v>0</v>
      </c>
    </row>
    <row r="12681" spans="1:7" ht="24" customHeight="1" x14ac:dyDescent="0.2">
      <c r="A12681" s="224" t="str">
        <f t="shared" si="3801"/>
        <v/>
      </c>
      <c r="B12681" s="222">
        <f t="shared" si="3802"/>
        <v>0</v>
      </c>
      <c r="C12681" s="223"/>
      <c r="D12681" s="224" t="str">
        <f t="shared" si="3803"/>
        <v/>
      </c>
      <c r="E12681" s="225"/>
      <c r="F12681" s="228">
        <f t="shared" si="3804"/>
        <v>0</v>
      </c>
      <c r="G12681" s="286">
        <f t="shared" si="3805"/>
        <v>0</v>
      </c>
    </row>
    <row r="12682" spans="1:7" ht="24" customHeight="1" x14ac:dyDescent="0.2">
      <c r="A12682" s="224" t="str">
        <f t="shared" si="3801"/>
        <v/>
      </c>
      <c r="B12682" s="222">
        <f t="shared" si="3802"/>
        <v>0</v>
      </c>
      <c r="C12682" s="223"/>
      <c r="D12682" s="224" t="str">
        <f t="shared" si="3803"/>
        <v/>
      </c>
      <c r="E12682" s="225"/>
      <c r="F12682" s="226">
        <f t="shared" si="3804"/>
        <v>0</v>
      </c>
      <c r="G12682" s="286">
        <f t="shared" si="3805"/>
        <v>0</v>
      </c>
    </row>
    <row r="12683" spans="1:7" ht="24" customHeight="1" x14ac:dyDescent="0.2">
      <c r="A12683" s="224" t="str">
        <f t="shared" si="3801"/>
        <v/>
      </c>
      <c r="B12683" s="222">
        <f t="shared" si="3802"/>
        <v>0</v>
      </c>
      <c r="C12683" s="223"/>
      <c r="D12683" s="224" t="str">
        <f t="shared" si="3803"/>
        <v/>
      </c>
      <c r="E12683" s="225"/>
      <c r="F12683" s="226">
        <f t="shared" si="3804"/>
        <v>0</v>
      </c>
      <c r="G12683" s="286">
        <f t="shared" si="3805"/>
        <v>0</v>
      </c>
    </row>
    <row r="12684" spans="1:7" ht="24" customHeight="1" x14ac:dyDescent="0.2">
      <c r="A12684" s="224" t="str">
        <f t="shared" si="3801"/>
        <v/>
      </c>
      <c r="B12684" s="222">
        <f t="shared" si="3802"/>
        <v>0</v>
      </c>
      <c r="C12684" s="223"/>
      <c r="D12684" s="224" t="str">
        <f t="shared" si="3803"/>
        <v/>
      </c>
      <c r="E12684" s="225"/>
      <c r="F12684" s="226">
        <f t="shared" si="3804"/>
        <v>0</v>
      </c>
      <c r="G12684" s="286">
        <f t="shared" si="3805"/>
        <v>0</v>
      </c>
    </row>
    <row r="12685" spans="1:7" ht="24" customHeight="1" x14ac:dyDescent="0.2">
      <c r="A12685" s="224" t="str">
        <f t="shared" si="3801"/>
        <v/>
      </c>
      <c r="B12685" s="222">
        <f t="shared" si="3802"/>
        <v>0</v>
      </c>
      <c r="C12685" s="223"/>
      <c r="D12685" s="224" t="str">
        <f t="shared" si="3803"/>
        <v/>
      </c>
      <c r="E12685" s="225"/>
      <c r="F12685" s="226">
        <f t="shared" si="3804"/>
        <v>0</v>
      </c>
      <c r="G12685" s="286">
        <f t="shared" si="3805"/>
        <v>0</v>
      </c>
    </row>
    <row r="12686" spans="1:7" ht="24" customHeight="1" x14ac:dyDescent="0.2">
      <c r="A12686" s="287"/>
      <c r="D12686" s="97"/>
      <c r="E12686" s="98"/>
      <c r="F12686" s="273" t="s">
        <v>32</v>
      </c>
      <c r="G12686" s="288">
        <f>SUBTOTAL(9,G12678:G12685)</f>
        <v>0</v>
      </c>
    </row>
    <row r="12687" spans="1:7" ht="24" customHeight="1" x14ac:dyDescent="0.2">
      <c r="A12687" s="287"/>
      <c r="C12687" s="107" t="s">
        <v>606</v>
      </c>
      <c r="D12687" s="97"/>
      <c r="E12687" s="98"/>
      <c r="G12687" s="289"/>
    </row>
    <row r="12688" spans="1:7" ht="24" customHeight="1" x14ac:dyDescent="0.2">
      <c r="A12688" s="224" t="str">
        <f t="shared" ref="A12688:A12696" si="3806">IFERROR(VLOOKUP(C12688,Tabla_Insumos,4,FALSE),"")</f>
        <v/>
      </c>
      <c r="B12688" s="222" t="str">
        <f t="shared" ref="B12688:B12696" si="3807">IFERROR(VLOOKUP(C12688,Tabla_Insumos,5,FALSE),"")</f>
        <v/>
      </c>
      <c r="C12688" s="223"/>
      <c r="D12688" s="224" t="str">
        <f t="shared" ref="D12688:D12696" si="3808">IFERROR(VLOOKUP(C12688,Tabla_Insumos,2,FALSE),"")</f>
        <v/>
      </c>
      <c r="E12688" s="225"/>
      <c r="F12688" s="226">
        <f t="shared" ref="F12688:F12696" si="3809">IFERROR(VLOOKUP(C12688,Tabla_Insumos,3,FALSE),0)</f>
        <v>0</v>
      </c>
      <c r="G12688" s="286">
        <f t="shared" ref="G12688:G12696" si="3810">ROUND(E12688*F12688,2)</f>
        <v>0</v>
      </c>
    </row>
    <row r="12689" spans="1:7" ht="24" customHeight="1" x14ac:dyDescent="0.2">
      <c r="A12689" s="224" t="str">
        <f t="shared" si="3806"/>
        <v/>
      </c>
      <c r="B12689" s="222" t="str">
        <f t="shared" si="3807"/>
        <v/>
      </c>
      <c r="C12689" s="223"/>
      <c r="D12689" s="224" t="str">
        <f t="shared" si="3808"/>
        <v/>
      </c>
      <c r="E12689" s="225"/>
      <c r="F12689" s="226">
        <f t="shared" si="3809"/>
        <v>0</v>
      </c>
      <c r="G12689" s="286">
        <f t="shared" si="3810"/>
        <v>0</v>
      </c>
    </row>
    <row r="12690" spans="1:7" ht="24" customHeight="1" x14ac:dyDescent="0.2">
      <c r="A12690" s="224" t="str">
        <f t="shared" si="3806"/>
        <v/>
      </c>
      <c r="B12690" s="222" t="str">
        <f t="shared" si="3807"/>
        <v/>
      </c>
      <c r="C12690" s="223"/>
      <c r="D12690" s="224" t="str">
        <f t="shared" si="3808"/>
        <v/>
      </c>
      <c r="E12690" s="225"/>
      <c r="F12690" s="226">
        <f t="shared" si="3809"/>
        <v>0</v>
      </c>
      <c r="G12690" s="286">
        <f t="shared" si="3810"/>
        <v>0</v>
      </c>
    </row>
    <row r="12691" spans="1:7" ht="24" customHeight="1" x14ac:dyDescent="0.2">
      <c r="A12691" s="224" t="str">
        <f t="shared" si="3806"/>
        <v/>
      </c>
      <c r="B12691" s="222" t="str">
        <f t="shared" si="3807"/>
        <v/>
      </c>
      <c r="C12691" s="223"/>
      <c r="D12691" s="224" t="str">
        <f t="shared" si="3808"/>
        <v/>
      </c>
      <c r="E12691" s="225"/>
      <c r="F12691" s="226">
        <f t="shared" si="3809"/>
        <v>0</v>
      </c>
      <c r="G12691" s="286">
        <f t="shared" si="3810"/>
        <v>0</v>
      </c>
    </row>
    <row r="12692" spans="1:7" ht="24" customHeight="1" x14ac:dyDescent="0.2">
      <c r="A12692" s="224" t="str">
        <f t="shared" si="3806"/>
        <v/>
      </c>
      <c r="B12692" s="222" t="str">
        <f t="shared" si="3807"/>
        <v/>
      </c>
      <c r="C12692" s="223"/>
      <c r="D12692" s="224" t="str">
        <f t="shared" si="3808"/>
        <v/>
      </c>
      <c r="E12692" s="225"/>
      <c r="F12692" s="226">
        <f t="shared" si="3809"/>
        <v>0</v>
      </c>
      <c r="G12692" s="286">
        <f t="shared" si="3810"/>
        <v>0</v>
      </c>
    </row>
    <row r="12693" spans="1:7" ht="24" customHeight="1" x14ac:dyDescent="0.2">
      <c r="A12693" s="224" t="str">
        <f t="shared" si="3806"/>
        <v/>
      </c>
      <c r="B12693" s="222" t="str">
        <f t="shared" si="3807"/>
        <v/>
      </c>
      <c r="C12693" s="223"/>
      <c r="D12693" s="224" t="str">
        <f t="shared" si="3808"/>
        <v/>
      </c>
      <c r="E12693" s="225"/>
      <c r="F12693" s="226">
        <f t="shared" si="3809"/>
        <v>0</v>
      </c>
      <c r="G12693" s="286">
        <f t="shared" si="3810"/>
        <v>0</v>
      </c>
    </row>
    <row r="12694" spans="1:7" ht="24" customHeight="1" x14ac:dyDescent="0.2">
      <c r="A12694" s="224" t="str">
        <f t="shared" si="3806"/>
        <v/>
      </c>
      <c r="B12694" s="222" t="str">
        <f t="shared" si="3807"/>
        <v/>
      </c>
      <c r="C12694" s="223"/>
      <c r="D12694" s="224" t="str">
        <f t="shared" si="3808"/>
        <v/>
      </c>
      <c r="E12694" s="225"/>
      <c r="F12694" s="226">
        <f t="shared" si="3809"/>
        <v>0</v>
      </c>
      <c r="G12694" s="286">
        <f t="shared" si="3810"/>
        <v>0</v>
      </c>
    </row>
    <row r="12695" spans="1:7" ht="24" customHeight="1" x14ac:dyDescent="0.2">
      <c r="A12695" s="224" t="str">
        <f t="shared" si="3806"/>
        <v/>
      </c>
      <c r="B12695" s="222" t="str">
        <f t="shared" si="3807"/>
        <v/>
      </c>
      <c r="C12695" s="223"/>
      <c r="D12695" s="224" t="str">
        <f t="shared" si="3808"/>
        <v/>
      </c>
      <c r="E12695" s="225"/>
      <c r="F12695" s="226">
        <f t="shared" si="3809"/>
        <v>0</v>
      </c>
      <c r="G12695" s="286">
        <f t="shared" si="3810"/>
        <v>0</v>
      </c>
    </row>
    <row r="12696" spans="1:7" ht="24" customHeight="1" x14ac:dyDescent="0.2">
      <c r="A12696" s="224" t="str">
        <f t="shared" si="3806"/>
        <v/>
      </c>
      <c r="B12696" s="222" t="str">
        <f t="shared" si="3807"/>
        <v/>
      </c>
      <c r="C12696" s="223"/>
      <c r="D12696" s="224" t="str">
        <f t="shared" si="3808"/>
        <v/>
      </c>
      <c r="E12696" s="225"/>
      <c r="F12696" s="226">
        <f t="shared" si="3809"/>
        <v>0</v>
      </c>
      <c r="G12696" s="286">
        <f t="shared" si="3810"/>
        <v>0</v>
      </c>
    </row>
    <row r="12697" spans="1:7" ht="24" customHeight="1" x14ac:dyDescent="0.2">
      <c r="A12697" s="290"/>
      <c r="B12697" s="97"/>
      <c r="D12697" s="97"/>
      <c r="E12697" s="98"/>
      <c r="F12697" s="273" t="s">
        <v>33</v>
      </c>
      <c r="G12697" s="288">
        <f>SUBTOTAL(9,G12688:G12696)</f>
        <v>0</v>
      </c>
    </row>
    <row r="12698" spans="1:7" ht="24" customHeight="1" x14ac:dyDescent="0.2">
      <c r="A12698" s="291"/>
      <c r="B12698" s="97"/>
      <c r="D12698" s="97"/>
      <c r="E12698" s="98"/>
      <c r="G12698" s="289"/>
    </row>
    <row r="12699" spans="1:7" ht="24" customHeight="1" x14ac:dyDescent="0.2">
      <c r="A12699" s="292" t="str">
        <f>B12657</f>
        <v/>
      </c>
      <c r="B12699" s="293" t="str">
        <f>C12657</f>
        <v/>
      </c>
      <c r="C12699" s="104"/>
      <c r="D12699" s="104" t="s">
        <v>34</v>
      </c>
      <c r="E12699" s="105"/>
      <c r="F12699" s="295" t="s">
        <v>35</v>
      </c>
      <c r="G12699" s="294">
        <f>SUBTOTAL(9,G12662:G12698)</f>
        <v>0</v>
      </c>
    </row>
    <row r="12701" spans="1:7" ht="24" customHeight="1" x14ac:dyDescent="0.2">
      <c r="A12701" s="274" t="s">
        <v>37</v>
      </c>
      <c r="B12701" s="275"/>
      <c r="C12701" s="275"/>
      <c r="D12701" s="275"/>
      <c r="E12701" s="275"/>
      <c r="F12701" s="275"/>
      <c r="G12701" s="276"/>
    </row>
    <row r="12702" spans="1:7" ht="24" customHeight="1" x14ac:dyDescent="0.2">
      <c r="A12702" s="277" t="s">
        <v>602</v>
      </c>
      <c r="B12702" s="93" t="str">
        <f>Comitente</f>
        <v>DIRECCION PROVINCIAL DE ESPACIOS VERDES</v>
      </c>
      <c r="C12702" s="89"/>
      <c r="D12702" s="94"/>
      <c r="E12702" s="94"/>
      <c r="F12702" s="95"/>
      <c r="G12702" s="278"/>
    </row>
    <row r="12703" spans="1:7" ht="24" customHeight="1" x14ac:dyDescent="0.2">
      <c r="A12703" s="277" t="s">
        <v>603</v>
      </c>
      <c r="B12703" s="93">
        <f>Contratista</f>
        <v>0</v>
      </c>
      <c r="C12703" s="90"/>
      <c r="D12703" s="90"/>
      <c r="E12703" s="90"/>
      <c r="F12703" s="96"/>
      <c r="G12703" s="279"/>
    </row>
    <row r="12704" spans="1:7" ht="24" customHeight="1" x14ac:dyDescent="0.2">
      <c r="A12704" s="277" t="s">
        <v>24</v>
      </c>
      <c r="B12704" s="93" t="str">
        <f>Obra</f>
        <v>EXTRACCION DE MANGRULLO EXISTENTE, PROVISION DE NUEVO MANGRULLO Y REFUNCIONALIZACION DE JUEGOS DE NIÑOS EN PARQUE DE MAYO</v>
      </c>
      <c r="C12704" s="90"/>
      <c r="D12704" s="90"/>
      <c r="E12704" s="90"/>
      <c r="F12704" s="96" t="s">
        <v>38</v>
      </c>
      <c r="G12704" s="280">
        <f>Fecha_Base</f>
        <v>44865</v>
      </c>
    </row>
    <row r="12705" spans="1:7" ht="24" customHeight="1" x14ac:dyDescent="0.2">
      <c r="A12705" s="281" t="s">
        <v>601</v>
      </c>
      <c r="B12705" s="91" t="str">
        <f>Ubicación</f>
        <v>CAPITAL</v>
      </c>
      <c r="C12705" s="91"/>
      <c r="D12705" s="97"/>
      <c r="E12705" s="98"/>
      <c r="G12705" s="282"/>
    </row>
    <row r="12706" spans="1:7" ht="24" customHeight="1" x14ac:dyDescent="0.2">
      <c r="A12706" s="281" t="s">
        <v>39</v>
      </c>
      <c r="B12706" s="100" t="str">
        <f>IFERROR(VALUE(LEFT(B12707,FIND(".",B12707)-1)),"")</f>
        <v/>
      </c>
      <c r="C12706" s="92" t="str">
        <f>IFERROR(VLOOKUP(B12706,Tabla_CyP,2,FALSE),"")</f>
        <v/>
      </c>
      <c r="E12706" s="98"/>
      <c r="G12706" s="282"/>
    </row>
    <row r="12707" spans="1:7" ht="24" customHeight="1" x14ac:dyDescent="0.2">
      <c r="A12707" s="281" t="s">
        <v>25</v>
      </c>
      <c r="B12707" s="101" t="str">
        <f>IFERROR(VLOOKUP(COUNTIF($A$1:A12707,"ANALISIS DE PRECIOS"),Tabla_NumeroItem,2,FALSE),"")</f>
        <v/>
      </c>
      <c r="C12707" s="92" t="str">
        <f>IFERROR(VLOOKUP(B12707,Tabla_CyP,2,FALSE),"")</f>
        <v/>
      </c>
      <c r="D12707" s="97"/>
      <c r="E12707" s="98"/>
      <c r="F12707" s="96" t="s">
        <v>26</v>
      </c>
      <c r="G12707" s="283" t="str">
        <f>IFERROR(VLOOKUP(B12707,Tabla_CyP,4,FALSE),"")</f>
        <v/>
      </c>
    </row>
    <row r="12708" spans="1:7" ht="24" customHeight="1" x14ac:dyDescent="0.2">
      <c r="A12708" s="281"/>
      <c r="B12708" s="91"/>
      <c r="D12708" s="97"/>
      <c r="E12708" s="98"/>
      <c r="G12708" s="282"/>
    </row>
    <row r="12709" spans="1:7" ht="24" customHeight="1" x14ac:dyDescent="0.2">
      <c r="A12709" s="334" t="s">
        <v>507</v>
      </c>
      <c r="B12709" s="335"/>
      <c r="C12709" s="336" t="s">
        <v>0</v>
      </c>
      <c r="D12709" s="336" t="s">
        <v>27</v>
      </c>
      <c r="E12709" s="338" t="s">
        <v>28</v>
      </c>
      <c r="F12709" s="340" t="s">
        <v>29</v>
      </c>
      <c r="G12709" s="340" t="s">
        <v>30</v>
      </c>
    </row>
    <row r="12710" spans="1:7" ht="24" customHeight="1" x14ac:dyDescent="0.2">
      <c r="A12710" s="102" t="s">
        <v>508</v>
      </c>
      <c r="B12710" s="102" t="s">
        <v>509</v>
      </c>
      <c r="C12710" s="337"/>
      <c r="D12710" s="337"/>
      <c r="E12710" s="339"/>
      <c r="F12710" s="341"/>
      <c r="G12710" s="341"/>
    </row>
    <row r="12711" spans="1:7" ht="24" customHeight="1" x14ac:dyDescent="0.2">
      <c r="A12711" s="284"/>
      <c r="B12711" s="103"/>
      <c r="C12711" s="143" t="s">
        <v>604</v>
      </c>
      <c r="D12711" s="104"/>
      <c r="E12711" s="105"/>
      <c r="F12711" s="106"/>
      <c r="G12711" s="285"/>
    </row>
    <row r="12712" spans="1:7" ht="24" customHeight="1" x14ac:dyDescent="0.2">
      <c r="A12712" s="224" t="str">
        <f t="shared" ref="A12712:A12725" si="3811">IFERROR(VLOOKUP(C12712,Tabla_Insumos,4,FALSE),"")</f>
        <v/>
      </c>
      <c r="B12712" s="222" t="str">
        <f>IFERROR(VLOOKUP(C12712,Tabla_Insumos,5,FALSE),"")</f>
        <v/>
      </c>
      <c r="C12712" s="223"/>
      <c r="D12712" s="224" t="str">
        <f t="shared" ref="D12712:D12725" si="3812">IFERROR(VLOOKUP(C12712,Tabla_Insumos,2,FALSE),"")</f>
        <v/>
      </c>
      <c r="E12712" s="225"/>
      <c r="F12712" s="226">
        <f t="shared" ref="F12712:F12725" si="3813">IFERROR(VLOOKUP(C12712,Tabla_Insumos,3,FALSE),0)</f>
        <v>0</v>
      </c>
      <c r="G12712" s="286">
        <f>ROUND(E12712*F12712,2)</f>
        <v>0</v>
      </c>
    </row>
    <row r="12713" spans="1:7" ht="24" customHeight="1" x14ac:dyDescent="0.2">
      <c r="A12713" s="224" t="str">
        <f t="shared" si="3811"/>
        <v/>
      </c>
      <c r="B12713" s="222" t="str">
        <f t="shared" ref="B12713:B12725" si="3814">IFERROR(VLOOKUP(C12713,Tabla_Insumos,5,FALSE),"")</f>
        <v/>
      </c>
      <c r="C12713" s="223"/>
      <c r="D12713" s="224" t="str">
        <f t="shared" si="3812"/>
        <v/>
      </c>
      <c r="E12713" s="225"/>
      <c r="F12713" s="226">
        <f t="shared" si="3813"/>
        <v>0</v>
      </c>
      <c r="G12713" s="286">
        <f t="shared" ref="G12713:G12725" si="3815">ROUND(E12713*F12713,2)</f>
        <v>0</v>
      </c>
    </row>
    <row r="12714" spans="1:7" ht="24" customHeight="1" x14ac:dyDescent="0.2">
      <c r="A12714" s="224" t="str">
        <f t="shared" si="3811"/>
        <v/>
      </c>
      <c r="B12714" s="222" t="str">
        <f t="shared" si="3814"/>
        <v/>
      </c>
      <c r="C12714" s="223"/>
      <c r="D12714" s="224" t="str">
        <f t="shared" si="3812"/>
        <v/>
      </c>
      <c r="E12714" s="225"/>
      <c r="F12714" s="226">
        <f t="shared" si="3813"/>
        <v>0</v>
      </c>
      <c r="G12714" s="286">
        <f t="shared" si="3815"/>
        <v>0</v>
      </c>
    </row>
    <row r="12715" spans="1:7" ht="24" customHeight="1" x14ac:dyDescent="0.2">
      <c r="A12715" s="224" t="str">
        <f t="shared" si="3811"/>
        <v/>
      </c>
      <c r="B12715" s="222" t="str">
        <f t="shared" si="3814"/>
        <v/>
      </c>
      <c r="C12715" s="223"/>
      <c r="D12715" s="224" t="str">
        <f t="shared" si="3812"/>
        <v/>
      </c>
      <c r="E12715" s="225"/>
      <c r="F12715" s="226">
        <f t="shared" si="3813"/>
        <v>0</v>
      </c>
      <c r="G12715" s="286">
        <f t="shared" si="3815"/>
        <v>0</v>
      </c>
    </row>
    <row r="12716" spans="1:7" ht="24" customHeight="1" x14ac:dyDescent="0.2">
      <c r="A12716" s="224" t="str">
        <f t="shared" si="3811"/>
        <v/>
      </c>
      <c r="B12716" s="222" t="str">
        <f t="shared" si="3814"/>
        <v/>
      </c>
      <c r="C12716" s="223"/>
      <c r="D12716" s="224" t="str">
        <f t="shared" si="3812"/>
        <v/>
      </c>
      <c r="E12716" s="225"/>
      <c r="F12716" s="226">
        <f t="shared" si="3813"/>
        <v>0</v>
      </c>
      <c r="G12716" s="286">
        <f t="shared" si="3815"/>
        <v>0</v>
      </c>
    </row>
    <row r="12717" spans="1:7" ht="24" customHeight="1" x14ac:dyDescent="0.2">
      <c r="A12717" s="224" t="str">
        <f t="shared" si="3811"/>
        <v/>
      </c>
      <c r="B12717" s="222" t="str">
        <f t="shared" si="3814"/>
        <v/>
      </c>
      <c r="C12717" s="223"/>
      <c r="D12717" s="224" t="str">
        <f t="shared" si="3812"/>
        <v/>
      </c>
      <c r="E12717" s="225"/>
      <c r="F12717" s="226">
        <f t="shared" si="3813"/>
        <v>0</v>
      </c>
      <c r="G12717" s="286">
        <f t="shared" si="3815"/>
        <v>0</v>
      </c>
    </row>
    <row r="12718" spans="1:7" ht="24" customHeight="1" x14ac:dyDescent="0.2">
      <c r="A12718" s="224" t="str">
        <f t="shared" si="3811"/>
        <v/>
      </c>
      <c r="B12718" s="222" t="str">
        <f t="shared" si="3814"/>
        <v/>
      </c>
      <c r="C12718" s="223"/>
      <c r="D12718" s="224" t="str">
        <f t="shared" si="3812"/>
        <v/>
      </c>
      <c r="E12718" s="225"/>
      <c r="F12718" s="226">
        <f t="shared" si="3813"/>
        <v>0</v>
      </c>
      <c r="G12718" s="286">
        <f t="shared" si="3815"/>
        <v>0</v>
      </c>
    </row>
    <row r="12719" spans="1:7" ht="24" customHeight="1" x14ac:dyDescent="0.2">
      <c r="A12719" s="224" t="str">
        <f t="shared" si="3811"/>
        <v/>
      </c>
      <c r="B12719" s="222" t="str">
        <f t="shared" si="3814"/>
        <v/>
      </c>
      <c r="C12719" s="223"/>
      <c r="D12719" s="224" t="str">
        <f t="shared" si="3812"/>
        <v/>
      </c>
      <c r="E12719" s="225"/>
      <c r="F12719" s="226">
        <f t="shared" si="3813"/>
        <v>0</v>
      </c>
      <c r="G12719" s="286">
        <f t="shared" si="3815"/>
        <v>0</v>
      </c>
    </row>
    <row r="12720" spans="1:7" ht="24" customHeight="1" x14ac:dyDescent="0.2">
      <c r="A12720" s="224" t="str">
        <f t="shared" si="3811"/>
        <v/>
      </c>
      <c r="B12720" s="222" t="str">
        <f t="shared" si="3814"/>
        <v/>
      </c>
      <c r="C12720" s="223"/>
      <c r="D12720" s="224" t="str">
        <f t="shared" si="3812"/>
        <v/>
      </c>
      <c r="E12720" s="225"/>
      <c r="F12720" s="226">
        <f t="shared" si="3813"/>
        <v>0</v>
      </c>
      <c r="G12720" s="286">
        <f t="shared" si="3815"/>
        <v>0</v>
      </c>
    </row>
    <row r="12721" spans="1:7" ht="24" customHeight="1" x14ac:dyDescent="0.2">
      <c r="A12721" s="224" t="str">
        <f t="shared" si="3811"/>
        <v/>
      </c>
      <c r="B12721" s="222" t="str">
        <f t="shared" si="3814"/>
        <v/>
      </c>
      <c r="C12721" s="223"/>
      <c r="D12721" s="224" t="str">
        <f t="shared" si="3812"/>
        <v/>
      </c>
      <c r="E12721" s="225"/>
      <c r="F12721" s="226">
        <f t="shared" si="3813"/>
        <v>0</v>
      </c>
      <c r="G12721" s="286">
        <f t="shared" si="3815"/>
        <v>0</v>
      </c>
    </row>
    <row r="12722" spans="1:7" ht="24" customHeight="1" x14ac:dyDescent="0.2">
      <c r="A12722" s="224" t="str">
        <f t="shared" si="3811"/>
        <v/>
      </c>
      <c r="B12722" s="222" t="str">
        <f t="shared" si="3814"/>
        <v/>
      </c>
      <c r="C12722" s="223"/>
      <c r="D12722" s="224" t="str">
        <f t="shared" si="3812"/>
        <v/>
      </c>
      <c r="E12722" s="225"/>
      <c r="F12722" s="226">
        <f t="shared" si="3813"/>
        <v>0</v>
      </c>
      <c r="G12722" s="286">
        <f t="shared" si="3815"/>
        <v>0</v>
      </c>
    </row>
    <row r="12723" spans="1:7" ht="24" customHeight="1" x14ac:dyDescent="0.2">
      <c r="A12723" s="224" t="str">
        <f t="shared" si="3811"/>
        <v/>
      </c>
      <c r="B12723" s="222" t="str">
        <f t="shared" si="3814"/>
        <v/>
      </c>
      <c r="C12723" s="223"/>
      <c r="D12723" s="224" t="str">
        <f t="shared" si="3812"/>
        <v/>
      </c>
      <c r="E12723" s="225"/>
      <c r="F12723" s="226">
        <f t="shared" si="3813"/>
        <v>0</v>
      </c>
      <c r="G12723" s="286">
        <f t="shared" si="3815"/>
        <v>0</v>
      </c>
    </row>
    <row r="12724" spans="1:7" ht="24" customHeight="1" x14ac:dyDescent="0.2">
      <c r="A12724" s="224" t="str">
        <f t="shared" si="3811"/>
        <v/>
      </c>
      <c r="B12724" s="222" t="str">
        <f t="shared" si="3814"/>
        <v/>
      </c>
      <c r="C12724" s="223"/>
      <c r="D12724" s="224" t="str">
        <f t="shared" si="3812"/>
        <v/>
      </c>
      <c r="E12724" s="225"/>
      <c r="F12724" s="226">
        <f t="shared" si="3813"/>
        <v>0</v>
      </c>
      <c r="G12724" s="286">
        <f t="shared" si="3815"/>
        <v>0</v>
      </c>
    </row>
    <row r="12725" spans="1:7" ht="24" customHeight="1" x14ac:dyDescent="0.2">
      <c r="A12725" s="224" t="str">
        <f t="shared" si="3811"/>
        <v/>
      </c>
      <c r="B12725" s="222" t="str">
        <f t="shared" si="3814"/>
        <v/>
      </c>
      <c r="C12725" s="223"/>
      <c r="D12725" s="224" t="str">
        <f t="shared" si="3812"/>
        <v/>
      </c>
      <c r="E12725" s="225"/>
      <c r="F12725" s="227">
        <f t="shared" si="3813"/>
        <v>0</v>
      </c>
      <c r="G12725" s="286">
        <f t="shared" si="3815"/>
        <v>0</v>
      </c>
    </row>
    <row r="12726" spans="1:7" ht="24" customHeight="1" x14ac:dyDescent="0.2">
      <c r="A12726" s="287"/>
      <c r="D12726" s="97"/>
      <c r="E12726" s="98"/>
      <c r="F12726" s="273" t="s">
        <v>31</v>
      </c>
      <c r="G12726" s="288">
        <f>SUBTOTAL(9,G12712:G12725)</f>
        <v>0</v>
      </c>
    </row>
    <row r="12727" spans="1:7" ht="24" customHeight="1" x14ac:dyDescent="0.2">
      <c r="A12727" s="287"/>
      <c r="C12727" s="107" t="s">
        <v>605</v>
      </c>
      <c r="D12727" s="97"/>
      <c r="E12727" s="98"/>
      <c r="G12727" s="289"/>
    </row>
    <row r="12728" spans="1:7" ht="24" customHeight="1" x14ac:dyDescent="0.2">
      <c r="A12728" s="224" t="str">
        <f t="shared" ref="A12728:A12735" si="3816">IFERROR(VLOOKUP(C12728,Tabla_Insumos,4,FALSE),"")</f>
        <v/>
      </c>
      <c r="B12728" s="222">
        <f t="shared" ref="B12728:B12735" si="3817">IFERROR(VLOOKUP(A12728,Tabla_Indices,5,FALSE),"")</f>
        <v>0</v>
      </c>
      <c r="C12728" s="223"/>
      <c r="D12728" s="224" t="str">
        <f t="shared" ref="D12728:D12735" si="3818">IFERROR(VLOOKUP(C12728,Tabla_Insumos,2,FALSE),"")</f>
        <v/>
      </c>
      <c r="E12728" s="225"/>
      <c r="F12728" s="228">
        <f t="shared" ref="F12728:F12735" si="3819">IFERROR(VLOOKUP(C12728,Tabla_Insumos,3,FALSE),0)</f>
        <v>0</v>
      </c>
      <c r="G12728" s="286">
        <f>ROUND(E12728*F12728,2)</f>
        <v>0</v>
      </c>
    </row>
    <row r="12729" spans="1:7" ht="24" customHeight="1" x14ac:dyDescent="0.2">
      <c r="A12729" s="224" t="str">
        <f t="shared" si="3816"/>
        <v/>
      </c>
      <c r="B12729" s="222">
        <f t="shared" si="3817"/>
        <v>0</v>
      </c>
      <c r="C12729" s="223"/>
      <c r="D12729" s="224" t="str">
        <f t="shared" si="3818"/>
        <v/>
      </c>
      <c r="E12729" s="225"/>
      <c r="F12729" s="228">
        <f t="shared" si="3819"/>
        <v>0</v>
      </c>
      <c r="G12729" s="286">
        <f>ROUND(E12729*F12729,2)</f>
        <v>0</v>
      </c>
    </row>
    <row r="12730" spans="1:7" ht="24" customHeight="1" x14ac:dyDescent="0.2">
      <c r="A12730" s="224" t="str">
        <f t="shared" si="3816"/>
        <v/>
      </c>
      <c r="B12730" s="222">
        <f t="shared" si="3817"/>
        <v>0</v>
      </c>
      <c r="C12730" s="223"/>
      <c r="D12730" s="224" t="str">
        <f t="shared" si="3818"/>
        <v/>
      </c>
      <c r="E12730" s="225"/>
      <c r="F12730" s="228">
        <f t="shared" si="3819"/>
        <v>0</v>
      </c>
      <c r="G12730" s="286">
        <f t="shared" ref="G12730:G12735" si="3820">ROUND(E12730*F12730,2)</f>
        <v>0</v>
      </c>
    </row>
    <row r="12731" spans="1:7" ht="24" customHeight="1" x14ac:dyDescent="0.2">
      <c r="A12731" s="224" t="str">
        <f t="shared" si="3816"/>
        <v/>
      </c>
      <c r="B12731" s="222">
        <f t="shared" si="3817"/>
        <v>0</v>
      </c>
      <c r="C12731" s="223"/>
      <c r="D12731" s="224" t="str">
        <f t="shared" si="3818"/>
        <v/>
      </c>
      <c r="E12731" s="225"/>
      <c r="F12731" s="228">
        <f t="shared" si="3819"/>
        <v>0</v>
      </c>
      <c r="G12731" s="286">
        <f t="shared" si="3820"/>
        <v>0</v>
      </c>
    </row>
    <row r="12732" spans="1:7" ht="24" customHeight="1" x14ac:dyDescent="0.2">
      <c r="A12732" s="224" t="str">
        <f t="shared" si="3816"/>
        <v/>
      </c>
      <c r="B12732" s="222">
        <f t="shared" si="3817"/>
        <v>0</v>
      </c>
      <c r="C12732" s="223"/>
      <c r="D12732" s="224" t="str">
        <f t="shared" si="3818"/>
        <v/>
      </c>
      <c r="E12732" s="225"/>
      <c r="F12732" s="226">
        <f t="shared" si="3819"/>
        <v>0</v>
      </c>
      <c r="G12732" s="286">
        <f t="shared" si="3820"/>
        <v>0</v>
      </c>
    </row>
    <row r="12733" spans="1:7" ht="24" customHeight="1" x14ac:dyDescent="0.2">
      <c r="A12733" s="224" t="str">
        <f t="shared" si="3816"/>
        <v/>
      </c>
      <c r="B12733" s="222">
        <f t="shared" si="3817"/>
        <v>0</v>
      </c>
      <c r="C12733" s="223"/>
      <c r="D12733" s="224" t="str">
        <f t="shared" si="3818"/>
        <v/>
      </c>
      <c r="E12733" s="225"/>
      <c r="F12733" s="226">
        <f t="shared" si="3819"/>
        <v>0</v>
      </c>
      <c r="G12733" s="286">
        <f t="shared" si="3820"/>
        <v>0</v>
      </c>
    </row>
    <row r="12734" spans="1:7" ht="24" customHeight="1" x14ac:dyDescent="0.2">
      <c r="A12734" s="224" t="str">
        <f t="shared" si="3816"/>
        <v/>
      </c>
      <c r="B12734" s="222">
        <f t="shared" si="3817"/>
        <v>0</v>
      </c>
      <c r="C12734" s="223"/>
      <c r="D12734" s="224" t="str">
        <f t="shared" si="3818"/>
        <v/>
      </c>
      <c r="E12734" s="225"/>
      <c r="F12734" s="226">
        <f t="shared" si="3819"/>
        <v>0</v>
      </c>
      <c r="G12734" s="286">
        <f t="shared" si="3820"/>
        <v>0</v>
      </c>
    </row>
    <row r="12735" spans="1:7" ht="24" customHeight="1" x14ac:dyDescent="0.2">
      <c r="A12735" s="224" t="str">
        <f t="shared" si="3816"/>
        <v/>
      </c>
      <c r="B12735" s="222">
        <f t="shared" si="3817"/>
        <v>0</v>
      </c>
      <c r="C12735" s="223"/>
      <c r="D12735" s="224" t="str">
        <f t="shared" si="3818"/>
        <v/>
      </c>
      <c r="E12735" s="225"/>
      <c r="F12735" s="226">
        <f t="shared" si="3819"/>
        <v>0</v>
      </c>
      <c r="G12735" s="286">
        <f t="shared" si="3820"/>
        <v>0</v>
      </c>
    </row>
    <row r="12736" spans="1:7" ht="24" customHeight="1" x14ac:dyDescent="0.2">
      <c r="A12736" s="287"/>
      <c r="D12736" s="97"/>
      <c r="E12736" s="98"/>
      <c r="F12736" s="273" t="s">
        <v>32</v>
      </c>
      <c r="G12736" s="288">
        <f>SUBTOTAL(9,G12728:G12735)</f>
        <v>0</v>
      </c>
    </row>
    <row r="12737" spans="1:7" ht="24" customHeight="1" x14ac:dyDescent="0.2">
      <c r="A12737" s="287"/>
      <c r="C12737" s="107" t="s">
        <v>606</v>
      </c>
      <c r="D12737" s="97"/>
      <c r="E12737" s="98"/>
      <c r="G12737" s="289"/>
    </row>
    <row r="12738" spans="1:7" ht="24" customHeight="1" x14ac:dyDescent="0.2">
      <c r="A12738" s="224" t="str">
        <f t="shared" ref="A12738:A12746" si="3821">IFERROR(VLOOKUP(C12738,Tabla_Insumos,4,FALSE),"")</f>
        <v/>
      </c>
      <c r="B12738" s="222" t="str">
        <f t="shared" ref="B12738:B12746" si="3822">IFERROR(VLOOKUP(C12738,Tabla_Insumos,5,FALSE),"")</f>
        <v/>
      </c>
      <c r="C12738" s="223"/>
      <c r="D12738" s="224" t="str">
        <f t="shared" ref="D12738:D12746" si="3823">IFERROR(VLOOKUP(C12738,Tabla_Insumos,2,FALSE),"")</f>
        <v/>
      </c>
      <c r="E12738" s="225"/>
      <c r="F12738" s="226">
        <f t="shared" ref="F12738:F12746" si="3824">IFERROR(VLOOKUP(C12738,Tabla_Insumos,3,FALSE),0)</f>
        <v>0</v>
      </c>
      <c r="G12738" s="286">
        <f t="shared" ref="G12738:G12746" si="3825">ROUND(E12738*F12738,2)</f>
        <v>0</v>
      </c>
    </row>
    <row r="12739" spans="1:7" ht="24" customHeight="1" x14ac:dyDescent="0.2">
      <c r="A12739" s="224" t="str">
        <f t="shared" si="3821"/>
        <v/>
      </c>
      <c r="B12739" s="222" t="str">
        <f t="shared" si="3822"/>
        <v/>
      </c>
      <c r="C12739" s="223"/>
      <c r="D12739" s="224" t="str">
        <f t="shared" si="3823"/>
        <v/>
      </c>
      <c r="E12739" s="225"/>
      <c r="F12739" s="226">
        <f t="shared" si="3824"/>
        <v>0</v>
      </c>
      <c r="G12739" s="286">
        <f t="shared" si="3825"/>
        <v>0</v>
      </c>
    </row>
    <row r="12740" spans="1:7" ht="24" customHeight="1" x14ac:dyDescent="0.2">
      <c r="A12740" s="224" t="str">
        <f t="shared" si="3821"/>
        <v/>
      </c>
      <c r="B12740" s="222" t="str">
        <f t="shared" si="3822"/>
        <v/>
      </c>
      <c r="C12740" s="223"/>
      <c r="D12740" s="224" t="str">
        <f t="shared" si="3823"/>
        <v/>
      </c>
      <c r="E12740" s="225"/>
      <c r="F12740" s="226">
        <f t="shared" si="3824"/>
        <v>0</v>
      </c>
      <c r="G12740" s="286">
        <f t="shared" si="3825"/>
        <v>0</v>
      </c>
    </row>
    <row r="12741" spans="1:7" ht="24" customHeight="1" x14ac:dyDescent="0.2">
      <c r="A12741" s="224" t="str">
        <f t="shared" si="3821"/>
        <v/>
      </c>
      <c r="B12741" s="222" t="str">
        <f t="shared" si="3822"/>
        <v/>
      </c>
      <c r="C12741" s="223"/>
      <c r="D12741" s="224" t="str">
        <f t="shared" si="3823"/>
        <v/>
      </c>
      <c r="E12741" s="225"/>
      <c r="F12741" s="226">
        <f t="shared" si="3824"/>
        <v>0</v>
      </c>
      <c r="G12741" s="286">
        <f t="shared" si="3825"/>
        <v>0</v>
      </c>
    </row>
    <row r="12742" spans="1:7" ht="24" customHeight="1" x14ac:dyDescent="0.2">
      <c r="A12742" s="224" t="str">
        <f t="shared" si="3821"/>
        <v/>
      </c>
      <c r="B12742" s="222" t="str">
        <f t="shared" si="3822"/>
        <v/>
      </c>
      <c r="C12742" s="223"/>
      <c r="D12742" s="224" t="str">
        <f t="shared" si="3823"/>
        <v/>
      </c>
      <c r="E12742" s="225"/>
      <c r="F12742" s="226">
        <f t="shared" si="3824"/>
        <v>0</v>
      </c>
      <c r="G12742" s="286">
        <f t="shared" si="3825"/>
        <v>0</v>
      </c>
    </row>
    <row r="12743" spans="1:7" ht="24" customHeight="1" x14ac:dyDescent="0.2">
      <c r="A12743" s="224" t="str">
        <f t="shared" si="3821"/>
        <v/>
      </c>
      <c r="B12743" s="222" t="str">
        <f t="shared" si="3822"/>
        <v/>
      </c>
      <c r="C12743" s="223"/>
      <c r="D12743" s="224" t="str">
        <f t="shared" si="3823"/>
        <v/>
      </c>
      <c r="E12743" s="225"/>
      <c r="F12743" s="226">
        <f t="shared" si="3824"/>
        <v>0</v>
      </c>
      <c r="G12743" s="286">
        <f t="shared" si="3825"/>
        <v>0</v>
      </c>
    </row>
    <row r="12744" spans="1:7" ht="24" customHeight="1" x14ac:dyDescent="0.2">
      <c r="A12744" s="224" t="str">
        <f t="shared" si="3821"/>
        <v/>
      </c>
      <c r="B12744" s="222" t="str">
        <f t="shared" si="3822"/>
        <v/>
      </c>
      <c r="C12744" s="223"/>
      <c r="D12744" s="224" t="str">
        <f t="shared" si="3823"/>
        <v/>
      </c>
      <c r="E12744" s="225"/>
      <c r="F12744" s="226">
        <f t="shared" si="3824"/>
        <v>0</v>
      </c>
      <c r="G12744" s="286">
        <f t="shared" si="3825"/>
        <v>0</v>
      </c>
    </row>
    <row r="12745" spans="1:7" ht="24" customHeight="1" x14ac:dyDescent="0.2">
      <c r="A12745" s="224" t="str">
        <f t="shared" si="3821"/>
        <v/>
      </c>
      <c r="B12745" s="222" t="str">
        <f t="shared" si="3822"/>
        <v/>
      </c>
      <c r="C12745" s="223"/>
      <c r="D12745" s="224" t="str">
        <f t="shared" si="3823"/>
        <v/>
      </c>
      <c r="E12745" s="225"/>
      <c r="F12745" s="226">
        <f t="shared" si="3824"/>
        <v>0</v>
      </c>
      <c r="G12745" s="286">
        <f t="shared" si="3825"/>
        <v>0</v>
      </c>
    </row>
    <row r="12746" spans="1:7" ht="24" customHeight="1" x14ac:dyDescent="0.2">
      <c r="A12746" s="224" t="str">
        <f t="shared" si="3821"/>
        <v/>
      </c>
      <c r="B12746" s="222" t="str">
        <f t="shared" si="3822"/>
        <v/>
      </c>
      <c r="C12746" s="223"/>
      <c r="D12746" s="224" t="str">
        <f t="shared" si="3823"/>
        <v/>
      </c>
      <c r="E12746" s="225"/>
      <c r="F12746" s="226">
        <f t="shared" si="3824"/>
        <v>0</v>
      </c>
      <c r="G12746" s="286">
        <f t="shared" si="3825"/>
        <v>0</v>
      </c>
    </row>
    <row r="12747" spans="1:7" ht="24" customHeight="1" x14ac:dyDescent="0.2">
      <c r="A12747" s="290"/>
      <c r="B12747" s="97"/>
      <c r="D12747" s="97"/>
      <c r="E12747" s="98"/>
      <c r="F12747" s="273" t="s">
        <v>33</v>
      </c>
      <c r="G12747" s="288">
        <f>SUBTOTAL(9,G12738:G12746)</f>
        <v>0</v>
      </c>
    </row>
    <row r="12748" spans="1:7" ht="24" customHeight="1" x14ac:dyDescent="0.2">
      <c r="A12748" s="291"/>
      <c r="B12748" s="97"/>
      <c r="D12748" s="97"/>
      <c r="E12748" s="98"/>
      <c r="G12748" s="289"/>
    </row>
    <row r="12749" spans="1:7" ht="24" customHeight="1" x14ac:dyDescent="0.2">
      <c r="A12749" s="292" t="str">
        <f>B12707</f>
        <v/>
      </c>
      <c r="B12749" s="293" t="str">
        <f>C12707</f>
        <v/>
      </c>
      <c r="C12749" s="104"/>
      <c r="D12749" s="104" t="s">
        <v>34</v>
      </c>
      <c r="E12749" s="105"/>
      <c r="F12749" s="295" t="s">
        <v>35</v>
      </c>
      <c r="G12749" s="294">
        <f>SUBTOTAL(9,G12712:G12748)</f>
        <v>0</v>
      </c>
    </row>
    <row r="12751" spans="1:7" ht="24" customHeight="1" x14ac:dyDescent="0.2">
      <c r="A12751" s="274" t="s">
        <v>37</v>
      </c>
      <c r="B12751" s="275"/>
      <c r="C12751" s="275"/>
      <c r="D12751" s="275"/>
      <c r="E12751" s="275"/>
      <c r="F12751" s="275"/>
      <c r="G12751" s="276"/>
    </row>
    <row r="12752" spans="1:7" ht="24" customHeight="1" x14ac:dyDescent="0.2">
      <c r="A12752" s="277" t="s">
        <v>602</v>
      </c>
      <c r="B12752" s="93" t="str">
        <f>Comitente</f>
        <v>DIRECCION PROVINCIAL DE ESPACIOS VERDES</v>
      </c>
      <c r="C12752" s="89"/>
      <c r="D12752" s="94"/>
      <c r="E12752" s="94"/>
      <c r="F12752" s="95"/>
      <c r="G12752" s="278"/>
    </row>
    <row r="12753" spans="1:7" ht="24" customHeight="1" x14ac:dyDescent="0.2">
      <c r="A12753" s="277" t="s">
        <v>603</v>
      </c>
      <c r="B12753" s="93">
        <f>Contratista</f>
        <v>0</v>
      </c>
      <c r="C12753" s="90"/>
      <c r="D12753" s="90"/>
      <c r="E12753" s="90"/>
      <c r="F12753" s="96"/>
      <c r="G12753" s="279"/>
    </row>
    <row r="12754" spans="1:7" ht="24" customHeight="1" x14ac:dyDescent="0.2">
      <c r="A12754" s="277" t="s">
        <v>24</v>
      </c>
      <c r="B12754" s="93" t="str">
        <f>Obra</f>
        <v>EXTRACCION DE MANGRULLO EXISTENTE, PROVISION DE NUEVO MANGRULLO Y REFUNCIONALIZACION DE JUEGOS DE NIÑOS EN PARQUE DE MAYO</v>
      </c>
      <c r="C12754" s="90"/>
      <c r="D12754" s="90"/>
      <c r="E12754" s="90"/>
      <c r="F12754" s="96" t="s">
        <v>38</v>
      </c>
      <c r="G12754" s="280">
        <f>Fecha_Base</f>
        <v>44865</v>
      </c>
    </row>
    <row r="12755" spans="1:7" ht="24" customHeight="1" x14ac:dyDescent="0.2">
      <c r="A12755" s="281" t="s">
        <v>601</v>
      </c>
      <c r="B12755" s="91" t="str">
        <f>Ubicación</f>
        <v>CAPITAL</v>
      </c>
      <c r="C12755" s="91"/>
      <c r="D12755" s="97"/>
      <c r="E12755" s="98"/>
      <c r="G12755" s="282"/>
    </row>
    <row r="12756" spans="1:7" ht="24" customHeight="1" x14ac:dyDescent="0.2">
      <c r="A12756" s="281" t="s">
        <v>39</v>
      </c>
      <c r="B12756" s="100" t="str">
        <f>IFERROR(VALUE(LEFT(B12757,FIND(".",B12757)-1)),"")</f>
        <v/>
      </c>
      <c r="C12756" s="92" t="str">
        <f>IFERROR(VLOOKUP(B12756,Tabla_CyP,2,FALSE),"")</f>
        <v/>
      </c>
      <c r="E12756" s="98"/>
      <c r="G12756" s="282"/>
    </row>
    <row r="12757" spans="1:7" ht="24" customHeight="1" x14ac:dyDescent="0.2">
      <c r="A12757" s="281" t="s">
        <v>25</v>
      </c>
      <c r="B12757" s="101" t="str">
        <f>IFERROR(VLOOKUP(COUNTIF($A$1:A12757,"ANALISIS DE PRECIOS"),Tabla_NumeroItem,2,FALSE),"")</f>
        <v/>
      </c>
      <c r="C12757" s="92" t="str">
        <f>IFERROR(VLOOKUP(B12757,Tabla_CyP,2,FALSE),"")</f>
        <v/>
      </c>
      <c r="D12757" s="97"/>
      <c r="E12757" s="98"/>
      <c r="F12757" s="96" t="s">
        <v>26</v>
      </c>
      <c r="G12757" s="283" t="str">
        <f>IFERROR(VLOOKUP(B12757,Tabla_CyP,4,FALSE),"")</f>
        <v/>
      </c>
    </row>
    <row r="12758" spans="1:7" ht="24" customHeight="1" x14ac:dyDescent="0.2">
      <c r="A12758" s="281"/>
      <c r="B12758" s="91"/>
      <c r="D12758" s="97"/>
      <c r="E12758" s="98"/>
      <c r="G12758" s="282"/>
    </row>
    <row r="12759" spans="1:7" ht="24" customHeight="1" x14ac:dyDescent="0.2">
      <c r="A12759" s="334" t="s">
        <v>507</v>
      </c>
      <c r="B12759" s="335"/>
      <c r="C12759" s="336" t="s">
        <v>0</v>
      </c>
      <c r="D12759" s="336" t="s">
        <v>27</v>
      </c>
      <c r="E12759" s="338" t="s">
        <v>28</v>
      </c>
      <c r="F12759" s="340" t="s">
        <v>29</v>
      </c>
      <c r="G12759" s="340" t="s">
        <v>30</v>
      </c>
    </row>
    <row r="12760" spans="1:7" ht="24" customHeight="1" x14ac:dyDescent="0.2">
      <c r="A12760" s="102" t="s">
        <v>508</v>
      </c>
      <c r="B12760" s="102" t="s">
        <v>509</v>
      </c>
      <c r="C12760" s="337"/>
      <c r="D12760" s="337"/>
      <c r="E12760" s="339"/>
      <c r="F12760" s="341"/>
      <c r="G12760" s="341"/>
    </row>
    <row r="12761" spans="1:7" ht="24" customHeight="1" x14ac:dyDescent="0.2">
      <c r="A12761" s="284"/>
      <c r="B12761" s="103"/>
      <c r="C12761" s="143" t="s">
        <v>604</v>
      </c>
      <c r="D12761" s="104"/>
      <c r="E12761" s="105"/>
      <c r="F12761" s="106"/>
      <c r="G12761" s="285"/>
    </row>
    <row r="12762" spans="1:7" ht="24" customHeight="1" x14ac:dyDescent="0.2">
      <c r="A12762" s="224" t="str">
        <f t="shared" ref="A12762:A12775" si="3826">IFERROR(VLOOKUP(C12762,Tabla_Insumos,4,FALSE),"")</f>
        <v/>
      </c>
      <c r="B12762" s="222" t="str">
        <f>IFERROR(VLOOKUP(C12762,Tabla_Insumos,5,FALSE),"")</f>
        <v/>
      </c>
      <c r="C12762" s="223"/>
      <c r="D12762" s="224" t="str">
        <f t="shared" ref="D12762:D12775" si="3827">IFERROR(VLOOKUP(C12762,Tabla_Insumos,2,FALSE),"")</f>
        <v/>
      </c>
      <c r="E12762" s="225"/>
      <c r="F12762" s="226">
        <f t="shared" ref="F12762:F12775" si="3828">IFERROR(VLOOKUP(C12762,Tabla_Insumos,3,FALSE),0)</f>
        <v>0</v>
      </c>
      <c r="G12762" s="286">
        <f>ROUND(E12762*F12762,2)</f>
        <v>0</v>
      </c>
    </row>
    <row r="12763" spans="1:7" ht="24" customHeight="1" x14ac:dyDescent="0.2">
      <c r="A12763" s="224" t="str">
        <f t="shared" si="3826"/>
        <v/>
      </c>
      <c r="B12763" s="222" t="str">
        <f t="shared" ref="B12763:B12775" si="3829">IFERROR(VLOOKUP(C12763,Tabla_Insumos,5,FALSE),"")</f>
        <v/>
      </c>
      <c r="C12763" s="223"/>
      <c r="D12763" s="224" t="str">
        <f t="shared" si="3827"/>
        <v/>
      </c>
      <c r="E12763" s="225"/>
      <c r="F12763" s="226">
        <f t="shared" si="3828"/>
        <v>0</v>
      </c>
      <c r="G12763" s="286">
        <f t="shared" ref="G12763:G12775" si="3830">ROUND(E12763*F12763,2)</f>
        <v>0</v>
      </c>
    </row>
    <row r="12764" spans="1:7" ht="24" customHeight="1" x14ac:dyDescent="0.2">
      <c r="A12764" s="224" t="str">
        <f t="shared" si="3826"/>
        <v/>
      </c>
      <c r="B12764" s="222" t="str">
        <f t="shared" si="3829"/>
        <v/>
      </c>
      <c r="C12764" s="223"/>
      <c r="D12764" s="224" t="str">
        <f t="shared" si="3827"/>
        <v/>
      </c>
      <c r="E12764" s="225"/>
      <c r="F12764" s="226">
        <f t="shared" si="3828"/>
        <v>0</v>
      </c>
      <c r="G12764" s="286">
        <f t="shared" si="3830"/>
        <v>0</v>
      </c>
    </row>
    <row r="12765" spans="1:7" ht="24" customHeight="1" x14ac:dyDescent="0.2">
      <c r="A12765" s="224" t="str">
        <f t="shared" si="3826"/>
        <v/>
      </c>
      <c r="B12765" s="222" t="str">
        <f t="shared" si="3829"/>
        <v/>
      </c>
      <c r="C12765" s="223"/>
      <c r="D12765" s="224" t="str">
        <f t="shared" si="3827"/>
        <v/>
      </c>
      <c r="E12765" s="225"/>
      <c r="F12765" s="226">
        <f t="shared" si="3828"/>
        <v>0</v>
      </c>
      <c r="G12765" s="286">
        <f t="shared" si="3830"/>
        <v>0</v>
      </c>
    </row>
    <row r="12766" spans="1:7" ht="24" customHeight="1" x14ac:dyDescent="0.2">
      <c r="A12766" s="224" t="str">
        <f t="shared" si="3826"/>
        <v/>
      </c>
      <c r="B12766" s="222" t="str">
        <f t="shared" si="3829"/>
        <v/>
      </c>
      <c r="C12766" s="223"/>
      <c r="D12766" s="224" t="str">
        <f t="shared" si="3827"/>
        <v/>
      </c>
      <c r="E12766" s="225"/>
      <c r="F12766" s="226">
        <f t="shared" si="3828"/>
        <v>0</v>
      </c>
      <c r="G12766" s="286">
        <f t="shared" si="3830"/>
        <v>0</v>
      </c>
    </row>
    <row r="12767" spans="1:7" ht="24" customHeight="1" x14ac:dyDescent="0.2">
      <c r="A12767" s="224" t="str">
        <f t="shared" si="3826"/>
        <v/>
      </c>
      <c r="B12767" s="222" t="str">
        <f t="shared" si="3829"/>
        <v/>
      </c>
      <c r="C12767" s="223"/>
      <c r="D12767" s="224" t="str">
        <f t="shared" si="3827"/>
        <v/>
      </c>
      <c r="E12767" s="225"/>
      <c r="F12767" s="226">
        <f t="shared" si="3828"/>
        <v>0</v>
      </c>
      <c r="G12767" s="286">
        <f t="shared" si="3830"/>
        <v>0</v>
      </c>
    </row>
    <row r="12768" spans="1:7" ht="24" customHeight="1" x14ac:dyDescent="0.2">
      <c r="A12768" s="224" t="str">
        <f t="shared" si="3826"/>
        <v/>
      </c>
      <c r="B12768" s="222" t="str">
        <f t="shared" si="3829"/>
        <v/>
      </c>
      <c r="C12768" s="223"/>
      <c r="D12768" s="224" t="str">
        <f t="shared" si="3827"/>
        <v/>
      </c>
      <c r="E12768" s="225"/>
      <c r="F12768" s="226">
        <f t="shared" si="3828"/>
        <v>0</v>
      </c>
      <c r="G12768" s="286">
        <f t="shared" si="3830"/>
        <v>0</v>
      </c>
    </row>
    <row r="12769" spans="1:7" ht="24" customHeight="1" x14ac:dyDescent="0.2">
      <c r="A12769" s="224" t="str">
        <f t="shared" si="3826"/>
        <v/>
      </c>
      <c r="B12769" s="222" t="str">
        <f t="shared" si="3829"/>
        <v/>
      </c>
      <c r="C12769" s="223"/>
      <c r="D12769" s="224" t="str">
        <f t="shared" si="3827"/>
        <v/>
      </c>
      <c r="E12769" s="225"/>
      <c r="F12769" s="226">
        <f t="shared" si="3828"/>
        <v>0</v>
      </c>
      <c r="G12769" s="286">
        <f t="shared" si="3830"/>
        <v>0</v>
      </c>
    </row>
    <row r="12770" spans="1:7" ht="24" customHeight="1" x14ac:dyDescent="0.2">
      <c r="A12770" s="224" t="str">
        <f t="shared" si="3826"/>
        <v/>
      </c>
      <c r="B12770" s="222" t="str">
        <f t="shared" si="3829"/>
        <v/>
      </c>
      <c r="C12770" s="223"/>
      <c r="D12770" s="224" t="str">
        <f t="shared" si="3827"/>
        <v/>
      </c>
      <c r="E12770" s="225"/>
      <c r="F12770" s="226">
        <f t="shared" si="3828"/>
        <v>0</v>
      </c>
      <c r="G12770" s="286">
        <f t="shared" si="3830"/>
        <v>0</v>
      </c>
    </row>
    <row r="12771" spans="1:7" ht="24" customHeight="1" x14ac:dyDescent="0.2">
      <c r="A12771" s="224" t="str">
        <f t="shared" si="3826"/>
        <v/>
      </c>
      <c r="B12771" s="222" t="str">
        <f t="shared" si="3829"/>
        <v/>
      </c>
      <c r="C12771" s="223"/>
      <c r="D12771" s="224" t="str">
        <f t="shared" si="3827"/>
        <v/>
      </c>
      <c r="E12771" s="225"/>
      <c r="F12771" s="226">
        <f t="shared" si="3828"/>
        <v>0</v>
      </c>
      <c r="G12771" s="286">
        <f t="shared" si="3830"/>
        <v>0</v>
      </c>
    </row>
    <row r="12772" spans="1:7" ht="24" customHeight="1" x14ac:dyDescent="0.2">
      <c r="A12772" s="224" t="str">
        <f t="shared" si="3826"/>
        <v/>
      </c>
      <c r="B12772" s="222" t="str">
        <f t="shared" si="3829"/>
        <v/>
      </c>
      <c r="C12772" s="223"/>
      <c r="D12772" s="224" t="str">
        <f t="shared" si="3827"/>
        <v/>
      </c>
      <c r="E12772" s="225"/>
      <c r="F12772" s="226">
        <f t="shared" si="3828"/>
        <v>0</v>
      </c>
      <c r="G12772" s="286">
        <f t="shared" si="3830"/>
        <v>0</v>
      </c>
    </row>
    <row r="12773" spans="1:7" ht="24" customHeight="1" x14ac:dyDescent="0.2">
      <c r="A12773" s="224" t="str">
        <f t="shared" si="3826"/>
        <v/>
      </c>
      <c r="B12773" s="222" t="str">
        <f t="shared" si="3829"/>
        <v/>
      </c>
      <c r="C12773" s="223"/>
      <c r="D12773" s="224" t="str">
        <f t="shared" si="3827"/>
        <v/>
      </c>
      <c r="E12773" s="225"/>
      <c r="F12773" s="226">
        <f t="shared" si="3828"/>
        <v>0</v>
      </c>
      <c r="G12773" s="286">
        <f t="shared" si="3830"/>
        <v>0</v>
      </c>
    </row>
    <row r="12774" spans="1:7" ht="24" customHeight="1" x14ac:dyDescent="0.2">
      <c r="A12774" s="224" t="str">
        <f t="shared" si="3826"/>
        <v/>
      </c>
      <c r="B12774" s="222" t="str">
        <f t="shared" si="3829"/>
        <v/>
      </c>
      <c r="C12774" s="223"/>
      <c r="D12774" s="224" t="str">
        <f t="shared" si="3827"/>
        <v/>
      </c>
      <c r="E12774" s="225"/>
      <c r="F12774" s="226">
        <f t="shared" si="3828"/>
        <v>0</v>
      </c>
      <c r="G12774" s="286">
        <f t="shared" si="3830"/>
        <v>0</v>
      </c>
    </row>
    <row r="12775" spans="1:7" ht="24" customHeight="1" x14ac:dyDescent="0.2">
      <c r="A12775" s="224" t="str">
        <f t="shared" si="3826"/>
        <v/>
      </c>
      <c r="B12775" s="222" t="str">
        <f t="shared" si="3829"/>
        <v/>
      </c>
      <c r="C12775" s="223"/>
      <c r="D12775" s="224" t="str">
        <f t="shared" si="3827"/>
        <v/>
      </c>
      <c r="E12775" s="225"/>
      <c r="F12775" s="227">
        <f t="shared" si="3828"/>
        <v>0</v>
      </c>
      <c r="G12775" s="286">
        <f t="shared" si="3830"/>
        <v>0</v>
      </c>
    </row>
    <row r="12776" spans="1:7" ht="24" customHeight="1" x14ac:dyDescent="0.2">
      <c r="A12776" s="287"/>
      <c r="D12776" s="97"/>
      <c r="E12776" s="98"/>
      <c r="F12776" s="273" t="s">
        <v>31</v>
      </c>
      <c r="G12776" s="288">
        <f>SUBTOTAL(9,G12762:G12775)</f>
        <v>0</v>
      </c>
    </row>
    <row r="12777" spans="1:7" ht="24" customHeight="1" x14ac:dyDescent="0.2">
      <c r="A12777" s="287"/>
      <c r="C12777" s="107" t="s">
        <v>605</v>
      </c>
      <c r="D12777" s="97"/>
      <c r="E12777" s="98"/>
      <c r="G12777" s="289"/>
    </row>
    <row r="12778" spans="1:7" ht="24" customHeight="1" x14ac:dyDescent="0.2">
      <c r="A12778" s="224" t="str">
        <f t="shared" ref="A12778:A12785" si="3831">IFERROR(VLOOKUP(C12778,Tabla_Insumos,4,FALSE),"")</f>
        <v/>
      </c>
      <c r="B12778" s="222">
        <f t="shared" ref="B12778:B12785" si="3832">IFERROR(VLOOKUP(A12778,Tabla_Indices,5,FALSE),"")</f>
        <v>0</v>
      </c>
      <c r="C12778" s="223"/>
      <c r="D12778" s="224" t="str">
        <f t="shared" ref="D12778:D12785" si="3833">IFERROR(VLOOKUP(C12778,Tabla_Insumos,2,FALSE),"")</f>
        <v/>
      </c>
      <c r="E12778" s="225"/>
      <c r="F12778" s="228">
        <f t="shared" ref="F12778:F12785" si="3834">IFERROR(VLOOKUP(C12778,Tabla_Insumos,3,FALSE),0)</f>
        <v>0</v>
      </c>
      <c r="G12778" s="286">
        <f>ROUND(E12778*F12778,2)</f>
        <v>0</v>
      </c>
    </row>
    <row r="12779" spans="1:7" ht="24" customHeight="1" x14ac:dyDescent="0.2">
      <c r="A12779" s="224" t="str">
        <f t="shared" si="3831"/>
        <v/>
      </c>
      <c r="B12779" s="222">
        <f t="shared" si="3832"/>
        <v>0</v>
      </c>
      <c r="C12779" s="223"/>
      <c r="D12779" s="224" t="str">
        <f t="shared" si="3833"/>
        <v/>
      </c>
      <c r="E12779" s="225"/>
      <c r="F12779" s="228">
        <f t="shared" si="3834"/>
        <v>0</v>
      </c>
      <c r="G12779" s="286">
        <f>ROUND(E12779*F12779,2)</f>
        <v>0</v>
      </c>
    </row>
    <row r="12780" spans="1:7" ht="24" customHeight="1" x14ac:dyDescent="0.2">
      <c r="A12780" s="224" t="str">
        <f t="shared" si="3831"/>
        <v/>
      </c>
      <c r="B12780" s="222">
        <f t="shared" si="3832"/>
        <v>0</v>
      </c>
      <c r="C12780" s="223"/>
      <c r="D12780" s="224" t="str">
        <f t="shared" si="3833"/>
        <v/>
      </c>
      <c r="E12780" s="225"/>
      <c r="F12780" s="228">
        <f t="shared" si="3834"/>
        <v>0</v>
      </c>
      <c r="G12780" s="286">
        <f t="shared" ref="G12780:G12785" si="3835">ROUND(E12780*F12780,2)</f>
        <v>0</v>
      </c>
    </row>
    <row r="12781" spans="1:7" ht="24" customHeight="1" x14ac:dyDescent="0.2">
      <c r="A12781" s="224" t="str">
        <f t="shared" si="3831"/>
        <v/>
      </c>
      <c r="B12781" s="222">
        <f t="shared" si="3832"/>
        <v>0</v>
      </c>
      <c r="C12781" s="223"/>
      <c r="D12781" s="224" t="str">
        <f t="shared" si="3833"/>
        <v/>
      </c>
      <c r="E12781" s="225"/>
      <c r="F12781" s="228">
        <f t="shared" si="3834"/>
        <v>0</v>
      </c>
      <c r="G12781" s="286">
        <f t="shared" si="3835"/>
        <v>0</v>
      </c>
    </row>
    <row r="12782" spans="1:7" ht="24" customHeight="1" x14ac:dyDescent="0.2">
      <c r="A12782" s="224" t="str">
        <f t="shared" si="3831"/>
        <v/>
      </c>
      <c r="B12782" s="222">
        <f t="shared" si="3832"/>
        <v>0</v>
      </c>
      <c r="C12782" s="223"/>
      <c r="D12782" s="224" t="str">
        <f t="shared" si="3833"/>
        <v/>
      </c>
      <c r="E12782" s="225"/>
      <c r="F12782" s="226">
        <f t="shared" si="3834"/>
        <v>0</v>
      </c>
      <c r="G12782" s="286">
        <f t="shared" si="3835"/>
        <v>0</v>
      </c>
    </row>
    <row r="12783" spans="1:7" ht="24" customHeight="1" x14ac:dyDescent="0.2">
      <c r="A12783" s="224" t="str">
        <f t="shared" si="3831"/>
        <v/>
      </c>
      <c r="B12783" s="222">
        <f t="shared" si="3832"/>
        <v>0</v>
      </c>
      <c r="C12783" s="223"/>
      <c r="D12783" s="224" t="str">
        <f t="shared" si="3833"/>
        <v/>
      </c>
      <c r="E12783" s="225"/>
      <c r="F12783" s="226">
        <f t="shared" si="3834"/>
        <v>0</v>
      </c>
      <c r="G12783" s="286">
        <f t="shared" si="3835"/>
        <v>0</v>
      </c>
    </row>
    <row r="12784" spans="1:7" ht="24" customHeight="1" x14ac:dyDescent="0.2">
      <c r="A12784" s="224" t="str">
        <f t="shared" si="3831"/>
        <v/>
      </c>
      <c r="B12784" s="222">
        <f t="shared" si="3832"/>
        <v>0</v>
      </c>
      <c r="C12784" s="223"/>
      <c r="D12784" s="224" t="str">
        <f t="shared" si="3833"/>
        <v/>
      </c>
      <c r="E12784" s="225"/>
      <c r="F12784" s="226">
        <f t="shared" si="3834"/>
        <v>0</v>
      </c>
      <c r="G12784" s="286">
        <f t="shared" si="3835"/>
        <v>0</v>
      </c>
    </row>
    <row r="12785" spans="1:7" ht="24" customHeight="1" x14ac:dyDescent="0.2">
      <c r="A12785" s="224" t="str">
        <f t="shared" si="3831"/>
        <v/>
      </c>
      <c r="B12785" s="222">
        <f t="shared" si="3832"/>
        <v>0</v>
      </c>
      <c r="C12785" s="223"/>
      <c r="D12785" s="224" t="str">
        <f t="shared" si="3833"/>
        <v/>
      </c>
      <c r="E12785" s="225"/>
      <c r="F12785" s="226">
        <f t="shared" si="3834"/>
        <v>0</v>
      </c>
      <c r="G12785" s="286">
        <f t="shared" si="3835"/>
        <v>0</v>
      </c>
    </row>
    <row r="12786" spans="1:7" ht="24" customHeight="1" x14ac:dyDescent="0.2">
      <c r="A12786" s="287"/>
      <c r="D12786" s="97"/>
      <c r="E12786" s="98"/>
      <c r="F12786" s="273" t="s">
        <v>32</v>
      </c>
      <c r="G12786" s="288">
        <f>SUBTOTAL(9,G12778:G12785)</f>
        <v>0</v>
      </c>
    </row>
    <row r="12787" spans="1:7" ht="24" customHeight="1" x14ac:dyDescent="0.2">
      <c r="A12787" s="287"/>
      <c r="C12787" s="107" t="s">
        <v>606</v>
      </c>
      <c r="D12787" s="97"/>
      <c r="E12787" s="98"/>
      <c r="G12787" s="289"/>
    </row>
    <row r="12788" spans="1:7" ht="24" customHeight="1" x14ac:dyDescent="0.2">
      <c r="A12788" s="224" t="str">
        <f t="shared" ref="A12788:A12796" si="3836">IFERROR(VLOOKUP(C12788,Tabla_Insumos,4,FALSE),"")</f>
        <v/>
      </c>
      <c r="B12788" s="222" t="str">
        <f t="shared" ref="B12788:B12796" si="3837">IFERROR(VLOOKUP(C12788,Tabla_Insumos,5,FALSE),"")</f>
        <v/>
      </c>
      <c r="C12788" s="223"/>
      <c r="D12788" s="224" t="str">
        <f t="shared" ref="D12788:D12796" si="3838">IFERROR(VLOOKUP(C12788,Tabla_Insumos,2,FALSE),"")</f>
        <v/>
      </c>
      <c r="E12788" s="225"/>
      <c r="F12788" s="226">
        <f t="shared" ref="F12788:F12796" si="3839">IFERROR(VLOOKUP(C12788,Tabla_Insumos,3,FALSE),0)</f>
        <v>0</v>
      </c>
      <c r="G12788" s="286">
        <f t="shared" ref="G12788:G12796" si="3840">ROUND(E12788*F12788,2)</f>
        <v>0</v>
      </c>
    </row>
    <row r="12789" spans="1:7" ht="24" customHeight="1" x14ac:dyDescent="0.2">
      <c r="A12789" s="224" t="str">
        <f t="shared" si="3836"/>
        <v/>
      </c>
      <c r="B12789" s="222" t="str">
        <f t="shared" si="3837"/>
        <v/>
      </c>
      <c r="C12789" s="223"/>
      <c r="D12789" s="224" t="str">
        <f t="shared" si="3838"/>
        <v/>
      </c>
      <c r="E12789" s="225"/>
      <c r="F12789" s="226">
        <f t="shared" si="3839"/>
        <v>0</v>
      </c>
      <c r="G12789" s="286">
        <f t="shared" si="3840"/>
        <v>0</v>
      </c>
    </row>
    <row r="12790" spans="1:7" ht="24" customHeight="1" x14ac:dyDescent="0.2">
      <c r="A12790" s="224" t="str">
        <f t="shared" si="3836"/>
        <v/>
      </c>
      <c r="B12790" s="222" t="str">
        <f t="shared" si="3837"/>
        <v/>
      </c>
      <c r="C12790" s="223"/>
      <c r="D12790" s="224" t="str">
        <f t="shared" si="3838"/>
        <v/>
      </c>
      <c r="E12790" s="225"/>
      <c r="F12790" s="226">
        <f t="shared" si="3839"/>
        <v>0</v>
      </c>
      <c r="G12790" s="286">
        <f t="shared" si="3840"/>
        <v>0</v>
      </c>
    </row>
    <row r="12791" spans="1:7" ht="24" customHeight="1" x14ac:dyDescent="0.2">
      <c r="A12791" s="224" t="str">
        <f t="shared" si="3836"/>
        <v/>
      </c>
      <c r="B12791" s="222" t="str">
        <f t="shared" si="3837"/>
        <v/>
      </c>
      <c r="C12791" s="223"/>
      <c r="D12791" s="224" t="str">
        <f t="shared" si="3838"/>
        <v/>
      </c>
      <c r="E12791" s="225"/>
      <c r="F12791" s="226">
        <f t="shared" si="3839"/>
        <v>0</v>
      </c>
      <c r="G12791" s="286">
        <f t="shared" si="3840"/>
        <v>0</v>
      </c>
    </row>
    <row r="12792" spans="1:7" ht="24" customHeight="1" x14ac:dyDescent="0.2">
      <c r="A12792" s="224" t="str">
        <f t="shared" si="3836"/>
        <v/>
      </c>
      <c r="B12792" s="222" t="str">
        <f t="shared" si="3837"/>
        <v/>
      </c>
      <c r="C12792" s="223"/>
      <c r="D12792" s="224" t="str">
        <f t="shared" si="3838"/>
        <v/>
      </c>
      <c r="E12792" s="225"/>
      <c r="F12792" s="226">
        <f t="shared" si="3839"/>
        <v>0</v>
      </c>
      <c r="G12792" s="286">
        <f t="shared" si="3840"/>
        <v>0</v>
      </c>
    </row>
    <row r="12793" spans="1:7" ht="24" customHeight="1" x14ac:dyDescent="0.2">
      <c r="A12793" s="224" t="str">
        <f t="shared" si="3836"/>
        <v/>
      </c>
      <c r="B12793" s="222" t="str">
        <f t="shared" si="3837"/>
        <v/>
      </c>
      <c r="C12793" s="223"/>
      <c r="D12793" s="224" t="str">
        <f t="shared" si="3838"/>
        <v/>
      </c>
      <c r="E12793" s="225"/>
      <c r="F12793" s="226">
        <f t="shared" si="3839"/>
        <v>0</v>
      </c>
      <c r="G12793" s="286">
        <f t="shared" si="3840"/>
        <v>0</v>
      </c>
    </row>
    <row r="12794" spans="1:7" ht="24" customHeight="1" x14ac:dyDescent="0.2">
      <c r="A12794" s="224" t="str">
        <f t="shared" si="3836"/>
        <v/>
      </c>
      <c r="B12794" s="222" t="str">
        <f t="shared" si="3837"/>
        <v/>
      </c>
      <c r="C12794" s="223"/>
      <c r="D12794" s="224" t="str">
        <f t="shared" si="3838"/>
        <v/>
      </c>
      <c r="E12794" s="225"/>
      <c r="F12794" s="226">
        <f t="shared" si="3839"/>
        <v>0</v>
      </c>
      <c r="G12794" s="286">
        <f t="shared" si="3840"/>
        <v>0</v>
      </c>
    </row>
    <row r="12795" spans="1:7" ht="24" customHeight="1" x14ac:dyDescent="0.2">
      <c r="A12795" s="224" t="str">
        <f t="shared" si="3836"/>
        <v/>
      </c>
      <c r="B12795" s="222" t="str">
        <f t="shared" si="3837"/>
        <v/>
      </c>
      <c r="C12795" s="223"/>
      <c r="D12795" s="224" t="str">
        <f t="shared" si="3838"/>
        <v/>
      </c>
      <c r="E12795" s="225"/>
      <c r="F12795" s="226">
        <f t="shared" si="3839"/>
        <v>0</v>
      </c>
      <c r="G12795" s="286">
        <f t="shared" si="3840"/>
        <v>0</v>
      </c>
    </row>
    <row r="12796" spans="1:7" ht="24" customHeight="1" x14ac:dyDescent="0.2">
      <c r="A12796" s="224" t="str">
        <f t="shared" si="3836"/>
        <v/>
      </c>
      <c r="B12796" s="222" t="str">
        <f t="shared" si="3837"/>
        <v/>
      </c>
      <c r="C12796" s="223"/>
      <c r="D12796" s="224" t="str">
        <f t="shared" si="3838"/>
        <v/>
      </c>
      <c r="E12796" s="225"/>
      <c r="F12796" s="226">
        <f t="shared" si="3839"/>
        <v>0</v>
      </c>
      <c r="G12796" s="286">
        <f t="shared" si="3840"/>
        <v>0</v>
      </c>
    </row>
    <row r="12797" spans="1:7" ht="24" customHeight="1" x14ac:dyDescent="0.2">
      <c r="A12797" s="290"/>
      <c r="B12797" s="97"/>
      <c r="D12797" s="97"/>
      <c r="E12797" s="98"/>
      <c r="F12797" s="273" t="s">
        <v>33</v>
      </c>
      <c r="G12797" s="288">
        <f>SUBTOTAL(9,G12788:G12796)</f>
        <v>0</v>
      </c>
    </row>
    <row r="12798" spans="1:7" ht="24" customHeight="1" x14ac:dyDescent="0.2">
      <c r="A12798" s="291"/>
      <c r="B12798" s="97"/>
      <c r="D12798" s="97"/>
      <c r="E12798" s="98"/>
      <c r="G12798" s="289"/>
    </row>
    <row r="12799" spans="1:7" ht="24" customHeight="1" x14ac:dyDescent="0.2">
      <c r="A12799" s="292" t="str">
        <f>B12757</f>
        <v/>
      </c>
      <c r="B12799" s="293" t="str">
        <f>C12757</f>
        <v/>
      </c>
      <c r="C12799" s="104"/>
      <c r="D12799" s="104" t="s">
        <v>34</v>
      </c>
      <c r="E12799" s="105"/>
      <c r="F12799" s="295" t="s">
        <v>35</v>
      </c>
      <c r="G12799" s="294">
        <f>SUBTOTAL(9,G12762:G12798)</f>
        <v>0</v>
      </c>
    </row>
    <row r="12801" spans="1:7" ht="24" customHeight="1" x14ac:dyDescent="0.2">
      <c r="A12801" s="274" t="s">
        <v>37</v>
      </c>
      <c r="B12801" s="275"/>
      <c r="C12801" s="275"/>
      <c r="D12801" s="275"/>
      <c r="E12801" s="275"/>
      <c r="F12801" s="275"/>
      <c r="G12801" s="276"/>
    </row>
    <row r="12802" spans="1:7" ht="24" customHeight="1" x14ac:dyDescent="0.2">
      <c r="A12802" s="277" t="s">
        <v>602</v>
      </c>
      <c r="B12802" s="93" t="str">
        <f>Comitente</f>
        <v>DIRECCION PROVINCIAL DE ESPACIOS VERDES</v>
      </c>
      <c r="C12802" s="89"/>
      <c r="D12802" s="94"/>
      <c r="E12802" s="94"/>
      <c r="F12802" s="95"/>
      <c r="G12802" s="278"/>
    </row>
    <row r="12803" spans="1:7" ht="24" customHeight="1" x14ac:dyDescent="0.2">
      <c r="A12803" s="277" t="s">
        <v>603</v>
      </c>
      <c r="B12803" s="93">
        <f>Contratista</f>
        <v>0</v>
      </c>
      <c r="C12803" s="90"/>
      <c r="D12803" s="90"/>
      <c r="E12803" s="90"/>
      <c r="F12803" s="96"/>
      <c r="G12803" s="279"/>
    </row>
    <row r="12804" spans="1:7" ht="24" customHeight="1" x14ac:dyDescent="0.2">
      <c r="A12804" s="277" t="s">
        <v>24</v>
      </c>
      <c r="B12804" s="93" t="str">
        <f>Obra</f>
        <v>EXTRACCION DE MANGRULLO EXISTENTE, PROVISION DE NUEVO MANGRULLO Y REFUNCIONALIZACION DE JUEGOS DE NIÑOS EN PARQUE DE MAYO</v>
      </c>
      <c r="C12804" s="90"/>
      <c r="D12804" s="90"/>
      <c r="E12804" s="90"/>
      <c r="F12804" s="96" t="s">
        <v>38</v>
      </c>
      <c r="G12804" s="280">
        <f>Fecha_Base</f>
        <v>44865</v>
      </c>
    </row>
    <row r="12805" spans="1:7" ht="24" customHeight="1" x14ac:dyDescent="0.2">
      <c r="A12805" s="281" t="s">
        <v>601</v>
      </c>
      <c r="B12805" s="91" t="str">
        <f>Ubicación</f>
        <v>CAPITAL</v>
      </c>
      <c r="C12805" s="91"/>
      <c r="D12805" s="97"/>
      <c r="E12805" s="98"/>
      <c r="G12805" s="282"/>
    </row>
    <row r="12806" spans="1:7" ht="24" customHeight="1" x14ac:dyDescent="0.2">
      <c r="A12806" s="281" t="s">
        <v>39</v>
      </c>
      <c r="B12806" s="100" t="str">
        <f>IFERROR(VALUE(LEFT(B12807,FIND(".",B12807)-1)),"")</f>
        <v/>
      </c>
      <c r="C12806" s="92" t="str">
        <f>IFERROR(VLOOKUP(B12806,Tabla_CyP,2,FALSE),"")</f>
        <v/>
      </c>
      <c r="E12806" s="98"/>
      <c r="G12806" s="282"/>
    </row>
    <row r="12807" spans="1:7" ht="24" customHeight="1" x14ac:dyDescent="0.2">
      <c r="A12807" s="281" t="s">
        <v>25</v>
      </c>
      <c r="B12807" s="101" t="str">
        <f>IFERROR(VLOOKUP(COUNTIF($A$1:A12807,"ANALISIS DE PRECIOS"),Tabla_NumeroItem,2,FALSE),"")</f>
        <v/>
      </c>
      <c r="C12807" s="92" t="str">
        <f>IFERROR(VLOOKUP(B12807,Tabla_CyP,2,FALSE),"")</f>
        <v/>
      </c>
      <c r="D12807" s="97"/>
      <c r="E12807" s="98"/>
      <c r="F12807" s="96" t="s">
        <v>26</v>
      </c>
      <c r="G12807" s="283" t="str">
        <f>IFERROR(VLOOKUP(B12807,Tabla_CyP,4,FALSE),"")</f>
        <v/>
      </c>
    </row>
    <row r="12808" spans="1:7" ht="24" customHeight="1" x14ac:dyDescent="0.2">
      <c r="A12808" s="281"/>
      <c r="B12808" s="91"/>
      <c r="D12808" s="97"/>
      <c r="E12808" s="98"/>
      <c r="G12808" s="282"/>
    </row>
    <row r="12809" spans="1:7" ht="24" customHeight="1" x14ac:dyDescent="0.2">
      <c r="A12809" s="334" t="s">
        <v>507</v>
      </c>
      <c r="B12809" s="335"/>
      <c r="C12809" s="336" t="s">
        <v>0</v>
      </c>
      <c r="D12809" s="336" t="s">
        <v>27</v>
      </c>
      <c r="E12809" s="338" t="s">
        <v>28</v>
      </c>
      <c r="F12809" s="340" t="s">
        <v>29</v>
      </c>
      <c r="G12809" s="340" t="s">
        <v>30</v>
      </c>
    </row>
    <row r="12810" spans="1:7" ht="24" customHeight="1" x14ac:dyDescent="0.2">
      <c r="A12810" s="102" t="s">
        <v>508</v>
      </c>
      <c r="B12810" s="102" t="s">
        <v>509</v>
      </c>
      <c r="C12810" s="337"/>
      <c r="D12810" s="337"/>
      <c r="E12810" s="339"/>
      <c r="F12810" s="341"/>
      <c r="G12810" s="341"/>
    </row>
    <row r="12811" spans="1:7" ht="24" customHeight="1" x14ac:dyDescent="0.2">
      <c r="A12811" s="284"/>
      <c r="B12811" s="103"/>
      <c r="C12811" s="143" t="s">
        <v>604</v>
      </c>
      <c r="D12811" s="104"/>
      <c r="E12811" s="105"/>
      <c r="F12811" s="106"/>
      <c r="G12811" s="285"/>
    </row>
    <row r="12812" spans="1:7" ht="24" customHeight="1" x14ac:dyDescent="0.2">
      <c r="A12812" s="224" t="str">
        <f t="shared" ref="A12812:A12825" si="3841">IFERROR(VLOOKUP(C12812,Tabla_Insumos,4,FALSE),"")</f>
        <v/>
      </c>
      <c r="B12812" s="222" t="str">
        <f>IFERROR(VLOOKUP(C12812,Tabla_Insumos,5,FALSE),"")</f>
        <v/>
      </c>
      <c r="C12812" s="223"/>
      <c r="D12812" s="224" t="str">
        <f t="shared" ref="D12812:D12825" si="3842">IFERROR(VLOOKUP(C12812,Tabla_Insumos,2,FALSE),"")</f>
        <v/>
      </c>
      <c r="E12812" s="225"/>
      <c r="F12812" s="226">
        <f t="shared" ref="F12812:F12825" si="3843">IFERROR(VLOOKUP(C12812,Tabla_Insumos,3,FALSE),0)</f>
        <v>0</v>
      </c>
      <c r="G12812" s="286">
        <f>ROUND(E12812*F12812,2)</f>
        <v>0</v>
      </c>
    </row>
    <row r="12813" spans="1:7" ht="24" customHeight="1" x14ac:dyDescent="0.2">
      <c r="A12813" s="224" t="str">
        <f t="shared" si="3841"/>
        <v/>
      </c>
      <c r="B12813" s="222" t="str">
        <f t="shared" ref="B12813:B12825" si="3844">IFERROR(VLOOKUP(C12813,Tabla_Insumos,5,FALSE),"")</f>
        <v/>
      </c>
      <c r="C12813" s="223"/>
      <c r="D12813" s="224" t="str">
        <f t="shared" si="3842"/>
        <v/>
      </c>
      <c r="E12813" s="225"/>
      <c r="F12813" s="226">
        <f t="shared" si="3843"/>
        <v>0</v>
      </c>
      <c r="G12813" s="286">
        <f t="shared" ref="G12813:G12825" si="3845">ROUND(E12813*F12813,2)</f>
        <v>0</v>
      </c>
    </row>
    <row r="12814" spans="1:7" ht="24" customHeight="1" x14ac:dyDescent="0.2">
      <c r="A12814" s="224" t="str">
        <f t="shared" si="3841"/>
        <v/>
      </c>
      <c r="B12814" s="222" t="str">
        <f t="shared" si="3844"/>
        <v/>
      </c>
      <c r="C12814" s="223"/>
      <c r="D12814" s="224" t="str">
        <f t="shared" si="3842"/>
        <v/>
      </c>
      <c r="E12814" s="225"/>
      <c r="F12814" s="226">
        <f t="shared" si="3843"/>
        <v>0</v>
      </c>
      <c r="G12814" s="286">
        <f t="shared" si="3845"/>
        <v>0</v>
      </c>
    </row>
    <row r="12815" spans="1:7" ht="24" customHeight="1" x14ac:dyDescent="0.2">
      <c r="A12815" s="224" t="str">
        <f t="shared" si="3841"/>
        <v/>
      </c>
      <c r="B12815" s="222" t="str">
        <f t="shared" si="3844"/>
        <v/>
      </c>
      <c r="C12815" s="223"/>
      <c r="D12815" s="224" t="str">
        <f t="shared" si="3842"/>
        <v/>
      </c>
      <c r="E12815" s="225"/>
      <c r="F12815" s="226">
        <f t="shared" si="3843"/>
        <v>0</v>
      </c>
      <c r="G12815" s="286">
        <f t="shared" si="3845"/>
        <v>0</v>
      </c>
    </row>
    <row r="12816" spans="1:7" ht="24" customHeight="1" x14ac:dyDescent="0.2">
      <c r="A12816" s="224" t="str">
        <f t="shared" si="3841"/>
        <v/>
      </c>
      <c r="B12816" s="222" t="str">
        <f t="shared" si="3844"/>
        <v/>
      </c>
      <c r="C12816" s="223"/>
      <c r="D12816" s="224" t="str">
        <f t="shared" si="3842"/>
        <v/>
      </c>
      <c r="E12816" s="225"/>
      <c r="F12816" s="226">
        <f t="shared" si="3843"/>
        <v>0</v>
      </c>
      <c r="G12816" s="286">
        <f t="shared" si="3845"/>
        <v>0</v>
      </c>
    </row>
    <row r="12817" spans="1:7" ht="24" customHeight="1" x14ac:dyDescent="0.2">
      <c r="A12817" s="224" t="str">
        <f t="shared" si="3841"/>
        <v/>
      </c>
      <c r="B12817" s="222" t="str">
        <f t="shared" si="3844"/>
        <v/>
      </c>
      <c r="C12817" s="223"/>
      <c r="D12817" s="224" t="str">
        <f t="shared" si="3842"/>
        <v/>
      </c>
      <c r="E12817" s="225"/>
      <c r="F12817" s="226">
        <f t="shared" si="3843"/>
        <v>0</v>
      </c>
      <c r="G12817" s="286">
        <f t="shared" si="3845"/>
        <v>0</v>
      </c>
    </row>
    <row r="12818" spans="1:7" ht="24" customHeight="1" x14ac:dyDescent="0.2">
      <c r="A12818" s="224" t="str">
        <f t="shared" si="3841"/>
        <v/>
      </c>
      <c r="B12818" s="222" t="str">
        <f t="shared" si="3844"/>
        <v/>
      </c>
      <c r="C12818" s="223"/>
      <c r="D12818" s="224" t="str">
        <f t="shared" si="3842"/>
        <v/>
      </c>
      <c r="E12818" s="225"/>
      <c r="F12818" s="226">
        <f t="shared" si="3843"/>
        <v>0</v>
      </c>
      <c r="G12818" s="286">
        <f t="shared" si="3845"/>
        <v>0</v>
      </c>
    </row>
    <row r="12819" spans="1:7" ht="24" customHeight="1" x14ac:dyDescent="0.2">
      <c r="A12819" s="224" t="str">
        <f t="shared" si="3841"/>
        <v/>
      </c>
      <c r="B12819" s="222" t="str">
        <f t="shared" si="3844"/>
        <v/>
      </c>
      <c r="C12819" s="223"/>
      <c r="D12819" s="224" t="str">
        <f t="shared" si="3842"/>
        <v/>
      </c>
      <c r="E12819" s="225"/>
      <c r="F12819" s="226">
        <f t="shared" si="3843"/>
        <v>0</v>
      </c>
      <c r="G12819" s="286">
        <f t="shared" si="3845"/>
        <v>0</v>
      </c>
    </row>
    <row r="12820" spans="1:7" ht="24" customHeight="1" x14ac:dyDescent="0.2">
      <c r="A12820" s="224" t="str">
        <f t="shared" si="3841"/>
        <v/>
      </c>
      <c r="B12820" s="222" t="str">
        <f t="shared" si="3844"/>
        <v/>
      </c>
      <c r="C12820" s="223"/>
      <c r="D12820" s="224" t="str">
        <f t="shared" si="3842"/>
        <v/>
      </c>
      <c r="E12820" s="225"/>
      <c r="F12820" s="226">
        <f t="shared" si="3843"/>
        <v>0</v>
      </c>
      <c r="G12820" s="286">
        <f t="shared" si="3845"/>
        <v>0</v>
      </c>
    </row>
    <row r="12821" spans="1:7" ht="24" customHeight="1" x14ac:dyDescent="0.2">
      <c r="A12821" s="224" t="str">
        <f t="shared" si="3841"/>
        <v/>
      </c>
      <c r="B12821" s="222" t="str">
        <f t="shared" si="3844"/>
        <v/>
      </c>
      <c r="C12821" s="223"/>
      <c r="D12821" s="224" t="str">
        <f t="shared" si="3842"/>
        <v/>
      </c>
      <c r="E12821" s="225"/>
      <c r="F12821" s="226">
        <f t="shared" si="3843"/>
        <v>0</v>
      </c>
      <c r="G12821" s="286">
        <f t="shared" si="3845"/>
        <v>0</v>
      </c>
    </row>
    <row r="12822" spans="1:7" ht="24" customHeight="1" x14ac:dyDescent="0.2">
      <c r="A12822" s="224" t="str">
        <f t="shared" si="3841"/>
        <v/>
      </c>
      <c r="B12822" s="222" t="str">
        <f t="shared" si="3844"/>
        <v/>
      </c>
      <c r="C12822" s="223"/>
      <c r="D12822" s="224" t="str">
        <f t="shared" si="3842"/>
        <v/>
      </c>
      <c r="E12822" s="225"/>
      <c r="F12822" s="226">
        <f t="shared" si="3843"/>
        <v>0</v>
      </c>
      <c r="G12822" s="286">
        <f t="shared" si="3845"/>
        <v>0</v>
      </c>
    </row>
    <row r="12823" spans="1:7" ht="24" customHeight="1" x14ac:dyDescent="0.2">
      <c r="A12823" s="224" t="str">
        <f t="shared" si="3841"/>
        <v/>
      </c>
      <c r="B12823" s="222" t="str">
        <f t="shared" si="3844"/>
        <v/>
      </c>
      <c r="C12823" s="223"/>
      <c r="D12823" s="224" t="str">
        <f t="shared" si="3842"/>
        <v/>
      </c>
      <c r="E12823" s="225"/>
      <c r="F12823" s="226">
        <f t="shared" si="3843"/>
        <v>0</v>
      </c>
      <c r="G12823" s="286">
        <f t="shared" si="3845"/>
        <v>0</v>
      </c>
    </row>
    <row r="12824" spans="1:7" ht="24" customHeight="1" x14ac:dyDescent="0.2">
      <c r="A12824" s="224" t="str">
        <f t="shared" si="3841"/>
        <v/>
      </c>
      <c r="B12824" s="222" t="str">
        <f t="shared" si="3844"/>
        <v/>
      </c>
      <c r="C12824" s="223"/>
      <c r="D12824" s="224" t="str">
        <f t="shared" si="3842"/>
        <v/>
      </c>
      <c r="E12824" s="225"/>
      <c r="F12824" s="226">
        <f t="shared" si="3843"/>
        <v>0</v>
      </c>
      <c r="G12824" s="286">
        <f t="shared" si="3845"/>
        <v>0</v>
      </c>
    </row>
    <row r="12825" spans="1:7" ht="24" customHeight="1" x14ac:dyDescent="0.2">
      <c r="A12825" s="224" t="str">
        <f t="shared" si="3841"/>
        <v/>
      </c>
      <c r="B12825" s="222" t="str">
        <f t="shared" si="3844"/>
        <v/>
      </c>
      <c r="C12825" s="223"/>
      <c r="D12825" s="224" t="str">
        <f t="shared" si="3842"/>
        <v/>
      </c>
      <c r="E12825" s="225"/>
      <c r="F12825" s="227">
        <f t="shared" si="3843"/>
        <v>0</v>
      </c>
      <c r="G12825" s="286">
        <f t="shared" si="3845"/>
        <v>0</v>
      </c>
    </row>
    <row r="12826" spans="1:7" ht="24" customHeight="1" x14ac:dyDescent="0.2">
      <c r="A12826" s="287"/>
      <c r="D12826" s="97"/>
      <c r="E12826" s="98"/>
      <c r="F12826" s="273" t="s">
        <v>31</v>
      </c>
      <c r="G12826" s="288">
        <f>SUBTOTAL(9,G12812:G12825)</f>
        <v>0</v>
      </c>
    </row>
    <row r="12827" spans="1:7" ht="24" customHeight="1" x14ac:dyDescent="0.2">
      <c r="A12827" s="287"/>
      <c r="C12827" s="107" t="s">
        <v>605</v>
      </c>
      <c r="D12827" s="97"/>
      <c r="E12827" s="98"/>
      <c r="G12827" s="289"/>
    </row>
    <row r="12828" spans="1:7" ht="24" customHeight="1" x14ac:dyDescent="0.2">
      <c r="A12828" s="224" t="str">
        <f t="shared" ref="A12828:A12835" si="3846">IFERROR(VLOOKUP(C12828,Tabla_Insumos,4,FALSE),"")</f>
        <v/>
      </c>
      <c r="B12828" s="222">
        <f t="shared" ref="B12828:B12835" si="3847">IFERROR(VLOOKUP(A12828,Tabla_Indices,5,FALSE),"")</f>
        <v>0</v>
      </c>
      <c r="C12828" s="223"/>
      <c r="D12828" s="224" t="str">
        <f t="shared" ref="D12828:D12835" si="3848">IFERROR(VLOOKUP(C12828,Tabla_Insumos,2,FALSE),"")</f>
        <v/>
      </c>
      <c r="E12828" s="225"/>
      <c r="F12828" s="228">
        <f t="shared" ref="F12828:F12835" si="3849">IFERROR(VLOOKUP(C12828,Tabla_Insumos,3,FALSE),0)</f>
        <v>0</v>
      </c>
      <c r="G12828" s="286">
        <f>ROUND(E12828*F12828,2)</f>
        <v>0</v>
      </c>
    </row>
    <row r="12829" spans="1:7" ht="24" customHeight="1" x14ac:dyDescent="0.2">
      <c r="A12829" s="224" t="str">
        <f t="shared" si="3846"/>
        <v/>
      </c>
      <c r="B12829" s="222">
        <f t="shared" si="3847"/>
        <v>0</v>
      </c>
      <c r="C12829" s="223"/>
      <c r="D12829" s="224" t="str">
        <f t="shared" si="3848"/>
        <v/>
      </c>
      <c r="E12829" s="225"/>
      <c r="F12829" s="228">
        <f t="shared" si="3849"/>
        <v>0</v>
      </c>
      <c r="G12829" s="286">
        <f>ROUND(E12829*F12829,2)</f>
        <v>0</v>
      </c>
    </row>
    <row r="12830" spans="1:7" ht="24" customHeight="1" x14ac:dyDescent="0.2">
      <c r="A12830" s="224" t="str">
        <f t="shared" si="3846"/>
        <v/>
      </c>
      <c r="B12830" s="222">
        <f t="shared" si="3847"/>
        <v>0</v>
      </c>
      <c r="C12830" s="223"/>
      <c r="D12830" s="224" t="str">
        <f t="shared" si="3848"/>
        <v/>
      </c>
      <c r="E12830" s="225"/>
      <c r="F12830" s="228">
        <f t="shared" si="3849"/>
        <v>0</v>
      </c>
      <c r="G12830" s="286">
        <f t="shared" ref="G12830:G12835" si="3850">ROUND(E12830*F12830,2)</f>
        <v>0</v>
      </c>
    </row>
    <row r="12831" spans="1:7" ht="24" customHeight="1" x14ac:dyDescent="0.2">
      <c r="A12831" s="224" t="str">
        <f t="shared" si="3846"/>
        <v/>
      </c>
      <c r="B12831" s="222">
        <f t="shared" si="3847"/>
        <v>0</v>
      </c>
      <c r="C12831" s="223"/>
      <c r="D12831" s="224" t="str">
        <f t="shared" si="3848"/>
        <v/>
      </c>
      <c r="E12831" s="225"/>
      <c r="F12831" s="228">
        <f t="shared" si="3849"/>
        <v>0</v>
      </c>
      <c r="G12831" s="286">
        <f t="shared" si="3850"/>
        <v>0</v>
      </c>
    </row>
    <row r="12832" spans="1:7" ht="24" customHeight="1" x14ac:dyDescent="0.2">
      <c r="A12832" s="224" t="str">
        <f t="shared" si="3846"/>
        <v/>
      </c>
      <c r="B12832" s="222">
        <f t="shared" si="3847"/>
        <v>0</v>
      </c>
      <c r="C12832" s="223"/>
      <c r="D12832" s="224" t="str">
        <f t="shared" si="3848"/>
        <v/>
      </c>
      <c r="E12832" s="225"/>
      <c r="F12832" s="226">
        <f t="shared" si="3849"/>
        <v>0</v>
      </c>
      <c r="G12832" s="286">
        <f t="shared" si="3850"/>
        <v>0</v>
      </c>
    </row>
    <row r="12833" spans="1:7" ht="24" customHeight="1" x14ac:dyDescent="0.2">
      <c r="A12833" s="224" t="str">
        <f t="shared" si="3846"/>
        <v/>
      </c>
      <c r="B12833" s="222">
        <f t="shared" si="3847"/>
        <v>0</v>
      </c>
      <c r="C12833" s="223"/>
      <c r="D12833" s="224" t="str">
        <f t="shared" si="3848"/>
        <v/>
      </c>
      <c r="E12833" s="225"/>
      <c r="F12833" s="226">
        <f t="shared" si="3849"/>
        <v>0</v>
      </c>
      <c r="G12833" s="286">
        <f t="shared" si="3850"/>
        <v>0</v>
      </c>
    </row>
    <row r="12834" spans="1:7" ht="24" customHeight="1" x14ac:dyDescent="0.2">
      <c r="A12834" s="224" t="str">
        <f t="shared" si="3846"/>
        <v/>
      </c>
      <c r="B12834" s="222">
        <f t="shared" si="3847"/>
        <v>0</v>
      </c>
      <c r="C12834" s="223"/>
      <c r="D12834" s="224" t="str">
        <f t="shared" si="3848"/>
        <v/>
      </c>
      <c r="E12834" s="225"/>
      <c r="F12834" s="226">
        <f t="shared" si="3849"/>
        <v>0</v>
      </c>
      <c r="G12834" s="286">
        <f t="shared" si="3850"/>
        <v>0</v>
      </c>
    </row>
    <row r="12835" spans="1:7" ht="24" customHeight="1" x14ac:dyDescent="0.2">
      <c r="A12835" s="224" t="str">
        <f t="shared" si="3846"/>
        <v/>
      </c>
      <c r="B12835" s="222">
        <f t="shared" si="3847"/>
        <v>0</v>
      </c>
      <c r="C12835" s="223"/>
      <c r="D12835" s="224" t="str">
        <f t="shared" si="3848"/>
        <v/>
      </c>
      <c r="E12835" s="225"/>
      <c r="F12835" s="226">
        <f t="shared" si="3849"/>
        <v>0</v>
      </c>
      <c r="G12835" s="286">
        <f t="shared" si="3850"/>
        <v>0</v>
      </c>
    </row>
    <row r="12836" spans="1:7" ht="24" customHeight="1" x14ac:dyDescent="0.2">
      <c r="A12836" s="287"/>
      <c r="D12836" s="97"/>
      <c r="E12836" s="98"/>
      <c r="F12836" s="273" t="s">
        <v>32</v>
      </c>
      <c r="G12836" s="288">
        <f>SUBTOTAL(9,G12828:G12835)</f>
        <v>0</v>
      </c>
    </row>
    <row r="12837" spans="1:7" ht="24" customHeight="1" x14ac:dyDescent="0.2">
      <c r="A12837" s="287"/>
      <c r="C12837" s="107" t="s">
        <v>606</v>
      </c>
      <c r="D12837" s="97"/>
      <c r="E12837" s="98"/>
      <c r="G12837" s="289"/>
    </row>
    <row r="12838" spans="1:7" ht="24" customHeight="1" x14ac:dyDescent="0.2">
      <c r="A12838" s="224" t="str">
        <f t="shared" ref="A12838:A12846" si="3851">IFERROR(VLOOKUP(C12838,Tabla_Insumos,4,FALSE),"")</f>
        <v/>
      </c>
      <c r="B12838" s="222" t="str">
        <f t="shared" ref="B12838:B12846" si="3852">IFERROR(VLOOKUP(C12838,Tabla_Insumos,5,FALSE),"")</f>
        <v/>
      </c>
      <c r="C12838" s="223"/>
      <c r="D12838" s="224" t="str">
        <f t="shared" ref="D12838:D12846" si="3853">IFERROR(VLOOKUP(C12838,Tabla_Insumos,2,FALSE),"")</f>
        <v/>
      </c>
      <c r="E12838" s="225"/>
      <c r="F12838" s="226">
        <f t="shared" ref="F12838:F12846" si="3854">IFERROR(VLOOKUP(C12838,Tabla_Insumos,3,FALSE),0)</f>
        <v>0</v>
      </c>
      <c r="G12838" s="286">
        <f t="shared" ref="G12838:G12846" si="3855">ROUND(E12838*F12838,2)</f>
        <v>0</v>
      </c>
    </row>
    <row r="12839" spans="1:7" ht="24" customHeight="1" x14ac:dyDescent="0.2">
      <c r="A12839" s="224" t="str">
        <f t="shared" si="3851"/>
        <v/>
      </c>
      <c r="B12839" s="222" t="str">
        <f t="shared" si="3852"/>
        <v/>
      </c>
      <c r="C12839" s="223"/>
      <c r="D12839" s="224" t="str">
        <f t="shared" si="3853"/>
        <v/>
      </c>
      <c r="E12839" s="225"/>
      <c r="F12839" s="226">
        <f t="shared" si="3854"/>
        <v>0</v>
      </c>
      <c r="G12839" s="286">
        <f t="shared" si="3855"/>
        <v>0</v>
      </c>
    </row>
    <row r="12840" spans="1:7" ht="24" customHeight="1" x14ac:dyDescent="0.2">
      <c r="A12840" s="224" t="str">
        <f t="shared" si="3851"/>
        <v/>
      </c>
      <c r="B12840" s="222" t="str">
        <f t="shared" si="3852"/>
        <v/>
      </c>
      <c r="C12840" s="223"/>
      <c r="D12840" s="224" t="str">
        <f t="shared" si="3853"/>
        <v/>
      </c>
      <c r="E12840" s="225"/>
      <c r="F12840" s="226">
        <f t="shared" si="3854"/>
        <v>0</v>
      </c>
      <c r="G12840" s="286">
        <f t="shared" si="3855"/>
        <v>0</v>
      </c>
    </row>
    <row r="12841" spans="1:7" ht="24" customHeight="1" x14ac:dyDescent="0.2">
      <c r="A12841" s="224" t="str">
        <f t="shared" si="3851"/>
        <v/>
      </c>
      <c r="B12841" s="222" t="str">
        <f t="shared" si="3852"/>
        <v/>
      </c>
      <c r="C12841" s="223"/>
      <c r="D12841" s="224" t="str">
        <f t="shared" si="3853"/>
        <v/>
      </c>
      <c r="E12841" s="225"/>
      <c r="F12841" s="226">
        <f t="shared" si="3854"/>
        <v>0</v>
      </c>
      <c r="G12841" s="286">
        <f t="shared" si="3855"/>
        <v>0</v>
      </c>
    </row>
    <row r="12842" spans="1:7" ht="24" customHeight="1" x14ac:dyDescent="0.2">
      <c r="A12842" s="224" t="str">
        <f t="shared" si="3851"/>
        <v/>
      </c>
      <c r="B12842" s="222" t="str">
        <f t="shared" si="3852"/>
        <v/>
      </c>
      <c r="C12842" s="223"/>
      <c r="D12842" s="224" t="str">
        <f t="shared" si="3853"/>
        <v/>
      </c>
      <c r="E12842" s="225"/>
      <c r="F12842" s="226">
        <f t="shared" si="3854"/>
        <v>0</v>
      </c>
      <c r="G12842" s="286">
        <f t="shared" si="3855"/>
        <v>0</v>
      </c>
    </row>
    <row r="12843" spans="1:7" ht="24" customHeight="1" x14ac:dyDescent="0.2">
      <c r="A12843" s="224" t="str">
        <f t="shared" si="3851"/>
        <v/>
      </c>
      <c r="B12843" s="222" t="str">
        <f t="shared" si="3852"/>
        <v/>
      </c>
      <c r="C12843" s="223"/>
      <c r="D12843" s="224" t="str">
        <f t="shared" si="3853"/>
        <v/>
      </c>
      <c r="E12843" s="225"/>
      <c r="F12843" s="226">
        <f t="shared" si="3854"/>
        <v>0</v>
      </c>
      <c r="G12843" s="286">
        <f t="shared" si="3855"/>
        <v>0</v>
      </c>
    </row>
    <row r="12844" spans="1:7" ht="24" customHeight="1" x14ac:dyDescent="0.2">
      <c r="A12844" s="224" t="str">
        <f t="shared" si="3851"/>
        <v/>
      </c>
      <c r="B12844" s="222" t="str">
        <f t="shared" si="3852"/>
        <v/>
      </c>
      <c r="C12844" s="223"/>
      <c r="D12844" s="224" t="str">
        <f t="shared" si="3853"/>
        <v/>
      </c>
      <c r="E12844" s="225"/>
      <c r="F12844" s="226">
        <f t="shared" si="3854"/>
        <v>0</v>
      </c>
      <c r="G12844" s="286">
        <f t="shared" si="3855"/>
        <v>0</v>
      </c>
    </row>
    <row r="12845" spans="1:7" ht="24" customHeight="1" x14ac:dyDescent="0.2">
      <c r="A12845" s="224" t="str">
        <f t="shared" si="3851"/>
        <v/>
      </c>
      <c r="B12845" s="222" t="str">
        <f t="shared" si="3852"/>
        <v/>
      </c>
      <c r="C12845" s="223"/>
      <c r="D12845" s="224" t="str">
        <f t="shared" si="3853"/>
        <v/>
      </c>
      <c r="E12845" s="225"/>
      <c r="F12845" s="226">
        <f t="shared" si="3854"/>
        <v>0</v>
      </c>
      <c r="G12845" s="286">
        <f t="shared" si="3855"/>
        <v>0</v>
      </c>
    </row>
    <row r="12846" spans="1:7" ht="24" customHeight="1" x14ac:dyDescent="0.2">
      <c r="A12846" s="224" t="str">
        <f t="shared" si="3851"/>
        <v/>
      </c>
      <c r="B12846" s="222" t="str">
        <f t="shared" si="3852"/>
        <v/>
      </c>
      <c r="C12846" s="223"/>
      <c r="D12846" s="224" t="str">
        <f t="shared" si="3853"/>
        <v/>
      </c>
      <c r="E12846" s="225"/>
      <c r="F12846" s="226">
        <f t="shared" si="3854"/>
        <v>0</v>
      </c>
      <c r="G12846" s="286">
        <f t="shared" si="3855"/>
        <v>0</v>
      </c>
    </row>
    <row r="12847" spans="1:7" ht="24" customHeight="1" x14ac:dyDescent="0.2">
      <c r="A12847" s="290"/>
      <c r="B12847" s="97"/>
      <c r="D12847" s="97"/>
      <c r="E12847" s="98"/>
      <c r="F12847" s="273" t="s">
        <v>33</v>
      </c>
      <c r="G12847" s="288">
        <f>SUBTOTAL(9,G12838:G12846)</f>
        <v>0</v>
      </c>
    </row>
    <row r="12848" spans="1:7" ht="24" customHeight="1" x14ac:dyDescent="0.2">
      <c r="A12848" s="291"/>
      <c r="B12848" s="97"/>
      <c r="D12848" s="97"/>
      <c r="E12848" s="98"/>
      <c r="G12848" s="289"/>
    </row>
    <row r="12849" spans="1:7" ht="24" customHeight="1" x14ac:dyDescent="0.2">
      <c r="A12849" s="292" t="str">
        <f>B12807</f>
        <v/>
      </c>
      <c r="B12849" s="293" t="str">
        <f>C12807</f>
        <v/>
      </c>
      <c r="C12849" s="104"/>
      <c r="D12849" s="104" t="s">
        <v>34</v>
      </c>
      <c r="E12849" s="105"/>
      <c r="F12849" s="295" t="s">
        <v>35</v>
      </c>
      <c r="G12849" s="294">
        <f>SUBTOTAL(9,G12812:G12848)</f>
        <v>0</v>
      </c>
    </row>
    <row r="12851" spans="1:7" ht="24" customHeight="1" x14ac:dyDescent="0.2">
      <c r="A12851" s="274" t="s">
        <v>37</v>
      </c>
      <c r="B12851" s="275"/>
      <c r="C12851" s="275"/>
      <c r="D12851" s="275"/>
      <c r="E12851" s="275"/>
      <c r="F12851" s="275"/>
      <c r="G12851" s="276"/>
    </row>
    <row r="12852" spans="1:7" ht="24" customHeight="1" x14ac:dyDescent="0.2">
      <c r="A12852" s="277" t="s">
        <v>602</v>
      </c>
      <c r="B12852" s="93" t="str">
        <f>Comitente</f>
        <v>DIRECCION PROVINCIAL DE ESPACIOS VERDES</v>
      </c>
      <c r="C12852" s="89"/>
      <c r="D12852" s="94"/>
      <c r="E12852" s="94"/>
      <c r="F12852" s="95"/>
      <c r="G12852" s="278"/>
    </row>
    <row r="12853" spans="1:7" ht="24" customHeight="1" x14ac:dyDescent="0.2">
      <c r="A12853" s="277" t="s">
        <v>603</v>
      </c>
      <c r="B12853" s="93">
        <f>Contratista</f>
        <v>0</v>
      </c>
      <c r="C12853" s="90"/>
      <c r="D12853" s="90"/>
      <c r="E12853" s="90"/>
      <c r="F12853" s="96"/>
      <c r="G12853" s="279"/>
    </row>
    <row r="12854" spans="1:7" ht="24" customHeight="1" x14ac:dyDescent="0.2">
      <c r="A12854" s="277" t="s">
        <v>24</v>
      </c>
      <c r="B12854" s="93" t="str">
        <f>Obra</f>
        <v>EXTRACCION DE MANGRULLO EXISTENTE, PROVISION DE NUEVO MANGRULLO Y REFUNCIONALIZACION DE JUEGOS DE NIÑOS EN PARQUE DE MAYO</v>
      </c>
      <c r="C12854" s="90"/>
      <c r="D12854" s="90"/>
      <c r="E12854" s="90"/>
      <c r="F12854" s="96" t="s">
        <v>38</v>
      </c>
      <c r="G12854" s="280">
        <f>Fecha_Base</f>
        <v>44865</v>
      </c>
    </row>
    <row r="12855" spans="1:7" ht="24" customHeight="1" x14ac:dyDescent="0.2">
      <c r="A12855" s="281" t="s">
        <v>601</v>
      </c>
      <c r="B12855" s="91" t="str">
        <f>Ubicación</f>
        <v>CAPITAL</v>
      </c>
      <c r="C12855" s="91"/>
      <c r="D12855" s="97"/>
      <c r="E12855" s="98"/>
      <c r="G12855" s="282"/>
    </row>
    <row r="12856" spans="1:7" ht="24" customHeight="1" x14ac:dyDescent="0.2">
      <c r="A12856" s="281" t="s">
        <v>39</v>
      </c>
      <c r="B12856" s="100" t="str">
        <f>IFERROR(VALUE(LEFT(B12857,FIND(".",B12857)-1)),"")</f>
        <v/>
      </c>
      <c r="C12856" s="92" t="str">
        <f>IFERROR(VLOOKUP(B12856,Tabla_CyP,2,FALSE),"")</f>
        <v/>
      </c>
      <c r="E12856" s="98"/>
      <c r="G12856" s="282"/>
    </row>
    <row r="12857" spans="1:7" ht="24" customHeight="1" x14ac:dyDescent="0.2">
      <c r="A12857" s="281" t="s">
        <v>25</v>
      </c>
      <c r="B12857" s="101" t="str">
        <f>IFERROR(VLOOKUP(COUNTIF($A$1:A12857,"ANALISIS DE PRECIOS"),Tabla_NumeroItem,2,FALSE),"")</f>
        <v/>
      </c>
      <c r="C12857" s="92" t="str">
        <f>IFERROR(VLOOKUP(B12857,Tabla_CyP,2,FALSE),"")</f>
        <v/>
      </c>
      <c r="D12857" s="97"/>
      <c r="E12857" s="98"/>
      <c r="F12857" s="96" t="s">
        <v>26</v>
      </c>
      <c r="G12857" s="283" t="str">
        <f>IFERROR(VLOOKUP(B12857,Tabla_CyP,4,FALSE),"")</f>
        <v/>
      </c>
    </row>
    <row r="12858" spans="1:7" ht="24" customHeight="1" x14ac:dyDescent="0.2">
      <c r="A12858" s="281"/>
      <c r="B12858" s="91"/>
      <c r="D12858" s="97"/>
      <c r="E12858" s="98"/>
      <c r="G12858" s="282"/>
    </row>
    <row r="12859" spans="1:7" ht="24" customHeight="1" x14ac:dyDescent="0.2">
      <c r="A12859" s="334" t="s">
        <v>507</v>
      </c>
      <c r="B12859" s="335"/>
      <c r="C12859" s="336" t="s">
        <v>0</v>
      </c>
      <c r="D12859" s="336" t="s">
        <v>27</v>
      </c>
      <c r="E12859" s="338" t="s">
        <v>28</v>
      </c>
      <c r="F12859" s="340" t="s">
        <v>29</v>
      </c>
      <c r="G12859" s="340" t="s">
        <v>30</v>
      </c>
    </row>
    <row r="12860" spans="1:7" ht="24" customHeight="1" x14ac:dyDescent="0.2">
      <c r="A12860" s="102" t="s">
        <v>508</v>
      </c>
      <c r="B12860" s="102" t="s">
        <v>509</v>
      </c>
      <c r="C12860" s="337"/>
      <c r="D12860" s="337"/>
      <c r="E12860" s="339"/>
      <c r="F12860" s="341"/>
      <c r="G12860" s="341"/>
    </row>
    <row r="12861" spans="1:7" ht="24" customHeight="1" x14ac:dyDescent="0.2">
      <c r="A12861" s="284"/>
      <c r="B12861" s="103"/>
      <c r="C12861" s="143" t="s">
        <v>604</v>
      </c>
      <c r="D12861" s="104"/>
      <c r="E12861" s="105"/>
      <c r="F12861" s="106"/>
      <c r="G12861" s="285"/>
    </row>
    <row r="12862" spans="1:7" ht="24" customHeight="1" x14ac:dyDescent="0.2">
      <c r="A12862" s="224" t="str">
        <f t="shared" ref="A12862:A12875" si="3856">IFERROR(VLOOKUP(C12862,Tabla_Insumos,4,FALSE),"")</f>
        <v/>
      </c>
      <c r="B12862" s="222" t="str">
        <f>IFERROR(VLOOKUP(C12862,Tabla_Insumos,5,FALSE),"")</f>
        <v/>
      </c>
      <c r="C12862" s="223"/>
      <c r="D12862" s="224" t="str">
        <f t="shared" ref="D12862:D12875" si="3857">IFERROR(VLOOKUP(C12862,Tabla_Insumos,2,FALSE),"")</f>
        <v/>
      </c>
      <c r="E12862" s="225"/>
      <c r="F12862" s="226">
        <f t="shared" ref="F12862:F12875" si="3858">IFERROR(VLOOKUP(C12862,Tabla_Insumos,3,FALSE),0)</f>
        <v>0</v>
      </c>
      <c r="G12862" s="286">
        <f>ROUND(E12862*F12862,2)</f>
        <v>0</v>
      </c>
    </row>
    <row r="12863" spans="1:7" ht="24" customHeight="1" x14ac:dyDescent="0.2">
      <c r="A12863" s="224" t="str">
        <f t="shared" si="3856"/>
        <v/>
      </c>
      <c r="B12863" s="222" t="str">
        <f t="shared" ref="B12863:B12875" si="3859">IFERROR(VLOOKUP(C12863,Tabla_Insumos,5,FALSE),"")</f>
        <v/>
      </c>
      <c r="C12863" s="223"/>
      <c r="D12863" s="224" t="str">
        <f t="shared" si="3857"/>
        <v/>
      </c>
      <c r="E12863" s="225"/>
      <c r="F12863" s="226">
        <f t="shared" si="3858"/>
        <v>0</v>
      </c>
      <c r="G12863" s="286">
        <f t="shared" ref="G12863:G12875" si="3860">ROUND(E12863*F12863,2)</f>
        <v>0</v>
      </c>
    </row>
    <row r="12864" spans="1:7" ht="24" customHeight="1" x14ac:dyDescent="0.2">
      <c r="A12864" s="224" t="str">
        <f t="shared" si="3856"/>
        <v/>
      </c>
      <c r="B12864" s="222" t="str">
        <f t="shared" si="3859"/>
        <v/>
      </c>
      <c r="C12864" s="223"/>
      <c r="D12864" s="224" t="str">
        <f t="shared" si="3857"/>
        <v/>
      </c>
      <c r="E12864" s="225"/>
      <c r="F12864" s="226">
        <f t="shared" si="3858"/>
        <v>0</v>
      </c>
      <c r="G12864" s="286">
        <f t="shared" si="3860"/>
        <v>0</v>
      </c>
    </row>
    <row r="12865" spans="1:7" ht="24" customHeight="1" x14ac:dyDescent="0.2">
      <c r="A12865" s="224" t="str">
        <f t="shared" si="3856"/>
        <v/>
      </c>
      <c r="B12865" s="222" t="str">
        <f t="shared" si="3859"/>
        <v/>
      </c>
      <c r="C12865" s="223"/>
      <c r="D12865" s="224" t="str">
        <f t="shared" si="3857"/>
        <v/>
      </c>
      <c r="E12865" s="225"/>
      <c r="F12865" s="226">
        <f t="shared" si="3858"/>
        <v>0</v>
      </c>
      <c r="G12865" s="286">
        <f t="shared" si="3860"/>
        <v>0</v>
      </c>
    </row>
    <row r="12866" spans="1:7" ht="24" customHeight="1" x14ac:dyDescent="0.2">
      <c r="A12866" s="224" t="str">
        <f t="shared" si="3856"/>
        <v/>
      </c>
      <c r="B12866" s="222" t="str">
        <f t="shared" si="3859"/>
        <v/>
      </c>
      <c r="C12866" s="223"/>
      <c r="D12866" s="224" t="str">
        <f t="shared" si="3857"/>
        <v/>
      </c>
      <c r="E12866" s="225"/>
      <c r="F12866" s="226">
        <f t="shared" si="3858"/>
        <v>0</v>
      </c>
      <c r="G12866" s="286">
        <f t="shared" si="3860"/>
        <v>0</v>
      </c>
    </row>
    <row r="12867" spans="1:7" ht="24" customHeight="1" x14ac:dyDescent="0.2">
      <c r="A12867" s="224" t="str">
        <f t="shared" si="3856"/>
        <v/>
      </c>
      <c r="B12867" s="222" t="str">
        <f t="shared" si="3859"/>
        <v/>
      </c>
      <c r="C12867" s="223"/>
      <c r="D12867" s="224" t="str">
        <f t="shared" si="3857"/>
        <v/>
      </c>
      <c r="E12867" s="225"/>
      <c r="F12867" s="226">
        <f t="shared" si="3858"/>
        <v>0</v>
      </c>
      <c r="G12867" s="286">
        <f t="shared" si="3860"/>
        <v>0</v>
      </c>
    </row>
    <row r="12868" spans="1:7" ht="24" customHeight="1" x14ac:dyDescent="0.2">
      <c r="A12868" s="224" t="str">
        <f t="shared" si="3856"/>
        <v/>
      </c>
      <c r="B12868" s="222" t="str">
        <f t="shared" si="3859"/>
        <v/>
      </c>
      <c r="C12868" s="223"/>
      <c r="D12868" s="224" t="str">
        <f t="shared" si="3857"/>
        <v/>
      </c>
      <c r="E12868" s="225"/>
      <c r="F12868" s="226">
        <f t="shared" si="3858"/>
        <v>0</v>
      </c>
      <c r="G12868" s="286">
        <f t="shared" si="3860"/>
        <v>0</v>
      </c>
    </row>
    <row r="12869" spans="1:7" ht="24" customHeight="1" x14ac:dyDescent="0.2">
      <c r="A12869" s="224" t="str">
        <f t="shared" si="3856"/>
        <v/>
      </c>
      <c r="B12869" s="222" t="str">
        <f t="shared" si="3859"/>
        <v/>
      </c>
      <c r="C12869" s="223"/>
      <c r="D12869" s="224" t="str">
        <f t="shared" si="3857"/>
        <v/>
      </c>
      <c r="E12869" s="225"/>
      <c r="F12869" s="226">
        <f t="shared" si="3858"/>
        <v>0</v>
      </c>
      <c r="G12869" s="286">
        <f t="shared" si="3860"/>
        <v>0</v>
      </c>
    </row>
    <row r="12870" spans="1:7" ht="24" customHeight="1" x14ac:dyDescent="0.2">
      <c r="A12870" s="224" t="str">
        <f t="shared" si="3856"/>
        <v/>
      </c>
      <c r="B12870" s="222" t="str">
        <f t="shared" si="3859"/>
        <v/>
      </c>
      <c r="C12870" s="223"/>
      <c r="D12870" s="224" t="str">
        <f t="shared" si="3857"/>
        <v/>
      </c>
      <c r="E12870" s="225"/>
      <c r="F12870" s="226">
        <f t="shared" si="3858"/>
        <v>0</v>
      </c>
      <c r="G12870" s="286">
        <f t="shared" si="3860"/>
        <v>0</v>
      </c>
    </row>
    <row r="12871" spans="1:7" ht="24" customHeight="1" x14ac:dyDescent="0.2">
      <c r="A12871" s="224" t="str">
        <f t="shared" si="3856"/>
        <v/>
      </c>
      <c r="B12871" s="222" t="str">
        <f t="shared" si="3859"/>
        <v/>
      </c>
      <c r="C12871" s="223"/>
      <c r="D12871" s="224" t="str">
        <f t="shared" si="3857"/>
        <v/>
      </c>
      <c r="E12871" s="225"/>
      <c r="F12871" s="226">
        <f t="shared" si="3858"/>
        <v>0</v>
      </c>
      <c r="G12871" s="286">
        <f t="shared" si="3860"/>
        <v>0</v>
      </c>
    </row>
    <row r="12872" spans="1:7" ht="24" customHeight="1" x14ac:dyDescent="0.2">
      <c r="A12872" s="224" t="str">
        <f t="shared" si="3856"/>
        <v/>
      </c>
      <c r="B12872" s="222" t="str">
        <f t="shared" si="3859"/>
        <v/>
      </c>
      <c r="C12872" s="223"/>
      <c r="D12872" s="224" t="str">
        <f t="shared" si="3857"/>
        <v/>
      </c>
      <c r="E12872" s="225"/>
      <c r="F12872" s="226">
        <f t="shared" si="3858"/>
        <v>0</v>
      </c>
      <c r="G12872" s="286">
        <f t="shared" si="3860"/>
        <v>0</v>
      </c>
    </row>
    <row r="12873" spans="1:7" ht="24" customHeight="1" x14ac:dyDescent="0.2">
      <c r="A12873" s="224" t="str">
        <f t="shared" si="3856"/>
        <v/>
      </c>
      <c r="B12873" s="222" t="str">
        <f t="shared" si="3859"/>
        <v/>
      </c>
      <c r="C12873" s="223"/>
      <c r="D12873" s="224" t="str">
        <f t="shared" si="3857"/>
        <v/>
      </c>
      <c r="E12873" s="225"/>
      <c r="F12873" s="226">
        <f t="shared" si="3858"/>
        <v>0</v>
      </c>
      <c r="G12873" s="286">
        <f t="shared" si="3860"/>
        <v>0</v>
      </c>
    </row>
    <row r="12874" spans="1:7" ht="24" customHeight="1" x14ac:dyDescent="0.2">
      <c r="A12874" s="224" t="str">
        <f t="shared" si="3856"/>
        <v/>
      </c>
      <c r="B12874" s="222" t="str">
        <f t="shared" si="3859"/>
        <v/>
      </c>
      <c r="C12874" s="223"/>
      <c r="D12874" s="224" t="str">
        <f t="shared" si="3857"/>
        <v/>
      </c>
      <c r="E12874" s="225"/>
      <c r="F12874" s="226">
        <f t="shared" si="3858"/>
        <v>0</v>
      </c>
      <c r="G12874" s="286">
        <f t="shared" si="3860"/>
        <v>0</v>
      </c>
    </row>
    <row r="12875" spans="1:7" ht="24" customHeight="1" x14ac:dyDescent="0.2">
      <c r="A12875" s="224" t="str">
        <f t="shared" si="3856"/>
        <v/>
      </c>
      <c r="B12875" s="222" t="str">
        <f t="shared" si="3859"/>
        <v/>
      </c>
      <c r="C12875" s="223"/>
      <c r="D12875" s="224" t="str">
        <f t="shared" si="3857"/>
        <v/>
      </c>
      <c r="E12875" s="225"/>
      <c r="F12875" s="227">
        <f t="shared" si="3858"/>
        <v>0</v>
      </c>
      <c r="G12875" s="286">
        <f t="shared" si="3860"/>
        <v>0</v>
      </c>
    </row>
    <row r="12876" spans="1:7" ht="24" customHeight="1" x14ac:dyDescent="0.2">
      <c r="A12876" s="287"/>
      <c r="D12876" s="97"/>
      <c r="E12876" s="98"/>
      <c r="F12876" s="273" t="s">
        <v>31</v>
      </c>
      <c r="G12876" s="288">
        <f>SUBTOTAL(9,G12862:G12875)</f>
        <v>0</v>
      </c>
    </row>
    <row r="12877" spans="1:7" ht="24" customHeight="1" x14ac:dyDescent="0.2">
      <c r="A12877" s="287"/>
      <c r="C12877" s="107" t="s">
        <v>605</v>
      </c>
      <c r="D12877" s="97"/>
      <c r="E12877" s="98"/>
      <c r="G12877" s="289"/>
    </row>
    <row r="12878" spans="1:7" ht="24" customHeight="1" x14ac:dyDescent="0.2">
      <c r="A12878" s="224" t="str">
        <f t="shared" ref="A12878:A12885" si="3861">IFERROR(VLOOKUP(C12878,Tabla_Insumos,4,FALSE),"")</f>
        <v/>
      </c>
      <c r="B12878" s="222">
        <f t="shared" ref="B12878:B12885" si="3862">IFERROR(VLOOKUP(A12878,Tabla_Indices,5,FALSE),"")</f>
        <v>0</v>
      </c>
      <c r="C12878" s="223"/>
      <c r="D12878" s="224" t="str">
        <f t="shared" ref="D12878:D12885" si="3863">IFERROR(VLOOKUP(C12878,Tabla_Insumos,2,FALSE),"")</f>
        <v/>
      </c>
      <c r="E12878" s="225"/>
      <c r="F12878" s="228">
        <f t="shared" ref="F12878:F12885" si="3864">IFERROR(VLOOKUP(C12878,Tabla_Insumos,3,FALSE),0)</f>
        <v>0</v>
      </c>
      <c r="G12878" s="286">
        <f>ROUND(E12878*F12878,2)</f>
        <v>0</v>
      </c>
    </row>
    <row r="12879" spans="1:7" ht="24" customHeight="1" x14ac:dyDescent="0.2">
      <c r="A12879" s="224" t="str">
        <f t="shared" si="3861"/>
        <v/>
      </c>
      <c r="B12879" s="222">
        <f t="shared" si="3862"/>
        <v>0</v>
      </c>
      <c r="C12879" s="223"/>
      <c r="D12879" s="224" t="str">
        <f t="shared" si="3863"/>
        <v/>
      </c>
      <c r="E12879" s="225"/>
      <c r="F12879" s="228">
        <f t="shared" si="3864"/>
        <v>0</v>
      </c>
      <c r="G12879" s="286">
        <f>ROUND(E12879*F12879,2)</f>
        <v>0</v>
      </c>
    </row>
    <row r="12880" spans="1:7" ht="24" customHeight="1" x14ac:dyDescent="0.2">
      <c r="A12880" s="224" t="str">
        <f t="shared" si="3861"/>
        <v/>
      </c>
      <c r="B12880" s="222">
        <f t="shared" si="3862"/>
        <v>0</v>
      </c>
      <c r="C12880" s="223"/>
      <c r="D12880" s="224" t="str">
        <f t="shared" si="3863"/>
        <v/>
      </c>
      <c r="E12880" s="225"/>
      <c r="F12880" s="228">
        <f t="shared" si="3864"/>
        <v>0</v>
      </c>
      <c r="G12880" s="286">
        <f t="shared" ref="G12880:G12885" si="3865">ROUND(E12880*F12880,2)</f>
        <v>0</v>
      </c>
    </row>
    <row r="12881" spans="1:7" ht="24" customHeight="1" x14ac:dyDescent="0.2">
      <c r="A12881" s="224" t="str">
        <f t="shared" si="3861"/>
        <v/>
      </c>
      <c r="B12881" s="222">
        <f t="shared" si="3862"/>
        <v>0</v>
      </c>
      <c r="C12881" s="223"/>
      <c r="D12881" s="224" t="str">
        <f t="shared" si="3863"/>
        <v/>
      </c>
      <c r="E12881" s="225"/>
      <c r="F12881" s="228">
        <f t="shared" si="3864"/>
        <v>0</v>
      </c>
      <c r="G12881" s="286">
        <f t="shared" si="3865"/>
        <v>0</v>
      </c>
    </row>
    <row r="12882" spans="1:7" ht="24" customHeight="1" x14ac:dyDescent="0.2">
      <c r="A12882" s="224" t="str">
        <f t="shared" si="3861"/>
        <v/>
      </c>
      <c r="B12882" s="222">
        <f t="shared" si="3862"/>
        <v>0</v>
      </c>
      <c r="C12882" s="223"/>
      <c r="D12882" s="224" t="str">
        <f t="shared" si="3863"/>
        <v/>
      </c>
      <c r="E12882" s="225"/>
      <c r="F12882" s="226">
        <f t="shared" si="3864"/>
        <v>0</v>
      </c>
      <c r="G12882" s="286">
        <f t="shared" si="3865"/>
        <v>0</v>
      </c>
    </row>
    <row r="12883" spans="1:7" ht="24" customHeight="1" x14ac:dyDescent="0.2">
      <c r="A12883" s="224" t="str">
        <f t="shared" si="3861"/>
        <v/>
      </c>
      <c r="B12883" s="222">
        <f t="shared" si="3862"/>
        <v>0</v>
      </c>
      <c r="C12883" s="223"/>
      <c r="D12883" s="224" t="str">
        <f t="shared" si="3863"/>
        <v/>
      </c>
      <c r="E12883" s="225"/>
      <c r="F12883" s="226">
        <f t="shared" si="3864"/>
        <v>0</v>
      </c>
      <c r="G12883" s="286">
        <f t="shared" si="3865"/>
        <v>0</v>
      </c>
    </row>
    <row r="12884" spans="1:7" ht="24" customHeight="1" x14ac:dyDescent="0.2">
      <c r="A12884" s="224" t="str">
        <f t="shared" si="3861"/>
        <v/>
      </c>
      <c r="B12884" s="222">
        <f t="shared" si="3862"/>
        <v>0</v>
      </c>
      <c r="C12884" s="223"/>
      <c r="D12884" s="224" t="str">
        <f t="shared" si="3863"/>
        <v/>
      </c>
      <c r="E12884" s="225"/>
      <c r="F12884" s="226">
        <f t="shared" si="3864"/>
        <v>0</v>
      </c>
      <c r="G12884" s="286">
        <f t="shared" si="3865"/>
        <v>0</v>
      </c>
    </row>
    <row r="12885" spans="1:7" ht="24" customHeight="1" x14ac:dyDescent="0.2">
      <c r="A12885" s="224" t="str">
        <f t="shared" si="3861"/>
        <v/>
      </c>
      <c r="B12885" s="222">
        <f t="shared" si="3862"/>
        <v>0</v>
      </c>
      <c r="C12885" s="223"/>
      <c r="D12885" s="224" t="str">
        <f t="shared" si="3863"/>
        <v/>
      </c>
      <c r="E12885" s="225"/>
      <c r="F12885" s="226">
        <f t="shared" si="3864"/>
        <v>0</v>
      </c>
      <c r="G12885" s="286">
        <f t="shared" si="3865"/>
        <v>0</v>
      </c>
    </row>
    <row r="12886" spans="1:7" ht="24" customHeight="1" x14ac:dyDescent="0.2">
      <c r="A12886" s="287"/>
      <c r="D12886" s="97"/>
      <c r="E12886" s="98"/>
      <c r="F12886" s="273" t="s">
        <v>32</v>
      </c>
      <c r="G12886" s="288">
        <f>SUBTOTAL(9,G12878:G12885)</f>
        <v>0</v>
      </c>
    </row>
    <row r="12887" spans="1:7" ht="24" customHeight="1" x14ac:dyDescent="0.2">
      <c r="A12887" s="287"/>
      <c r="C12887" s="107" t="s">
        <v>606</v>
      </c>
      <c r="D12887" s="97"/>
      <c r="E12887" s="98"/>
      <c r="G12887" s="289"/>
    </row>
    <row r="12888" spans="1:7" ht="24" customHeight="1" x14ac:dyDescent="0.2">
      <c r="A12888" s="224" t="str">
        <f t="shared" ref="A12888:A12896" si="3866">IFERROR(VLOOKUP(C12888,Tabla_Insumos,4,FALSE),"")</f>
        <v/>
      </c>
      <c r="B12888" s="222" t="str">
        <f t="shared" ref="B12888:B12896" si="3867">IFERROR(VLOOKUP(C12888,Tabla_Insumos,5,FALSE),"")</f>
        <v/>
      </c>
      <c r="C12888" s="223"/>
      <c r="D12888" s="224" t="str">
        <f t="shared" ref="D12888:D12896" si="3868">IFERROR(VLOOKUP(C12888,Tabla_Insumos,2,FALSE),"")</f>
        <v/>
      </c>
      <c r="E12888" s="225"/>
      <c r="F12888" s="226">
        <f t="shared" ref="F12888:F12896" si="3869">IFERROR(VLOOKUP(C12888,Tabla_Insumos,3,FALSE),0)</f>
        <v>0</v>
      </c>
      <c r="G12888" s="286">
        <f t="shared" ref="G12888:G12896" si="3870">ROUND(E12888*F12888,2)</f>
        <v>0</v>
      </c>
    </row>
    <row r="12889" spans="1:7" ht="24" customHeight="1" x14ac:dyDescent="0.2">
      <c r="A12889" s="224" t="str">
        <f t="shared" si="3866"/>
        <v/>
      </c>
      <c r="B12889" s="222" t="str">
        <f t="shared" si="3867"/>
        <v/>
      </c>
      <c r="C12889" s="223"/>
      <c r="D12889" s="224" t="str">
        <f t="shared" si="3868"/>
        <v/>
      </c>
      <c r="E12889" s="225"/>
      <c r="F12889" s="226">
        <f t="shared" si="3869"/>
        <v>0</v>
      </c>
      <c r="G12889" s="286">
        <f t="shared" si="3870"/>
        <v>0</v>
      </c>
    </row>
    <row r="12890" spans="1:7" ht="24" customHeight="1" x14ac:dyDescent="0.2">
      <c r="A12890" s="224" t="str">
        <f t="shared" si="3866"/>
        <v/>
      </c>
      <c r="B12890" s="222" t="str">
        <f t="shared" si="3867"/>
        <v/>
      </c>
      <c r="C12890" s="223"/>
      <c r="D12890" s="224" t="str">
        <f t="shared" si="3868"/>
        <v/>
      </c>
      <c r="E12890" s="225"/>
      <c r="F12890" s="226">
        <f t="shared" si="3869"/>
        <v>0</v>
      </c>
      <c r="G12890" s="286">
        <f t="shared" si="3870"/>
        <v>0</v>
      </c>
    </row>
    <row r="12891" spans="1:7" ht="24" customHeight="1" x14ac:dyDescent="0.2">
      <c r="A12891" s="224" t="str">
        <f t="shared" si="3866"/>
        <v/>
      </c>
      <c r="B12891" s="222" t="str">
        <f t="shared" si="3867"/>
        <v/>
      </c>
      <c r="C12891" s="223"/>
      <c r="D12891" s="224" t="str">
        <f t="shared" si="3868"/>
        <v/>
      </c>
      <c r="E12891" s="225"/>
      <c r="F12891" s="226">
        <f t="shared" si="3869"/>
        <v>0</v>
      </c>
      <c r="G12891" s="286">
        <f t="shared" si="3870"/>
        <v>0</v>
      </c>
    </row>
    <row r="12892" spans="1:7" ht="24" customHeight="1" x14ac:dyDescent="0.2">
      <c r="A12892" s="224" t="str">
        <f t="shared" si="3866"/>
        <v/>
      </c>
      <c r="B12892" s="222" t="str">
        <f t="shared" si="3867"/>
        <v/>
      </c>
      <c r="C12892" s="223"/>
      <c r="D12892" s="224" t="str">
        <f t="shared" si="3868"/>
        <v/>
      </c>
      <c r="E12892" s="225"/>
      <c r="F12892" s="226">
        <f t="shared" si="3869"/>
        <v>0</v>
      </c>
      <c r="G12892" s="286">
        <f t="shared" si="3870"/>
        <v>0</v>
      </c>
    </row>
    <row r="12893" spans="1:7" ht="24" customHeight="1" x14ac:dyDescent="0.2">
      <c r="A12893" s="224" t="str">
        <f t="shared" si="3866"/>
        <v/>
      </c>
      <c r="B12893" s="222" t="str">
        <f t="shared" si="3867"/>
        <v/>
      </c>
      <c r="C12893" s="223"/>
      <c r="D12893" s="224" t="str">
        <f t="shared" si="3868"/>
        <v/>
      </c>
      <c r="E12893" s="225"/>
      <c r="F12893" s="226">
        <f t="shared" si="3869"/>
        <v>0</v>
      </c>
      <c r="G12893" s="286">
        <f t="shared" si="3870"/>
        <v>0</v>
      </c>
    </row>
    <row r="12894" spans="1:7" ht="24" customHeight="1" x14ac:dyDescent="0.2">
      <c r="A12894" s="224" t="str">
        <f t="shared" si="3866"/>
        <v/>
      </c>
      <c r="B12894" s="222" t="str">
        <f t="shared" si="3867"/>
        <v/>
      </c>
      <c r="C12894" s="223"/>
      <c r="D12894" s="224" t="str">
        <f t="shared" si="3868"/>
        <v/>
      </c>
      <c r="E12894" s="225"/>
      <c r="F12894" s="226">
        <f t="shared" si="3869"/>
        <v>0</v>
      </c>
      <c r="G12894" s="286">
        <f t="shared" si="3870"/>
        <v>0</v>
      </c>
    </row>
    <row r="12895" spans="1:7" ht="24" customHeight="1" x14ac:dyDescent="0.2">
      <c r="A12895" s="224" t="str">
        <f t="shared" si="3866"/>
        <v/>
      </c>
      <c r="B12895" s="222" t="str">
        <f t="shared" si="3867"/>
        <v/>
      </c>
      <c r="C12895" s="223"/>
      <c r="D12895" s="224" t="str">
        <f t="shared" si="3868"/>
        <v/>
      </c>
      <c r="E12895" s="225"/>
      <c r="F12895" s="226">
        <f t="shared" si="3869"/>
        <v>0</v>
      </c>
      <c r="G12895" s="286">
        <f t="shared" si="3870"/>
        <v>0</v>
      </c>
    </row>
    <row r="12896" spans="1:7" ht="24" customHeight="1" x14ac:dyDescent="0.2">
      <c r="A12896" s="224" t="str">
        <f t="shared" si="3866"/>
        <v/>
      </c>
      <c r="B12896" s="222" t="str">
        <f t="shared" si="3867"/>
        <v/>
      </c>
      <c r="C12896" s="223"/>
      <c r="D12896" s="224" t="str">
        <f t="shared" si="3868"/>
        <v/>
      </c>
      <c r="E12896" s="225"/>
      <c r="F12896" s="226">
        <f t="shared" si="3869"/>
        <v>0</v>
      </c>
      <c r="G12896" s="286">
        <f t="shared" si="3870"/>
        <v>0</v>
      </c>
    </row>
    <row r="12897" spans="1:7" ht="24" customHeight="1" x14ac:dyDescent="0.2">
      <c r="A12897" s="290"/>
      <c r="B12897" s="97"/>
      <c r="D12897" s="97"/>
      <c r="E12897" s="98"/>
      <c r="F12897" s="273" t="s">
        <v>33</v>
      </c>
      <c r="G12897" s="288">
        <f>SUBTOTAL(9,G12888:G12896)</f>
        <v>0</v>
      </c>
    </row>
    <row r="12898" spans="1:7" ht="24" customHeight="1" x14ac:dyDescent="0.2">
      <c r="A12898" s="291"/>
      <c r="B12898" s="97"/>
      <c r="D12898" s="97"/>
      <c r="E12898" s="98"/>
      <c r="G12898" s="289"/>
    </row>
    <row r="12899" spans="1:7" ht="24" customHeight="1" x14ac:dyDescent="0.2">
      <c r="A12899" s="292" t="str">
        <f>B12857</f>
        <v/>
      </c>
      <c r="B12899" s="293" t="str">
        <f>C12857</f>
        <v/>
      </c>
      <c r="C12899" s="104"/>
      <c r="D12899" s="104" t="s">
        <v>34</v>
      </c>
      <c r="E12899" s="105"/>
      <c r="F12899" s="295" t="s">
        <v>35</v>
      </c>
      <c r="G12899" s="294">
        <f>SUBTOTAL(9,G12862:G12898)</f>
        <v>0</v>
      </c>
    </row>
    <row r="12901" spans="1:7" ht="24" customHeight="1" x14ac:dyDescent="0.2">
      <c r="A12901" s="274" t="s">
        <v>37</v>
      </c>
      <c r="B12901" s="275"/>
      <c r="C12901" s="275"/>
      <c r="D12901" s="275"/>
      <c r="E12901" s="275"/>
      <c r="F12901" s="275"/>
      <c r="G12901" s="276"/>
    </row>
    <row r="12902" spans="1:7" ht="24" customHeight="1" x14ac:dyDescent="0.2">
      <c r="A12902" s="277" t="s">
        <v>602</v>
      </c>
      <c r="B12902" s="93" t="str">
        <f>Comitente</f>
        <v>DIRECCION PROVINCIAL DE ESPACIOS VERDES</v>
      </c>
      <c r="C12902" s="89"/>
      <c r="D12902" s="94"/>
      <c r="E12902" s="94"/>
      <c r="F12902" s="95"/>
      <c r="G12902" s="278"/>
    </row>
    <row r="12903" spans="1:7" ht="24" customHeight="1" x14ac:dyDescent="0.2">
      <c r="A12903" s="277" t="s">
        <v>603</v>
      </c>
      <c r="B12903" s="93">
        <f>Contratista</f>
        <v>0</v>
      </c>
      <c r="C12903" s="90"/>
      <c r="D12903" s="90"/>
      <c r="E12903" s="90"/>
      <c r="F12903" s="96"/>
      <c r="G12903" s="279"/>
    </row>
    <row r="12904" spans="1:7" ht="24" customHeight="1" x14ac:dyDescent="0.2">
      <c r="A12904" s="277" t="s">
        <v>24</v>
      </c>
      <c r="B12904" s="93" t="str">
        <f>Obra</f>
        <v>EXTRACCION DE MANGRULLO EXISTENTE, PROVISION DE NUEVO MANGRULLO Y REFUNCIONALIZACION DE JUEGOS DE NIÑOS EN PARQUE DE MAYO</v>
      </c>
      <c r="C12904" s="90"/>
      <c r="D12904" s="90"/>
      <c r="E12904" s="90"/>
      <c r="F12904" s="96" t="s">
        <v>38</v>
      </c>
      <c r="G12904" s="280">
        <f>Fecha_Base</f>
        <v>44865</v>
      </c>
    </row>
    <row r="12905" spans="1:7" ht="24" customHeight="1" x14ac:dyDescent="0.2">
      <c r="A12905" s="281" t="s">
        <v>601</v>
      </c>
      <c r="B12905" s="91" t="str">
        <f>Ubicación</f>
        <v>CAPITAL</v>
      </c>
      <c r="C12905" s="91"/>
      <c r="D12905" s="97"/>
      <c r="E12905" s="98"/>
      <c r="G12905" s="282"/>
    </row>
    <row r="12906" spans="1:7" ht="24" customHeight="1" x14ac:dyDescent="0.2">
      <c r="A12906" s="281" t="s">
        <v>39</v>
      </c>
      <c r="B12906" s="100" t="str">
        <f>IFERROR(VALUE(LEFT(B12907,FIND(".",B12907)-1)),"")</f>
        <v/>
      </c>
      <c r="C12906" s="92" t="str">
        <f>IFERROR(VLOOKUP(B12906,Tabla_CyP,2,FALSE),"")</f>
        <v/>
      </c>
      <c r="E12906" s="98"/>
      <c r="G12906" s="282"/>
    </row>
    <row r="12907" spans="1:7" ht="24" customHeight="1" x14ac:dyDescent="0.2">
      <c r="A12907" s="281" t="s">
        <v>25</v>
      </c>
      <c r="B12907" s="101" t="str">
        <f>IFERROR(VLOOKUP(COUNTIF($A$1:A12907,"ANALISIS DE PRECIOS"),Tabla_NumeroItem,2,FALSE),"")</f>
        <v/>
      </c>
      <c r="C12907" s="92" t="str">
        <f>IFERROR(VLOOKUP(B12907,Tabla_CyP,2,FALSE),"")</f>
        <v/>
      </c>
      <c r="D12907" s="97"/>
      <c r="E12907" s="98"/>
      <c r="F12907" s="96" t="s">
        <v>26</v>
      </c>
      <c r="G12907" s="283" t="str">
        <f>IFERROR(VLOOKUP(B12907,Tabla_CyP,4,FALSE),"")</f>
        <v/>
      </c>
    </row>
    <row r="12908" spans="1:7" ht="24" customHeight="1" x14ac:dyDescent="0.2">
      <c r="A12908" s="281"/>
      <c r="B12908" s="91"/>
      <c r="D12908" s="97"/>
      <c r="E12908" s="98"/>
      <c r="G12908" s="282"/>
    </row>
    <row r="12909" spans="1:7" ht="24" customHeight="1" x14ac:dyDescent="0.2">
      <c r="A12909" s="334" t="s">
        <v>507</v>
      </c>
      <c r="B12909" s="335"/>
      <c r="C12909" s="336" t="s">
        <v>0</v>
      </c>
      <c r="D12909" s="336" t="s">
        <v>27</v>
      </c>
      <c r="E12909" s="338" t="s">
        <v>28</v>
      </c>
      <c r="F12909" s="340" t="s">
        <v>29</v>
      </c>
      <c r="G12909" s="340" t="s">
        <v>30</v>
      </c>
    </row>
    <row r="12910" spans="1:7" ht="24" customHeight="1" x14ac:dyDescent="0.2">
      <c r="A12910" s="102" t="s">
        <v>508</v>
      </c>
      <c r="B12910" s="102" t="s">
        <v>509</v>
      </c>
      <c r="C12910" s="337"/>
      <c r="D12910" s="337"/>
      <c r="E12910" s="339"/>
      <c r="F12910" s="341"/>
      <c r="G12910" s="341"/>
    </row>
    <row r="12911" spans="1:7" ht="24" customHeight="1" x14ac:dyDescent="0.2">
      <c r="A12911" s="284"/>
      <c r="B12911" s="103"/>
      <c r="C12911" s="143" t="s">
        <v>604</v>
      </c>
      <c r="D12911" s="104"/>
      <c r="E12911" s="105"/>
      <c r="F12911" s="106"/>
      <c r="G12911" s="285"/>
    </row>
    <row r="12912" spans="1:7" ht="24" customHeight="1" x14ac:dyDescent="0.2">
      <c r="A12912" s="224" t="str">
        <f t="shared" ref="A12912:A12925" si="3871">IFERROR(VLOOKUP(C12912,Tabla_Insumos,4,FALSE),"")</f>
        <v/>
      </c>
      <c r="B12912" s="222" t="str">
        <f>IFERROR(VLOOKUP(C12912,Tabla_Insumos,5,FALSE),"")</f>
        <v/>
      </c>
      <c r="C12912" s="223"/>
      <c r="D12912" s="224" t="str">
        <f t="shared" ref="D12912:D12925" si="3872">IFERROR(VLOOKUP(C12912,Tabla_Insumos,2,FALSE),"")</f>
        <v/>
      </c>
      <c r="E12912" s="225"/>
      <c r="F12912" s="226">
        <f t="shared" ref="F12912:F12925" si="3873">IFERROR(VLOOKUP(C12912,Tabla_Insumos,3,FALSE),0)</f>
        <v>0</v>
      </c>
      <c r="G12912" s="286">
        <f>ROUND(E12912*F12912,2)</f>
        <v>0</v>
      </c>
    </row>
    <row r="12913" spans="1:7" ht="24" customHeight="1" x14ac:dyDescent="0.2">
      <c r="A12913" s="224" t="str">
        <f t="shared" si="3871"/>
        <v/>
      </c>
      <c r="B12913" s="222" t="str">
        <f t="shared" ref="B12913:B12925" si="3874">IFERROR(VLOOKUP(C12913,Tabla_Insumos,5,FALSE),"")</f>
        <v/>
      </c>
      <c r="C12913" s="223"/>
      <c r="D12913" s="224" t="str">
        <f t="shared" si="3872"/>
        <v/>
      </c>
      <c r="E12913" s="225"/>
      <c r="F12913" s="226">
        <f t="shared" si="3873"/>
        <v>0</v>
      </c>
      <c r="G12913" s="286">
        <f t="shared" ref="G12913:G12925" si="3875">ROUND(E12913*F12913,2)</f>
        <v>0</v>
      </c>
    </row>
    <row r="12914" spans="1:7" ht="24" customHeight="1" x14ac:dyDescent="0.2">
      <c r="A12914" s="224" t="str">
        <f t="shared" si="3871"/>
        <v/>
      </c>
      <c r="B12914" s="222" t="str">
        <f t="shared" si="3874"/>
        <v/>
      </c>
      <c r="C12914" s="223"/>
      <c r="D12914" s="224" t="str">
        <f t="shared" si="3872"/>
        <v/>
      </c>
      <c r="E12914" s="225"/>
      <c r="F12914" s="226">
        <f t="shared" si="3873"/>
        <v>0</v>
      </c>
      <c r="G12914" s="286">
        <f t="shared" si="3875"/>
        <v>0</v>
      </c>
    </row>
    <row r="12915" spans="1:7" ht="24" customHeight="1" x14ac:dyDescent="0.2">
      <c r="A12915" s="224" t="str">
        <f t="shared" si="3871"/>
        <v/>
      </c>
      <c r="B12915" s="222" t="str">
        <f t="shared" si="3874"/>
        <v/>
      </c>
      <c r="C12915" s="223"/>
      <c r="D12915" s="224" t="str">
        <f t="shared" si="3872"/>
        <v/>
      </c>
      <c r="E12915" s="225"/>
      <c r="F12915" s="226">
        <f t="shared" si="3873"/>
        <v>0</v>
      </c>
      <c r="G12915" s="286">
        <f t="shared" si="3875"/>
        <v>0</v>
      </c>
    </row>
    <row r="12916" spans="1:7" ht="24" customHeight="1" x14ac:dyDescent="0.2">
      <c r="A12916" s="224" t="str">
        <f t="shared" si="3871"/>
        <v/>
      </c>
      <c r="B12916" s="222" t="str">
        <f t="shared" si="3874"/>
        <v/>
      </c>
      <c r="C12916" s="223"/>
      <c r="D12916" s="224" t="str">
        <f t="shared" si="3872"/>
        <v/>
      </c>
      <c r="E12916" s="225"/>
      <c r="F12916" s="226">
        <f t="shared" si="3873"/>
        <v>0</v>
      </c>
      <c r="G12916" s="286">
        <f t="shared" si="3875"/>
        <v>0</v>
      </c>
    </row>
    <row r="12917" spans="1:7" ht="24" customHeight="1" x14ac:dyDescent="0.2">
      <c r="A12917" s="224" t="str">
        <f t="shared" si="3871"/>
        <v/>
      </c>
      <c r="B12917" s="222" t="str">
        <f t="shared" si="3874"/>
        <v/>
      </c>
      <c r="C12917" s="223"/>
      <c r="D12917" s="224" t="str">
        <f t="shared" si="3872"/>
        <v/>
      </c>
      <c r="E12917" s="225"/>
      <c r="F12917" s="226">
        <f t="shared" si="3873"/>
        <v>0</v>
      </c>
      <c r="G12917" s="286">
        <f t="shared" si="3875"/>
        <v>0</v>
      </c>
    </row>
    <row r="12918" spans="1:7" ht="24" customHeight="1" x14ac:dyDescent="0.2">
      <c r="A12918" s="224" t="str">
        <f t="shared" si="3871"/>
        <v/>
      </c>
      <c r="B12918" s="222" t="str">
        <f t="shared" si="3874"/>
        <v/>
      </c>
      <c r="C12918" s="223"/>
      <c r="D12918" s="224" t="str">
        <f t="shared" si="3872"/>
        <v/>
      </c>
      <c r="E12918" s="225"/>
      <c r="F12918" s="226">
        <f t="shared" si="3873"/>
        <v>0</v>
      </c>
      <c r="G12918" s="286">
        <f t="shared" si="3875"/>
        <v>0</v>
      </c>
    </row>
    <row r="12919" spans="1:7" ht="24" customHeight="1" x14ac:dyDescent="0.2">
      <c r="A12919" s="224" t="str">
        <f t="shared" si="3871"/>
        <v/>
      </c>
      <c r="B12919" s="222" t="str">
        <f t="shared" si="3874"/>
        <v/>
      </c>
      <c r="C12919" s="223"/>
      <c r="D12919" s="224" t="str">
        <f t="shared" si="3872"/>
        <v/>
      </c>
      <c r="E12919" s="225"/>
      <c r="F12919" s="226">
        <f t="shared" si="3873"/>
        <v>0</v>
      </c>
      <c r="G12919" s="286">
        <f t="shared" si="3875"/>
        <v>0</v>
      </c>
    </row>
    <row r="12920" spans="1:7" ht="24" customHeight="1" x14ac:dyDescent="0.2">
      <c r="A12920" s="224" t="str">
        <f t="shared" si="3871"/>
        <v/>
      </c>
      <c r="B12920" s="222" t="str">
        <f t="shared" si="3874"/>
        <v/>
      </c>
      <c r="C12920" s="223"/>
      <c r="D12920" s="224" t="str">
        <f t="shared" si="3872"/>
        <v/>
      </c>
      <c r="E12920" s="225"/>
      <c r="F12920" s="226">
        <f t="shared" si="3873"/>
        <v>0</v>
      </c>
      <c r="G12920" s="286">
        <f t="shared" si="3875"/>
        <v>0</v>
      </c>
    </row>
    <row r="12921" spans="1:7" ht="24" customHeight="1" x14ac:dyDescent="0.2">
      <c r="A12921" s="224" t="str">
        <f t="shared" si="3871"/>
        <v/>
      </c>
      <c r="B12921" s="222" t="str">
        <f t="shared" si="3874"/>
        <v/>
      </c>
      <c r="C12921" s="223"/>
      <c r="D12921" s="224" t="str">
        <f t="shared" si="3872"/>
        <v/>
      </c>
      <c r="E12921" s="225"/>
      <c r="F12921" s="226">
        <f t="shared" si="3873"/>
        <v>0</v>
      </c>
      <c r="G12921" s="286">
        <f t="shared" si="3875"/>
        <v>0</v>
      </c>
    </row>
    <row r="12922" spans="1:7" ht="24" customHeight="1" x14ac:dyDescent="0.2">
      <c r="A12922" s="224" t="str">
        <f t="shared" si="3871"/>
        <v/>
      </c>
      <c r="B12922" s="222" t="str">
        <f t="shared" si="3874"/>
        <v/>
      </c>
      <c r="C12922" s="223"/>
      <c r="D12922" s="224" t="str">
        <f t="shared" si="3872"/>
        <v/>
      </c>
      <c r="E12922" s="225"/>
      <c r="F12922" s="226">
        <f t="shared" si="3873"/>
        <v>0</v>
      </c>
      <c r="G12922" s="286">
        <f t="shared" si="3875"/>
        <v>0</v>
      </c>
    </row>
    <row r="12923" spans="1:7" ht="24" customHeight="1" x14ac:dyDescent="0.2">
      <c r="A12923" s="224" t="str">
        <f t="shared" si="3871"/>
        <v/>
      </c>
      <c r="B12923" s="222" t="str">
        <f t="shared" si="3874"/>
        <v/>
      </c>
      <c r="C12923" s="223"/>
      <c r="D12923" s="224" t="str">
        <f t="shared" si="3872"/>
        <v/>
      </c>
      <c r="E12923" s="225"/>
      <c r="F12923" s="226">
        <f t="shared" si="3873"/>
        <v>0</v>
      </c>
      <c r="G12923" s="286">
        <f t="shared" si="3875"/>
        <v>0</v>
      </c>
    </row>
    <row r="12924" spans="1:7" ht="24" customHeight="1" x14ac:dyDescent="0.2">
      <c r="A12924" s="224" t="str">
        <f t="shared" si="3871"/>
        <v/>
      </c>
      <c r="B12924" s="222" t="str">
        <f t="shared" si="3874"/>
        <v/>
      </c>
      <c r="C12924" s="223"/>
      <c r="D12924" s="224" t="str">
        <f t="shared" si="3872"/>
        <v/>
      </c>
      <c r="E12924" s="225"/>
      <c r="F12924" s="226">
        <f t="shared" si="3873"/>
        <v>0</v>
      </c>
      <c r="G12924" s="286">
        <f t="shared" si="3875"/>
        <v>0</v>
      </c>
    </row>
    <row r="12925" spans="1:7" ht="24" customHeight="1" x14ac:dyDescent="0.2">
      <c r="A12925" s="224" t="str">
        <f t="shared" si="3871"/>
        <v/>
      </c>
      <c r="B12925" s="222" t="str">
        <f t="shared" si="3874"/>
        <v/>
      </c>
      <c r="C12925" s="223"/>
      <c r="D12925" s="224" t="str">
        <f t="shared" si="3872"/>
        <v/>
      </c>
      <c r="E12925" s="225"/>
      <c r="F12925" s="227">
        <f t="shared" si="3873"/>
        <v>0</v>
      </c>
      <c r="G12925" s="286">
        <f t="shared" si="3875"/>
        <v>0</v>
      </c>
    </row>
    <row r="12926" spans="1:7" ht="24" customHeight="1" x14ac:dyDescent="0.2">
      <c r="A12926" s="287"/>
      <c r="D12926" s="97"/>
      <c r="E12926" s="98"/>
      <c r="F12926" s="273" t="s">
        <v>31</v>
      </c>
      <c r="G12926" s="288">
        <f>SUBTOTAL(9,G12912:G12925)</f>
        <v>0</v>
      </c>
    </row>
    <row r="12927" spans="1:7" ht="24" customHeight="1" x14ac:dyDescent="0.2">
      <c r="A12927" s="287"/>
      <c r="C12927" s="107" t="s">
        <v>605</v>
      </c>
      <c r="D12927" s="97"/>
      <c r="E12927" s="98"/>
      <c r="G12927" s="289"/>
    </row>
    <row r="12928" spans="1:7" ht="24" customHeight="1" x14ac:dyDescent="0.2">
      <c r="A12928" s="224" t="str">
        <f t="shared" ref="A12928:A12935" si="3876">IFERROR(VLOOKUP(C12928,Tabla_Insumos,4,FALSE),"")</f>
        <v/>
      </c>
      <c r="B12928" s="222">
        <f t="shared" ref="B12928:B12935" si="3877">IFERROR(VLOOKUP(A12928,Tabla_Indices,5,FALSE),"")</f>
        <v>0</v>
      </c>
      <c r="C12928" s="223"/>
      <c r="D12928" s="224" t="str">
        <f t="shared" ref="D12928:D12935" si="3878">IFERROR(VLOOKUP(C12928,Tabla_Insumos,2,FALSE),"")</f>
        <v/>
      </c>
      <c r="E12928" s="225"/>
      <c r="F12928" s="228">
        <f t="shared" ref="F12928:F12935" si="3879">IFERROR(VLOOKUP(C12928,Tabla_Insumos,3,FALSE),0)</f>
        <v>0</v>
      </c>
      <c r="G12928" s="286">
        <f>ROUND(E12928*F12928,2)</f>
        <v>0</v>
      </c>
    </row>
    <row r="12929" spans="1:7" ht="24" customHeight="1" x14ac:dyDescent="0.2">
      <c r="A12929" s="224" t="str">
        <f t="shared" si="3876"/>
        <v/>
      </c>
      <c r="B12929" s="222">
        <f t="shared" si="3877"/>
        <v>0</v>
      </c>
      <c r="C12929" s="223"/>
      <c r="D12929" s="224" t="str">
        <f t="shared" si="3878"/>
        <v/>
      </c>
      <c r="E12929" s="225"/>
      <c r="F12929" s="228">
        <f t="shared" si="3879"/>
        <v>0</v>
      </c>
      <c r="G12929" s="286">
        <f>ROUND(E12929*F12929,2)</f>
        <v>0</v>
      </c>
    </row>
    <row r="12930" spans="1:7" ht="24" customHeight="1" x14ac:dyDescent="0.2">
      <c r="A12930" s="224" t="str">
        <f t="shared" si="3876"/>
        <v/>
      </c>
      <c r="B12930" s="222">
        <f t="shared" si="3877"/>
        <v>0</v>
      </c>
      <c r="C12930" s="223"/>
      <c r="D12930" s="224" t="str">
        <f t="shared" si="3878"/>
        <v/>
      </c>
      <c r="E12930" s="225"/>
      <c r="F12930" s="228">
        <f t="shared" si="3879"/>
        <v>0</v>
      </c>
      <c r="G12930" s="286">
        <f t="shared" ref="G12930:G12935" si="3880">ROUND(E12930*F12930,2)</f>
        <v>0</v>
      </c>
    </row>
    <row r="12931" spans="1:7" ht="24" customHeight="1" x14ac:dyDescent="0.2">
      <c r="A12931" s="224" t="str">
        <f t="shared" si="3876"/>
        <v/>
      </c>
      <c r="B12931" s="222">
        <f t="shared" si="3877"/>
        <v>0</v>
      </c>
      <c r="C12931" s="223"/>
      <c r="D12931" s="224" t="str">
        <f t="shared" si="3878"/>
        <v/>
      </c>
      <c r="E12931" s="225"/>
      <c r="F12931" s="228">
        <f t="shared" si="3879"/>
        <v>0</v>
      </c>
      <c r="G12931" s="286">
        <f t="shared" si="3880"/>
        <v>0</v>
      </c>
    </row>
    <row r="12932" spans="1:7" ht="24" customHeight="1" x14ac:dyDescent="0.2">
      <c r="A12932" s="224" t="str">
        <f t="shared" si="3876"/>
        <v/>
      </c>
      <c r="B12932" s="222">
        <f t="shared" si="3877"/>
        <v>0</v>
      </c>
      <c r="C12932" s="223"/>
      <c r="D12932" s="224" t="str">
        <f t="shared" si="3878"/>
        <v/>
      </c>
      <c r="E12932" s="225"/>
      <c r="F12932" s="226">
        <f t="shared" si="3879"/>
        <v>0</v>
      </c>
      <c r="G12932" s="286">
        <f t="shared" si="3880"/>
        <v>0</v>
      </c>
    </row>
    <row r="12933" spans="1:7" ht="24" customHeight="1" x14ac:dyDescent="0.2">
      <c r="A12933" s="224" t="str">
        <f t="shared" si="3876"/>
        <v/>
      </c>
      <c r="B12933" s="222">
        <f t="shared" si="3877"/>
        <v>0</v>
      </c>
      <c r="C12933" s="223"/>
      <c r="D12933" s="224" t="str">
        <f t="shared" si="3878"/>
        <v/>
      </c>
      <c r="E12933" s="225"/>
      <c r="F12933" s="226">
        <f t="shared" si="3879"/>
        <v>0</v>
      </c>
      <c r="G12933" s="286">
        <f t="shared" si="3880"/>
        <v>0</v>
      </c>
    </row>
    <row r="12934" spans="1:7" ht="24" customHeight="1" x14ac:dyDescent="0.2">
      <c r="A12934" s="224" t="str">
        <f t="shared" si="3876"/>
        <v/>
      </c>
      <c r="B12934" s="222">
        <f t="shared" si="3877"/>
        <v>0</v>
      </c>
      <c r="C12934" s="223"/>
      <c r="D12934" s="224" t="str">
        <f t="shared" si="3878"/>
        <v/>
      </c>
      <c r="E12934" s="225"/>
      <c r="F12934" s="226">
        <f t="shared" si="3879"/>
        <v>0</v>
      </c>
      <c r="G12934" s="286">
        <f t="shared" si="3880"/>
        <v>0</v>
      </c>
    </row>
    <row r="12935" spans="1:7" ht="24" customHeight="1" x14ac:dyDescent="0.2">
      <c r="A12935" s="224" t="str">
        <f t="shared" si="3876"/>
        <v/>
      </c>
      <c r="B12935" s="222">
        <f t="shared" si="3877"/>
        <v>0</v>
      </c>
      <c r="C12935" s="223"/>
      <c r="D12935" s="224" t="str">
        <f t="shared" si="3878"/>
        <v/>
      </c>
      <c r="E12935" s="225"/>
      <c r="F12935" s="226">
        <f t="shared" si="3879"/>
        <v>0</v>
      </c>
      <c r="G12935" s="286">
        <f t="shared" si="3880"/>
        <v>0</v>
      </c>
    </row>
    <row r="12936" spans="1:7" ht="24" customHeight="1" x14ac:dyDescent="0.2">
      <c r="A12936" s="287"/>
      <c r="D12936" s="97"/>
      <c r="E12936" s="98"/>
      <c r="F12936" s="273" t="s">
        <v>32</v>
      </c>
      <c r="G12936" s="288">
        <f>SUBTOTAL(9,G12928:G12935)</f>
        <v>0</v>
      </c>
    </row>
    <row r="12937" spans="1:7" ht="24" customHeight="1" x14ac:dyDescent="0.2">
      <c r="A12937" s="287"/>
      <c r="C12937" s="107" t="s">
        <v>606</v>
      </c>
      <c r="D12937" s="97"/>
      <c r="E12937" s="98"/>
      <c r="G12937" s="289"/>
    </row>
    <row r="12938" spans="1:7" ht="24" customHeight="1" x14ac:dyDescent="0.2">
      <c r="A12938" s="224" t="str">
        <f t="shared" ref="A12938:A12946" si="3881">IFERROR(VLOOKUP(C12938,Tabla_Insumos,4,FALSE),"")</f>
        <v/>
      </c>
      <c r="B12938" s="222" t="str">
        <f t="shared" ref="B12938:B12946" si="3882">IFERROR(VLOOKUP(C12938,Tabla_Insumos,5,FALSE),"")</f>
        <v/>
      </c>
      <c r="C12938" s="223"/>
      <c r="D12938" s="224" t="str">
        <f t="shared" ref="D12938:D12946" si="3883">IFERROR(VLOOKUP(C12938,Tabla_Insumos,2,FALSE),"")</f>
        <v/>
      </c>
      <c r="E12938" s="225"/>
      <c r="F12938" s="226">
        <f t="shared" ref="F12938:F12946" si="3884">IFERROR(VLOOKUP(C12938,Tabla_Insumos,3,FALSE),0)</f>
        <v>0</v>
      </c>
      <c r="G12938" s="286">
        <f t="shared" ref="G12938:G12946" si="3885">ROUND(E12938*F12938,2)</f>
        <v>0</v>
      </c>
    </row>
    <row r="12939" spans="1:7" ht="24" customHeight="1" x14ac:dyDescent="0.2">
      <c r="A12939" s="224" t="str">
        <f t="shared" si="3881"/>
        <v/>
      </c>
      <c r="B12939" s="222" t="str">
        <f t="shared" si="3882"/>
        <v/>
      </c>
      <c r="C12939" s="223"/>
      <c r="D12939" s="224" t="str">
        <f t="shared" si="3883"/>
        <v/>
      </c>
      <c r="E12939" s="225"/>
      <c r="F12939" s="226">
        <f t="shared" si="3884"/>
        <v>0</v>
      </c>
      <c r="G12939" s="286">
        <f t="shared" si="3885"/>
        <v>0</v>
      </c>
    </row>
    <row r="12940" spans="1:7" ht="24" customHeight="1" x14ac:dyDescent="0.2">
      <c r="A12940" s="224" t="str">
        <f t="shared" si="3881"/>
        <v/>
      </c>
      <c r="B12940" s="222" t="str">
        <f t="shared" si="3882"/>
        <v/>
      </c>
      <c r="C12940" s="223"/>
      <c r="D12940" s="224" t="str">
        <f t="shared" si="3883"/>
        <v/>
      </c>
      <c r="E12940" s="225"/>
      <c r="F12940" s="226">
        <f t="shared" si="3884"/>
        <v>0</v>
      </c>
      <c r="G12940" s="286">
        <f t="shared" si="3885"/>
        <v>0</v>
      </c>
    </row>
    <row r="12941" spans="1:7" ht="24" customHeight="1" x14ac:dyDescent="0.2">
      <c r="A12941" s="224" t="str">
        <f t="shared" si="3881"/>
        <v/>
      </c>
      <c r="B12941" s="222" t="str">
        <f t="shared" si="3882"/>
        <v/>
      </c>
      <c r="C12941" s="223"/>
      <c r="D12941" s="224" t="str">
        <f t="shared" si="3883"/>
        <v/>
      </c>
      <c r="E12941" s="225"/>
      <c r="F12941" s="226">
        <f t="shared" si="3884"/>
        <v>0</v>
      </c>
      <c r="G12941" s="286">
        <f t="shared" si="3885"/>
        <v>0</v>
      </c>
    </row>
    <row r="12942" spans="1:7" ht="24" customHeight="1" x14ac:dyDescent="0.2">
      <c r="A12942" s="224" t="str">
        <f t="shared" si="3881"/>
        <v/>
      </c>
      <c r="B12942" s="222" t="str">
        <f t="shared" si="3882"/>
        <v/>
      </c>
      <c r="C12942" s="223"/>
      <c r="D12942" s="224" t="str">
        <f t="shared" si="3883"/>
        <v/>
      </c>
      <c r="E12942" s="225"/>
      <c r="F12942" s="226">
        <f t="shared" si="3884"/>
        <v>0</v>
      </c>
      <c r="G12942" s="286">
        <f t="shared" si="3885"/>
        <v>0</v>
      </c>
    </row>
    <row r="12943" spans="1:7" ht="24" customHeight="1" x14ac:dyDescent="0.2">
      <c r="A12943" s="224" t="str">
        <f t="shared" si="3881"/>
        <v/>
      </c>
      <c r="B12943" s="222" t="str">
        <f t="shared" si="3882"/>
        <v/>
      </c>
      <c r="C12943" s="223"/>
      <c r="D12943" s="224" t="str">
        <f t="shared" si="3883"/>
        <v/>
      </c>
      <c r="E12943" s="225"/>
      <c r="F12943" s="226">
        <f t="shared" si="3884"/>
        <v>0</v>
      </c>
      <c r="G12943" s="286">
        <f t="shared" si="3885"/>
        <v>0</v>
      </c>
    </row>
    <row r="12944" spans="1:7" ht="24" customHeight="1" x14ac:dyDescent="0.2">
      <c r="A12944" s="224" t="str">
        <f t="shared" si="3881"/>
        <v/>
      </c>
      <c r="B12944" s="222" t="str">
        <f t="shared" si="3882"/>
        <v/>
      </c>
      <c r="C12944" s="223"/>
      <c r="D12944" s="224" t="str">
        <f t="shared" si="3883"/>
        <v/>
      </c>
      <c r="E12944" s="225"/>
      <c r="F12944" s="226">
        <f t="shared" si="3884"/>
        <v>0</v>
      </c>
      <c r="G12944" s="286">
        <f t="shared" si="3885"/>
        <v>0</v>
      </c>
    </row>
    <row r="12945" spans="1:7" ht="24" customHeight="1" x14ac:dyDescent="0.2">
      <c r="A12945" s="224" t="str">
        <f t="shared" si="3881"/>
        <v/>
      </c>
      <c r="B12945" s="222" t="str">
        <f t="shared" si="3882"/>
        <v/>
      </c>
      <c r="C12945" s="223"/>
      <c r="D12945" s="224" t="str">
        <f t="shared" si="3883"/>
        <v/>
      </c>
      <c r="E12945" s="225"/>
      <c r="F12945" s="226">
        <f t="shared" si="3884"/>
        <v>0</v>
      </c>
      <c r="G12945" s="286">
        <f t="shared" si="3885"/>
        <v>0</v>
      </c>
    </row>
    <row r="12946" spans="1:7" ht="24" customHeight="1" x14ac:dyDescent="0.2">
      <c r="A12946" s="224" t="str">
        <f t="shared" si="3881"/>
        <v/>
      </c>
      <c r="B12946" s="222" t="str">
        <f t="shared" si="3882"/>
        <v/>
      </c>
      <c r="C12946" s="223"/>
      <c r="D12946" s="224" t="str">
        <f t="shared" si="3883"/>
        <v/>
      </c>
      <c r="E12946" s="225"/>
      <c r="F12946" s="226">
        <f t="shared" si="3884"/>
        <v>0</v>
      </c>
      <c r="G12946" s="286">
        <f t="shared" si="3885"/>
        <v>0</v>
      </c>
    </row>
    <row r="12947" spans="1:7" ht="24" customHeight="1" x14ac:dyDescent="0.2">
      <c r="A12947" s="290"/>
      <c r="B12947" s="97"/>
      <c r="D12947" s="97"/>
      <c r="E12947" s="98"/>
      <c r="F12947" s="273" t="s">
        <v>33</v>
      </c>
      <c r="G12947" s="288">
        <f>SUBTOTAL(9,G12938:G12946)</f>
        <v>0</v>
      </c>
    </row>
    <row r="12948" spans="1:7" ht="24" customHeight="1" x14ac:dyDescent="0.2">
      <c r="A12948" s="291"/>
      <c r="B12948" s="97"/>
      <c r="D12948" s="97"/>
      <c r="E12948" s="98"/>
      <c r="G12948" s="289"/>
    </row>
    <row r="12949" spans="1:7" ht="24" customHeight="1" x14ac:dyDescent="0.2">
      <c r="A12949" s="292" t="str">
        <f>B12907</f>
        <v/>
      </c>
      <c r="B12949" s="293" t="str">
        <f>C12907</f>
        <v/>
      </c>
      <c r="C12949" s="104"/>
      <c r="D12949" s="104" t="s">
        <v>34</v>
      </c>
      <c r="E12949" s="105"/>
      <c r="F12949" s="295" t="s">
        <v>35</v>
      </c>
      <c r="G12949" s="294">
        <f>SUBTOTAL(9,G12912:G12948)</f>
        <v>0</v>
      </c>
    </row>
    <row r="12951" spans="1:7" ht="24" customHeight="1" x14ac:dyDescent="0.2">
      <c r="A12951" s="274" t="s">
        <v>37</v>
      </c>
      <c r="B12951" s="275"/>
      <c r="C12951" s="275"/>
      <c r="D12951" s="275"/>
      <c r="E12951" s="275"/>
      <c r="F12951" s="275"/>
      <c r="G12951" s="276"/>
    </row>
    <row r="12952" spans="1:7" ht="24" customHeight="1" x14ac:dyDescent="0.2">
      <c r="A12952" s="277" t="s">
        <v>602</v>
      </c>
      <c r="B12952" s="93" t="str">
        <f>Comitente</f>
        <v>DIRECCION PROVINCIAL DE ESPACIOS VERDES</v>
      </c>
      <c r="C12952" s="89"/>
      <c r="D12952" s="94"/>
      <c r="E12952" s="94"/>
      <c r="F12952" s="95"/>
      <c r="G12952" s="278"/>
    </row>
    <row r="12953" spans="1:7" ht="24" customHeight="1" x14ac:dyDescent="0.2">
      <c r="A12953" s="277" t="s">
        <v>603</v>
      </c>
      <c r="B12953" s="93">
        <f>Contratista</f>
        <v>0</v>
      </c>
      <c r="C12953" s="90"/>
      <c r="D12953" s="90"/>
      <c r="E12953" s="90"/>
      <c r="F12953" s="96"/>
      <c r="G12953" s="279"/>
    </row>
    <row r="12954" spans="1:7" ht="24" customHeight="1" x14ac:dyDescent="0.2">
      <c r="A12954" s="277" t="s">
        <v>24</v>
      </c>
      <c r="B12954" s="93" t="str">
        <f>Obra</f>
        <v>EXTRACCION DE MANGRULLO EXISTENTE, PROVISION DE NUEVO MANGRULLO Y REFUNCIONALIZACION DE JUEGOS DE NIÑOS EN PARQUE DE MAYO</v>
      </c>
      <c r="C12954" s="90"/>
      <c r="D12954" s="90"/>
      <c r="E12954" s="90"/>
      <c r="F12954" s="96" t="s">
        <v>38</v>
      </c>
      <c r="G12954" s="280">
        <f>Fecha_Base</f>
        <v>44865</v>
      </c>
    </row>
    <row r="12955" spans="1:7" ht="24" customHeight="1" x14ac:dyDescent="0.2">
      <c r="A12955" s="281" t="s">
        <v>601</v>
      </c>
      <c r="B12955" s="91" t="str">
        <f>Ubicación</f>
        <v>CAPITAL</v>
      </c>
      <c r="C12955" s="91"/>
      <c r="D12955" s="97"/>
      <c r="E12955" s="98"/>
      <c r="G12955" s="282"/>
    </row>
    <row r="12956" spans="1:7" ht="24" customHeight="1" x14ac:dyDescent="0.2">
      <c r="A12956" s="281" t="s">
        <v>39</v>
      </c>
      <c r="B12956" s="100" t="str">
        <f>IFERROR(VALUE(LEFT(B12957,FIND(".",B12957)-1)),"")</f>
        <v/>
      </c>
      <c r="C12956" s="92" t="str">
        <f>IFERROR(VLOOKUP(B12956,Tabla_CyP,2,FALSE),"")</f>
        <v/>
      </c>
      <c r="E12956" s="98"/>
      <c r="G12956" s="282"/>
    </row>
    <row r="12957" spans="1:7" ht="24" customHeight="1" x14ac:dyDescent="0.2">
      <c r="A12957" s="281" t="s">
        <v>25</v>
      </c>
      <c r="B12957" s="101" t="str">
        <f>IFERROR(VLOOKUP(COUNTIF($A$1:A12957,"ANALISIS DE PRECIOS"),Tabla_NumeroItem,2,FALSE),"")</f>
        <v/>
      </c>
      <c r="C12957" s="92" t="str">
        <f>IFERROR(VLOOKUP(B12957,Tabla_CyP,2,FALSE),"")</f>
        <v/>
      </c>
      <c r="D12957" s="97"/>
      <c r="E12957" s="98"/>
      <c r="F12957" s="96" t="s">
        <v>26</v>
      </c>
      <c r="G12957" s="283" t="str">
        <f>IFERROR(VLOOKUP(B12957,Tabla_CyP,4,FALSE),"")</f>
        <v/>
      </c>
    </row>
    <row r="12958" spans="1:7" ht="24" customHeight="1" x14ac:dyDescent="0.2">
      <c r="A12958" s="281"/>
      <c r="B12958" s="91"/>
      <c r="D12958" s="97"/>
      <c r="E12958" s="98"/>
      <c r="G12958" s="282"/>
    </row>
    <row r="12959" spans="1:7" ht="24" customHeight="1" x14ac:dyDescent="0.2">
      <c r="A12959" s="334" t="s">
        <v>507</v>
      </c>
      <c r="B12959" s="335"/>
      <c r="C12959" s="336" t="s">
        <v>0</v>
      </c>
      <c r="D12959" s="336" t="s">
        <v>27</v>
      </c>
      <c r="E12959" s="338" t="s">
        <v>28</v>
      </c>
      <c r="F12959" s="340" t="s">
        <v>29</v>
      </c>
      <c r="G12959" s="340" t="s">
        <v>30</v>
      </c>
    </row>
    <row r="12960" spans="1:7" ht="24" customHeight="1" x14ac:dyDescent="0.2">
      <c r="A12960" s="102" t="s">
        <v>508</v>
      </c>
      <c r="B12960" s="102" t="s">
        <v>509</v>
      </c>
      <c r="C12960" s="337"/>
      <c r="D12960" s="337"/>
      <c r="E12960" s="339"/>
      <c r="F12960" s="341"/>
      <c r="G12960" s="341"/>
    </row>
    <row r="12961" spans="1:7" ht="24" customHeight="1" x14ac:dyDescent="0.2">
      <c r="A12961" s="284"/>
      <c r="B12961" s="103"/>
      <c r="C12961" s="143" t="s">
        <v>604</v>
      </c>
      <c r="D12961" s="104"/>
      <c r="E12961" s="105"/>
      <c r="F12961" s="106"/>
      <c r="G12961" s="285"/>
    </row>
    <row r="12962" spans="1:7" ht="24" customHeight="1" x14ac:dyDescent="0.2">
      <c r="A12962" s="224" t="str">
        <f t="shared" ref="A12962:A12975" si="3886">IFERROR(VLOOKUP(C12962,Tabla_Insumos,4,FALSE),"")</f>
        <v/>
      </c>
      <c r="B12962" s="222" t="str">
        <f>IFERROR(VLOOKUP(C12962,Tabla_Insumos,5,FALSE),"")</f>
        <v/>
      </c>
      <c r="C12962" s="223"/>
      <c r="D12962" s="224" t="str">
        <f t="shared" ref="D12962:D12975" si="3887">IFERROR(VLOOKUP(C12962,Tabla_Insumos,2,FALSE),"")</f>
        <v/>
      </c>
      <c r="E12962" s="225"/>
      <c r="F12962" s="226">
        <f t="shared" ref="F12962:F12975" si="3888">IFERROR(VLOOKUP(C12962,Tabla_Insumos,3,FALSE),0)</f>
        <v>0</v>
      </c>
      <c r="G12962" s="286">
        <f>ROUND(E12962*F12962,2)</f>
        <v>0</v>
      </c>
    </row>
    <row r="12963" spans="1:7" ht="24" customHeight="1" x14ac:dyDescent="0.2">
      <c r="A12963" s="224" t="str">
        <f t="shared" si="3886"/>
        <v/>
      </c>
      <c r="B12963" s="222" t="str">
        <f t="shared" ref="B12963:B12975" si="3889">IFERROR(VLOOKUP(C12963,Tabla_Insumos,5,FALSE),"")</f>
        <v/>
      </c>
      <c r="C12963" s="223"/>
      <c r="D12963" s="224" t="str">
        <f t="shared" si="3887"/>
        <v/>
      </c>
      <c r="E12963" s="225"/>
      <c r="F12963" s="226">
        <f t="shared" si="3888"/>
        <v>0</v>
      </c>
      <c r="G12963" s="286">
        <f t="shared" ref="G12963:G12975" si="3890">ROUND(E12963*F12963,2)</f>
        <v>0</v>
      </c>
    </row>
    <row r="12964" spans="1:7" ht="24" customHeight="1" x14ac:dyDescent="0.2">
      <c r="A12964" s="224" t="str">
        <f t="shared" si="3886"/>
        <v/>
      </c>
      <c r="B12964" s="222" t="str">
        <f t="shared" si="3889"/>
        <v/>
      </c>
      <c r="C12964" s="223"/>
      <c r="D12964" s="224" t="str">
        <f t="shared" si="3887"/>
        <v/>
      </c>
      <c r="E12964" s="225"/>
      <c r="F12964" s="226">
        <f t="shared" si="3888"/>
        <v>0</v>
      </c>
      <c r="G12964" s="286">
        <f t="shared" si="3890"/>
        <v>0</v>
      </c>
    </row>
    <row r="12965" spans="1:7" ht="24" customHeight="1" x14ac:dyDescent="0.2">
      <c r="A12965" s="224" t="str">
        <f t="shared" si="3886"/>
        <v/>
      </c>
      <c r="B12965" s="222" t="str">
        <f t="shared" si="3889"/>
        <v/>
      </c>
      <c r="C12965" s="223"/>
      <c r="D12965" s="224" t="str">
        <f t="shared" si="3887"/>
        <v/>
      </c>
      <c r="E12965" s="225"/>
      <c r="F12965" s="226">
        <f t="shared" si="3888"/>
        <v>0</v>
      </c>
      <c r="G12965" s="286">
        <f t="shared" si="3890"/>
        <v>0</v>
      </c>
    </row>
    <row r="12966" spans="1:7" ht="24" customHeight="1" x14ac:dyDescent="0.2">
      <c r="A12966" s="224" t="str">
        <f t="shared" si="3886"/>
        <v/>
      </c>
      <c r="B12966" s="222" t="str">
        <f t="shared" si="3889"/>
        <v/>
      </c>
      <c r="C12966" s="223"/>
      <c r="D12966" s="224" t="str">
        <f t="shared" si="3887"/>
        <v/>
      </c>
      <c r="E12966" s="225"/>
      <c r="F12966" s="226">
        <f t="shared" si="3888"/>
        <v>0</v>
      </c>
      <c r="G12966" s="286">
        <f t="shared" si="3890"/>
        <v>0</v>
      </c>
    </row>
    <row r="12967" spans="1:7" ht="24" customHeight="1" x14ac:dyDescent="0.2">
      <c r="A12967" s="224" t="str">
        <f t="shared" si="3886"/>
        <v/>
      </c>
      <c r="B12967" s="222" t="str">
        <f t="shared" si="3889"/>
        <v/>
      </c>
      <c r="C12967" s="223"/>
      <c r="D12967" s="224" t="str">
        <f t="shared" si="3887"/>
        <v/>
      </c>
      <c r="E12967" s="225"/>
      <c r="F12967" s="226">
        <f t="shared" si="3888"/>
        <v>0</v>
      </c>
      <c r="G12967" s="286">
        <f t="shared" si="3890"/>
        <v>0</v>
      </c>
    </row>
    <row r="12968" spans="1:7" ht="24" customHeight="1" x14ac:dyDescent="0.2">
      <c r="A12968" s="224" t="str">
        <f t="shared" si="3886"/>
        <v/>
      </c>
      <c r="B12968" s="222" t="str">
        <f t="shared" si="3889"/>
        <v/>
      </c>
      <c r="C12968" s="223"/>
      <c r="D12968" s="224" t="str">
        <f t="shared" si="3887"/>
        <v/>
      </c>
      <c r="E12968" s="225"/>
      <c r="F12968" s="226">
        <f t="shared" si="3888"/>
        <v>0</v>
      </c>
      <c r="G12968" s="286">
        <f t="shared" si="3890"/>
        <v>0</v>
      </c>
    </row>
    <row r="12969" spans="1:7" ht="24" customHeight="1" x14ac:dyDescent="0.2">
      <c r="A12969" s="224" t="str">
        <f t="shared" si="3886"/>
        <v/>
      </c>
      <c r="B12969" s="222" t="str">
        <f t="shared" si="3889"/>
        <v/>
      </c>
      <c r="C12969" s="223"/>
      <c r="D12969" s="224" t="str">
        <f t="shared" si="3887"/>
        <v/>
      </c>
      <c r="E12969" s="225"/>
      <c r="F12969" s="226">
        <f t="shared" si="3888"/>
        <v>0</v>
      </c>
      <c r="G12969" s="286">
        <f t="shared" si="3890"/>
        <v>0</v>
      </c>
    </row>
    <row r="12970" spans="1:7" ht="24" customHeight="1" x14ac:dyDescent="0.2">
      <c r="A12970" s="224" t="str">
        <f t="shared" si="3886"/>
        <v/>
      </c>
      <c r="B12970" s="222" t="str">
        <f t="shared" si="3889"/>
        <v/>
      </c>
      <c r="C12970" s="223"/>
      <c r="D12970" s="224" t="str">
        <f t="shared" si="3887"/>
        <v/>
      </c>
      <c r="E12970" s="225"/>
      <c r="F12970" s="226">
        <f t="shared" si="3888"/>
        <v>0</v>
      </c>
      <c r="G12970" s="286">
        <f t="shared" si="3890"/>
        <v>0</v>
      </c>
    </row>
    <row r="12971" spans="1:7" ht="24" customHeight="1" x14ac:dyDescent="0.2">
      <c r="A12971" s="224" t="str">
        <f t="shared" si="3886"/>
        <v/>
      </c>
      <c r="B12971" s="222" t="str">
        <f t="shared" si="3889"/>
        <v/>
      </c>
      <c r="C12971" s="223"/>
      <c r="D12971" s="224" t="str">
        <f t="shared" si="3887"/>
        <v/>
      </c>
      <c r="E12971" s="225"/>
      <c r="F12971" s="226">
        <f t="shared" si="3888"/>
        <v>0</v>
      </c>
      <c r="G12971" s="286">
        <f t="shared" si="3890"/>
        <v>0</v>
      </c>
    </row>
    <row r="12972" spans="1:7" ht="24" customHeight="1" x14ac:dyDescent="0.2">
      <c r="A12972" s="224" t="str">
        <f t="shared" si="3886"/>
        <v/>
      </c>
      <c r="B12972" s="222" t="str">
        <f t="shared" si="3889"/>
        <v/>
      </c>
      <c r="C12972" s="223"/>
      <c r="D12972" s="224" t="str">
        <f t="shared" si="3887"/>
        <v/>
      </c>
      <c r="E12972" s="225"/>
      <c r="F12972" s="226">
        <f t="shared" si="3888"/>
        <v>0</v>
      </c>
      <c r="G12972" s="286">
        <f t="shared" si="3890"/>
        <v>0</v>
      </c>
    </row>
    <row r="12973" spans="1:7" ht="24" customHeight="1" x14ac:dyDescent="0.2">
      <c r="A12973" s="224" t="str">
        <f t="shared" si="3886"/>
        <v/>
      </c>
      <c r="B12973" s="222" t="str">
        <f t="shared" si="3889"/>
        <v/>
      </c>
      <c r="C12973" s="223"/>
      <c r="D12973" s="224" t="str">
        <f t="shared" si="3887"/>
        <v/>
      </c>
      <c r="E12973" s="225"/>
      <c r="F12973" s="226">
        <f t="shared" si="3888"/>
        <v>0</v>
      </c>
      <c r="G12973" s="286">
        <f t="shared" si="3890"/>
        <v>0</v>
      </c>
    </row>
    <row r="12974" spans="1:7" ht="24" customHeight="1" x14ac:dyDescent="0.2">
      <c r="A12974" s="224" t="str">
        <f t="shared" si="3886"/>
        <v/>
      </c>
      <c r="B12974" s="222" t="str">
        <f t="shared" si="3889"/>
        <v/>
      </c>
      <c r="C12974" s="223"/>
      <c r="D12974" s="224" t="str">
        <f t="shared" si="3887"/>
        <v/>
      </c>
      <c r="E12974" s="225"/>
      <c r="F12974" s="226">
        <f t="shared" si="3888"/>
        <v>0</v>
      </c>
      <c r="G12974" s="286">
        <f t="shared" si="3890"/>
        <v>0</v>
      </c>
    </row>
    <row r="12975" spans="1:7" ht="24" customHeight="1" x14ac:dyDescent="0.2">
      <c r="A12975" s="224" t="str">
        <f t="shared" si="3886"/>
        <v/>
      </c>
      <c r="B12975" s="222" t="str">
        <f t="shared" si="3889"/>
        <v/>
      </c>
      <c r="C12975" s="223"/>
      <c r="D12975" s="224" t="str">
        <f t="shared" si="3887"/>
        <v/>
      </c>
      <c r="E12975" s="225"/>
      <c r="F12975" s="227">
        <f t="shared" si="3888"/>
        <v>0</v>
      </c>
      <c r="G12975" s="286">
        <f t="shared" si="3890"/>
        <v>0</v>
      </c>
    </row>
    <row r="12976" spans="1:7" ht="24" customHeight="1" x14ac:dyDescent="0.2">
      <c r="A12976" s="287"/>
      <c r="D12976" s="97"/>
      <c r="E12976" s="98"/>
      <c r="F12976" s="273" t="s">
        <v>31</v>
      </c>
      <c r="G12976" s="288">
        <f>SUBTOTAL(9,G12962:G12975)</f>
        <v>0</v>
      </c>
    </row>
    <row r="12977" spans="1:7" ht="24" customHeight="1" x14ac:dyDescent="0.2">
      <c r="A12977" s="287"/>
      <c r="C12977" s="107" t="s">
        <v>605</v>
      </c>
      <c r="D12977" s="97"/>
      <c r="E12977" s="98"/>
      <c r="G12977" s="289"/>
    </row>
    <row r="12978" spans="1:7" ht="24" customHeight="1" x14ac:dyDescent="0.2">
      <c r="A12978" s="224" t="str">
        <f t="shared" ref="A12978:A12985" si="3891">IFERROR(VLOOKUP(C12978,Tabla_Insumos,4,FALSE),"")</f>
        <v/>
      </c>
      <c r="B12978" s="222">
        <f t="shared" ref="B12978:B12985" si="3892">IFERROR(VLOOKUP(A12978,Tabla_Indices,5,FALSE),"")</f>
        <v>0</v>
      </c>
      <c r="C12978" s="223"/>
      <c r="D12978" s="224" t="str">
        <f t="shared" ref="D12978:D12985" si="3893">IFERROR(VLOOKUP(C12978,Tabla_Insumos,2,FALSE),"")</f>
        <v/>
      </c>
      <c r="E12978" s="225"/>
      <c r="F12978" s="228">
        <f t="shared" ref="F12978:F12985" si="3894">IFERROR(VLOOKUP(C12978,Tabla_Insumos,3,FALSE),0)</f>
        <v>0</v>
      </c>
      <c r="G12978" s="286">
        <f>ROUND(E12978*F12978,2)</f>
        <v>0</v>
      </c>
    </row>
    <row r="12979" spans="1:7" ht="24" customHeight="1" x14ac:dyDescent="0.2">
      <c r="A12979" s="224" t="str">
        <f t="shared" si="3891"/>
        <v/>
      </c>
      <c r="B12979" s="222">
        <f t="shared" si="3892"/>
        <v>0</v>
      </c>
      <c r="C12979" s="223"/>
      <c r="D12979" s="224" t="str">
        <f t="shared" si="3893"/>
        <v/>
      </c>
      <c r="E12979" s="225"/>
      <c r="F12979" s="228">
        <f t="shared" si="3894"/>
        <v>0</v>
      </c>
      <c r="G12979" s="286">
        <f>ROUND(E12979*F12979,2)</f>
        <v>0</v>
      </c>
    </row>
    <row r="12980" spans="1:7" ht="24" customHeight="1" x14ac:dyDescent="0.2">
      <c r="A12980" s="224" t="str">
        <f t="shared" si="3891"/>
        <v/>
      </c>
      <c r="B12980" s="222">
        <f t="shared" si="3892"/>
        <v>0</v>
      </c>
      <c r="C12980" s="223"/>
      <c r="D12980" s="224" t="str">
        <f t="shared" si="3893"/>
        <v/>
      </c>
      <c r="E12980" s="225"/>
      <c r="F12980" s="228">
        <f t="shared" si="3894"/>
        <v>0</v>
      </c>
      <c r="G12980" s="286">
        <f t="shared" ref="G12980:G12985" si="3895">ROUND(E12980*F12980,2)</f>
        <v>0</v>
      </c>
    </row>
    <row r="12981" spans="1:7" ht="24" customHeight="1" x14ac:dyDescent="0.2">
      <c r="A12981" s="224" t="str">
        <f t="shared" si="3891"/>
        <v/>
      </c>
      <c r="B12981" s="222">
        <f t="shared" si="3892"/>
        <v>0</v>
      </c>
      <c r="C12981" s="223"/>
      <c r="D12981" s="224" t="str">
        <f t="shared" si="3893"/>
        <v/>
      </c>
      <c r="E12981" s="225"/>
      <c r="F12981" s="228">
        <f t="shared" si="3894"/>
        <v>0</v>
      </c>
      <c r="G12981" s="286">
        <f t="shared" si="3895"/>
        <v>0</v>
      </c>
    </row>
    <row r="12982" spans="1:7" ht="24" customHeight="1" x14ac:dyDescent="0.2">
      <c r="A12982" s="224" t="str">
        <f t="shared" si="3891"/>
        <v/>
      </c>
      <c r="B12982" s="222">
        <f t="shared" si="3892"/>
        <v>0</v>
      </c>
      <c r="C12982" s="223"/>
      <c r="D12982" s="224" t="str">
        <f t="shared" si="3893"/>
        <v/>
      </c>
      <c r="E12982" s="225"/>
      <c r="F12982" s="226">
        <f t="shared" si="3894"/>
        <v>0</v>
      </c>
      <c r="G12982" s="286">
        <f t="shared" si="3895"/>
        <v>0</v>
      </c>
    </row>
    <row r="12983" spans="1:7" ht="24" customHeight="1" x14ac:dyDescent="0.2">
      <c r="A12983" s="224" t="str">
        <f t="shared" si="3891"/>
        <v/>
      </c>
      <c r="B12983" s="222">
        <f t="shared" si="3892"/>
        <v>0</v>
      </c>
      <c r="C12983" s="223"/>
      <c r="D12983" s="224" t="str">
        <f t="shared" si="3893"/>
        <v/>
      </c>
      <c r="E12983" s="225"/>
      <c r="F12983" s="226">
        <f t="shared" si="3894"/>
        <v>0</v>
      </c>
      <c r="G12983" s="286">
        <f t="shared" si="3895"/>
        <v>0</v>
      </c>
    </row>
    <row r="12984" spans="1:7" ht="24" customHeight="1" x14ac:dyDescent="0.2">
      <c r="A12984" s="224" t="str">
        <f t="shared" si="3891"/>
        <v/>
      </c>
      <c r="B12984" s="222">
        <f t="shared" si="3892"/>
        <v>0</v>
      </c>
      <c r="C12984" s="223"/>
      <c r="D12984" s="224" t="str">
        <f t="shared" si="3893"/>
        <v/>
      </c>
      <c r="E12984" s="225"/>
      <c r="F12984" s="226">
        <f t="shared" si="3894"/>
        <v>0</v>
      </c>
      <c r="G12984" s="286">
        <f t="shared" si="3895"/>
        <v>0</v>
      </c>
    </row>
    <row r="12985" spans="1:7" ht="24" customHeight="1" x14ac:dyDescent="0.2">
      <c r="A12985" s="224" t="str">
        <f t="shared" si="3891"/>
        <v/>
      </c>
      <c r="B12985" s="222">
        <f t="shared" si="3892"/>
        <v>0</v>
      </c>
      <c r="C12985" s="223"/>
      <c r="D12985" s="224" t="str">
        <f t="shared" si="3893"/>
        <v/>
      </c>
      <c r="E12985" s="225"/>
      <c r="F12985" s="226">
        <f t="shared" si="3894"/>
        <v>0</v>
      </c>
      <c r="G12985" s="286">
        <f t="shared" si="3895"/>
        <v>0</v>
      </c>
    </row>
    <row r="12986" spans="1:7" ht="24" customHeight="1" x14ac:dyDescent="0.2">
      <c r="A12986" s="287"/>
      <c r="D12986" s="97"/>
      <c r="E12986" s="98"/>
      <c r="F12986" s="273" t="s">
        <v>32</v>
      </c>
      <c r="G12986" s="288">
        <f>SUBTOTAL(9,G12978:G12985)</f>
        <v>0</v>
      </c>
    </row>
    <row r="12987" spans="1:7" ht="24" customHeight="1" x14ac:dyDescent="0.2">
      <c r="A12987" s="287"/>
      <c r="C12987" s="107" t="s">
        <v>606</v>
      </c>
      <c r="D12987" s="97"/>
      <c r="E12987" s="98"/>
      <c r="G12987" s="289"/>
    </row>
    <row r="12988" spans="1:7" ht="24" customHeight="1" x14ac:dyDescent="0.2">
      <c r="A12988" s="224" t="str">
        <f t="shared" ref="A12988:A12996" si="3896">IFERROR(VLOOKUP(C12988,Tabla_Insumos,4,FALSE),"")</f>
        <v/>
      </c>
      <c r="B12988" s="222" t="str">
        <f t="shared" ref="B12988:B12996" si="3897">IFERROR(VLOOKUP(C12988,Tabla_Insumos,5,FALSE),"")</f>
        <v/>
      </c>
      <c r="C12988" s="223"/>
      <c r="D12988" s="224" t="str">
        <f t="shared" ref="D12988:D12996" si="3898">IFERROR(VLOOKUP(C12988,Tabla_Insumos,2,FALSE),"")</f>
        <v/>
      </c>
      <c r="E12988" s="225"/>
      <c r="F12988" s="226">
        <f t="shared" ref="F12988:F12996" si="3899">IFERROR(VLOOKUP(C12988,Tabla_Insumos,3,FALSE),0)</f>
        <v>0</v>
      </c>
      <c r="G12988" s="286">
        <f t="shared" ref="G12988:G12996" si="3900">ROUND(E12988*F12988,2)</f>
        <v>0</v>
      </c>
    </row>
    <row r="12989" spans="1:7" ht="24" customHeight="1" x14ac:dyDescent="0.2">
      <c r="A12989" s="224" t="str">
        <f t="shared" si="3896"/>
        <v/>
      </c>
      <c r="B12989" s="222" t="str">
        <f t="shared" si="3897"/>
        <v/>
      </c>
      <c r="C12989" s="223"/>
      <c r="D12989" s="224" t="str">
        <f t="shared" si="3898"/>
        <v/>
      </c>
      <c r="E12989" s="225"/>
      <c r="F12989" s="226">
        <f t="shared" si="3899"/>
        <v>0</v>
      </c>
      <c r="G12989" s="286">
        <f t="shared" si="3900"/>
        <v>0</v>
      </c>
    </row>
    <row r="12990" spans="1:7" ht="24" customHeight="1" x14ac:dyDescent="0.2">
      <c r="A12990" s="224" t="str">
        <f t="shared" si="3896"/>
        <v/>
      </c>
      <c r="B12990" s="222" t="str">
        <f t="shared" si="3897"/>
        <v/>
      </c>
      <c r="C12990" s="223"/>
      <c r="D12990" s="224" t="str">
        <f t="shared" si="3898"/>
        <v/>
      </c>
      <c r="E12990" s="225"/>
      <c r="F12990" s="226">
        <f t="shared" si="3899"/>
        <v>0</v>
      </c>
      <c r="G12990" s="286">
        <f t="shared" si="3900"/>
        <v>0</v>
      </c>
    </row>
    <row r="12991" spans="1:7" ht="24" customHeight="1" x14ac:dyDescent="0.2">
      <c r="A12991" s="224" t="str">
        <f t="shared" si="3896"/>
        <v/>
      </c>
      <c r="B12991" s="222" t="str">
        <f t="shared" si="3897"/>
        <v/>
      </c>
      <c r="C12991" s="223"/>
      <c r="D12991" s="224" t="str">
        <f t="shared" si="3898"/>
        <v/>
      </c>
      <c r="E12991" s="225"/>
      <c r="F12991" s="226">
        <f t="shared" si="3899"/>
        <v>0</v>
      </c>
      <c r="G12991" s="286">
        <f t="shared" si="3900"/>
        <v>0</v>
      </c>
    </row>
    <row r="12992" spans="1:7" ht="24" customHeight="1" x14ac:dyDescent="0.2">
      <c r="A12992" s="224" t="str">
        <f t="shared" si="3896"/>
        <v/>
      </c>
      <c r="B12992" s="222" t="str">
        <f t="shared" si="3897"/>
        <v/>
      </c>
      <c r="C12992" s="223"/>
      <c r="D12992" s="224" t="str">
        <f t="shared" si="3898"/>
        <v/>
      </c>
      <c r="E12992" s="225"/>
      <c r="F12992" s="226">
        <f t="shared" si="3899"/>
        <v>0</v>
      </c>
      <c r="G12992" s="286">
        <f t="shared" si="3900"/>
        <v>0</v>
      </c>
    </row>
    <row r="12993" spans="1:7" ht="24" customHeight="1" x14ac:dyDescent="0.2">
      <c r="A12993" s="224" t="str">
        <f t="shared" si="3896"/>
        <v/>
      </c>
      <c r="B12993" s="222" t="str">
        <f t="shared" si="3897"/>
        <v/>
      </c>
      <c r="C12993" s="223"/>
      <c r="D12993" s="224" t="str">
        <f t="shared" si="3898"/>
        <v/>
      </c>
      <c r="E12993" s="225"/>
      <c r="F12993" s="226">
        <f t="shared" si="3899"/>
        <v>0</v>
      </c>
      <c r="G12993" s="286">
        <f t="shared" si="3900"/>
        <v>0</v>
      </c>
    </row>
    <row r="12994" spans="1:7" ht="24" customHeight="1" x14ac:dyDescent="0.2">
      <c r="A12994" s="224" t="str">
        <f t="shared" si="3896"/>
        <v/>
      </c>
      <c r="B12994" s="222" t="str">
        <f t="shared" si="3897"/>
        <v/>
      </c>
      <c r="C12994" s="223"/>
      <c r="D12994" s="224" t="str">
        <f t="shared" si="3898"/>
        <v/>
      </c>
      <c r="E12994" s="225"/>
      <c r="F12994" s="226">
        <f t="shared" si="3899"/>
        <v>0</v>
      </c>
      <c r="G12994" s="286">
        <f t="shared" si="3900"/>
        <v>0</v>
      </c>
    </row>
    <row r="12995" spans="1:7" ht="24" customHeight="1" x14ac:dyDescent="0.2">
      <c r="A12995" s="224" t="str">
        <f t="shared" si="3896"/>
        <v/>
      </c>
      <c r="B12995" s="222" t="str">
        <f t="shared" si="3897"/>
        <v/>
      </c>
      <c r="C12995" s="223"/>
      <c r="D12995" s="224" t="str">
        <f t="shared" si="3898"/>
        <v/>
      </c>
      <c r="E12995" s="225"/>
      <c r="F12995" s="226">
        <f t="shared" si="3899"/>
        <v>0</v>
      </c>
      <c r="G12995" s="286">
        <f t="shared" si="3900"/>
        <v>0</v>
      </c>
    </row>
    <row r="12996" spans="1:7" ht="24" customHeight="1" x14ac:dyDescent="0.2">
      <c r="A12996" s="224" t="str">
        <f t="shared" si="3896"/>
        <v/>
      </c>
      <c r="B12996" s="222" t="str">
        <f t="shared" si="3897"/>
        <v/>
      </c>
      <c r="C12996" s="223"/>
      <c r="D12996" s="224" t="str">
        <f t="shared" si="3898"/>
        <v/>
      </c>
      <c r="E12996" s="225"/>
      <c r="F12996" s="226">
        <f t="shared" si="3899"/>
        <v>0</v>
      </c>
      <c r="G12996" s="286">
        <f t="shared" si="3900"/>
        <v>0</v>
      </c>
    </row>
    <row r="12997" spans="1:7" ht="24" customHeight="1" x14ac:dyDescent="0.2">
      <c r="A12997" s="290"/>
      <c r="B12997" s="97"/>
      <c r="D12997" s="97"/>
      <c r="E12997" s="98"/>
      <c r="F12997" s="273" t="s">
        <v>33</v>
      </c>
      <c r="G12997" s="288">
        <f>SUBTOTAL(9,G12988:G12996)</f>
        <v>0</v>
      </c>
    </row>
    <row r="12998" spans="1:7" ht="24" customHeight="1" x14ac:dyDescent="0.2">
      <c r="A12998" s="291"/>
      <c r="B12998" s="97"/>
      <c r="D12998" s="97"/>
      <c r="E12998" s="98"/>
      <c r="G12998" s="289"/>
    </row>
    <row r="12999" spans="1:7" ht="24" customHeight="1" x14ac:dyDescent="0.2">
      <c r="A12999" s="292" t="str">
        <f>B12957</f>
        <v/>
      </c>
      <c r="B12999" s="293" t="str">
        <f>C12957</f>
        <v/>
      </c>
      <c r="C12999" s="104"/>
      <c r="D12999" s="104" t="s">
        <v>34</v>
      </c>
      <c r="E12999" s="105"/>
      <c r="F12999" s="295" t="s">
        <v>35</v>
      </c>
      <c r="G12999" s="294">
        <f>SUBTOTAL(9,G12962:G12998)</f>
        <v>0</v>
      </c>
    </row>
    <row r="13001" spans="1:7" ht="24" customHeight="1" x14ac:dyDescent="0.2">
      <c r="A13001" s="274" t="s">
        <v>37</v>
      </c>
      <c r="B13001" s="275"/>
      <c r="C13001" s="275"/>
      <c r="D13001" s="275"/>
      <c r="E13001" s="275"/>
      <c r="F13001" s="275"/>
      <c r="G13001" s="276"/>
    </row>
    <row r="13002" spans="1:7" ht="24" customHeight="1" x14ac:dyDescent="0.2">
      <c r="A13002" s="277" t="s">
        <v>602</v>
      </c>
      <c r="B13002" s="93" t="str">
        <f>Comitente</f>
        <v>DIRECCION PROVINCIAL DE ESPACIOS VERDES</v>
      </c>
      <c r="C13002" s="89"/>
      <c r="D13002" s="94"/>
      <c r="E13002" s="94"/>
      <c r="F13002" s="95"/>
      <c r="G13002" s="278"/>
    </row>
    <row r="13003" spans="1:7" ht="24" customHeight="1" x14ac:dyDescent="0.2">
      <c r="A13003" s="277" t="s">
        <v>603</v>
      </c>
      <c r="B13003" s="93">
        <f>Contratista</f>
        <v>0</v>
      </c>
      <c r="C13003" s="90"/>
      <c r="D13003" s="90"/>
      <c r="E13003" s="90"/>
      <c r="F13003" s="96"/>
      <c r="G13003" s="279"/>
    </row>
    <row r="13004" spans="1:7" ht="24" customHeight="1" x14ac:dyDescent="0.2">
      <c r="A13004" s="277" t="s">
        <v>24</v>
      </c>
      <c r="B13004" s="93" t="str">
        <f>Obra</f>
        <v>EXTRACCION DE MANGRULLO EXISTENTE, PROVISION DE NUEVO MANGRULLO Y REFUNCIONALIZACION DE JUEGOS DE NIÑOS EN PARQUE DE MAYO</v>
      </c>
      <c r="C13004" s="90"/>
      <c r="D13004" s="90"/>
      <c r="E13004" s="90"/>
      <c r="F13004" s="96" t="s">
        <v>38</v>
      </c>
      <c r="G13004" s="280">
        <f>Fecha_Base</f>
        <v>44865</v>
      </c>
    </row>
    <row r="13005" spans="1:7" ht="24" customHeight="1" x14ac:dyDescent="0.2">
      <c r="A13005" s="281" t="s">
        <v>601</v>
      </c>
      <c r="B13005" s="91" t="str">
        <f>Ubicación</f>
        <v>CAPITAL</v>
      </c>
      <c r="C13005" s="91"/>
      <c r="D13005" s="97"/>
      <c r="E13005" s="98"/>
      <c r="G13005" s="282"/>
    </row>
    <row r="13006" spans="1:7" ht="24" customHeight="1" x14ac:dyDescent="0.2">
      <c r="A13006" s="281" t="s">
        <v>39</v>
      </c>
      <c r="B13006" s="100" t="str">
        <f>IFERROR(VALUE(LEFT(B13007,FIND(".",B13007)-1)),"")</f>
        <v/>
      </c>
      <c r="C13006" s="92" t="str">
        <f>IFERROR(VLOOKUP(B13006,Tabla_CyP,2,FALSE),"")</f>
        <v/>
      </c>
      <c r="E13006" s="98"/>
      <c r="G13006" s="282"/>
    </row>
    <row r="13007" spans="1:7" ht="24" customHeight="1" x14ac:dyDescent="0.2">
      <c r="A13007" s="281" t="s">
        <v>25</v>
      </c>
      <c r="B13007" s="101" t="str">
        <f>IFERROR(VLOOKUP(COUNTIF($A$1:A13007,"ANALISIS DE PRECIOS"),Tabla_NumeroItem,2,FALSE),"")</f>
        <v/>
      </c>
      <c r="C13007" s="92" t="str">
        <f>IFERROR(VLOOKUP(B13007,Tabla_CyP,2,FALSE),"")</f>
        <v/>
      </c>
      <c r="D13007" s="97"/>
      <c r="E13007" s="98"/>
      <c r="F13007" s="96" t="s">
        <v>26</v>
      </c>
      <c r="G13007" s="283" t="str">
        <f>IFERROR(VLOOKUP(B13007,Tabla_CyP,4,FALSE),"")</f>
        <v/>
      </c>
    </row>
    <row r="13008" spans="1:7" ht="24" customHeight="1" x14ac:dyDescent="0.2">
      <c r="A13008" s="281"/>
      <c r="B13008" s="91"/>
      <c r="D13008" s="97"/>
      <c r="E13008" s="98"/>
      <c r="G13008" s="282"/>
    </row>
    <row r="13009" spans="1:7" ht="24" customHeight="1" x14ac:dyDescent="0.2">
      <c r="A13009" s="334" t="s">
        <v>507</v>
      </c>
      <c r="B13009" s="335"/>
      <c r="C13009" s="336" t="s">
        <v>0</v>
      </c>
      <c r="D13009" s="336" t="s">
        <v>27</v>
      </c>
      <c r="E13009" s="338" t="s">
        <v>28</v>
      </c>
      <c r="F13009" s="340" t="s">
        <v>29</v>
      </c>
      <c r="G13009" s="340" t="s">
        <v>30</v>
      </c>
    </row>
    <row r="13010" spans="1:7" ht="24" customHeight="1" x14ac:dyDescent="0.2">
      <c r="A13010" s="102" t="s">
        <v>508</v>
      </c>
      <c r="B13010" s="102" t="s">
        <v>509</v>
      </c>
      <c r="C13010" s="337"/>
      <c r="D13010" s="337"/>
      <c r="E13010" s="339"/>
      <c r="F13010" s="341"/>
      <c r="G13010" s="341"/>
    </row>
    <row r="13011" spans="1:7" ht="24" customHeight="1" x14ac:dyDescent="0.2">
      <c r="A13011" s="284"/>
      <c r="B13011" s="103"/>
      <c r="C13011" s="143" t="s">
        <v>604</v>
      </c>
      <c r="D13011" s="104"/>
      <c r="E13011" s="105"/>
      <c r="F13011" s="106"/>
      <c r="G13011" s="285"/>
    </row>
    <row r="13012" spans="1:7" ht="24" customHeight="1" x14ac:dyDescent="0.2">
      <c r="A13012" s="224" t="str">
        <f t="shared" ref="A13012:A13025" si="3901">IFERROR(VLOOKUP(C13012,Tabla_Insumos,4,FALSE),"")</f>
        <v/>
      </c>
      <c r="B13012" s="222" t="str">
        <f>IFERROR(VLOOKUP(C13012,Tabla_Insumos,5,FALSE),"")</f>
        <v/>
      </c>
      <c r="C13012" s="223"/>
      <c r="D13012" s="224" t="str">
        <f t="shared" ref="D13012:D13025" si="3902">IFERROR(VLOOKUP(C13012,Tabla_Insumos,2,FALSE),"")</f>
        <v/>
      </c>
      <c r="E13012" s="225"/>
      <c r="F13012" s="226">
        <f t="shared" ref="F13012:F13025" si="3903">IFERROR(VLOOKUP(C13012,Tabla_Insumos,3,FALSE),0)</f>
        <v>0</v>
      </c>
      <c r="G13012" s="286">
        <f>ROUND(E13012*F13012,2)</f>
        <v>0</v>
      </c>
    </row>
    <row r="13013" spans="1:7" ht="24" customHeight="1" x14ac:dyDescent="0.2">
      <c r="A13013" s="224" t="str">
        <f t="shared" si="3901"/>
        <v/>
      </c>
      <c r="B13013" s="222" t="str">
        <f t="shared" ref="B13013:B13025" si="3904">IFERROR(VLOOKUP(C13013,Tabla_Insumos,5,FALSE),"")</f>
        <v/>
      </c>
      <c r="C13013" s="223"/>
      <c r="D13013" s="224" t="str">
        <f t="shared" si="3902"/>
        <v/>
      </c>
      <c r="E13013" s="225"/>
      <c r="F13013" s="226">
        <f t="shared" si="3903"/>
        <v>0</v>
      </c>
      <c r="G13013" s="286">
        <f t="shared" ref="G13013:G13025" si="3905">ROUND(E13013*F13013,2)</f>
        <v>0</v>
      </c>
    </row>
    <row r="13014" spans="1:7" ht="24" customHeight="1" x14ac:dyDescent="0.2">
      <c r="A13014" s="224" t="str">
        <f t="shared" si="3901"/>
        <v/>
      </c>
      <c r="B13014" s="222" t="str">
        <f t="shared" si="3904"/>
        <v/>
      </c>
      <c r="C13014" s="223"/>
      <c r="D13014" s="224" t="str">
        <f t="shared" si="3902"/>
        <v/>
      </c>
      <c r="E13014" s="225"/>
      <c r="F13014" s="226">
        <f t="shared" si="3903"/>
        <v>0</v>
      </c>
      <c r="G13014" s="286">
        <f t="shared" si="3905"/>
        <v>0</v>
      </c>
    </row>
    <row r="13015" spans="1:7" ht="24" customHeight="1" x14ac:dyDescent="0.2">
      <c r="A13015" s="224" t="str">
        <f t="shared" si="3901"/>
        <v/>
      </c>
      <c r="B13015" s="222" t="str">
        <f t="shared" si="3904"/>
        <v/>
      </c>
      <c r="C13015" s="223"/>
      <c r="D13015" s="224" t="str">
        <f t="shared" si="3902"/>
        <v/>
      </c>
      <c r="E13015" s="225"/>
      <c r="F13015" s="226">
        <f t="shared" si="3903"/>
        <v>0</v>
      </c>
      <c r="G13015" s="286">
        <f t="shared" si="3905"/>
        <v>0</v>
      </c>
    </row>
    <row r="13016" spans="1:7" ht="24" customHeight="1" x14ac:dyDescent="0.2">
      <c r="A13016" s="224" t="str">
        <f t="shared" si="3901"/>
        <v/>
      </c>
      <c r="B13016" s="222" t="str">
        <f t="shared" si="3904"/>
        <v/>
      </c>
      <c r="C13016" s="223"/>
      <c r="D13016" s="224" t="str">
        <f t="shared" si="3902"/>
        <v/>
      </c>
      <c r="E13016" s="225"/>
      <c r="F13016" s="226">
        <f t="shared" si="3903"/>
        <v>0</v>
      </c>
      <c r="G13016" s="286">
        <f t="shared" si="3905"/>
        <v>0</v>
      </c>
    </row>
    <row r="13017" spans="1:7" ht="24" customHeight="1" x14ac:dyDescent="0.2">
      <c r="A13017" s="224" t="str">
        <f t="shared" si="3901"/>
        <v/>
      </c>
      <c r="B13017" s="222" t="str">
        <f t="shared" si="3904"/>
        <v/>
      </c>
      <c r="C13017" s="223"/>
      <c r="D13017" s="224" t="str">
        <f t="shared" si="3902"/>
        <v/>
      </c>
      <c r="E13017" s="225"/>
      <c r="F13017" s="226">
        <f t="shared" si="3903"/>
        <v>0</v>
      </c>
      <c r="G13017" s="286">
        <f t="shared" si="3905"/>
        <v>0</v>
      </c>
    </row>
    <row r="13018" spans="1:7" ht="24" customHeight="1" x14ac:dyDescent="0.2">
      <c r="A13018" s="224" t="str">
        <f t="shared" si="3901"/>
        <v/>
      </c>
      <c r="B13018" s="222" t="str">
        <f t="shared" si="3904"/>
        <v/>
      </c>
      <c r="C13018" s="223"/>
      <c r="D13018" s="224" t="str">
        <f t="shared" si="3902"/>
        <v/>
      </c>
      <c r="E13018" s="225"/>
      <c r="F13018" s="226">
        <f t="shared" si="3903"/>
        <v>0</v>
      </c>
      <c r="G13018" s="286">
        <f t="shared" si="3905"/>
        <v>0</v>
      </c>
    </row>
    <row r="13019" spans="1:7" ht="24" customHeight="1" x14ac:dyDescent="0.2">
      <c r="A13019" s="224" t="str">
        <f t="shared" si="3901"/>
        <v/>
      </c>
      <c r="B13019" s="222" t="str">
        <f t="shared" si="3904"/>
        <v/>
      </c>
      <c r="C13019" s="223"/>
      <c r="D13019" s="224" t="str">
        <f t="shared" si="3902"/>
        <v/>
      </c>
      <c r="E13019" s="225"/>
      <c r="F13019" s="226">
        <f t="shared" si="3903"/>
        <v>0</v>
      </c>
      <c r="G13019" s="286">
        <f t="shared" si="3905"/>
        <v>0</v>
      </c>
    </row>
    <row r="13020" spans="1:7" ht="24" customHeight="1" x14ac:dyDescent="0.2">
      <c r="A13020" s="224" t="str">
        <f t="shared" si="3901"/>
        <v/>
      </c>
      <c r="B13020" s="222" t="str">
        <f t="shared" si="3904"/>
        <v/>
      </c>
      <c r="C13020" s="223"/>
      <c r="D13020" s="224" t="str">
        <f t="shared" si="3902"/>
        <v/>
      </c>
      <c r="E13020" s="225"/>
      <c r="F13020" s="226">
        <f t="shared" si="3903"/>
        <v>0</v>
      </c>
      <c r="G13020" s="286">
        <f t="shared" si="3905"/>
        <v>0</v>
      </c>
    </row>
    <row r="13021" spans="1:7" ht="24" customHeight="1" x14ac:dyDescent="0.2">
      <c r="A13021" s="224" t="str">
        <f t="shared" si="3901"/>
        <v/>
      </c>
      <c r="B13021" s="222" t="str">
        <f t="shared" si="3904"/>
        <v/>
      </c>
      <c r="C13021" s="223"/>
      <c r="D13021" s="224" t="str">
        <f t="shared" si="3902"/>
        <v/>
      </c>
      <c r="E13021" s="225"/>
      <c r="F13021" s="226">
        <f t="shared" si="3903"/>
        <v>0</v>
      </c>
      <c r="G13021" s="286">
        <f t="shared" si="3905"/>
        <v>0</v>
      </c>
    </row>
    <row r="13022" spans="1:7" ht="24" customHeight="1" x14ac:dyDescent="0.2">
      <c r="A13022" s="224" t="str">
        <f t="shared" si="3901"/>
        <v/>
      </c>
      <c r="B13022" s="222" t="str">
        <f t="shared" si="3904"/>
        <v/>
      </c>
      <c r="C13022" s="223"/>
      <c r="D13022" s="224" t="str">
        <f t="shared" si="3902"/>
        <v/>
      </c>
      <c r="E13022" s="225"/>
      <c r="F13022" s="226">
        <f t="shared" si="3903"/>
        <v>0</v>
      </c>
      <c r="G13022" s="286">
        <f t="shared" si="3905"/>
        <v>0</v>
      </c>
    </row>
    <row r="13023" spans="1:7" ht="24" customHeight="1" x14ac:dyDescent="0.2">
      <c r="A13023" s="224" t="str">
        <f t="shared" si="3901"/>
        <v/>
      </c>
      <c r="B13023" s="222" t="str">
        <f t="shared" si="3904"/>
        <v/>
      </c>
      <c r="C13023" s="223"/>
      <c r="D13023" s="224" t="str">
        <f t="shared" si="3902"/>
        <v/>
      </c>
      <c r="E13023" s="225"/>
      <c r="F13023" s="226">
        <f t="shared" si="3903"/>
        <v>0</v>
      </c>
      <c r="G13023" s="286">
        <f t="shared" si="3905"/>
        <v>0</v>
      </c>
    </row>
    <row r="13024" spans="1:7" ht="24" customHeight="1" x14ac:dyDescent="0.2">
      <c r="A13024" s="224" t="str">
        <f t="shared" si="3901"/>
        <v/>
      </c>
      <c r="B13024" s="222" t="str">
        <f t="shared" si="3904"/>
        <v/>
      </c>
      <c r="C13024" s="223"/>
      <c r="D13024" s="224" t="str">
        <f t="shared" si="3902"/>
        <v/>
      </c>
      <c r="E13024" s="225"/>
      <c r="F13024" s="226">
        <f t="shared" si="3903"/>
        <v>0</v>
      </c>
      <c r="G13024" s="286">
        <f t="shared" si="3905"/>
        <v>0</v>
      </c>
    </row>
    <row r="13025" spans="1:7" ht="24" customHeight="1" x14ac:dyDescent="0.2">
      <c r="A13025" s="224" t="str">
        <f t="shared" si="3901"/>
        <v/>
      </c>
      <c r="B13025" s="222" t="str">
        <f t="shared" si="3904"/>
        <v/>
      </c>
      <c r="C13025" s="223"/>
      <c r="D13025" s="224" t="str">
        <f t="shared" si="3902"/>
        <v/>
      </c>
      <c r="E13025" s="225"/>
      <c r="F13025" s="227">
        <f t="shared" si="3903"/>
        <v>0</v>
      </c>
      <c r="G13025" s="286">
        <f t="shared" si="3905"/>
        <v>0</v>
      </c>
    </row>
    <row r="13026" spans="1:7" ht="24" customHeight="1" x14ac:dyDescent="0.2">
      <c r="A13026" s="287"/>
      <c r="D13026" s="97"/>
      <c r="E13026" s="98"/>
      <c r="F13026" s="273" t="s">
        <v>31</v>
      </c>
      <c r="G13026" s="288">
        <f>SUBTOTAL(9,G13012:G13025)</f>
        <v>0</v>
      </c>
    </row>
    <row r="13027" spans="1:7" ht="24" customHeight="1" x14ac:dyDescent="0.2">
      <c r="A13027" s="287"/>
      <c r="C13027" s="107" t="s">
        <v>605</v>
      </c>
      <c r="D13027" s="97"/>
      <c r="E13027" s="98"/>
      <c r="G13027" s="289"/>
    </row>
    <row r="13028" spans="1:7" ht="24" customHeight="1" x14ac:dyDescent="0.2">
      <c r="A13028" s="224" t="str">
        <f t="shared" ref="A13028:A13035" si="3906">IFERROR(VLOOKUP(C13028,Tabla_Insumos,4,FALSE),"")</f>
        <v/>
      </c>
      <c r="B13028" s="222">
        <f t="shared" ref="B13028:B13035" si="3907">IFERROR(VLOOKUP(A13028,Tabla_Indices,5,FALSE),"")</f>
        <v>0</v>
      </c>
      <c r="C13028" s="223"/>
      <c r="D13028" s="224" t="str">
        <f t="shared" ref="D13028:D13035" si="3908">IFERROR(VLOOKUP(C13028,Tabla_Insumos,2,FALSE),"")</f>
        <v/>
      </c>
      <c r="E13028" s="225"/>
      <c r="F13028" s="228">
        <f t="shared" ref="F13028:F13035" si="3909">IFERROR(VLOOKUP(C13028,Tabla_Insumos,3,FALSE),0)</f>
        <v>0</v>
      </c>
      <c r="G13028" s="286">
        <f>ROUND(E13028*F13028,2)</f>
        <v>0</v>
      </c>
    </row>
    <row r="13029" spans="1:7" ht="24" customHeight="1" x14ac:dyDescent="0.2">
      <c r="A13029" s="224" t="str">
        <f t="shared" si="3906"/>
        <v/>
      </c>
      <c r="B13029" s="222">
        <f t="shared" si="3907"/>
        <v>0</v>
      </c>
      <c r="C13029" s="223"/>
      <c r="D13029" s="224" t="str">
        <f t="shared" si="3908"/>
        <v/>
      </c>
      <c r="E13029" s="225"/>
      <c r="F13029" s="228">
        <f t="shared" si="3909"/>
        <v>0</v>
      </c>
      <c r="G13029" s="286">
        <f>ROUND(E13029*F13029,2)</f>
        <v>0</v>
      </c>
    </row>
    <row r="13030" spans="1:7" ht="24" customHeight="1" x14ac:dyDescent="0.2">
      <c r="A13030" s="224" t="str">
        <f t="shared" si="3906"/>
        <v/>
      </c>
      <c r="B13030" s="222">
        <f t="shared" si="3907"/>
        <v>0</v>
      </c>
      <c r="C13030" s="223"/>
      <c r="D13030" s="224" t="str">
        <f t="shared" si="3908"/>
        <v/>
      </c>
      <c r="E13030" s="225"/>
      <c r="F13030" s="228">
        <f t="shared" si="3909"/>
        <v>0</v>
      </c>
      <c r="G13030" s="286">
        <f t="shared" ref="G13030:G13035" si="3910">ROUND(E13030*F13030,2)</f>
        <v>0</v>
      </c>
    </row>
    <row r="13031" spans="1:7" ht="24" customHeight="1" x14ac:dyDescent="0.2">
      <c r="A13031" s="224" t="str">
        <f t="shared" si="3906"/>
        <v/>
      </c>
      <c r="B13031" s="222">
        <f t="shared" si="3907"/>
        <v>0</v>
      </c>
      <c r="C13031" s="223"/>
      <c r="D13031" s="224" t="str">
        <f t="shared" si="3908"/>
        <v/>
      </c>
      <c r="E13031" s="225"/>
      <c r="F13031" s="228">
        <f t="shared" si="3909"/>
        <v>0</v>
      </c>
      <c r="G13031" s="286">
        <f t="shared" si="3910"/>
        <v>0</v>
      </c>
    </row>
    <row r="13032" spans="1:7" ht="24" customHeight="1" x14ac:dyDescent="0.2">
      <c r="A13032" s="224" t="str">
        <f t="shared" si="3906"/>
        <v/>
      </c>
      <c r="B13032" s="222">
        <f t="shared" si="3907"/>
        <v>0</v>
      </c>
      <c r="C13032" s="223"/>
      <c r="D13032" s="224" t="str">
        <f t="shared" si="3908"/>
        <v/>
      </c>
      <c r="E13032" s="225"/>
      <c r="F13032" s="226">
        <f t="shared" si="3909"/>
        <v>0</v>
      </c>
      <c r="G13032" s="286">
        <f t="shared" si="3910"/>
        <v>0</v>
      </c>
    </row>
    <row r="13033" spans="1:7" ht="24" customHeight="1" x14ac:dyDescent="0.2">
      <c r="A13033" s="224" t="str">
        <f t="shared" si="3906"/>
        <v/>
      </c>
      <c r="B13033" s="222">
        <f t="shared" si="3907"/>
        <v>0</v>
      </c>
      <c r="C13033" s="223"/>
      <c r="D13033" s="224" t="str">
        <f t="shared" si="3908"/>
        <v/>
      </c>
      <c r="E13033" s="225"/>
      <c r="F13033" s="226">
        <f t="shared" si="3909"/>
        <v>0</v>
      </c>
      <c r="G13033" s="286">
        <f t="shared" si="3910"/>
        <v>0</v>
      </c>
    </row>
    <row r="13034" spans="1:7" ht="24" customHeight="1" x14ac:dyDescent="0.2">
      <c r="A13034" s="224" t="str">
        <f t="shared" si="3906"/>
        <v/>
      </c>
      <c r="B13034" s="222">
        <f t="shared" si="3907"/>
        <v>0</v>
      </c>
      <c r="C13034" s="223"/>
      <c r="D13034" s="224" t="str">
        <f t="shared" si="3908"/>
        <v/>
      </c>
      <c r="E13034" s="225"/>
      <c r="F13034" s="226">
        <f t="shared" si="3909"/>
        <v>0</v>
      </c>
      <c r="G13034" s="286">
        <f t="shared" si="3910"/>
        <v>0</v>
      </c>
    </row>
    <row r="13035" spans="1:7" ht="24" customHeight="1" x14ac:dyDescent="0.2">
      <c r="A13035" s="224" t="str">
        <f t="shared" si="3906"/>
        <v/>
      </c>
      <c r="B13035" s="222">
        <f t="shared" si="3907"/>
        <v>0</v>
      </c>
      <c r="C13035" s="223"/>
      <c r="D13035" s="224" t="str">
        <f t="shared" si="3908"/>
        <v/>
      </c>
      <c r="E13035" s="225"/>
      <c r="F13035" s="226">
        <f t="shared" si="3909"/>
        <v>0</v>
      </c>
      <c r="G13035" s="286">
        <f t="shared" si="3910"/>
        <v>0</v>
      </c>
    </row>
    <row r="13036" spans="1:7" ht="24" customHeight="1" x14ac:dyDescent="0.2">
      <c r="A13036" s="287"/>
      <c r="D13036" s="97"/>
      <c r="E13036" s="98"/>
      <c r="F13036" s="273" t="s">
        <v>32</v>
      </c>
      <c r="G13036" s="288">
        <f>SUBTOTAL(9,G13028:G13035)</f>
        <v>0</v>
      </c>
    </row>
    <row r="13037" spans="1:7" ht="24" customHeight="1" x14ac:dyDescent="0.2">
      <c r="A13037" s="287"/>
      <c r="C13037" s="107" t="s">
        <v>606</v>
      </c>
      <c r="D13037" s="97"/>
      <c r="E13037" s="98"/>
      <c r="G13037" s="289"/>
    </row>
    <row r="13038" spans="1:7" ht="24" customHeight="1" x14ac:dyDescent="0.2">
      <c r="A13038" s="224" t="str">
        <f t="shared" ref="A13038:A13046" si="3911">IFERROR(VLOOKUP(C13038,Tabla_Insumos,4,FALSE),"")</f>
        <v/>
      </c>
      <c r="B13038" s="222" t="str">
        <f t="shared" ref="B13038:B13046" si="3912">IFERROR(VLOOKUP(C13038,Tabla_Insumos,5,FALSE),"")</f>
        <v/>
      </c>
      <c r="C13038" s="223"/>
      <c r="D13038" s="224" t="str">
        <f t="shared" ref="D13038:D13046" si="3913">IFERROR(VLOOKUP(C13038,Tabla_Insumos,2,FALSE),"")</f>
        <v/>
      </c>
      <c r="E13038" s="225"/>
      <c r="F13038" s="226">
        <f t="shared" ref="F13038:F13046" si="3914">IFERROR(VLOOKUP(C13038,Tabla_Insumos,3,FALSE),0)</f>
        <v>0</v>
      </c>
      <c r="G13038" s="286">
        <f t="shared" ref="G13038:G13046" si="3915">ROUND(E13038*F13038,2)</f>
        <v>0</v>
      </c>
    </row>
    <row r="13039" spans="1:7" ht="24" customHeight="1" x14ac:dyDescent="0.2">
      <c r="A13039" s="224" t="str">
        <f t="shared" si="3911"/>
        <v/>
      </c>
      <c r="B13039" s="222" t="str">
        <f t="shared" si="3912"/>
        <v/>
      </c>
      <c r="C13039" s="223"/>
      <c r="D13039" s="224" t="str">
        <f t="shared" si="3913"/>
        <v/>
      </c>
      <c r="E13039" s="225"/>
      <c r="F13039" s="226">
        <f t="shared" si="3914"/>
        <v>0</v>
      </c>
      <c r="G13039" s="286">
        <f t="shared" si="3915"/>
        <v>0</v>
      </c>
    </row>
    <row r="13040" spans="1:7" ht="24" customHeight="1" x14ac:dyDescent="0.2">
      <c r="A13040" s="224" t="str">
        <f t="shared" si="3911"/>
        <v/>
      </c>
      <c r="B13040" s="222" t="str">
        <f t="shared" si="3912"/>
        <v/>
      </c>
      <c r="C13040" s="223"/>
      <c r="D13040" s="224" t="str">
        <f t="shared" si="3913"/>
        <v/>
      </c>
      <c r="E13040" s="225"/>
      <c r="F13040" s="226">
        <f t="shared" si="3914"/>
        <v>0</v>
      </c>
      <c r="G13040" s="286">
        <f t="shared" si="3915"/>
        <v>0</v>
      </c>
    </row>
    <row r="13041" spans="1:7" ht="24" customHeight="1" x14ac:dyDescent="0.2">
      <c r="A13041" s="224" t="str">
        <f t="shared" si="3911"/>
        <v/>
      </c>
      <c r="B13041" s="222" t="str">
        <f t="shared" si="3912"/>
        <v/>
      </c>
      <c r="C13041" s="223"/>
      <c r="D13041" s="224" t="str">
        <f t="shared" si="3913"/>
        <v/>
      </c>
      <c r="E13041" s="225"/>
      <c r="F13041" s="226">
        <f t="shared" si="3914"/>
        <v>0</v>
      </c>
      <c r="G13041" s="286">
        <f t="shared" si="3915"/>
        <v>0</v>
      </c>
    </row>
    <row r="13042" spans="1:7" ht="24" customHeight="1" x14ac:dyDescent="0.2">
      <c r="A13042" s="224" t="str">
        <f t="shared" si="3911"/>
        <v/>
      </c>
      <c r="B13042" s="222" t="str">
        <f t="shared" si="3912"/>
        <v/>
      </c>
      <c r="C13042" s="223"/>
      <c r="D13042" s="224" t="str">
        <f t="shared" si="3913"/>
        <v/>
      </c>
      <c r="E13042" s="225"/>
      <c r="F13042" s="226">
        <f t="shared" si="3914"/>
        <v>0</v>
      </c>
      <c r="G13042" s="286">
        <f t="shared" si="3915"/>
        <v>0</v>
      </c>
    </row>
    <row r="13043" spans="1:7" ht="24" customHeight="1" x14ac:dyDescent="0.2">
      <c r="A13043" s="224" t="str">
        <f t="shared" si="3911"/>
        <v/>
      </c>
      <c r="B13043" s="222" t="str">
        <f t="shared" si="3912"/>
        <v/>
      </c>
      <c r="C13043" s="223"/>
      <c r="D13043" s="224" t="str">
        <f t="shared" si="3913"/>
        <v/>
      </c>
      <c r="E13043" s="225"/>
      <c r="F13043" s="226">
        <f t="shared" si="3914"/>
        <v>0</v>
      </c>
      <c r="G13043" s="286">
        <f t="shared" si="3915"/>
        <v>0</v>
      </c>
    </row>
    <row r="13044" spans="1:7" ht="24" customHeight="1" x14ac:dyDescent="0.2">
      <c r="A13044" s="224" t="str">
        <f t="shared" si="3911"/>
        <v/>
      </c>
      <c r="B13044" s="222" t="str">
        <f t="shared" si="3912"/>
        <v/>
      </c>
      <c r="C13044" s="223"/>
      <c r="D13044" s="224" t="str">
        <f t="shared" si="3913"/>
        <v/>
      </c>
      <c r="E13044" s="225"/>
      <c r="F13044" s="226">
        <f t="shared" si="3914"/>
        <v>0</v>
      </c>
      <c r="G13044" s="286">
        <f t="shared" si="3915"/>
        <v>0</v>
      </c>
    </row>
    <row r="13045" spans="1:7" ht="24" customHeight="1" x14ac:dyDescent="0.2">
      <c r="A13045" s="224" t="str">
        <f t="shared" si="3911"/>
        <v/>
      </c>
      <c r="B13045" s="222" t="str">
        <f t="shared" si="3912"/>
        <v/>
      </c>
      <c r="C13045" s="223"/>
      <c r="D13045" s="224" t="str">
        <f t="shared" si="3913"/>
        <v/>
      </c>
      <c r="E13045" s="225"/>
      <c r="F13045" s="226">
        <f t="shared" si="3914"/>
        <v>0</v>
      </c>
      <c r="G13045" s="286">
        <f t="shared" si="3915"/>
        <v>0</v>
      </c>
    </row>
    <row r="13046" spans="1:7" ht="24" customHeight="1" x14ac:dyDescent="0.2">
      <c r="A13046" s="224" t="str">
        <f t="shared" si="3911"/>
        <v/>
      </c>
      <c r="B13046" s="222" t="str">
        <f t="shared" si="3912"/>
        <v/>
      </c>
      <c r="C13046" s="223"/>
      <c r="D13046" s="224" t="str">
        <f t="shared" si="3913"/>
        <v/>
      </c>
      <c r="E13046" s="225"/>
      <c r="F13046" s="226">
        <f t="shared" si="3914"/>
        <v>0</v>
      </c>
      <c r="G13046" s="286">
        <f t="shared" si="3915"/>
        <v>0</v>
      </c>
    </row>
    <row r="13047" spans="1:7" ht="24" customHeight="1" x14ac:dyDescent="0.2">
      <c r="A13047" s="290"/>
      <c r="B13047" s="97"/>
      <c r="D13047" s="97"/>
      <c r="E13047" s="98"/>
      <c r="F13047" s="273" t="s">
        <v>33</v>
      </c>
      <c r="G13047" s="288">
        <f>SUBTOTAL(9,G13038:G13046)</f>
        <v>0</v>
      </c>
    </row>
    <row r="13048" spans="1:7" ht="24" customHeight="1" x14ac:dyDescent="0.2">
      <c r="A13048" s="291"/>
      <c r="B13048" s="97"/>
      <c r="D13048" s="97"/>
      <c r="E13048" s="98"/>
      <c r="G13048" s="289"/>
    </row>
    <row r="13049" spans="1:7" ht="24" customHeight="1" x14ac:dyDescent="0.2">
      <c r="A13049" s="292" t="str">
        <f>B13007</f>
        <v/>
      </c>
      <c r="B13049" s="293" t="str">
        <f>C13007</f>
        <v/>
      </c>
      <c r="C13049" s="104"/>
      <c r="D13049" s="104" t="s">
        <v>34</v>
      </c>
      <c r="E13049" s="105"/>
      <c r="F13049" s="295" t="s">
        <v>35</v>
      </c>
      <c r="G13049" s="294">
        <f>SUBTOTAL(9,G13012:G13048)</f>
        <v>0</v>
      </c>
    </row>
    <row r="13051" spans="1:7" ht="24" customHeight="1" x14ac:dyDescent="0.2">
      <c r="A13051" s="274" t="s">
        <v>37</v>
      </c>
      <c r="B13051" s="275"/>
      <c r="C13051" s="275"/>
      <c r="D13051" s="275"/>
      <c r="E13051" s="275"/>
      <c r="F13051" s="275"/>
      <c r="G13051" s="276"/>
    </row>
    <row r="13052" spans="1:7" ht="24" customHeight="1" x14ac:dyDescent="0.2">
      <c r="A13052" s="277" t="s">
        <v>602</v>
      </c>
      <c r="B13052" s="93" t="str">
        <f>Comitente</f>
        <v>DIRECCION PROVINCIAL DE ESPACIOS VERDES</v>
      </c>
      <c r="C13052" s="89"/>
      <c r="D13052" s="94"/>
      <c r="E13052" s="94"/>
      <c r="F13052" s="95"/>
      <c r="G13052" s="278"/>
    </row>
    <row r="13053" spans="1:7" ht="24" customHeight="1" x14ac:dyDescent="0.2">
      <c r="A13053" s="277" t="s">
        <v>603</v>
      </c>
      <c r="B13053" s="93">
        <f>Contratista</f>
        <v>0</v>
      </c>
      <c r="C13053" s="90"/>
      <c r="D13053" s="90"/>
      <c r="E13053" s="90"/>
      <c r="F13053" s="96"/>
      <c r="G13053" s="279"/>
    </row>
    <row r="13054" spans="1:7" ht="24" customHeight="1" x14ac:dyDescent="0.2">
      <c r="A13054" s="277" t="s">
        <v>24</v>
      </c>
      <c r="B13054" s="93" t="str">
        <f>Obra</f>
        <v>EXTRACCION DE MANGRULLO EXISTENTE, PROVISION DE NUEVO MANGRULLO Y REFUNCIONALIZACION DE JUEGOS DE NIÑOS EN PARQUE DE MAYO</v>
      </c>
      <c r="C13054" s="90"/>
      <c r="D13054" s="90"/>
      <c r="E13054" s="90"/>
      <c r="F13054" s="96" t="s">
        <v>38</v>
      </c>
      <c r="G13054" s="280">
        <f>Fecha_Base</f>
        <v>44865</v>
      </c>
    </row>
    <row r="13055" spans="1:7" ht="24" customHeight="1" x14ac:dyDescent="0.2">
      <c r="A13055" s="281" t="s">
        <v>601</v>
      </c>
      <c r="B13055" s="91" t="str">
        <f>Ubicación</f>
        <v>CAPITAL</v>
      </c>
      <c r="C13055" s="91"/>
      <c r="D13055" s="97"/>
      <c r="E13055" s="98"/>
      <c r="G13055" s="282"/>
    </row>
    <row r="13056" spans="1:7" ht="24" customHeight="1" x14ac:dyDescent="0.2">
      <c r="A13056" s="281" t="s">
        <v>39</v>
      </c>
      <c r="B13056" s="100" t="str">
        <f>IFERROR(VALUE(LEFT(B13057,FIND(".",B13057)-1)),"")</f>
        <v/>
      </c>
      <c r="C13056" s="92" t="str">
        <f>IFERROR(VLOOKUP(B13056,Tabla_CyP,2,FALSE),"")</f>
        <v/>
      </c>
      <c r="E13056" s="98"/>
      <c r="G13056" s="282"/>
    </row>
    <row r="13057" spans="1:7" ht="24" customHeight="1" x14ac:dyDescent="0.2">
      <c r="A13057" s="281" t="s">
        <v>25</v>
      </c>
      <c r="B13057" s="101" t="str">
        <f>IFERROR(VLOOKUP(COUNTIF($A$1:A13057,"ANALISIS DE PRECIOS"),Tabla_NumeroItem,2,FALSE),"")</f>
        <v/>
      </c>
      <c r="C13057" s="92" t="str">
        <f>IFERROR(VLOOKUP(B13057,Tabla_CyP,2,FALSE),"")</f>
        <v/>
      </c>
      <c r="D13057" s="97"/>
      <c r="E13057" s="98"/>
      <c r="F13057" s="96" t="s">
        <v>26</v>
      </c>
      <c r="G13057" s="283" t="str">
        <f>IFERROR(VLOOKUP(B13057,Tabla_CyP,4,FALSE),"")</f>
        <v/>
      </c>
    </row>
    <row r="13058" spans="1:7" ht="24" customHeight="1" x14ac:dyDescent="0.2">
      <c r="A13058" s="281"/>
      <c r="B13058" s="91"/>
      <c r="D13058" s="97"/>
      <c r="E13058" s="98"/>
      <c r="G13058" s="282"/>
    </row>
    <row r="13059" spans="1:7" ht="24" customHeight="1" x14ac:dyDescent="0.2">
      <c r="A13059" s="334" t="s">
        <v>507</v>
      </c>
      <c r="B13059" s="335"/>
      <c r="C13059" s="336" t="s">
        <v>0</v>
      </c>
      <c r="D13059" s="336" t="s">
        <v>27</v>
      </c>
      <c r="E13059" s="338" t="s">
        <v>28</v>
      </c>
      <c r="F13059" s="340" t="s">
        <v>29</v>
      </c>
      <c r="G13059" s="340" t="s">
        <v>30</v>
      </c>
    </row>
    <row r="13060" spans="1:7" ht="24" customHeight="1" x14ac:dyDescent="0.2">
      <c r="A13060" s="102" t="s">
        <v>508</v>
      </c>
      <c r="B13060" s="102" t="s">
        <v>509</v>
      </c>
      <c r="C13060" s="337"/>
      <c r="D13060" s="337"/>
      <c r="E13060" s="339"/>
      <c r="F13060" s="341"/>
      <c r="G13060" s="341"/>
    </row>
    <row r="13061" spans="1:7" ht="24" customHeight="1" x14ac:dyDescent="0.2">
      <c r="A13061" s="284"/>
      <c r="B13061" s="103"/>
      <c r="C13061" s="143" t="s">
        <v>604</v>
      </c>
      <c r="D13061" s="104"/>
      <c r="E13061" s="105"/>
      <c r="F13061" s="106"/>
      <c r="G13061" s="285"/>
    </row>
    <row r="13062" spans="1:7" ht="24" customHeight="1" x14ac:dyDescent="0.2">
      <c r="A13062" s="224" t="str">
        <f t="shared" ref="A13062:A13075" si="3916">IFERROR(VLOOKUP(C13062,Tabla_Insumos,4,FALSE),"")</f>
        <v/>
      </c>
      <c r="B13062" s="222" t="str">
        <f>IFERROR(VLOOKUP(C13062,Tabla_Insumos,5,FALSE),"")</f>
        <v/>
      </c>
      <c r="C13062" s="223"/>
      <c r="D13062" s="224" t="str">
        <f t="shared" ref="D13062:D13075" si="3917">IFERROR(VLOOKUP(C13062,Tabla_Insumos,2,FALSE),"")</f>
        <v/>
      </c>
      <c r="E13062" s="225"/>
      <c r="F13062" s="226">
        <f t="shared" ref="F13062:F13075" si="3918">IFERROR(VLOOKUP(C13062,Tabla_Insumos,3,FALSE),0)</f>
        <v>0</v>
      </c>
      <c r="G13062" s="286">
        <f>ROUND(E13062*F13062,2)</f>
        <v>0</v>
      </c>
    </row>
    <row r="13063" spans="1:7" ht="24" customHeight="1" x14ac:dyDescent="0.2">
      <c r="A13063" s="224" t="str">
        <f t="shared" si="3916"/>
        <v/>
      </c>
      <c r="B13063" s="222" t="str">
        <f t="shared" ref="B13063:B13075" si="3919">IFERROR(VLOOKUP(C13063,Tabla_Insumos,5,FALSE),"")</f>
        <v/>
      </c>
      <c r="C13063" s="223"/>
      <c r="D13063" s="224" t="str">
        <f t="shared" si="3917"/>
        <v/>
      </c>
      <c r="E13063" s="225"/>
      <c r="F13063" s="226">
        <f t="shared" si="3918"/>
        <v>0</v>
      </c>
      <c r="G13063" s="286">
        <f t="shared" ref="G13063:G13075" si="3920">ROUND(E13063*F13063,2)</f>
        <v>0</v>
      </c>
    </row>
    <row r="13064" spans="1:7" ht="24" customHeight="1" x14ac:dyDescent="0.2">
      <c r="A13064" s="224" t="str">
        <f t="shared" si="3916"/>
        <v/>
      </c>
      <c r="B13064" s="222" t="str">
        <f t="shared" si="3919"/>
        <v/>
      </c>
      <c r="C13064" s="223"/>
      <c r="D13064" s="224" t="str">
        <f t="shared" si="3917"/>
        <v/>
      </c>
      <c r="E13064" s="225"/>
      <c r="F13064" s="226">
        <f t="shared" si="3918"/>
        <v>0</v>
      </c>
      <c r="G13064" s="286">
        <f t="shared" si="3920"/>
        <v>0</v>
      </c>
    </row>
    <row r="13065" spans="1:7" ht="24" customHeight="1" x14ac:dyDescent="0.2">
      <c r="A13065" s="224" t="str">
        <f t="shared" si="3916"/>
        <v/>
      </c>
      <c r="B13065" s="222" t="str">
        <f t="shared" si="3919"/>
        <v/>
      </c>
      <c r="C13065" s="223"/>
      <c r="D13065" s="224" t="str">
        <f t="shared" si="3917"/>
        <v/>
      </c>
      <c r="E13065" s="225"/>
      <c r="F13065" s="226">
        <f t="shared" si="3918"/>
        <v>0</v>
      </c>
      <c r="G13065" s="286">
        <f t="shared" si="3920"/>
        <v>0</v>
      </c>
    </row>
    <row r="13066" spans="1:7" ht="24" customHeight="1" x14ac:dyDescent="0.2">
      <c r="A13066" s="224" t="str">
        <f t="shared" si="3916"/>
        <v/>
      </c>
      <c r="B13066" s="222" t="str">
        <f t="shared" si="3919"/>
        <v/>
      </c>
      <c r="C13066" s="223"/>
      <c r="D13066" s="224" t="str">
        <f t="shared" si="3917"/>
        <v/>
      </c>
      <c r="E13066" s="225"/>
      <c r="F13066" s="226">
        <f t="shared" si="3918"/>
        <v>0</v>
      </c>
      <c r="G13066" s="286">
        <f t="shared" si="3920"/>
        <v>0</v>
      </c>
    </row>
    <row r="13067" spans="1:7" ht="24" customHeight="1" x14ac:dyDescent="0.2">
      <c r="A13067" s="224" t="str">
        <f t="shared" si="3916"/>
        <v/>
      </c>
      <c r="B13067" s="222" t="str">
        <f t="shared" si="3919"/>
        <v/>
      </c>
      <c r="C13067" s="223"/>
      <c r="D13067" s="224" t="str">
        <f t="shared" si="3917"/>
        <v/>
      </c>
      <c r="E13067" s="225"/>
      <c r="F13067" s="226">
        <f t="shared" si="3918"/>
        <v>0</v>
      </c>
      <c r="G13067" s="286">
        <f t="shared" si="3920"/>
        <v>0</v>
      </c>
    </row>
    <row r="13068" spans="1:7" ht="24" customHeight="1" x14ac:dyDescent="0.2">
      <c r="A13068" s="224" t="str">
        <f t="shared" si="3916"/>
        <v/>
      </c>
      <c r="B13068" s="222" t="str">
        <f t="shared" si="3919"/>
        <v/>
      </c>
      <c r="C13068" s="223"/>
      <c r="D13068" s="224" t="str">
        <f t="shared" si="3917"/>
        <v/>
      </c>
      <c r="E13068" s="225"/>
      <c r="F13068" s="226">
        <f t="shared" si="3918"/>
        <v>0</v>
      </c>
      <c r="G13068" s="286">
        <f t="shared" si="3920"/>
        <v>0</v>
      </c>
    </row>
    <row r="13069" spans="1:7" ht="24" customHeight="1" x14ac:dyDescent="0.2">
      <c r="A13069" s="224" t="str">
        <f t="shared" si="3916"/>
        <v/>
      </c>
      <c r="B13069" s="222" t="str">
        <f t="shared" si="3919"/>
        <v/>
      </c>
      <c r="C13069" s="223"/>
      <c r="D13069" s="224" t="str">
        <f t="shared" si="3917"/>
        <v/>
      </c>
      <c r="E13069" s="225"/>
      <c r="F13069" s="226">
        <f t="shared" si="3918"/>
        <v>0</v>
      </c>
      <c r="G13069" s="286">
        <f t="shared" si="3920"/>
        <v>0</v>
      </c>
    </row>
    <row r="13070" spans="1:7" ht="24" customHeight="1" x14ac:dyDescent="0.2">
      <c r="A13070" s="224" t="str">
        <f t="shared" si="3916"/>
        <v/>
      </c>
      <c r="B13070" s="222" t="str">
        <f t="shared" si="3919"/>
        <v/>
      </c>
      <c r="C13070" s="223"/>
      <c r="D13070" s="224" t="str">
        <f t="shared" si="3917"/>
        <v/>
      </c>
      <c r="E13070" s="225"/>
      <c r="F13070" s="226">
        <f t="shared" si="3918"/>
        <v>0</v>
      </c>
      <c r="G13070" s="286">
        <f t="shared" si="3920"/>
        <v>0</v>
      </c>
    </row>
    <row r="13071" spans="1:7" ht="24" customHeight="1" x14ac:dyDescent="0.2">
      <c r="A13071" s="224" t="str">
        <f t="shared" si="3916"/>
        <v/>
      </c>
      <c r="B13071" s="222" t="str">
        <f t="shared" si="3919"/>
        <v/>
      </c>
      <c r="C13071" s="223"/>
      <c r="D13071" s="224" t="str">
        <f t="shared" si="3917"/>
        <v/>
      </c>
      <c r="E13071" s="225"/>
      <c r="F13071" s="226">
        <f t="shared" si="3918"/>
        <v>0</v>
      </c>
      <c r="G13071" s="286">
        <f t="shared" si="3920"/>
        <v>0</v>
      </c>
    </row>
    <row r="13072" spans="1:7" ht="24" customHeight="1" x14ac:dyDescent="0.2">
      <c r="A13072" s="224" t="str">
        <f t="shared" si="3916"/>
        <v/>
      </c>
      <c r="B13072" s="222" t="str">
        <f t="shared" si="3919"/>
        <v/>
      </c>
      <c r="C13072" s="223"/>
      <c r="D13072" s="224" t="str">
        <f t="shared" si="3917"/>
        <v/>
      </c>
      <c r="E13072" s="225"/>
      <c r="F13072" s="226">
        <f t="shared" si="3918"/>
        <v>0</v>
      </c>
      <c r="G13072" s="286">
        <f t="shared" si="3920"/>
        <v>0</v>
      </c>
    </row>
    <row r="13073" spans="1:7" ht="24" customHeight="1" x14ac:dyDescent="0.2">
      <c r="A13073" s="224" t="str">
        <f t="shared" si="3916"/>
        <v/>
      </c>
      <c r="B13073" s="222" t="str">
        <f t="shared" si="3919"/>
        <v/>
      </c>
      <c r="C13073" s="223"/>
      <c r="D13073" s="224" t="str">
        <f t="shared" si="3917"/>
        <v/>
      </c>
      <c r="E13073" s="225"/>
      <c r="F13073" s="226">
        <f t="shared" si="3918"/>
        <v>0</v>
      </c>
      <c r="G13073" s="286">
        <f t="shared" si="3920"/>
        <v>0</v>
      </c>
    </row>
    <row r="13074" spans="1:7" ht="24" customHeight="1" x14ac:dyDescent="0.2">
      <c r="A13074" s="224" t="str">
        <f t="shared" si="3916"/>
        <v/>
      </c>
      <c r="B13074" s="222" t="str">
        <f t="shared" si="3919"/>
        <v/>
      </c>
      <c r="C13074" s="223"/>
      <c r="D13074" s="224" t="str">
        <f t="shared" si="3917"/>
        <v/>
      </c>
      <c r="E13074" s="225"/>
      <c r="F13074" s="226">
        <f t="shared" si="3918"/>
        <v>0</v>
      </c>
      <c r="G13074" s="286">
        <f t="shared" si="3920"/>
        <v>0</v>
      </c>
    </row>
    <row r="13075" spans="1:7" ht="24" customHeight="1" x14ac:dyDescent="0.2">
      <c r="A13075" s="224" t="str">
        <f t="shared" si="3916"/>
        <v/>
      </c>
      <c r="B13075" s="222" t="str">
        <f t="shared" si="3919"/>
        <v/>
      </c>
      <c r="C13075" s="223"/>
      <c r="D13075" s="224" t="str">
        <f t="shared" si="3917"/>
        <v/>
      </c>
      <c r="E13075" s="225"/>
      <c r="F13075" s="227">
        <f t="shared" si="3918"/>
        <v>0</v>
      </c>
      <c r="G13075" s="286">
        <f t="shared" si="3920"/>
        <v>0</v>
      </c>
    </row>
    <row r="13076" spans="1:7" ht="24" customHeight="1" x14ac:dyDescent="0.2">
      <c r="A13076" s="287"/>
      <c r="D13076" s="97"/>
      <c r="E13076" s="98"/>
      <c r="F13076" s="273" t="s">
        <v>31</v>
      </c>
      <c r="G13076" s="288">
        <f>SUBTOTAL(9,G13062:G13075)</f>
        <v>0</v>
      </c>
    </row>
    <row r="13077" spans="1:7" ht="24" customHeight="1" x14ac:dyDescent="0.2">
      <c r="A13077" s="287"/>
      <c r="C13077" s="107" t="s">
        <v>605</v>
      </c>
      <c r="D13077" s="97"/>
      <c r="E13077" s="98"/>
      <c r="G13077" s="289"/>
    </row>
    <row r="13078" spans="1:7" ht="24" customHeight="1" x14ac:dyDescent="0.2">
      <c r="A13078" s="224" t="str">
        <f t="shared" ref="A13078:A13085" si="3921">IFERROR(VLOOKUP(C13078,Tabla_Insumos,4,FALSE),"")</f>
        <v/>
      </c>
      <c r="B13078" s="222">
        <f t="shared" ref="B13078:B13085" si="3922">IFERROR(VLOOKUP(A13078,Tabla_Indices,5,FALSE),"")</f>
        <v>0</v>
      </c>
      <c r="C13078" s="223"/>
      <c r="D13078" s="224" t="str">
        <f t="shared" ref="D13078:D13085" si="3923">IFERROR(VLOOKUP(C13078,Tabla_Insumos,2,FALSE),"")</f>
        <v/>
      </c>
      <c r="E13078" s="225"/>
      <c r="F13078" s="228">
        <f t="shared" ref="F13078:F13085" si="3924">IFERROR(VLOOKUP(C13078,Tabla_Insumos,3,FALSE),0)</f>
        <v>0</v>
      </c>
      <c r="G13078" s="286">
        <f>ROUND(E13078*F13078,2)</f>
        <v>0</v>
      </c>
    </row>
    <row r="13079" spans="1:7" ht="24" customHeight="1" x14ac:dyDescent="0.2">
      <c r="A13079" s="224" t="str">
        <f t="shared" si="3921"/>
        <v/>
      </c>
      <c r="B13079" s="222">
        <f t="shared" si="3922"/>
        <v>0</v>
      </c>
      <c r="C13079" s="223"/>
      <c r="D13079" s="224" t="str">
        <f t="shared" si="3923"/>
        <v/>
      </c>
      <c r="E13079" s="225"/>
      <c r="F13079" s="228">
        <f t="shared" si="3924"/>
        <v>0</v>
      </c>
      <c r="G13079" s="286">
        <f>ROUND(E13079*F13079,2)</f>
        <v>0</v>
      </c>
    </row>
    <row r="13080" spans="1:7" ht="24" customHeight="1" x14ac:dyDescent="0.2">
      <c r="A13080" s="224" t="str">
        <f t="shared" si="3921"/>
        <v/>
      </c>
      <c r="B13080" s="222">
        <f t="shared" si="3922"/>
        <v>0</v>
      </c>
      <c r="C13080" s="223"/>
      <c r="D13080" s="224" t="str">
        <f t="shared" si="3923"/>
        <v/>
      </c>
      <c r="E13080" s="225"/>
      <c r="F13080" s="228">
        <f t="shared" si="3924"/>
        <v>0</v>
      </c>
      <c r="G13080" s="286">
        <f t="shared" ref="G13080:G13085" si="3925">ROUND(E13080*F13080,2)</f>
        <v>0</v>
      </c>
    </row>
    <row r="13081" spans="1:7" ht="24" customHeight="1" x14ac:dyDescent="0.2">
      <c r="A13081" s="224" t="str">
        <f t="shared" si="3921"/>
        <v/>
      </c>
      <c r="B13081" s="222">
        <f t="shared" si="3922"/>
        <v>0</v>
      </c>
      <c r="C13081" s="223"/>
      <c r="D13081" s="224" t="str">
        <f t="shared" si="3923"/>
        <v/>
      </c>
      <c r="E13081" s="225"/>
      <c r="F13081" s="228">
        <f t="shared" si="3924"/>
        <v>0</v>
      </c>
      <c r="G13081" s="286">
        <f t="shared" si="3925"/>
        <v>0</v>
      </c>
    </row>
    <row r="13082" spans="1:7" ht="24" customHeight="1" x14ac:dyDescent="0.2">
      <c r="A13082" s="224" t="str">
        <f t="shared" si="3921"/>
        <v/>
      </c>
      <c r="B13082" s="222">
        <f t="shared" si="3922"/>
        <v>0</v>
      </c>
      <c r="C13082" s="223"/>
      <c r="D13082" s="224" t="str">
        <f t="shared" si="3923"/>
        <v/>
      </c>
      <c r="E13082" s="225"/>
      <c r="F13082" s="226">
        <f t="shared" si="3924"/>
        <v>0</v>
      </c>
      <c r="G13082" s="286">
        <f t="shared" si="3925"/>
        <v>0</v>
      </c>
    </row>
    <row r="13083" spans="1:7" ht="24" customHeight="1" x14ac:dyDescent="0.2">
      <c r="A13083" s="224" t="str">
        <f t="shared" si="3921"/>
        <v/>
      </c>
      <c r="B13083" s="222">
        <f t="shared" si="3922"/>
        <v>0</v>
      </c>
      <c r="C13083" s="223"/>
      <c r="D13083" s="224" t="str">
        <f t="shared" si="3923"/>
        <v/>
      </c>
      <c r="E13083" s="225"/>
      <c r="F13083" s="226">
        <f t="shared" si="3924"/>
        <v>0</v>
      </c>
      <c r="G13083" s="286">
        <f t="shared" si="3925"/>
        <v>0</v>
      </c>
    </row>
    <row r="13084" spans="1:7" ht="24" customHeight="1" x14ac:dyDescent="0.2">
      <c r="A13084" s="224" t="str">
        <f t="shared" si="3921"/>
        <v/>
      </c>
      <c r="B13084" s="222">
        <f t="shared" si="3922"/>
        <v>0</v>
      </c>
      <c r="C13084" s="223"/>
      <c r="D13084" s="224" t="str">
        <f t="shared" si="3923"/>
        <v/>
      </c>
      <c r="E13084" s="225"/>
      <c r="F13084" s="226">
        <f t="shared" si="3924"/>
        <v>0</v>
      </c>
      <c r="G13084" s="286">
        <f t="shared" si="3925"/>
        <v>0</v>
      </c>
    </row>
    <row r="13085" spans="1:7" ht="24" customHeight="1" x14ac:dyDescent="0.2">
      <c r="A13085" s="224" t="str">
        <f t="shared" si="3921"/>
        <v/>
      </c>
      <c r="B13085" s="222">
        <f t="shared" si="3922"/>
        <v>0</v>
      </c>
      <c r="C13085" s="223"/>
      <c r="D13085" s="224" t="str">
        <f t="shared" si="3923"/>
        <v/>
      </c>
      <c r="E13085" s="225"/>
      <c r="F13085" s="226">
        <f t="shared" si="3924"/>
        <v>0</v>
      </c>
      <c r="G13085" s="286">
        <f t="shared" si="3925"/>
        <v>0</v>
      </c>
    </row>
    <row r="13086" spans="1:7" ht="24" customHeight="1" x14ac:dyDescent="0.2">
      <c r="A13086" s="287"/>
      <c r="D13086" s="97"/>
      <c r="E13086" s="98"/>
      <c r="F13086" s="273" t="s">
        <v>32</v>
      </c>
      <c r="G13086" s="288">
        <f>SUBTOTAL(9,G13078:G13085)</f>
        <v>0</v>
      </c>
    </row>
    <row r="13087" spans="1:7" ht="24" customHeight="1" x14ac:dyDescent="0.2">
      <c r="A13087" s="287"/>
      <c r="C13087" s="107" t="s">
        <v>606</v>
      </c>
      <c r="D13087" s="97"/>
      <c r="E13087" s="98"/>
      <c r="G13087" s="289"/>
    </row>
    <row r="13088" spans="1:7" ht="24" customHeight="1" x14ac:dyDescent="0.2">
      <c r="A13088" s="224" t="str">
        <f t="shared" ref="A13088:A13096" si="3926">IFERROR(VLOOKUP(C13088,Tabla_Insumos,4,FALSE),"")</f>
        <v/>
      </c>
      <c r="B13088" s="222" t="str">
        <f t="shared" ref="B13088:B13096" si="3927">IFERROR(VLOOKUP(C13088,Tabla_Insumos,5,FALSE),"")</f>
        <v/>
      </c>
      <c r="C13088" s="223"/>
      <c r="D13088" s="224" t="str">
        <f t="shared" ref="D13088:D13096" si="3928">IFERROR(VLOOKUP(C13088,Tabla_Insumos,2,FALSE),"")</f>
        <v/>
      </c>
      <c r="E13088" s="225"/>
      <c r="F13088" s="226">
        <f t="shared" ref="F13088:F13096" si="3929">IFERROR(VLOOKUP(C13088,Tabla_Insumos,3,FALSE),0)</f>
        <v>0</v>
      </c>
      <c r="G13088" s="286">
        <f t="shared" ref="G13088:G13096" si="3930">ROUND(E13088*F13088,2)</f>
        <v>0</v>
      </c>
    </row>
    <row r="13089" spans="1:7" ht="24" customHeight="1" x14ac:dyDescent="0.2">
      <c r="A13089" s="224" t="str">
        <f t="shared" si="3926"/>
        <v/>
      </c>
      <c r="B13089" s="222" t="str">
        <f t="shared" si="3927"/>
        <v/>
      </c>
      <c r="C13089" s="223"/>
      <c r="D13089" s="224" t="str">
        <f t="shared" si="3928"/>
        <v/>
      </c>
      <c r="E13089" s="225"/>
      <c r="F13089" s="226">
        <f t="shared" si="3929"/>
        <v>0</v>
      </c>
      <c r="G13089" s="286">
        <f t="shared" si="3930"/>
        <v>0</v>
      </c>
    </row>
    <row r="13090" spans="1:7" ht="24" customHeight="1" x14ac:dyDescent="0.2">
      <c r="A13090" s="224" t="str">
        <f t="shared" si="3926"/>
        <v/>
      </c>
      <c r="B13090" s="222" t="str">
        <f t="shared" si="3927"/>
        <v/>
      </c>
      <c r="C13090" s="223"/>
      <c r="D13090" s="224" t="str">
        <f t="shared" si="3928"/>
        <v/>
      </c>
      <c r="E13090" s="225"/>
      <c r="F13090" s="226">
        <f t="shared" si="3929"/>
        <v>0</v>
      </c>
      <c r="G13090" s="286">
        <f t="shared" si="3930"/>
        <v>0</v>
      </c>
    </row>
    <row r="13091" spans="1:7" ht="24" customHeight="1" x14ac:dyDescent="0.2">
      <c r="A13091" s="224" t="str">
        <f t="shared" si="3926"/>
        <v/>
      </c>
      <c r="B13091" s="222" t="str">
        <f t="shared" si="3927"/>
        <v/>
      </c>
      <c r="C13091" s="223"/>
      <c r="D13091" s="224" t="str">
        <f t="shared" si="3928"/>
        <v/>
      </c>
      <c r="E13091" s="225"/>
      <c r="F13091" s="226">
        <f t="shared" si="3929"/>
        <v>0</v>
      </c>
      <c r="G13091" s="286">
        <f t="shared" si="3930"/>
        <v>0</v>
      </c>
    </row>
    <row r="13092" spans="1:7" ht="24" customHeight="1" x14ac:dyDescent="0.2">
      <c r="A13092" s="224" t="str">
        <f t="shared" si="3926"/>
        <v/>
      </c>
      <c r="B13092" s="222" t="str">
        <f t="shared" si="3927"/>
        <v/>
      </c>
      <c r="C13092" s="223"/>
      <c r="D13092" s="224" t="str">
        <f t="shared" si="3928"/>
        <v/>
      </c>
      <c r="E13092" s="225"/>
      <c r="F13092" s="226">
        <f t="shared" si="3929"/>
        <v>0</v>
      </c>
      <c r="G13092" s="286">
        <f t="shared" si="3930"/>
        <v>0</v>
      </c>
    </row>
    <row r="13093" spans="1:7" ht="24" customHeight="1" x14ac:dyDescent="0.2">
      <c r="A13093" s="224" t="str">
        <f t="shared" si="3926"/>
        <v/>
      </c>
      <c r="B13093" s="222" t="str">
        <f t="shared" si="3927"/>
        <v/>
      </c>
      <c r="C13093" s="223"/>
      <c r="D13093" s="224" t="str">
        <f t="shared" si="3928"/>
        <v/>
      </c>
      <c r="E13093" s="225"/>
      <c r="F13093" s="226">
        <f t="shared" si="3929"/>
        <v>0</v>
      </c>
      <c r="G13093" s="286">
        <f t="shared" si="3930"/>
        <v>0</v>
      </c>
    </row>
    <row r="13094" spans="1:7" ht="24" customHeight="1" x14ac:dyDescent="0.2">
      <c r="A13094" s="224" t="str">
        <f t="shared" si="3926"/>
        <v/>
      </c>
      <c r="B13094" s="222" t="str">
        <f t="shared" si="3927"/>
        <v/>
      </c>
      <c r="C13094" s="223"/>
      <c r="D13094" s="224" t="str">
        <f t="shared" si="3928"/>
        <v/>
      </c>
      <c r="E13094" s="225"/>
      <c r="F13094" s="226">
        <f t="shared" si="3929"/>
        <v>0</v>
      </c>
      <c r="G13094" s="286">
        <f t="shared" si="3930"/>
        <v>0</v>
      </c>
    </row>
    <row r="13095" spans="1:7" ht="24" customHeight="1" x14ac:dyDescent="0.2">
      <c r="A13095" s="224" t="str">
        <f t="shared" si="3926"/>
        <v/>
      </c>
      <c r="B13095" s="222" t="str">
        <f t="shared" si="3927"/>
        <v/>
      </c>
      <c r="C13095" s="223"/>
      <c r="D13095" s="224" t="str">
        <f t="shared" si="3928"/>
        <v/>
      </c>
      <c r="E13095" s="225"/>
      <c r="F13095" s="226">
        <f t="shared" si="3929"/>
        <v>0</v>
      </c>
      <c r="G13095" s="286">
        <f t="shared" si="3930"/>
        <v>0</v>
      </c>
    </row>
    <row r="13096" spans="1:7" ht="24" customHeight="1" x14ac:dyDescent="0.2">
      <c r="A13096" s="224" t="str">
        <f t="shared" si="3926"/>
        <v/>
      </c>
      <c r="B13096" s="222" t="str">
        <f t="shared" si="3927"/>
        <v/>
      </c>
      <c r="C13096" s="223"/>
      <c r="D13096" s="224" t="str">
        <f t="shared" si="3928"/>
        <v/>
      </c>
      <c r="E13096" s="225"/>
      <c r="F13096" s="226">
        <f t="shared" si="3929"/>
        <v>0</v>
      </c>
      <c r="G13096" s="286">
        <f t="shared" si="3930"/>
        <v>0</v>
      </c>
    </row>
    <row r="13097" spans="1:7" ht="24" customHeight="1" x14ac:dyDescent="0.2">
      <c r="A13097" s="290"/>
      <c r="B13097" s="97"/>
      <c r="D13097" s="97"/>
      <c r="E13097" s="98"/>
      <c r="F13097" s="273" t="s">
        <v>33</v>
      </c>
      <c r="G13097" s="288">
        <f>SUBTOTAL(9,G13088:G13096)</f>
        <v>0</v>
      </c>
    </row>
    <row r="13098" spans="1:7" ht="24" customHeight="1" x14ac:dyDescent="0.2">
      <c r="A13098" s="291"/>
      <c r="B13098" s="97"/>
      <c r="D13098" s="97"/>
      <c r="E13098" s="98"/>
      <c r="G13098" s="289"/>
    </row>
    <row r="13099" spans="1:7" ht="24" customHeight="1" x14ac:dyDescent="0.2">
      <c r="A13099" s="292" t="str">
        <f>B13057</f>
        <v/>
      </c>
      <c r="B13099" s="293" t="str">
        <f>C13057</f>
        <v/>
      </c>
      <c r="C13099" s="104"/>
      <c r="D13099" s="104" t="s">
        <v>34</v>
      </c>
      <c r="E13099" s="105"/>
      <c r="F13099" s="295" t="s">
        <v>35</v>
      </c>
      <c r="G13099" s="294">
        <f>SUBTOTAL(9,G13062:G13098)</f>
        <v>0</v>
      </c>
    </row>
    <row r="13101" spans="1:7" ht="24" customHeight="1" x14ac:dyDescent="0.2">
      <c r="A13101" s="274" t="s">
        <v>37</v>
      </c>
      <c r="B13101" s="275"/>
      <c r="C13101" s="275"/>
      <c r="D13101" s="275"/>
      <c r="E13101" s="275"/>
      <c r="F13101" s="275"/>
      <c r="G13101" s="276"/>
    </row>
    <row r="13102" spans="1:7" ht="24" customHeight="1" x14ac:dyDescent="0.2">
      <c r="A13102" s="277" t="s">
        <v>602</v>
      </c>
      <c r="B13102" s="93" t="str">
        <f>Comitente</f>
        <v>DIRECCION PROVINCIAL DE ESPACIOS VERDES</v>
      </c>
      <c r="C13102" s="89"/>
      <c r="D13102" s="94"/>
      <c r="E13102" s="94"/>
      <c r="F13102" s="95"/>
      <c r="G13102" s="278"/>
    </row>
    <row r="13103" spans="1:7" ht="24" customHeight="1" x14ac:dyDescent="0.2">
      <c r="A13103" s="277" t="s">
        <v>603</v>
      </c>
      <c r="B13103" s="93">
        <f>Contratista</f>
        <v>0</v>
      </c>
      <c r="C13103" s="90"/>
      <c r="D13103" s="90"/>
      <c r="E13103" s="90"/>
      <c r="F13103" s="96"/>
      <c r="G13103" s="279"/>
    </row>
    <row r="13104" spans="1:7" ht="24" customHeight="1" x14ac:dyDescent="0.2">
      <c r="A13104" s="277" t="s">
        <v>24</v>
      </c>
      <c r="B13104" s="93" t="str">
        <f>Obra</f>
        <v>EXTRACCION DE MANGRULLO EXISTENTE, PROVISION DE NUEVO MANGRULLO Y REFUNCIONALIZACION DE JUEGOS DE NIÑOS EN PARQUE DE MAYO</v>
      </c>
      <c r="C13104" s="90"/>
      <c r="D13104" s="90"/>
      <c r="E13104" s="90"/>
      <c r="F13104" s="96" t="s">
        <v>38</v>
      </c>
      <c r="G13104" s="280">
        <f>Fecha_Base</f>
        <v>44865</v>
      </c>
    </row>
    <row r="13105" spans="1:7" ht="24" customHeight="1" x14ac:dyDescent="0.2">
      <c r="A13105" s="281" t="s">
        <v>601</v>
      </c>
      <c r="B13105" s="91" t="str">
        <f>Ubicación</f>
        <v>CAPITAL</v>
      </c>
      <c r="C13105" s="91"/>
      <c r="D13105" s="97"/>
      <c r="E13105" s="98"/>
      <c r="G13105" s="282"/>
    </row>
    <row r="13106" spans="1:7" ht="24" customHeight="1" x14ac:dyDescent="0.2">
      <c r="A13106" s="281" t="s">
        <v>39</v>
      </c>
      <c r="B13106" s="100" t="str">
        <f>IFERROR(VALUE(LEFT(B13107,FIND(".",B13107)-1)),"")</f>
        <v/>
      </c>
      <c r="C13106" s="92" t="str">
        <f>IFERROR(VLOOKUP(B13106,Tabla_CyP,2,FALSE),"")</f>
        <v/>
      </c>
      <c r="E13106" s="98"/>
      <c r="G13106" s="282"/>
    </row>
    <row r="13107" spans="1:7" ht="24" customHeight="1" x14ac:dyDescent="0.2">
      <c r="A13107" s="281" t="s">
        <v>25</v>
      </c>
      <c r="B13107" s="101" t="str">
        <f>IFERROR(VLOOKUP(COUNTIF($A$1:A13107,"ANALISIS DE PRECIOS"),Tabla_NumeroItem,2,FALSE),"")</f>
        <v/>
      </c>
      <c r="C13107" s="92" t="str">
        <f>IFERROR(VLOOKUP(B13107,Tabla_CyP,2,FALSE),"")</f>
        <v/>
      </c>
      <c r="D13107" s="97"/>
      <c r="E13107" s="98"/>
      <c r="F13107" s="96" t="s">
        <v>26</v>
      </c>
      <c r="G13107" s="283" t="str">
        <f>IFERROR(VLOOKUP(B13107,Tabla_CyP,4,FALSE),"")</f>
        <v/>
      </c>
    </row>
    <row r="13108" spans="1:7" ht="24" customHeight="1" x14ac:dyDescent="0.2">
      <c r="A13108" s="281"/>
      <c r="B13108" s="91"/>
      <c r="D13108" s="97"/>
      <c r="E13108" s="98"/>
      <c r="G13108" s="282"/>
    </row>
    <row r="13109" spans="1:7" ht="24" customHeight="1" x14ac:dyDescent="0.2">
      <c r="A13109" s="334" t="s">
        <v>507</v>
      </c>
      <c r="B13109" s="335"/>
      <c r="C13109" s="336" t="s">
        <v>0</v>
      </c>
      <c r="D13109" s="336" t="s">
        <v>27</v>
      </c>
      <c r="E13109" s="338" t="s">
        <v>28</v>
      </c>
      <c r="F13109" s="340" t="s">
        <v>29</v>
      </c>
      <c r="G13109" s="340" t="s">
        <v>30</v>
      </c>
    </row>
    <row r="13110" spans="1:7" ht="24" customHeight="1" x14ac:dyDescent="0.2">
      <c r="A13110" s="102" t="s">
        <v>508</v>
      </c>
      <c r="B13110" s="102" t="s">
        <v>509</v>
      </c>
      <c r="C13110" s="337"/>
      <c r="D13110" s="337"/>
      <c r="E13110" s="339"/>
      <c r="F13110" s="341"/>
      <c r="G13110" s="341"/>
    </row>
    <row r="13111" spans="1:7" ht="24" customHeight="1" x14ac:dyDescent="0.2">
      <c r="A13111" s="284"/>
      <c r="B13111" s="103"/>
      <c r="C13111" s="143" t="s">
        <v>604</v>
      </c>
      <c r="D13111" s="104"/>
      <c r="E13111" s="105"/>
      <c r="F13111" s="106"/>
      <c r="G13111" s="285"/>
    </row>
    <row r="13112" spans="1:7" ht="24" customHeight="1" x14ac:dyDescent="0.2">
      <c r="A13112" s="224" t="str">
        <f t="shared" ref="A13112:A13125" si="3931">IFERROR(VLOOKUP(C13112,Tabla_Insumos,4,FALSE),"")</f>
        <v/>
      </c>
      <c r="B13112" s="222" t="str">
        <f>IFERROR(VLOOKUP(C13112,Tabla_Insumos,5,FALSE),"")</f>
        <v/>
      </c>
      <c r="C13112" s="223"/>
      <c r="D13112" s="224" t="str">
        <f t="shared" ref="D13112:D13125" si="3932">IFERROR(VLOOKUP(C13112,Tabla_Insumos,2,FALSE),"")</f>
        <v/>
      </c>
      <c r="E13112" s="225"/>
      <c r="F13112" s="226">
        <f t="shared" ref="F13112:F13125" si="3933">IFERROR(VLOOKUP(C13112,Tabla_Insumos,3,FALSE),0)</f>
        <v>0</v>
      </c>
      <c r="G13112" s="286">
        <f>ROUND(E13112*F13112,2)</f>
        <v>0</v>
      </c>
    </row>
    <row r="13113" spans="1:7" ht="24" customHeight="1" x14ac:dyDescent="0.2">
      <c r="A13113" s="224" t="str">
        <f t="shared" si="3931"/>
        <v/>
      </c>
      <c r="B13113" s="222" t="str">
        <f t="shared" ref="B13113:B13125" si="3934">IFERROR(VLOOKUP(C13113,Tabla_Insumos,5,FALSE),"")</f>
        <v/>
      </c>
      <c r="C13113" s="223"/>
      <c r="D13113" s="224" t="str">
        <f t="shared" si="3932"/>
        <v/>
      </c>
      <c r="E13113" s="225"/>
      <c r="F13113" s="226">
        <f t="shared" si="3933"/>
        <v>0</v>
      </c>
      <c r="G13113" s="286">
        <f t="shared" ref="G13113:G13125" si="3935">ROUND(E13113*F13113,2)</f>
        <v>0</v>
      </c>
    </row>
    <row r="13114" spans="1:7" ht="24" customHeight="1" x14ac:dyDescent="0.2">
      <c r="A13114" s="224" t="str">
        <f t="shared" si="3931"/>
        <v/>
      </c>
      <c r="B13114" s="222" t="str">
        <f t="shared" si="3934"/>
        <v/>
      </c>
      <c r="C13114" s="223"/>
      <c r="D13114" s="224" t="str">
        <f t="shared" si="3932"/>
        <v/>
      </c>
      <c r="E13114" s="225"/>
      <c r="F13114" s="226">
        <f t="shared" si="3933"/>
        <v>0</v>
      </c>
      <c r="G13114" s="286">
        <f t="shared" si="3935"/>
        <v>0</v>
      </c>
    </row>
    <row r="13115" spans="1:7" ht="24" customHeight="1" x14ac:dyDescent="0.2">
      <c r="A13115" s="224" t="str">
        <f t="shared" si="3931"/>
        <v/>
      </c>
      <c r="B13115" s="222" t="str">
        <f t="shared" si="3934"/>
        <v/>
      </c>
      <c r="C13115" s="223"/>
      <c r="D13115" s="224" t="str">
        <f t="shared" si="3932"/>
        <v/>
      </c>
      <c r="E13115" s="225"/>
      <c r="F13115" s="226">
        <f t="shared" si="3933"/>
        <v>0</v>
      </c>
      <c r="G13115" s="286">
        <f t="shared" si="3935"/>
        <v>0</v>
      </c>
    </row>
    <row r="13116" spans="1:7" ht="24" customHeight="1" x14ac:dyDescent="0.2">
      <c r="A13116" s="224" t="str">
        <f t="shared" si="3931"/>
        <v/>
      </c>
      <c r="B13116" s="222" t="str">
        <f t="shared" si="3934"/>
        <v/>
      </c>
      <c r="C13116" s="223"/>
      <c r="D13116" s="224" t="str">
        <f t="shared" si="3932"/>
        <v/>
      </c>
      <c r="E13116" s="225"/>
      <c r="F13116" s="226">
        <f t="shared" si="3933"/>
        <v>0</v>
      </c>
      <c r="G13116" s="286">
        <f t="shared" si="3935"/>
        <v>0</v>
      </c>
    </row>
    <row r="13117" spans="1:7" ht="24" customHeight="1" x14ac:dyDescent="0.2">
      <c r="A13117" s="224" t="str">
        <f t="shared" si="3931"/>
        <v/>
      </c>
      <c r="B13117" s="222" t="str">
        <f t="shared" si="3934"/>
        <v/>
      </c>
      <c r="C13117" s="223"/>
      <c r="D13117" s="224" t="str">
        <f t="shared" si="3932"/>
        <v/>
      </c>
      <c r="E13117" s="225"/>
      <c r="F13117" s="226">
        <f t="shared" si="3933"/>
        <v>0</v>
      </c>
      <c r="G13117" s="286">
        <f t="shared" si="3935"/>
        <v>0</v>
      </c>
    </row>
    <row r="13118" spans="1:7" ht="24" customHeight="1" x14ac:dyDescent="0.2">
      <c r="A13118" s="224" t="str">
        <f t="shared" si="3931"/>
        <v/>
      </c>
      <c r="B13118" s="222" t="str">
        <f t="shared" si="3934"/>
        <v/>
      </c>
      <c r="C13118" s="223"/>
      <c r="D13118" s="224" t="str">
        <f t="shared" si="3932"/>
        <v/>
      </c>
      <c r="E13118" s="225"/>
      <c r="F13118" s="226">
        <f t="shared" si="3933"/>
        <v>0</v>
      </c>
      <c r="G13118" s="286">
        <f t="shared" si="3935"/>
        <v>0</v>
      </c>
    </row>
    <row r="13119" spans="1:7" ht="24" customHeight="1" x14ac:dyDescent="0.2">
      <c r="A13119" s="224" t="str">
        <f t="shared" si="3931"/>
        <v/>
      </c>
      <c r="B13119" s="222" t="str">
        <f t="shared" si="3934"/>
        <v/>
      </c>
      <c r="C13119" s="223"/>
      <c r="D13119" s="224" t="str">
        <f t="shared" si="3932"/>
        <v/>
      </c>
      <c r="E13119" s="225"/>
      <c r="F13119" s="226">
        <f t="shared" si="3933"/>
        <v>0</v>
      </c>
      <c r="G13119" s="286">
        <f t="shared" si="3935"/>
        <v>0</v>
      </c>
    </row>
    <row r="13120" spans="1:7" ht="24" customHeight="1" x14ac:dyDescent="0.2">
      <c r="A13120" s="224" t="str">
        <f t="shared" si="3931"/>
        <v/>
      </c>
      <c r="B13120" s="222" t="str">
        <f t="shared" si="3934"/>
        <v/>
      </c>
      <c r="C13120" s="223"/>
      <c r="D13120" s="224" t="str">
        <f t="shared" si="3932"/>
        <v/>
      </c>
      <c r="E13120" s="225"/>
      <c r="F13120" s="226">
        <f t="shared" si="3933"/>
        <v>0</v>
      </c>
      <c r="G13120" s="286">
        <f t="shared" si="3935"/>
        <v>0</v>
      </c>
    </row>
    <row r="13121" spans="1:7" ht="24" customHeight="1" x14ac:dyDescent="0.2">
      <c r="A13121" s="224" t="str">
        <f t="shared" si="3931"/>
        <v/>
      </c>
      <c r="B13121" s="222" t="str">
        <f t="shared" si="3934"/>
        <v/>
      </c>
      <c r="C13121" s="223"/>
      <c r="D13121" s="224" t="str">
        <f t="shared" si="3932"/>
        <v/>
      </c>
      <c r="E13121" s="225"/>
      <c r="F13121" s="226">
        <f t="shared" si="3933"/>
        <v>0</v>
      </c>
      <c r="G13121" s="286">
        <f t="shared" si="3935"/>
        <v>0</v>
      </c>
    </row>
    <row r="13122" spans="1:7" ht="24" customHeight="1" x14ac:dyDescent="0.2">
      <c r="A13122" s="224" t="str">
        <f t="shared" si="3931"/>
        <v/>
      </c>
      <c r="B13122" s="222" t="str">
        <f t="shared" si="3934"/>
        <v/>
      </c>
      <c r="C13122" s="223"/>
      <c r="D13122" s="224" t="str">
        <f t="shared" si="3932"/>
        <v/>
      </c>
      <c r="E13122" s="225"/>
      <c r="F13122" s="226">
        <f t="shared" si="3933"/>
        <v>0</v>
      </c>
      <c r="G13122" s="286">
        <f t="shared" si="3935"/>
        <v>0</v>
      </c>
    </row>
    <row r="13123" spans="1:7" ht="24" customHeight="1" x14ac:dyDescent="0.2">
      <c r="A13123" s="224" t="str">
        <f t="shared" si="3931"/>
        <v/>
      </c>
      <c r="B13123" s="222" t="str">
        <f t="shared" si="3934"/>
        <v/>
      </c>
      <c r="C13123" s="223"/>
      <c r="D13123" s="224" t="str">
        <f t="shared" si="3932"/>
        <v/>
      </c>
      <c r="E13123" s="225"/>
      <c r="F13123" s="226">
        <f t="shared" si="3933"/>
        <v>0</v>
      </c>
      <c r="G13123" s="286">
        <f t="shared" si="3935"/>
        <v>0</v>
      </c>
    </row>
    <row r="13124" spans="1:7" ht="24" customHeight="1" x14ac:dyDescent="0.2">
      <c r="A13124" s="224" t="str">
        <f t="shared" si="3931"/>
        <v/>
      </c>
      <c r="B13124" s="222" t="str">
        <f t="shared" si="3934"/>
        <v/>
      </c>
      <c r="C13124" s="223"/>
      <c r="D13124" s="224" t="str">
        <f t="shared" si="3932"/>
        <v/>
      </c>
      <c r="E13124" s="225"/>
      <c r="F13124" s="226">
        <f t="shared" si="3933"/>
        <v>0</v>
      </c>
      <c r="G13124" s="286">
        <f t="shared" si="3935"/>
        <v>0</v>
      </c>
    </row>
    <row r="13125" spans="1:7" ht="24" customHeight="1" x14ac:dyDescent="0.2">
      <c r="A13125" s="224" t="str">
        <f t="shared" si="3931"/>
        <v/>
      </c>
      <c r="B13125" s="222" t="str">
        <f t="shared" si="3934"/>
        <v/>
      </c>
      <c r="C13125" s="223"/>
      <c r="D13125" s="224" t="str">
        <f t="shared" si="3932"/>
        <v/>
      </c>
      <c r="E13125" s="225"/>
      <c r="F13125" s="227">
        <f t="shared" si="3933"/>
        <v>0</v>
      </c>
      <c r="G13125" s="286">
        <f t="shared" si="3935"/>
        <v>0</v>
      </c>
    </row>
    <row r="13126" spans="1:7" ht="24" customHeight="1" x14ac:dyDescent="0.2">
      <c r="A13126" s="287"/>
      <c r="D13126" s="97"/>
      <c r="E13126" s="98"/>
      <c r="F13126" s="273" t="s">
        <v>31</v>
      </c>
      <c r="G13126" s="288">
        <f>SUBTOTAL(9,G13112:G13125)</f>
        <v>0</v>
      </c>
    </row>
    <row r="13127" spans="1:7" ht="24" customHeight="1" x14ac:dyDescent="0.2">
      <c r="A13127" s="287"/>
      <c r="C13127" s="107" t="s">
        <v>605</v>
      </c>
      <c r="D13127" s="97"/>
      <c r="E13127" s="98"/>
      <c r="G13127" s="289"/>
    </row>
    <row r="13128" spans="1:7" ht="24" customHeight="1" x14ac:dyDescent="0.2">
      <c r="A13128" s="224" t="str">
        <f t="shared" ref="A13128:A13135" si="3936">IFERROR(VLOOKUP(C13128,Tabla_Insumos,4,FALSE),"")</f>
        <v/>
      </c>
      <c r="B13128" s="222">
        <f t="shared" ref="B13128:B13135" si="3937">IFERROR(VLOOKUP(A13128,Tabla_Indices,5,FALSE),"")</f>
        <v>0</v>
      </c>
      <c r="C13128" s="223"/>
      <c r="D13128" s="224" t="str">
        <f t="shared" ref="D13128:D13135" si="3938">IFERROR(VLOOKUP(C13128,Tabla_Insumos,2,FALSE),"")</f>
        <v/>
      </c>
      <c r="E13128" s="225"/>
      <c r="F13128" s="228">
        <f t="shared" ref="F13128:F13135" si="3939">IFERROR(VLOOKUP(C13128,Tabla_Insumos,3,FALSE),0)</f>
        <v>0</v>
      </c>
      <c r="G13128" s="286">
        <f>ROUND(E13128*F13128,2)</f>
        <v>0</v>
      </c>
    </row>
    <row r="13129" spans="1:7" ht="24" customHeight="1" x14ac:dyDescent="0.2">
      <c r="A13129" s="224" t="str">
        <f t="shared" si="3936"/>
        <v/>
      </c>
      <c r="B13129" s="222">
        <f t="shared" si="3937"/>
        <v>0</v>
      </c>
      <c r="C13129" s="223"/>
      <c r="D13129" s="224" t="str">
        <f t="shared" si="3938"/>
        <v/>
      </c>
      <c r="E13129" s="225"/>
      <c r="F13129" s="228">
        <f t="shared" si="3939"/>
        <v>0</v>
      </c>
      <c r="G13129" s="286">
        <f>ROUND(E13129*F13129,2)</f>
        <v>0</v>
      </c>
    </row>
    <row r="13130" spans="1:7" ht="24" customHeight="1" x14ac:dyDescent="0.2">
      <c r="A13130" s="224" t="str">
        <f t="shared" si="3936"/>
        <v/>
      </c>
      <c r="B13130" s="222">
        <f t="shared" si="3937"/>
        <v>0</v>
      </c>
      <c r="C13130" s="223"/>
      <c r="D13130" s="224" t="str">
        <f t="shared" si="3938"/>
        <v/>
      </c>
      <c r="E13130" s="225"/>
      <c r="F13130" s="228">
        <f t="shared" si="3939"/>
        <v>0</v>
      </c>
      <c r="G13130" s="286">
        <f t="shared" ref="G13130:G13135" si="3940">ROUND(E13130*F13130,2)</f>
        <v>0</v>
      </c>
    </row>
    <row r="13131" spans="1:7" ht="24" customHeight="1" x14ac:dyDescent="0.2">
      <c r="A13131" s="224" t="str">
        <f t="shared" si="3936"/>
        <v/>
      </c>
      <c r="B13131" s="222">
        <f t="shared" si="3937"/>
        <v>0</v>
      </c>
      <c r="C13131" s="223"/>
      <c r="D13131" s="224" t="str">
        <f t="shared" si="3938"/>
        <v/>
      </c>
      <c r="E13131" s="225"/>
      <c r="F13131" s="228">
        <f t="shared" si="3939"/>
        <v>0</v>
      </c>
      <c r="G13131" s="286">
        <f t="shared" si="3940"/>
        <v>0</v>
      </c>
    </row>
    <row r="13132" spans="1:7" ht="24" customHeight="1" x14ac:dyDescent="0.2">
      <c r="A13132" s="224" t="str">
        <f t="shared" si="3936"/>
        <v/>
      </c>
      <c r="B13132" s="222">
        <f t="shared" si="3937"/>
        <v>0</v>
      </c>
      <c r="C13132" s="223"/>
      <c r="D13132" s="224" t="str">
        <f t="shared" si="3938"/>
        <v/>
      </c>
      <c r="E13132" s="225"/>
      <c r="F13132" s="226">
        <f t="shared" si="3939"/>
        <v>0</v>
      </c>
      <c r="G13132" s="286">
        <f t="shared" si="3940"/>
        <v>0</v>
      </c>
    </row>
    <row r="13133" spans="1:7" ht="24" customHeight="1" x14ac:dyDescent="0.2">
      <c r="A13133" s="224" t="str">
        <f t="shared" si="3936"/>
        <v/>
      </c>
      <c r="B13133" s="222">
        <f t="shared" si="3937"/>
        <v>0</v>
      </c>
      <c r="C13133" s="223"/>
      <c r="D13133" s="224" t="str">
        <f t="shared" si="3938"/>
        <v/>
      </c>
      <c r="E13133" s="225"/>
      <c r="F13133" s="226">
        <f t="shared" si="3939"/>
        <v>0</v>
      </c>
      <c r="G13133" s="286">
        <f t="shared" si="3940"/>
        <v>0</v>
      </c>
    </row>
    <row r="13134" spans="1:7" ht="24" customHeight="1" x14ac:dyDescent="0.2">
      <c r="A13134" s="224" t="str">
        <f t="shared" si="3936"/>
        <v/>
      </c>
      <c r="B13134" s="222">
        <f t="shared" si="3937"/>
        <v>0</v>
      </c>
      <c r="C13134" s="223"/>
      <c r="D13134" s="224" t="str">
        <f t="shared" si="3938"/>
        <v/>
      </c>
      <c r="E13134" s="225"/>
      <c r="F13134" s="226">
        <f t="shared" si="3939"/>
        <v>0</v>
      </c>
      <c r="G13134" s="286">
        <f t="shared" si="3940"/>
        <v>0</v>
      </c>
    </row>
    <row r="13135" spans="1:7" ht="24" customHeight="1" x14ac:dyDescent="0.2">
      <c r="A13135" s="224" t="str">
        <f t="shared" si="3936"/>
        <v/>
      </c>
      <c r="B13135" s="222">
        <f t="shared" si="3937"/>
        <v>0</v>
      </c>
      <c r="C13135" s="223"/>
      <c r="D13135" s="224" t="str">
        <f t="shared" si="3938"/>
        <v/>
      </c>
      <c r="E13135" s="225"/>
      <c r="F13135" s="226">
        <f t="shared" si="3939"/>
        <v>0</v>
      </c>
      <c r="G13135" s="286">
        <f t="shared" si="3940"/>
        <v>0</v>
      </c>
    </row>
    <row r="13136" spans="1:7" ht="24" customHeight="1" x14ac:dyDescent="0.2">
      <c r="A13136" s="287"/>
      <c r="D13136" s="97"/>
      <c r="E13136" s="98"/>
      <c r="F13136" s="273" t="s">
        <v>32</v>
      </c>
      <c r="G13136" s="288">
        <f>SUBTOTAL(9,G13128:G13135)</f>
        <v>0</v>
      </c>
    </row>
    <row r="13137" spans="1:7" ht="24" customHeight="1" x14ac:dyDescent="0.2">
      <c r="A13137" s="287"/>
      <c r="C13137" s="107" t="s">
        <v>606</v>
      </c>
      <c r="D13137" s="97"/>
      <c r="E13137" s="98"/>
      <c r="G13137" s="289"/>
    </row>
    <row r="13138" spans="1:7" ht="24" customHeight="1" x14ac:dyDescent="0.2">
      <c r="A13138" s="224" t="str">
        <f t="shared" ref="A13138:A13146" si="3941">IFERROR(VLOOKUP(C13138,Tabla_Insumos,4,FALSE),"")</f>
        <v/>
      </c>
      <c r="B13138" s="222" t="str">
        <f t="shared" ref="B13138:B13146" si="3942">IFERROR(VLOOKUP(C13138,Tabla_Insumos,5,FALSE),"")</f>
        <v/>
      </c>
      <c r="C13138" s="223"/>
      <c r="D13138" s="224" t="str">
        <f t="shared" ref="D13138:D13146" si="3943">IFERROR(VLOOKUP(C13138,Tabla_Insumos,2,FALSE),"")</f>
        <v/>
      </c>
      <c r="E13138" s="225"/>
      <c r="F13138" s="226">
        <f t="shared" ref="F13138:F13146" si="3944">IFERROR(VLOOKUP(C13138,Tabla_Insumos,3,FALSE),0)</f>
        <v>0</v>
      </c>
      <c r="G13138" s="286">
        <f t="shared" ref="G13138:G13146" si="3945">ROUND(E13138*F13138,2)</f>
        <v>0</v>
      </c>
    </row>
    <row r="13139" spans="1:7" ht="24" customHeight="1" x14ac:dyDescent="0.2">
      <c r="A13139" s="224" t="str">
        <f t="shared" si="3941"/>
        <v/>
      </c>
      <c r="B13139" s="222" t="str">
        <f t="shared" si="3942"/>
        <v/>
      </c>
      <c r="C13139" s="223"/>
      <c r="D13139" s="224" t="str">
        <f t="shared" si="3943"/>
        <v/>
      </c>
      <c r="E13139" s="225"/>
      <c r="F13139" s="226">
        <f t="shared" si="3944"/>
        <v>0</v>
      </c>
      <c r="G13139" s="286">
        <f t="shared" si="3945"/>
        <v>0</v>
      </c>
    </row>
    <row r="13140" spans="1:7" ht="24" customHeight="1" x14ac:dyDescent="0.2">
      <c r="A13140" s="224" t="str">
        <f t="shared" si="3941"/>
        <v/>
      </c>
      <c r="B13140" s="222" t="str">
        <f t="shared" si="3942"/>
        <v/>
      </c>
      <c r="C13140" s="223"/>
      <c r="D13140" s="224" t="str">
        <f t="shared" si="3943"/>
        <v/>
      </c>
      <c r="E13140" s="225"/>
      <c r="F13140" s="226">
        <f t="shared" si="3944"/>
        <v>0</v>
      </c>
      <c r="G13140" s="286">
        <f t="shared" si="3945"/>
        <v>0</v>
      </c>
    </row>
    <row r="13141" spans="1:7" ht="24" customHeight="1" x14ac:dyDescent="0.2">
      <c r="A13141" s="224" t="str">
        <f t="shared" si="3941"/>
        <v/>
      </c>
      <c r="B13141" s="222" t="str">
        <f t="shared" si="3942"/>
        <v/>
      </c>
      <c r="C13141" s="223"/>
      <c r="D13141" s="224" t="str">
        <f t="shared" si="3943"/>
        <v/>
      </c>
      <c r="E13141" s="225"/>
      <c r="F13141" s="226">
        <f t="shared" si="3944"/>
        <v>0</v>
      </c>
      <c r="G13141" s="286">
        <f t="shared" si="3945"/>
        <v>0</v>
      </c>
    </row>
    <row r="13142" spans="1:7" ht="24" customHeight="1" x14ac:dyDescent="0.2">
      <c r="A13142" s="224" t="str">
        <f t="shared" si="3941"/>
        <v/>
      </c>
      <c r="B13142" s="222" t="str">
        <f t="shared" si="3942"/>
        <v/>
      </c>
      <c r="C13142" s="223"/>
      <c r="D13142" s="224" t="str">
        <f t="shared" si="3943"/>
        <v/>
      </c>
      <c r="E13142" s="225"/>
      <c r="F13142" s="226">
        <f t="shared" si="3944"/>
        <v>0</v>
      </c>
      <c r="G13142" s="286">
        <f t="shared" si="3945"/>
        <v>0</v>
      </c>
    </row>
    <row r="13143" spans="1:7" ht="24" customHeight="1" x14ac:dyDescent="0.2">
      <c r="A13143" s="224" t="str">
        <f t="shared" si="3941"/>
        <v/>
      </c>
      <c r="B13143" s="222" t="str">
        <f t="shared" si="3942"/>
        <v/>
      </c>
      <c r="C13143" s="223"/>
      <c r="D13143" s="224" t="str">
        <f t="shared" si="3943"/>
        <v/>
      </c>
      <c r="E13143" s="225"/>
      <c r="F13143" s="226">
        <f t="shared" si="3944"/>
        <v>0</v>
      </c>
      <c r="G13143" s="286">
        <f t="shared" si="3945"/>
        <v>0</v>
      </c>
    </row>
    <row r="13144" spans="1:7" ht="24" customHeight="1" x14ac:dyDescent="0.2">
      <c r="A13144" s="224" t="str">
        <f t="shared" si="3941"/>
        <v/>
      </c>
      <c r="B13144" s="222" t="str">
        <f t="shared" si="3942"/>
        <v/>
      </c>
      <c r="C13144" s="223"/>
      <c r="D13144" s="224" t="str">
        <f t="shared" si="3943"/>
        <v/>
      </c>
      <c r="E13144" s="225"/>
      <c r="F13144" s="226">
        <f t="shared" si="3944"/>
        <v>0</v>
      </c>
      <c r="G13144" s="286">
        <f t="shared" si="3945"/>
        <v>0</v>
      </c>
    </row>
    <row r="13145" spans="1:7" ht="24" customHeight="1" x14ac:dyDescent="0.2">
      <c r="A13145" s="224" t="str">
        <f t="shared" si="3941"/>
        <v/>
      </c>
      <c r="B13145" s="222" t="str">
        <f t="shared" si="3942"/>
        <v/>
      </c>
      <c r="C13145" s="223"/>
      <c r="D13145" s="224" t="str">
        <f t="shared" si="3943"/>
        <v/>
      </c>
      <c r="E13145" s="225"/>
      <c r="F13145" s="226">
        <f t="shared" si="3944"/>
        <v>0</v>
      </c>
      <c r="G13145" s="286">
        <f t="shared" si="3945"/>
        <v>0</v>
      </c>
    </row>
    <row r="13146" spans="1:7" ht="24" customHeight="1" x14ac:dyDescent="0.2">
      <c r="A13146" s="224" t="str">
        <f t="shared" si="3941"/>
        <v/>
      </c>
      <c r="B13146" s="222" t="str">
        <f t="shared" si="3942"/>
        <v/>
      </c>
      <c r="C13146" s="223"/>
      <c r="D13146" s="224" t="str">
        <f t="shared" si="3943"/>
        <v/>
      </c>
      <c r="E13146" s="225"/>
      <c r="F13146" s="226">
        <f t="shared" si="3944"/>
        <v>0</v>
      </c>
      <c r="G13146" s="286">
        <f t="shared" si="3945"/>
        <v>0</v>
      </c>
    </row>
    <row r="13147" spans="1:7" ht="24" customHeight="1" x14ac:dyDescent="0.2">
      <c r="A13147" s="290"/>
      <c r="B13147" s="97"/>
      <c r="D13147" s="97"/>
      <c r="E13147" s="98"/>
      <c r="F13147" s="273" t="s">
        <v>33</v>
      </c>
      <c r="G13147" s="288">
        <f>SUBTOTAL(9,G13138:G13146)</f>
        <v>0</v>
      </c>
    </row>
    <row r="13148" spans="1:7" ht="24" customHeight="1" x14ac:dyDescent="0.2">
      <c r="A13148" s="291"/>
      <c r="B13148" s="97"/>
      <c r="D13148" s="97"/>
      <c r="E13148" s="98"/>
      <c r="G13148" s="289"/>
    </row>
    <row r="13149" spans="1:7" ht="24" customHeight="1" x14ac:dyDescent="0.2">
      <c r="A13149" s="292" t="str">
        <f>B13107</f>
        <v/>
      </c>
      <c r="B13149" s="293" t="str">
        <f>C13107</f>
        <v/>
      </c>
      <c r="C13149" s="104"/>
      <c r="D13149" s="104" t="s">
        <v>34</v>
      </c>
      <c r="E13149" s="105"/>
      <c r="F13149" s="295" t="s">
        <v>35</v>
      </c>
      <c r="G13149" s="294">
        <f>SUBTOTAL(9,G13112:G13148)</f>
        <v>0</v>
      </c>
    </row>
    <row r="13151" spans="1:7" ht="24" customHeight="1" x14ac:dyDescent="0.2">
      <c r="A13151" s="274" t="s">
        <v>37</v>
      </c>
      <c r="B13151" s="275"/>
      <c r="C13151" s="275"/>
      <c r="D13151" s="275"/>
      <c r="E13151" s="275"/>
      <c r="F13151" s="275"/>
      <c r="G13151" s="276"/>
    </row>
    <row r="13152" spans="1:7" ht="24" customHeight="1" x14ac:dyDescent="0.2">
      <c r="A13152" s="277" t="s">
        <v>602</v>
      </c>
      <c r="B13152" s="93" t="str">
        <f>Comitente</f>
        <v>DIRECCION PROVINCIAL DE ESPACIOS VERDES</v>
      </c>
      <c r="C13152" s="89"/>
      <c r="D13152" s="94"/>
      <c r="E13152" s="94"/>
      <c r="F13152" s="95"/>
      <c r="G13152" s="278"/>
    </row>
    <row r="13153" spans="1:7" ht="24" customHeight="1" x14ac:dyDescent="0.2">
      <c r="A13153" s="277" t="s">
        <v>603</v>
      </c>
      <c r="B13153" s="93">
        <f>Contratista</f>
        <v>0</v>
      </c>
      <c r="C13153" s="90"/>
      <c r="D13153" s="90"/>
      <c r="E13153" s="90"/>
      <c r="F13153" s="96"/>
      <c r="G13153" s="279"/>
    </row>
    <row r="13154" spans="1:7" ht="24" customHeight="1" x14ac:dyDescent="0.2">
      <c r="A13154" s="277" t="s">
        <v>24</v>
      </c>
      <c r="B13154" s="93" t="str">
        <f>Obra</f>
        <v>EXTRACCION DE MANGRULLO EXISTENTE, PROVISION DE NUEVO MANGRULLO Y REFUNCIONALIZACION DE JUEGOS DE NIÑOS EN PARQUE DE MAYO</v>
      </c>
      <c r="C13154" s="90"/>
      <c r="D13154" s="90"/>
      <c r="E13154" s="90"/>
      <c r="F13154" s="96" t="s">
        <v>38</v>
      </c>
      <c r="G13154" s="280">
        <f>Fecha_Base</f>
        <v>44865</v>
      </c>
    </row>
    <row r="13155" spans="1:7" ht="24" customHeight="1" x14ac:dyDescent="0.2">
      <c r="A13155" s="281" t="s">
        <v>601</v>
      </c>
      <c r="B13155" s="91" t="str">
        <f>Ubicación</f>
        <v>CAPITAL</v>
      </c>
      <c r="C13155" s="91"/>
      <c r="D13155" s="97"/>
      <c r="E13155" s="98"/>
      <c r="G13155" s="282"/>
    </row>
    <row r="13156" spans="1:7" ht="24" customHeight="1" x14ac:dyDescent="0.2">
      <c r="A13156" s="281" t="s">
        <v>39</v>
      </c>
      <c r="B13156" s="100" t="str">
        <f>IFERROR(VALUE(LEFT(B13157,FIND(".",B13157)-1)),"")</f>
        <v/>
      </c>
      <c r="C13156" s="92" t="str">
        <f>IFERROR(VLOOKUP(B13156,Tabla_CyP,2,FALSE),"")</f>
        <v/>
      </c>
      <c r="E13156" s="98"/>
      <c r="G13156" s="282"/>
    </row>
    <row r="13157" spans="1:7" ht="24" customHeight="1" x14ac:dyDescent="0.2">
      <c r="A13157" s="281" t="s">
        <v>25</v>
      </c>
      <c r="B13157" s="101" t="str">
        <f>IFERROR(VLOOKUP(COUNTIF($A$1:A13157,"ANALISIS DE PRECIOS"),Tabla_NumeroItem,2,FALSE),"")</f>
        <v/>
      </c>
      <c r="C13157" s="92" t="str">
        <f>IFERROR(VLOOKUP(B13157,Tabla_CyP,2,FALSE),"")</f>
        <v/>
      </c>
      <c r="D13157" s="97"/>
      <c r="E13157" s="98"/>
      <c r="F13157" s="96" t="s">
        <v>26</v>
      </c>
      <c r="G13157" s="283" t="str">
        <f>IFERROR(VLOOKUP(B13157,Tabla_CyP,4,FALSE),"")</f>
        <v/>
      </c>
    </row>
    <row r="13158" spans="1:7" ht="24" customHeight="1" x14ac:dyDescent="0.2">
      <c r="A13158" s="281"/>
      <c r="B13158" s="91"/>
      <c r="D13158" s="97"/>
      <c r="E13158" s="98"/>
      <c r="G13158" s="282"/>
    </row>
    <row r="13159" spans="1:7" ht="24" customHeight="1" x14ac:dyDescent="0.2">
      <c r="A13159" s="334" t="s">
        <v>507</v>
      </c>
      <c r="B13159" s="335"/>
      <c r="C13159" s="336" t="s">
        <v>0</v>
      </c>
      <c r="D13159" s="336" t="s">
        <v>27</v>
      </c>
      <c r="E13159" s="338" t="s">
        <v>28</v>
      </c>
      <c r="F13159" s="340" t="s">
        <v>29</v>
      </c>
      <c r="G13159" s="340" t="s">
        <v>30</v>
      </c>
    </row>
    <row r="13160" spans="1:7" ht="24" customHeight="1" x14ac:dyDescent="0.2">
      <c r="A13160" s="102" t="s">
        <v>508</v>
      </c>
      <c r="B13160" s="102" t="s">
        <v>509</v>
      </c>
      <c r="C13160" s="337"/>
      <c r="D13160" s="337"/>
      <c r="E13160" s="339"/>
      <c r="F13160" s="341"/>
      <c r="G13160" s="341"/>
    </row>
    <row r="13161" spans="1:7" ht="24" customHeight="1" x14ac:dyDescent="0.2">
      <c r="A13161" s="284"/>
      <c r="B13161" s="103"/>
      <c r="C13161" s="143" t="s">
        <v>604</v>
      </c>
      <c r="D13161" s="104"/>
      <c r="E13161" s="105"/>
      <c r="F13161" s="106"/>
      <c r="G13161" s="285"/>
    </row>
    <row r="13162" spans="1:7" ht="24" customHeight="1" x14ac:dyDescent="0.2">
      <c r="A13162" s="224" t="str">
        <f t="shared" ref="A13162:A13175" si="3946">IFERROR(VLOOKUP(C13162,Tabla_Insumos,4,FALSE),"")</f>
        <v/>
      </c>
      <c r="B13162" s="222" t="str">
        <f>IFERROR(VLOOKUP(C13162,Tabla_Insumos,5,FALSE),"")</f>
        <v/>
      </c>
      <c r="C13162" s="223"/>
      <c r="D13162" s="224" t="str">
        <f t="shared" ref="D13162:D13175" si="3947">IFERROR(VLOOKUP(C13162,Tabla_Insumos,2,FALSE),"")</f>
        <v/>
      </c>
      <c r="E13162" s="225"/>
      <c r="F13162" s="226">
        <f t="shared" ref="F13162:F13175" si="3948">IFERROR(VLOOKUP(C13162,Tabla_Insumos,3,FALSE),0)</f>
        <v>0</v>
      </c>
      <c r="G13162" s="286">
        <f>ROUND(E13162*F13162,2)</f>
        <v>0</v>
      </c>
    </row>
    <row r="13163" spans="1:7" ht="24" customHeight="1" x14ac:dyDescent="0.2">
      <c r="A13163" s="224" t="str">
        <f t="shared" si="3946"/>
        <v/>
      </c>
      <c r="B13163" s="222" t="str">
        <f t="shared" ref="B13163:B13175" si="3949">IFERROR(VLOOKUP(C13163,Tabla_Insumos,5,FALSE),"")</f>
        <v/>
      </c>
      <c r="C13163" s="223"/>
      <c r="D13163" s="224" t="str">
        <f t="shared" si="3947"/>
        <v/>
      </c>
      <c r="E13163" s="225"/>
      <c r="F13163" s="226">
        <f t="shared" si="3948"/>
        <v>0</v>
      </c>
      <c r="G13163" s="286">
        <f t="shared" ref="G13163:G13175" si="3950">ROUND(E13163*F13163,2)</f>
        <v>0</v>
      </c>
    </row>
    <row r="13164" spans="1:7" ht="24" customHeight="1" x14ac:dyDescent="0.2">
      <c r="A13164" s="224" t="str">
        <f t="shared" si="3946"/>
        <v/>
      </c>
      <c r="B13164" s="222" t="str">
        <f t="shared" si="3949"/>
        <v/>
      </c>
      <c r="C13164" s="223"/>
      <c r="D13164" s="224" t="str">
        <f t="shared" si="3947"/>
        <v/>
      </c>
      <c r="E13164" s="225"/>
      <c r="F13164" s="226">
        <f t="shared" si="3948"/>
        <v>0</v>
      </c>
      <c r="G13164" s="286">
        <f t="shared" si="3950"/>
        <v>0</v>
      </c>
    </row>
    <row r="13165" spans="1:7" ht="24" customHeight="1" x14ac:dyDescent="0.2">
      <c r="A13165" s="224" t="str">
        <f t="shared" si="3946"/>
        <v/>
      </c>
      <c r="B13165" s="222" t="str">
        <f t="shared" si="3949"/>
        <v/>
      </c>
      <c r="C13165" s="223"/>
      <c r="D13165" s="224" t="str">
        <f t="shared" si="3947"/>
        <v/>
      </c>
      <c r="E13165" s="225"/>
      <c r="F13165" s="226">
        <f t="shared" si="3948"/>
        <v>0</v>
      </c>
      <c r="G13165" s="286">
        <f t="shared" si="3950"/>
        <v>0</v>
      </c>
    </row>
    <row r="13166" spans="1:7" ht="24" customHeight="1" x14ac:dyDescent="0.2">
      <c r="A13166" s="224" t="str">
        <f t="shared" si="3946"/>
        <v/>
      </c>
      <c r="B13166" s="222" t="str">
        <f t="shared" si="3949"/>
        <v/>
      </c>
      <c r="C13166" s="223"/>
      <c r="D13166" s="224" t="str">
        <f t="shared" si="3947"/>
        <v/>
      </c>
      <c r="E13166" s="225"/>
      <c r="F13166" s="226">
        <f t="shared" si="3948"/>
        <v>0</v>
      </c>
      <c r="G13166" s="286">
        <f t="shared" si="3950"/>
        <v>0</v>
      </c>
    </row>
    <row r="13167" spans="1:7" ht="24" customHeight="1" x14ac:dyDescent="0.2">
      <c r="A13167" s="224" t="str">
        <f t="shared" si="3946"/>
        <v/>
      </c>
      <c r="B13167" s="222" t="str">
        <f t="shared" si="3949"/>
        <v/>
      </c>
      <c r="C13167" s="223"/>
      <c r="D13167" s="224" t="str">
        <f t="shared" si="3947"/>
        <v/>
      </c>
      <c r="E13167" s="225"/>
      <c r="F13167" s="226">
        <f t="shared" si="3948"/>
        <v>0</v>
      </c>
      <c r="G13167" s="286">
        <f t="shared" si="3950"/>
        <v>0</v>
      </c>
    </row>
    <row r="13168" spans="1:7" ht="24" customHeight="1" x14ac:dyDescent="0.2">
      <c r="A13168" s="224" t="str">
        <f t="shared" si="3946"/>
        <v/>
      </c>
      <c r="B13168" s="222" t="str">
        <f t="shared" si="3949"/>
        <v/>
      </c>
      <c r="C13168" s="223"/>
      <c r="D13168" s="224" t="str">
        <f t="shared" si="3947"/>
        <v/>
      </c>
      <c r="E13168" s="225"/>
      <c r="F13168" s="226">
        <f t="shared" si="3948"/>
        <v>0</v>
      </c>
      <c r="G13168" s="286">
        <f t="shared" si="3950"/>
        <v>0</v>
      </c>
    </row>
    <row r="13169" spans="1:7" ht="24" customHeight="1" x14ac:dyDescent="0.2">
      <c r="A13169" s="224" t="str">
        <f t="shared" si="3946"/>
        <v/>
      </c>
      <c r="B13169" s="222" t="str">
        <f t="shared" si="3949"/>
        <v/>
      </c>
      <c r="C13169" s="223"/>
      <c r="D13169" s="224" t="str">
        <f t="shared" si="3947"/>
        <v/>
      </c>
      <c r="E13169" s="225"/>
      <c r="F13169" s="226">
        <f t="shared" si="3948"/>
        <v>0</v>
      </c>
      <c r="G13169" s="286">
        <f t="shared" si="3950"/>
        <v>0</v>
      </c>
    </row>
    <row r="13170" spans="1:7" ht="24" customHeight="1" x14ac:dyDescent="0.2">
      <c r="A13170" s="224" t="str">
        <f t="shared" si="3946"/>
        <v/>
      </c>
      <c r="B13170" s="222" t="str">
        <f t="shared" si="3949"/>
        <v/>
      </c>
      <c r="C13170" s="223"/>
      <c r="D13170" s="224" t="str">
        <f t="shared" si="3947"/>
        <v/>
      </c>
      <c r="E13170" s="225"/>
      <c r="F13170" s="226">
        <f t="shared" si="3948"/>
        <v>0</v>
      </c>
      <c r="G13170" s="286">
        <f t="shared" si="3950"/>
        <v>0</v>
      </c>
    </row>
    <row r="13171" spans="1:7" ht="24" customHeight="1" x14ac:dyDescent="0.2">
      <c r="A13171" s="224" t="str">
        <f t="shared" si="3946"/>
        <v/>
      </c>
      <c r="B13171" s="222" t="str">
        <f t="shared" si="3949"/>
        <v/>
      </c>
      <c r="C13171" s="223"/>
      <c r="D13171" s="224" t="str">
        <f t="shared" si="3947"/>
        <v/>
      </c>
      <c r="E13171" s="225"/>
      <c r="F13171" s="226">
        <f t="shared" si="3948"/>
        <v>0</v>
      </c>
      <c r="G13171" s="286">
        <f t="shared" si="3950"/>
        <v>0</v>
      </c>
    </row>
    <row r="13172" spans="1:7" ht="24" customHeight="1" x14ac:dyDescent="0.2">
      <c r="A13172" s="224" t="str">
        <f t="shared" si="3946"/>
        <v/>
      </c>
      <c r="B13172" s="222" t="str">
        <f t="shared" si="3949"/>
        <v/>
      </c>
      <c r="C13172" s="223"/>
      <c r="D13172" s="224" t="str">
        <f t="shared" si="3947"/>
        <v/>
      </c>
      <c r="E13172" s="225"/>
      <c r="F13172" s="226">
        <f t="shared" si="3948"/>
        <v>0</v>
      </c>
      <c r="G13172" s="286">
        <f t="shared" si="3950"/>
        <v>0</v>
      </c>
    </row>
    <row r="13173" spans="1:7" ht="24" customHeight="1" x14ac:dyDescent="0.2">
      <c r="A13173" s="224" t="str">
        <f t="shared" si="3946"/>
        <v/>
      </c>
      <c r="B13173" s="222" t="str">
        <f t="shared" si="3949"/>
        <v/>
      </c>
      <c r="C13173" s="223"/>
      <c r="D13173" s="224" t="str">
        <f t="shared" si="3947"/>
        <v/>
      </c>
      <c r="E13173" s="225"/>
      <c r="F13173" s="226">
        <f t="shared" si="3948"/>
        <v>0</v>
      </c>
      <c r="G13173" s="286">
        <f t="shared" si="3950"/>
        <v>0</v>
      </c>
    </row>
    <row r="13174" spans="1:7" ht="24" customHeight="1" x14ac:dyDescent="0.2">
      <c r="A13174" s="224" t="str">
        <f t="shared" si="3946"/>
        <v/>
      </c>
      <c r="B13174" s="222" t="str">
        <f t="shared" si="3949"/>
        <v/>
      </c>
      <c r="C13174" s="223"/>
      <c r="D13174" s="224" t="str">
        <f t="shared" si="3947"/>
        <v/>
      </c>
      <c r="E13174" s="225"/>
      <c r="F13174" s="226">
        <f t="shared" si="3948"/>
        <v>0</v>
      </c>
      <c r="G13174" s="286">
        <f t="shared" si="3950"/>
        <v>0</v>
      </c>
    </row>
    <row r="13175" spans="1:7" ht="24" customHeight="1" x14ac:dyDescent="0.2">
      <c r="A13175" s="224" t="str">
        <f t="shared" si="3946"/>
        <v/>
      </c>
      <c r="B13175" s="222" t="str">
        <f t="shared" si="3949"/>
        <v/>
      </c>
      <c r="C13175" s="223"/>
      <c r="D13175" s="224" t="str">
        <f t="shared" si="3947"/>
        <v/>
      </c>
      <c r="E13175" s="225"/>
      <c r="F13175" s="227">
        <f t="shared" si="3948"/>
        <v>0</v>
      </c>
      <c r="G13175" s="286">
        <f t="shared" si="3950"/>
        <v>0</v>
      </c>
    </row>
    <row r="13176" spans="1:7" ht="24" customHeight="1" x14ac:dyDescent="0.2">
      <c r="A13176" s="287"/>
      <c r="D13176" s="97"/>
      <c r="E13176" s="98"/>
      <c r="F13176" s="273" t="s">
        <v>31</v>
      </c>
      <c r="G13176" s="288">
        <f>SUBTOTAL(9,G13162:G13175)</f>
        <v>0</v>
      </c>
    </row>
    <row r="13177" spans="1:7" ht="24" customHeight="1" x14ac:dyDescent="0.2">
      <c r="A13177" s="287"/>
      <c r="C13177" s="107" t="s">
        <v>605</v>
      </c>
      <c r="D13177" s="97"/>
      <c r="E13177" s="98"/>
      <c r="G13177" s="289"/>
    </row>
    <row r="13178" spans="1:7" ht="24" customHeight="1" x14ac:dyDescent="0.2">
      <c r="A13178" s="224" t="str">
        <f t="shared" ref="A13178:A13185" si="3951">IFERROR(VLOOKUP(C13178,Tabla_Insumos,4,FALSE),"")</f>
        <v/>
      </c>
      <c r="B13178" s="222">
        <f t="shared" ref="B13178:B13185" si="3952">IFERROR(VLOOKUP(A13178,Tabla_Indices,5,FALSE),"")</f>
        <v>0</v>
      </c>
      <c r="C13178" s="223"/>
      <c r="D13178" s="224" t="str">
        <f t="shared" ref="D13178:D13185" si="3953">IFERROR(VLOOKUP(C13178,Tabla_Insumos,2,FALSE),"")</f>
        <v/>
      </c>
      <c r="E13178" s="225"/>
      <c r="F13178" s="228">
        <f t="shared" ref="F13178:F13185" si="3954">IFERROR(VLOOKUP(C13178,Tabla_Insumos,3,FALSE),0)</f>
        <v>0</v>
      </c>
      <c r="G13178" s="286">
        <f>ROUND(E13178*F13178,2)</f>
        <v>0</v>
      </c>
    </row>
    <row r="13179" spans="1:7" ht="24" customHeight="1" x14ac:dyDescent="0.2">
      <c r="A13179" s="224" t="str">
        <f t="shared" si="3951"/>
        <v/>
      </c>
      <c r="B13179" s="222">
        <f t="shared" si="3952"/>
        <v>0</v>
      </c>
      <c r="C13179" s="223"/>
      <c r="D13179" s="224" t="str">
        <f t="shared" si="3953"/>
        <v/>
      </c>
      <c r="E13179" s="225"/>
      <c r="F13179" s="228">
        <f t="shared" si="3954"/>
        <v>0</v>
      </c>
      <c r="G13179" s="286">
        <f>ROUND(E13179*F13179,2)</f>
        <v>0</v>
      </c>
    </row>
    <row r="13180" spans="1:7" ht="24" customHeight="1" x14ac:dyDescent="0.2">
      <c r="A13180" s="224" t="str">
        <f t="shared" si="3951"/>
        <v/>
      </c>
      <c r="B13180" s="222">
        <f t="shared" si="3952"/>
        <v>0</v>
      </c>
      <c r="C13180" s="223"/>
      <c r="D13180" s="224" t="str">
        <f t="shared" si="3953"/>
        <v/>
      </c>
      <c r="E13180" s="225"/>
      <c r="F13180" s="228">
        <f t="shared" si="3954"/>
        <v>0</v>
      </c>
      <c r="G13180" s="286">
        <f t="shared" ref="G13180:G13185" si="3955">ROUND(E13180*F13180,2)</f>
        <v>0</v>
      </c>
    </row>
    <row r="13181" spans="1:7" ht="24" customHeight="1" x14ac:dyDescent="0.2">
      <c r="A13181" s="224" t="str">
        <f t="shared" si="3951"/>
        <v/>
      </c>
      <c r="B13181" s="222">
        <f t="shared" si="3952"/>
        <v>0</v>
      </c>
      <c r="C13181" s="223"/>
      <c r="D13181" s="224" t="str">
        <f t="shared" si="3953"/>
        <v/>
      </c>
      <c r="E13181" s="225"/>
      <c r="F13181" s="228">
        <f t="shared" si="3954"/>
        <v>0</v>
      </c>
      <c r="G13181" s="286">
        <f t="shared" si="3955"/>
        <v>0</v>
      </c>
    </row>
    <row r="13182" spans="1:7" ht="24" customHeight="1" x14ac:dyDescent="0.2">
      <c r="A13182" s="224" t="str">
        <f t="shared" si="3951"/>
        <v/>
      </c>
      <c r="B13182" s="222">
        <f t="shared" si="3952"/>
        <v>0</v>
      </c>
      <c r="C13182" s="223"/>
      <c r="D13182" s="224" t="str">
        <f t="shared" si="3953"/>
        <v/>
      </c>
      <c r="E13182" s="225"/>
      <c r="F13182" s="226">
        <f t="shared" si="3954"/>
        <v>0</v>
      </c>
      <c r="G13182" s="286">
        <f t="shared" si="3955"/>
        <v>0</v>
      </c>
    </row>
    <row r="13183" spans="1:7" ht="24" customHeight="1" x14ac:dyDescent="0.2">
      <c r="A13183" s="224" t="str">
        <f t="shared" si="3951"/>
        <v/>
      </c>
      <c r="B13183" s="222">
        <f t="shared" si="3952"/>
        <v>0</v>
      </c>
      <c r="C13183" s="223"/>
      <c r="D13183" s="224" t="str">
        <f t="shared" si="3953"/>
        <v/>
      </c>
      <c r="E13183" s="225"/>
      <c r="F13183" s="226">
        <f t="shared" si="3954"/>
        <v>0</v>
      </c>
      <c r="G13183" s="286">
        <f t="shared" si="3955"/>
        <v>0</v>
      </c>
    </row>
    <row r="13184" spans="1:7" ht="24" customHeight="1" x14ac:dyDescent="0.2">
      <c r="A13184" s="224" t="str">
        <f t="shared" si="3951"/>
        <v/>
      </c>
      <c r="B13184" s="222">
        <f t="shared" si="3952"/>
        <v>0</v>
      </c>
      <c r="C13184" s="223"/>
      <c r="D13184" s="224" t="str">
        <f t="shared" si="3953"/>
        <v/>
      </c>
      <c r="E13184" s="225"/>
      <c r="F13184" s="226">
        <f t="shared" si="3954"/>
        <v>0</v>
      </c>
      <c r="G13184" s="286">
        <f t="shared" si="3955"/>
        <v>0</v>
      </c>
    </row>
    <row r="13185" spans="1:7" ht="24" customHeight="1" x14ac:dyDescent="0.2">
      <c r="A13185" s="224" t="str">
        <f t="shared" si="3951"/>
        <v/>
      </c>
      <c r="B13185" s="222">
        <f t="shared" si="3952"/>
        <v>0</v>
      </c>
      <c r="C13185" s="223"/>
      <c r="D13185" s="224" t="str">
        <f t="shared" si="3953"/>
        <v/>
      </c>
      <c r="E13185" s="225"/>
      <c r="F13185" s="226">
        <f t="shared" si="3954"/>
        <v>0</v>
      </c>
      <c r="G13185" s="286">
        <f t="shared" si="3955"/>
        <v>0</v>
      </c>
    </row>
    <row r="13186" spans="1:7" ht="24" customHeight="1" x14ac:dyDescent="0.2">
      <c r="A13186" s="287"/>
      <c r="D13186" s="97"/>
      <c r="E13186" s="98"/>
      <c r="F13186" s="273" t="s">
        <v>32</v>
      </c>
      <c r="G13186" s="288">
        <f>SUBTOTAL(9,G13178:G13185)</f>
        <v>0</v>
      </c>
    </row>
    <row r="13187" spans="1:7" ht="24" customHeight="1" x14ac:dyDescent="0.2">
      <c r="A13187" s="287"/>
      <c r="C13187" s="107" t="s">
        <v>606</v>
      </c>
      <c r="D13187" s="97"/>
      <c r="E13187" s="98"/>
      <c r="G13187" s="289"/>
    </row>
    <row r="13188" spans="1:7" ht="24" customHeight="1" x14ac:dyDescent="0.2">
      <c r="A13188" s="224" t="str">
        <f t="shared" ref="A13188:A13196" si="3956">IFERROR(VLOOKUP(C13188,Tabla_Insumos,4,FALSE),"")</f>
        <v/>
      </c>
      <c r="B13188" s="222" t="str">
        <f t="shared" ref="B13188:B13196" si="3957">IFERROR(VLOOKUP(C13188,Tabla_Insumos,5,FALSE),"")</f>
        <v/>
      </c>
      <c r="C13188" s="223"/>
      <c r="D13188" s="224" t="str">
        <f t="shared" ref="D13188:D13196" si="3958">IFERROR(VLOOKUP(C13188,Tabla_Insumos,2,FALSE),"")</f>
        <v/>
      </c>
      <c r="E13188" s="225"/>
      <c r="F13188" s="226">
        <f t="shared" ref="F13188:F13196" si="3959">IFERROR(VLOOKUP(C13188,Tabla_Insumos,3,FALSE),0)</f>
        <v>0</v>
      </c>
      <c r="G13188" s="286">
        <f t="shared" ref="G13188:G13196" si="3960">ROUND(E13188*F13188,2)</f>
        <v>0</v>
      </c>
    </row>
    <row r="13189" spans="1:7" ht="24" customHeight="1" x14ac:dyDescent="0.2">
      <c r="A13189" s="224" t="str">
        <f t="shared" si="3956"/>
        <v/>
      </c>
      <c r="B13189" s="222" t="str">
        <f t="shared" si="3957"/>
        <v/>
      </c>
      <c r="C13189" s="223"/>
      <c r="D13189" s="224" t="str">
        <f t="shared" si="3958"/>
        <v/>
      </c>
      <c r="E13189" s="225"/>
      <c r="F13189" s="226">
        <f t="shared" si="3959"/>
        <v>0</v>
      </c>
      <c r="G13189" s="286">
        <f t="shared" si="3960"/>
        <v>0</v>
      </c>
    </row>
    <row r="13190" spans="1:7" ht="24" customHeight="1" x14ac:dyDescent="0.2">
      <c r="A13190" s="224" t="str">
        <f t="shared" si="3956"/>
        <v/>
      </c>
      <c r="B13190" s="222" t="str">
        <f t="shared" si="3957"/>
        <v/>
      </c>
      <c r="C13190" s="223"/>
      <c r="D13190" s="224" t="str">
        <f t="shared" si="3958"/>
        <v/>
      </c>
      <c r="E13190" s="225"/>
      <c r="F13190" s="226">
        <f t="shared" si="3959"/>
        <v>0</v>
      </c>
      <c r="G13190" s="286">
        <f t="shared" si="3960"/>
        <v>0</v>
      </c>
    </row>
    <row r="13191" spans="1:7" ht="24" customHeight="1" x14ac:dyDescent="0.2">
      <c r="A13191" s="224" t="str">
        <f t="shared" si="3956"/>
        <v/>
      </c>
      <c r="B13191" s="222" t="str">
        <f t="shared" si="3957"/>
        <v/>
      </c>
      <c r="C13191" s="223"/>
      <c r="D13191" s="224" t="str">
        <f t="shared" si="3958"/>
        <v/>
      </c>
      <c r="E13191" s="225"/>
      <c r="F13191" s="226">
        <f t="shared" si="3959"/>
        <v>0</v>
      </c>
      <c r="G13191" s="286">
        <f t="shared" si="3960"/>
        <v>0</v>
      </c>
    </row>
    <row r="13192" spans="1:7" ht="24" customHeight="1" x14ac:dyDescent="0.2">
      <c r="A13192" s="224" t="str">
        <f t="shared" si="3956"/>
        <v/>
      </c>
      <c r="B13192" s="222" t="str">
        <f t="shared" si="3957"/>
        <v/>
      </c>
      <c r="C13192" s="223"/>
      <c r="D13192" s="224" t="str">
        <f t="shared" si="3958"/>
        <v/>
      </c>
      <c r="E13192" s="225"/>
      <c r="F13192" s="226">
        <f t="shared" si="3959"/>
        <v>0</v>
      </c>
      <c r="G13192" s="286">
        <f t="shared" si="3960"/>
        <v>0</v>
      </c>
    </row>
    <row r="13193" spans="1:7" ht="24" customHeight="1" x14ac:dyDescent="0.2">
      <c r="A13193" s="224" t="str">
        <f t="shared" si="3956"/>
        <v/>
      </c>
      <c r="B13193" s="222" t="str">
        <f t="shared" si="3957"/>
        <v/>
      </c>
      <c r="C13193" s="223"/>
      <c r="D13193" s="224" t="str">
        <f t="shared" si="3958"/>
        <v/>
      </c>
      <c r="E13193" s="225"/>
      <c r="F13193" s="226">
        <f t="shared" si="3959"/>
        <v>0</v>
      </c>
      <c r="G13193" s="286">
        <f t="shared" si="3960"/>
        <v>0</v>
      </c>
    </row>
    <row r="13194" spans="1:7" ht="24" customHeight="1" x14ac:dyDescent="0.2">
      <c r="A13194" s="224" t="str">
        <f t="shared" si="3956"/>
        <v/>
      </c>
      <c r="B13194" s="222" t="str">
        <f t="shared" si="3957"/>
        <v/>
      </c>
      <c r="C13194" s="223"/>
      <c r="D13194" s="224" t="str">
        <f t="shared" si="3958"/>
        <v/>
      </c>
      <c r="E13194" s="225"/>
      <c r="F13194" s="226">
        <f t="shared" si="3959"/>
        <v>0</v>
      </c>
      <c r="G13194" s="286">
        <f t="shared" si="3960"/>
        <v>0</v>
      </c>
    </row>
    <row r="13195" spans="1:7" ht="24" customHeight="1" x14ac:dyDescent="0.2">
      <c r="A13195" s="224" t="str">
        <f t="shared" si="3956"/>
        <v/>
      </c>
      <c r="B13195" s="222" t="str">
        <f t="shared" si="3957"/>
        <v/>
      </c>
      <c r="C13195" s="223"/>
      <c r="D13195" s="224" t="str">
        <f t="shared" si="3958"/>
        <v/>
      </c>
      <c r="E13195" s="225"/>
      <c r="F13195" s="226">
        <f t="shared" si="3959"/>
        <v>0</v>
      </c>
      <c r="G13195" s="286">
        <f t="shared" si="3960"/>
        <v>0</v>
      </c>
    </row>
    <row r="13196" spans="1:7" ht="24" customHeight="1" x14ac:dyDescent="0.2">
      <c r="A13196" s="224" t="str">
        <f t="shared" si="3956"/>
        <v/>
      </c>
      <c r="B13196" s="222" t="str">
        <f t="shared" si="3957"/>
        <v/>
      </c>
      <c r="C13196" s="223"/>
      <c r="D13196" s="224" t="str">
        <f t="shared" si="3958"/>
        <v/>
      </c>
      <c r="E13196" s="225"/>
      <c r="F13196" s="226">
        <f t="shared" si="3959"/>
        <v>0</v>
      </c>
      <c r="G13196" s="286">
        <f t="shared" si="3960"/>
        <v>0</v>
      </c>
    </row>
    <row r="13197" spans="1:7" ht="24" customHeight="1" x14ac:dyDescent="0.2">
      <c r="A13197" s="290"/>
      <c r="B13197" s="97"/>
      <c r="D13197" s="97"/>
      <c r="E13197" s="98"/>
      <c r="F13197" s="273" t="s">
        <v>33</v>
      </c>
      <c r="G13197" s="288">
        <f>SUBTOTAL(9,G13188:G13196)</f>
        <v>0</v>
      </c>
    </row>
    <row r="13198" spans="1:7" ht="24" customHeight="1" x14ac:dyDescent="0.2">
      <c r="A13198" s="291"/>
      <c r="B13198" s="97"/>
      <c r="D13198" s="97"/>
      <c r="E13198" s="98"/>
      <c r="G13198" s="289"/>
    </row>
    <row r="13199" spans="1:7" ht="24" customHeight="1" x14ac:dyDescent="0.2">
      <c r="A13199" s="292" t="str">
        <f>B13157</f>
        <v/>
      </c>
      <c r="B13199" s="293" t="str">
        <f>C13157</f>
        <v/>
      </c>
      <c r="C13199" s="104"/>
      <c r="D13199" s="104" t="s">
        <v>34</v>
      </c>
      <c r="E13199" s="105"/>
      <c r="F13199" s="295" t="s">
        <v>35</v>
      </c>
      <c r="G13199" s="294">
        <f>SUBTOTAL(9,G13162:G13198)</f>
        <v>0</v>
      </c>
    </row>
    <row r="13201" spans="1:7" ht="24" customHeight="1" x14ac:dyDescent="0.2">
      <c r="A13201" s="274" t="s">
        <v>37</v>
      </c>
      <c r="B13201" s="275"/>
      <c r="C13201" s="275"/>
      <c r="D13201" s="275"/>
      <c r="E13201" s="275"/>
      <c r="F13201" s="275"/>
      <c r="G13201" s="276"/>
    </row>
    <row r="13202" spans="1:7" ht="24" customHeight="1" x14ac:dyDescent="0.2">
      <c r="A13202" s="277" t="s">
        <v>602</v>
      </c>
      <c r="B13202" s="93" t="str">
        <f>Comitente</f>
        <v>DIRECCION PROVINCIAL DE ESPACIOS VERDES</v>
      </c>
      <c r="C13202" s="89"/>
      <c r="D13202" s="94"/>
      <c r="E13202" s="94"/>
      <c r="F13202" s="95"/>
      <c r="G13202" s="278"/>
    </row>
    <row r="13203" spans="1:7" ht="24" customHeight="1" x14ac:dyDescent="0.2">
      <c r="A13203" s="277" t="s">
        <v>603</v>
      </c>
      <c r="B13203" s="93">
        <f>Contratista</f>
        <v>0</v>
      </c>
      <c r="C13203" s="90"/>
      <c r="D13203" s="90"/>
      <c r="E13203" s="90"/>
      <c r="F13203" s="96"/>
      <c r="G13203" s="279"/>
    </row>
    <row r="13204" spans="1:7" ht="24" customHeight="1" x14ac:dyDescent="0.2">
      <c r="A13204" s="277" t="s">
        <v>24</v>
      </c>
      <c r="B13204" s="93" t="str">
        <f>Obra</f>
        <v>EXTRACCION DE MANGRULLO EXISTENTE, PROVISION DE NUEVO MANGRULLO Y REFUNCIONALIZACION DE JUEGOS DE NIÑOS EN PARQUE DE MAYO</v>
      </c>
      <c r="C13204" s="90"/>
      <c r="D13204" s="90"/>
      <c r="E13204" s="90"/>
      <c r="F13204" s="96" t="s">
        <v>38</v>
      </c>
      <c r="G13204" s="280">
        <f>Fecha_Base</f>
        <v>44865</v>
      </c>
    </row>
    <row r="13205" spans="1:7" ht="24" customHeight="1" x14ac:dyDescent="0.2">
      <c r="A13205" s="281" t="s">
        <v>601</v>
      </c>
      <c r="B13205" s="91" t="str">
        <f>Ubicación</f>
        <v>CAPITAL</v>
      </c>
      <c r="C13205" s="91"/>
      <c r="D13205" s="97"/>
      <c r="E13205" s="98"/>
      <c r="G13205" s="282"/>
    </row>
    <row r="13206" spans="1:7" ht="24" customHeight="1" x14ac:dyDescent="0.2">
      <c r="A13206" s="281" t="s">
        <v>39</v>
      </c>
      <c r="B13206" s="100" t="str">
        <f>IFERROR(VALUE(LEFT(B13207,FIND(".",B13207)-1)),"")</f>
        <v/>
      </c>
      <c r="C13206" s="92" t="str">
        <f>IFERROR(VLOOKUP(B13206,Tabla_CyP,2,FALSE),"")</f>
        <v/>
      </c>
      <c r="E13206" s="98"/>
      <c r="G13206" s="282"/>
    </row>
    <row r="13207" spans="1:7" ht="24" customHeight="1" x14ac:dyDescent="0.2">
      <c r="A13207" s="281" t="s">
        <v>25</v>
      </c>
      <c r="B13207" s="101" t="str">
        <f>IFERROR(VLOOKUP(COUNTIF($A$1:A13207,"ANALISIS DE PRECIOS"),Tabla_NumeroItem,2,FALSE),"")</f>
        <v/>
      </c>
      <c r="C13207" s="92" t="str">
        <f>IFERROR(VLOOKUP(B13207,Tabla_CyP,2,FALSE),"")</f>
        <v/>
      </c>
      <c r="D13207" s="97"/>
      <c r="E13207" s="98"/>
      <c r="F13207" s="96" t="s">
        <v>26</v>
      </c>
      <c r="G13207" s="283" t="str">
        <f>IFERROR(VLOOKUP(B13207,Tabla_CyP,4,FALSE),"")</f>
        <v/>
      </c>
    </row>
    <row r="13208" spans="1:7" ht="24" customHeight="1" x14ac:dyDescent="0.2">
      <c r="A13208" s="281"/>
      <c r="B13208" s="91"/>
      <c r="D13208" s="97"/>
      <c r="E13208" s="98"/>
      <c r="G13208" s="282"/>
    </row>
    <row r="13209" spans="1:7" ht="24" customHeight="1" x14ac:dyDescent="0.2">
      <c r="A13209" s="334" t="s">
        <v>507</v>
      </c>
      <c r="B13209" s="335"/>
      <c r="C13209" s="336" t="s">
        <v>0</v>
      </c>
      <c r="D13209" s="336" t="s">
        <v>27</v>
      </c>
      <c r="E13209" s="338" t="s">
        <v>28</v>
      </c>
      <c r="F13209" s="340" t="s">
        <v>29</v>
      </c>
      <c r="G13209" s="340" t="s">
        <v>30</v>
      </c>
    </row>
    <row r="13210" spans="1:7" ht="24" customHeight="1" x14ac:dyDescent="0.2">
      <c r="A13210" s="102" t="s">
        <v>508</v>
      </c>
      <c r="B13210" s="102" t="s">
        <v>509</v>
      </c>
      <c r="C13210" s="337"/>
      <c r="D13210" s="337"/>
      <c r="E13210" s="339"/>
      <c r="F13210" s="341"/>
      <c r="G13210" s="341"/>
    </row>
    <row r="13211" spans="1:7" ht="24" customHeight="1" x14ac:dyDescent="0.2">
      <c r="A13211" s="284"/>
      <c r="B13211" s="103"/>
      <c r="C13211" s="143" t="s">
        <v>604</v>
      </c>
      <c r="D13211" s="104"/>
      <c r="E13211" s="105"/>
      <c r="F13211" s="106"/>
      <c r="G13211" s="285"/>
    </row>
    <row r="13212" spans="1:7" ht="24" customHeight="1" x14ac:dyDescent="0.2">
      <c r="A13212" s="224" t="str">
        <f t="shared" ref="A13212:A13225" si="3961">IFERROR(VLOOKUP(C13212,Tabla_Insumos,4,FALSE),"")</f>
        <v/>
      </c>
      <c r="B13212" s="222" t="str">
        <f>IFERROR(VLOOKUP(C13212,Tabla_Insumos,5,FALSE),"")</f>
        <v/>
      </c>
      <c r="C13212" s="223"/>
      <c r="D13212" s="224" t="str">
        <f t="shared" ref="D13212:D13225" si="3962">IFERROR(VLOOKUP(C13212,Tabla_Insumos,2,FALSE),"")</f>
        <v/>
      </c>
      <c r="E13212" s="225"/>
      <c r="F13212" s="226">
        <f t="shared" ref="F13212:F13225" si="3963">IFERROR(VLOOKUP(C13212,Tabla_Insumos,3,FALSE),0)</f>
        <v>0</v>
      </c>
      <c r="G13212" s="286">
        <f>ROUND(E13212*F13212,2)</f>
        <v>0</v>
      </c>
    </row>
    <row r="13213" spans="1:7" ht="24" customHeight="1" x14ac:dyDescent="0.2">
      <c r="A13213" s="224" t="str">
        <f t="shared" si="3961"/>
        <v/>
      </c>
      <c r="B13213" s="222" t="str">
        <f t="shared" ref="B13213:B13225" si="3964">IFERROR(VLOOKUP(C13213,Tabla_Insumos,5,FALSE),"")</f>
        <v/>
      </c>
      <c r="C13213" s="223"/>
      <c r="D13213" s="224" t="str">
        <f t="shared" si="3962"/>
        <v/>
      </c>
      <c r="E13213" s="225"/>
      <c r="F13213" s="226">
        <f t="shared" si="3963"/>
        <v>0</v>
      </c>
      <c r="G13213" s="286">
        <f t="shared" ref="G13213:G13225" si="3965">ROUND(E13213*F13213,2)</f>
        <v>0</v>
      </c>
    </row>
    <row r="13214" spans="1:7" ht="24" customHeight="1" x14ac:dyDescent="0.2">
      <c r="A13214" s="224" t="str">
        <f t="shared" si="3961"/>
        <v/>
      </c>
      <c r="B13214" s="222" t="str">
        <f t="shared" si="3964"/>
        <v/>
      </c>
      <c r="C13214" s="223"/>
      <c r="D13214" s="224" t="str">
        <f t="shared" si="3962"/>
        <v/>
      </c>
      <c r="E13214" s="225"/>
      <c r="F13214" s="226">
        <f t="shared" si="3963"/>
        <v>0</v>
      </c>
      <c r="G13214" s="286">
        <f t="shared" si="3965"/>
        <v>0</v>
      </c>
    </row>
    <row r="13215" spans="1:7" ht="24" customHeight="1" x14ac:dyDescent="0.2">
      <c r="A13215" s="224" t="str">
        <f t="shared" si="3961"/>
        <v/>
      </c>
      <c r="B13215" s="222" t="str">
        <f t="shared" si="3964"/>
        <v/>
      </c>
      <c r="C13215" s="223"/>
      <c r="D13215" s="224" t="str">
        <f t="shared" si="3962"/>
        <v/>
      </c>
      <c r="E13215" s="225"/>
      <c r="F13215" s="226">
        <f t="shared" si="3963"/>
        <v>0</v>
      </c>
      <c r="G13215" s="286">
        <f t="shared" si="3965"/>
        <v>0</v>
      </c>
    </row>
    <row r="13216" spans="1:7" ht="24" customHeight="1" x14ac:dyDescent="0.2">
      <c r="A13216" s="224" t="str">
        <f t="shared" si="3961"/>
        <v/>
      </c>
      <c r="B13216" s="222" t="str">
        <f t="shared" si="3964"/>
        <v/>
      </c>
      <c r="C13216" s="223"/>
      <c r="D13216" s="224" t="str">
        <f t="shared" si="3962"/>
        <v/>
      </c>
      <c r="E13216" s="225"/>
      <c r="F13216" s="226">
        <f t="shared" si="3963"/>
        <v>0</v>
      </c>
      <c r="G13216" s="286">
        <f t="shared" si="3965"/>
        <v>0</v>
      </c>
    </row>
    <row r="13217" spans="1:7" ht="24" customHeight="1" x14ac:dyDescent="0.2">
      <c r="A13217" s="224" t="str">
        <f t="shared" si="3961"/>
        <v/>
      </c>
      <c r="B13217" s="222" t="str">
        <f t="shared" si="3964"/>
        <v/>
      </c>
      <c r="C13217" s="223"/>
      <c r="D13217" s="224" t="str">
        <f t="shared" si="3962"/>
        <v/>
      </c>
      <c r="E13217" s="225"/>
      <c r="F13217" s="226">
        <f t="shared" si="3963"/>
        <v>0</v>
      </c>
      <c r="G13217" s="286">
        <f t="shared" si="3965"/>
        <v>0</v>
      </c>
    </row>
    <row r="13218" spans="1:7" ht="24" customHeight="1" x14ac:dyDescent="0.2">
      <c r="A13218" s="224" t="str">
        <f t="shared" si="3961"/>
        <v/>
      </c>
      <c r="B13218" s="222" t="str">
        <f t="shared" si="3964"/>
        <v/>
      </c>
      <c r="C13218" s="223"/>
      <c r="D13218" s="224" t="str">
        <f t="shared" si="3962"/>
        <v/>
      </c>
      <c r="E13218" s="225"/>
      <c r="F13218" s="226">
        <f t="shared" si="3963"/>
        <v>0</v>
      </c>
      <c r="G13218" s="286">
        <f t="shared" si="3965"/>
        <v>0</v>
      </c>
    </row>
    <row r="13219" spans="1:7" ht="24" customHeight="1" x14ac:dyDescent="0.2">
      <c r="A13219" s="224" t="str">
        <f t="shared" si="3961"/>
        <v/>
      </c>
      <c r="B13219" s="222" t="str">
        <f t="shared" si="3964"/>
        <v/>
      </c>
      <c r="C13219" s="223"/>
      <c r="D13219" s="224" t="str">
        <f t="shared" si="3962"/>
        <v/>
      </c>
      <c r="E13219" s="225"/>
      <c r="F13219" s="226">
        <f t="shared" si="3963"/>
        <v>0</v>
      </c>
      <c r="G13219" s="286">
        <f t="shared" si="3965"/>
        <v>0</v>
      </c>
    </row>
    <row r="13220" spans="1:7" ht="24" customHeight="1" x14ac:dyDescent="0.2">
      <c r="A13220" s="224" t="str">
        <f t="shared" si="3961"/>
        <v/>
      </c>
      <c r="B13220" s="222" t="str">
        <f t="shared" si="3964"/>
        <v/>
      </c>
      <c r="C13220" s="223"/>
      <c r="D13220" s="224" t="str">
        <f t="shared" si="3962"/>
        <v/>
      </c>
      <c r="E13220" s="225"/>
      <c r="F13220" s="226">
        <f t="shared" si="3963"/>
        <v>0</v>
      </c>
      <c r="G13220" s="286">
        <f t="shared" si="3965"/>
        <v>0</v>
      </c>
    </row>
    <row r="13221" spans="1:7" ht="24" customHeight="1" x14ac:dyDescent="0.2">
      <c r="A13221" s="224" t="str">
        <f t="shared" si="3961"/>
        <v/>
      </c>
      <c r="B13221" s="222" t="str">
        <f t="shared" si="3964"/>
        <v/>
      </c>
      <c r="C13221" s="223"/>
      <c r="D13221" s="224" t="str">
        <f t="shared" si="3962"/>
        <v/>
      </c>
      <c r="E13221" s="225"/>
      <c r="F13221" s="226">
        <f t="shared" si="3963"/>
        <v>0</v>
      </c>
      <c r="G13221" s="286">
        <f t="shared" si="3965"/>
        <v>0</v>
      </c>
    </row>
    <row r="13222" spans="1:7" ht="24" customHeight="1" x14ac:dyDescent="0.2">
      <c r="A13222" s="224" t="str">
        <f t="shared" si="3961"/>
        <v/>
      </c>
      <c r="B13222" s="222" t="str">
        <f t="shared" si="3964"/>
        <v/>
      </c>
      <c r="C13222" s="223"/>
      <c r="D13222" s="224" t="str">
        <f t="shared" si="3962"/>
        <v/>
      </c>
      <c r="E13222" s="225"/>
      <c r="F13222" s="226">
        <f t="shared" si="3963"/>
        <v>0</v>
      </c>
      <c r="G13222" s="286">
        <f t="shared" si="3965"/>
        <v>0</v>
      </c>
    </row>
    <row r="13223" spans="1:7" ht="24" customHeight="1" x14ac:dyDescent="0.2">
      <c r="A13223" s="224" t="str">
        <f t="shared" si="3961"/>
        <v/>
      </c>
      <c r="B13223" s="222" t="str">
        <f t="shared" si="3964"/>
        <v/>
      </c>
      <c r="C13223" s="223"/>
      <c r="D13223" s="224" t="str">
        <f t="shared" si="3962"/>
        <v/>
      </c>
      <c r="E13223" s="225"/>
      <c r="F13223" s="226">
        <f t="shared" si="3963"/>
        <v>0</v>
      </c>
      <c r="G13223" s="286">
        <f t="shared" si="3965"/>
        <v>0</v>
      </c>
    </row>
    <row r="13224" spans="1:7" ht="24" customHeight="1" x14ac:dyDescent="0.2">
      <c r="A13224" s="224" t="str">
        <f t="shared" si="3961"/>
        <v/>
      </c>
      <c r="B13224" s="222" t="str">
        <f t="shared" si="3964"/>
        <v/>
      </c>
      <c r="C13224" s="223"/>
      <c r="D13224" s="224" t="str">
        <f t="shared" si="3962"/>
        <v/>
      </c>
      <c r="E13224" s="225"/>
      <c r="F13224" s="226">
        <f t="shared" si="3963"/>
        <v>0</v>
      </c>
      <c r="G13224" s="286">
        <f t="shared" si="3965"/>
        <v>0</v>
      </c>
    </row>
    <row r="13225" spans="1:7" ht="24" customHeight="1" x14ac:dyDescent="0.2">
      <c r="A13225" s="224" t="str">
        <f t="shared" si="3961"/>
        <v/>
      </c>
      <c r="B13225" s="222" t="str">
        <f t="shared" si="3964"/>
        <v/>
      </c>
      <c r="C13225" s="223"/>
      <c r="D13225" s="224" t="str">
        <f t="shared" si="3962"/>
        <v/>
      </c>
      <c r="E13225" s="225"/>
      <c r="F13225" s="227">
        <f t="shared" si="3963"/>
        <v>0</v>
      </c>
      <c r="G13225" s="286">
        <f t="shared" si="3965"/>
        <v>0</v>
      </c>
    </row>
    <row r="13226" spans="1:7" ht="24" customHeight="1" x14ac:dyDescent="0.2">
      <c r="A13226" s="287"/>
      <c r="D13226" s="97"/>
      <c r="E13226" s="98"/>
      <c r="F13226" s="273" t="s">
        <v>31</v>
      </c>
      <c r="G13226" s="288">
        <f>SUBTOTAL(9,G13212:G13225)</f>
        <v>0</v>
      </c>
    </row>
    <row r="13227" spans="1:7" ht="24" customHeight="1" x14ac:dyDescent="0.2">
      <c r="A13227" s="287"/>
      <c r="C13227" s="107" t="s">
        <v>605</v>
      </c>
      <c r="D13227" s="97"/>
      <c r="E13227" s="98"/>
      <c r="G13227" s="289"/>
    </row>
    <row r="13228" spans="1:7" ht="24" customHeight="1" x14ac:dyDescent="0.2">
      <c r="A13228" s="224" t="str">
        <f t="shared" ref="A13228:A13235" si="3966">IFERROR(VLOOKUP(C13228,Tabla_Insumos,4,FALSE),"")</f>
        <v/>
      </c>
      <c r="B13228" s="222">
        <f t="shared" ref="B13228:B13235" si="3967">IFERROR(VLOOKUP(A13228,Tabla_Indices,5,FALSE),"")</f>
        <v>0</v>
      </c>
      <c r="C13228" s="223"/>
      <c r="D13228" s="224" t="str">
        <f t="shared" ref="D13228:D13235" si="3968">IFERROR(VLOOKUP(C13228,Tabla_Insumos,2,FALSE),"")</f>
        <v/>
      </c>
      <c r="E13228" s="225"/>
      <c r="F13228" s="228">
        <f t="shared" ref="F13228:F13235" si="3969">IFERROR(VLOOKUP(C13228,Tabla_Insumos,3,FALSE),0)</f>
        <v>0</v>
      </c>
      <c r="G13228" s="286">
        <f>ROUND(E13228*F13228,2)</f>
        <v>0</v>
      </c>
    </row>
    <row r="13229" spans="1:7" ht="24" customHeight="1" x14ac:dyDescent="0.2">
      <c r="A13229" s="224" t="str">
        <f t="shared" si="3966"/>
        <v/>
      </c>
      <c r="B13229" s="222">
        <f t="shared" si="3967"/>
        <v>0</v>
      </c>
      <c r="C13229" s="223"/>
      <c r="D13229" s="224" t="str">
        <f t="shared" si="3968"/>
        <v/>
      </c>
      <c r="E13229" s="225"/>
      <c r="F13229" s="228">
        <f t="shared" si="3969"/>
        <v>0</v>
      </c>
      <c r="G13229" s="286">
        <f>ROUND(E13229*F13229,2)</f>
        <v>0</v>
      </c>
    </row>
    <row r="13230" spans="1:7" ht="24" customHeight="1" x14ac:dyDescent="0.2">
      <c r="A13230" s="224" t="str">
        <f t="shared" si="3966"/>
        <v/>
      </c>
      <c r="B13230" s="222">
        <f t="shared" si="3967"/>
        <v>0</v>
      </c>
      <c r="C13230" s="223"/>
      <c r="D13230" s="224" t="str">
        <f t="shared" si="3968"/>
        <v/>
      </c>
      <c r="E13230" s="225"/>
      <c r="F13230" s="228">
        <f t="shared" si="3969"/>
        <v>0</v>
      </c>
      <c r="G13230" s="286">
        <f t="shared" ref="G13230:G13235" si="3970">ROUND(E13230*F13230,2)</f>
        <v>0</v>
      </c>
    </row>
    <row r="13231" spans="1:7" ht="24" customHeight="1" x14ac:dyDescent="0.2">
      <c r="A13231" s="224" t="str">
        <f t="shared" si="3966"/>
        <v/>
      </c>
      <c r="B13231" s="222">
        <f t="shared" si="3967"/>
        <v>0</v>
      </c>
      <c r="C13231" s="223"/>
      <c r="D13231" s="224" t="str">
        <f t="shared" si="3968"/>
        <v/>
      </c>
      <c r="E13231" s="225"/>
      <c r="F13231" s="228">
        <f t="shared" si="3969"/>
        <v>0</v>
      </c>
      <c r="G13231" s="286">
        <f t="shared" si="3970"/>
        <v>0</v>
      </c>
    </row>
    <row r="13232" spans="1:7" ht="24" customHeight="1" x14ac:dyDescent="0.2">
      <c r="A13232" s="224" t="str">
        <f t="shared" si="3966"/>
        <v/>
      </c>
      <c r="B13232" s="222">
        <f t="shared" si="3967"/>
        <v>0</v>
      </c>
      <c r="C13232" s="223"/>
      <c r="D13232" s="224" t="str">
        <f t="shared" si="3968"/>
        <v/>
      </c>
      <c r="E13232" s="225"/>
      <c r="F13232" s="226">
        <f t="shared" si="3969"/>
        <v>0</v>
      </c>
      <c r="G13232" s="286">
        <f t="shared" si="3970"/>
        <v>0</v>
      </c>
    </row>
    <row r="13233" spans="1:7" ht="24" customHeight="1" x14ac:dyDescent="0.2">
      <c r="A13233" s="224" t="str">
        <f t="shared" si="3966"/>
        <v/>
      </c>
      <c r="B13233" s="222">
        <f t="shared" si="3967"/>
        <v>0</v>
      </c>
      <c r="C13233" s="223"/>
      <c r="D13233" s="224" t="str">
        <f t="shared" si="3968"/>
        <v/>
      </c>
      <c r="E13233" s="225"/>
      <c r="F13233" s="226">
        <f t="shared" si="3969"/>
        <v>0</v>
      </c>
      <c r="G13233" s="286">
        <f t="shared" si="3970"/>
        <v>0</v>
      </c>
    </row>
    <row r="13234" spans="1:7" ht="24" customHeight="1" x14ac:dyDescent="0.2">
      <c r="A13234" s="224" t="str">
        <f t="shared" si="3966"/>
        <v/>
      </c>
      <c r="B13234" s="222">
        <f t="shared" si="3967"/>
        <v>0</v>
      </c>
      <c r="C13234" s="223"/>
      <c r="D13234" s="224" t="str">
        <f t="shared" si="3968"/>
        <v/>
      </c>
      <c r="E13234" s="225"/>
      <c r="F13234" s="226">
        <f t="shared" si="3969"/>
        <v>0</v>
      </c>
      <c r="G13234" s="286">
        <f t="shared" si="3970"/>
        <v>0</v>
      </c>
    </row>
    <row r="13235" spans="1:7" ht="24" customHeight="1" x14ac:dyDescent="0.2">
      <c r="A13235" s="224" t="str">
        <f t="shared" si="3966"/>
        <v/>
      </c>
      <c r="B13235" s="222">
        <f t="shared" si="3967"/>
        <v>0</v>
      </c>
      <c r="C13235" s="223"/>
      <c r="D13235" s="224" t="str">
        <f t="shared" si="3968"/>
        <v/>
      </c>
      <c r="E13235" s="225"/>
      <c r="F13235" s="226">
        <f t="shared" si="3969"/>
        <v>0</v>
      </c>
      <c r="G13235" s="286">
        <f t="shared" si="3970"/>
        <v>0</v>
      </c>
    </row>
    <row r="13236" spans="1:7" ht="24" customHeight="1" x14ac:dyDescent="0.2">
      <c r="A13236" s="287"/>
      <c r="D13236" s="97"/>
      <c r="E13236" s="98"/>
      <c r="F13236" s="273" t="s">
        <v>32</v>
      </c>
      <c r="G13236" s="288">
        <f>SUBTOTAL(9,G13228:G13235)</f>
        <v>0</v>
      </c>
    </row>
    <row r="13237" spans="1:7" ht="24" customHeight="1" x14ac:dyDescent="0.2">
      <c r="A13237" s="287"/>
      <c r="C13237" s="107" t="s">
        <v>606</v>
      </c>
      <c r="D13237" s="97"/>
      <c r="E13237" s="98"/>
      <c r="G13237" s="289"/>
    </row>
    <row r="13238" spans="1:7" ht="24" customHeight="1" x14ac:dyDescent="0.2">
      <c r="A13238" s="224" t="str">
        <f t="shared" ref="A13238:A13246" si="3971">IFERROR(VLOOKUP(C13238,Tabla_Insumos,4,FALSE),"")</f>
        <v/>
      </c>
      <c r="B13238" s="222" t="str">
        <f t="shared" ref="B13238:B13246" si="3972">IFERROR(VLOOKUP(C13238,Tabla_Insumos,5,FALSE),"")</f>
        <v/>
      </c>
      <c r="C13238" s="223"/>
      <c r="D13238" s="224" t="str">
        <f t="shared" ref="D13238:D13246" si="3973">IFERROR(VLOOKUP(C13238,Tabla_Insumos,2,FALSE),"")</f>
        <v/>
      </c>
      <c r="E13238" s="225"/>
      <c r="F13238" s="226">
        <f t="shared" ref="F13238:F13246" si="3974">IFERROR(VLOOKUP(C13238,Tabla_Insumos,3,FALSE),0)</f>
        <v>0</v>
      </c>
      <c r="G13238" s="286">
        <f t="shared" ref="G13238:G13246" si="3975">ROUND(E13238*F13238,2)</f>
        <v>0</v>
      </c>
    </row>
    <row r="13239" spans="1:7" ht="24" customHeight="1" x14ac:dyDescent="0.2">
      <c r="A13239" s="224" t="str">
        <f t="shared" si="3971"/>
        <v/>
      </c>
      <c r="B13239" s="222" t="str">
        <f t="shared" si="3972"/>
        <v/>
      </c>
      <c r="C13239" s="223"/>
      <c r="D13239" s="224" t="str">
        <f t="shared" si="3973"/>
        <v/>
      </c>
      <c r="E13239" s="225"/>
      <c r="F13239" s="226">
        <f t="shared" si="3974"/>
        <v>0</v>
      </c>
      <c r="G13239" s="286">
        <f t="shared" si="3975"/>
        <v>0</v>
      </c>
    </row>
    <row r="13240" spans="1:7" ht="24" customHeight="1" x14ac:dyDescent="0.2">
      <c r="A13240" s="224" t="str">
        <f t="shared" si="3971"/>
        <v/>
      </c>
      <c r="B13240" s="222" t="str">
        <f t="shared" si="3972"/>
        <v/>
      </c>
      <c r="C13240" s="223"/>
      <c r="D13240" s="224" t="str">
        <f t="shared" si="3973"/>
        <v/>
      </c>
      <c r="E13240" s="225"/>
      <c r="F13240" s="226">
        <f t="shared" si="3974"/>
        <v>0</v>
      </c>
      <c r="G13240" s="286">
        <f t="shared" si="3975"/>
        <v>0</v>
      </c>
    </row>
    <row r="13241" spans="1:7" ht="24" customHeight="1" x14ac:dyDescent="0.2">
      <c r="A13241" s="224" t="str">
        <f t="shared" si="3971"/>
        <v/>
      </c>
      <c r="B13241" s="222" t="str">
        <f t="shared" si="3972"/>
        <v/>
      </c>
      <c r="C13241" s="223"/>
      <c r="D13241" s="224" t="str">
        <f t="shared" si="3973"/>
        <v/>
      </c>
      <c r="E13241" s="225"/>
      <c r="F13241" s="226">
        <f t="shared" si="3974"/>
        <v>0</v>
      </c>
      <c r="G13241" s="286">
        <f t="shared" si="3975"/>
        <v>0</v>
      </c>
    </row>
    <row r="13242" spans="1:7" ht="24" customHeight="1" x14ac:dyDescent="0.2">
      <c r="A13242" s="224" t="str">
        <f t="shared" si="3971"/>
        <v/>
      </c>
      <c r="B13242" s="222" t="str">
        <f t="shared" si="3972"/>
        <v/>
      </c>
      <c r="C13242" s="223"/>
      <c r="D13242" s="224" t="str">
        <f t="shared" si="3973"/>
        <v/>
      </c>
      <c r="E13242" s="225"/>
      <c r="F13242" s="226">
        <f t="shared" si="3974"/>
        <v>0</v>
      </c>
      <c r="G13242" s="286">
        <f t="shared" si="3975"/>
        <v>0</v>
      </c>
    </row>
    <row r="13243" spans="1:7" ht="24" customHeight="1" x14ac:dyDescent="0.2">
      <c r="A13243" s="224" t="str">
        <f t="shared" si="3971"/>
        <v/>
      </c>
      <c r="B13243" s="222" t="str">
        <f t="shared" si="3972"/>
        <v/>
      </c>
      <c r="C13243" s="223"/>
      <c r="D13243" s="224" t="str">
        <f t="shared" si="3973"/>
        <v/>
      </c>
      <c r="E13243" s="225"/>
      <c r="F13243" s="226">
        <f t="shared" si="3974"/>
        <v>0</v>
      </c>
      <c r="G13243" s="286">
        <f t="shared" si="3975"/>
        <v>0</v>
      </c>
    </row>
    <row r="13244" spans="1:7" ht="24" customHeight="1" x14ac:dyDescent="0.2">
      <c r="A13244" s="224" t="str">
        <f t="shared" si="3971"/>
        <v/>
      </c>
      <c r="B13244" s="222" t="str">
        <f t="shared" si="3972"/>
        <v/>
      </c>
      <c r="C13244" s="223"/>
      <c r="D13244" s="224" t="str">
        <f t="shared" si="3973"/>
        <v/>
      </c>
      <c r="E13244" s="225"/>
      <c r="F13244" s="226">
        <f t="shared" si="3974"/>
        <v>0</v>
      </c>
      <c r="G13244" s="286">
        <f t="shared" si="3975"/>
        <v>0</v>
      </c>
    </row>
    <row r="13245" spans="1:7" ht="24" customHeight="1" x14ac:dyDescent="0.2">
      <c r="A13245" s="224" t="str">
        <f t="shared" si="3971"/>
        <v/>
      </c>
      <c r="B13245" s="222" t="str">
        <f t="shared" si="3972"/>
        <v/>
      </c>
      <c r="C13245" s="223"/>
      <c r="D13245" s="224" t="str">
        <f t="shared" si="3973"/>
        <v/>
      </c>
      <c r="E13245" s="225"/>
      <c r="F13245" s="226">
        <f t="shared" si="3974"/>
        <v>0</v>
      </c>
      <c r="G13245" s="286">
        <f t="shared" si="3975"/>
        <v>0</v>
      </c>
    </row>
    <row r="13246" spans="1:7" ht="24" customHeight="1" x14ac:dyDescent="0.2">
      <c r="A13246" s="224" t="str">
        <f t="shared" si="3971"/>
        <v/>
      </c>
      <c r="B13246" s="222" t="str">
        <f t="shared" si="3972"/>
        <v/>
      </c>
      <c r="C13246" s="223"/>
      <c r="D13246" s="224" t="str">
        <f t="shared" si="3973"/>
        <v/>
      </c>
      <c r="E13246" s="225"/>
      <c r="F13246" s="226">
        <f t="shared" si="3974"/>
        <v>0</v>
      </c>
      <c r="G13246" s="286">
        <f t="shared" si="3975"/>
        <v>0</v>
      </c>
    </row>
    <row r="13247" spans="1:7" ht="24" customHeight="1" x14ac:dyDescent="0.2">
      <c r="A13247" s="290"/>
      <c r="B13247" s="97"/>
      <c r="D13247" s="97"/>
      <c r="E13247" s="98"/>
      <c r="F13247" s="273" t="s">
        <v>33</v>
      </c>
      <c r="G13247" s="288">
        <f>SUBTOTAL(9,G13238:G13246)</f>
        <v>0</v>
      </c>
    </row>
    <row r="13248" spans="1:7" ht="24" customHeight="1" x14ac:dyDescent="0.2">
      <c r="A13248" s="291"/>
      <c r="B13248" s="97"/>
      <c r="D13248" s="97"/>
      <c r="E13248" s="98"/>
      <c r="G13248" s="289"/>
    </row>
    <row r="13249" spans="1:7" ht="24" customHeight="1" x14ac:dyDescent="0.2">
      <c r="A13249" s="292" t="str">
        <f>B13207</f>
        <v/>
      </c>
      <c r="B13249" s="293" t="str">
        <f>C13207</f>
        <v/>
      </c>
      <c r="C13249" s="104"/>
      <c r="D13249" s="104" t="s">
        <v>34</v>
      </c>
      <c r="E13249" s="105"/>
      <c r="F13249" s="295" t="s">
        <v>35</v>
      </c>
      <c r="G13249" s="294">
        <f>SUBTOTAL(9,G13212:G13248)</f>
        <v>0</v>
      </c>
    </row>
    <row r="13251" spans="1:7" ht="24" customHeight="1" x14ac:dyDescent="0.2">
      <c r="A13251" s="274" t="s">
        <v>37</v>
      </c>
      <c r="B13251" s="275"/>
      <c r="C13251" s="275"/>
      <c r="D13251" s="275"/>
      <c r="E13251" s="275"/>
      <c r="F13251" s="275"/>
      <c r="G13251" s="276"/>
    </row>
    <row r="13252" spans="1:7" ht="24" customHeight="1" x14ac:dyDescent="0.2">
      <c r="A13252" s="277" t="s">
        <v>602</v>
      </c>
      <c r="B13252" s="93" t="str">
        <f>Comitente</f>
        <v>DIRECCION PROVINCIAL DE ESPACIOS VERDES</v>
      </c>
      <c r="C13252" s="89"/>
      <c r="D13252" s="94"/>
      <c r="E13252" s="94"/>
      <c r="F13252" s="95"/>
      <c r="G13252" s="278"/>
    </row>
    <row r="13253" spans="1:7" ht="24" customHeight="1" x14ac:dyDescent="0.2">
      <c r="A13253" s="277" t="s">
        <v>603</v>
      </c>
      <c r="B13253" s="93">
        <f>Contratista</f>
        <v>0</v>
      </c>
      <c r="C13253" s="90"/>
      <c r="D13253" s="90"/>
      <c r="E13253" s="90"/>
      <c r="F13253" s="96"/>
      <c r="G13253" s="279"/>
    </row>
    <row r="13254" spans="1:7" ht="24" customHeight="1" x14ac:dyDescent="0.2">
      <c r="A13254" s="277" t="s">
        <v>24</v>
      </c>
      <c r="B13254" s="93" t="str">
        <f>Obra</f>
        <v>EXTRACCION DE MANGRULLO EXISTENTE, PROVISION DE NUEVO MANGRULLO Y REFUNCIONALIZACION DE JUEGOS DE NIÑOS EN PARQUE DE MAYO</v>
      </c>
      <c r="C13254" s="90"/>
      <c r="D13254" s="90"/>
      <c r="E13254" s="90"/>
      <c r="F13254" s="96" t="s">
        <v>38</v>
      </c>
      <c r="G13254" s="280">
        <f>Fecha_Base</f>
        <v>44865</v>
      </c>
    </row>
    <row r="13255" spans="1:7" ht="24" customHeight="1" x14ac:dyDescent="0.2">
      <c r="A13255" s="281" t="s">
        <v>601</v>
      </c>
      <c r="B13255" s="91" t="str">
        <f>Ubicación</f>
        <v>CAPITAL</v>
      </c>
      <c r="C13255" s="91"/>
      <c r="D13255" s="97"/>
      <c r="E13255" s="98"/>
      <c r="G13255" s="282"/>
    </row>
    <row r="13256" spans="1:7" ht="24" customHeight="1" x14ac:dyDescent="0.2">
      <c r="A13256" s="281" t="s">
        <v>39</v>
      </c>
      <c r="B13256" s="100" t="str">
        <f>IFERROR(VALUE(LEFT(B13257,FIND(".",B13257)-1)),"")</f>
        <v/>
      </c>
      <c r="C13256" s="92" t="str">
        <f>IFERROR(VLOOKUP(B13256,Tabla_CyP,2,FALSE),"")</f>
        <v/>
      </c>
      <c r="E13256" s="98"/>
      <c r="G13256" s="282"/>
    </row>
    <row r="13257" spans="1:7" ht="24" customHeight="1" x14ac:dyDescent="0.2">
      <c r="A13257" s="281" t="s">
        <v>25</v>
      </c>
      <c r="B13257" s="101" t="str">
        <f>IFERROR(VLOOKUP(COUNTIF($A$1:A13257,"ANALISIS DE PRECIOS"),Tabla_NumeroItem,2,FALSE),"")</f>
        <v/>
      </c>
      <c r="C13257" s="92" t="str">
        <f>IFERROR(VLOOKUP(B13257,Tabla_CyP,2,FALSE),"")</f>
        <v/>
      </c>
      <c r="D13257" s="97"/>
      <c r="E13257" s="98"/>
      <c r="F13257" s="96" t="s">
        <v>26</v>
      </c>
      <c r="G13257" s="283" t="str">
        <f>IFERROR(VLOOKUP(B13257,Tabla_CyP,4,FALSE),"")</f>
        <v/>
      </c>
    </row>
    <row r="13258" spans="1:7" ht="24" customHeight="1" x14ac:dyDescent="0.2">
      <c r="A13258" s="281"/>
      <c r="B13258" s="91"/>
      <c r="D13258" s="97"/>
      <c r="E13258" s="98"/>
      <c r="G13258" s="282"/>
    </row>
    <row r="13259" spans="1:7" ht="24" customHeight="1" x14ac:dyDescent="0.2">
      <c r="A13259" s="334" t="s">
        <v>507</v>
      </c>
      <c r="B13259" s="335"/>
      <c r="C13259" s="336" t="s">
        <v>0</v>
      </c>
      <c r="D13259" s="336" t="s">
        <v>27</v>
      </c>
      <c r="E13259" s="338" t="s">
        <v>28</v>
      </c>
      <c r="F13259" s="340" t="s">
        <v>29</v>
      </c>
      <c r="G13259" s="340" t="s">
        <v>30</v>
      </c>
    </row>
    <row r="13260" spans="1:7" ht="24" customHeight="1" x14ac:dyDescent="0.2">
      <c r="A13260" s="102" t="s">
        <v>508</v>
      </c>
      <c r="B13260" s="102" t="s">
        <v>509</v>
      </c>
      <c r="C13260" s="337"/>
      <c r="D13260" s="337"/>
      <c r="E13260" s="339"/>
      <c r="F13260" s="341"/>
      <c r="G13260" s="341"/>
    </row>
    <row r="13261" spans="1:7" ht="24" customHeight="1" x14ac:dyDescent="0.2">
      <c r="A13261" s="284"/>
      <c r="B13261" s="103"/>
      <c r="C13261" s="143" t="s">
        <v>604</v>
      </c>
      <c r="D13261" s="104"/>
      <c r="E13261" s="105"/>
      <c r="F13261" s="106"/>
      <c r="G13261" s="285"/>
    </row>
    <row r="13262" spans="1:7" ht="24" customHeight="1" x14ac:dyDescent="0.2">
      <c r="A13262" s="224" t="str">
        <f t="shared" ref="A13262:A13275" si="3976">IFERROR(VLOOKUP(C13262,Tabla_Insumos,4,FALSE),"")</f>
        <v/>
      </c>
      <c r="B13262" s="222" t="str">
        <f>IFERROR(VLOOKUP(C13262,Tabla_Insumos,5,FALSE),"")</f>
        <v/>
      </c>
      <c r="C13262" s="223"/>
      <c r="D13262" s="224" t="str">
        <f t="shared" ref="D13262:D13275" si="3977">IFERROR(VLOOKUP(C13262,Tabla_Insumos,2,FALSE),"")</f>
        <v/>
      </c>
      <c r="E13262" s="225"/>
      <c r="F13262" s="226">
        <f t="shared" ref="F13262:F13275" si="3978">IFERROR(VLOOKUP(C13262,Tabla_Insumos,3,FALSE),0)</f>
        <v>0</v>
      </c>
      <c r="G13262" s="286">
        <f>ROUND(E13262*F13262,2)</f>
        <v>0</v>
      </c>
    </row>
    <row r="13263" spans="1:7" ht="24" customHeight="1" x14ac:dyDescent="0.2">
      <c r="A13263" s="224" t="str">
        <f t="shared" si="3976"/>
        <v/>
      </c>
      <c r="B13263" s="222" t="str">
        <f t="shared" ref="B13263:B13275" si="3979">IFERROR(VLOOKUP(C13263,Tabla_Insumos,5,FALSE),"")</f>
        <v/>
      </c>
      <c r="C13263" s="223"/>
      <c r="D13263" s="224" t="str">
        <f t="shared" si="3977"/>
        <v/>
      </c>
      <c r="E13263" s="225"/>
      <c r="F13263" s="226">
        <f t="shared" si="3978"/>
        <v>0</v>
      </c>
      <c r="G13263" s="286">
        <f t="shared" ref="G13263:G13275" si="3980">ROUND(E13263*F13263,2)</f>
        <v>0</v>
      </c>
    </row>
    <row r="13264" spans="1:7" ht="24" customHeight="1" x14ac:dyDescent="0.2">
      <c r="A13264" s="224" t="str">
        <f t="shared" si="3976"/>
        <v/>
      </c>
      <c r="B13264" s="222" t="str">
        <f t="shared" si="3979"/>
        <v/>
      </c>
      <c r="C13264" s="223"/>
      <c r="D13264" s="224" t="str">
        <f t="shared" si="3977"/>
        <v/>
      </c>
      <c r="E13264" s="225"/>
      <c r="F13264" s="226">
        <f t="shared" si="3978"/>
        <v>0</v>
      </c>
      <c r="G13264" s="286">
        <f t="shared" si="3980"/>
        <v>0</v>
      </c>
    </row>
    <row r="13265" spans="1:7" ht="24" customHeight="1" x14ac:dyDescent="0.2">
      <c r="A13265" s="224" t="str">
        <f t="shared" si="3976"/>
        <v/>
      </c>
      <c r="B13265" s="222" t="str">
        <f t="shared" si="3979"/>
        <v/>
      </c>
      <c r="C13265" s="223"/>
      <c r="D13265" s="224" t="str">
        <f t="shared" si="3977"/>
        <v/>
      </c>
      <c r="E13265" s="225"/>
      <c r="F13265" s="226">
        <f t="shared" si="3978"/>
        <v>0</v>
      </c>
      <c r="G13265" s="286">
        <f t="shared" si="3980"/>
        <v>0</v>
      </c>
    </row>
    <row r="13266" spans="1:7" ht="24" customHeight="1" x14ac:dyDescent="0.2">
      <c r="A13266" s="224" t="str">
        <f t="shared" si="3976"/>
        <v/>
      </c>
      <c r="B13266" s="222" t="str">
        <f t="shared" si="3979"/>
        <v/>
      </c>
      <c r="C13266" s="223"/>
      <c r="D13266" s="224" t="str">
        <f t="shared" si="3977"/>
        <v/>
      </c>
      <c r="E13266" s="225"/>
      <c r="F13266" s="226">
        <f t="shared" si="3978"/>
        <v>0</v>
      </c>
      <c r="G13266" s="286">
        <f t="shared" si="3980"/>
        <v>0</v>
      </c>
    </row>
    <row r="13267" spans="1:7" ht="24" customHeight="1" x14ac:dyDescent="0.2">
      <c r="A13267" s="224" t="str">
        <f t="shared" si="3976"/>
        <v/>
      </c>
      <c r="B13267" s="222" t="str">
        <f t="shared" si="3979"/>
        <v/>
      </c>
      <c r="C13267" s="223"/>
      <c r="D13267" s="224" t="str">
        <f t="shared" si="3977"/>
        <v/>
      </c>
      <c r="E13267" s="225"/>
      <c r="F13267" s="226">
        <f t="shared" si="3978"/>
        <v>0</v>
      </c>
      <c r="G13267" s="286">
        <f t="shared" si="3980"/>
        <v>0</v>
      </c>
    </row>
    <row r="13268" spans="1:7" ht="24" customHeight="1" x14ac:dyDescent="0.2">
      <c r="A13268" s="224" t="str">
        <f t="shared" si="3976"/>
        <v/>
      </c>
      <c r="B13268" s="222" t="str">
        <f t="shared" si="3979"/>
        <v/>
      </c>
      <c r="C13268" s="223"/>
      <c r="D13268" s="224" t="str">
        <f t="shared" si="3977"/>
        <v/>
      </c>
      <c r="E13268" s="225"/>
      <c r="F13268" s="226">
        <f t="shared" si="3978"/>
        <v>0</v>
      </c>
      <c r="G13268" s="286">
        <f t="shared" si="3980"/>
        <v>0</v>
      </c>
    </row>
    <row r="13269" spans="1:7" ht="24" customHeight="1" x14ac:dyDescent="0.2">
      <c r="A13269" s="224" t="str">
        <f t="shared" si="3976"/>
        <v/>
      </c>
      <c r="B13269" s="222" t="str">
        <f t="shared" si="3979"/>
        <v/>
      </c>
      <c r="C13269" s="223"/>
      <c r="D13269" s="224" t="str">
        <f t="shared" si="3977"/>
        <v/>
      </c>
      <c r="E13269" s="225"/>
      <c r="F13269" s="226">
        <f t="shared" si="3978"/>
        <v>0</v>
      </c>
      <c r="G13269" s="286">
        <f t="shared" si="3980"/>
        <v>0</v>
      </c>
    </row>
    <row r="13270" spans="1:7" ht="24" customHeight="1" x14ac:dyDescent="0.2">
      <c r="A13270" s="224" t="str">
        <f t="shared" si="3976"/>
        <v/>
      </c>
      <c r="B13270" s="222" t="str">
        <f t="shared" si="3979"/>
        <v/>
      </c>
      <c r="C13270" s="223"/>
      <c r="D13270" s="224" t="str">
        <f t="shared" si="3977"/>
        <v/>
      </c>
      <c r="E13270" s="225"/>
      <c r="F13270" s="226">
        <f t="shared" si="3978"/>
        <v>0</v>
      </c>
      <c r="G13270" s="286">
        <f t="shared" si="3980"/>
        <v>0</v>
      </c>
    </row>
    <row r="13271" spans="1:7" ht="24" customHeight="1" x14ac:dyDescent="0.2">
      <c r="A13271" s="224" t="str">
        <f t="shared" si="3976"/>
        <v/>
      </c>
      <c r="B13271" s="222" t="str">
        <f t="shared" si="3979"/>
        <v/>
      </c>
      <c r="C13271" s="223"/>
      <c r="D13271" s="224" t="str">
        <f t="shared" si="3977"/>
        <v/>
      </c>
      <c r="E13271" s="225"/>
      <c r="F13271" s="226">
        <f t="shared" si="3978"/>
        <v>0</v>
      </c>
      <c r="G13271" s="286">
        <f t="shared" si="3980"/>
        <v>0</v>
      </c>
    </row>
    <row r="13272" spans="1:7" ht="24" customHeight="1" x14ac:dyDescent="0.2">
      <c r="A13272" s="224" t="str">
        <f t="shared" si="3976"/>
        <v/>
      </c>
      <c r="B13272" s="222" t="str">
        <f t="shared" si="3979"/>
        <v/>
      </c>
      <c r="C13272" s="223"/>
      <c r="D13272" s="224" t="str">
        <f t="shared" si="3977"/>
        <v/>
      </c>
      <c r="E13272" s="225"/>
      <c r="F13272" s="226">
        <f t="shared" si="3978"/>
        <v>0</v>
      </c>
      <c r="G13272" s="286">
        <f t="shared" si="3980"/>
        <v>0</v>
      </c>
    </row>
    <row r="13273" spans="1:7" ht="24" customHeight="1" x14ac:dyDescent="0.2">
      <c r="A13273" s="224" t="str">
        <f t="shared" si="3976"/>
        <v/>
      </c>
      <c r="B13273" s="222" t="str">
        <f t="shared" si="3979"/>
        <v/>
      </c>
      <c r="C13273" s="223"/>
      <c r="D13273" s="224" t="str">
        <f t="shared" si="3977"/>
        <v/>
      </c>
      <c r="E13273" s="225"/>
      <c r="F13273" s="226">
        <f t="shared" si="3978"/>
        <v>0</v>
      </c>
      <c r="G13273" s="286">
        <f t="shared" si="3980"/>
        <v>0</v>
      </c>
    </row>
    <row r="13274" spans="1:7" ht="24" customHeight="1" x14ac:dyDescent="0.2">
      <c r="A13274" s="224" t="str">
        <f t="shared" si="3976"/>
        <v/>
      </c>
      <c r="B13274" s="222" t="str">
        <f t="shared" si="3979"/>
        <v/>
      </c>
      <c r="C13274" s="223"/>
      <c r="D13274" s="224" t="str">
        <f t="shared" si="3977"/>
        <v/>
      </c>
      <c r="E13274" s="225"/>
      <c r="F13274" s="226">
        <f t="shared" si="3978"/>
        <v>0</v>
      </c>
      <c r="G13274" s="286">
        <f t="shared" si="3980"/>
        <v>0</v>
      </c>
    </row>
    <row r="13275" spans="1:7" ht="24" customHeight="1" x14ac:dyDescent="0.2">
      <c r="A13275" s="224" t="str">
        <f t="shared" si="3976"/>
        <v/>
      </c>
      <c r="B13275" s="222" t="str">
        <f t="shared" si="3979"/>
        <v/>
      </c>
      <c r="C13275" s="223"/>
      <c r="D13275" s="224" t="str">
        <f t="shared" si="3977"/>
        <v/>
      </c>
      <c r="E13275" s="225"/>
      <c r="F13275" s="227">
        <f t="shared" si="3978"/>
        <v>0</v>
      </c>
      <c r="G13275" s="286">
        <f t="shared" si="3980"/>
        <v>0</v>
      </c>
    </row>
    <row r="13276" spans="1:7" ht="24" customHeight="1" x14ac:dyDescent="0.2">
      <c r="A13276" s="287"/>
      <c r="D13276" s="97"/>
      <c r="E13276" s="98"/>
      <c r="F13276" s="273" t="s">
        <v>31</v>
      </c>
      <c r="G13276" s="288">
        <f>SUBTOTAL(9,G13262:G13275)</f>
        <v>0</v>
      </c>
    </row>
    <row r="13277" spans="1:7" ht="24" customHeight="1" x14ac:dyDescent="0.2">
      <c r="A13277" s="287"/>
      <c r="C13277" s="107" t="s">
        <v>605</v>
      </c>
      <c r="D13277" s="97"/>
      <c r="E13277" s="98"/>
      <c r="G13277" s="289"/>
    </row>
    <row r="13278" spans="1:7" ht="24" customHeight="1" x14ac:dyDescent="0.2">
      <c r="A13278" s="224" t="str">
        <f t="shared" ref="A13278:A13285" si="3981">IFERROR(VLOOKUP(C13278,Tabla_Insumos,4,FALSE),"")</f>
        <v/>
      </c>
      <c r="B13278" s="222">
        <f t="shared" ref="B13278:B13285" si="3982">IFERROR(VLOOKUP(A13278,Tabla_Indices,5,FALSE),"")</f>
        <v>0</v>
      </c>
      <c r="C13278" s="223"/>
      <c r="D13278" s="224" t="str">
        <f t="shared" ref="D13278:D13285" si="3983">IFERROR(VLOOKUP(C13278,Tabla_Insumos,2,FALSE),"")</f>
        <v/>
      </c>
      <c r="E13278" s="225"/>
      <c r="F13278" s="228">
        <f t="shared" ref="F13278:F13285" si="3984">IFERROR(VLOOKUP(C13278,Tabla_Insumos,3,FALSE),0)</f>
        <v>0</v>
      </c>
      <c r="G13278" s="286">
        <f>ROUND(E13278*F13278,2)</f>
        <v>0</v>
      </c>
    </row>
    <row r="13279" spans="1:7" ht="24" customHeight="1" x14ac:dyDescent="0.2">
      <c r="A13279" s="224" t="str">
        <f t="shared" si="3981"/>
        <v/>
      </c>
      <c r="B13279" s="222">
        <f t="shared" si="3982"/>
        <v>0</v>
      </c>
      <c r="C13279" s="223"/>
      <c r="D13279" s="224" t="str">
        <f t="shared" si="3983"/>
        <v/>
      </c>
      <c r="E13279" s="225"/>
      <c r="F13279" s="228">
        <f t="shared" si="3984"/>
        <v>0</v>
      </c>
      <c r="G13279" s="286">
        <f>ROUND(E13279*F13279,2)</f>
        <v>0</v>
      </c>
    </row>
    <row r="13280" spans="1:7" ht="24" customHeight="1" x14ac:dyDescent="0.2">
      <c r="A13280" s="224" t="str">
        <f t="shared" si="3981"/>
        <v/>
      </c>
      <c r="B13280" s="222">
        <f t="shared" si="3982"/>
        <v>0</v>
      </c>
      <c r="C13280" s="223"/>
      <c r="D13280" s="224" t="str">
        <f t="shared" si="3983"/>
        <v/>
      </c>
      <c r="E13280" s="225"/>
      <c r="F13280" s="228">
        <f t="shared" si="3984"/>
        <v>0</v>
      </c>
      <c r="G13280" s="286">
        <f t="shared" ref="G13280:G13285" si="3985">ROUND(E13280*F13280,2)</f>
        <v>0</v>
      </c>
    </row>
    <row r="13281" spans="1:7" ht="24" customHeight="1" x14ac:dyDescent="0.2">
      <c r="A13281" s="224" t="str">
        <f t="shared" si="3981"/>
        <v/>
      </c>
      <c r="B13281" s="222">
        <f t="shared" si="3982"/>
        <v>0</v>
      </c>
      <c r="C13281" s="223"/>
      <c r="D13281" s="224" t="str">
        <f t="shared" si="3983"/>
        <v/>
      </c>
      <c r="E13281" s="225"/>
      <c r="F13281" s="228">
        <f t="shared" si="3984"/>
        <v>0</v>
      </c>
      <c r="G13281" s="286">
        <f t="shared" si="3985"/>
        <v>0</v>
      </c>
    </row>
    <row r="13282" spans="1:7" ht="24" customHeight="1" x14ac:dyDescent="0.2">
      <c r="A13282" s="224" t="str">
        <f t="shared" si="3981"/>
        <v/>
      </c>
      <c r="B13282" s="222">
        <f t="shared" si="3982"/>
        <v>0</v>
      </c>
      <c r="C13282" s="223"/>
      <c r="D13282" s="224" t="str">
        <f t="shared" si="3983"/>
        <v/>
      </c>
      <c r="E13282" s="225"/>
      <c r="F13282" s="226">
        <f t="shared" si="3984"/>
        <v>0</v>
      </c>
      <c r="G13282" s="286">
        <f t="shared" si="3985"/>
        <v>0</v>
      </c>
    </row>
    <row r="13283" spans="1:7" ht="24" customHeight="1" x14ac:dyDescent="0.2">
      <c r="A13283" s="224" t="str">
        <f t="shared" si="3981"/>
        <v/>
      </c>
      <c r="B13283" s="222">
        <f t="shared" si="3982"/>
        <v>0</v>
      </c>
      <c r="C13283" s="223"/>
      <c r="D13283" s="224" t="str">
        <f t="shared" si="3983"/>
        <v/>
      </c>
      <c r="E13283" s="225"/>
      <c r="F13283" s="226">
        <f t="shared" si="3984"/>
        <v>0</v>
      </c>
      <c r="G13283" s="286">
        <f t="shared" si="3985"/>
        <v>0</v>
      </c>
    </row>
    <row r="13284" spans="1:7" ht="24" customHeight="1" x14ac:dyDescent="0.2">
      <c r="A13284" s="224" t="str">
        <f t="shared" si="3981"/>
        <v/>
      </c>
      <c r="B13284" s="222">
        <f t="shared" si="3982"/>
        <v>0</v>
      </c>
      <c r="C13284" s="223"/>
      <c r="D13284" s="224" t="str">
        <f t="shared" si="3983"/>
        <v/>
      </c>
      <c r="E13284" s="225"/>
      <c r="F13284" s="226">
        <f t="shared" si="3984"/>
        <v>0</v>
      </c>
      <c r="G13284" s="286">
        <f t="shared" si="3985"/>
        <v>0</v>
      </c>
    </row>
    <row r="13285" spans="1:7" ht="24" customHeight="1" x14ac:dyDescent="0.2">
      <c r="A13285" s="224" t="str">
        <f t="shared" si="3981"/>
        <v/>
      </c>
      <c r="B13285" s="222">
        <f t="shared" si="3982"/>
        <v>0</v>
      </c>
      <c r="C13285" s="223"/>
      <c r="D13285" s="224" t="str">
        <f t="shared" si="3983"/>
        <v/>
      </c>
      <c r="E13285" s="225"/>
      <c r="F13285" s="226">
        <f t="shared" si="3984"/>
        <v>0</v>
      </c>
      <c r="G13285" s="286">
        <f t="shared" si="3985"/>
        <v>0</v>
      </c>
    </row>
    <row r="13286" spans="1:7" ht="24" customHeight="1" x14ac:dyDescent="0.2">
      <c r="A13286" s="287"/>
      <c r="D13286" s="97"/>
      <c r="E13286" s="98"/>
      <c r="F13286" s="273" t="s">
        <v>32</v>
      </c>
      <c r="G13286" s="288">
        <f>SUBTOTAL(9,G13278:G13285)</f>
        <v>0</v>
      </c>
    </row>
    <row r="13287" spans="1:7" ht="24" customHeight="1" x14ac:dyDescent="0.2">
      <c r="A13287" s="287"/>
      <c r="C13287" s="107" t="s">
        <v>606</v>
      </c>
      <c r="D13287" s="97"/>
      <c r="E13287" s="98"/>
      <c r="G13287" s="289"/>
    </row>
    <row r="13288" spans="1:7" ht="24" customHeight="1" x14ac:dyDescent="0.2">
      <c r="A13288" s="224" t="str">
        <f t="shared" ref="A13288:A13296" si="3986">IFERROR(VLOOKUP(C13288,Tabla_Insumos,4,FALSE),"")</f>
        <v/>
      </c>
      <c r="B13288" s="222" t="str">
        <f t="shared" ref="B13288:B13296" si="3987">IFERROR(VLOOKUP(C13288,Tabla_Insumos,5,FALSE),"")</f>
        <v/>
      </c>
      <c r="C13288" s="223"/>
      <c r="D13288" s="224" t="str">
        <f t="shared" ref="D13288:D13296" si="3988">IFERROR(VLOOKUP(C13288,Tabla_Insumos,2,FALSE),"")</f>
        <v/>
      </c>
      <c r="E13288" s="225"/>
      <c r="F13288" s="226">
        <f t="shared" ref="F13288:F13296" si="3989">IFERROR(VLOOKUP(C13288,Tabla_Insumos,3,FALSE),0)</f>
        <v>0</v>
      </c>
      <c r="G13288" s="286">
        <f t="shared" ref="G13288:G13296" si="3990">ROUND(E13288*F13288,2)</f>
        <v>0</v>
      </c>
    </row>
    <row r="13289" spans="1:7" ht="24" customHeight="1" x14ac:dyDescent="0.2">
      <c r="A13289" s="224" t="str">
        <f t="shared" si="3986"/>
        <v/>
      </c>
      <c r="B13289" s="222" t="str">
        <f t="shared" si="3987"/>
        <v/>
      </c>
      <c r="C13289" s="223"/>
      <c r="D13289" s="224" t="str">
        <f t="shared" si="3988"/>
        <v/>
      </c>
      <c r="E13289" s="225"/>
      <c r="F13289" s="226">
        <f t="shared" si="3989"/>
        <v>0</v>
      </c>
      <c r="G13289" s="286">
        <f t="shared" si="3990"/>
        <v>0</v>
      </c>
    </row>
    <row r="13290" spans="1:7" ht="24" customHeight="1" x14ac:dyDescent="0.2">
      <c r="A13290" s="224" t="str">
        <f t="shared" si="3986"/>
        <v/>
      </c>
      <c r="B13290" s="222" t="str">
        <f t="shared" si="3987"/>
        <v/>
      </c>
      <c r="C13290" s="223"/>
      <c r="D13290" s="224" t="str">
        <f t="shared" si="3988"/>
        <v/>
      </c>
      <c r="E13290" s="225"/>
      <c r="F13290" s="226">
        <f t="shared" si="3989"/>
        <v>0</v>
      </c>
      <c r="G13290" s="286">
        <f t="shared" si="3990"/>
        <v>0</v>
      </c>
    </row>
    <row r="13291" spans="1:7" ht="24" customHeight="1" x14ac:dyDescent="0.2">
      <c r="A13291" s="224" t="str">
        <f t="shared" si="3986"/>
        <v/>
      </c>
      <c r="B13291" s="222" t="str">
        <f t="shared" si="3987"/>
        <v/>
      </c>
      <c r="C13291" s="223"/>
      <c r="D13291" s="224" t="str">
        <f t="shared" si="3988"/>
        <v/>
      </c>
      <c r="E13291" s="225"/>
      <c r="F13291" s="226">
        <f t="shared" si="3989"/>
        <v>0</v>
      </c>
      <c r="G13291" s="286">
        <f t="shared" si="3990"/>
        <v>0</v>
      </c>
    </row>
    <row r="13292" spans="1:7" ht="24" customHeight="1" x14ac:dyDescent="0.2">
      <c r="A13292" s="224" t="str">
        <f t="shared" si="3986"/>
        <v/>
      </c>
      <c r="B13292" s="222" t="str">
        <f t="shared" si="3987"/>
        <v/>
      </c>
      <c r="C13292" s="223"/>
      <c r="D13292" s="224" t="str">
        <f t="shared" si="3988"/>
        <v/>
      </c>
      <c r="E13292" s="225"/>
      <c r="F13292" s="226">
        <f t="shared" si="3989"/>
        <v>0</v>
      </c>
      <c r="G13292" s="286">
        <f t="shared" si="3990"/>
        <v>0</v>
      </c>
    </row>
    <row r="13293" spans="1:7" ht="24" customHeight="1" x14ac:dyDescent="0.2">
      <c r="A13293" s="224" t="str">
        <f t="shared" si="3986"/>
        <v/>
      </c>
      <c r="B13293" s="222" t="str">
        <f t="shared" si="3987"/>
        <v/>
      </c>
      <c r="C13293" s="223"/>
      <c r="D13293" s="224" t="str">
        <f t="shared" si="3988"/>
        <v/>
      </c>
      <c r="E13293" s="225"/>
      <c r="F13293" s="226">
        <f t="shared" si="3989"/>
        <v>0</v>
      </c>
      <c r="G13293" s="286">
        <f t="shared" si="3990"/>
        <v>0</v>
      </c>
    </row>
    <row r="13294" spans="1:7" ht="24" customHeight="1" x14ac:dyDescent="0.2">
      <c r="A13294" s="224" t="str">
        <f t="shared" si="3986"/>
        <v/>
      </c>
      <c r="B13294" s="222" t="str">
        <f t="shared" si="3987"/>
        <v/>
      </c>
      <c r="C13294" s="223"/>
      <c r="D13294" s="224" t="str">
        <f t="shared" si="3988"/>
        <v/>
      </c>
      <c r="E13294" s="225"/>
      <c r="F13294" s="226">
        <f t="shared" si="3989"/>
        <v>0</v>
      </c>
      <c r="G13294" s="286">
        <f t="shared" si="3990"/>
        <v>0</v>
      </c>
    </row>
    <row r="13295" spans="1:7" ht="24" customHeight="1" x14ac:dyDescent="0.2">
      <c r="A13295" s="224" t="str">
        <f t="shared" si="3986"/>
        <v/>
      </c>
      <c r="B13295" s="222" t="str">
        <f t="shared" si="3987"/>
        <v/>
      </c>
      <c r="C13295" s="223"/>
      <c r="D13295" s="224" t="str">
        <f t="shared" si="3988"/>
        <v/>
      </c>
      <c r="E13295" s="225"/>
      <c r="F13295" s="226">
        <f t="shared" si="3989"/>
        <v>0</v>
      </c>
      <c r="G13295" s="286">
        <f t="shared" si="3990"/>
        <v>0</v>
      </c>
    </row>
    <row r="13296" spans="1:7" ht="24" customHeight="1" x14ac:dyDescent="0.2">
      <c r="A13296" s="224" t="str">
        <f t="shared" si="3986"/>
        <v/>
      </c>
      <c r="B13296" s="222" t="str">
        <f t="shared" si="3987"/>
        <v/>
      </c>
      <c r="C13296" s="223"/>
      <c r="D13296" s="224" t="str">
        <f t="shared" si="3988"/>
        <v/>
      </c>
      <c r="E13296" s="225"/>
      <c r="F13296" s="226">
        <f t="shared" si="3989"/>
        <v>0</v>
      </c>
      <c r="G13296" s="286">
        <f t="shared" si="3990"/>
        <v>0</v>
      </c>
    </row>
    <row r="13297" spans="1:7" ht="24" customHeight="1" x14ac:dyDescent="0.2">
      <c r="A13297" s="290"/>
      <c r="B13297" s="97"/>
      <c r="D13297" s="97"/>
      <c r="E13297" s="98"/>
      <c r="F13297" s="273" t="s">
        <v>33</v>
      </c>
      <c r="G13297" s="288">
        <f>SUBTOTAL(9,G13288:G13296)</f>
        <v>0</v>
      </c>
    </row>
    <row r="13298" spans="1:7" ht="24" customHeight="1" x14ac:dyDescent="0.2">
      <c r="A13298" s="291"/>
      <c r="B13298" s="97"/>
      <c r="D13298" s="97"/>
      <c r="E13298" s="98"/>
      <c r="G13298" s="289"/>
    </row>
    <row r="13299" spans="1:7" ht="24" customHeight="1" x14ac:dyDescent="0.2">
      <c r="A13299" s="292" t="str">
        <f>B13257</f>
        <v/>
      </c>
      <c r="B13299" s="293" t="str">
        <f>C13257</f>
        <v/>
      </c>
      <c r="C13299" s="104"/>
      <c r="D13299" s="104" t="s">
        <v>34</v>
      </c>
      <c r="E13299" s="105"/>
      <c r="F13299" s="295" t="s">
        <v>35</v>
      </c>
      <c r="G13299" s="294">
        <f>SUBTOTAL(9,G13262:G13298)</f>
        <v>0</v>
      </c>
    </row>
    <row r="13301" spans="1:7" ht="24" customHeight="1" x14ac:dyDescent="0.2">
      <c r="A13301" s="274" t="s">
        <v>37</v>
      </c>
      <c r="B13301" s="275"/>
      <c r="C13301" s="275"/>
      <c r="D13301" s="275"/>
      <c r="E13301" s="275"/>
      <c r="F13301" s="275"/>
      <c r="G13301" s="276"/>
    </row>
    <row r="13302" spans="1:7" ht="24" customHeight="1" x14ac:dyDescent="0.2">
      <c r="A13302" s="277" t="s">
        <v>602</v>
      </c>
      <c r="B13302" s="93" t="str">
        <f>Comitente</f>
        <v>DIRECCION PROVINCIAL DE ESPACIOS VERDES</v>
      </c>
      <c r="C13302" s="89"/>
      <c r="D13302" s="94"/>
      <c r="E13302" s="94"/>
      <c r="F13302" s="95"/>
      <c r="G13302" s="278"/>
    </row>
    <row r="13303" spans="1:7" ht="24" customHeight="1" x14ac:dyDescent="0.2">
      <c r="A13303" s="277" t="s">
        <v>603</v>
      </c>
      <c r="B13303" s="93">
        <f>Contratista</f>
        <v>0</v>
      </c>
      <c r="C13303" s="90"/>
      <c r="D13303" s="90"/>
      <c r="E13303" s="90"/>
      <c r="F13303" s="96"/>
      <c r="G13303" s="279"/>
    </row>
    <row r="13304" spans="1:7" ht="24" customHeight="1" x14ac:dyDescent="0.2">
      <c r="A13304" s="277" t="s">
        <v>24</v>
      </c>
      <c r="B13304" s="93" t="str">
        <f>Obra</f>
        <v>EXTRACCION DE MANGRULLO EXISTENTE, PROVISION DE NUEVO MANGRULLO Y REFUNCIONALIZACION DE JUEGOS DE NIÑOS EN PARQUE DE MAYO</v>
      </c>
      <c r="C13304" s="90"/>
      <c r="D13304" s="90"/>
      <c r="E13304" s="90"/>
      <c r="F13304" s="96" t="s">
        <v>38</v>
      </c>
      <c r="G13304" s="280">
        <f>Fecha_Base</f>
        <v>44865</v>
      </c>
    </row>
    <row r="13305" spans="1:7" ht="24" customHeight="1" x14ac:dyDescent="0.2">
      <c r="A13305" s="281" t="s">
        <v>601</v>
      </c>
      <c r="B13305" s="91" t="str">
        <f>Ubicación</f>
        <v>CAPITAL</v>
      </c>
      <c r="C13305" s="91"/>
      <c r="D13305" s="97"/>
      <c r="E13305" s="98"/>
      <c r="G13305" s="282"/>
    </row>
    <row r="13306" spans="1:7" ht="24" customHeight="1" x14ac:dyDescent="0.2">
      <c r="A13306" s="281" t="s">
        <v>39</v>
      </c>
      <c r="B13306" s="100" t="str">
        <f>IFERROR(VALUE(LEFT(B13307,FIND(".",B13307)-1)),"")</f>
        <v/>
      </c>
      <c r="C13306" s="92" t="str">
        <f>IFERROR(VLOOKUP(B13306,Tabla_CyP,2,FALSE),"")</f>
        <v/>
      </c>
      <c r="E13306" s="98"/>
      <c r="G13306" s="282"/>
    </row>
    <row r="13307" spans="1:7" ht="24" customHeight="1" x14ac:dyDescent="0.2">
      <c r="A13307" s="281" t="s">
        <v>25</v>
      </c>
      <c r="B13307" s="101" t="str">
        <f>IFERROR(VLOOKUP(COUNTIF($A$1:A13307,"ANALISIS DE PRECIOS"),Tabla_NumeroItem,2,FALSE),"")</f>
        <v/>
      </c>
      <c r="C13307" s="92" t="str">
        <f>IFERROR(VLOOKUP(B13307,Tabla_CyP,2,FALSE),"")</f>
        <v/>
      </c>
      <c r="D13307" s="97"/>
      <c r="E13307" s="98"/>
      <c r="F13307" s="96" t="s">
        <v>26</v>
      </c>
      <c r="G13307" s="283" t="str">
        <f>IFERROR(VLOOKUP(B13307,Tabla_CyP,4,FALSE),"")</f>
        <v/>
      </c>
    </row>
    <row r="13308" spans="1:7" ht="24" customHeight="1" x14ac:dyDescent="0.2">
      <c r="A13308" s="281"/>
      <c r="B13308" s="91"/>
      <c r="D13308" s="97"/>
      <c r="E13308" s="98"/>
      <c r="G13308" s="282"/>
    </row>
    <row r="13309" spans="1:7" ht="24" customHeight="1" x14ac:dyDescent="0.2">
      <c r="A13309" s="334" t="s">
        <v>507</v>
      </c>
      <c r="B13309" s="335"/>
      <c r="C13309" s="336" t="s">
        <v>0</v>
      </c>
      <c r="D13309" s="336" t="s">
        <v>27</v>
      </c>
      <c r="E13309" s="338" t="s">
        <v>28</v>
      </c>
      <c r="F13309" s="340" t="s">
        <v>29</v>
      </c>
      <c r="G13309" s="340" t="s">
        <v>30</v>
      </c>
    </row>
    <row r="13310" spans="1:7" ht="24" customHeight="1" x14ac:dyDescent="0.2">
      <c r="A13310" s="102" t="s">
        <v>508</v>
      </c>
      <c r="B13310" s="102" t="s">
        <v>509</v>
      </c>
      <c r="C13310" s="337"/>
      <c r="D13310" s="337"/>
      <c r="E13310" s="339"/>
      <c r="F13310" s="341"/>
      <c r="G13310" s="341"/>
    </row>
    <row r="13311" spans="1:7" ht="24" customHeight="1" x14ac:dyDescent="0.2">
      <c r="A13311" s="284"/>
      <c r="B13311" s="103"/>
      <c r="C13311" s="143" t="s">
        <v>604</v>
      </c>
      <c r="D13311" s="104"/>
      <c r="E13311" s="105"/>
      <c r="F13311" s="106"/>
      <c r="G13311" s="285"/>
    </row>
    <row r="13312" spans="1:7" ht="24" customHeight="1" x14ac:dyDescent="0.2">
      <c r="A13312" s="224" t="str">
        <f t="shared" ref="A13312:A13325" si="3991">IFERROR(VLOOKUP(C13312,Tabla_Insumos,4,FALSE),"")</f>
        <v/>
      </c>
      <c r="B13312" s="222" t="str">
        <f>IFERROR(VLOOKUP(C13312,Tabla_Insumos,5,FALSE),"")</f>
        <v/>
      </c>
      <c r="C13312" s="223"/>
      <c r="D13312" s="224" t="str">
        <f t="shared" ref="D13312:D13325" si="3992">IFERROR(VLOOKUP(C13312,Tabla_Insumos,2,FALSE),"")</f>
        <v/>
      </c>
      <c r="E13312" s="225"/>
      <c r="F13312" s="226">
        <f t="shared" ref="F13312:F13325" si="3993">IFERROR(VLOOKUP(C13312,Tabla_Insumos,3,FALSE),0)</f>
        <v>0</v>
      </c>
      <c r="G13312" s="286">
        <f>ROUND(E13312*F13312,2)</f>
        <v>0</v>
      </c>
    </row>
    <row r="13313" spans="1:7" ht="24" customHeight="1" x14ac:dyDescent="0.2">
      <c r="A13313" s="224" t="str">
        <f t="shared" si="3991"/>
        <v/>
      </c>
      <c r="B13313" s="222" t="str">
        <f t="shared" ref="B13313:B13325" si="3994">IFERROR(VLOOKUP(C13313,Tabla_Insumos,5,FALSE),"")</f>
        <v/>
      </c>
      <c r="C13313" s="223"/>
      <c r="D13313" s="224" t="str">
        <f t="shared" si="3992"/>
        <v/>
      </c>
      <c r="E13313" s="225"/>
      <c r="F13313" s="226">
        <f t="shared" si="3993"/>
        <v>0</v>
      </c>
      <c r="G13313" s="286">
        <f t="shared" ref="G13313:G13325" si="3995">ROUND(E13313*F13313,2)</f>
        <v>0</v>
      </c>
    </row>
    <row r="13314" spans="1:7" ht="24" customHeight="1" x14ac:dyDescent="0.2">
      <c r="A13314" s="224" t="str">
        <f t="shared" si="3991"/>
        <v/>
      </c>
      <c r="B13314" s="222" t="str">
        <f t="shared" si="3994"/>
        <v/>
      </c>
      <c r="C13314" s="223"/>
      <c r="D13314" s="224" t="str">
        <f t="shared" si="3992"/>
        <v/>
      </c>
      <c r="E13314" s="225"/>
      <c r="F13314" s="226">
        <f t="shared" si="3993"/>
        <v>0</v>
      </c>
      <c r="G13314" s="286">
        <f t="shared" si="3995"/>
        <v>0</v>
      </c>
    </row>
    <row r="13315" spans="1:7" ht="24" customHeight="1" x14ac:dyDescent="0.2">
      <c r="A13315" s="224" t="str">
        <f t="shared" si="3991"/>
        <v/>
      </c>
      <c r="B13315" s="222" t="str">
        <f t="shared" si="3994"/>
        <v/>
      </c>
      <c r="C13315" s="223"/>
      <c r="D13315" s="224" t="str">
        <f t="shared" si="3992"/>
        <v/>
      </c>
      <c r="E13315" s="225"/>
      <c r="F13315" s="226">
        <f t="shared" si="3993"/>
        <v>0</v>
      </c>
      <c r="G13315" s="286">
        <f t="shared" si="3995"/>
        <v>0</v>
      </c>
    </row>
    <row r="13316" spans="1:7" ht="24" customHeight="1" x14ac:dyDescent="0.2">
      <c r="A13316" s="224" t="str">
        <f t="shared" si="3991"/>
        <v/>
      </c>
      <c r="B13316" s="222" t="str">
        <f t="shared" si="3994"/>
        <v/>
      </c>
      <c r="C13316" s="223"/>
      <c r="D13316" s="224" t="str">
        <f t="shared" si="3992"/>
        <v/>
      </c>
      <c r="E13316" s="225"/>
      <c r="F13316" s="226">
        <f t="shared" si="3993"/>
        <v>0</v>
      </c>
      <c r="G13316" s="286">
        <f t="shared" si="3995"/>
        <v>0</v>
      </c>
    </row>
    <row r="13317" spans="1:7" ht="24" customHeight="1" x14ac:dyDescent="0.2">
      <c r="A13317" s="224" t="str">
        <f t="shared" si="3991"/>
        <v/>
      </c>
      <c r="B13317" s="222" t="str">
        <f t="shared" si="3994"/>
        <v/>
      </c>
      <c r="C13317" s="223"/>
      <c r="D13317" s="224" t="str">
        <f t="shared" si="3992"/>
        <v/>
      </c>
      <c r="E13317" s="225"/>
      <c r="F13317" s="226">
        <f t="shared" si="3993"/>
        <v>0</v>
      </c>
      <c r="G13317" s="286">
        <f t="shared" si="3995"/>
        <v>0</v>
      </c>
    </row>
    <row r="13318" spans="1:7" ht="24" customHeight="1" x14ac:dyDescent="0.2">
      <c r="A13318" s="224" t="str">
        <f t="shared" si="3991"/>
        <v/>
      </c>
      <c r="B13318" s="222" t="str">
        <f t="shared" si="3994"/>
        <v/>
      </c>
      <c r="C13318" s="223"/>
      <c r="D13318" s="224" t="str">
        <f t="shared" si="3992"/>
        <v/>
      </c>
      <c r="E13318" s="225"/>
      <c r="F13318" s="226">
        <f t="shared" si="3993"/>
        <v>0</v>
      </c>
      <c r="G13318" s="286">
        <f t="shared" si="3995"/>
        <v>0</v>
      </c>
    </row>
    <row r="13319" spans="1:7" ht="24" customHeight="1" x14ac:dyDescent="0.2">
      <c r="A13319" s="224" t="str">
        <f t="shared" si="3991"/>
        <v/>
      </c>
      <c r="B13319" s="222" t="str">
        <f t="shared" si="3994"/>
        <v/>
      </c>
      <c r="C13319" s="223"/>
      <c r="D13319" s="224" t="str">
        <f t="shared" si="3992"/>
        <v/>
      </c>
      <c r="E13319" s="225"/>
      <c r="F13319" s="226">
        <f t="shared" si="3993"/>
        <v>0</v>
      </c>
      <c r="G13319" s="286">
        <f t="shared" si="3995"/>
        <v>0</v>
      </c>
    </row>
    <row r="13320" spans="1:7" ht="24" customHeight="1" x14ac:dyDescent="0.2">
      <c r="A13320" s="224" t="str">
        <f t="shared" si="3991"/>
        <v/>
      </c>
      <c r="B13320" s="222" t="str">
        <f t="shared" si="3994"/>
        <v/>
      </c>
      <c r="C13320" s="223"/>
      <c r="D13320" s="224" t="str">
        <f t="shared" si="3992"/>
        <v/>
      </c>
      <c r="E13320" s="225"/>
      <c r="F13320" s="226">
        <f t="shared" si="3993"/>
        <v>0</v>
      </c>
      <c r="G13320" s="286">
        <f t="shared" si="3995"/>
        <v>0</v>
      </c>
    </row>
    <row r="13321" spans="1:7" ht="24" customHeight="1" x14ac:dyDescent="0.2">
      <c r="A13321" s="224" t="str">
        <f t="shared" si="3991"/>
        <v/>
      </c>
      <c r="B13321" s="222" t="str">
        <f t="shared" si="3994"/>
        <v/>
      </c>
      <c r="C13321" s="223"/>
      <c r="D13321" s="224" t="str">
        <f t="shared" si="3992"/>
        <v/>
      </c>
      <c r="E13321" s="225"/>
      <c r="F13321" s="226">
        <f t="shared" si="3993"/>
        <v>0</v>
      </c>
      <c r="G13321" s="286">
        <f t="shared" si="3995"/>
        <v>0</v>
      </c>
    </row>
    <row r="13322" spans="1:7" ht="24" customHeight="1" x14ac:dyDescent="0.2">
      <c r="A13322" s="224" t="str">
        <f t="shared" si="3991"/>
        <v/>
      </c>
      <c r="B13322" s="222" t="str">
        <f t="shared" si="3994"/>
        <v/>
      </c>
      <c r="C13322" s="223"/>
      <c r="D13322" s="224" t="str">
        <f t="shared" si="3992"/>
        <v/>
      </c>
      <c r="E13322" s="225"/>
      <c r="F13322" s="226">
        <f t="shared" si="3993"/>
        <v>0</v>
      </c>
      <c r="G13322" s="286">
        <f t="shared" si="3995"/>
        <v>0</v>
      </c>
    </row>
    <row r="13323" spans="1:7" ht="24" customHeight="1" x14ac:dyDescent="0.2">
      <c r="A13323" s="224" t="str">
        <f t="shared" si="3991"/>
        <v/>
      </c>
      <c r="B13323" s="222" t="str">
        <f t="shared" si="3994"/>
        <v/>
      </c>
      <c r="C13323" s="223"/>
      <c r="D13323" s="224" t="str">
        <f t="shared" si="3992"/>
        <v/>
      </c>
      <c r="E13323" s="225"/>
      <c r="F13323" s="226">
        <f t="shared" si="3993"/>
        <v>0</v>
      </c>
      <c r="G13323" s="286">
        <f t="shared" si="3995"/>
        <v>0</v>
      </c>
    </row>
    <row r="13324" spans="1:7" ht="24" customHeight="1" x14ac:dyDescent="0.2">
      <c r="A13324" s="224" t="str">
        <f t="shared" si="3991"/>
        <v/>
      </c>
      <c r="B13324" s="222" t="str">
        <f t="shared" si="3994"/>
        <v/>
      </c>
      <c r="C13324" s="223"/>
      <c r="D13324" s="224" t="str">
        <f t="shared" si="3992"/>
        <v/>
      </c>
      <c r="E13324" s="225"/>
      <c r="F13324" s="226">
        <f t="shared" si="3993"/>
        <v>0</v>
      </c>
      <c r="G13324" s="286">
        <f t="shared" si="3995"/>
        <v>0</v>
      </c>
    </row>
    <row r="13325" spans="1:7" ht="24" customHeight="1" x14ac:dyDescent="0.2">
      <c r="A13325" s="224" t="str">
        <f t="shared" si="3991"/>
        <v/>
      </c>
      <c r="B13325" s="222" t="str">
        <f t="shared" si="3994"/>
        <v/>
      </c>
      <c r="C13325" s="223"/>
      <c r="D13325" s="224" t="str">
        <f t="shared" si="3992"/>
        <v/>
      </c>
      <c r="E13325" s="225"/>
      <c r="F13325" s="227">
        <f t="shared" si="3993"/>
        <v>0</v>
      </c>
      <c r="G13325" s="286">
        <f t="shared" si="3995"/>
        <v>0</v>
      </c>
    </row>
    <row r="13326" spans="1:7" ht="24" customHeight="1" x14ac:dyDescent="0.2">
      <c r="A13326" s="287"/>
      <c r="D13326" s="97"/>
      <c r="E13326" s="98"/>
      <c r="F13326" s="273" t="s">
        <v>31</v>
      </c>
      <c r="G13326" s="288">
        <f>SUBTOTAL(9,G13312:G13325)</f>
        <v>0</v>
      </c>
    </row>
    <row r="13327" spans="1:7" ht="24" customHeight="1" x14ac:dyDescent="0.2">
      <c r="A13327" s="287"/>
      <c r="C13327" s="107" t="s">
        <v>605</v>
      </c>
      <c r="D13327" s="97"/>
      <c r="E13327" s="98"/>
      <c r="G13327" s="289"/>
    </row>
    <row r="13328" spans="1:7" ht="24" customHeight="1" x14ac:dyDescent="0.2">
      <c r="A13328" s="224" t="str">
        <f t="shared" ref="A13328:A13335" si="3996">IFERROR(VLOOKUP(C13328,Tabla_Insumos,4,FALSE),"")</f>
        <v/>
      </c>
      <c r="B13328" s="222">
        <f t="shared" ref="B13328:B13335" si="3997">IFERROR(VLOOKUP(A13328,Tabla_Indices,5,FALSE),"")</f>
        <v>0</v>
      </c>
      <c r="C13328" s="223"/>
      <c r="D13328" s="224" t="str">
        <f t="shared" ref="D13328:D13335" si="3998">IFERROR(VLOOKUP(C13328,Tabla_Insumos,2,FALSE),"")</f>
        <v/>
      </c>
      <c r="E13328" s="225"/>
      <c r="F13328" s="228">
        <f t="shared" ref="F13328:F13335" si="3999">IFERROR(VLOOKUP(C13328,Tabla_Insumos,3,FALSE),0)</f>
        <v>0</v>
      </c>
      <c r="G13328" s="286">
        <f>ROUND(E13328*F13328,2)</f>
        <v>0</v>
      </c>
    </row>
    <row r="13329" spans="1:7" ht="24" customHeight="1" x14ac:dyDescent="0.2">
      <c r="A13329" s="224" t="str">
        <f t="shared" si="3996"/>
        <v/>
      </c>
      <c r="B13329" s="222">
        <f t="shared" si="3997"/>
        <v>0</v>
      </c>
      <c r="C13329" s="223"/>
      <c r="D13329" s="224" t="str">
        <f t="shared" si="3998"/>
        <v/>
      </c>
      <c r="E13329" s="225"/>
      <c r="F13329" s="228">
        <f t="shared" si="3999"/>
        <v>0</v>
      </c>
      <c r="G13329" s="286">
        <f>ROUND(E13329*F13329,2)</f>
        <v>0</v>
      </c>
    </row>
    <row r="13330" spans="1:7" ht="24" customHeight="1" x14ac:dyDescent="0.2">
      <c r="A13330" s="224" t="str">
        <f t="shared" si="3996"/>
        <v/>
      </c>
      <c r="B13330" s="222">
        <f t="shared" si="3997"/>
        <v>0</v>
      </c>
      <c r="C13330" s="223"/>
      <c r="D13330" s="224" t="str">
        <f t="shared" si="3998"/>
        <v/>
      </c>
      <c r="E13330" s="225"/>
      <c r="F13330" s="228">
        <f t="shared" si="3999"/>
        <v>0</v>
      </c>
      <c r="G13330" s="286">
        <f t="shared" ref="G13330:G13335" si="4000">ROUND(E13330*F13330,2)</f>
        <v>0</v>
      </c>
    </row>
    <row r="13331" spans="1:7" ht="24" customHeight="1" x14ac:dyDescent="0.2">
      <c r="A13331" s="224" t="str">
        <f t="shared" si="3996"/>
        <v/>
      </c>
      <c r="B13331" s="222">
        <f t="shared" si="3997"/>
        <v>0</v>
      </c>
      <c r="C13331" s="223"/>
      <c r="D13331" s="224" t="str">
        <f t="shared" si="3998"/>
        <v/>
      </c>
      <c r="E13331" s="225"/>
      <c r="F13331" s="228">
        <f t="shared" si="3999"/>
        <v>0</v>
      </c>
      <c r="G13331" s="286">
        <f t="shared" si="4000"/>
        <v>0</v>
      </c>
    </row>
    <row r="13332" spans="1:7" ht="24" customHeight="1" x14ac:dyDescent="0.2">
      <c r="A13332" s="224" t="str">
        <f t="shared" si="3996"/>
        <v/>
      </c>
      <c r="B13332" s="222">
        <f t="shared" si="3997"/>
        <v>0</v>
      </c>
      <c r="C13332" s="223"/>
      <c r="D13332" s="224" t="str">
        <f t="shared" si="3998"/>
        <v/>
      </c>
      <c r="E13332" s="225"/>
      <c r="F13332" s="226">
        <f t="shared" si="3999"/>
        <v>0</v>
      </c>
      <c r="G13332" s="286">
        <f t="shared" si="4000"/>
        <v>0</v>
      </c>
    </row>
    <row r="13333" spans="1:7" ht="24" customHeight="1" x14ac:dyDescent="0.2">
      <c r="A13333" s="224" t="str">
        <f t="shared" si="3996"/>
        <v/>
      </c>
      <c r="B13333" s="222">
        <f t="shared" si="3997"/>
        <v>0</v>
      </c>
      <c r="C13333" s="223"/>
      <c r="D13333" s="224" t="str">
        <f t="shared" si="3998"/>
        <v/>
      </c>
      <c r="E13333" s="225"/>
      <c r="F13333" s="226">
        <f t="shared" si="3999"/>
        <v>0</v>
      </c>
      <c r="G13333" s="286">
        <f t="shared" si="4000"/>
        <v>0</v>
      </c>
    </row>
    <row r="13334" spans="1:7" ht="24" customHeight="1" x14ac:dyDescent="0.2">
      <c r="A13334" s="224" t="str">
        <f t="shared" si="3996"/>
        <v/>
      </c>
      <c r="B13334" s="222">
        <f t="shared" si="3997"/>
        <v>0</v>
      </c>
      <c r="C13334" s="223"/>
      <c r="D13334" s="224" t="str">
        <f t="shared" si="3998"/>
        <v/>
      </c>
      <c r="E13334" s="225"/>
      <c r="F13334" s="226">
        <f t="shared" si="3999"/>
        <v>0</v>
      </c>
      <c r="G13334" s="286">
        <f t="shared" si="4000"/>
        <v>0</v>
      </c>
    </row>
    <row r="13335" spans="1:7" ht="24" customHeight="1" x14ac:dyDescent="0.2">
      <c r="A13335" s="224" t="str">
        <f t="shared" si="3996"/>
        <v/>
      </c>
      <c r="B13335" s="222">
        <f t="shared" si="3997"/>
        <v>0</v>
      </c>
      <c r="C13335" s="223"/>
      <c r="D13335" s="224" t="str">
        <f t="shared" si="3998"/>
        <v/>
      </c>
      <c r="E13335" s="225"/>
      <c r="F13335" s="226">
        <f t="shared" si="3999"/>
        <v>0</v>
      </c>
      <c r="G13335" s="286">
        <f t="shared" si="4000"/>
        <v>0</v>
      </c>
    </row>
    <row r="13336" spans="1:7" ht="24" customHeight="1" x14ac:dyDescent="0.2">
      <c r="A13336" s="287"/>
      <c r="D13336" s="97"/>
      <c r="E13336" s="98"/>
      <c r="F13336" s="273" t="s">
        <v>32</v>
      </c>
      <c r="G13336" s="288">
        <f>SUBTOTAL(9,G13328:G13335)</f>
        <v>0</v>
      </c>
    </row>
    <row r="13337" spans="1:7" ht="24" customHeight="1" x14ac:dyDescent="0.2">
      <c r="A13337" s="287"/>
      <c r="C13337" s="107" t="s">
        <v>606</v>
      </c>
      <c r="D13337" s="97"/>
      <c r="E13337" s="98"/>
      <c r="G13337" s="289"/>
    </row>
    <row r="13338" spans="1:7" ht="24" customHeight="1" x14ac:dyDescent="0.2">
      <c r="A13338" s="224" t="str">
        <f t="shared" ref="A13338:A13346" si="4001">IFERROR(VLOOKUP(C13338,Tabla_Insumos,4,FALSE),"")</f>
        <v/>
      </c>
      <c r="B13338" s="222" t="str">
        <f t="shared" ref="B13338:B13346" si="4002">IFERROR(VLOOKUP(C13338,Tabla_Insumos,5,FALSE),"")</f>
        <v/>
      </c>
      <c r="C13338" s="223"/>
      <c r="D13338" s="224" t="str">
        <f t="shared" ref="D13338:D13346" si="4003">IFERROR(VLOOKUP(C13338,Tabla_Insumos,2,FALSE),"")</f>
        <v/>
      </c>
      <c r="E13338" s="225"/>
      <c r="F13338" s="226">
        <f t="shared" ref="F13338:F13346" si="4004">IFERROR(VLOOKUP(C13338,Tabla_Insumos,3,FALSE),0)</f>
        <v>0</v>
      </c>
      <c r="G13338" s="286">
        <f t="shared" ref="G13338:G13346" si="4005">ROUND(E13338*F13338,2)</f>
        <v>0</v>
      </c>
    </row>
    <row r="13339" spans="1:7" ht="24" customHeight="1" x14ac:dyDescent="0.2">
      <c r="A13339" s="224" t="str">
        <f t="shared" si="4001"/>
        <v/>
      </c>
      <c r="B13339" s="222" t="str">
        <f t="shared" si="4002"/>
        <v/>
      </c>
      <c r="C13339" s="223"/>
      <c r="D13339" s="224" t="str">
        <f t="shared" si="4003"/>
        <v/>
      </c>
      <c r="E13339" s="225"/>
      <c r="F13339" s="226">
        <f t="shared" si="4004"/>
        <v>0</v>
      </c>
      <c r="G13339" s="286">
        <f t="shared" si="4005"/>
        <v>0</v>
      </c>
    </row>
    <row r="13340" spans="1:7" ht="24" customHeight="1" x14ac:dyDescent="0.2">
      <c r="A13340" s="224" t="str">
        <f t="shared" si="4001"/>
        <v/>
      </c>
      <c r="B13340" s="222" t="str">
        <f t="shared" si="4002"/>
        <v/>
      </c>
      <c r="C13340" s="223"/>
      <c r="D13340" s="224" t="str">
        <f t="shared" si="4003"/>
        <v/>
      </c>
      <c r="E13340" s="225"/>
      <c r="F13340" s="226">
        <f t="shared" si="4004"/>
        <v>0</v>
      </c>
      <c r="G13340" s="286">
        <f t="shared" si="4005"/>
        <v>0</v>
      </c>
    </row>
    <row r="13341" spans="1:7" ht="24" customHeight="1" x14ac:dyDescent="0.2">
      <c r="A13341" s="224" t="str">
        <f t="shared" si="4001"/>
        <v/>
      </c>
      <c r="B13341" s="222" t="str">
        <f t="shared" si="4002"/>
        <v/>
      </c>
      <c r="C13341" s="223"/>
      <c r="D13341" s="224" t="str">
        <f t="shared" si="4003"/>
        <v/>
      </c>
      <c r="E13341" s="225"/>
      <c r="F13341" s="226">
        <f t="shared" si="4004"/>
        <v>0</v>
      </c>
      <c r="G13341" s="286">
        <f t="shared" si="4005"/>
        <v>0</v>
      </c>
    </row>
    <row r="13342" spans="1:7" ht="24" customHeight="1" x14ac:dyDescent="0.2">
      <c r="A13342" s="224" t="str">
        <f t="shared" si="4001"/>
        <v/>
      </c>
      <c r="B13342" s="222" t="str">
        <f t="shared" si="4002"/>
        <v/>
      </c>
      <c r="C13342" s="223"/>
      <c r="D13342" s="224" t="str">
        <f t="shared" si="4003"/>
        <v/>
      </c>
      <c r="E13342" s="225"/>
      <c r="F13342" s="226">
        <f t="shared" si="4004"/>
        <v>0</v>
      </c>
      <c r="G13342" s="286">
        <f t="shared" si="4005"/>
        <v>0</v>
      </c>
    </row>
    <row r="13343" spans="1:7" ht="24" customHeight="1" x14ac:dyDescent="0.2">
      <c r="A13343" s="224" t="str">
        <f t="shared" si="4001"/>
        <v/>
      </c>
      <c r="B13343" s="222" t="str">
        <f t="shared" si="4002"/>
        <v/>
      </c>
      <c r="C13343" s="223"/>
      <c r="D13343" s="224" t="str">
        <f t="shared" si="4003"/>
        <v/>
      </c>
      <c r="E13343" s="225"/>
      <c r="F13343" s="226">
        <f t="shared" si="4004"/>
        <v>0</v>
      </c>
      <c r="G13343" s="286">
        <f t="shared" si="4005"/>
        <v>0</v>
      </c>
    </row>
    <row r="13344" spans="1:7" ht="24" customHeight="1" x14ac:dyDescent="0.2">
      <c r="A13344" s="224" t="str">
        <f t="shared" si="4001"/>
        <v/>
      </c>
      <c r="B13344" s="222" t="str">
        <f t="shared" si="4002"/>
        <v/>
      </c>
      <c r="C13344" s="223"/>
      <c r="D13344" s="224" t="str">
        <f t="shared" si="4003"/>
        <v/>
      </c>
      <c r="E13344" s="225"/>
      <c r="F13344" s="226">
        <f t="shared" si="4004"/>
        <v>0</v>
      </c>
      <c r="G13344" s="286">
        <f t="shared" si="4005"/>
        <v>0</v>
      </c>
    </row>
    <row r="13345" spans="1:7" ht="24" customHeight="1" x14ac:dyDescent="0.2">
      <c r="A13345" s="224" t="str">
        <f t="shared" si="4001"/>
        <v/>
      </c>
      <c r="B13345" s="222" t="str">
        <f t="shared" si="4002"/>
        <v/>
      </c>
      <c r="C13345" s="223"/>
      <c r="D13345" s="224" t="str">
        <f t="shared" si="4003"/>
        <v/>
      </c>
      <c r="E13345" s="225"/>
      <c r="F13345" s="226">
        <f t="shared" si="4004"/>
        <v>0</v>
      </c>
      <c r="G13345" s="286">
        <f t="shared" si="4005"/>
        <v>0</v>
      </c>
    </row>
    <row r="13346" spans="1:7" ht="24" customHeight="1" x14ac:dyDescent="0.2">
      <c r="A13346" s="224" t="str">
        <f t="shared" si="4001"/>
        <v/>
      </c>
      <c r="B13346" s="222" t="str">
        <f t="shared" si="4002"/>
        <v/>
      </c>
      <c r="C13346" s="223"/>
      <c r="D13346" s="224" t="str">
        <f t="shared" si="4003"/>
        <v/>
      </c>
      <c r="E13346" s="225"/>
      <c r="F13346" s="226">
        <f t="shared" si="4004"/>
        <v>0</v>
      </c>
      <c r="G13346" s="286">
        <f t="shared" si="4005"/>
        <v>0</v>
      </c>
    </row>
    <row r="13347" spans="1:7" ht="24" customHeight="1" x14ac:dyDescent="0.2">
      <c r="A13347" s="290"/>
      <c r="B13347" s="97"/>
      <c r="D13347" s="97"/>
      <c r="E13347" s="98"/>
      <c r="F13347" s="273" t="s">
        <v>33</v>
      </c>
      <c r="G13347" s="288">
        <f>SUBTOTAL(9,G13338:G13346)</f>
        <v>0</v>
      </c>
    </row>
    <row r="13348" spans="1:7" ht="24" customHeight="1" x14ac:dyDescent="0.2">
      <c r="A13348" s="291"/>
      <c r="B13348" s="97"/>
      <c r="D13348" s="97"/>
      <c r="E13348" s="98"/>
      <c r="G13348" s="289"/>
    </row>
    <row r="13349" spans="1:7" ht="24" customHeight="1" x14ac:dyDescent="0.2">
      <c r="A13349" s="292" t="str">
        <f>B13307</f>
        <v/>
      </c>
      <c r="B13349" s="293" t="str">
        <f>C13307</f>
        <v/>
      </c>
      <c r="C13349" s="104"/>
      <c r="D13349" s="104" t="s">
        <v>34</v>
      </c>
      <c r="E13349" s="105"/>
      <c r="F13349" s="295" t="s">
        <v>35</v>
      </c>
      <c r="G13349" s="294">
        <f>SUBTOTAL(9,G13312:G13348)</f>
        <v>0</v>
      </c>
    </row>
    <row r="13351" spans="1:7" ht="24" customHeight="1" x14ac:dyDescent="0.2">
      <c r="A13351" s="274" t="s">
        <v>37</v>
      </c>
      <c r="B13351" s="275"/>
      <c r="C13351" s="275"/>
      <c r="D13351" s="275"/>
      <c r="E13351" s="275"/>
      <c r="F13351" s="275"/>
      <c r="G13351" s="276"/>
    </row>
    <row r="13352" spans="1:7" ht="24" customHeight="1" x14ac:dyDescent="0.2">
      <c r="A13352" s="277" t="s">
        <v>602</v>
      </c>
      <c r="B13352" s="93" t="str">
        <f>Comitente</f>
        <v>DIRECCION PROVINCIAL DE ESPACIOS VERDES</v>
      </c>
      <c r="C13352" s="89"/>
      <c r="D13352" s="94"/>
      <c r="E13352" s="94"/>
      <c r="F13352" s="95"/>
      <c r="G13352" s="278"/>
    </row>
    <row r="13353" spans="1:7" ht="24" customHeight="1" x14ac:dyDescent="0.2">
      <c r="A13353" s="277" t="s">
        <v>603</v>
      </c>
      <c r="B13353" s="93">
        <f>Contratista</f>
        <v>0</v>
      </c>
      <c r="C13353" s="90"/>
      <c r="D13353" s="90"/>
      <c r="E13353" s="90"/>
      <c r="F13353" s="96"/>
      <c r="G13353" s="279"/>
    </row>
    <row r="13354" spans="1:7" ht="24" customHeight="1" x14ac:dyDescent="0.2">
      <c r="A13354" s="277" t="s">
        <v>24</v>
      </c>
      <c r="B13354" s="93" t="str">
        <f>Obra</f>
        <v>EXTRACCION DE MANGRULLO EXISTENTE, PROVISION DE NUEVO MANGRULLO Y REFUNCIONALIZACION DE JUEGOS DE NIÑOS EN PARQUE DE MAYO</v>
      </c>
      <c r="C13354" s="90"/>
      <c r="D13354" s="90"/>
      <c r="E13354" s="90"/>
      <c r="F13354" s="96" t="s">
        <v>38</v>
      </c>
      <c r="G13354" s="280">
        <f>Fecha_Base</f>
        <v>44865</v>
      </c>
    </row>
    <row r="13355" spans="1:7" ht="24" customHeight="1" x14ac:dyDescent="0.2">
      <c r="A13355" s="281" t="s">
        <v>601</v>
      </c>
      <c r="B13355" s="91" t="str">
        <f>Ubicación</f>
        <v>CAPITAL</v>
      </c>
      <c r="C13355" s="91"/>
      <c r="D13355" s="97"/>
      <c r="E13355" s="98"/>
      <c r="G13355" s="282"/>
    </row>
    <row r="13356" spans="1:7" ht="24" customHeight="1" x14ac:dyDescent="0.2">
      <c r="A13356" s="281" t="s">
        <v>39</v>
      </c>
      <c r="B13356" s="100" t="str">
        <f>IFERROR(VALUE(LEFT(B13357,FIND(".",B13357)-1)),"")</f>
        <v/>
      </c>
      <c r="C13356" s="92" t="str">
        <f>IFERROR(VLOOKUP(B13356,Tabla_CyP,2,FALSE),"")</f>
        <v/>
      </c>
      <c r="E13356" s="98"/>
      <c r="G13356" s="282"/>
    </row>
    <row r="13357" spans="1:7" ht="24" customHeight="1" x14ac:dyDescent="0.2">
      <c r="A13357" s="281" t="s">
        <v>25</v>
      </c>
      <c r="B13357" s="101" t="str">
        <f>IFERROR(VLOOKUP(COUNTIF($A$1:A13357,"ANALISIS DE PRECIOS"),Tabla_NumeroItem,2,FALSE),"")</f>
        <v/>
      </c>
      <c r="C13357" s="92" t="str">
        <f>IFERROR(VLOOKUP(B13357,Tabla_CyP,2,FALSE),"")</f>
        <v/>
      </c>
      <c r="D13357" s="97"/>
      <c r="E13357" s="98"/>
      <c r="F13357" s="96" t="s">
        <v>26</v>
      </c>
      <c r="G13357" s="283" t="str">
        <f>IFERROR(VLOOKUP(B13357,Tabla_CyP,4,FALSE),"")</f>
        <v/>
      </c>
    </row>
    <row r="13358" spans="1:7" ht="24" customHeight="1" x14ac:dyDescent="0.2">
      <c r="A13358" s="281"/>
      <c r="B13358" s="91"/>
      <c r="D13358" s="97"/>
      <c r="E13358" s="98"/>
      <c r="G13358" s="282"/>
    </row>
    <row r="13359" spans="1:7" ht="24" customHeight="1" x14ac:dyDescent="0.2">
      <c r="A13359" s="334" t="s">
        <v>507</v>
      </c>
      <c r="B13359" s="335"/>
      <c r="C13359" s="336" t="s">
        <v>0</v>
      </c>
      <c r="D13359" s="336" t="s">
        <v>27</v>
      </c>
      <c r="E13359" s="338" t="s">
        <v>28</v>
      </c>
      <c r="F13359" s="340" t="s">
        <v>29</v>
      </c>
      <c r="G13359" s="340" t="s">
        <v>30</v>
      </c>
    </row>
    <row r="13360" spans="1:7" ht="24" customHeight="1" x14ac:dyDescent="0.2">
      <c r="A13360" s="102" t="s">
        <v>508</v>
      </c>
      <c r="B13360" s="102" t="s">
        <v>509</v>
      </c>
      <c r="C13360" s="337"/>
      <c r="D13360" s="337"/>
      <c r="E13360" s="339"/>
      <c r="F13360" s="341"/>
      <c r="G13360" s="341"/>
    </row>
    <row r="13361" spans="1:7" ht="24" customHeight="1" x14ac:dyDescent="0.2">
      <c r="A13361" s="284"/>
      <c r="B13361" s="103"/>
      <c r="C13361" s="143" t="s">
        <v>604</v>
      </c>
      <c r="D13361" s="104"/>
      <c r="E13361" s="105"/>
      <c r="F13361" s="106"/>
      <c r="G13361" s="285"/>
    </row>
    <row r="13362" spans="1:7" ht="24" customHeight="1" x14ac:dyDescent="0.2">
      <c r="A13362" s="224" t="str">
        <f t="shared" ref="A13362:A13375" si="4006">IFERROR(VLOOKUP(C13362,Tabla_Insumos,4,FALSE),"")</f>
        <v/>
      </c>
      <c r="B13362" s="222" t="str">
        <f>IFERROR(VLOOKUP(C13362,Tabla_Insumos,5,FALSE),"")</f>
        <v/>
      </c>
      <c r="C13362" s="223"/>
      <c r="D13362" s="224" t="str">
        <f t="shared" ref="D13362:D13375" si="4007">IFERROR(VLOOKUP(C13362,Tabla_Insumos,2,FALSE),"")</f>
        <v/>
      </c>
      <c r="E13362" s="225"/>
      <c r="F13362" s="226">
        <f t="shared" ref="F13362:F13375" si="4008">IFERROR(VLOOKUP(C13362,Tabla_Insumos,3,FALSE),0)</f>
        <v>0</v>
      </c>
      <c r="G13362" s="286">
        <f>ROUND(E13362*F13362,2)</f>
        <v>0</v>
      </c>
    </row>
    <row r="13363" spans="1:7" ht="24" customHeight="1" x14ac:dyDescent="0.2">
      <c r="A13363" s="224" t="str">
        <f t="shared" si="4006"/>
        <v/>
      </c>
      <c r="B13363" s="222" t="str">
        <f t="shared" ref="B13363:B13375" si="4009">IFERROR(VLOOKUP(C13363,Tabla_Insumos,5,FALSE),"")</f>
        <v/>
      </c>
      <c r="C13363" s="223"/>
      <c r="D13363" s="224" t="str">
        <f t="shared" si="4007"/>
        <v/>
      </c>
      <c r="E13363" s="225"/>
      <c r="F13363" s="226">
        <f t="shared" si="4008"/>
        <v>0</v>
      </c>
      <c r="G13363" s="286">
        <f t="shared" ref="G13363:G13375" si="4010">ROUND(E13363*F13363,2)</f>
        <v>0</v>
      </c>
    </row>
    <row r="13364" spans="1:7" ht="24" customHeight="1" x14ac:dyDescent="0.2">
      <c r="A13364" s="224" t="str">
        <f t="shared" si="4006"/>
        <v/>
      </c>
      <c r="B13364" s="222" t="str">
        <f t="shared" si="4009"/>
        <v/>
      </c>
      <c r="C13364" s="223"/>
      <c r="D13364" s="224" t="str">
        <f t="shared" si="4007"/>
        <v/>
      </c>
      <c r="E13364" s="225"/>
      <c r="F13364" s="226">
        <f t="shared" si="4008"/>
        <v>0</v>
      </c>
      <c r="G13364" s="286">
        <f t="shared" si="4010"/>
        <v>0</v>
      </c>
    </row>
    <row r="13365" spans="1:7" ht="24" customHeight="1" x14ac:dyDescent="0.2">
      <c r="A13365" s="224" t="str">
        <f t="shared" si="4006"/>
        <v/>
      </c>
      <c r="B13365" s="222" t="str">
        <f t="shared" si="4009"/>
        <v/>
      </c>
      <c r="C13365" s="223"/>
      <c r="D13365" s="224" t="str">
        <f t="shared" si="4007"/>
        <v/>
      </c>
      <c r="E13365" s="225"/>
      <c r="F13365" s="226">
        <f t="shared" si="4008"/>
        <v>0</v>
      </c>
      <c r="G13365" s="286">
        <f t="shared" si="4010"/>
        <v>0</v>
      </c>
    </row>
    <row r="13366" spans="1:7" ht="24" customHeight="1" x14ac:dyDescent="0.2">
      <c r="A13366" s="224" t="str">
        <f t="shared" si="4006"/>
        <v/>
      </c>
      <c r="B13366" s="222" t="str">
        <f t="shared" si="4009"/>
        <v/>
      </c>
      <c r="C13366" s="223"/>
      <c r="D13366" s="224" t="str">
        <f t="shared" si="4007"/>
        <v/>
      </c>
      <c r="E13366" s="225"/>
      <c r="F13366" s="226">
        <f t="shared" si="4008"/>
        <v>0</v>
      </c>
      <c r="G13366" s="286">
        <f t="shared" si="4010"/>
        <v>0</v>
      </c>
    </row>
    <row r="13367" spans="1:7" ht="24" customHeight="1" x14ac:dyDescent="0.2">
      <c r="A13367" s="224" t="str">
        <f t="shared" si="4006"/>
        <v/>
      </c>
      <c r="B13367" s="222" t="str">
        <f t="shared" si="4009"/>
        <v/>
      </c>
      <c r="C13367" s="223"/>
      <c r="D13367" s="224" t="str">
        <f t="shared" si="4007"/>
        <v/>
      </c>
      <c r="E13367" s="225"/>
      <c r="F13367" s="226">
        <f t="shared" si="4008"/>
        <v>0</v>
      </c>
      <c r="G13367" s="286">
        <f t="shared" si="4010"/>
        <v>0</v>
      </c>
    </row>
    <row r="13368" spans="1:7" ht="24" customHeight="1" x14ac:dyDescent="0.2">
      <c r="A13368" s="224" t="str">
        <f t="shared" si="4006"/>
        <v/>
      </c>
      <c r="B13368" s="222" t="str">
        <f t="shared" si="4009"/>
        <v/>
      </c>
      <c r="C13368" s="223"/>
      <c r="D13368" s="224" t="str">
        <f t="shared" si="4007"/>
        <v/>
      </c>
      <c r="E13368" s="225"/>
      <c r="F13368" s="226">
        <f t="shared" si="4008"/>
        <v>0</v>
      </c>
      <c r="G13368" s="286">
        <f t="shared" si="4010"/>
        <v>0</v>
      </c>
    </row>
    <row r="13369" spans="1:7" ht="24" customHeight="1" x14ac:dyDescent="0.2">
      <c r="A13369" s="224" t="str">
        <f t="shared" si="4006"/>
        <v/>
      </c>
      <c r="B13369" s="222" t="str">
        <f t="shared" si="4009"/>
        <v/>
      </c>
      <c r="C13369" s="223"/>
      <c r="D13369" s="224" t="str">
        <f t="shared" si="4007"/>
        <v/>
      </c>
      <c r="E13369" s="225"/>
      <c r="F13369" s="226">
        <f t="shared" si="4008"/>
        <v>0</v>
      </c>
      <c r="G13369" s="286">
        <f t="shared" si="4010"/>
        <v>0</v>
      </c>
    </row>
    <row r="13370" spans="1:7" ht="24" customHeight="1" x14ac:dyDescent="0.2">
      <c r="A13370" s="224" t="str">
        <f t="shared" si="4006"/>
        <v/>
      </c>
      <c r="B13370" s="222" t="str">
        <f t="shared" si="4009"/>
        <v/>
      </c>
      <c r="C13370" s="223"/>
      <c r="D13370" s="224" t="str">
        <f t="shared" si="4007"/>
        <v/>
      </c>
      <c r="E13370" s="225"/>
      <c r="F13370" s="226">
        <f t="shared" si="4008"/>
        <v>0</v>
      </c>
      <c r="G13370" s="286">
        <f t="shared" si="4010"/>
        <v>0</v>
      </c>
    </row>
    <row r="13371" spans="1:7" ht="24" customHeight="1" x14ac:dyDescent="0.2">
      <c r="A13371" s="224" t="str">
        <f t="shared" si="4006"/>
        <v/>
      </c>
      <c r="B13371" s="222" t="str">
        <f t="shared" si="4009"/>
        <v/>
      </c>
      <c r="C13371" s="223"/>
      <c r="D13371" s="224" t="str">
        <f t="shared" si="4007"/>
        <v/>
      </c>
      <c r="E13371" s="225"/>
      <c r="F13371" s="226">
        <f t="shared" si="4008"/>
        <v>0</v>
      </c>
      <c r="G13371" s="286">
        <f t="shared" si="4010"/>
        <v>0</v>
      </c>
    </row>
    <row r="13372" spans="1:7" ht="24" customHeight="1" x14ac:dyDescent="0.2">
      <c r="A13372" s="224" t="str">
        <f t="shared" si="4006"/>
        <v/>
      </c>
      <c r="B13372" s="222" t="str">
        <f t="shared" si="4009"/>
        <v/>
      </c>
      <c r="C13372" s="223"/>
      <c r="D13372" s="224" t="str">
        <f t="shared" si="4007"/>
        <v/>
      </c>
      <c r="E13372" s="225"/>
      <c r="F13372" s="226">
        <f t="shared" si="4008"/>
        <v>0</v>
      </c>
      <c r="G13372" s="286">
        <f t="shared" si="4010"/>
        <v>0</v>
      </c>
    </row>
    <row r="13373" spans="1:7" ht="24" customHeight="1" x14ac:dyDescent="0.2">
      <c r="A13373" s="224" t="str">
        <f t="shared" si="4006"/>
        <v/>
      </c>
      <c r="B13373" s="222" t="str">
        <f t="shared" si="4009"/>
        <v/>
      </c>
      <c r="C13373" s="223"/>
      <c r="D13373" s="224" t="str">
        <f t="shared" si="4007"/>
        <v/>
      </c>
      <c r="E13373" s="225"/>
      <c r="F13373" s="226">
        <f t="shared" si="4008"/>
        <v>0</v>
      </c>
      <c r="G13373" s="286">
        <f t="shared" si="4010"/>
        <v>0</v>
      </c>
    </row>
    <row r="13374" spans="1:7" ht="24" customHeight="1" x14ac:dyDescent="0.2">
      <c r="A13374" s="224" t="str">
        <f t="shared" si="4006"/>
        <v/>
      </c>
      <c r="B13374" s="222" t="str">
        <f t="shared" si="4009"/>
        <v/>
      </c>
      <c r="C13374" s="223"/>
      <c r="D13374" s="224" t="str">
        <f t="shared" si="4007"/>
        <v/>
      </c>
      <c r="E13374" s="225"/>
      <c r="F13374" s="226">
        <f t="shared" si="4008"/>
        <v>0</v>
      </c>
      <c r="G13374" s="286">
        <f t="shared" si="4010"/>
        <v>0</v>
      </c>
    </row>
    <row r="13375" spans="1:7" ht="24" customHeight="1" x14ac:dyDescent="0.2">
      <c r="A13375" s="224" t="str">
        <f t="shared" si="4006"/>
        <v/>
      </c>
      <c r="B13375" s="222" t="str">
        <f t="shared" si="4009"/>
        <v/>
      </c>
      <c r="C13375" s="223"/>
      <c r="D13375" s="224" t="str">
        <f t="shared" si="4007"/>
        <v/>
      </c>
      <c r="E13375" s="225"/>
      <c r="F13375" s="227">
        <f t="shared" si="4008"/>
        <v>0</v>
      </c>
      <c r="G13375" s="286">
        <f t="shared" si="4010"/>
        <v>0</v>
      </c>
    </row>
    <row r="13376" spans="1:7" ht="24" customHeight="1" x14ac:dyDescent="0.2">
      <c r="A13376" s="287"/>
      <c r="D13376" s="97"/>
      <c r="E13376" s="98"/>
      <c r="F13376" s="273" t="s">
        <v>31</v>
      </c>
      <c r="G13376" s="288">
        <f>SUBTOTAL(9,G13362:G13375)</f>
        <v>0</v>
      </c>
    </row>
    <row r="13377" spans="1:7" ht="24" customHeight="1" x14ac:dyDescent="0.2">
      <c r="A13377" s="287"/>
      <c r="C13377" s="107" t="s">
        <v>605</v>
      </c>
      <c r="D13377" s="97"/>
      <c r="E13377" s="98"/>
      <c r="G13377" s="289"/>
    </row>
    <row r="13378" spans="1:7" ht="24" customHeight="1" x14ac:dyDescent="0.2">
      <c r="A13378" s="224" t="str">
        <f t="shared" ref="A13378:A13385" si="4011">IFERROR(VLOOKUP(C13378,Tabla_Insumos,4,FALSE),"")</f>
        <v/>
      </c>
      <c r="B13378" s="222">
        <f t="shared" ref="B13378:B13385" si="4012">IFERROR(VLOOKUP(A13378,Tabla_Indices,5,FALSE),"")</f>
        <v>0</v>
      </c>
      <c r="C13378" s="223"/>
      <c r="D13378" s="224" t="str">
        <f t="shared" ref="D13378:D13385" si="4013">IFERROR(VLOOKUP(C13378,Tabla_Insumos,2,FALSE),"")</f>
        <v/>
      </c>
      <c r="E13378" s="225"/>
      <c r="F13378" s="228">
        <f t="shared" ref="F13378:F13385" si="4014">IFERROR(VLOOKUP(C13378,Tabla_Insumos,3,FALSE),0)</f>
        <v>0</v>
      </c>
      <c r="G13378" s="286">
        <f>ROUND(E13378*F13378,2)</f>
        <v>0</v>
      </c>
    </row>
    <row r="13379" spans="1:7" ht="24" customHeight="1" x14ac:dyDescent="0.2">
      <c r="A13379" s="224" t="str">
        <f t="shared" si="4011"/>
        <v/>
      </c>
      <c r="B13379" s="222">
        <f t="shared" si="4012"/>
        <v>0</v>
      </c>
      <c r="C13379" s="223"/>
      <c r="D13379" s="224" t="str">
        <f t="shared" si="4013"/>
        <v/>
      </c>
      <c r="E13379" s="225"/>
      <c r="F13379" s="228">
        <f t="shared" si="4014"/>
        <v>0</v>
      </c>
      <c r="G13379" s="286">
        <f>ROUND(E13379*F13379,2)</f>
        <v>0</v>
      </c>
    </row>
    <row r="13380" spans="1:7" ht="24" customHeight="1" x14ac:dyDescent="0.2">
      <c r="A13380" s="224" t="str">
        <f t="shared" si="4011"/>
        <v/>
      </c>
      <c r="B13380" s="222">
        <f t="shared" si="4012"/>
        <v>0</v>
      </c>
      <c r="C13380" s="223"/>
      <c r="D13380" s="224" t="str">
        <f t="shared" si="4013"/>
        <v/>
      </c>
      <c r="E13380" s="225"/>
      <c r="F13380" s="228">
        <f t="shared" si="4014"/>
        <v>0</v>
      </c>
      <c r="G13380" s="286">
        <f t="shared" ref="G13380:G13385" si="4015">ROUND(E13380*F13380,2)</f>
        <v>0</v>
      </c>
    </row>
    <row r="13381" spans="1:7" ht="24" customHeight="1" x14ac:dyDescent="0.2">
      <c r="A13381" s="224" t="str">
        <f t="shared" si="4011"/>
        <v/>
      </c>
      <c r="B13381" s="222">
        <f t="shared" si="4012"/>
        <v>0</v>
      </c>
      <c r="C13381" s="223"/>
      <c r="D13381" s="224" t="str">
        <f t="shared" si="4013"/>
        <v/>
      </c>
      <c r="E13381" s="225"/>
      <c r="F13381" s="228">
        <f t="shared" si="4014"/>
        <v>0</v>
      </c>
      <c r="G13381" s="286">
        <f t="shared" si="4015"/>
        <v>0</v>
      </c>
    </row>
    <row r="13382" spans="1:7" ht="24" customHeight="1" x14ac:dyDescent="0.2">
      <c r="A13382" s="224" t="str">
        <f t="shared" si="4011"/>
        <v/>
      </c>
      <c r="B13382" s="222">
        <f t="shared" si="4012"/>
        <v>0</v>
      </c>
      <c r="C13382" s="223"/>
      <c r="D13382" s="224" t="str">
        <f t="shared" si="4013"/>
        <v/>
      </c>
      <c r="E13382" s="225"/>
      <c r="F13382" s="226">
        <f t="shared" si="4014"/>
        <v>0</v>
      </c>
      <c r="G13382" s="286">
        <f t="shared" si="4015"/>
        <v>0</v>
      </c>
    </row>
    <row r="13383" spans="1:7" ht="24" customHeight="1" x14ac:dyDescent="0.2">
      <c r="A13383" s="224" t="str">
        <f t="shared" si="4011"/>
        <v/>
      </c>
      <c r="B13383" s="222">
        <f t="shared" si="4012"/>
        <v>0</v>
      </c>
      <c r="C13383" s="223"/>
      <c r="D13383" s="224" t="str">
        <f t="shared" si="4013"/>
        <v/>
      </c>
      <c r="E13383" s="225"/>
      <c r="F13383" s="226">
        <f t="shared" si="4014"/>
        <v>0</v>
      </c>
      <c r="G13383" s="286">
        <f t="shared" si="4015"/>
        <v>0</v>
      </c>
    </row>
    <row r="13384" spans="1:7" ht="24" customHeight="1" x14ac:dyDescent="0.2">
      <c r="A13384" s="224" t="str">
        <f t="shared" si="4011"/>
        <v/>
      </c>
      <c r="B13384" s="222">
        <f t="shared" si="4012"/>
        <v>0</v>
      </c>
      <c r="C13384" s="223"/>
      <c r="D13384" s="224" t="str">
        <f t="shared" si="4013"/>
        <v/>
      </c>
      <c r="E13384" s="225"/>
      <c r="F13384" s="226">
        <f t="shared" si="4014"/>
        <v>0</v>
      </c>
      <c r="G13384" s="286">
        <f t="shared" si="4015"/>
        <v>0</v>
      </c>
    </row>
    <row r="13385" spans="1:7" ht="24" customHeight="1" x14ac:dyDescent="0.2">
      <c r="A13385" s="224" t="str">
        <f t="shared" si="4011"/>
        <v/>
      </c>
      <c r="B13385" s="222">
        <f t="shared" si="4012"/>
        <v>0</v>
      </c>
      <c r="C13385" s="223"/>
      <c r="D13385" s="224" t="str">
        <f t="shared" si="4013"/>
        <v/>
      </c>
      <c r="E13385" s="225"/>
      <c r="F13385" s="226">
        <f t="shared" si="4014"/>
        <v>0</v>
      </c>
      <c r="G13385" s="286">
        <f t="shared" si="4015"/>
        <v>0</v>
      </c>
    </row>
    <row r="13386" spans="1:7" ht="24" customHeight="1" x14ac:dyDescent="0.2">
      <c r="A13386" s="287"/>
      <c r="D13386" s="97"/>
      <c r="E13386" s="98"/>
      <c r="F13386" s="273" t="s">
        <v>32</v>
      </c>
      <c r="G13386" s="288">
        <f>SUBTOTAL(9,G13378:G13385)</f>
        <v>0</v>
      </c>
    </row>
    <row r="13387" spans="1:7" ht="24" customHeight="1" x14ac:dyDescent="0.2">
      <c r="A13387" s="287"/>
      <c r="C13387" s="107" t="s">
        <v>606</v>
      </c>
      <c r="D13387" s="97"/>
      <c r="E13387" s="98"/>
      <c r="G13387" s="289"/>
    </row>
    <row r="13388" spans="1:7" ht="24" customHeight="1" x14ac:dyDescent="0.2">
      <c r="A13388" s="224" t="str">
        <f t="shared" ref="A13388:A13396" si="4016">IFERROR(VLOOKUP(C13388,Tabla_Insumos,4,FALSE),"")</f>
        <v/>
      </c>
      <c r="B13388" s="222" t="str">
        <f t="shared" ref="B13388:B13396" si="4017">IFERROR(VLOOKUP(C13388,Tabla_Insumos,5,FALSE),"")</f>
        <v/>
      </c>
      <c r="C13388" s="223"/>
      <c r="D13388" s="224" t="str">
        <f t="shared" ref="D13388:D13396" si="4018">IFERROR(VLOOKUP(C13388,Tabla_Insumos,2,FALSE),"")</f>
        <v/>
      </c>
      <c r="E13388" s="225"/>
      <c r="F13388" s="226">
        <f t="shared" ref="F13388:F13396" si="4019">IFERROR(VLOOKUP(C13388,Tabla_Insumos,3,FALSE),0)</f>
        <v>0</v>
      </c>
      <c r="G13388" s="286">
        <f t="shared" ref="G13388:G13396" si="4020">ROUND(E13388*F13388,2)</f>
        <v>0</v>
      </c>
    </row>
    <row r="13389" spans="1:7" ht="24" customHeight="1" x14ac:dyDescent="0.2">
      <c r="A13389" s="224" t="str">
        <f t="shared" si="4016"/>
        <v/>
      </c>
      <c r="B13389" s="222" t="str">
        <f t="shared" si="4017"/>
        <v/>
      </c>
      <c r="C13389" s="223"/>
      <c r="D13389" s="224" t="str">
        <f t="shared" si="4018"/>
        <v/>
      </c>
      <c r="E13389" s="225"/>
      <c r="F13389" s="226">
        <f t="shared" si="4019"/>
        <v>0</v>
      </c>
      <c r="G13389" s="286">
        <f t="shared" si="4020"/>
        <v>0</v>
      </c>
    </row>
    <row r="13390" spans="1:7" ht="24" customHeight="1" x14ac:dyDescent="0.2">
      <c r="A13390" s="224" t="str">
        <f t="shared" si="4016"/>
        <v/>
      </c>
      <c r="B13390" s="222" t="str">
        <f t="shared" si="4017"/>
        <v/>
      </c>
      <c r="C13390" s="223"/>
      <c r="D13390" s="224" t="str">
        <f t="shared" si="4018"/>
        <v/>
      </c>
      <c r="E13390" s="225"/>
      <c r="F13390" s="226">
        <f t="shared" si="4019"/>
        <v>0</v>
      </c>
      <c r="G13390" s="286">
        <f t="shared" si="4020"/>
        <v>0</v>
      </c>
    </row>
    <row r="13391" spans="1:7" ht="24" customHeight="1" x14ac:dyDescent="0.2">
      <c r="A13391" s="224" t="str">
        <f t="shared" si="4016"/>
        <v/>
      </c>
      <c r="B13391" s="222" t="str">
        <f t="shared" si="4017"/>
        <v/>
      </c>
      <c r="C13391" s="223"/>
      <c r="D13391" s="224" t="str">
        <f t="shared" si="4018"/>
        <v/>
      </c>
      <c r="E13391" s="225"/>
      <c r="F13391" s="226">
        <f t="shared" si="4019"/>
        <v>0</v>
      </c>
      <c r="G13391" s="286">
        <f t="shared" si="4020"/>
        <v>0</v>
      </c>
    </row>
    <row r="13392" spans="1:7" ht="24" customHeight="1" x14ac:dyDescent="0.2">
      <c r="A13392" s="224" t="str">
        <f t="shared" si="4016"/>
        <v/>
      </c>
      <c r="B13392" s="222" t="str">
        <f t="shared" si="4017"/>
        <v/>
      </c>
      <c r="C13392" s="223"/>
      <c r="D13392" s="224" t="str">
        <f t="shared" si="4018"/>
        <v/>
      </c>
      <c r="E13392" s="225"/>
      <c r="F13392" s="226">
        <f t="shared" si="4019"/>
        <v>0</v>
      </c>
      <c r="G13392" s="286">
        <f t="shared" si="4020"/>
        <v>0</v>
      </c>
    </row>
    <row r="13393" spans="1:7" ht="24" customHeight="1" x14ac:dyDescent="0.2">
      <c r="A13393" s="224" t="str">
        <f t="shared" si="4016"/>
        <v/>
      </c>
      <c r="B13393" s="222" t="str">
        <f t="shared" si="4017"/>
        <v/>
      </c>
      <c r="C13393" s="223"/>
      <c r="D13393" s="224" t="str">
        <f t="shared" si="4018"/>
        <v/>
      </c>
      <c r="E13393" s="225"/>
      <c r="F13393" s="226">
        <f t="shared" si="4019"/>
        <v>0</v>
      </c>
      <c r="G13393" s="286">
        <f t="shared" si="4020"/>
        <v>0</v>
      </c>
    </row>
    <row r="13394" spans="1:7" ht="24" customHeight="1" x14ac:dyDescent="0.2">
      <c r="A13394" s="224" t="str">
        <f t="shared" si="4016"/>
        <v/>
      </c>
      <c r="B13394" s="222" t="str">
        <f t="shared" si="4017"/>
        <v/>
      </c>
      <c r="C13394" s="223"/>
      <c r="D13394" s="224" t="str">
        <f t="shared" si="4018"/>
        <v/>
      </c>
      <c r="E13394" s="225"/>
      <c r="F13394" s="226">
        <f t="shared" si="4019"/>
        <v>0</v>
      </c>
      <c r="G13394" s="286">
        <f t="shared" si="4020"/>
        <v>0</v>
      </c>
    </row>
    <row r="13395" spans="1:7" ht="24" customHeight="1" x14ac:dyDescent="0.2">
      <c r="A13395" s="224" t="str">
        <f t="shared" si="4016"/>
        <v/>
      </c>
      <c r="B13395" s="222" t="str">
        <f t="shared" si="4017"/>
        <v/>
      </c>
      <c r="C13395" s="223"/>
      <c r="D13395" s="224" t="str">
        <f t="shared" si="4018"/>
        <v/>
      </c>
      <c r="E13395" s="225"/>
      <c r="F13395" s="226">
        <f t="shared" si="4019"/>
        <v>0</v>
      </c>
      <c r="G13395" s="286">
        <f t="shared" si="4020"/>
        <v>0</v>
      </c>
    </row>
    <row r="13396" spans="1:7" ht="24" customHeight="1" x14ac:dyDescent="0.2">
      <c r="A13396" s="224" t="str">
        <f t="shared" si="4016"/>
        <v/>
      </c>
      <c r="B13396" s="222" t="str">
        <f t="shared" si="4017"/>
        <v/>
      </c>
      <c r="C13396" s="223"/>
      <c r="D13396" s="224" t="str">
        <f t="shared" si="4018"/>
        <v/>
      </c>
      <c r="E13396" s="225"/>
      <c r="F13396" s="226">
        <f t="shared" si="4019"/>
        <v>0</v>
      </c>
      <c r="G13396" s="286">
        <f t="shared" si="4020"/>
        <v>0</v>
      </c>
    </row>
    <row r="13397" spans="1:7" ht="24" customHeight="1" x14ac:dyDescent="0.2">
      <c r="A13397" s="290"/>
      <c r="B13397" s="97"/>
      <c r="D13397" s="97"/>
      <c r="E13397" s="98"/>
      <c r="F13397" s="273" t="s">
        <v>33</v>
      </c>
      <c r="G13397" s="288">
        <f>SUBTOTAL(9,G13388:G13396)</f>
        <v>0</v>
      </c>
    </row>
    <row r="13398" spans="1:7" ht="24" customHeight="1" x14ac:dyDescent="0.2">
      <c r="A13398" s="291"/>
      <c r="B13398" s="97"/>
      <c r="D13398" s="97"/>
      <c r="E13398" s="98"/>
      <c r="G13398" s="289"/>
    </row>
    <row r="13399" spans="1:7" ht="24" customHeight="1" x14ac:dyDescent="0.2">
      <c r="A13399" s="292" t="str">
        <f>B13357</f>
        <v/>
      </c>
      <c r="B13399" s="293" t="str">
        <f>C13357</f>
        <v/>
      </c>
      <c r="C13399" s="104"/>
      <c r="D13399" s="104" t="s">
        <v>34</v>
      </c>
      <c r="E13399" s="105"/>
      <c r="F13399" s="295" t="s">
        <v>35</v>
      </c>
      <c r="G13399" s="294">
        <f>SUBTOTAL(9,G13362:G13398)</f>
        <v>0</v>
      </c>
    </row>
    <row r="13401" spans="1:7" ht="24" customHeight="1" x14ac:dyDescent="0.2">
      <c r="A13401" s="274" t="s">
        <v>37</v>
      </c>
      <c r="B13401" s="275"/>
      <c r="C13401" s="275"/>
      <c r="D13401" s="275"/>
      <c r="E13401" s="275"/>
      <c r="F13401" s="275"/>
      <c r="G13401" s="276"/>
    </row>
    <row r="13402" spans="1:7" ht="24" customHeight="1" x14ac:dyDescent="0.2">
      <c r="A13402" s="277" t="s">
        <v>602</v>
      </c>
      <c r="B13402" s="93" t="str">
        <f>Comitente</f>
        <v>DIRECCION PROVINCIAL DE ESPACIOS VERDES</v>
      </c>
      <c r="C13402" s="89"/>
      <c r="D13402" s="94"/>
      <c r="E13402" s="94"/>
      <c r="F13402" s="95"/>
      <c r="G13402" s="278"/>
    </row>
    <row r="13403" spans="1:7" ht="24" customHeight="1" x14ac:dyDescent="0.2">
      <c r="A13403" s="277" t="s">
        <v>603</v>
      </c>
      <c r="B13403" s="93">
        <f>Contratista</f>
        <v>0</v>
      </c>
      <c r="C13403" s="90"/>
      <c r="D13403" s="90"/>
      <c r="E13403" s="90"/>
      <c r="F13403" s="96"/>
      <c r="G13403" s="279"/>
    </row>
    <row r="13404" spans="1:7" ht="24" customHeight="1" x14ac:dyDescent="0.2">
      <c r="A13404" s="277" t="s">
        <v>24</v>
      </c>
      <c r="B13404" s="93" t="str">
        <f>Obra</f>
        <v>EXTRACCION DE MANGRULLO EXISTENTE, PROVISION DE NUEVO MANGRULLO Y REFUNCIONALIZACION DE JUEGOS DE NIÑOS EN PARQUE DE MAYO</v>
      </c>
      <c r="C13404" s="90"/>
      <c r="D13404" s="90"/>
      <c r="E13404" s="90"/>
      <c r="F13404" s="96" t="s">
        <v>38</v>
      </c>
      <c r="G13404" s="280">
        <f>Fecha_Base</f>
        <v>44865</v>
      </c>
    </row>
    <row r="13405" spans="1:7" ht="24" customHeight="1" x14ac:dyDescent="0.2">
      <c r="A13405" s="281" t="s">
        <v>601</v>
      </c>
      <c r="B13405" s="91" t="str">
        <f>Ubicación</f>
        <v>CAPITAL</v>
      </c>
      <c r="C13405" s="91"/>
      <c r="D13405" s="97"/>
      <c r="E13405" s="98"/>
      <c r="G13405" s="282"/>
    </row>
    <row r="13406" spans="1:7" ht="24" customHeight="1" x14ac:dyDescent="0.2">
      <c r="A13406" s="281" t="s">
        <v>39</v>
      </c>
      <c r="B13406" s="100" t="str">
        <f>IFERROR(VALUE(LEFT(B13407,FIND(".",B13407)-1)),"")</f>
        <v/>
      </c>
      <c r="C13406" s="92" t="str">
        <f>IFERROR(VLOOKUP(B13406,Tabla_CyP,2,FALSE),"")</f>
        <v/>
      </c>
      <c r="E13406" s="98"/>
      <c r="G13406" s="282"/>
    </row>
    <row r="13407" spans="1:7" ht="24" customHeight="1" x14ac:dyDescent="0.2">
      <c r="A13407" s="281" t="s">
        <v>25</v>
      </c>
      <c r="B13407" s="101" t="str">
        <f>IFERROR(VLOOKUP(COUNTIF($A$1:A13407,"ANALISIS DE PRECIOS"),Tabla_NumeroItem,2,FALSE),"")</f>
        <v/>
      </c>
      <c r="C13407" s="92" t="str">
        <f>IFERROR(VLOOKUP(B13407,Tabla_CyP,2,FALSE),"")</f>
        <v/>
      </c>
      <c r="D13407" s="97"/>
      <c r="E13407" s="98"/>
      <c r="F13407" s="96" t="s">
        <v>26</v>
      </c>
      <c r="G13407" s="283" t="str">
        <f>IFERROR(VLOOKUP(B13407,Tabla_CyP,4,FALSE),"")</f>
        <v/>
      </c>
    </row>
    <row r="13408" spans="1:7" ht="24" customHeight="1" x14ac:dyDescent="0.2">
      <c r="A13408" s="281"/>
      <c r="B13408" s="91"/>
      <c r="D13408" s="97"/>
      <c r="E13408" s="98"/>
      <c r="G13408" s="282"/>
    </row>
    <row r="13409" spans="1:7" ht="24" customHeight="1" x14ac:dyDescent="0.2">
      <c r="A13409" s="334" t="s">
        <v>507</v>
      </c>
      <c r="B13409" s="335"/>
      <c r="C13409" s="336" t="s">
        <v>0</v>
      </c>
      <c r="D13409" s="336" t="s">
        <v>27</v>
      </c>
      <c r="E13409" s="338" t="s">
        <v>28</v>
      </c>
      <c r="F13409" s="340" t="s">
        <v>29</v>
      </c>
      <c r="G13409" s="340" t="s">
        <v>30</v>
      </c>
    </row>
    <row r="13410" spans="1:7" ht="24" customHeight="1" x14ac:dyDescent="0.2">
      <c r="A13410" s="102" t="s">
        <v>508</v>
      </c>
      <c r="B13410" s="102" t="s">
        <v>509</v>
      </c>
      <c r="C13410" s="337"/>
      <c r="D13410" s="337"/>
      <c r="E13410" s="339"/>
      <c r="F13410" s="341"/>
      <c r="G13410" s="341"/>
    </row>
    <row r="13411" spans="1:7" ht="24" customHeight="1" x14ac:dyDescent="0.2">
      <c r="A13411" s="284"/>
      <c r="B13411" s="103"/>
      <c r="C13411" s="143" t="s">
        <v>604</v>
      </c>
      <c r="D13411" s="104"/>
      <c r="E13411" s="105"/>
      <c r="F13411" s="106"/>
      <c r="G13411" s="285"/>
    </row>
    <row r="13412" spans="1:7" ht="24" customHeight="1" x14ac:dyDescent="0.2">
      <c r="A13412" s="224" t="str">
        <f t="shared" ref="A13412:A13425" si="4021">IFERROR(VLOOKUP(C13412,Tabla_Insumos,4,FALSE),"")</f>
        <v/>
      </c>
      <c r="B13412" s="222" t="str">
        <f>IFERROR(VLOOKUP(C13412,Tabla_Insumos,5,FALSE),"")</f>
        <v/>
      </c>
      <c r="C13412" s="223"/>
      <c r="D13412" s="224" t="str">
        <f t="shared" ref="D13412:D13425" si="4022">IFERROR(VLOOKUP(C13412,Tabla_Insumos,2,FALSE),"")</f>
        <v/>
      </c>
      <c r="E13412" s="225"/>
      <c r="F13412" s="226">
        <f t="shared" ref="F13412:F13425" si="4023">IFERROR(VLOOKUP(C13412,Tabla_Insumos,3,FALSE),0)</f>
        <v>0</v>
      </c>
      <c r="G13412" s="286">
        <f>ROUND(E13412*F13412,2)</f>
        <v>0</v>
      </c>
    </row>
    <row r="13413" spans="1:7" ht="24" customHeight="1" x14ac:dyDescent="0.2">
      <c r="A13413" s="224" t="str">
        <f t="shared" si="4021"/>
        <v/>
      </c>
      <c r="B13413" s="222" t="str">
        <f t="shared" ref="B13413:B13425" si="4024">IFERROR(VLOOKUP(C13413,Tabla_Insumos,5,FALSE),"")</f>
        <v/>
      </c>
      <c r="C13413" s="223"/>
      <c r="D13413" s="224" t="str">
        <f t="shared" si="4022"/>
        <v/>
      </c>
      <c r="E13413" s="225"/>
      <c r="F13413" s="226">
        <f t="shared" si="4023"/>
        <v>0</v>
      </c>
      <c r="G13413" s="286">
        <f t="shared" ref="G13413:G13425" si="4025">ROUND(E13413*F13413,2)</f>
        <v>0</v>
      </c>
    </row>
    <row r="13414" spans="1:7" ht="24" customHeight="1" x14ac:dyDescent="0.2">
      <c r="A13414" s="224" t="str">
        <f t="shared" si="4021"/>
        <v/>
      </c>
      <c r="B13414" s="222" t="str">
        <f t="shared" si="4024"/>
        <v/>
      </c>
      <c r="C13414" s="223"/>
      <c r="D13414" s="224" t="str">
        <f t="shared" si="4022"/>
        <v/>
      </c>
      <c r="E13414" s="225"/>
      <c r="F13414" s="226">
        <f t="shared" si="4023"/>
        <v>0</v>
      </c>
      <c r="G13414" s="286">
        <f t="shared" si="4025"/>
        <v>0</v>
      </c>
    </row>
    <row r="13415" spans="1:7" ht="24" customHeight="1" x14ac:dyDescent="0.2">
      <c r="A13415" s="224" t="str">
        <f t="shared" si="4021"/>
        <v/>
      </c>
      <c r="B13415" s="222" t="str">
        <f t="shared" si="4024"/>
        <v/>
      </c>
      <c r="C13415" s="223"/>
      <c r="D13415" s="224" t="str">
        <f t="shared" si="4022"/>
        <v/>
      </c>
      <c r="E13415" s="225"/>
      <c r="F13415" s="226">
        <f t="shared" si="4023"/>
        <v>0</v>
      </c>
      <c r="G13415" s="286">
        <f t="shared" si="4025"/>
        <v>0</v>
      </c>
    </row>
    <row r="13416" spans="1:7" ht="24" customHeight="1" x14ac:dyDescent="0.2">
      <c r="A13416" s="224" t="str">
        <f t="shared" si="4021"/>
        <v/>
      </c>
      <c r="B13416" s="222" t="str">
        <f t="shared" si="4024"/>
        <v/>
      </c>
      <c r="C13416" s="223"/>
      <c r="D13416" s="224" t="str">
        <f t="shared" si="4022"/>
        <v/>
      </c>
      <c r="E13416" s="225"/>
      <c r="F13416" s="226">
        <f t="shared" si="4023"/>
        <v>0</v>
      </c>
      <c r="G13416" s="286">
        <f t="shared" si="4025"/>
        <v>0</v>
      </c>
    </row>
    <row r="13417" spans="1:7" ht="24" customHeight="1" x14ac:dyDescent="0.2">
      <c r="A13417" s="224" t="str">
        <f t="shared" si="4021"/>
        <v/>
      </c>
      <c r="B13417" s="222" t="str">
        <f t="shared" si="4024"/>
        <v/>
      </c>
      <c r="C13417" s="223"/>
      <c r="D13417" s="224" t="str">
        <f t="shared" si="4022"/>
        <v/>
      </c>
      <c r="E13417" s="225"/>
      <c r="F13417" s="226">
        <f t="shared" si="4023"/>
        <v>0</v>
      </c>
      <c r="G13417" s="286">
        <f t="shared" si="4025"/>
        <v>0</v>
      </c>
    </row>
    <row r="13418" spans="1:7" ht="24" customHeight="1" x14ac:dyDescent="0.2">
      <c r="A13418" s="224" t="str">
        <f t="shared" si="4021"/>
        <v/>
      </c>
      <c r="B13418" s="222" t="str">
        <f t="shared" si="4024"/>
        <v/>
      </c>
      <c r="C13418" s="223"/>
      <c r="D13418" s="224" t="str">
        <f t="shared" si="4022"/>
        <v/>
      </c>
      <c r="E13418" s="225"/>
      <c r="F13418" s="226">
        <f t="shared" si="4023"/>
        <v>0</v>
      </c>
      <c r="G13418" s="286">
        <f t="shared" si="4025"/>
        <v>0</v>
      </c>
    </row>
    <row r="13419" spans="1:7" ht="24" customHeight="1" x14ac:dyDescent="0.2">
      <c r="A13419" s="224" t="str">
        <f t="shared" si="4021"/>
        <v/>
      </c>
      <c r="B13419" s="222" t="str">
        <f t="shared" si="4024"/>
        <v/>
      </c>
      <c r="C13419" s="223"/>
      <c r="D13419" s="224" t="str">
        <f t="shared" si="4022"/>
        <v/>
      </c>
      <c r="E13419" s="225"/>
      <c r="F13419" s="226">
        <f t="shared" si="4023"/>
        <v>0</v>
      </c>
      <c r="G13419" s="286">
        <f t="shared" si="4025"/>
        <v>0</v>
      </c>
    </row>
    <row r="13420" spans="1:7" ht="24" customHeight="1" x14ac:dyDescent="0.2">
      <c r="A13420" s="224" t="str">
        <f t="shared" si="4021"/>
        <v/>
      </c>
      <c r="B13420" s="222" t="str">
        <f t="shared" si="4024"/>
        <v/>
      </c>
      <c r="C13420" s="223"/>
      <c r="D13420" s="224" t="str">
        <f t="shared" si="4022"/>
        <v/>
      </c>
      <c r="E13420" s="225"/>
      <c r="F13420" s="226">
        <f t="shared" si="4023"/>
        <v>0</v>
      </c>
      <c r="G13420" s="286">
        <f t="shared" si="4025"/>
        <v>0</v>
      </c>
    </row>
    <row r="13421" spans="1:7" ht="24" customHeight="1" x14ac:dyDescent="0.2">
      <c r="A13421" s="224" t="str">
        <f t="shared" si="4021"/>
        <v/>
      </c>
      <c r="B13421" s="222" t="str">
        <f t="shared" si="4024"/>
        <v/>
      </c>
      <c r="C13421" s="223"/>
      <c r="D13421" s="224" t="str">
        <f t="shared" si="4022"/>
        <v/>
      </c>
      <c r="E13421" s="225"/>
      <c r="F13421" s="226">
        <f t="shared" si="4023"/>
        <v>0</v>
      </c>
      <c r="G13421" s="286">
        <f t="shared" si="4025"/>
        <v>0</v>
      </c>
    </row>
    <row r="13422" spans="1:7" ht="24" customHeight="1" x14ac:dyDescent="0.2">
      <c r="A13422" s="224" t="str">
        <f t="shared" si="4021"/>
        <v/>
      </c>
      <c r="B13422" s="222" t="str">
        <f t="shared" si="4024"/>
        <v/>
      </c>
      <c r="C13422" s="223"/>
      <c r="D13422" s="224" t="str">
        <f t="shared" si="4022"/>
        <v/>
      </c>
      <c r="E13422" s="225"/>
      <c r="F13422" s="226">
        <f t="shared" si="4023"/>
        <v>0</v>
      </c>
      <c r="G13422" s="286">
        <f t="shared" si="4025"/>
        <v>0</v>
      </c>
    </row>
    <row r="13423" spans="1:7" ht="24" customHeight="1" x14ac:dyDescent="0.2">
      <c r="A13423" s="224" t="str">
        <f t="shared" si="4021"/>
        <v/>
      </c>
      <c r="B13423" s="222" t="str">
        <f t="shared" si="4024"/>
        <v/>
      </c>
      <c r="C13423" s="223"/>
      <c r="D13423" s="224" t="str">
        <f t="shared" si="4022"/>
        <v/>
      </c>
      <c r="E13423" s="225"/>
      <c r="F13423" s="226">
        <f t="shared" si="4023"/>
        <v>0</v>
      </c>
      <c r="G13423" s="286">
        <f t="shared" si="4025"/>
        <v>0</v>
      </c>
    </row>
    <row r="13424" spans="1:7" ht="24" customHeight="1" x14ac:dyDescent="0.2">
      <c r="A13424" s="224" t="str">
        <f t="shared" si="4021"/>
        <v/>
      </c>
      <c r="B13424" s="222" t="str">
        <f t="shared" si="4024"/>
        <v/>
      </c>
      <c r="C13424" s="223"/>
      <c r="D13424" s="224" t="str">
        <f t="shared" si="4022"/>
        <v/>
      </c>
      <c r="E13424" s="225"/>
      <c r="F13424" s="226">
        <f t="shared" si="4023"/>
        <v>0</v>
      </c>
      <c r="G13424" s="286">
        <f t="shared" si="4025"/>
        <v>0</v>
      </c>
    </row>
    <row r="13425" spans="1:7" ht="24" customHeight="1" x14ac:dyDescent="0.2">
      <c r="A13425" s="224" t="str">
        <f t="shared" si="4021"/>
        <v/>
      </c>
      <c r="B13425" s="222" t="str">
        <f t="shared" si="4024"/>
        <v/>
      </c>
      <c r="C13425" s="223"/>
      <c r="D13425" s="224" t="str">
        <f t="shared" si="4022"/>
        <v/>
      </c>
      <c r="E13425" s="225"/>
      <c r="F13425" s="227">
        <f t="shared" si="4023"/>
        <v>0</v>
      </c>
      <c r="G13425" s="286">
        <f t="shared" si="4025"/>
        <v>0</v>
      </c>
    </row>
    <row r="13426" spans="1:7" ht="24" customHeight="1" x14ac:dyDescent="0.2">
      <c r="A13426" s="287"/>
      <c r="D13426" s="97"/>
      <c r="E13426" s="98"/>
      <c r="F13426" s="273" t="s">
        <v>31</v>
      </c>
      <c r="G13426" s="288">
        <f>SUBTOTAL(9,G13412:G13425)</f>
        <v>0</v>
      </c>
    </row>
    <row r="13427" spans="1:7" ht="24" customHeight="1" x14ac:dyDescent="0.2">
      <c r="A13427" s="287"/>
      <c r="C13427" s="107" t="s">
        <v>605</v>
      </c>
      <c r="D13427" s="97"/>
      <c r="E13427" s="98"/>
      <c r="G13427" s="289"/>
    </row>
    <row r="13428" spans="1:7" ht="24" customHeight="1" x14ac:dyDescent="0.2">
      <c r="A13428" s="224" t="str">
        <f t="shared" ref="A13428:A13435" si="4026">IFERROR(VLOOKUP(C13428,Tabla_Insumos,4,FALSE),"")</f>
        <v/>
      </c>
      <c r="B13428" s="222">
        <f t="shared" ref="B13428:B13435" si="4027">IFERROR(VLOOKUP(A13428,Tabla_Indices,5,FALSE),"")</f>
        <v>0</v>
      </c>
      <c r="C13428" s="223"/>
      <c r="D13428" s="224" t="str">
        <f t="shared" ref="D13428:D13435" si="4028">IFERROR(VLOOKUP(C13428,Tabla_Insumos,2,FALSE),"")</f>
        <v/>
      </c>
      <c r="E13428" s="225"/>
      <c r="F13428" s="228">
        <f t="shared" ref="F13428:F13435" si="4029">IFERROR(VLOOKUP(C13428,Tabla_Insumos,3,FALSE),0)</f>
        <v>0</v>
      </c>
      <c r="G13428" s="286">
        <f>ROUND(E13428*F13428,2)</f>
        <v>0</v>
      </c>
    </row>
    <row r="13429" spans="1:7" ht="24" customHeight="1" x14ac:dyDescent="0.2">
      <c r="A13429" s="224" t="str">
        <f t="shared" si="4026"/>
        <v/>
      </c>
      <c r="B13429" s="222">
        <f t="shared" si="4027"/>
        <v>0</v>
      </c>
      <c r="C13429" s="223"/>
      <c r="D13429" s="224" t="str">
        <f t="shared" si="4028"/>
        <v/>
      </c>
      <c r="E13429" s="225"/>
      <c r="F13429" s="228">
        <f t="shared" si="4029"/>
        <v>0</v>
      </c>
      <c r="G13429" s="286">
        <f>ROUND(E13429*F13429,2)</f>
        <v>0</v>
      </c>
    </row>
    <row r="13430" spans="1:7" ht="24" customHeight="1" x14ac:dyDescent="0.2">
      <c r="A13430" s="224" t="str">
        <f t="shared" si="4026"/>
        <v/>
      </c>
      <c r="B13430" s="222">
        <f t="shared" si="4027"/>
        <v>0</v>
      </c>
      <c r="C13430" s="223"/>
      <c r="D13430" s="224" t="str">
        <f t="shared" si="4028"/>
        <v/>
      </c>
      <c r="E13430" s="225"/>
      <c r="F13430" s="228">
        <f t="shared" si="4029"/>
        <v>0</v>
      </c>
      <c r="G13430" s="286">
        <f t="shared" ref="G13430:G13435" si="4030">ROUND(E13430*F13430,2)</f>
        <v>0</v>
      </c>
    </row>
    <row r="13431" spans="1:7" ht="24" customHeight="1" x14ac:dyDescent="0.2">
      <c r="A13431" s="224" t="str">
        <f t="shared" si="4026"/>
        <v/>
      </c>
      <c r="B13431" s="222">
        <f t="shared" si="4027"/>
        <v>0</v>
      </c>
      <c r="C13431" s="223"/>
      <c r="D13431" s="224" t="str">
        <f t="shared" si="4028"/>
        <v/>
      </c>
      <c r="E13431" s="225"/>
      <c r="F13431" s="228">
        <f t="shared" si="4029"/>
        <v>0</v>
      </c>
      <c r="G13431" s="286">
        <f t="shared" si="4030"/>
        <v>0</v>
      </c>
    </row>
    <row r="13432" spans="1:7" ht="24" customHeight="1" x14ac:dyDescent="0.2">
      <c r="A13432" s="224" t="str">
        <f t="shared" si="4026"/>
        <v/>
      </c>
      <c r="B13432" s="222">
        <f t="shared" si="4027"/>
        <v>0</v>
      </c>
      <c r="C13432" s="223"/>
      <c r="D13432" s="224" t="str">
        <f t="shared" si="4028"/>
        <v/>
      </c>
      <c r="E13432" s="225"/>
      <c r="F13432" s="226">
        <f t="shared" si="4029"/>
        <v>0</v>
      </c>
      <c r="G13432" s="286">
        <f t="shared" si="4030"/>
        <v>0</v>
      </c>
    </row>
    <row r="13433" spans="1:7" ht="24" customHeight="1" x14ac:dyDescent="0.2">
      <c r="A13433" s="224" t="str">
        <f t="shared" si="4026"/>
        <v/>
      </c>
      <c r="B13433" s="222">
        <f t="shared" si="4027"/>
        <v>0</v>
      </c>
      <c r="C13433" s="223"/>
      <c r="D13433" s="224" t="str">
        <f t="shared" si="4028"/>
        <v/>
      </c>
      <c r="E13433" s="225"/>
      <c r="F13433" s="226">
        <f t="shared" si="4029"/>
        <v>0</v>
      </c>
      <c r="G13433" s="286">
        <f t="shared" si="4030"/>
        <v>0</v>
      </c>
    </row>
    <row r="13434" spans="1:7" ht="24" customHeight="1" x14ac:dyDescent="0.2">
      <c r="A13434" s="224" t="str">
        <f t="shared" si="4026"/>
        <v/>
      </c>
      <c r="B13434" s="222">
        <f t="shared" si="4027"/>
        <v>0</v>
      </c>
      <c r="C13434" s="223"/>
      <c r="D13434" s="224" t="str">
        <f t="shared" si="4028"/>
        <v/>
      </c>
      <c r="E13434" s="225"/>
      <c r="F13434" s="226">
        <f t="shared" si="4029"/>
        <v>0</v>
      </c>
      <c r="G13434" s="286">
        <f t="shared" si="4030"/>
        <v>0</v>
      </c>
    </row>
    <row r="13435" spans="1:7" ht="24" customHeight="1" x14ac:dyDescent="0.2">
      <c r="A13435" s="224" t="str">
        <f t="shared" si="4026"/>
        <v/>
      </c>
      <c r="B13435" s="222">
        <f t="shared" si="4027"/>
        <v>0</v>
      </c>
      <c r="C13435" s="223"/>
      <c r="D13435" s="224" t="str">
        <f t="shared" si="4028"/>
        <v/>
      </c>
      <c r="E13435" s="225"/>
      <c r="F13435" s="226">
        <f t="shared" si="4029"/>
        <v>0</v>
      </c>
      <c r="G13435" s="286">
        <f t="shared" si="4030"/>
        <v>0</v>
      </c>
    </row>
    <row r="13436" spans="1:7" ht="24" customHeight="1" x14ac:dyDescent="0.2">
      <c r="A13436" s="287"/>
      <c r="D13436" s="97"/>
      <c r="E13436" s="98"/>
      <c r="F13436" s="273" t="s">
        <v>32</v>
      </c>
      <c r="G13436" s="288">
        <f>SUBTOTAL(9,G13428:G13435)</f>
        <v>0</v>
      </c>
    </row>
    <row r="13437" spans="1:7" ht="24" customHeight="1" x14ac:dyDescent="0.2">
      <c r="A13437" s="287"/>
      <c r="C13437" s="107" t="s">
        <v>606</v>
      </c>
      <c r="D13437" s="97"/>
      <c r="E13437" s="98"/>
      <c r="G13437" s="289"/>
    </row>
    <row r="13438" spans="1:7" ht="24" customHeight="1" x14ac:dyDescent="0.2">
      <c r="A13438" s="224" t="str">
        <f t="shared" ref="A13438:A13446" si="4031">IFERROR(VLOOKUP(C13438,Tabla_Insumos,4,FALSE),"")</f>
        <v/>
      </c>
      <c r="B13438" s="222" t="str">
        <f t="shared" ref="B13438:B13446" si="4032">IFERROR(VLOOKUP(C13438,Tabla_Insumos,5,FALSE),"")</f>
        <v/>
      </c>
      <c r="C13438" s="223"/>
      <c r="D13438" s="224" t="str">
        <f t="shared" ref="D13438:D13446" si="4033">IFERROR(VLOOKUP(C13438,Tabla_Insumos,2,FALSE),"")</f>
        <v/>
      </c>
      <c r="E13438" s="225"/>
      <c r="F13438" s="226">
        <f t="shared" ref="F13438:F13446" si="4034">IFERROR(VLOOKUP(C13438,Tabla_Insumos,3,FALSE),0)</f>
        <v>0</v>
      </c>
      <c r="G13438" s="286">
        <f t="shared" ref="G13438:G13446" si="4035">ROUND(E13438*F13438,2)</f>
        <v>0</v>
      </c>
    </row>
    <row r="13439" spans="1:7" ht="24" customHeight="1" x14ac:dyDescent="0.2">
      <c r="A13439" s="224" t="str">
        <f t="shared" si="4031"/>
        <v/>
      </c>
      <c r="B13439" s="222" t="str">
        <f t="shared" si="4032"/>
        <v/>
      </c>
      <c r="C13439" s="223"/>
      <c r="D13439" s="224" t="str">
        <f t="shared" si="4033"/>
        <v/>
      </c>
      <c r="E13439" s="225"/>
      <c r="F13439" s="226">
        <f t="shared" si="4034"/>
        <v>0</v>
      </c>
      <c r="G13439" s="286">
        <f t="shared" si="4035"/>
        <v>0</v>
      </c>
    </row>
    <row r="13440" spans="1:7" ht="24" customHeight="1" x14ac:dyDescent="0.2">
      <c r="A13440" s="224" t="str">
        <f t="shared" si="4031"/>
        <v/>
      </c>
      <c r="B13440" s="222" t="str">
        <f t="shared" si="4032"/>
        <v/>
      </c>
      <c r="C13440" s="223"/>
      <c r="D13440" s="224" t="str">
        <f t="shared" si="4033"/>
        <v/>
      </c>
      <c r="E13440" s="225"/>
      <c r="F13440" s="226">
        <f t="shared" si="4034"/>
        <v>0</v>
      </c>
      <c r="G13440" s="286">
        <f t="shared" si="4035"/>
        <v>0</v>
      </c>
    </row>
    <row r="13441" spans="1:7" ht="24" customHeight="1" x14ac:dyDescent="0.2">
      <c r="A13441" s="224" t="str">
        <f t="shared" si="4031"/>
        <v/>
      </c>
      <c r="B13441" s="222" t="str">
        <f t="shared" si="4032"/>
        <v/>
      </c>
      <c r="C13441" s="223"/>
      <c r="D13441" s="224" t="str">
        <f t="shared" si="4033"/>
        <v/>
      </c>
      <c r="E13441" s="225"/>
      <c r="F13441" s="226">
        <f t="shared" si="4034"/>
        <v>0</v>
      </c>
      <c r="G13441" s="286">
        <f t="shared" si="4035"/>
        <v>0</v>
      </c>
    </row>
    <row r="13442" spans="1:7" ht="24" customHeight="1" x14ac:dyDescent="0.2">
      <c r="A13442" s="224" t="str">
        <f t="shared" si="4031"/>
        <v/>
      </c>
      <c r="B13442" s="222" t="str">
        <f t="shared" si="4032"/>
        <v/>
      </c>
      <c r="C13442" s="223"/>
      <c r="D13442" s="224" t="str">
        <f t="shared" si="4033"/>
        <v/>
      </c>
      <c r="E13442" s="225"/>
      <c r="F13442" s="226">
        <f t="shared" si="4034"/>
        <v>0</v>
      </c>
      <c r="G13442" s="286">
        <f t="shared" si="4035"/>
        <v>0</v>
      </c>
    </row>
    <row r="13443" spans="1:7" ht="24" customHeight="1" x14ac:dyDescent="0.2">
      <c r="A13443" s="224" t="str">
        <f t="shared" si="4031"/>
        <v/>
      </c>
      <c r="B13443" s="222" t="str">
        <f t="shared" si="4032"/>
        <v/>
      </c>
      <c r="C13443" s="223"/>
      <c r="D13443" s="224" t="str">
        <f t="shared" si="4033"/>
        <v/>
      </c>
      <c r="E13443" s="225"/>
      <c r="F13443" s="226">
        <f t="shared" si="4034"/>
        <v>0</v>
      </c>
      <c r="G13443" s="286">
        <f t="shared" si="4035"/>
        <v>0</v>
      </c>
    </row>
    <row r="13444" spans="1:7" ht="24" customHeight="1" x14ac:dyDescent="0.2">
      <c r="A13444" s="224" t="str">
        <f t="shared" si="4031"/>
        <v/>
      </c>
      <c r="B13444" s="222" t="str">
        <f t="shared" si="4032"/>
        <v/>
      </c>
      <c r="C13444" s="223"/>
      <c r="D13444" s="224" t="str">
        <f t="shared" si="4033"/>
        <v/>
      </c>
      <c r="E13444" s="225"/>
      <c r="F13444" s="226">
        <f t="shared" si="4034"/>
        <v>0</v>
      </c>
      <c r="G13444" s="286">
        <f t="shared" si="4035"/>
        <v>0</v>
      </c>
    </row>
    <row r="13445" spans="1:7" ht="24" customHeight="1" x14ac:dyDescent="0.2">
      <c r="A13445" s="224" t="str">
        <f t="shared" si="4031"/>
        <v/>
      </c>
      <c r="B13445" s="222" t="str">
        <f t="shared" si="4032"/>
        <v/>
      </c>
      <c r="C13445" s="223"/>
      <c r="D13445" s="224" t="str">
        <f t="shared" si="4033"/>
        <v/>
      </c>
      <c r="E13445" s="225"/>
      <c r="F13445" s="226">
        <f t="shared" si="4034"/>
        <v>0</v>
      </c>
      <c r="G13445" s="286">
        <f t="shared" si="4035"/>
        <v>0</v>
      </c>
    </row>
    <row r="13446" spans="1:7" ht="24" customHeight="1" x14ac:dyDescent="0.2">
      <c r="A13446" s="224" t="str">
        <f t="shared" si="4031"/>
        <v/>
      </c>
      <c r="B13446" s="222" t="str">
        <f t="shared" si="4032"/>
        <v/>
      </c>
      <c r="C13446" s="223"/>
      <c r="D13446" s="224" t="str">
        <f t="shared" si="4033"/>
        <v/>
      </c>
      <c r="E13446" s="225"/>
      <c r="F13446" s="226">
        <f t="shared" si="4034"/>
        <v>0</v>
      </c>
      <c r="G13446" s="286">
        <f t="shared" si="4035"/>
        <v>0</v>
      </c>
    </row>
    <row r="13447" spans="1:7" ht="24" customHeight="1" x14ac:dyDescent="0.2">
      <c r="A13447" s="290"/>
      <c r="B13447" s="97"/>
      <c r="D13447" s="97"/>
      <c r="E13447" s="98"/>
      <c r="F13447" s="273" t="s">
        <v>33</v>
      </c>
      <c r="G13447" s="288">
        <f>SUBTOTAL(9,G13438:G13446)</f>
        <v>0</v>
      </c>
    </row>
    <row r="13448" spans="1:7" ht="24" customHeight="1" x14ac:dyDescent="0.2">
      <c r="A13448" s="291"/>
      <c r="B13448" s="97"/>
      <c r="D13448" s="97"/>
      <c r="E13448" s="98"/>
      <c r="G13448" s="289"/>
    </row>
    <row r="13449" spans="1:7" ht="24" customHeight="1" x14ac:dyDescent="0.2">
      <c r="A13449" s="292" t="str">
        <f>B13407</f>
        <v/>
      </c>
      <c r="B13449" s="293" t="str">
        <f>C13407</f>
        <v/>
      </c>
      <c r="C13449" s="104"/>
      <c r="D13449" s="104" t="s">
        <v>34</v>
      </c>
      <c r="E13449" s="105"/>
      <c r="F13449" s="295" t="s">
        <v>35</v>
      </c>
      <c r="G13449" s="294">
        <f>SUBTOTAL(9,G13412:G13448)</f>
        <v>0</v>
      </c>
    </row>
    <row r="13451" spans="1:7" ht="24" customHeight="1" x14ac:dyDescent="0.2">
      <c r="A13451" s="274" t="s">
        <v>37</v>
      </c>
      <c r="B13451" s="275"/>
      <c r="C13451" s="275"/>
      <c r="D13451" s="275"/>
      <c r="E13451" s="275"/>
      <c r="F13451" s="275"/>
      <c r="G13451" s="276"/>
    </row>
    <row r="13452" spans="1:7" ht="24" customHeight="1" x14ac:dyDescent="0.2">
      <c r="A13452" s="277" t="s">
        <v>602</v>
      </c>
      <c r="B13452" s="93" t="str">
        <f>Comitente</f>
        <v>DIRECCION PROVINCIAL DE ESPACIOS VERDES</v>
      </c>
      <c r="C13452" s="89"/>
      <c r="D13452" s="94"/>
      <c r="E13452" s="94"/>
      <c r="F13452" s="95"/>
      <c r="G13452" s="278"/>
    </row>
    <row r="13453" spans="1:7" ht="24" customHeight="1" x14ac:dyDescent="0.2">
      <c r="A13453" s="277" t="s">
        <v>603</v>
      </c>
      <c r="B13453" s="93">
        <f>Contratista</f>
        <v>0</v>
      </c>
      <c r="C13453" s="90"/>
      <c r="D13453" s="90"/>
      <c r="E13453" s="90"/>
      <c r="F13453" s="96"/>
      <c r="G13453" s="279"/>
    </row>
    <row r="13454" spans="1:7" ht="24" customHeight="1" x14ac:dyDescent="0.2">
      <c r="A13454" s="277" t="s">
        <v>24</v>
      </c>
      <c r="B13454" s="93" t="str">
        <f>Obra</f>
        <v>EXTRACCION DE MANGRULLO EXISTENTE, PROVISION DE NUEVO MANGRULLO Y REFUNCIONALIZACION DE JUEGOS DE NIÑOS EN PARQUE DE MAYO</v>
      </c>
      <c r="C13454" s="90"/>
      <c r="D13454" s="90"/>
      <c r="E13454" s="90"/>
      <c r="F13454" s="96" t="s">
        <v>38</v>
      </c>
      <c r="G13454" s="280">
        <f>Fecha_Base</f>
        <v>44865</v>
      </c>
    </row>
    <row r="13455" spans="1:7" ht="24" customHeight="1" x14ac:dyDescent="0.2">
      <c r="A13455" s="281" t="s">
        <v>601</v>
      </c>
      <c r="B13455" s="91" t="str">
        <f>Ubicación</f>
        <v>CAPITAL</v>
      </c>
      <c r="C13455" s="91"/>
      <c r="D13455" s="97"/>
      <c r="E13455" s="98"/>
      <c r="G13455" s="282"/>
    </row>
    <row r="13456" spans="1:7" ht="24" customHeight="1" x14ac:dyDescent="0.2">
      <c r="A13456" s="281" t="s">
        <v>39</v>
      </c>
      <c r="B13456" s="100" t="str">
        <f>IFERROR(VALUE(LEFT(B13457,FIND(".",B13457)-1)),"")</f>
        <v/>
      </c>
      <c r="C13456" s="92" t="str">
        <f>IFERROR(VLOOKUP(B13456,Tabla_CyP,2,FALSE),"")</f>
        <v/>
      </c>
      <c r="E13456" s="98"/>
      <c r="G13456" s="282"/>
    </row>
    <row r="13457" spans="1:7" ht="24" customHeight="1" x14ac:dyDescent="0.2">
      <c r="A13457" s="281" t="s">
        <v>25</v>
      </c>
      <c r="B13457" s="101" t="str">
        <f>IFERROR(VLOOKUP(COUNTIF($A$1:A13457,"ANALISIS DE PRECIOS"),Tabla_NumeroItem,2,FALSE),"")</f>
        <v/>
      </c>
      <c r="C13457" s="92" t="str">
        <f>IFERROR(VLOOKUP(B13457,Tabla_CyP,2,FALSE),"")</f>
        <v/>
      </c>
      <c r="D13457" s="97"/>
      <c r="E13457" s="98"/>
      <c r="F13457" s="96" t="s">
        <v>26</v>
      </c>
      <c r="G13457" s="283" t="str">
        <f>IFERROR(VLOOKUP(B13457,Tabla_CyP,4,FALSE),"")</f>
        <v/>
      </c>
    </row>
    <row r="13458" spans="1:7" ht="24" customHeight="1" x14ac:dyDescent="0.2">
      <c r="A13458" s="281"/>
      <c r="B13458" s="91"/>
      <c r="D13458" s="97"/>
      <c r="E13458" s="98"/>
      <c r="G13458" s="282"/>
    </row>
    <row r="13459" spans="1:7" ht="24" customHeight="1" x14ac:dyDescent="0.2">
      <c r="A13459" s="334" t="s">
        <v>507</v>
      </c>
      <c r="B13459" s="335"/>
      <c r="C13459" s="336" t="s">
        <v>0</v>
      </c>
      <c r="D13459" s="336" t="s">
        <v>27</v>
      </c>
      <c r="E13459" s="338" t="s">
        <v>28</v>
      </c>
      <c r="F13459" s="340" t="s">
        <v>29</v>
      </c>
      <c r="G13459" s="340" t="s">
        <v>30</v>
      </c>
    </row>
    <row r="13460" spans="1:7" ht="24" customHeight="1" x14ac:dyDescent="0.2">
      <c r="A13460" s="102" t="s">
        <v>508</v>
      </c>
      <c r="B13460" s="102" t="s">
        <v>509</v>
      </c>
      <c r="C13460" s="337"/>
      <c r="D13460" s="337"/>
      <c r="E13460" s="339"/>
      <c r="F13460" s="341"/>
      <c r="G13460" s="341"/>
    </row>
    <row r="13461" spans="1:7" ht="24" customHeight="1" x14ac:dyDescent="0.2">
      <c r="A13461" s="284"/>
      <c r="B13461" s="103"/>
      <c r="C13461" s="143" t="s">
        <v>604</v>
      </c>
      <c r="D13461" s="104"/>
      <c r="E13461" s="105"/>
      <c r="F13461" s="106"/>
      <c r="G13461" s="285"/>
    </row>
    <row r="13462" spans="1:7" ht="24" customHeight="1" x14ac:dyDescent="0.2">
      <c r="A13462" s="224" t="str">
        <f t="shared" ref="A13462:A13475" si="4036">IFERROR(VLOOKUP(C13462,Tabla_Insumos,4,FALSE),"")</f>
        <v/>
      </c>
      <c r="B13462" s="222" t="str">
        <f>IFERROR(VLOOKUP(C13462,Tabla_Insumos,5,FALSE),"")</f>
        <v/>
      </c>
      <c r="C13462" s="223"/>
      <c r="D13462" s="224" t="str">
        <f t="shared" ref="D13462:D13475" si="4037">IFERROR(VLOOKUP(C13462,Tabla_Insumos,2,FALSE),"")</f>
        <v/>
      </c>
      <c r="E13462" s="225"/>
      <c r="F13462" s="226">
        <f t="shared" ref="F13462:F13475" si="4038">IFERROR(VLOOKUP(C13462,Tabla_Insumos,3,FALSE),0)</f>
        <v>0</v>
      </c>
      <c r="G13462" s="286">
        <f>ROUND(E13462*F13462,2)</f>
        <v>0</v>
      </c>
    </row>
    <row r="13463" spans="1:7" ht="24" customHeight="1" x14ac:dyDescent="0.2">
      <c r="A13463" s="224" t="str">
        <f t="shared" si="4036"/>
        <v/>
      </c>
      <c r="B13463" s="222" t="str">
        <f t="shared" ref="B13463:B13475" si="4039">IFERROR(VLOOKUP(C13463,Tabla_Insumos,5,FALSE),"")</f>
        <v/>
      </c>
      <c r="C13463" s="223"/>
      <c r="D13463" s="224" t="str">
        <f t="shared" si="4037"/>
        <v/>
      </c>
      <c r="E13463" s="225"/>
      <c r="F13463" s="226">
        <f t="shared" si="4038"/>
        <v>0</v>
      </c>
      <c r="G13463" s="286">
        <f t="shared" ref="G13463:G13475" si="4040">ROUND(E13463*F13463,2)</f>
        <v>0</v>
      </c>
    </row>
    <row r="13464" spans="1:7" ht="24" customHeight="1" x14ac:dyDescent="0.2">
      <c r="A13464" s="224" t="str">
        <f t="shared" si="4036"/>
        <v/>
      </c>
      <c r="B13464" s="222" t="str">
        <f t="shared" si="4039"/>
        <v/>
      </c>
      <c r="C13464" s="223"/>
      <c r="D13464" s="224" t="str">
        <f t="shared" si="4037"/>
        <v/>
      </c>
      <c r="E13464" s="225"/>
      <c r="F13464" s="226">
        <f t="shared" si="4038"/>
        <v>0</v>
      </c>
      <c r="G13464" s="286">
        <f t="shared" si="4040"/>
        <v>0</v>
      </c>
    </row>
    <row r="13465" spans="1:7" ht="24" customHeight="1" x14ac:dyDescent="0.2">
      <c r="A13465" s="224" t="str">
        <f t="shared" si="4036"/>
        <v/>
      </c>
      <c r="B13465" s="222" t="str">
        <f t="shared" si="4039"/>
        <v/>
      </c>
      <c r="C13465" s="223"/>
      <c r="D13465" s="224" t="str">
        <f t="shared" si="4037"/>
        <v/>
      </c>
      <c r="E13465" s="225"/>
      <c r="F13465" s="226">
        <f t="shared" si="4038"/>
        <v>0</v>
      </c>
      <c r="G13465" s="286">
        <f t="shared" si="4040"/>
        <v>0</v>
      </c>
    </row>
    <row r="13466" spans="1:7" ht="24" customHeight="1" x14ac:dyDescent="0.2">
      <c r="A13466" s="224" t="str">
        <f t="shared" si="4036"/>
        <v/>
      </c>
      <c r="B13466" s="222" t="str">
        <f t="shared" si="4039"/>
        <v/>
      </c>
      <c r="C13466" s="223"/>
      <c r="D13466" s="224" t="str">
        <f t="shared" si="4037"/>
        <v/>
      </c>
      <c r="E13466" s="225"/>
      <c r="F13466" s="226">
        <f t="shared" si="4038"/>
        <v>0</v>
      </c>
      <c r="G13466" s="286">
        <f t="shared" si="4040"/>
        <v>0</v>
      </c>
    </row>
    <row r="13467" spans="1:7" ht="24" customHeight="1" x14ac:dyDescent="0.2">
      <c r="A13467" s="224" t="str">
        <f t="shared" si="4036"/>
        <v/>
      </c>
      <c r="B13467" s="222" t="str">
        <f t="shared" si="4039"/>
        <v/>
      </c>
      <c r="C13467" s="223"/>
      <c r="D13467" s="224" t="str">
        <f t="shared" si="4037"/>
        <v/>
      </c>
      <c r="E13467" s="225"/>
      <c r="F13467" s="226">
        <f t="shared" si="4038"/>
        <v>0</v>
      </c>
      <c r="G13467" s="286">
        <f t="shared" si="4040"/>
        <v>0</v>
      </c>
    </row>
    <row r="13468" spans="1:7" ht="24" customHeight="1" x14ac:dyDescent="0.2">
      <c r="A13468" s="224" t="str">
        <f t="shared" si="4036"/>
        <v/>
      </c>
      <c r="B13468" s="222" t="str">
        <f t="shared" si="4039"/>
        <v/>
      </c>
      <c r="C13468" s="223"/>
      <c r="D13468" s="224" t="str">
        <f t="shared" si="4037"/>
        <v/>
      </c>
      <c r="E13468" s="225"/>
      <c r="F13468" s="226">
        <f t="shared" si="4038"/>
        <v>0</v>
      </c>
      <c r="G13468" s="286">
        <f t="shared" si="4040"/>
        <v>0</v>
      </c>
    </row>
    <row r="13469" spans="1:7" ht="24" customHeight="1" x14ac:dyDescent="0.2">
      <c r="A13469" s="224" t="str">
        <f t="shared" si="4036"/>
        <v/>
      </c>
      <c r="B13469" s="222" t="str">
        <f t="shared" si="4039"/>
        <v/>
      </c>
      <c r="C13469" s="223"/>
      <c r="D13469" s="224" t="str">
        <f t="shared" si="4037"/>
        <v/>
      </c>
      <c r="E13469" s="225"/>
      <c r="F13469" s="226">
        <f t="shared" si="4038"/>
        <v>0</v>
      </c>
      <c r="G13469" s="286">
        <f t="shared" si="4040"/>
        <v>0</v>
      </c>
    </row>
    <row r="13470" spans="1:7" ht="24" customHeight="1" x14ac:dyDescent="0.2">
      <c r="A13470" s="224" t="str">
        <f t="shared" si="4036"/>
        <v/>
      </c>
      <c r="B13470" s="222" t="str">
        <f t="shared" si="4039"/>
        <v/>
      </c>
      <c r="C13470" s="223"/>
      <c r="D13470" s="224" t="str">
        <f t="shared" si="4037"/>
        <v/>
      </c>
      <c r="E13470" s="225"/>
      <c r="F13470" s="226">
        <f t="shared" si="4038"/>
        <v>0</v>
      </c>
      <c r="G13470" s="286">
        <f t="shared" si="4040"/>
        <v>0</v>
      </c>
    </row>
    <row r="13471" spans="1:7" ht="24" customHeight="1" x14ac:dyDescent="0.2">
      <c r="A13471" s="224" t="str">
        <f t="shared" si="4036"/>
        <v/>
      </c>
      <c r="B13471" s="222" t="str">
        <f t="shared" si="4039"/>
        <v/>
      </c>
      <c r="C13471" s="223"/>
      <c r="D13471" s="224" t="str">
        <f t="shared" si="4037"/>
        <v/>
      </c>
      <c r="E13471" s="225"/>
      <c r="F13471" s="226">
        <f t="shared" si="4038"/>
        <v>0</v>
      </c>
      <c r="G13471" s="286">
        <f t="shared" si="4040"/>
        <v>0</v>
      </c>
    </row>
    <row r="13472" spans="1:7" ht="24" customHeight="1" x14ac:dyDescent="0.2">
      <c r="A13472" s="224" t="str">
        <f t="shared" si="4036"/>
        <v/>
      </c>
      <c r="B13472" s="222" t="str">
        <f t="shared" si="4039"/>
        <v/>
      </c>
      <c r="C13472" s="223"/>
      <c r="D13472" s="224" t="str">
        <f t="shared" si="4037"/>
        <v/>
      </c>
      <c r="E13472" s="225"/>
      <c r="F13472" s="226">
        <f t="shared" si="4038"/>
        <v>0</v>
      </c>
      <c r="G13472" s="286">
        <f t="shared" si="4040"/>
        <v>0</v>
      </c>
    </row>
    <row r="13473" spans="1:7" ht="24" customHeight="1" x14ac:dyDescent="0.2">
      <c r="A13473" s="224" t="str">
        <f t="shared" si="4036"/>
        <v/>
      </c>
      <c r="B13473" s="222" t="str">
        <f t="shared" si="4039"/>
        <v/>
      </c>
      <c r="C13473" s="223"/>
      <c r="D13473" s="224" t="str">
        <f t="shared" si="4037"/>
        <v/>
      </c>
      <c r="E13473" s="225"/>
      <c r="F13473" s="226">
        <f t="shared" si="4038"/>
        <v>0</v>
      </c>
      <c r="G13473" s="286">
        <f t="shared" si="4040"/>
        <v>0</v>
      </c>
    </row>
    <row r="13474" spans="1:7" ht="24" customHeight="1" x14ac:dyDescent="0.2">
      <c r="A13474" s="224" t="str">
        <f t="shared" si="4036"/>
        <v/>
      </c>
      <c r="B13474" s="222" t="str">
        <f t="shared" si="4039"/>
        <v/>
      </c>
      <c r="C13474" s="223"/>
      <c r="D13474" s="224" t="str">
        <f t="shared" si="4037"/>
        <v/>
      </c>
      <c r="E13474" s="225"/>
      <c r="F13474" s="226">
        <f t="shared" si="4038"/>
        <v>0</v>
      </c>
      <c r="G13474" s="286">
        <f t="shared" si="4040"/>
        <v>0</v>
      </c>
    </row>
    <row r="13475" spans="1:7" ht="24" customHeight="1" x14ac:dyDescent="0.2">
      <c r="A13475" s="224" t="str">
        <f t="shared" si="4036"/>
        <v/>
      </c>
      <c r="B13475" s="222" t="str">
        <f t="shared" si="4039"/>
        <v/>
      </c>
      <c r="C13475" s="223"/>
      <c r="D13475" s="224" t="str">
        <f t="shared" si="4037"/>
        <v/>
      </c>
      <c r="E13475" s="225"/>
      <c r="F13475" s="227">
        <f t="shared" si="4038"/>
        <v>0</v>
      </c>
      <c r="G13475" s="286">
        <f t="shared" si="4040"/>
        <v>0</v>
      </c>
    </row>
    <row r="13476" spans="1:7" ht="24" customHeight="1" x14ac:dyDescent="0.2">
      <c r="A13476" s="287"/>
      <c r="D13476" s="97"/>
      <c r="E13476" s="98"/>
      <c r="F13476" s="273" t="s">
        <v>31</v>
      </c>
      <c r="G13476" s="288">
        <f>SUBTOTAL(9,G13462:G13475)</f>
        <v>0</v>
      </c>
    </row>
    <row r="13477" spans="1:7" ht="24" customHeight="1" x14ac:dyDescent="0.2">
      <c r="A13477" s="287"/>
      <c r="C13477" s="107" t="s">
        <v>605</v>
      </c>
      <c r="D13477" s="97"/>
      <c r="E13477" s="98"/>
      <c r="G13477" s="289"/>
    </row>
    <row r="13478" spans="1:7" ht="24" customHeight="1" x14ac:dyDescent="0.2">
      <c r="A13478" s="224" t="str">
        <f t="shared" ref="A13478:A13485" si="4041">IFERROR(VLOOKUP(C13478,Tabla_Insumos,4,FALSE),"")</f>
        <v/>
      </c>
      <c r="B13478" s="222">
        <f t="shared" ref="B13478:B13485" si="4042">IFERROR(VLOOKUP(A13478,Tabla_Indices,5,FALSE),"")</f>
        <v>0</v>
      </c>
      <c r="C13478" s="223"/>
      <c r="D13478" s="224" t="str">
        <f t="shared" ref="D13478:D13485" si="4043">IFERROR(VLOOKUP(C13478,Tabla_Insumos,2,FALSE),"")</f>
        <v/>
      </c>
      <c r="E13478" s="225"/>
      <c r="F13478" s="228">
        <f t="shared" ref="F13478:F13485" si="4044">IFERROR(VLOOKUP(C13478,Tabla_Insumos,3,FALSE),0)</f>
        <v>0</v>
      </c>
      <c r="G13478" s="286">
        <f>ROUND(E13478*F13478,2)</f>
        <v>0</v>
      </c>
    </row>
    <row r="13479" spans="1:7" ht="24" customHeight="1" x14ac:dyDescent="0.2">
      <c r="A13479" s="224" t="str">
        <f t="shared" si="4041"/>
        <v/>
      </c>
      <c r="B13479" s="222">
        <f t="shared" si="4042"/>
        <v>0</v>
      </c>
      <c r="C13479" s="223"/>
      <c r="D13479" s="224" t="str">
        <f t="shared" si="4043"/>
        <v/>
      </c>
      <c r="E13479" s="225"/>
      <c r="F13479" s="228">
        <f t="shared" si="4044"/>
        <v>0</v>
      </c>
      <c r="G13479" s="286">
        <f>ROUND(E13479*F13479,2)</f>
        <v>0</v>
      </c>
    </row>
    <row r="13480" spans="1:7" ht="24" customHeight="1" x14ac:dyDescent="0.2">
      <c r="A13480" s="224" t="str">
        <f t="shared" si="4041"/>
        <v/>
      </c>
      <c r="B13480" s="222">
        <f t="shared" si="4042"/>
        <v>0</v>
      </c>
      <c r="C13480" s="223"/>
      <c r="D13480" s="224" t="str">
        <f t="shared" si="4043"/>
        <v/>
      </c>
      <c r="E13480" s="225"/>
      <c r="F13480" s="228">
        <f t="shared" si="4044"/>
        <v>0</v>
      </c>
      <c r="G13480" s="286">
        <f t="shared" ref="G13480:G13485" si="4045">ROUND(E13480*F13480,2)</f>
        <v>0</v>
      </c>
    </row>
    <row r="13481" spans="1:7" ht="24" customHeight="1" x14ac:dyDescent="0.2">
      <c r="A13481" s="224" t="str">
        <f t="shared" si="4041"/>
        <v/>
      </c>
      <c r="B13481" s="222">
        <f t="shared" si="4042"/>
        <v>0</v>
      </c>
      <c r="C13481" s="223"/>
      <c r="D13481" s="224" t="str">
        <f t="shared" si="4043"/>
        <v/>
      </c>
      <c r="E13481" s="225"/>
      <c r="F13481" s="228">
        <f t="shared" si="4044"/>
        <v>0</v>
      </c>
      <c r="G13481" s="286">
        <f t="shared" si="4045"/>
        <v>0</v>
      </c>
    </row>
    <row r="13482" spans="1:7" ht="24" customHeight="1" x14ac:dyDescent="0.2">
      <c r="A13482" s="224" t="str">
        <f t="shared" si="4041"/>
        <v/>
      </c>
      <c r="B13482" s="222">
        <f t="shared" si="4042"/>
        <v>0</v>
      </c>
      <c r="C13482" s="223"/>
      <c r="D13482" s="224" t="str">
        <f t="shared" si="4043"/>
        <v/>
      </c>
      <c r="E13482" s="225"/>
      <c r="F13482" s="226">
        <f t="shared" si="4044"/>
        <v>0</v>
      </c>
      <c r="G13482" s="286">
        <f t="shared" si="4045"/>
        <v>0</v>
      </c>
    </row>
    <row r="13483" spans="1:7" ht="24" customHeight="1" x14ac:dyDescent="0.2">
      <c r="A13483" s="224" t="str">
        <f t="shared" si="4041"/>
        <v/>
      </c>
      <c r="B13483" s="222">
        <f t="shared" si="4042"/>
        <v>0</v>
      </c>
      <c r="C13483" s="223"/>
      <c r="D13483" s="224" t="str">
        <f t="shared" si="4043"/>
        <v/>
      </c>
      <c r="E13483" s="225"/>
      <c r="F13483" s="226">
        <f t="shared" si="4044"/>
        <v>0</v>
      </c>
      <c r="G13483" s="286">
        <f t="shared" si="4045"/>
        <v>0</v>
      </c>
    </row>
    <row r="13484" spans="1:7" ht="24" customHeight="1" x14ac:dyDescent="0.2">
      <c r="A13484" s="224" t="str">
        <f t="shared" si="4041"/>
        <v/>
      </c>
      <c r="B13484" s="222">
        <f t="shared" si="4042"/>
        <v>0</v>
      </c>
      <c r="C13484" s="223"/>
      <c r="D13484" s="224" t="str">
        <f t="shared" si="4043"/>
        <v/>
      </c>
      <c r="E13484" s="225"/>
      <c r="F13484" s="226">
        <f t="shared" si="4044"/>
        <v>0</v>
      </c>
      <c r="G13484" s="286">
        <f t="shared" si="4045"/>
        <v>0</v>
      </c>
    </row>
    <row r="13485" spans="1:7" ht="24" customHeight="1" x14ac:dyDescent="0.2">
      <c r="A13485" s="224" t="str">
        <f t="shared" si="4041"/>
        <v/>
      </c>
      <c r="B13485" s="222">
        <f t="shared" si="4042"/>
        <v>0</v>
      </c>
      <c r="C13485" s="223"/>
      <c r="D13485" s="224" t="str">
        <f t="shared" si="4043"/>
        <v/>
      </c>
      <c r="E13485" s="225"/>
      <c r="F13485" s="226">
        <f t="shared" si="4044"/>
        <v>0</v>
      </c>
      <c r="G13485" s="286">
        <f t="shared" si="4045"/>
        <v>0</v>
      </c>
    </row>
    <row r="13486" spans="1:7" ht="24" customHeight="1" x14ac:dyDescent="0.2">
      <c r="A13486" s="287"/>
      <c r="D13486" s="97"/>
      <c r="E13486" s="98"/>
      <c r="F13486" s="273" t="s">
        <v>32</v>
      </c>
      <c r="G13486" s="288">
        <f>SUBTOTAL(9,G13478:G13485)</f>
        <v>0</v>
      </c>
    </row>
    <row r="13487" spans="1:7" ht="24" customHeight="1" x14ac:dyDescent="0.2">
      <c r="A13487" s="287"/>
      <c r="C13487" s="107" t="s">
        <v>606</v>
      </c>
      <c r="D13487" s="97"/>
      <c r="E13487" s="98"/>
      <c r="G13487" s="289"/>
    </row>
    <row r="13488" spans="1:7" ht="24" customHeight="1" x14ac:dyDescent="0.2">
      <c r="A13488" s="224" t="str">
        <f t="shared" ref="A13488:A13496" si="4046">IFERROR(VLOOKUP(C13488,Tabla_Insumos,4,FALSE),"")</f>
        <v/>
      </c>
      <c r="B13488" s="222" t="str">
        <f t="shared" ref="B13488:B13496" si="4047">IFERROR(VLOOKUP(C13488,Tabla_Insumos,5,FALSE),"")</f>
        <v/>
      </c>
      <c r="C13488" s="223"/>
      <c r="D13488" s="224" t="str">
        <f t="shared" ref="D13488:D13496" si="4048">IFERROR(VLOOKUP(C13488,Tabla_Insumos,2,FALSE),"")</f>
        <v/>
      </c>
      <c r="E13488" s="225"/>
      <c r="F13488" s="226">
        <f t="shared" ref="F13488:F13496" si="4049">IFERROR(VLOOKUP(C13488,Tabla_Insumos,3,FALSE),0)</f>
        <v>0</v>
      </c>
      <c r="G13488" s="286">
        <f t="shared" ref="G13488:G13496" si="4050">ROUND(E13488*F13488,2)</f>
        <v>0</v>
      </c>
    </row>
    <row r="13489" spans="1:7" ht="24" customHeight="1" x14ac:dyDescent="0.2">
      <c r="A13489" s="224" t="str">
        <f t="shared" si="4046"/>
        <v/>
      </c>
      <c r="B13489" s="222" t="str">
        <f t="shared" si="4047"/>
        <v/>
      </c>
      <c r="C13489" s="223"/>
      <c r="D13489" s="224" t="str">
        <f t="shared" si="4048"/>
        <v/>
      </c>
      <c r="E13489" s="225"/>
      <c r="F13489" s="226">
        <f t="shared" si="4049"/>
        <v>0</v>
      </c>
      <c r="G13489" s="286">
        <f t="shared" si="4050"/>
        <v>0</v>
      </c>
    </row>
    <row r="13490" spans="1:7" ht="24" customHeight="1" x14ac:dyDescent="0.2">
      <c r="A13490" s="224" t="str">
        <f t="shared" si="4046"/>
        <v/>
      </c>
      <c r="B13490" s="222" t="str">
        <f t="shared" si="4047"/>
        <v/>
      </c>
      <c r="C13490" s="223"/>
      <c r="D13490" s="224" t="str">
        <f t="shared" si="4048"/>
        <v/>
      </c>
      <c r="E13490" s="225"/>
      <c r="F13490" s="226">
        <f t="shared" si="4049"/>
        <v>0</v>
      </c>
      <c r="G13490" s="286">
        <f t="shared" si="4050"/>
        <v>0</v>
      </c>
    </row>
    <row r="13491" spans="1:7" ht="24" customHeight="1" x14ac:dyDescent="0.2">
      <c r="A13491" s="224" t="str">
        <f t="shared" si="4046"/>
        <v/>
      </c>
      <c r="B13491" s="222" t="str">
        <f t="shared" si="4047"/>
        <v/>
      </c>
      <c r="C13491" s="223"/>
      <c r="D13491" s="224" t="str">
        <f t="shared" si="4048"/>
        <v/>
      </c>
      <c r="E13491" s="225"/>
      <c r="F13491" s="226">
        <f t="shared" si="4049"/>
        <v>0</v>
      </c>
      <c r="G13491" s="286">
        <f t="shared" si="4050"/>
        <v>0</v>
      </c>
    </row>
    <row r="13492" spans="1:7" ht="24" customHeight="1" x14ac:dyDescent="0.2">
      <c r="A13492" s="224" t="str">
        <f t="shared" si="4046"/>
        <v/>
      </c>
      <c r="B13492" s="222" t="str">
        <f t="shared" si="4047"/>
        <v/>
      </c>
      <c r="C13492" s="223"/>
      <c r="D13492" s="224" t="str">
        <f t="shared" si="4048"/>
        <v/>
      </c>
      <c r="E13492" s="225"/>
      <c r="F13492" s="226">
        <f t="shared" si="4049"/>
        <v>0</v>
      </c>
      <c r="G13492" s="286">
        <f t="shared" si="4050"/>
        <v>0</v>
      </c>
    </row>
    <row r="13493" spans="1:7" ht="24" customHeight="1" x14ac:dyDescent="0.2">
      <c r="A13493" s="224" t="str">
        <f t="shared" si="4046"/>
        <v/>
      </c>
      <c r="B13493" s="222" t="str">
        <f t="shared" si="4047"/>
        <v/>
      </c>
      <c r="C13493" s="223"/>
      <c r="D13493" s="224" t="str">
        <f t="shared" si="4048"/>
        <v/>
      </c>
      <c r="E13493" s="225"/>
      <c r="F13493" s="226">
        <f t="shared" si="4049"/>
        <v>0</v>
      </c>
      <c r="G13493" s="286">
        <f t="shared" si="4050"/>
        <v>0</v>
      </c>
    </row>
    <row r="13494" spans="1:7" ht="24" customHeight="1" x14ac:dyDescent="0.2">
      <c r="A13494" s="224" t="str">
        <f t="shared" si="4046"/>
        <v/>
      </c>
      <c r="B13494" s="222" t="str">
        <f t="shared" si="4047"/>
        <v/>
      </c>
      <c r="C13494" s="223"/>
      <c r="D13494" s="224" t="str">
        <f t="shared" si="4048"/>
        <v/>
      </c>
      <c r="E13494" s="225"/>
      <c r="F13494" s="226">
        <f t="shared" si="4049"/>
        <v>0</v>
      </c>
      <c r="G13494" s="286">
        <f t="shared" si="4050"/>
        <v>0</v>
      </c>
    </row>
    <row r="13495" spans="1:7" ht="24" customHeight="1" x14ac:dyDescent="0.2">
      <c r="A13495" s="224" t="str">
        <f t="shared" si="4046"/>
        <v/>
      </c>
      <c r="B13495" s="222" t="str">
        <f t="shared" si="4047"/>
        <v/>
      </c>
      <c r="C13495" s="223"/>
      <c r="D13495" s="224" t="str">
        <f t="shared" si="4048"/>
        <v/>
      </c>
      <c r="E13495" s="225"/>
      <c r="F13495" s="226">
        <f t="shared" si="4049"/>
        <v>0</v>
      </c>
      <c r="G13495" s="286">
        <f t="shared" si="4050"/>
        <v>0</v>
      </c>
    </row>
    <row r="13496" spans="1:7" ht="24" customHeight="1" x14ac:dyDescent="0.2">
      <c r="A13496" s="224" t="str">
        <f t="shared" si="4046"/>
        <v/>
      </c>
      <c r="B13496" s="222" t="str">
        <f t="shared" si="4047"/>
        <v/>
      </c>
      <c r="C13496" s="223"/>
      <c r="D13496" s="224" t="str">
        <f t="shared" si="4048"/>
        <v/>
      </c>
      <c r="E13496" s="225"/>
      <c r="F13496" s="226">
        <f t="shared" si="4049"/>
        <v>0</v>
      </c>
      <c r="G13496" s="286">
        <f t="shared" si="4050"/>
        <v>0</v>
      </c>
    </row>
    <row r="13497" spans="1:7" ht="24" customHeight="1" x14ac:dyDescent="0.2">
      <c r="A13497" s="290"/>
      <c r="B13497" s="97"/>
      <c r="D13497" s="97"/>
      <c r="E13497" s="98"/>
      <c r="F13497" s="273" t="s">
        <v>33</v>
      </c>
      <c r="G13497" s="288">
        <f>SUBTOTAL(9,G13488:G13496)</f>
        <v>0</v>
      </c>
    </row>
    <row r="13498" spans="1:7" ht="24" customHeight="1" x14ac:dyDescent="0.2">
      <c r="A13498" s="291"/>
      <c r="B13498" s="97"/>
      <c r="D13498" s="97"/>
      <c r="E13498" s="98"/>
      <c r="G13498" s="289"/>
    </row>
    <row r="13499" spans="1:7" ht="24" customHeight="1" x14ac:dyDescent="0.2">
      <c r="A13499" s="292" t="str">
        <f>B13457</f>
        <v/>
      </c>
      <c r="B13499" s="293" t="str">
        <f>C13457</f>
        <v/>
      </c>
      <c r="C13499" s="104"/>
      <c r="D13499" s="104" t="s">
        <v>34</v>
      </c>
      <c r="E13499" s="105"/>
      <c r="F13499" s="295" t="s">
        <v>35</v>
      </c>
      <c r="G13499" s="294">
        <f>SUBTOTAL(9,G13462:G13498)</f>
        <v>0</v>
      </c>
    </row>
    <row r="13501" spans="1:7" ht="24" customHeight="1" x14ac:dyDescent="0.2">
      <c r="A13501" s="274" t="s">
        <v>37</v>
      </c>
      <c r="B13501" s="275"/>
      <c r="C13501" s="275"/>
      <c r="D13501" s="275"/>
      <c r="E13501" s="275"/>
      <c r="F13501" s="275"/>
      <c r="G13501" s="276"/>
    </row>
    <row r="13502" spans="1:7" ht="24" customHeight="1" x14ac:dyDescent="0.2">
      <c r="A13502" s="277" t="s">
        <v>602</v>
      </c>
      <c r="B13502" s="93" t="str">
        <f>Comitente</f>
        <v>DIRECCION PROVINCIAL DE ESPACIOS VERDES</v>
      </c>
      <c r="C13502" s="89"/>
      <c r="D13502" s="94"/>
      <c r="E13502" s="94"/>
      <c r="F13502" s="95"/>
      <c r="G13502" s="278"/>
    </row>
    <row r="13503" spans="1:7" ht="24" customHeight="1" x14ac:dyDescent="0.2">
      <c r="A13503" s="277" t="s">
        <v>603</v>
      </c>
      <c r="B13503" s="93">
        <f>Contratista</f>
        <v>0</v>
      </c>
      <c r="C13503" s="90"/>
      <c r="D13503" s="90"/>
      <c r="E13503" s="90"/>
      <c r="F13503" s="96"/>
      <c r="G13503" s="279"/>
    </row>
    <row r="13504" spans="1:7" ht="24" customHeight="1" x14ac:dyDescent="0.2">
      <c r="A13504" s="277" t="s">
        <v>24</v>
      </c>
      <c r="B13504" s="93" t="str">
        <f>Obra</f>
        <v>EXTRACCION DE MANGRULLO EXISTENTE, PROVISION DE NUEVO MANGRULLO Y REFUNCIONALIZACION DE JUEGOS DE NIÑOS EN PARQUE DE MAYO</v>
      </c>
      <c r="C13504" s="90"/>
      <c r="D13504" s="90"/>
      <c r="E13504" s="90"/>
      <c r="F13504" s="96" t="s">
        <v>38</v>
      </c>
      <c r="G13504" s="280">
        <f>Fecha_Base</f>
        <v>44865</v>
      </c>
    </row>
    <row r="13505" spans="1:7" ht="24" customHeight="1" x14ac:dyDescent="0.2">
      <c r="A13505" s="281" t="s">
        <v>601</v>
      </c>
      <c r="B13505" s="91" t="str">
        <f>Ubicación</f>
        <v>CAPITAL</v>
      </c>
      <c r="C13505" s="91"/>
      <c r="D13505" s="97"/>
      <c r="E13505" s="98"/>
      <c r="G13505" s="282"/>
    </row>
    <row r="13506" spans="1:7" ht="24" customHeight="1" x14ac:dyDescent="0.2">
      <c r="A13506" s="281" t="s">
        <v>39</v>
      </c>
      <c r="B13506" s="100" t="str">
        <f>IFERROR(VALUE(LEFT(B13507,FIND(".",B13507)-1)),"")</f>
        <v/>
      </c>
      <c r="C13506" s="92" t="str">
        <f>IFERROR(VLOOKUP(B13506,Tabla_CyP,2,FALSE),"")</f>
        <v/>
      </c>
      <c r="E13506" s="98"/>
      <c r="G13506" s="282"/>
    </row>
    <row r="13507" spans="1:7" ht="24" customHeight="1" x14ac:dyDescent="0.2">
      <c r="A13507" s="281" t="s">
        <v>25</v>
      </c>
      <c r="B13507" s="101" t="str">
        <f>IFERROR(VLOOKUP(COUNTIF($A$1:A13507,"ANALISIS DE PRECIOS"),Tabla_NumeroItem,2,FALSE),"")</f>
        <v/>
      </c>
      <c r="C13507" s="92" t="str">
        <f>IFERROR(VLOOKUP(B13507,Tabla_CyP,2,FALSE),"")</f>
        <v/>
      </c>
      <c r="D13507" s="97"/>
      <c r="E13507" s="98"/>
      <c r="F13507" s="96" t="s">
        <v>26</v>
      </c>
      <c r="G13507" s="283" t="str">
        <f>IFERROR(VLOOKUP(B13507,Tabla_CyP,4,FALSE),"")</f>
        <v/>
      </c>
    </row>
    <row r="13508" spans="1:7" ht="24" customHeight="1" x14ac:dyDescent="0.2">
      <c r="A13508" s="281"/>
      <c r="B13508" s="91"/>
      <c r="D13508" s="97"/>
      <c r="E13508" s="98"/>
      <c r="G13508" s="282"/>
    </row>
    <row r="13509" spans="1:7" ht="24" customHeight="1" x14ac:dyDescent="0.2">
      <c r="A13509" s="334" t="s">
        <v>507</v>
      </c>
      <c r="B13509" s="335"/>
      <c r="C13509" s="336" t="s">
        <v>0</v>
      </c>
      <c r="D13509" s="336" t="s">
        <v>27</v>
      </c>
      <c r="E13509" s="338" t="s">
        <v>28</v>
      </c>
      <c r="F13509" s="340" t="s">
        <v>29</v>
      </c>
      <c r="G13509" s="340" t="s">
        <v>30</v>
      </c>
    </row>
    <row r="13510" spans="1:7" ht="24" customHeight="1" x14ac:dyDescent="0.2">
      <c r="A13510" s="102" t="s">
        <v>508</v>
      </c>
      <c r="B13510" s="102" t="s">
        <v>509</v>
      </c>
      <c r="C13510" s="337"/>
      <c r="D13510" s="337"/>
      <c r="E13510" s="339"/>
      <c r="F13510" s="341"/>
      <c r="G13510" s="341"/>
    </row>
    <row r="13511" spans="1:7" ht="24" customHeight="1" x14ac:dyDescent="0.2">
      <c r="A13511" s="284"/>
      <c r="B13511" s="103"/>
      <c r="C13511" s="143" t="s">
        <v>604</v>
      </c>
      <c r="D13511" s="104"/>
      <c r="E13511" s="105"/>
      <c r="F13511" s="106"/>
      <c r="G13511" s="285"/>
    </row>
    <row r="13512" spans="1:7" ht="24" customHeight="1" x14ac:dyDescent="0.2">
      <c r="A13512" s="224" t="str">
        <f t="shared" ref="A13512:A13525" si="4051">IFERROR(VLOOKUP(C13512,Tabla_Insumos,4,FALSE),"")</f>
        <v/>
      </c>
      <c r="B13512" s="222" t="str">
        <f>IFERROR(VLOOKUP(C13512,Tabla_Insumos,5,FALSE),"")</f>
        <v/>
      </c>
      <c r="C13512" s="223"/>
      <c r="D13512" s="224" t="str">
        <f t="shared" ref="D13512:D13525" si="4052">IFERROR(VLOOKUP(C13512,Tabla_Insumos,2,FALSE),"")</f>
        <v/>
      </c>
      <c r="E13512" s="225"/>
      <c r="F13512" s="226">
        <f t="shared" ref="F13512:F13525" si="4053">IFERROR(VLOOKUP(C13512,Tabla_Insumos,3,FALSE),0)</f>
        <v>0</v>
      </c>
      <c r="G13512" s="286">
        <f>ROUND(E13512*F13512,2)</f>
        <v>0</v>
      </c>
    </row>
    <row r="13513" spans="1:7" ht="24" customHeight="1" x14ac:dyDescent="0.2">
      <c r="A13513" s="224" t="str">
        <f t="shared" si="4051"/>
        <v/>
      </c>
      <c r="B13513" s="222" t="str">
        <f t="shared" ref="B13513:B13525" si="4054">IFERROR(VLOOKUP(C13513,Tabla_Insumos,5,FALSE),"")</f>
        <v/>
      </c>
      <c r="C13513" s="223"/>
      <c r="D13513" s="224" t="str">
        <f t="shared" si="4052"/>
        <v/>
      </c>
      <c r="E13513" s="225"/>
      <c r="F13513" s="226">
        <f t="shared" si="4053"/>
        <v>0</v>
      </c>
      <c r="G13513" s="286">
        <f t="shared" ref="G13513:G13525" si="4055">ROUND(E13513*F13513,2)</f>
        <v>0</v>
      </c>
    </row>
    <row r="13514" spans="1:7" ht="24" customHeight="1" x14ac:dyDescent="0.2">
      <c r="A13514" s="224" t="str">
        <f t="shared" si="4051"/>
        <v/>
      </c>
      <c r="B13514" s="222" t="str">
        <f t="shared" si="4054"/>
        <v/>
      </c>
      <c r="C13514" s="223"/>
      <c r="D13514" s="224" t="str">
        <f t="shared" si="4052"/>
        <v/>
      </c>
      <c r="E13514" s="225"/>
      <c r="F13514" s="226">
        <f t="shared" si="4053"/>
        <v>0</v>
      </c>
      <c r="G13514" s="286">
        <f t="shared" si="4055"/>
        <v>0</v>
      </c>
    </row>
    <row r="13515" spans="1:7" ht="24" customHeight="1" x14ac:dyDescent="0.2">
      <c r="A13515" s="224" t="str">
        <f t="shared" si="4051"/>
        <v/>
      </c>
      <c r="B13515" s="222" t="str">
        <f t="shared" si="4054"/>
        <v/>
      </c>
      <c r="C13515" s="223"/>
      <c r="D13515" s="224" t="str">
        <f t="shared" si="4052"/>
        <v/>
      </c>
      <c r="E13515" s="225"/>
      <c r="F13515" s="226">
        <f t="shared" si="4053"/>
        <v>0</v>
      </c>
      <c r="G13515" s="286">
        <f t="shared" si="4055"/>
        <v>0</v>
      </c>
    </row>
    <row r="13516" spans="1:7" ht="24" customHeight="1" x14ac:dyDescent="0.2">
      <c r="A13516" s="224" t="str">
        <f t="shared" si="4051"/>
        <v/>
      </c>
      <c r="B13516" s="222" t="str">
        <f t="shared" si="4054"/>
        <v/>
      </c>
      <c r="C13516" s="223"/>
      <c r="D13516" s="224" t="str">
        <f t="shared" si="4052"/>
        <v/>
      </c>
      <c r="E13516" s="225"/>
      <c r="F13516" s="226">
        <f t="shared" si="4053"/>
        <v>0</v>
      </c>
      <c r="G13516" s="286">
        <f t="shared" si="4055"/>
        <v>0</v>
      </c>
    </row>
    <row r="13517" spans="1:7" ht="24" customHeight="1" x14ac:dyDescent="0.2">
      <c r="A13517" s="224" t="str">
        <f t="shared" si="4051"/>
        <v/>
      </c>
      <c r="B13517" s="222" t="str">
        <f t="shared" si="4054"/>
        <v/>
      </c>
      <c r="C13517" s="223"/>
      <c r="D13517" s="224" t="str">
        <f t="shared" si="4052"/>
        <v/>
      </c>
      <c r="E13517" s="225"/>
      <c r="F13517" s="226">
        <f t="shared" si="4053"/>
        <v>0</v>
      </c>
      <c r="G13517" s="286">
        <f t="shared" si="4055"/>
        <v>0</v>
      </c>
    </row>
    <row r="13518" spans="1:7" ht="24" customHeight="1" x14ac:dyDescent="0.2">
      <c r="A13518" s="224" t="str">
        <f t="shared" si="4051"/>
        <v/>
      </c>
      <c r="B13518" s="222" t="str">
        <f t="shared" si="4054"/>
        <v/>
      </c>
      <c r="C13518" s="223"/>
      <c r="D13518" s="224" t="str">
        <f t="shared" si="4052"/>
        <v/>
      </c>
      <c r="E13518" s="225"/>
      <c r="F13518" s="226">
        <f t="shared" si="4053"/>
        <v>0</v>
      </c>
      <c r="G13518" s="286">
        <f t="shared" si="4055"/>
        <v>0</v>
      </c>
    </row>
    <row r="13519" spans="1:7" ht="24" customHeight="1" x14ac:dyDescent="0.2">
      <c r="A13519" s="224" t="str">
        <f t="shared" si="4051"/>
        <v/>
      </c>
      <c r="B13519" s="222" t="str">
        <f t="shared" si="4054"/>
        <v/>
      </c>
      <c r="C13519" s="223"/>
      <c r="D13519" s="224" t="str">
        <f t="shared" si="4052"/>
        <v/>
      </c>
      <c r="E13519" s="225"/>
      <c r="F13519" s="226">
        <f t="shared" si="4053"/>
        <v>0</v>
      </c>
      <c r="G13519" s="286">
        <f t="shared" si="4055"/>
        <v>0</v>
      </c>
    </row>
    <row r="13520" spans="1:7" ht="24" customHeight="1" x14ac:dyDescent="0.2">
      <c r="A13520" s="224" t="str">
        <f t="shared" si="4051"/>
        <v/>
      </c>
      <c r="B13520" s="222" t="str">
        <f t="shared" si="4054"/>
        <v/>
      </c>
      <c r="C13520" s="223"/>
      <c r="D13520" s="224" t="str">
        <f t="shared" si="4052"/>
        <v/>
      </c>
      <c r="E13520" s="225"/>
      <c r="F13520" s="226">
        <f t="shared" si="4053"/>
        <v>0</v>
      </c>
      <c r="G13520" s="286">
        <f t="shared" si="4055"/>
        <v>0</v>
      </c>
    </row>
    <row r="13521" spans="1:7" ht="24" customHeight="1" x14ac:dyDescent="0.2">
      <c r="A13521" s="224" t="str">
        <f t="shared" si="4051"/>
        <v/>
      </c>
      <c r="B13521" s="222" t="str">
        <f t="shared" si="4054"/>
        <v/>
      </c>
      <c r="C13521" s="223"/>
      <c r="D13521" s="224" t="str">
        <f t="shared" si="4052"/>
        <v/>
      </c>
      <c r="E13521" s="225"/>
      <c r="F13521" s="226">
        <f t="shared" si="4053"/>
        <v>0</v>
      </c>
      <c r="G13521" s="286">
        <f t="shared" si="4055"/>
        <v>0</v>
      </c>
    </row>
    <row r="13522" spans="1:7" ht="24" customHeight="1" x14ac:dyDescent="0.2">
      <c r="A13522" s="224" t="str">
        <f t="shared" si="4051"/>
        <v/>
      </c>
      <c r="B13522" s="222" t="str">
        <f t="shared" si="4054"/>
        <v/>
      </c>
      <c r="C13522" s="223"/>
      <c r="D13522" s="224" t="str">
        <f t="shared" si="4052"/>
        <v/>
      </c>
      <c r="E13522" s="225"/>
      <c r="F13522" s="226">
        <f t="shared" si="4053"/>
        <v>0</v>
      </c>
      <c r="G13522" s="286">
        <f t="shared" si="4055"/>
        <v>0</v>
      </c>
    </row>
    <row r="13523" spans="1:7" ht="24" customHeight="1" x14ac:dyDescent="0.2">
      <c r="A13523" s="224" t="str">
        <f t="shared" si="4051"/>
        <v/>
      </c>
      <c r="B13523" s="222" t="str">
        <f t="shared" si="4054"/>
        <v/>
      </c>
      <c r="C13523" s="223"/>
      <c r="D13523" s="224" t="str">
        <f t="shared" si="4052"/>
        <v/>
      </c>
      <c r="E13523" s="225"/>
      <c r="F13523" s="226">
        <f t="shared" si="4053"/>
        <v>0</v>
      </c>
      <c r="G13523" s="286">
        <f t="shared" si="4055"/>
        <v>0</v>
      </c>
    </row>
    <row r="13524" spans="1:7" ht="24" customHeight="1" x14ac:dyDescent="0.2">
      <c r="A13524" s="224" t="str">
        <f t="shared" si="4051"/>
        <v/>
      </c>
      <c r="B13524" s="222" t="str">
        <f t="shared" si="4054"/>
        <v/>
      </c>
      <c r="C13524" s="223"/>
      <c r="D13524" s="224" t="str">
        <f t="shared" si="4052"/>
        <v/>
      </c>
      <c r="E13524" s="225"/>
      <c r="F13524" s="226">
        <f t="shared" si="4053"/>
        <v>0</v>
      </c>
      <c r="G13524" s="286">
        <f t="shared" si="4055"/>
        <v>0</v>
      </c>
    </row>
    <row r="13525" spans="1:7" ht="24" customHeight="1" x14ac:dyDescent="0.2">
      <c r="A13525" s="224" t="str">
        <f t="shared" si="4051"/>
        <v/>
      </c>
      <c r="B13525" s="222" t="str">
        <f t="shared" si="4054"/>
        <v/>
      </c>
      <c r="C13525" s="223"/>
      <c r="D13525" s="224" t="str">
        <f t="shared" si="4052"/>
        <v/>
      </c>
      <c r="E13525" s="225"/>
      <c r="F13525" s="227">
        <f t="shared" si="4053"/>
        <v>0</v>
      </c>
      <c r="G13525" s="286">
        <f t="shared" si="4055"/>
        <v>0</v>
      </c>
    </row>
    <row r="13526" spans="1:7" ht="24" customHeight="1" x14ac:dyDescent="0.2">
      <c r="A13526" s="287"/>
      <c r="D13526" s="97"/>
      <c r="E13526" s="98"/>
      <c r="F13526" s="273" t="s">
        <v>31</v>
      </c>
      <c r="G13526" s="288">
        <f>SUBTOTAL(9,G13512:G13525)</f>
        <v>0</v>
      </c>
    </row>
    <row r="13527" spans="1:7" ht="24" customHeight="1" x14ac:dyDescent="0.2">
      <c r="A13527" s="287"/>
      <c r="C13527" s="107" t="s">
        <v>605</v>
      </c>
      <c r="D13527" s="97"/>
      <c r="E13527" s="98"/>
      <c r="G13527" s="289"/>
    </row>
    <row r="13528" spans="1:7" ht="24" customHeight="1" x14ac:dyDescent="0.2">
      <c r="A13528" s="224" t="str">
        <f t="shared" ref="A13528:A13535" si="4056">IFERROR(VLOOKUP(C13528,Tabla_Insumos,4,FALSE),"")</f>
        <v/>
      </c>
      <c r="B13528" s="222">
        <f t="shared" ref="B13528:B13535" si="4057">IFERROR(VLOOKUP(A13528,Tabla_Indices,5,FALSE),"")</f>
        <v>0</v>
      </c>
      <c r="C13528" s="223"/>
      <c r="D13528" s="224" t="str">
        <f t="shared" ref="D13528:D13535" si="4058">IFERROR(VLOOKUP(C13528,Tabla_Insumos,2,FALSE),"")</f>
        <v/>
      </c>
      <c r="E13528" s="225"/>
      <c r="F13528" s="228">
        <f t="shared" ref="F13528:F13535" si="4059">IFERROR(VLOOKUP(C13528,Tabla_Insumos,3,FALSE),0)</f>
        <v>0</v>
      </c>
      <c r="G13528" s="286">
        <f>ROUND(E13528*F13528,2)</f>
        <v>0</v>
      </c>
    </row>
    <row r="13529" spans="1:7" ht="24" customHeight="1" x14ac:dyDescent="0.2">
      <c r="A13529" s="224" t="str">
        <f t="shared" si="4056"/>
        <v/>
      </c>
      <c r="B13529" s="222">
        <f t="shared" si="4057"/>
        <v>0</v>
      </c>
      <c r="C13529" s="223"/>
      <c r="D13529" s="224" t="str">
        <f t="shared" si="4058"/>
        <v/>
      </c>
      <c r="E13529" s="225"/>
      <c r="F13529" s="228">
        <f t="shared" si="4059"/>
        <v>0</v>
      </c>
      <c r="G13529" s="286">
        <f>ROUND(E13529*F13529,2)</f>
        <v>0</v>
      </c>
    </row>
    <row r="13530" spans="1:7" ht="24" customHeight="1" x14ac:dyDescent="0.2">
      <c r="A13530" s="224" t="str">
        <f t="shared" si="4056"/>
        <v/>
      </c>
      <c r="B13530" s="222">
        <f t="shared" si="4057"/>
        <v>0</v>
      </c>
      <c r="C13530" s="223"/>
      <c r="D13530" s="224" t="str">
        <f t="shared" si="4058"/>
        <v/>
      </c>
      <c r="E13530" s="225"/>
      <c r="F13530" s="228">
        <f t="shared" si="4059"/>
        <v>0</v>
      </c>
      <c r="G13530" s="286">
        <f t="shared" ref="G13530:G13535" si="4060">ROUND(E13530*F13530,2)</f>
        <v>0</v>
      </c>
    </row>
    <row r="13531" spans="1:7" ht="24" customHeight="1" x14ac:dyDescent="0.2">
      <c r="A13531" s="224" t="str">
        <f t="shared" si="4056"/>
        <v/>
      </c>
      <c r="B13531" s="222">
        <f t="shared" si="4057"/>
        <v>0</v>
      </c>
      <c r="C13531" s="223"/>
      <c r="D13531" s="224" t="str">
        <f t="shared" si="4058"/>
        <v/>
      </c>
      <c r="E13531" s="225"/>
      <c r="F13531" s="228">
        <f t="shared" si="4059"/>
        <v>0</v>
      </c>
      <c r="G13531" s="286">
        <f t="shared" si="4060"/>
        <v>0</v>
      </c>
    </row>
    <row r="13532" spans="1:7" ht="24" customHeight="1" x14ac:dyDescent="0.2">
      <c r="A13532" s="224" t="str">
        <f t="shared" si="4056"/>
        <v/>
      </c>
      <c r="B13532" s="222">
        <f t="shared" si="4057"/>
        <v>0</v>
      </c>
      <c r="C13532" s="223"/>
      <c r="D13532" s="224" t="str">
        <f t="shared" si="4058"/>
        <v/>
      </c>
      <c r="E13532" s="225"/>
      <c r="F13532" s="226">
        <f t="shared" si="4059"/>
        <v>0</v>
      </c>
      <c r="G13532" s="286">
        <f t="shared" si="4060"/>
        <v>0</v>
      </c>
    </row>
    <row r="13533" spans="1:7" ht="24" customHeight="1" x14ac:dyDescent="0.2">
      <c r="A13533" s="224" t="str">
        <f t="shared" si="4056"/>
        <v/>
      </c>
      <c r="B13533" s="222">
        <f t="shared" si="4057"/>
        <v>0</v>
      </c>
      <c r="C13533" s="223"/>
      <c r="D13533" s="224" t="str">
        <f t="shared" si="4058"/>
        <v/>
      </c>
      <c r="E13533" s="225"/>
      <c r="F13533" s="226">
        <f t="shared" si="4059"/>
        <v>0</v>
      </c>
      <c r="G13533" s="286">
        <f t="shared" si="4060"/>
        <v>0</v>
      </c>
    </row>
    <row r="13534" spans="1:7" ht="24" customHeight="1" x14ac:dyDescent="0.2">
      <c r="A13534" s="224" t="str">
        <f t="shared" si="4056"/>
        <v/>
      </c>
      <c r="B13534" s="222">
        <f t="shared" si="4057"/>
        <v>0</v>
      </c>
      <c r="C13534" s="223"/>
      <c r="D13534" s="224" t="str">
        <f t="shared" si="4058"/>
        <v/>
      </c>
      <c r="E13534" s="225"/>
      <c r="F13534" s="226">
        <f t="shared" si="4059"/>
        <v>0</v>
      </c>
      <c r="G13534" s="286">
        <f t="shared" si="4060"/>
        <v>0</v>
      </c>
    </row>
    <row r="13535" spans="1:7" ht="24" customHeight="1" x14ac:dyDescent="0.2">
      <c r="A13535" s="224" t="str">
        <f t="shared" si="4056"/>
        <v/>
      </c>
      <c r="B13535" s="222">
        <f t="shared" si="4057"/>
        <v>0</v>
      </c>
      <c r="C13535" s="223"/>
      <c r="D13535" s="224" t="str">
        <f t="shared" si="4058"/>
        <v/>
      </c>
      <c r="E13535" s="225"/>
      <c r="F13535" s="226">
        <f t="shared" si="4059"/>
        <v>0</v>
      </c>
      <c r="G13535" s="286">
        <f t="shared" si="4060"/>
        <v>0</v>
      </c>
    </row>
    <row r="13536" spans="1:7" ht="24" customHeight="1" x14ac:dyDescent="0.2">
      <c r="A13536" s="287"/>
      <c r="D13536" s="97"/>
      <c r="E13536" s="98"/>
      <c r="F13536" s="273" t="s">
        <v>32</v>
      </c>
      <c r="G13536" s="288">
        <f>SUBTOTAL(9,G13528:G13535)</f>
        <v>0</v>
      </c>
    </row>
    <row r="13537" spans="1:7" ht="24" customHeight="1" x14ac:dyDescent="0.2">
      <c r="A13537" s="287"/>
      <c r="C13537" s="107" t="s">
        <v>606</v>
      </c>
      <c r="D13537" s="97"/>
      <c r="E13537" s="98"/>
      <c r="G13537" s="289"/>
    </row>
    <row r="13538" spans="1:7" ht="24" customHeight="1" x14ac:dyDescent="0.2">
      <c r="A13538" s="224" t="str">
        <f t="shared" ref="A13538:A13546" si="4061">IFERROR(VLOOKUP(C13538,Tabla_Insumos,4,FALSE),"")</f>
        <v/>
      </c>
      <c r="B13538" s="222" t="str">
        <f t="shared" ref="B13538:B13546" si="4062">IFERROR(VLOOKUP(C13538,Tabla_Insumos,5,FALSE),"")</f>
        <v/>
      </c>
      <c r="C13538" s="223"/>
      <c r="D13538" s="224" t="str">
        <f t="shared" ref="D13538:D13546" si="4063">IFERROR(VLOOKUP(C13538,Tabla_Insumos,2,FALSE),"")</f>
        <v/>
      </c>
      <c r="E13538" s="225"/>
      <c r="F13538" s="226">
        <f t="shared" ref="F13538:F13546" si="4064">IFERROR(VLOOKUP(C13538,Tabla_Insumos,3,FALSE),0)</f>
        <v>0</v>
      </c>
      <c r="G13538" s="286">
        <f t="shared" ref="G13538:G13546" si="4065">ROUND(E13538*F13538,2)</f>
        <v>0</v>
      </c>
    </row>
    <row r="13539" spans="1:7" ht="24" customHeight="1" x14ac:dyDescent="0.2">
      <c r="A13539" s="224" t="str">
        <f t="shared" si="4061"/>
        <v/>
      </c>
      <c r="B13539" s="222" t="str">
        <f t="shared" si="4062"/>
        <v/>
      </c>
      <c r="C13539" s="223"/>
      <c r="D13539" s="224" t="str">
        <f t="shared" si="4063"/>
        <v/>
      </c>
      <c r="E13539" s="225"/>
      <c r="F13539" s="226">
        <f t="shared" si="4064"/>
        <v>0</v>
      </c>
      <c r="G13539" s="286">
        <f t="shared" si="4065"/>
        <v>0</v>
      </c>
    </row>
    <row r="13540" spans="1:7" ht="24" customHeight="1" x14ac:dyDescent="0.2">
      <c r="A13540" s="224" t="str">
        <f t="shared" si="4061"/>
        <v/>
      </c>
      <c r="B13540" s="222" t="str">
        <f t="shared" si="4062"/>
        <v/>
      </c>
      <c r="C13540" s="223"/>
      <c r="D13540" s="224" t="str">
        <f t="shared" si="4063"/>
        <v/>
      </c>
      <c r="E13540" s="225"/>
      <c r="F13540" s="226">
        <f t="shared" si="4064"/>
        <v>0</v>
      </c>
      <c r="G13540" s="286">
        <f t="shared" si="4065"/>
        <v>0</v>
      </c>
    </row>
    <row r="13541" spans="1:7" ht="24" customHeight="1" x14ac:dyDescent="0.2">
      <c r="A13541" s="224" t="str">
        <f t="shared" si="4061"/>
        <v/>
      </c>
      <c r="B13541" s="222" t="str">
        <f t="shared" si="4062"/>
        <v/>
      </c>
      <c r="C13541" s="223"/>
      <c r="D13541" s="224" t="str">
        <f t="shared" si="4063"/>
        <v/>
      </c>
      <c r="E13541" s="225"/>
      <c r="F13541" s="226">
        <f t="shared" si="4064"/>
        <v>0</v>
      </c>
      <c r="G13541" s="286">
        <f t="shared" si="4065"/>
        <v>0</v>
      </c>
    </row>
    <row r="13542" spans="1:7" ht="24" customHeight="1" x14ac:dyDescent="0.2">
      <c r="A13542" s="224" t="str">
        <f t="shared" si="4061"/>
        <v/>
      </c>
      <c r="B13542" s="222" t="str">
        <f t="shared" si="4062"/>
        <v/>
      </c>
      <c r="C13542" s="223"/>
      <c r="D13542" s="224" t="str">
        <f t="shared" si="4063"/>
        <v/>
      </c>
      <c r="E13542" s="225"/>
      <c r="F13542" s="226">
        <f t="shared" si="4064"/>
        <v>0</v>
      </c>
      <c r="G13542" s="286">
        <f t="shared" si="4065"/>
        <v>0</v>
      </c>
    </row>
    <row r="13543" spans="1:7" ht="24" customHeight="1" x14ac:dyDescent="0.2">
      <c r="A13543" s="224" t="str">
        <f t="shared" si="4061"/>
        <v/>
      </c>
      <c r="B13543" s="222" t="str">
        <f t="shared" si="4062"/>
        <v/>
      </c>
      <c r="C13543" s="223"/>
      <c r="D13543" s="224" t="str">
        <f t="shared" si="4063"/>
        <v/>
      </c>
      <c r="E13543" s="225"/>
      <c r="F13543" s="226">
        <f t="shared" si="4064"/>
        <v>0</v>
      </c>
      <c r="G13543" s="286">
        <f t="shared" si="4065"/>
        <v>0</v>
      </c>
    </row>
    <row r="13544" spans="1:7" ht="24" customHeight="1" x14ac:dyDescent="0.2">
      <c r="A13544" s="224" t="str">
        <f t="shared" si="4061"/>
        <v/>
      </c>
      <c r="B13544" s="222" t="str">
        <f t="shared" si="4062"/>
        <v/>
      </c>
      <c r="C13544" s="223"/>
      <c r="D13544" s="224" t="str">
        <f t="shared" si="4063"/>
        <v/>
      </c>
      <c r="E13544" s="225"/>
      <c r="F13544" s="226">
        <f t="shared" si="4064"/>
        <v>0</v>
      </c>
      <c r="G13544" s="286">
        <f t="shared" si="4065"/>
        <v>0</v>
      </c>
    </row>
    <row r="13545" spans="1:7" ht="24" customHeight="1" x14ac:dyDescent="0.2">
      <c r="A13545" s="224" t="str">
        <f t="shared" si="4061"/>
        <v/>
      </c>
      <c r="B13545" s="222" t="str">
        <f t="shared" si="4062"/>
        <v/>
      </c>
      <c r="C13545" s="223"/>
      <c r="D13545" s="224" t="str">
        <f t="shared" si="4063"/>
        <v/>
      </c>
      <c r="E13545" s="225"/>
      <c r="F13545" s="226">
        <f t="shared" si="4064"/>
        <v>0</v>
      </c>
      <c r="G13545" s="286">
        <f t="shared" si="4065"/>
        <v>0</v>
      </c>
    </row>
    <row r="13546" spans="1:7" ht="24" customHeight="1" x14ac:dyDescent="0.2">
      <c r="A13546" s="224" t="str">
        <f t="shared" si="4061"/>
        <v/>
      </c>
      <c r="B13546" s="222" t="str">
        <f t="shared" si="4062"/>
        <v/>
      </c>
      <c r="C13546" s="223"/>
      <c r="D13546" s="224" t="str">
        <f t="shared" si="4063"/>
        <v/>
      </c>
      <c r="E13546" s="225"/>
      <c r="F13546" s="226">
        <f t="shared" si="4064"/>
        <v>0</v>
      </c>
      <c r="G13546" s="286">
        <f t="shared" si="4065"/>
        <v>0</v>
      </c>
    </row>
    <row r="13547" spans="1:7" ht="24" customHeight="1" x14ac:dyDescent="0.2">
      <c r="A13547" s="290"/>
      <c r="B13547" s="97"/>
      <c r="D13547" s="97"/>
      <c r="E13547" s="98"/>
      <c r="F13547" s="273" t="s">
        <v>33</v>
      </c>
      <c r="G13547" s="288">
        <f>SUBTOTAL(9,G13538:G13546)</f>
        <v>0</v>
      </c>
    </row>
    <row r="13548" spans="1:7" ht="24" customHeight="1" x14ac:dyDescent="0.2">
      <c r="A13548" s="291"/>
      <c r="B13548" s="97"/>
      <c r="D13548" s="97"/>
      <c r="E13548" s="98"/>
      <c r="G13548" s="289"/>
    </row>
    <row r="13549" spans="1:7" ht="24" customHeight="1" x14ac:dyDescent="0.2">
      <c r="A13549" s="292" t="str">
        <f>B13507</f>
        <v/>
      </c>
      <c r="B13549" s="293" t="str">
        <f>C13507</f>
        <v/>
      </c>
      <c r="C13549" s="104"/>
      <c r="D13549" s="104" t="s">
        <v>34</v>
      </c>
      <c r="E13549" s="105"/>
      <c r="F13549" s="295" t="s">
        <v>35</v>
      </c>
      <c r="G13549" s="294">
        <f>SUBTOTAL(9,G13512:G13548)</f>
        <v>0</v>
      </c>
    </row>
    <row r="13551" spans="1:7" ht="24" customHeight="1" x14ac:dyDescent="0.2">
      <c r="A13551" s="274" t="s">
        <v>37</v>
      </c>
      <c r="B13551" s="275"/>
      <c r="C13551" s="275"/>
      <c r="D13551" s="275"/>
      <c r="E13551" s="275"/>
      <c r="F13551" s="275"/>
      <c r="G13551" s="276"/>
    </row>
    <row r="13552" spans="1:7" ht="24" customHeight="1" x14ac:dyDescent="0.2">
      <c r="A13552" s="277" t="s">
        <v>602</v>
      </c>
      <c r="B13552" s="93" t="str">
        <f>Comitente</f>
        <v>DIRECCION PROVINCIAL DE ESPACIOS VERDES</v>
      </c>
      <c r="C13552" s="89"/>
      <c r="D13552" s="94"/>
      <c r="E13552" s="94"/>
      <c r="F13552" s="95"/>
      <c r="G13552" s="278"/>
    </row>
    <row r="13553" spans="1:7" ht="24" customHeight="1" x14ac:dyDescent="0.2">
      <c r="A13553" s="277" t="s">
        <v>603</v>
      </c>
      <c r="B13553" s="93">
        <f>Contratista</f>
        <v>0</v>
      </c>
      <c r="C13553" s="90"/>
      <c r="D13553" s="90"/>
      <c r="E13553" s="90"/>
      <c r="F13553" s="96"/>
      <c r="G13553" s="279"/>
    </row>
    <row r="13554" spans="1:7" ht="24" customHeight="1" x14ac:dyDescent="0.2">
      <c r="A13554" s="277" t="s">
        <v>24</v>
      </c>
      <c r="B13554" s="93" t="str">
        <f>Obra</f>
        <v>EXTRACCION DE MANGRULLO EXISTENTE, PROVISION DE NUEVO MANGRULLO Y REFUNCIONALIZACION DE JUEGOS DE NIÑOS EN PARQUE DE MAYO</v>
      </c>
      <c r="C13554" s="90"/>
      <c r="D13554" s="90"/>
      <c r="E13554" s="90"/>
      <c r="F13554" s="96" t="s">
        <v>38</v>
      </c>
      <c r="G13554" s="280">
        <f>Fecha_Base</f>
        <v>44865</v>
      </c>
    </row>
    <row r="13555" spans="1:7" ht="24" customHeight="1" x14ac:dyDescent="0.2">
      <c r="A13555" s="281" t="s">
        <v>601</v>
      </c>
      <c r="B13555" s="91" t="str">
        <f>Ubicación</f>
        <v>CAPITAL</v>
      </c>
      <c r="C13555" s="91"/>
      <c r="D13555" s="97"/>
      <c r="E13555" s="98"/>
      <c r="G13555" s="282"/>
    </row>
    <row r="13556" spans="1:7" ht="24" customHeight="1" x14ac:dyDescent="0.2">
      <c r="A13556" s="281" t="s">
        <v>39</v>
      </c>
      <c r="B13556" s="100" t="str">
        <f>IFERROR(VALUE(LEFT(B13557,FIND(".",B13557)-1)),"")</f>
        <v/>
      </c>
      <c r="C13556" s="92" t="str">
        <f>IFERROR(VLOOKUP(B13556,Tabla_CyP,2,FALSE),"")</f>
        <v/>
      </c>
      <c r="E13556" s="98"/>
      <c r="G13556" s="282"/>
    </row>
    <row r="13557" spans="1:7" ht="24" customHeight="1" x14ac:dyDescent="0.2">
      <c r="A13557" s="281" t="s">
        <v>25</v>
      </c>
      <c r="B13557" s="101" t="str">
        <f>IFERROR(VLOOKUP(COUNTIF($A$1:A13557,"ANALISIS DE PRECIOS"),Tabla_NumeroItem,2,FALSE),"")</f>
        <v/>
      </c>
      <c r="C13557" s="92" t="str">
        <f>IFERROR(VLOOKUP(B13557,Tabla_CyP,2,FALSE),"")</f>
        <v/>
      </c>
      <c r="D13557" s="97"/>
      <c r="E13557" s="98"/>
      <c r="F13557" s="96" t="s">
        <v>26</v>
      </c>
      <c r="G13557" s="283" t="str">
        <f>IFERROR(VLOOKUP(B13557,Tabla_CyP,4,FALSE),"")</f>
        <v/>
      </c>
    </row>
    <row r="13558" spans="1:7" ht="24" customHeight="1" x14ac:dyDescent="0.2">
      <c r="A13558" s="281"/>
      <c r="B13558" s="91"/>
      <c r="D13558" s="97"/>
      <c r="E13558" s="98"/>
      <c r="G13558" s="282"/>
    </row>
    <row r="13559" spans="1:7" ht="24" customHeight="1" x14ac:dyDescent="0.2">
      <c r="A13559" s="334" t="s">
        <v>507</v>
      </c>
      <c r="B13559" s="335"/>
      <c r="C13559" s="336" t="s">
        <v>0</v>
      </c>
      <c r="D13559" s="336" t="s">
        <v>27</v>
      </c>
      <c r="E13559" s="338" t="s">
        <v>28</v>
      </c>
      <c r="F13559" s="340" t="s">
        <v>29</v>
      </c>
      <c r="G13559" s="340" t="s">
        <v>30</v>
      </c>
    </row>
    <row r="13560" spans="1:7" ht="24" customHeight="1" x14ac:dyDescent="0.2">
      <c r="A13560" s="102" t="s">
        <v>508</v>
      </c>
      <c r="B13560" s="102" t="s">
        <v>509</v>
      </c>
      <c r="C13560" s="337"/>
      <c r="D13560" s="337"/>
      <c r="E13560" s="339"/>
      <c r="F13560" s="341"/>
      <c r="G13560" s="341"/>
    </row>
    <row r="13561" spans="1:7" ht="24" customHeight="1" x14ac:dyDescent="0.2">
      <c r="A13561" s="284"/>
      <c r="B13561" s="103"/>
      <c r="C13561" s="143" t="s">
        <v>604</v>
      </c>
      <c r="D13561" s="104"/>
      <c r="E13561" s="105"/>
      <c r="F13561" s="106"/>
      <c r="G13561" s="285"/>
    </row>
    <row r="13562" spans="1:7" ht="24" customHeight="1" x14ac:dyDescent="0.2">
      <c r="A13562" s="224" t="str">
        <f t="shared" ref="A13562:A13575" si="4066">IFERROR(VLOOKUP(C13562,Tabla_Insumos,4,FALSE),"")</f>
        <v/>
      </c>
      <c r="B13562" s="222" t="str">
        <f>IFERROR(VLOOKUP(C13562,Tabla_Insumos,5,FALSE),"")</f>
        <v/>
      </c>
      <c r="C13562" s="223"/>
      <c r="D13562" s="224" t="str">
        <f t="shared" ref="D13562:D13575" si="4067">IFERROR(VLOOKUP(C13562,Tabla_Insumos,2,FALSE),"")</f>
        <v/>
      </c>
      <c r="E13562" s="225"/>
      <c r="F13562" s="226">
        <f t="shared" ref="F13562:F13575" si="4068">IFERROR(VLOOKUP(C13562,Tabla_Insumos,3,FALSE),0)</f>
        <v>0</v>
      </c>
      <c r="G13562" s="286">
        <f>ROUND(E13562*F13562,2)</f>
        <v>0</v>
      </c>
    </row>
    <row r="13563" spans="1:7" ht="24" customHeight="1" x14ac:dyDescent="0.2">
      <c r="A13563" s="224" t="str">
        <f t="shared" si="4066"/>
        <v/>
      </c>
      <c r="B13563" s="222" t="str">
        <f t="shared" ref="B13563:B13575" si="4069">IFERROR(VLOOKUP(C13563,Tabla_Insumos,5,FALSE),"")</f>
        <v/>
      </c>
      <c r="C13563" s="223"/>
      <c r="D13563" s="224" t="str">
        <f t="shared" si="4067"/>
        <v/>
      </c>
      <c r="E13563" s="225"/>
      <c r="F13563" s="226">
        <f t="shared" si="4068"/>
        <v>0</v>
      </c>
      <c r="G13563" s="286">
        <f t="shared" ref="G13563:G13575" si="4070">ROUND(E13563*F13563,2)</f>
        <v>0</v>
      </c>
    </row>
    <row r="13564" spans="1:7" ht="24" customHeight="1" x14ac:dyDescent="0.2">
      <c r="A13564" s="224" t="str">
        <f t="shared" si="4066"/>
        <v/>
      </c>
      <c r="B13564" s="222" t="str">
        <f t="shared" si="4069"/>
        <v/>
      </c>
      <c r="C13564" s="223"/>
      <c r="D13564" s="224" t="str">
        <f t="shared" si="4067"/>
        <v/>
      </c>
      <c r="E13564" s="225"/>
      <c r="F13564" s="226">
        <f t="shared" si="4068"/>
        <v>0</v>
      </c>
      <c r="G13564" s="286">
        <f t="shared" si="4070"/>
        <v>0</v>
      </c>
    </row>
    <row r="13565" spans="1:7" ht="24" customHeight="1" x14ac:dyDescent="0.2">
      <c r="A13565" s="224" t="str">
        <f t="shared" si="4066"/>
        <v/>
      </c>
      <c r="B13565" s="222" t="str">
        <f t="shared" si="4069"/>
        <v/>
      </c>
      <c r="C13565" s="223"/>
      <c r="D13565" s="224" t="str">
        <f t="shared" si="4067"/>
        <v/>
      </c>
      <c r="E13565" s="225"/>
      <c r="F13565" s="226">
        <f t="shared" si="4068"/>
        <v>0</v>
      </c>
      <c r="G13565" s="286">
        <f t="shared" si="4070"/>
        <v>0</v>
      </c>
    </row>
    <row r="13566" spans="1:7" ht="24" customHeight="1" x14ac:dyDescent="0.2">
      <c r="A13566" s="224" t="str">
        <f t="shared" si="4066"/>
        <v/>
      </c>
      <c r="B13566" s="222" t="str">
        <f t="shared" si="4069"/>
        <v/>
      </c>
      <c r="C13566" s="223"/>
      <c r="D13566" s="224" t="str">
        <f t="shared" si="4067"/>
        <v/>
      </c>
      <c r="E13566" s="225"/>
      <c r="F13566" s="226">
        <f t="shared" si="4068"/>
        <v>0</v>
      </c>
      <c r="G13566" s="286">
        <f t="shared" si="4070"/>
        <v>0</v>
      </c>
    </row>
    <row r="13567" spans="1:7" ht="24" customHeight="1" x14ac:dyDescent="0.2">
      <c r="A13567" s="224" t="str">
        <f t="shared" si="4066"/>
        <v/>
      </c>
      <c r="B13567" s="222" t="str">
        <f t="shared" si="4069"/>
        <v/>
      </c>
      <c r="C13567" s="223"/>
      <c r="D13567" s="224" t="str">
        <f t="shared" si="4067"/>
        <v/>
      </c>
      <c r="E13567" s="225"/>
      <c r="F13567" s="226">
        <f t="shared" si="4068"/>
        <v>0</v>
      </c>
      <c r="G13567" s="286">
        <f t="shared" si="4070"/>
        <v>0</v>
      </c>
    </row>
    <row r="13568" spans="1:7" ht="24" customHeight="1" x14ac:dyDescent="0.2">
      <c r="A13568" s="224" t="str">
        <f t="shared" si="4066"/>
        <v/>
      </c>
      <c r="B13568" s="222" t="str">
        <f t="shared" si="4069"/>
        <v/>
      </c>
      <c r="C13568" s="223"/>
      <c r="D13568" s="224" t="str">
        <f t="shared" si="4067"/>
        <v/>
      </c>
      <c r="E13568" s="225"/>
      <c r="F13568" s="226">
        <f t="shared" si="4068"/>
        <v>0</v>
      </c>
      <c r="G13568" s="286">
        <f t="shared" si="4070"/>
        <v>0</v>
      </c>
    </row>
    <row r="13569" spans="1:7" ht="24" customHeight="1" x14ac:dyDescent="0.2">
      <c r="A13569" s="224" t="str">
        <f t="shared" si="4066"/>
        <v/>
      </c>
      <c r="B13569" s="222" t="str">
        <f t="shared" si="4069"/>
        <v/>
      </c>
      <c r="C13569" s="223"/>
      <c r="D13569" s="224" t="str">
        <f t="shared" si="4067"/>
        <v/>
      </c>
      <c r="E13569" s="225"/>
      <c r="F13569" s="226">
        <f t="shared" si="4068"/>
        <v>0</v>
      </c>
      <c r="G13569" s="286">
        <f t="shared" si="4070"/>
        <v>0</v>
      </c>
    </row>
    <row r="13570" spans="1:7" ht="24" customHeight="1" x14ac:dyDescent="0.2">
      <c r="A13570" s="224" t="str">
        <f t="shared" si="4066"/>
        <v/>
      </c>
      <c r="B13570" s="222" t="str">
        <f t="shared" si="4069"/>
        <v/>
      </c>
      <c r="C13570" s="223"/>
      <c r="D13570" s="224" t="str">
        <f t="shared" si="4067"/>
        <v/>
      </c>
      <c r="E13570" s="225"/>
      <c r="F13570" s="226">
        <f t="shared" si="4068"/>
        <v>0</v>
      </c>
      <c r="G13570" s="286">
        <f t="shared" si="4070"/>
        <v>0</v>
      </c>
    </row>
    <row r="13571" spans="1:7" ht="24" customHeight="1" x14ac:dyDescent="0.2">
      <c r="A13571" s="224" t="str">
        <f t="shared" si="4066"/>
        <v/>
      </c>
      <c r="B13571" s="222" t="str">
        <f t="shared" si="4069"/>
        <v/>
      </c>
      <c r="C13571" s="223"/>
      <c r="D13571" s="224" t="str">
        <f t="shared" si="4067"/>
        <v/>
      </c>
      <c r="E13571" s="225"/>
      <c r="F13571" s="226">
        <f t="shared" si="4068"/>
        <v>0</v>
      </c>
      <c r="G13571" s="286">
        <f t="shared" si="4070"/>
        <v>0</v>
      </c>
    </row>
    <row r="13572" spans="1:7" ht="24" customHeight="1" x14ac:dyDescent="0.2">
      <c r="A13572" s="224" t="str">
        <f t="shared" si="4066"/>
        <v/>
      </c>
      <c r="B13572" s="222" t="str">
        <f t="shared" si="4069"/>
        <v/>
      </c>
      <c r="C13572" s="223"/>
      <c r="D13572" s="224" t="str">
        <f t="shared" si="4067"/>
        <v/>
      </c>
      <c r="E13572" s="225"/>
      <c r="F13572" s="226">
        <f t="shared" si="4068"/>
        <v>0</v>
      </c>
      <c r="G13572" s="286">
        <f t="shared" si="4070"/>
        <v>0</v>
      </c>
    </row>
    <row r="13573" spans="1:7" ht="24" customHeight="1" x14ac:dyDescent="0.2">
      <c r="A13573" s="224" t="str">
        <f t="shared" si="4066"/>
        <v/>
      </c>
      <c r="B13573" s="222" t="str">
        <f t="shared" si="4069"/>
        <v/>
      </c>
      <c r="C13573" s="223"/>
      <c r="D13573" s="224" t="str">
        <f t="shared" si="4067"/>
        <v/>
      </c>
      <c r="E13573" s="225"/>
      <c r="F13573" s="226">
        <f t="shared" si="4068"/>
        <v>0</v>
      </c>
      <c r="G13573" s="286">
        <f t="shared" si="4070"/>
        <v>0</v>
      </c>
    </row>
    <row r="13574" spans="1:7" ht="24" customHeight="1" x14ac:dyDescent="0.2">
      <c r="A13574" s="224" t="str">
        <f t="shared" si="4066"/>
        <v/>
      </c>
      <c r="B13574" s="222" t="str">
        <f t="shared" si="4069"/>
        <v/>
      </c>
      <c r="C13574" s="223"/>
      <c r="D13574" s="224" t="str">
        <f t="shared" si="4067"/>
        <v/>
      </c>
      <c r="E13574" s="225"/>
      <c r="F13574" s="226">
        <f t="shared" si="4068"/>
        <v>0</v>
      </c>
      <c r="G13574" s="286">
        <f t="shared" si="4070"/>
        <v>0</v>
      </c>
    </row>
    <row r="13575" spans="1:7" ht="24" customHeight="1" x14ac:dyDescent="0.2">
      <c r="A13575" s="224" t="str">
        <f t="shared" si="4066"/>
        <v/>
      </c>
      <c r="B13575" s="222" t="str">
        <f t="shared" si="4069"/>
        <v/>
      </c>
      <c r="C13575" s="223"/>
      <c r="D13575" s="224" t="str">
        <f t="shared" si="4067"/>
        <v/>
      </c>
      <c r="E13575" s="225"/>
      <c r="F13575" s="227">
        <f t="shared" si="4068"/>
        <v>0</v>
      </c>
      <c r="G13575" s="286">
        <f t="shared" si="4070"/>
        <v>0</v>
      </c>
    </row>
    <row r="13576" spans="1:7" ht="24" customHeight="1" x14ac:dyDescent="0.2">
      <c r="A13576" s="287"/>
      <c r="D13576" s="97"/>
      <c r="E13576" s="98"/>
      <c r="F13576" s="273" t="s">
        <v>31</v>
      </c>
      <c r="G13576" s="288">
        <f>SUBTOTAL(9,G13562:G13575)</f>
        <v>0</v>
      </c>
    </row>
    <row r="13577" spans="1:7" ht="24" customHeight="1" x14ac:dyDescent="0.2">
      <c r="A13577" s="287"/>
      <c r="C13577" s="107" t="s">
        <v>605</v>
      </c>
      <c r="D13577" s="97"/>
      <c r="E13577" s="98"/>
      <c r="G13577" s="289"/>
    </row>
    <row r="13578" spans="1:7" ht="24" customHeight="1" x14ac:dyDescent="0.2">
      <c r="A13578" s="224" t="str">
        <f t="shared" ref="A13578:A13585" si="4071">IFERROR(VLOOKUP(C13578,Tabla_Insumos,4,FALSE),"")</f>
        <v/>
      </c>
      <c r="B13578" s="222">
        <f t="shared" ref="B13578:B13585" si="4072">IFERROR(VLOOKUP(A13578,Tabla_Indices,5,FALSE),"")</f>
        <v>0</v>
      </c>
      <c r="C13578" s="223"/>
      <c r="D13578" s="224" t="str">
        <f t="shared" ref="D13578:D13585" si="4073">IFERROR(VLOOKUP(C13578,Tabla_Insumos,2,FALSE),"")</f>
        <v/>
      </c>
      <c r="E13578" s="225"/>
      <c r="F13578" s="228">
        <f t="shared" ref="F13578:F13585" si="4074">IFERROR(VLOOKUP(C13578,Tabla_Insumos,3,FALSE),0)</f>
        <v>0</v>
      </c>
      <c r="G13578" s="286">
        <f>ROUND(E13578*F13578,2)</f>
        <v>0</v>
      </c>
    </row>
    <row r="13579" spans="1:7" ht="24" customHeight="1" x14ac:dyDescent="0.2">
      <c r="A13579" s="224" t="str">
        <f t="shared" si="4071"/>
        <v/>
      </c>
      <c r="B13579" s="222">
        <f t="shared" si="4072"/>
        <v>0</v>
      </c>
      <c r="C13579" s="223"/>
      <c r="D13579" s="224" t="str">
        <f t="shared" si="4073"/>
        <v/>
      </c>
      <c r="E13579" s="225"/>
      <c r="F13579" s="228">
        <f t="shared" si="4074"/>
        <v>0</v>
      </c>
      <c r="G13579" s="286">
        <f>ROUND(E13579*F13579,2)</f>
        <v>0</v>
      </c>
    </row>
    <row r="13580" spans="1:7" ht="24" customHeight="1" x14ac:dyDescent="0.2">
      <c r="A13580" s="224" t="str">
        <f t="shared" si="4071"/>
        <v/>
      </c>
      <c r="B13580" s="222">
        <f t="shared" si="4072"/>
        <v>0</v>
      </c>
      <c r="C13580" s="223"/>
      <c r="D13580" s="224" t="str">
        <f t="shared" si="4073"/>
        <v/>
      </c>
      <c r="E13580" s="225"/>
      <c r="F13580" s="228">
        <f t="shared" si="4074"/>
        <v>0</v>
      </c>
      <c r="G13580" s="286">
        <f t="shared" ref="G13580:G13585" si="4075">ROUND(E13580*F13580,2)</f>
        <v>0</v>
      </c>
    </row>
    <row r="13581" spans="1:7" ht="24" customHeight="1" x14ac:dyDescent="0.2">
      <c r="A13581" s="224" t="str">
        <f t="shared" si="4071"/>
        <v/>
      </c>
      <c r="B13581" s="222">
        <f t="shared" si="4072"/>
        <v>0</v>
      </c>
      <c r="C13581" s="223"/>
      <c r="D13581" s="224" t="str">
        <f t="shared" si="4073"/>
        <v/>
      </c>
      <c r="E13581" s="225"/>
      <c r="F13581" s="228">
        <f t="shared" si="4074"/>
        <v>0</v>
      </c>
      <c r="G13581" s="286">
        <f t="shared" si="4075"/>
        <v>0</v>
      </c>
    </row>
    <row r="13582" spans="1:7" ht="24" customHeight="1" x14ac:dyDescent="0.2">
      <c r="A13582" s="224" t="str">
        <f t="shared" si="4071"/>
        <v/>
      </c>
      <c r="B13582" s="222">
        <f t="shared" si="4072"/>
        <v>0</v>
      </c>
      <c r="C13582" s="223"/>
      <c r="D13582" s="224" t="str">
        <f t="shared" si="4073"/>
        <v/>
      </c>
      <c r="E13582" s="225"/>
      <c r="F13582" s="226">
        <f t="shared" si="4074"/>
        <v>0</v>
      </c>
      <c r="G13582" s="286">
        <f t="shared" si="4075"/>
        <v>0</v>
      </c>
    </row>
    <row r="13583" spans="1:7" ht="24" customHeight="1" x14ac:dyDescent="0.2">
      <c r="A13583" s="224" t="str">
        <f t="shared" si="4071"/>
        <v/>
      </c>
      <c r="B13583" s="222">
        <f t="shared" si="4072"/>
        <v>0</v>
      </c>
      <c r="C13583" s="223"/>
      <c r="D13583" s="224" t="str">
        <f t="shared" si="4073"/>
        <v/>
      </c>
      <c r="E13583" s="225"/>
      <c r="F13583" s="226">
        <f t="shared" si="4074"/>
        <v>0</v>
      </c>
      <c r="G13583" s="286">
        <f t="shared" si="4075"/>
        <v>0</v>
      </c>
    </row>
    <row r="13584" spans="1:7" ht="24" customHeight="1" x14ac:dyDescent="0.2">
      <c r="A13584" s="224" t="str">
        <f t="shared" si="4071"/>
        <v/>
      </c>
      <c r="B13584" s="222">
        <f t="shared" si="4072"/>
        <v>0</v>
      </c>
      <c r="C13584" s="223"/>
      <c r="D13584" s="224" t="str">
        <f t="shared" si="4073"/>
        <v/>
      </c>
      <c r="E13584" s="225"/>
      <c r="F13584" s="226">
        <f t="shared" si="4074"/>
        <v>0</v>
      </c>
      <c r="G13584" s="286">
        <f t="shared" si="4075"/>
        <v>0</v>
      </c>
    </row>
    <row r="13585" spans="1:7" ht="24" customHeight="1" x14ac:dyDescent="0.2">
      <c r="A13585" s="224" t="str">
        <f t="shared" si="4071"/>
        <v/>
      </c>
      <c r="B13585" s="222">
        <f t="shared" si="4072"/>
        <v>0</v>
      </c>
      <c r="C13585" s="223"/>
      <c r="D13585" s="224" t="str">
        <f t="shared" si="4073"/>
        <v/>
      </c>
      <c r="E13585" s="225"/>
      <c r="F13585" s="226">
        <f t="shared" si="4074"/>
        <v>0</v>
      </c>
      <c r="G13585" s="286">
        <f t="shared" si="4075"/>
        <v>0</v>
      </c>
    </row>
    <row r="13586" spans="1:7" ht="24" customHeight="1" x14ac:dyDescent="0.2">
      <c r="A13586" s="287"/>
      <c r="D13586" s="97"/>
      <c r="E13586" s="98"/>
      <c r="F13586" s="273" t="s">
        <v>32</v>
      </c>
      <c r="G13586" s="288">
        <f>SUBTOTAL(9,G13578:G13585)</f>
        <v>0</v>
      </c>
    </row>
    <row r="13587" spans="1:7" ht="24" customHeight="1" x14ac:dyDescent="0.2">
      <c r="A13587" s="287"/>
      <c r="C13587" s="107" t="s">
        <v>606</v>
      </c>
      <c r="D13587" s="97"/>
      <c r="E13587" s="98"/>
      <c r="G13587" s="289"/>
    </row>
    <row r="13588" spans="1:7" ht="24" customHeight="1" x14ac:dyDescent="0.2">
      <c r="A13588" s="224" t="str">
        <f t="shared" ref="A13588:A13596" si="4076">IFERROR(VLOOKUP(C13588,Tabla_Insumos,4,FALSE),"")</f>
        <v/>
      </c>
      <c r="B13588" s="222" t="str">
        <f t="shared" ref="B13588:B13596" si="4077">IFERROR(VLOOKUP(C13588,Tabla_Insumos,5,FALSE),"")</f>
        <v/>
      </c>
      <c r="C13588" s="223"/>
      <c r="D13588" s="224" t="str">
        <f t="shared" ref="D13588:D13596" si="4078">IFERROR(VLOOKUP(C13588,Tabla_Insumos,2,FALSE),"")</f>
        <v/>
      </c>
      <c r="E13588" s="225"/>
      <c r="F13588" s="226">
        <f t="shared" ref="F13588:F13596" si="4079">IFERROR(VLOOKUP(C13588,Tabla_Insumos,3,FALSE),0)</f>
        <v>0</v>
      </c>
      <c r="G13588" s="286">
        <f t="shared" ref="G13588:G13596" si="4080">ROUND(E13588*F13588,2)</f>
        <v>0</v>
      </c>
    </row>
    <row r="13589" spans="1:7" ht="24" customHeight="1" x14ac:dyDescent="0.2">
      <c r="A13589" s="224" t="str">
        <f t="shared" si="4076"/>
        <v/>
      </c>
      <c r="B13589" s="222" t="str">
        <f t="shared" si="4077"/>
        <v/>
      </c>
      <c r="C13589" s="223"/>
      <c r="D13589" s="224" t="str">
        <f t="shared" si="4078"/>
        <v/>
      </c>
      <c r="E13589" s="225"/>
      <c r="F13589" s="226">
        <f t="shared" si="4079"/>
        <v>0</v>
      </c>
      <c r="G13589" s="286">
        <f t="shared" si="4080"/>
        <v>0</v>
      </c>
    </row>
    <row r="13590" spans="1:7" ht="24" customHeight="1" x14ac:dyDescent="0.2">
      <c r="A13590" s="224" t="str">
        <f t="shared" si="4076"/>
        <v/>
      </c>
      <c r="B13590" s="222" t="str">
        <f t="shared" si="4077"/>
        <v/>
      </c>
      <c r="C13590" s="223"/>
      <c r="D13590" s="224" t="str">
        <f t="shared" si="4078"/>
        <v/>
      </c>
      <c r="E13590" s="225"/>
      <c r="F13590" s="226">
        <f t="shared" si="4079"/>
        <v>0</v>
      </c>
      <c r="G13590" s="286">
        <f t="shared" si="4080"/>
        <v>0</v>
      </c>
    </row>
    <row r="13591" spans="1:7" ht="24" customHeight="1" x14ac:dyDescent="0.2">
      <c r="A13591" s="224" t="str">
        <f t="shared" si="4076"/>
        <v/>
      </c>
      <c r="B13591" s="222" t="str">
        <f t="shared" si="4077"/>
        <v/>
      </c>
      <c r="C13591" s="223"/>
      <c r="D13591" s="224" t="str">
        <f t="shared" si="4078"/>
        <v/>
      </c>
      <c r="E13591" s="225"/>
      <c r="F13591" s="226">
        <f t="shared" si="4079"/>
        <v>0</v>
      </c>
      <c r="G13591" s="286">
        <f t="shared" si="4080"/>
        <v>0</v>
      </c>
    </row>
    <row r="13592" spans="1:7" ht="24" customHeight="1" x14ac:dyDescent="0.2">
      <c r="A13592" s="224" t="str">
        <f t="shared" si="4076"/>
        <v/>
      </c>
      <c r="B13592" s="222" t="str">
        <f t="shared" si="4077"/>
        <v/>
      </c>
      <c r="C13592" s="223"/>
      <c r="D13592" s="224" t="str">
        <f t="shared" si="4078"/>
        <v/>
      </c>
      <c r="E13592" s="225"/>
      <c r="F13592" s="226">
        <f t="shared" si="4079"/>
        <v>0</v>
      </c>
      <c r="G13592" s="286">
        <f t="shared" si="4080"/>
        <v>0</v>
      </c>
    </row>
    <row r="13593" spans="1:7" ht="24" customHeight="1" x14ac:dyDescent="0.2">
      <c r="A13593" s="224" t="str">
        <f t="shared" si="4076"/>
        <v/>
      </c>
      <c r="B13593" s="222" t="str">
        <f t="shared" si="4077"/>
        <v/>
      </c>
      <c r="C13593" s="223"/>
      <c r="D13593" s="224" t="str">
        <f t="shared" si="4078"/>
        <v/>
      </c>
      <c r="E13593" s="225"/>
      <c r="F13593" s="226">
        <f t="shared" si="4079"/>
        <v>0</v>
      </c>
      <c r="G13593" s="286">
        <f t="shared" si="4080"/>
        <v>0</v>
      </c>
    </row>
    <row r="13594" spans="1:7" ht="24" customHeight="1" x14ac:dyDescent="0.2">
      <c r="A13594" s="224" t="str">
        <f t="shared" si="4076"/>
        <v/>
      </c>
      <c r="B13594" s="222" t="str">
        <f t="shared" si="4077"/>
        <v/>
      </c>
      <c r="C13594" s="223"/>
      <c r="D13594" s="224" t="str">
        <f t="shared" si="4078"/>
        <v/>
      </c>
      <c r="E13594" s="225"/>
      <c r="F13594" s="226">
        <f t="shared" si="4079"/>
        <v>0</v>
      </c>
      <c r="G13594" s="286">
        <f t="shared" si="4080"/>
        <v>0</v>
      </c>
    </row>
    <row r="13595" spans="1:7" ht="24" customHeight="1" x14ac:dyDescent="0.2">
      <c r="A13595" s="224" t="str">
        <f t="shared" si="4076"/>
        <v/>
      </c>
      <c r="B13595" s="222" t="str">
        <f t="shared" si="4077"/>
        <v/>
      </c>
      <c r="C13595" s="223"/>
      <c r="D13595" s="224" t="str">
        <f t="shared" si="4078"/>
        <v/>
      </c>
      <c r="E13595" s="225"/>
      <c r="F13595" s="226">
        <f t="shared" si="4079"/>
        <v>0</v>
      </c>
      <c r="G13595" s="286">
        <f t="shared" si="4080"/>
        <v>0</v>
      </c>
    </row>
    <row r="13596" spans="1:7" ht="24" customHeight="1" x14ac:dyDescent="0.2">
      <c r="A13596" s="224" t="str">
        <f t="shared" si="4076"/>
        <v/>
      </c>
      <c r="B13596" s="222" t="str">
        <f t="shared" si="4077"/>
        <v/>
      </c>
      <c r="C13596" s="223"/>
      <c r="D13596" s="224" t="str">
        <f t="shared" si="4078"/>
        <v/>
      </c>
      <c r="E13596" s="225"/>
      <c r="F13596" s="226">
        <f t="shared" si="4079"/>
        <v>0</v>
      </c>
      <c r="G13596" s="286">
        <f t="shared" si="4080"/>
        <v>0</v>
      </c>
    </row>
    <row r="13597" spans="1:7" ht="24" customHeight="1" x14ac:dyDescent="0.2">
      <c r="A13597" s="290"/>
      <c r="B13597" s="97"/>
      <c r="D13597" s="97"/>
      <c r="E13597" s="98"/>
      <c r="F13597" s="273" t="s">
        <v>33</v>
      </c>
      <c r="G13597" s="288">
        <f>SUBTOTAL(9,G13588:G13596)</f>
        <v>0</v>
      </c>
    </row>
    <row r="13598" spans="1:7" ht="24" customHeight="1" x14ac:dyDescent="0.2">
      <c r="A13598" s="291"/>
      <c r="B13598" s="97"/>
      <c r="D13598" s="97"/>
      <c r="E13598" s="98"/>
      <c r="G13598" s="289"/>
    </row>
    <row r="13599" spans="1:7" ht="24" customHeight="1" x14ac:dyDescent="0.2">
      <c r="A13599" s="292" t="str">
        <f>B13557</f>
        <v/>
      </c>
      <c r="B13599" s="293" t="str">
        <f>C13557</f>
        <v/>
      </c>
      <c r="C13599" s="104"/>
      <c r="D13599" s="104" t="s">
        <v>34</v>
      </c>
      <c r="E13599" s="105"/>
      <c r="F13599" s="295" t="s">
        <v>35</v>
      </c>
      <c r="G13599" s="294">
        <f>SUBTOTAL(9,G13562:G13598)</f>
        <v>0</v>
      </c>
    </row>
    <row r="13601" spans="1:7" ht="24" customHeight="1" x14ac:dyDescent="0.2">
      <c r="A13601" s="274" t="s">
        <v>37</v>
      </c>
      <c r="B13601" s="275"/>
      <c r="C13601" s="275"/>
      <c r="D13601" s="275"/>
      <c r="E13601" s="275"/>
      <c r="F13601" s="275"/>
      <c r="G13601" s="276"/>
    </row>
    <row r="13602" spans="1:7" ht="24" customHeight="1" x14ac:dyDescent="0.2">
      <c r="A13602" s="277" t="s">
        <v>602</v>
      </c>
      <c r="B13602" s="93" t="str">
        <f>Comitente</f>
        <v>DIRECCION PROVINCIAL DE ESPACIOS VERDES</v>
      </c>
      <c r="C13602" s="89"/>
      <c r="D13602" s="94"/>
      <c r="E13602" s="94"/>
      <c r="F13602" s="95"/>
      <c r="G13602" s="278"/>
    </row>
    <row r="13603" spans="1:7" ht="24" customHeight="1" x14ac:dyDescent="0.2">
      <c r="A13603" s="277" t="s">
        <v>603</v>
      </c>
      <c r="B13603" s="93">
        <f>Contratista</f>
        <v>0</v>
      </c>
      <c r="C13603" s="90"/>
      <c r="D13603" s="90"/>
      <c r="E13603" s="90"/>
      <c r="F13603" s="96"/>
      <c r="G13603" s="279"/>
    </row>
    <row r="13604" spans="1:7" ht="24" customHeight="1" x14ac:dyDescent="0.2">
      <c r="A13604" s="277" t="s">
        <v>24</v>
      </c>
      <c r="B13604" s="93" t="str">
        <f>Obra</f>
        <v>EXTRACCION DE MANGRULLO EXISTENTE, PROVISION DE NUEVO MANGRULLO Y REFUNCIONALIZACION DE JUEGOS DE NIÑOS EN PARQUE DE MAYO</v>
      </c>
      <c r="C13604" s="90"/>
      <c r="D13604" s="90"/>
      <c r="E13604" s="90"/>
      <c r="F13604" s="96" t="s">
        <v>38</v>
      </c>
      <c r="G13604" s="280">
        <f>Fecha_Base</f>
        <v>44865</v>
      </c>
    </row>
    <row r="13605" spans="1:7" ht="24" customHeight="1" x14ac:dyDescent="0.2">
      <c r="A13605" s="281" t="s">
        <v>601</v>
      </c>
      <c r="B13605" s="91" t="str">
        <f>Ubicación</f>
        <v>CAPITAL</v>
      </c>
      <c r="C13605" s="91"/>
      <c r="D13605" s="97"/>
      <c r="E13605" s="98"/>
      <c r="G13605" s="282"/>
    </row>
    <row r="13606" spans="1:7" ht="24" customHeight="1" x14ac:dyDescent="0.2">
      <c r="A13606" s="281" t="s">
        <v>39</v>
      </c>
      <c r="B13606" s="100" t="str">
        <f>IFERROR(VALUE(LEFT(B13607,FIND(".",B13607)-1)),"")</f>
        <v/>
      </c>
      <c r="C13606" s="92" t="str">
        <f>IFERROR(VLOOKUP(B13606,Tabla_CyP,2,FALSE),"")</f>
        <v/>
      </c>
      <c r="E13606" s="98"/>
      <c r="G13606" s="282"/>
    </row>
    <row r="13607" spans="1:7" ht="24" customHeight="1" x14ac:dyDescent="0.2">
      <c r="A13607" s="281" t="s">
        <v>25</v>
      </c>
      <c r="B13607" s="101" t="str">
        <f>IFERROR(VLOOKUP(COUNTIF($A$1:A13607,"ANALISIS DE PRECIOS"),Tabla_NumeroItem,2,FALSE),"")</f>
        <v/>
      </c>
      <c r="C13607" s="92" t="str">
        <f>IFERROR(VLOOKUP(B13607,Tabla_CyP,2,FALSE),"")</f>
        <v/>
      </c>
      <c r="D13607" s="97"/>
      <c r="E13607" s="98"/>
      <c r="F13607" s="96" t="s">
        <v>26</v>
      </c>
      <c r="G13607" s="283" t="str">
        <f>IFERROR(VLOOKUP(B13607,Tabla_CyP,4,FALSE),"")</f>
        <v/>
      </c>
    </row>
    <row r="13608" spans="1:7" ht="24" customHeight="1" x14ac:dyDescent="0.2">
      <c r="A13608" s="281"/>
      <c r="B13608" s="91"/>
      <c r="D13608" s="97"/>
      <c r="E13608" s="98"/>
      <c r="G13608" s="282"/>
    </row>
    <row r="13609" spans="1:7" ht="24" customHeight="1" x14ac:dyDescent="0.2">
      <c r="A13609" s="334" t="s">
        <v>507</v>
      </c>
      <c r="B13609" s="335"/>
      <c r="C13609" s="336" t="s">
        <v>0</v>
      </c>
      <c r="D13609" s="336" t="s">
        <v>27</v>
      </c>
      <c r="E13609" s="338" t="s">
        <v>28</v>
      </c>
      <c r="F13609" s="340" t="s">
        <v>29</v>
      </c>
      <c r="G13609" s="340" t="s">
        <v>30</v>
      </c>
    </row>
    <row r="13610" spans="1:7" ht="24" customHeight="1" x14ac:dyDescent="0.2">
      <c r="A13610" s="102" t="s">
        <v>508</v>
      </c>
      <c r="B13610" s="102" t="s">
        <v>509</v>
      </c>
      <c r="C13610" s="337"/>
      <c r="D13610" s="337"/>
      <c r="E13610" s="339"/>
      <c r="F13610" s="341"/>
      <c r="G13610" s="341"/>
    </row>
    <row r="13611" spans="1:7" ht="24" customHeight="1" x14ac:dyDescent="0.2">
      <c r="A13611" s="284"/>
      <c r="B13611" s="103"/>
      <c r="C13611" s="143" t="s">
        <v>604</v>
      </c>
      <c r="D13611" s="104"/>
      <c r="E13611" s="105"/>
      <c r="F13611" s="106"/>
      <c r="G13611" s="285"/>
    </row>
    <row r="13612" spans="1:7" ht="24" customHeight="1" x14ac:dyDescent="0.2">
      <c r="A13612" s="224" t="str">
        <f t="shared" ref="A13612:A13625" si="4081">IFERROR(VLOOKUP(C13612,Tabla_Insumos,4,FALSE),"")</f>
        <v/>
      </c>
      <c r="B13612" s="222" t="str">
        <f>IFERROR(VLOOKUP(C13612,Tabla_Insumos,5,FALSE),"")</f>
        <v/>
      </c>
      <c r="C13612" s="223"/>
      <c r="D13612" s="224" t="str">
        <f t="shared" ref="D13612:D13625" si="4082">IFERROR(VLOOKUP(C13612,Tabla_Insumos,2,FALSE),"")</f>
        <v/>
      </c>
      <c r="E13612" s="225"/>
      <c r="F13612" s="226">
        <f t="shared" ref="F13612:F13625" si="4083">IFERROR(VLOOKUP(C13612,Tabla_Insumos,3,FALSE),0)</f>
        <v>0</v>
      </c>
      <c r="G13612" s="286">
        <f>ROUND(E13612*F13612,2)</f>
        <v>0</v>
      </c>
    </row>
    <row r="13613" spans="1:7" ht="24" customHeight="1" x14ac:dyDescent="0.2">
      <c r="A13613" s="224" t="str">
        <f t="shared" si="4081"/>
        <v/>
      </c>
      <c r="B13613" s="222" t="str">
        <f t="shared" ref="B13613:B13625" si="4084">IFERROR(VLOOKUP(C13613,Tabla_Insumos,5,FALSE),"")</f>
        <v/>
      </c>
      <c r="C13613" s="223"/>
      <c r="D13613" s="224" t="str">
        <f t="shared" si="4082"/>
        <v/>
      </c>
      <c r="E13613" s="225"/>
      <c r="F13613" s="226">
        <f t="shared" si="4083"/>
        <v>0</v>
      </c>
      <c r="G13613" s="286">
        <f t="shared" ref="G13613:G13625" si="4085">ROUND(E13613*F13613,2)</f>
        <v>0</v>
      </c>
    </row>
    <row r="13614" spans="1:7" ht="24" customHeight="1" x14ac:dyDescent="0.2">
      <c r="A13614" s="224" t="str">
        <f t="shared" si="4081"/>
        <v/>
      </c>
      <c r="B13614" s="222" t="str">
        <f t="shared" si="4084"/>
        <v/>
      </c>
      <c r="C13614" s="223"/>
      <c r="D13614" s="224" t="str">
        <f t="shared" si="4082"/>
        <v/>
      </c>
      <c r="E13614" s="225"/>
      <c r="F13614" s="226">
        <f t="shared" si="4083"/>
        <v>0</v>
      </c>
      <c r="G13614" s="286">
        <f t="shared" si="4085"/>
        <v>0</v>
      </c>
    </row>
    <row r="13615" spans="1:7" ht="24" customHeight="1" x14ac:dyDescent="0.2">
      <c r="A13615" s="224" t="str">
        <f t="shared" si="4081"/>
        <v/>
      </c>
      <c r="B13615" s="222" t="str">
        <f t="shared" si="4084"/>
        <v/>
      </c>
      <c r="C13615" s="223"/>
      <c r="D13615" s="224" t="str">
        <f t="shared" si="4082"/>
        <v/>
      </c>
      <c r="E13615" s="225"/>
      <c r="F13615" s="226">
        <f t="shared" si="4083"/>
        <v>0</v>
      </c>
      <c r="G13615" s="286">
        <f t="shared" si="4085"/>
        <v>0</v>
      </c>
    </row>
    <row r="13616" spans="1:7" ht="24" customHeight="1" x14ac:dyDescent="0.2">
      <c r="A13616" s="224" t="str">
        <f t="shared" si="4081"/>
        <v/>
      </c>
      <c r="B13616" s="222" t="str">
        <f t="shared" si="4084"/>
        <v/>
      </c>
      <c r="C13616" s="223"/>
      <c r="D13616" s="224" t="str">
        <f t="shared" si="4082"/>
        <v/>
      </c>
      <c r="E13616" s="225"/>
      <c r="F13616" s="226">
        <f t="shared" si="4083"/>
        <v>0</v>
      </c>
      <c r="G13616" s="286">
        <f t="shared" si="4085"/>
        <v>0</v>
      </c>
    </row>
    <row r="13617" spans="1:7" ht="24" customHeight="1" x14ac:dyDescent="0.2">
      <c r="A13617" s="224" t="str">
        <f t="shared" si="4081"/>
        <v/>
      </c>
      <c r="B13617" s="222" t="str">
        <f t="shared" si="4084"/>
        <v/>
      </c>
      <c r="C13617" s="223"/>
      <c r="D13617" s="224" t="str">
        <f t="shared" si="4082"/>
        <v/>
      </c>
      <c r="E13617" s="225"/>
      <c r="F13617" s="226">
        <f t="shared" si="4083"/>
        <v>0</v>
      </c>
      <c r="G13617" s="286">
        <f t="shared" si="4085"/>
        <v>0</v>
      </c>
    </row>
    <row r="13618" spans="1:7" ht="24" customHeight="1" x14ac:dyDescent="0.2">
      <c r="A13618" s="224" t="str">
        <f t="shared" si="4081"/>
        <v/>
      </c>
      <c r="B13618" s="222" t="str">
        <f t="shared" si="4084"/>
        <v/>
      </c>
      <c r="C13618" s="223"/>
      <c r="D13618" s="224" t="str">
        <f t="shared" si="4082"/>
        <v/>
      </c>
      <c r="E13618" s="225"/>
      <c r="F13618" s="226">
        <f t="shared" si="4083"/>
        <v>0</v>
      </c>
      <c r="G13618" s="286">
        <f t="shared" si="4085"/>
        <v>0</v>
      </c>
    </row>
    <row r="13619" spans="1:7" ht="24" customHeight="1" x14ac:dyDescent="0.2">
      <c r="A13619" s="224" t="str">
        <f t="shared" si="4081"/>
        <v/>
      </c>
      <c r="B13619" s="222" t="str">
        <f t="shared" si="4084"/>
        <v/>
      </c>
      <c r="C13619" s="223"/>
      <c r="D13619" s="224" t="str">
        <f t="shared" si="4082"/>
        <v/>
      </c>
      <c r="E13619" s="225"/>
      <c r="F13619" s="226">
        <f t="shared" si="4083"/>
        <v>0</v>
      </c>
      <c r="G13619" s="286">
        <f t="shared" si="4085"/>
        <v>0</v>
      </c>
    </row>
    <row r="13620" spans="1:7" ht="24" customHeight="1" x14ac:dyDescent="0.2">
      <c r="A13620" s="224" t="str">
        <f t="shared" si="4081"/>
        <v/>
      </c>
      <c r="B13620" s="222" t="str">
        <f t="shared" si="4084"/>
        <v/>
      </c>
      <c r="C13620" s="223"/>
      <c r="D13620" s="224" t="str">
        <f t="shared" si="4082"/>
        <v/>
      </c>
      <c r="E13620" s="225"/>
      <c r="F13620" s="226">
        <f t="shared" si="4083"/>
        <v>0</v>
      </c>
      <c r="G13620" s="286">
        <f t="shared" si="4085"/>
        <v>0</v>
      </c>
    </row>
    <row r="13621" spans="1:7" ht="24" customHeight="1" x14ac:dyDescent="0.2">
      <c r="A13621" s="224" t="str">
        <f t="shared" si="4081"/>
        <v/>
      </c>
      <c r="B13621" s="222" t="str">
        <f t="shared" si="4084"/>
        <v/>
      </c>
      <c r="C13621" s="223"/>
      <c r="D13621" s="224" t="str">
        <f t="shared" si="4082"/>
        <v/>
      </c>
      <c r="E13621" s="225"/>
      <c r="F13621" s="226">
        <f t="shared" si="4083"/>
        <v>0</v>
      </c>
      <c r="G13621" s="286">
        <f t="shared" si="4085"/>
        <v>0</v>
      </c>
    </row>
    <row r="13622" spans="1:7" ht="24" customHeight="1" x14ac:dyDescent="0.2">
      <c r="A13622" s="224" t="str">
        <f t="shared" si="4081"/>
        <v/>
      </c>
      <c r="B13622" s="222" t="str">
        <f t="shared" si="4084"/>
        <v/>
      </c>
      <c r="C13622" s="223"/>
      <c r="D13622" s="224" t="str">
        <f t="shared" si="4082"/>
        <v/>
      </c>
      <c r="E13622" s="225"/>
      <c r="F13622" s="226">
        <f t="shared" si="4083"/>
        <v>0</v>
      </c>
      <c r="G13622" s="286">
        <f t="shared" si="4085"/>
        <v>0</v>
      </c>
    </row>
    <row r="13623" spans="1:7" ht="24" customHeight="1" x14ac:dyDescent="0.2">
      <c r="A13623" s="224" t="str">
        <f t="shared" si="4081"/>
        <v/>
      </c>
      <c r="B13623" s="222" t="str">
        <f t="shared" si="4084"/>
        <v/>
      </c>
      <c r="C13623" s="223"/>
      <c r="D13623" s="224" t="str">
        <f t="shared" si="4082"/>
        <v/>
      </c>
      <c r="E13623" s="225"/>
      <c r="F13623" s="226">
        <f t="shared" si="4083"/>
        <v>0</v>
      </c>
      <c r="G13623" s="286">
        <f t="shared" si="4085"/>
        <v>0</v>
      </c>
    </row>
    <row r="13624" spans="1:7" ht="24" customHeight="1" x14ac:dyDescent="0.2">
      <c r="A13624" s="224" t="str">
        <f t="shared" si="4081"/>
        <v/>
      </c>
      <c r="B13624" s="222" t="str">
        <f t="shared" si="4084"/>
        <v/>
      </c>
      <c r="C13624" s="223"/>
      <c r="D13624" s="224" t="str">
        <f t="shared" si="4082"/>
        <v/>
      </c>
      <c r="E13624" s="225"/>
      <c r="F13624" s="226">
        <f t="shared" si="4083"/>
        <v>0</v>
      </c>
      <c r="G13624" s="286">
        <f t="shared" si="4085"/>
        <v>0</v>
      </c>
    </row>
    <row r="13625" spans="1:7" ht="24" customHeight="1" x14ac:dyDescent="0.2">
      <c r="A13625" s="224" t="str">
        <f t="shared" si="4081"/>
        <v/>
      </c>
      <c r="B13625" s="222" t="str">
        <f t="shared" si="4084"/>
        <v/>
      </c>
      <c r="C13625" s="223"/>
      <c r="D13625" s="224" t="str">
        <f t="shared" si="4082"/>
        <v/>
      </c>
      <c r="E13625" s="225"/>
      <c r="F13625" s="227">
        <f t="shared" si="4083"/>
        <v>0</v>
      </c>
      <c r="G13625" s="286">
        <f t="shared" si="4085"/>
        <v>0</v>
      </c>
    </row>
    <row r="13626" spans="1:7" ht="24" customHeight="1" x14ac:dyDescent="0.2">
      <c r="A13626" s="287"/>
      <c r="D13626" s="97"/>
      <c r="E13626" s="98"/>
      <c r="F13626" s="273" t="s">
        <v>31</v>
      </c>
      <c r="G13626" s="288">
        <f>SUBTOTAL(9,G13612:G13625)</f>
        <v>0</v>
      </c>
    </row>
    <row r="13627" spans="1:7" ht="24" customHeight="1" x14ac:dyDescent="0.2">
      <c r="A13627" s="287"/>
      <c r="C13627" s="107" t="s">
        <v>605</v>
      </c>
      <c r="D13627" s="97"/>
      <c r="E13627" s="98"/>
      <c r="G13627" s="289"/>
    </row>
    <row r="13628" spans="1:7" ht="24" customHeight="1" x14ac:dyDescent="0.2">
      <c r="A13628" s="224" t="str">
        <f t="shared" ref="A13628:A13635" si="4086">IFERROR(VLOOKUP(C13628,Tabla_Insumos,4,FALSE),"")</f>
        <v/>
      </c>
      <c r="B13628" s="222">
        <f t="shared" ref="B13628:B13635" si="4087">IFERROR(VLOOKUP(A13628,Tabla_Indices,5,FALSE),"")</f>
        <v>0</v>
      </c>
      <c r="C13628" s="223"/>
      <c r="D13628" s="224" t="str">
        <f t="shared" ref="D13628:D13635" si="4088">IFERROR(VLOOKUP(C13628,Tabla_Insumos,2,FALSE),"")</f>
        <v/>
      </c>
      <c r="E13628" s="225"/>
      <c r="F13628" s="228">
        <f t="shared" ref="F13628:F13635" si="4089">IFERROR(VLOOKUP(C13628,Tabla_Insumos,3,FALSE),0)</f>
        <v>0</v>
      </c>
      <c r="G13628" s="286">
        <f>ROUND(E13628*F13628,2)</f>
        <v>0</v>
      </c>
    </row>
    <row r="13629" spans="1:7" ht="24" customHeight="1" x14ac:dyDescent="0.2">
      <c r="A13629" s="224" t="str">
        <f t="shared" si="4086"/>
        <v/>
      </c>
      <c r="B13629" s="222">
        <f t="shared" si="4087"/>
        <v>0</v>
      </c>
      <c r="C13629" s="223"/>
      <c r="D13629" s="224" t="str">
        <f t="shared" si="4088"/>
        <v/>
      </c>
      <c r="E13629" s="225"/>
      <c r="F13629" s="228">
        <f t="shared" si="4089"/>
        <v>0</v>
      </c>
      <c r="G13629" s="286">
        <f>ROUND(E13629*F13629,2)</f>
        <v>0</v>
      </c>
    </row>
    <row r="13630" spans="1:7" ht="24" customHeight="1" x14ac:dyDescent="0.2">
      <c r="A13630" s="224" t="str">
        <f t="shared" si="4086"/>
        <v/>
      </c>
      <c r="B13630" s="222">
        <f t="shared" si="4087"/>
        <v>0</v>
      </c>
      <c r="C13630" s="223"/>
      <c r="D13630" s="224" t="str">
        <f t="shared" si="4088"/>
        <v/>
      </c>
      <c r="E13630" s="225"/>
      <c r="F13630" s="228">
        <f t="shared" si="4089"/>
        <v>0</v>
      </c>
      <c r="G13630" s="286">
        <f t="shared" ref="G13630:G13635" si="4090">ROUND(E13630*F13630,2)</f>
        <v>0</v>
      </c>
    </row>
    <row r="13631" spans="1:7" ht="24" customHeight="1" x14ac:dyDescent="0.2">
      <c r="A13631" s="224" t="str">
        <f t="shared" si="4086"/>
        <v/>
      </c>
      <c r="B13631" s="222">
        <f t="shared" si="4087"/>
        <v>0</v>
      </c>
      <c r="C13631" s="223"/>
      <c r="D13631" s="224" t="str">
        <f t="shared" si="4088"/>
        <v/>
      </c>
      <c r="E13631" s="225"/>
      <c r="F13631" s="228">
        <f t="shared" si="4089"/>
        <v>0</v>
      </c>
      <c r="G13631" s="286">
        <f t="shared" si="4090"/>
        <v>0</v>
      </c>
    </row>
    <row r="13632" spans="1:7" ht="24" customHeight="1" x14ac:dyDescent="0.2">
      <c r="A13632" s="224" t="str">
        <f t="shared" si="4086"/>
        <v/>
      </c>
      <c r="B13632" s="222">
        <f t="shared" si="4087"/>
        <v>0</v>
      </c>
      <c r="C13632" s="223"/>
      <c r="D13632" s="224" t="str">
        <f t="shared" si="4088"/>
        <v/>
      </c>
      <c r="E13632" s="225"/>
      <c r="F13632" s="226">
        <f t="shared" si="4089"/>
        <v>0</v>
      </c>
      <c r="G13632" s="286">
        <f t="shared" si="4090"/>
        <v>0</v>
      </c>
    </row>
    <row r="13633" spans="1:7" ht="24" customHeight="1" x14ac:dyDescent="0.2">
      <c r="A13633" s="224" t="str">
        <f t="shared" si="4086"/>
        <v/>
      </c>
      <c r="B13633" s="222">
        <f t="shared" si="4087"/>
        <v>0</v>
      </c>
      <c r="C13633" s="223"/>
      <c r="D13633" s="224" t="str">
        <f t="shared" si="4088"/>
        <v/>
      </c>
      <c r="E13633" s="225"/>
      <c r="F13633" s="226">
        <f t="shared" si="4089"/>
        <v>0</v>
      </c>
      <c r="G13633" s="286">
        <f t="shared" si="4090"/>
        <v>0</v>
      </c>
    </row>
    <row r="13634" spans="1:7" ht="24" customHeight="1" x14ac:dyDescent="0.2">
      <c r="A13634" s="224" t="str">
        <f t="shared" si="4086"/>
        <v/>
      </c>
      <c r="B13634" s="222">
        <f t="shared" si="4087"/>
        <v>0</v>
      </c>
      <c r="C13634" s="223"/>
      <c r="D13634" s="224" t="str">
        <f t="shared" si="4088"/>
        <v/>
      </c>
      <c r="E13634" s="225"/>
      <c r="F13634" s="226">
        <f t="shared" si="4089"/>
        <v>0</v>
      </c>
      <c r="G13634" s="286">
        <f t="shared" si="4090"/>
        <v>0</v>
      </c>
    </row>
    <row r="13635" spans="1:7" ht="24" customHeight="1" x14ac:dyDescent="0.2">
      <c r="A13635" s="224" t="str">
        <f t="shared" si="4086"/>
        <v/>
      </c>
      <c r="B13635" s="222">
        <f t="shared" si="4087"/>
        <v>0</v>
      </c>
      <c r="C13635" s="223"/>
      <c r="D13635" s="224" t="str">
        <f t="shared" si="4088"/>
        <v/>
      </c>
      <c r="E13635" s="225"/>
      <c r="F13635" s="226">
        <f t="shared" si="4089"/>
        <v>0</v>
      </c>
      <c r="G13635" s="286">
        <f t="shared" si="4090"/>
        <v>0</v>
      </c>
    </row>
    <row r="13636" spans="1:7" ht="24" customHeight="1" x14ac:dyDescent="0.2">
      <c r="A13636" s="287"/>
      <c r="D13636" s="97"/>
      <c r="E13636" s="98"/>
      <c r="F13636" s="273" t="s">
        <v>32</v>
      </c>
      <c r="G13636" s="288">
        <f>SUBTOTAL(9,G13628:G13635)</f>
        <v>0</v>
      </c>
    </row>
    <row r="13637" spans="1:7" ht="24" customHeight="1" x14ac:dyDescent="0.2">
      <c r="A13637" s="287"/>
      <c r="C13637" s="107" t="s">
        <v>606</v>
      </c>
      <c r="D13637" s="97"/>
      <c r="E13637" s="98"/>
      <c r="G13637" s="289"/>
    </row>
    <row r="13638" spans="1:7" ht="24" customHeight="1" x14ac:dyDescent="0.2">
      <c r="A13638" s="224" t="str">
        <f t="shared" ref="A13638:A13646" si="4091">IFERROR(VLOOKUP(C13638,Tabla_Insumos,4,FALSE),"")</f>
        <v/>
      </c>
      <c r="B13638" s="222" t="str">
        <f t="shared" ref="B13638:B13646" si="4092">IFERROR(VLOOKUP(C13638,Tabla_Insumos,5,FALSE),"")</f>
        <v/>
      </c>
      <c r="C13638" s="223"/>
      <c r="D13638" s="224" t="str">
        <f t="shared" ref="D13638:D13646" si="4093">IFERROR(VLOOKUP(C13638,Tabla_Insumos,2,FALSE),"")</f>
        <v/>
      </c>
      <c r="E13638" s="225"/>
      <c r="F13638" s="226">
        <f t="shared" ref="F13638:F13646" si="4094">IFERROR(VLOOKUP(C13638,Tabla_Insumos,3,FALSE),0)</f>
        <v>0</v>
      </c>
      <c r="G13638" s="286">
        <f t="shared" ref="G13638:G13646" si="4095">ROUND(E13638*F13638,2)</f>
        <v>0</v>
      </c>
    </row>
    <row r="13639" spans="1:7" ht="24" customHeight="1" x14ac:dyDescent="0.2">
      <c r="A13639" s="224" t="str">
        <f t="shared" si="4091"/>
        <v/>
      </c>
      <c r="B13639" s="222" t="str">
        <f t="shared" si="4092"/>
        <v/>
      </c>
      <c r="C13639" s="223"/>
      <c r="D13639" s="224" t="str">
        <f t="shared" si="4093"/>
        <v/>
      </c>
      <c r="E13639" s="225"/>
      <c r="F13639" s="226">
        <f t="shared" si="4094"/>
        <v>0</v>
      </c>
      <c r="G13639" s="286">
        <f t="shared" si="4095"/>
        <v>0</v>
      </c>
    </row>
    <row r="13640" spans="1:7" ht="24" customHeight="1" x14ac:dyDescent="0.2">
      <c r="A13640" s="224" t="str">
        <f t="shared" si="4091"/>
        <v/>
      </c>
      <c r="B13640" s="222" t="str">
        <f t="shared" si="4092"/>
        <v/>
      </c>
      <c r="C13640" s="223"/>
      <c r="D13640" s="224" t="str">
        <f t="shared" si="4093"/>
        <v/>
      </c>
      <c r="E13640" s="225"/>
      <c r="F13640" s="226">
        <f t="shared" si="4094"/>
        <v>0</v>
      </c>
      <c r="G13640" s="286">
        <f t="shared" si="4095"/>
        <v>0</v>
      </c>
    </row>
    <row r="13641" spans="1:7" ht="24" customHeight="1" x14ac:dyDescent="0.2">
      <c r="A13641" s="224" t="str">
        <f t="shared" si="4091"/>
        <v/>
      </c>
      <c r="B13641" s="222" t="str">
        <f t="shared" si="4092"/>
        <v/>
      </c>
      <c r="C13641" s="223"/>
      <c r="D13641" s="224" t="str">
        <f t="shared" si="4093"/>
        <v/>
      </c>
      <c r="E13641" s="225"/>
      <c r="F13641" s="226">
        <f t="shared" si="4094"/>
        <v>0</v>
      </c>
      <c r="G13641" s="286">
        <f t="shared" si="4095"/>
        <v>0</v>
      </c>
    </row>
    <row r="13642" spans="1:7" ht="24" customHeight="1" x14ac:dyDescent="0.2">
      <c r="A13642" s="224" t="str">
        <f t="shared" si="4091"/>
        <v/>
      </c>
      <c r="B13642" s="222" t="str">
        <f t="shared" si="4092"/>
        <v/>
      </c>
      <c r="C13642" s="223"/>
      <c r="D13642" s="224" t="str">
        <f t="shared" si="4093"/>
        <v/>
      </c>
      <c r="E13642" s="225"/>
      <c r="F13642" s="226">
        <f t="shared" si="4094"/>
        <v>0</v>
      </c>
      <c r="G13642" s="286">
        <f t="shared" si="4095"/>
        <v>0</v>
      </c>
    </row>
    <row r="13643" spans="1:7" ht="24" customHeight="1" x14ac:dyDescent="0.2">
      <c r="A13643" s="224" t="str">
        <f t="shared" si="4091"/>
        <v/>
      </c>
      <c r="B13643" s="222" t="str">
        <f t="shared" si="4092"/>
        <v/>
      </c>
      <c r="C13643" s="223"/>
      <c r="D13643" s="224" t="str">
        <f t="shared" si="4093"/>
        <v/>
      </c>
      <c r="E13643" s="225"/>
      <c r="F13643" s="226">
        <f t="shared" si="4094"/>
        <v>0</v>
      </c>
      <c r="G13643" s="286">
        <f t="shared" si="4095"/>
        <v>0</v>
      </c>
    </row>
    <row r="13644" spans="1:7" ht="24" customHeight="1" x14ac:dyDescent="0.2">
      <c r="A13644" s="224" t="str">
        <f t="shared" si="4091"/>
        <v/>
      </c>
      <c r="B13644" s="222" t="str">
        <f t="shared" si="4092"/>
        <v/>
      </c>
      <c r="C13644" s="223"/>
      <c r="D13644" s="224" t="str">
        <f t="shared" si="4093"/>
        <v/>
      </c>
      <c r="E13644" s="225"/>
      <c r="F13644" s="226">
        <f t="shared" si="4094"/>
        <v>0</v>
      </c>
      <c r="G13644" s="286">
        <f t="shared" si="4095"/>
        <v>0</v>
      </c>
    </row>
    <row r="13645" spans="1:7" ht="24" customHeight="1" x14ac:dyDescent="0.2">
      <c r="A13645" s="224" t="str">
        <f t="shared" si="4091"/>
        <v/>
      </c>
      <c r="B13645" s="222" t="str">
        <f t="shared" si="4092"/>
        <v/>
      </c>
      <c r="C13645" s="223"/>
      <c r="D13645" s="224" t="str">
        <f t="shared" si="4093"/>
        <v/>
      </c>
      <c r="E13645" s="225"/>
      <c r="F13645" s="226">
        <f t="shared" si="4094"/>
        <v>0</v>
      </c>
      <c r="G13645" s="286">
        <f t="shared" si="4095"/>
        <v>0</v>
      </c>
    </row>
    <row r="13646" spans="1:7" ht="24" customHeight="1" x14ac:dyDescent="0.2">
      <c r="A13646" s="224" t="str">
        <f t="shared" si="4091"/>
        <v/>
      </c>
      <c r="B13646" s="222" t="str">
        <f t="shared" si="4092"/>
        <v/>
      </c>
      <c r="C13646" s="223"/>
      <c r="D13646" s="224" t="str">
        <f t="shared" si="4093"/>
        <v/>
      </c>
      <c r="E13646" s="225"/>
      <c r="F13646" s="226">
        <f t="shared" si="4094"/>
        <v>0</v>
      </c>
      <c r="G13646" s="286">
        <f t="shared" si="4095"/>
        <v>0</v>
      </c>
    </row>
    <row r="13647" spans="1:7" ht="24" customHeight="1" x14ac:dyDescent="0.2">
      <c r="A13647" s="290"/>
      <c r="B13647" s="97"/>
      <c r="D13647" s="97"/>
      <c r="E13647" s="98"/>
      <c r="F13647" s="273" t="s">
        <v>33</v>
      </c>
      <c r="G13647" s="288">
        <f>SUBTOTAL(9,G13638:G13646)</f>
        <v>0</v>
      </c>
    </row>
    <row r="13648" spans="1:7" ht="24" customHeight="1" x14ac:dyDescent="0.2">
      <c r="A13648" s="291"/>
      <c r="B13648" s="97"/>
      <c r="D13648" s="97"/>
      <c r="E13648" s="98"/>
      <c r="G13648" s="289"/>
    </row>
    <row r="13649" spans="1:7" ht="24" customHeight="1" x14ac:dyDescent="0.2">
      <c r="A13649" s="292" t="str">
        <f>B13607</f>
        <v/>
      </c>
      <c r="B13649" s="293" t="str">
        <f>C13607</f>
        <v/>
      </c>
      <c r="C13649" s="104"/>
      <c r="D13649" s="104" t="s">
        <v>34</v>
      </c>
      <c r="E13649" s="105"/>
      <c r="F13649" s="295" t="s">
        <v>35</v>
      </c>
      <c r="G13649" s="294">
        <f>SUBTOTAL(9,G13612:G13648)</f>
        <v>0</v>
      </c>
    </row>
    <row r="13651" spans="1:7" ht="24" customHeight="1" x14ac:dyDescent="0.2">
      <c r="A13651" s="274" t="s">
        <v>37</v>
      </c>
      <c r="B13651" s="275"/>
      <c r="C13651" s="275"/>
      <c r="D13651" s="275"/>
      <c r="E13651" s="275"/>
      <c r="F13651" s="275"/>
      <c r="G13651" s="276"/>
    </row>
    <row r="13652" spans="1:7" ht="24" customHeight="1" x14ac:dyDescent="0.2">
      <c r="A13652" s="277" t="s">
        <v>602</v>
      </c>
      <c r="B13652" s="93" t="str">
        <f>Comitente</f>
        <v>DIRECCION PROVINCIAL DE ESPACIOS VERDES</v>
      </c>
      <c r="C13652" s="89"/>
      <c r="D13652" s="94"/>
      <c r="E13652" s="94"/>
      <c r="F13652" s="95"/>
      <c r="G13652" s="278"/>
    </row>
    <row r="13653" spans="1:7" ht="24" customHeight="1" x14ac:dyDescent="0.2">
      <c r="A13653" s="277" t="s">
        <v>603</v>
      </c>
      <c r="B13653" s="93">
        <f>Contratista</f>
        <v>0</v>
      </c>
      <c r="C13653" s="90"/>
      <c r="D13653" s="90"/>
      <c r="E13653" s="90"/>
      <c r="F13653" s="96"/>
      <c r="G13653" s="279"/>
    </row>
    <row r="13654" spans="1:7" ht="24" customHeight="1" x14ac:dyDescent="0.2">
      <c r="A13654" s="277" t="s">
        <v>24</v>
      </c>
      <c r="B13654" s="93" t="str">
        <f>Obra</f>
        <v>EXTRACCION DE MANGRULLO EXISTENTE, PROVISION DE NUEVO MANGRULLO Y REFUNCIONALIZACION DE JUEGOS DE NIÑOS EN PARQUE DE MAYO</v>
      </c>
      <c r="C13654" s="90"/>
      <c r="D13654" s="90"/>
      <c r="E13654" s="90"/>
      <c r="F13654" s="96" t="s">
        <v>38</v>
      </c>
      <c r="G13654" s="280">
        <f>Fecha_Base</f>
        <v>44865</v>
      </c>
    </row>
    <row r="13655" spans="1:7" ht="24" customHeight="1" x14ac:dyDescent="0.2">
      <c r="A13655" s="281" t="s">
        <v>601</v>
      </c>
      <c r="B13655" s="91" t="str">
        <f>Ubicación</f>
        <v>CAPITAL</v>
      </c>
      <c r="C13655" s="91"/>
      <c r="D13655" s="97"/>
      <c r="E13655" s="98"/>
      <c r="G13655" s="282"/>
    </row>
    <row r="13656" spans="1:7" ht="24" customHeight="1" x14ac:dyDescent="0.2">
      <c r="A13656" s="281" t="s">
        <v>39</v>
      </c>
      <c r="B13656" s="100" t="str">
        <f>IFERROR(VALUE(LEFT(B13657,FIND(".",B13657)-1)),"")</f>
        <v/>
      </c>
      <c r="C13656" s="92" t="str">
        <f>IFERROR(VLOOKUP(B13656,Tabla_CyP,2,FALSE),"")</f>
        <v/>
      </c>
      <c r="E13656" s="98"/>
      <c r="G13656" s="282"/>
    </row>
    <row r="13657" spans="1:7" ht="24" customHeight="1" x14ac:dyDescent="0.2">
      <c r="A13657" s="281" t="s">
        <v>25</v>
      </c>
      <c r="B13657" s="101" t="str">
        <f>IFERROR(VLOOKUP(COUNTIF($A$1:A13657,"ANALISIS DE PRECIOS"),Tabla_NumeroItem,2,FALSE),"")</f>
        <v/>
      </c>
      <c r="C13657" s="92" t="str">
        <f>IFERROR(VLOOKUP(B13657,Tabla_CyP,2,FALSE),"")</f>
        <v/>
      </c>
      <c r="D13657" s="97"/>
      <c r="E13657" s="98"/>
      <c r="F13657" s="96" t="s">
        <v>26</v>
      </c>
      <c r="G13657" s="283" t="str">
        <f>IFERROR(VLOOKUP(B13657,Tabla_CyP,4,FALSE),"")</f>
        <v/>
      </c>
    </row>
    <row r="13658" spans="1:7" ht="24" customHeight="1" x14ac:dyDescent="0.2">
      <c r="A13658" s="281"/>
      <c r="B13658" s="91"/>
      <c r="D13658" s="97"/>
      <c r="E13658" s="98"/>
      <c r="G13658" s="282"/>
    </row>
    <row r="13659" spans="1:7" ht="24" customHeight="1" x14ac:dyDescent="0.2">
      <c r="A13659" s="334" t="s">
        <v>507</v>
      </c>
      <c r="B13659" s="335"/>
      <c r="C13659" s="336" t="s">
        <v>0</v>
      </c>
      <c r="D13659" s="336" t="s">
        <v>27</v>
      </c>
      <c r="E13659" s="338" t="s">
        <v>28</v>
      </c>
      <c r="F13659" s="340" t="s">
        <v>29</v>
      </c>
      <c r="G13659" s="340" t="s">
        <v>30</v>
      </c>
    </row>
    <row r="13660" spans="1:7" ht="24" customHeight="1" x14ac:dyDescent="0.2">
      <c r="A13660" s="102" t="s">
        <v>508</v>
      </c>
      <c r="B13660" s="102" t="s">
        <v>509</v>
      </c>
      <c r="C13660" s="337"/>
      <c r="D13660" s="337"/>
      <c r="E13660" s="339"/>
      <c r="F13660" s="341"/>
      <c r="G13660" s="341"/>
    </row>
    <row r="13661" spans="1:7" ht="24" customHeight="1" x14ac:dyDescent="0.2">
      <c r="A13661" s="284"/>
      <c r="B13661" s="103"/>
      <c r="C13661" s="143" t="s">
        <v>604</v>
      </c>
      <c r="D13661" s="104"/>
      <c r="E13661" s="105"/>
      <c r="F13661" s="106"/>
      <c r="G13661" s="285"/>
    </row>
    <row r="13662" spans="1:7" ht="24" customHeight="1" x14ac:dyDescent="0.2">
      <c r="A13662" s="224" t="str">
        <f t="shared" ref="A13662:A13675" si="4096">IFERROR(VLOOKUP(C13662,Tabla_Insumos,4,FALSE),"")</f>
        <v/>
      </c>
      <c r="B13662" s="222" t="str">
        <f>IFERROR(VLOOKUP(C13662,Tabla_Insumos,5,FALSE),"")</f>
        <v/>
      </c>
      <c r="C13662" s="223"/>
      <c r="D13662" s="224" t="str">
        <f t="shared" ref="D13662:D13675" si="4097">IFERROR(VLOOKUP(C13662,Tabla_Insumos,2,FALSE),"")</f>
        <v/>
      </c>
      <c r="E13662" s="225"/>
      <c r="F13662" s="226">
        <f t="shared" ref="F13662:F13675" si="4098">IFERROR(VLOOKUP(C13662,Tabla_Insumos,3,FALSE),0)</f>
        <v>0</v>
      </c>
      <c r="G13662" s="286">
        <f>ROUND(E13662*F13662,2)</f>
        <v>0</v>
      </c>
    </row>
    <row r="13663" spans="1:7" ht="24" customHeight="1" x14ac:dyDescent="0.2">
      <c r="A13663" s="224" t="str">
        <f t="shared" si="4096"/>
        <v/>
      </c>
      <c r="B13663" s="222" t="str">
        <f t="shared" ref="B13663:B13675" si="4099">IFERROR(VLOOKUP(C13663,Tabla_Insumos,5,FALSE),"")</f>
        <v/>
      </c>
      <c r="C13663" s="223"/>
      <c r="D13663" s="224" t="str">
        <f t="shared" si="4097"/>
        <v/>
      </c>
      <c r="E13663" s="225"/>
      <c r="F13663" s="226">
        <f t="shared" si="4098"/>
        <v>0</v>
      </c>
      <c r="G13663" s="286">
        <f t="shared" ref="G13663:G13675" si="4100">ROUND(E13663*F13663,2)</f>
        <v>0</v>
      </c>
    </row>
    <row r="13664" spans="1:7" ht="24" customHeight="1" x14ac:dyDescent="0.2">
      <c r="A13664" s="224" t="str">
        <f t="shared" si="4096"/>
        <v/>
      </c>
      <c r="B13664" s="222" t="str">
        <f t="shared" si="4099"/>
        <v/>
      </c>
      <c r="C13664" s="223"/>
      <c r="D13664" s="224" t="str">
        <f t="shared" si="4097"/>
        <v/>
      </c>
      <c r="E13664" s="225"/>
      <c r="F13664" s="226">
        <f t="shared" si="4098"/>
        <v>0</v>
      </c>
      <c r="G13664" s="286">
        <f t="shared" si="4100"/>
        <v>0</v>
      </c>
    </row>
    <row r="13665" spans="1:7" ht="24" customHeight="1" x14ac:dyDescent="0.2">
      <c r="A13665" s="224" t="str">
        <f t="shared" si="4096"/>
        <v/>
      </c>
      <c r="B13665" s="222" t="str">
        <f t="shared" si="4099"/>
        <v/>
      </c>
      <c r="C13665" s="223"/>
      <c r="D13665" s="224" t="str">
        <f t="shared" si="4097"/>
        <v/>
      </c>
      <c r="E13665" s="225"/>
      <c r="F13665" s="226">
        <f t="shared" si="4098"/>
        <v>0</v>
      </c>
      <c r="G13665" s="286">
        <f t="shared" si="4100"/>
        <v>0</v>
      </c>
    </row>
    <row r="13666" spans="1:7" ht="24" customHeight="1" x14ac:dyDescent="0.2">
      <c r="A13666" s="224" t="str">
        <f t="shared" si="4096"/>
        <v/>
      </c>
      <c r="B13666" s="222" t="str">
        <f t="shared" si="4099"/>
        <v/>
      </c>
      <c r="C13666" s="223"/>
      <c r="D13666" s="224" t="str">
        <f t="shared" si="4097"/>
        <v/>
      </c>
      <c r="E13666" s="225"/>
      <c r="F13666" s="226">
        <f t="shared" si="4098"/>
        <v>0</v>
      </c>
      <c r="G13666" s="286">
        <f t="shared" si="4100"/>
        <v>0</v>
      </c>
    </row>
    <row r="13667" spans="1:7" ht="24" customHeight="1" x14ac:dyDescent="0.2">
      <c r="A13667" s="224" t="str">
        <f t="shared" si="4096"/>
        <v/>
      </c>
      <c r="B13667" s="222" t="str">
        <f t="shared" si="4099"/>
        <v/>
      </c>
      <c r="C13667" s="223"/>
      <c r="D13667" s="224" t="str">
        <f t="shared" si="4097"/>
        <v/>
      </c>
      <c r="E13667" s="225"/>
      <c r="F13667" s="226">
        <f t="shared" si="4098"/>
        <v>0</v>
      </c>
      <c r="G13667" s="286">
        <f t="shared" si="4100"/>
        <v>0</v>
      </c>
    </row>
    <row r="13668" spans="1:7" ht="24" customHeight="1" x14ac:dyDescent="0.2">
      <c r="A13668" s="224" t="str">
        <f t="shared" si="4096"/>
        <v/>
      </c>
      <c r="B13668" s="222" t="str">
        <f t="shared" si="4099"/>
        <v/>
      </c>
      <c r="C13668" s="223"/>
      <c r="D13668" s="224" t="str">
        <f t="shared" si="4097"/>
        <v/>
      </c>
      <c r="E13668" s="225"/>
      <c r="F13668" s="226">
        <f t="shared" si="4098"/>
        <v>0</v>
      </c>
      <c r="G13668" s="286">
        <f t="shared" si="4100"/>
        <v>0</v>
      </c>
    </row>
    <row r="13669" spans="1:7" ht="24" customHeight="1" x14ac:dyDescent="0.2">
      <c r="A13669" s="224" t="str">
        <f t="shared" si="4096"/>
        <v/>
      </c>
      <c r="B13669" s="222" t="str">
        <f t="shared" si="4099"/>
        <v/>
      </c>
      <c r="C13669" s="223"/>
      <c r="D13669" s="224" t="str">
        <f t="shared" si="4097"/>
        <v/>
      </c>
      <c r="E13669" s="225"/>
      <c r="F13669" s="226">
        <f t="shared" si="4098"/>
        <v>0</v>
      </c>
      <c r="G13669" s="286">
        <f t="shared" si="4100"/>
        <v>0</v>
      </c>
    </row>
    <row r="13670" spans="1:7" ht="24" customHeight="1" x14ac:dyDescent="0.2">
      <c r="A13670" s="224" t="str">
        <f t="shared" si="4096"/>
        <v/>
      </c>
      <c r="B13670" s="222" t="str">
        <f t="shared" si="4099"/>
        <v/>
      </c>
      <c r="C13670" s="223"/>
      <c r="D13670" s="224" t="str">
        <f t="shared" si="4097"/>
        <v/>
      </c>
      <c r="E13670" s="225"/>
      <c r="F13670" s="226">
        <f t="shared" si="4098"/>
        <v>0</v>
      </c>
      <c r="G13670" s="286">
        <f t="shared" si="4100"/>
        <v>0</v>
      </c>
    </row>
    <row r="13671" spans="1:7" ht="24" customHeight="1" x14ac:dyDescent="0.2">
      <c r="A13671" s="224" t="str">
        <f t="shared" si="4096"/>
        <v/>
      </c>
      <c r="B13671" s="222" t="str">
        <f t="shared" si="4099"/>
        <v/>
      </c>
      <c r="C13671" s="223"/>
      <c r="D13671" s="224" t="str">
        <f t="shared" si="4097"/>
        <v/>
      </c>
      <c r="E13671" s="225"/>
      <c r="F13671" s="226">
        <f t="shared" si="4098"/>
        <v>0</v>
      </c>
      <c r="G13671" s="286">
        <f t="shared" si="4100"/>
        <v>0</v>
      </c>
    </row>
    <row r="13672" spans="1:7" ht="24" customHeight="1" x14ac:dyDescent="0.2">
      <c r="A13672" s="224" t="str">
        <f t="shared" si="4096"/>
        <v/>
      </c>
      <c r="B13672" s="222" t="str">
        <f t="shared" si="4099"/>
        <v/>
      </c>
      <c r="C13672" s="223"/>
      <c r="D13672" s="224" t="str">
        <f t="shared" si="4097"/>
        <v/>
      </c>
      <c r="E13672" s="225"/>
      <c r="F13672" s="226">
        <f t="shared" si="4098"/>
        <v>0</v>
      </c>
      <c r="G13672" s="286">
        <f t="shared" si="4100"/>
        <v>0</v>
      </c>
    </row>
    <row r="13673" spans="1:7" ht="24" customHeight="1" x14ac:dyDescent="0.2">
      <c r="A13673" s="224" t="str">
        <f t="shared" si="4096"/>
        <v/>
      </c>
      <c r="B13673" s="222" t="str">
        <f t="shared" si="4099"/>
        <v/>
      </c>
      <c r="C13673" s="223"/>
      <c r="D13673" s="224" t="str">
        <f t="shared" si="4097"/>
        <v/>
      </c>
      <c r="E13673" s="225"/>
      <c r="F13673" s="226">
        <f t="shared" si="4098"/>
        <v>0</v>
      </c>
      <c r="G13673" s="286">
        <f t="shared" si="4100"/>
        <v>0</v>
      </c>
    </row>
    <row r="13674" spans="1:7" ht="24" customHeight="1" x14ac:dyDescent="0.2">
      <c r="A13674" s="224" t="str">
        <f t="shared" si="4096"/>
        <v/>
      </c>
      <c r="B13674" s="222" t="str">
        <f t="shared" si="4099"/>
        <v/>
      </c>
      <c r="C13674" s="223"/>
      <c r="D13674" s="224" t="str">
        <f t="shared" si="4097"/>
        <v/>
      </c>
      <c r="E13674" s="225"/>
      <c r="F13674" s="226">
        <f t="shared" si="4098"/>
        <v>0</v>
      </c>
      <c r="G13674" s="286">
        <f t="shared" si="4100"/>
        <v>0</v>
      </c>
    </row>
    <row r="13675" spans="1:7" ht="24" customHeight="1" x14ac:dyDescent="0.2">
      <c r="A13675" s="224" t="str">
        <f t="shared" si="4096"/>
        <v/>
      </c>
      <c r="B13675" s="222" t="str">
        <f t="shared" si="4099"/>
        <v/>
      </c>
      <c r="C13675" s="223"/>
      <c r="D13675" s="224" t="str">
        <f t="shared" si="4097"/>
        <v/>
      </c>
      <c r="E13675" s="225"/>
      <c r="F13675" s="227">
        <f t="shared" si="4098"/>
        <v>0</v>
      </c>
      <c r="G13675" s="286">
        <f t="shared" si="4100"/>
        <v>0</v>
      </c>
    </row>
    <row r="13676" spans="1:7" ht="24" customHeight="1" x14ac:dyDescent="0.2">
      <c r="A13676" s="287"/>
      <c r="D13676" s="97"/>
      <c r="E13676" s="98"/>
      <c r="F13676" s="273" t="s">
        <v>31</v>
      </c>
      <c r="G13676" s="288">
        <f>SUBTOTAL(9,G13662:G13675)</f>
        <v>0</v>
      </c>
    </row>
    <row r="13677" spans="1:7" ht="24" customHeight="1" x14ac:dyDescent="0.2">
      <c r="A13677" s="287"/>
      <c r="C13677" s="107" t="s">
        <v>605</v>
      </c>
      <c r="D13677" s="97"/>
      <c r="E13677" s="98"/>
      <c r="G13677" s="289"/>
    </row>
    <row r="13678" spans="1:7" ht="24" customHeight="1" x14ac:dyDescent="0.2">
      <c r="A13678" s="224" t="str">
        <f t="shared" ref="A13678:A13685" si="4101">IFERROR(VLOOKUP(C13678,Tabla_Insumos,4,FALSE),"")</f>
        <v/>
      </c>
      <c r="B13678" s="222">
        <f t="shared" ref="B13678:B13685" si="4102">IFERROR(VLOOKUP(A13678,Tabla_Indices,5,FALSE),"")</f>
        <v>0</v>
      </c>
      <c r="C13678" s="223"/>
      <c r="D13678" s="224" t="str">
        <f t="shared" ref="D13678:D13685" si="4103">IFERROR(VLOOKUP(C13678,Tabla_Insumos,2,FALSE),"")</f>
        <v/>
      </c>
      <c r="E13678" s="225"/>
      <c r="F13678" s="228">
        <f t="shared" ref="F13678:F13685" si="4104">IFERROR(VLOOKUP(C13678,Tabla_Insumos,3,FALSE),0)</f>
        <v>0</v>
      </c>
      <c r="G13678" s="286">
        <f>ROUND(E13678*F13678,2)</f>
        <v>0</v>
      </c>
    </row>
    <row r="13679" spans="1:7" ht="24" customHeight="1" x14ac:dyDescent="0.2">
      <c r="A13679" s="224" t="str">
        <f t="shared" si="4101"/>
        <v/>
      </c>
      <c r="B13679" s="222">
        <f t="shared" si="4102"/>
        <v>0</v>
      </c>
      <c r="C13679" s="223"/>
      <c r="D13679" s="224" t="str">
        <f t="shared" si="4103"/>
        <v/>
      </c>
      <c r="E13679" s="225"/>
      <c r="F13679" s="228">
        <f t="shared" si="4104"/>
        <v>0</v>
      </c>
      <c r="G13679" s="286">
        <f>ROUND(E13679*F13679,2)</f>
        <v>0</v>
      </c>
    </row>
    <row r="13680" spans="1:7" ht="24" customHeight="1" x14ac:dyDescent="0.2">
      <c r="A13680" s="224" t="str">
        <f t="shared" si="4101"/>
        <v/>
      </c>
      <c r="B13680" s="222">
        <f t="shared" si="4102"/>
        <v>0</v>
      </c>
      <c r="C13680" s="223"/>
      <c r="D13680" s="224" t="str">
        <f t="shared" si="4103"/>
        <v/>
      </c>
      <c r="E13680" s="225"/>
      <c r="F13680" s="228">
        <f t="shared" si="4104"/>
        <v>0</v>
      </c>
      <c r="G13680" s="286">
        <f t="shared" ref="G13680:G13685" si="4105">ROUND(E13680*F13680,2)</f>
        <v>0</v>
      </c>
    </row>
    <row r="13681" spans="1:7" ht="24" customHeight="1" x14ac:dyDescent="0.2">
      <c r="A13681" s="224" t="str">
        <f t="shared" si="4101"/>
        <v/>
      </c>
      <c r="B13681" s="222">
        <f t="shared" si="4102"/>
        <v>0</v>
      </c>
      <c r="C13681" s="223"/>
      <c r="D13681" s="224" t="str">
        <f t="shared" si="4103"/>
        <v/>
      </c>
      <c r="E13681" s="225"/>
      <c r="F13681" s="228">
        <f t="shared" si="4104"/>
        <v>0</v>
      </c>
      <c r="G13681" s="286">
        <f t="shared" si="4105"/>
        <v>0</v>
      </c>
    </row>
    <row r="13682" spans="1:7" ht="24" customHeight="1" x14ac:dyDescent="0.2">
      <c r="A13682" s="224" t="str">
        <f t="shared" si="4101"/>
        <v/>
      </c>
      <c r="B13682" s="222">
        <f t="shared" si="4102"/>
        <v>0</v>
      </c>
      <c r="C13682" s="223"/>
      <c r="D13682" s="224" t="str">
        <f t="shared" si="4103"/>
        <v/>
      </c>
      <c r="E13682" s="225"/>
      <c r="F13682" s="226">
        <f t="shared" si="4104"/>
        <v>0</v>
      </c>
      <c r="G13682" s="286">
        <f t="shared" si="4105"/>
        <v>0</v>
      </c>
    </row>
    <row r="13683" spans="1:7" ht="24" customHeight="1" x14ac:dyDescent="0.2">
      <c r="A13683" s="224" t="str">
        <f t="shared" si="4101"/>
        <v/>
      </c>
      <c r="B13683" s="222">
        <f t="shared" si="4102"/>
        <v>0</v>
      </c>
      <c r="C13683" s="223"/>
      <c r="D13683" s="224" t="str">
        <f t="shared" si="4103"/>
        <v/>
      </c>
      <c r="E13683" s="225"/>
      <c r="F13683" s="226">
        <f t="shared" si="4104"/>
        <v>0</v>
      </c>
      <c r="G13683" s="286">
        <f t="shared" si="4105"/>
        <v>0</v>
      </c>
    </row>
    <row r="13684" spans="1:7" ht="24" customHeight="1" x14ac:dyDescent="0.2">
      <c r="A13684" s="224" t="str">
        <f t="shared" si="4101"/>
        <v/>
      </c>
      <c r="B13684" s="222">
        <f t="shared" si="4102"/>
        <v>0</v>
      </c>
      <c r="C13684" s="223"/>
      <c r="D13684" s="224" t="str">
        <f t="shared" si="4103"/>
        <v/>
      </c>
      <c r="E13684" s="225"/>
      <c r="F13684" s="226">
        <f t="shared" si="4104"/>
        <v>0</v>
      </c>
      <c r="G13684" s="286">
        <f t="shared" si="4105"/>
        <v>0</v>
      </c>
    </row>
    <row r="13685" spans="1:7" ht="24" customHeight="1" x14ac:dyDescent="0.2">
      <c r="A13685" s="224" t="str">
        <f t="shared" si="4101"/>
        <v/>
      </c>
      <c r="B13685" s="222">
        <f t="shared" si="4102"/>
        <v>0</v>
      </c>
      <c r="C13685" s="223"/>
      <c r="D13685" s="224" t="str">
        <f t="shared" si="4103"/>
        <v/>
      </c>
      <c r="E13685" s="225"/>
      <c r="F13685" s="226">
        <f t="shared" si="4104"/>
        <v>0</v>
      </c>
      <c r="G13685" s="286">
        <f t="shared" si="4105"/>
        <v>0</v>
      </c>
    </row>
    <row r="13686" spans="1:7" ht="24" customHeight="1" x14ac:dyDescent="0.2">
      <c r="A13686" s="287"/>
      <c r="D13686" s="97"/>
      <c r="E13686" s="98"/>
      <c r="F13686" s="273" t="s">
        <v>32</v>
      </c>
      <c r="G13686" s="288">
        <f>SUBTOTAL(9,G13678:G13685)</f>
        <v>0</v>
      </c>
    </row>
    <row r="13687" spans="1:7" ht="24" customHeight="1" x14ac:dyDescent="0.2">
      <c r="A13687" s="287"/>
      <c r="C13687" s="107" t="s">
        <v>606</v>
      </c>
      <c r="D13687" s="97"/>
      <c r="E13687" s="98"/>
      <c r="G13687" s="289"/>
    </row>
    <row r="13688" spans="1:7" ht="24" customHeight="1" x14ac:dyDescent="0.2">
      <c r="A13688" s="224" t="str">
        <f t="shared" ref="A13688:A13696" si="4106">IFERROR(VLOOKUP(C13688,Tabla_Insumos,4,FALSE),"")</f>
        <v/>
      </c>
      <c r="B13688" s="222" t="str">
        <f t="shared" ref="B13688:B13696" si="4107">IFERROR(VLOOKUP(C13688,Tabla_Insumos,5,FALSE),"")</f>
        <v/>
      </c>
      <c r="C13688" s="223"/>
      <c r="D13688" s="224" t="str">
        <f t="shared" ref="D13688:D13696" si="4108">IFERROR(VLOOKUP(C13688,Tabla_Insumos,2,FALSE),"")</f>
        <v/>
      </c>
      <c r="E13688" s="225"/>
      <c r="F13688" s="226">
        <f t="shared" ref="F13688:F13696" si="4109">IFERROR(VLOOKUP(C13688,Tabla_Insumos,3,FALSE),0)</f>
        <v>0</v>
      </c>
      <c r="G13688" s="286">
        <f t="shared" ref="G13688:G13696" si="4110">ROUND(E13688*F13688,2)</f>
        <v>0</v>
      </c>
    </row>
    <row r="13689" spans="1:7" ht="24" customHeight="1" x14ac:dyDescent="0.2">
      <c r="A13689" s="224" t="str">
        <f t="shared" si="4106"/>
        <v/>
      </c>
      <c r="B13689" s="222" t="str">
        <f t="shared" si="4107"/>
        <v/>
      </c>
      <c r="C13689" s="223"/>
      <c r="D13689" s="224" t="str">
        <f t="shared" si="4108"/>
        <v/>
      </c>
      <c r="E13689" s="225"/>
      <c r="F13689" s="226">
        <f t="shared" si="4109"/>
        <v>0</v>
      </c>
      <c r="G13689" s="286">
        <f t="shared" si="4110"/>
        <v>0</v>
      </c>
    </row>
    <row r="13690" spans="1:7" ht="24" customHeight="1" x14ac:dyDescent="0.2">
      <c r="A13690" s="224" t="str">
        <f t="shared" si="4106"/>
        <v/>
      </c>
      <c r="B13690" s="222" t="str">
        <f t="shared" si="4107"/>
        <v/>
      </c>
      <c r="C13690" s="223"/>
      <c r="D13690" s="224" t="str">
        <f t="shared" si="4108"/>
        <v/>
      </c>
      <c r="E13690" s="225"/>
      <c r="F13690" s="226">
        <f t="shared" si="4109"/>
        <v>0</v>
      </c>
      <c r="G13690" s="286">
        <f t="shared" si="4110"/>
        <v>0</v>
      </c>
    </row>
    <row r="13691" spans="1:7" ht="24" customHeight="1" x14ac:dyDescent="0.2">
      <c r="A13691" s="224" t="str">
        <f t="shared" si="4106"/>
        <v/>
      </c>
      <c r="B13691" s="222" t="str">
        <f t="shared" si="4107"/>
        <v/>
      </c>
      <c r="C13691" s="223"/>
      <c r="D13691" s="224" t="str">
        <f t="shared" si="4108"/>
        <v/>
      </c>
      <c r="E13691" s="225"/>
      <c r="F13691" s="226">
        <f t="shared" si="4109"/>
        <v>0</v>
      </c>
      <c r="G13691" s="286">
        <f t="shared" si="4110"/>
        <v>0</v>
      </c>
    </row>
    <row r="13692" spans="1:7" ht="24" customHeight="1" x14ac:dyDescent="0.2">
      <c r="A13692" s="224" t="str">
        <f t="shared" si="4106"/>
        <v/>
      </c>
      <c r="B13692" s="222" t="str">
        <f t="shared" si="4107"/>
        <v/>
      </c>
      <c r="C13692" s="223"/>
      <c r="D13692" s="224" t="str">
        <f t="shared" si="4108"/>
        <v/>
      </c>
      <c r="E13692" s="225"/>
      <c r="F13692" s="226">
        <f t="shared" si="4109"/>
        <v>0</v>
      </c>
      <c r="G13692" s="286">
        <f t="shared" si="4110"/>
        <v>0</v>
      </c>
    </row>
    <row r="13693" spans="1:7" ht="24" customHeight="1" x14ac:dyDescent="0.2">
      <c r="A13693" s="224" t="str">
        <f t="shared" si="4106"/>
        <v/>
      </c>
      <c r="B13693" s="222" t="str">
        <f t="shared" si="4107"/>
        <v/>
      </c>
      <c r="C13693" s="223"/>
      <c r="D13693" s="224" t="str">
        <f t="shared" si="4108"/>
        <v/>
      </c>
      <c r="E13693" s="225"/>
      <c r="F13693" s="226">
        <f t="shared" si="4109"/>
        <v>0</v>
      </c>
      <c r="G13693" s="286">
        <f t="shared" si="4110"/>
        <v>0</v>
      </c>
    </row>
    <row r="13694" spans="1:7" ht="24" customHeight="1" x14ac:dyDescent="0.2">
      <c r="A13694" s="224" t="str">
        <f t="shared" si="4106"/>
        <v/>
      </c>
      <c r="B13694" s="222" t="str">
        <f t="shared" si="4107"/>
        <v/>
      </c>
      <c r="C13694" s="223"/>
      <c r="D13694" s="224" t="str">
        <f t="shared" si="4108"/>
        <v/>
      </c>
      <c r="E13694" s="225"/>
      <c r="F13694" s="226">
        <f t="shared" si="4109"/>
        <v>0</v>
      </c>
      <c r="G13694" s="286">
        <f t="shared" si="4110"/>
        <v>0</v>
      </c>
    </row>
    <row r="13695" spans="1:7" ht="24" customHeight="1" x14ac:dyDescent="0.2">
      <c r="A13695" s="224" t="str">
        <f t="shared" si="4106"/>
        <v/>
      </c>
      <c r="B13695" s="222" t="str">
        <f t="shared" si="4107"/>
        <v/>
      </c>
      <c r="C13695" s="223"/>
      <c r="D13695" s="224" t="str">
        <f t="shared" si="4108"/>
        <v/>
      </c>
      <c r="E13695" s="225"/>
      <c r="F13695" s="226">
        <f t="shared" si="4109"/>
        <v>0</v>
      </c>
      <c r="G13695" s="286">
        <f t="shared" si="4110"/>
        <v>0</v>
      </c>
    </row>
    <row r="13696" spans="1:7" ht="24" customHeight="1" x14ac:dyDescent="0.2">
      <c r="A13696" s="224" t="str">
        <f t="shared" si="4106"/>
        <v/>
      </c>
      <c r="B13696" s="222" t="str">
        <f t="shared" si="4107"/>
        <v/>
      </c>
      <c r="C13696" s="223"/>
      <c r="D13696" s="224" t="str">
        <f t="shared" si="4108"/>
        <v/>
      </c>
      <c r="E13696" s="225"/>
      <c r="F13696" s="226">
        <f t="shared" si="4109"/>
        <v>0</v>
      </c>
      <c r="G13696" s="286">
        <f t="shared" si="4110"/>
        <v>0</v>
      </c>
    </row>
    <row r="13697" spans="1:7" ht="24" customHeight="1" x14ac:dyDescent="0.2">
      <c r="A13697" s="290"/>
      <c r="B13697" s="97"/>
      <c r="D13697" s="97"/>
      <c r="E13697" s="98"/>
      <c r="F13697" s="273" t="s">
        <v>33</v>
      </c>
      <c r="G13697" s="288">
        <f>SUBTOTAL(9,G13688:G13696)</f>
        <v>0</v>
      </c>
    </row>
    <row r="13698" spans="1:7" ht="24" customHeight="1" x14ac:dyDescent="0.2">
      <c r="A13698" s="291"/>
      <c r="B13698" s="97"/>
      <c r="D13698" s="97"/>
      <c r="E13698" s="98"/>
      <c r="G13698" s="289"/>
    </row>
    <row r="13699" spans="1:7" ht="24" customHeight="1" x14ac:dyDescent="0.2">
      <c r="A13699" s="292" t="str">
        <f>B13657</f>
        <v/>
      </c>
      <c r="B13699" s="293" t="str">
        <f>C13657</f>
        <v/>
      </c>
      <c r="C13699" s="104"/>
      <c r="D13699" s="104" t="s">
        <v>34</v>
      </c>
      <c r="E13699" s="105"/>
      <c r="F13699" s="295" t="s">
        <v>35</v>
      </c>
      <c r="G13699" s="294">
        <f>SUBTOTAL(9,G13662:G13698)</f>
        <v>0</v>
      </c>
    </row>
    <row r="13701" spans="1:7" ht="24" customHeight="1" x14ac:dyDescent="0.2">
      <c r="A13701" s="274" t="s">
        <v>37</v>
      </c>
      <c r="B13701" s="275"/>
      <c r="C13701" s="275"/>
      <c r="D13701" s="275"/>
      <c r="E13701" s="275"/>
      <c r="F13701" s="275"/>
      <c r="G13701" s="276"/>
    </row>
    <row r="13702" spans="1:7" ht="24" customHeight="1" x14ac:dyDescent="0.2">
      <c r="A13702" s="277" t="s">
        <v>602</v>
      </c>
      <c r="B13702" s="93" t="str">
        <f>Comitente</f>
        <v>DIRECCION PROVINCIAL DE ESPACIOS VERDES</v>
      </c>
      <c r="C13702" s="89"/>
      <c r="D13702" s="94"/>
      <c r="E13702" s="94"/>
      <c r="F13702" s="95"/>
      <c r="G13702" s="278"/>
    </row>
    <row r="13703" spans="1:7" ht="24" customHeight="1" x14ac:dyDescent="0.2">
      <c r="A13703" s="277" t="s">
        <v>603</v>
      </c>
      <c r="B13703" s="93">
        <f>Contratista</f>
        <v>0</v>
      </c>
      <c r="C13703" s="90"/>
      <c r="D13703" s="90"/>
      <c r="E13703" s="90"/>
      <c r="F13703" s="96"/>
      <c r="G13703" s="279"/>
    </row>
    <row r="13704" spans="1:7" ht="24" customHeight="1" x14ac:dyDescent="0.2">
      <c r="A13704" s="277" t="s">
        <v>24</v>
      </c>
      <c r="B13704" s="93" t="str">
        <f>Obra</f>
        <v>EXTRACCION DE MANGRULLO EXISTENTE, PROVISION DE NUEVO MANGRULLO Y REFUNCIONALIZACION DE JUEGOS DE NIÑOS EN PARQUE DE MAYO</v>
      </c>
      <c r="C13704" s="90"/>
      <c r="D13704" s="90"/>
      <c r="E13704" s="90"/>
      <c r="F13704" s="96" t="s">
        <v>38</v>
      </c>
      <c r="G13704" s="280">
        <f>Fecha_Base</f>
        <v>44865</v>
      </c>
    </row>
    <row r="13705" spans="1:7" ht="24" customHeight="1" x14ac:dyDescent="0.2">
      <c r="A13705" s="281" t="s">
        <v>601</v>
      </c>
      <c r="B13705" s="91" t="str">
        <f>Ubicación</f>
        <v>CAPITAL</v>
      </c>
      <c r="C13705" s="91"/>
      <c r="D13705" s="97"/>
      <c r="E13705" s="98"/>
      <c r="G13705" s="282"/>
    </row>
    <row r="13706" spans="1:7" ht="24" customHeight="1" x14ac:dyDescent="0.2">
      <c r="A13706" s="281" t="s">
        <v>39</v>
      </c>
      <c r="B13706" s="100" t="str">
        <f>IFERROR(VALUE(LEFT(B13707,FIND(".",B13707)-1)),"")</f>
        <v/>
      </c>
      <c r="C13706" s="92" t="str">
        <f>IFERROR(VLOOKUP(B13706,Tabla_CyP,2,FALSE),"")</f>
        <v/>
      </c>
      <c r="E13706" s="98"/>
      <c r="G13706" s="282"/>
    </row>
    <row r="13707" spans="1:7" ht="24" customHeight="1" x14ac:dyDescent="0.2">
      <c r="A13707" s="281" t="s">
        <v>25</v>
      </c>
      <c r="B13707" s="101" t="str">
        <f>IFERROR(VLOOKUP(COUNTIF($A$1:A13707,"ANALISIS DE PRECIOS"),Tabla_NumeroItem,2,FALSE),"")</f>
        <v/>
      </c>
      <c r="C13707" s="92" t="str">
        <f>IFERROR(VLOOKUP(B13707,Tabla_CyP,2,FALSE),"")</f>
        <v/>
      </c>
      <c r="D13707" s="97"/>
      <c r="E13707" s="98"/>
      <c r="F13707" s="96" t="s">
        <v>26</v>
      </c>
      <c r="G13707" s="283" t="str">
        <f>IFERROR(VLOOKUP(B13707,Tabla_CyP,4,FALSE),"")</f>
        <v/>
      </c>
    </row>
    <row r="13708" spans="1:7" ht="24" customHeight="1" x14ac:dyDescent="0.2">
      <c r="A13708" s="281"/>
      <c r="B13708" s="91"/>
      <c r="D13708" s="97"/>
      <c r="E13708" s="98"/>
      <c r="G13708" s="282"/>
    </row>
    <row r="13709" spans="1:7" ht="24" customHeight="1" x14ac:dyDescent="0.2">
      <c r="A13709" s="334" t="s">
        <v>507</v>
      </c>
      <c r="B13709" s="335"/>
      <c r="C13709" s="336" t="s">
        <v>0</v>
      </c>
      <c r="D13709" s="336" t="s">
        <v>27</v>
      </c>
      <c r="E13709" s="338" t="s">
        <v>28</v>
      </c>
      <c r="F13709" s="340" t="s">
        <v>29</v>
      </c>
      <c r="G13709" s="340" t="s">
        <v>30</v>
      </c>
    </row>
    <row r="13710" spans="1:7" ht="24" customHeight="1" x14ac:dyDescent="0.2">
      <c r="A13710" s="102" t="s">
        <v>508</v>
      </c>
      <c r="B13710" s="102" t="s">
        <v>509</v>
      </c>
      <c r="C13710" s="337"/>
      <c r="D13710" s="337"/>
      <c r="E13710" s="339"/>
      <c r="F13710" s="341"/>
      <c r="G13710" s="341"/>
    </row>
    <row r="13711" spans="1:7" ht="24" customHeight="1" x14ac:dyDescent="0.2">
      <c r="A13711" s="284"/>
      <c r="B13711" s="103"/>
      <c r="C13711" s="143" t="s">
        <v>604</v>
      </c>
      <c r="D13711" s="104"/>
      <c r="E13711" s="105"/>
      <c r="F13711" s="106"/>
      <c r="G13711" s="285"/>
    </row>
    <row r="13712" spans="1:7" ht="24" customHeight="1" x14ac:dyDescent="0.2">
      <c r="A13712" s="224" t="str">
        <f t="shared" ref="A13712:A13725" si="4111">IFERROR(VLOOKUP(C13712,Tabla_Insumos,4,FALSE),"")</f>
        <v/>
      </c>
      <c r="B13712" s="222" t="str">
        <f>IFERROR(VLOOKUP(C13712,Tabla_Insumos,5,FALSE),"")</f>
        <v/>
      </c>
      <c r="C13712" s="223"/>
      <c r="D13712" s="224" t="str">
        <f t="shared" ref="D13712:D13725" si="4112">IFERROR(VLOOKUP(C13712,Tabla_Insumos,2,FALSE),"")</f>
        <v/>
      </c>
      <c r="E13712" s="225"/>
      <c r="F13712" s="226">
        <f t="shared" ref="F13712:F13725" si="4113">IFERROR(VLOOKUP(C13712,Tabla_Insumos,3,FALSE),0)</f>
        <v>0</v>
      </c>
      <c r="G13712" s="286">
        <f>ROUND(E13712*F13712,2)</f>
        <v>0</v>
      </c>
    </row>
    <row r="13713" spans="1:7" ht="24" customHeight="1" x14ac:dyDescent="0.2">
      <c r="A13713" s="224" t="str">
        <f t="shared" si="4111"/>
        <v/>
      </c>
      <c r="B13713" s="222" t="str">
        <f t="shared" ref="B13713:B13725" si="4114">IFERROR(VLOOKUP(C13713,Tabla_Insumos,5,FALSE),"")</f>
        <v/>
      </c>
      <c r="C13713" s="223"/>
      <c r="D13713" s="224" t="str">
        <f t="shared" si="4112"/>
        <v/>
      </c>
      <c r="E13713" s="225"/>
      <c r="F13713" s="226">
        <f t="shared" si="4113"/>
        <v>0</v>
      </c>
      <c r="G13713" s="286">
        <f t="shared" ref="G13713:G13725" si="4115">ROUND(E13713*F13713,2)</f>
        <v>0</v>
      </c>
    </row>
    <row r="13714" spans="1:7" ht="24" customHeight="1" x14ac:dyDescent="0.2">
      <c r="A13714" s="224" t="str">
        <f t="shared" si="4111"/>
        <v/>
      </c>
      <c r="B13714" s="222" t="str">
        <f t="shared" si="4114"/>
        <v/>
      </c>
      <c r="C13714" s="223"/>
      <c r="D13714" s="224" t="str">
        <f t="shared" si="4112"/>
        <v/>
      </c>
      <c r="E13714" s="225"/>
      <c r="F13714" s="226">
        <f t="shared" si="4113"/>
        <v>0</v>
      </c>
      <c r="G13714" s="286">
        <f t="shared" si="4115"/>
        <v>0</v>
      </c>
    </row>
    <row r="13715" spans="1:7" ht="24" customHeight="1" x14ac:dyDescent="0.2">
      <c r="A13715" s="224" t="str">
        <f t="shared" si="4111"/>
        <v/>
      </c>
      <c r="B13715" s="222" t="str">
        <f t="shared" si="4114"/>
        <v/>
      </c>
      <c r="C13715" s="223"/>
      <c r="D13715" s="224" t="str">
        <f t="shared" si="4112"/>
        <v/>
      </c>
      <c r="E13715" s="225"/>
      <c r="F13715" s="226">
        <f t="shared" si="4113"/>
        <v>0</v>
      </c>
      <c r="G13715" s="286">
        <f t="shared" si="4115"/>
        <v>0</v>
      </c>
    </row>
    <row r="13716" spans="1:7" ht="24" customHeight="1" x14ac:dyDescent="0.2">
      <c r="A13716" s="224" t="str">
        <f t="shared" si="4111"/>
        <v/>
      </c>
      <c r="B13716" s="222" t="str">
        <f t="shared" si="4114"/>
        <v/>
      </c>
      <c r="C13716" s="223"/>
      <c r="D13716" s="224" t="str">
        <f t="shared" si="4112"/>
        <v/>
      </c>
      <c r="E13716" s="225"/>
      <c r="F13716" s="226">
        <f t="shared" si="4113"/>
        <v>0</v>
      </c>
      <c r="G13716" s="286">
        <f t="shared" si="4115"/>
        <v>0</v>
      </c>
    </row>
    <row r="13717" spans="1:7" ht="24" customHeight="1" x14ac:dyDescent="0.2">
      <c r="A13717" s="224" t="str">
        <f t="shared" si="4111"/>
        <v/>
      </c>
      <c r="B13717" s="222" t="str">
        <f t="shared" si="4114"/>
        <v/>
      </c>
      <c r="C13717" s="223"/>
      <c r="D13717" s="224" t="str">
        <f t="shared" si="4112"/>
        <v/>
      </c>
      <c r="E13717" s="225"/>
      <c r="F13717" s="226">
        <f t="shared" si="4113"/>
        <v>0</v>
      </c>
      <c r="G13717" s="286">
        <f t="shared" si="4115"/>
        <v>0</v>
      </c>
    </row>
    <row r="13718" spans="1:7" ht="24" customHeight="1" x14ac:dyDescent="0.2">
      <c r="A13718" s="224" t="str">
        <f t="shared" si="4111"/>
        <v/>
      </c>
      <c r="B13718" s="222" t="str">
        <f t="shared" si="4114"/>
        <v/>
      </c>
      <c r="C13718" s="223"/>
      <c r="D13718" s="224" t="str">
        <f t="shared" si="4112"/>
        <v/>
      </c>
      <c r="E13718" s="225"/>
      <c r="F13718" s="226">
        <f t="shared" si="4113"/>
        <v>0</v>
      </c>
      <c r="G13718" s="286">
        <f t="shared" si="4115"/>
        <v>0</v>
      </c>
    </row>
    <row r="13719" spans="1:7" ht="24" customHeight="1" x14ac:dyDescent="0.2">
      <c r="A13719" s="224" t="str">
        <f t="shared" si="4111"/>
        <v/>
      </c>
      <c r="B13719" s="222" t="str">
        <f t="shared" si="4114"/>
        <v/>
      </c>
      <c r="C13719" s="223"/>
      <c r="D13719" s="224" t="str">
        <f t="shared" si="4112"/>
        <v/>
      </c>
      <c r="E13719" s="225"/>
      <c r="F13719" s="226">
        <f t="shared" si="4113"/>
        <v>0</v>
      </c>
      <c r="G13719" s="286">
        <f t="shared" si="4115"/>
        <v>0</v>
      </c>
    </row>
    <row r="13720" spans="1:7" ht="24" customHeight="1" x14ac:dyDescent="0.2">
      <c r="A13720" s="224" t="str">
        <f t="shared" si="4111"/>
        <v/>
      </c>
      <c r="B13720" s="222" t="str">
        <f t="shared" si="4114"/>
        <v/>
      </c>
      <c r="C13720" s="223"/>
      <c r="D13720" s="224" t="str">
        <f t="shared" si="4112"/>
        <v/>
      </c>
      <c r="E13720" s="225"/>
      <c r="F13720" s="226">
        <f t="shared" si="4113"/>
        <v>0</v>
      </c>
      <c r="G13720" s="286">
        <f t="shared" si="4115"/>
        <v>0</v>
      </c>
    </row>
    <row r="13721" spans="1:7" ht="24" customHeight="1" x14ac:dyDescent="0.2">
      <c r="A13721" s="224" t="str">
        <f t="shared" si="4111"/>
        <v/>
      </c>
      <c r="B13721" s="222" t="str">
        <f t="shared" si="4114"/>
        <v/>
      </c>
      <c r="C13721" s="223"/>
      <c r="D13721" s="224" t="str">
        <f t="shared" si="4112"/>
        <v/>
      </c>
      <c r="E13721" s="225"/>
      <c r="F13721" s="226">
        <f t="shared" si="4113"/>
        <v>0</v>
      </c>
      <c r="G13721" s="286">
        <f t="shared" si="4115"/>
        <v>0</v>
      </c>
    </row>
    <row r="13722" spans="1:7" ht="24" customHeight="1" x14ac:dyDescent="0.2">
      <c r="A13722" s="224" t="str">
        <f t="shared" si="4111"/>
        <v/>
      </c>
      <c r="B13722" s="222" t="str">
        <f t="shared" si="4114"/>
        <v/>
      </c>
      <c r="C13722" s="223"/>
      <c r="D13722" s="224" t="str">
        <f t="shared" si="4112"/>
        <v/>
      </c>
      <c r="E13722" s="225"/>
      <c r="F13722" s="226">
        <f t="shared" si="4113"/>
        <v>0</v>
      </c>
      <c r="G13722" s="286">
        <f t="shared" si="4115"/>
        <v>0</v>
      </c>
    </row>
    <row r="13723" spans="1:7" ht="24" customHeight="1" x14ac:dyDescent="0.2">
      <c r="A13723" s="224" t="str">
        <f t="shared" si="4111"/>
        <v/>
      </c>
      <c r="B13723" s="222" t="str">
        <f t="shared" si="4114"/>
        <v/>
      </c>
      <c r="C13723" s="223"/>
      <c r="D13723" s="224" t="str">
        <f t="shared" si="4112"/>
        <v/>
      </c>
      <c r="E13723" s="225"/>
      <c r="F13723" s="226">
        <f t="shared" si="4113"/>
        <v>0</v>
      </c>
      <c r="G13723" s="286">
        <f t="shared" si="4115"/>
        <v>0</v>
      </c>
    </row>
    <row r="13724" spans="1:7" ht="24" customHeight="1" x14ac:dyDescent="0.2">
      <c r="A13724" s="224" t="str">
        <f t="shared" si="4111"/>
        <v/>
      </c>
      <c r="B13724" s="222" t="str">
        <f t="shared" si="4114"/>
        <v/>
      </c>
      <c r="C13724" s="223"/>
      <c r="D13724" s="224" t="str">
        <f t="shared" si="4112"/>
        <v/>
      </c>
      <c r="E13724" s="225"/>
      <c r="F13724" s="226">
        <f t="shared" si="4113"/>
        <v>0</v>
      </c>
      <c r="G13724" s="286">
        <f t="shared" si="4115"/>
        <v>0</v>
      </c>
    </row>
    <row r="13725" spans="1:7" ht="24" customHeight="1" x14ac:dyDescent="0.2">
      <c r="A13725" s="224" t="str">
        <f t="shared" si="4111"/>
        <v/>
      </c>
      <c r="B13725" s="222" t="str">
        <f t="shared" si="4114"/>
        <v/>
      </c>
      <c r="C13725" s="223"/>
      <c r="D13725" s="224" t="str">
        <f t="shared" si="4112"/>
        <v/>
      </c>
      <c r="E13725" s="225"/>
      <c r="F13725" s="227">
        <f t="shared" si="4113"/>
        <v>0</v>
      </c>
      <c r="G13725" s="286">
        <f t="shared" si="4115"/>
        <v>0</v>
      </c>
    </row>
    <row r="13726" spans="1:7" ht="24" customHeight="1" x14ac:dyDescent="0.2">
      <c r="A13726" s="287"/>
      <c r="D13726" s="97"/>
      <c r="E13726" s="98"/>
      <c r="F13726" s="273" t="s">
        <v>31</v>
      </c>
      <c r="G13726" s="288">
        <f>SUBTOTAL(9,G13712:G13725)</f>
        <v>0</v>
      </c>
    </row>
    <row r="13727" spans="1:7" ht="24" customHeight="1" x14ac:dyDescent="0.2">
      <c r="A13727" s="287"/>
      <c r="C13727" s="107" t="s">
        <v>605</v>
      </c>
      <c r="D13727" s="97"/>
      <c r="E13727" s="98"/>
      <c r="G13727" s="289"/>
    </row>
    <row r="13728" spans="1:7" ht="24" customHeight="1" x14ac:dyDescent="0.2">
      <c r="A13728" s="224" t="str">
        <f t="shared" ref="A13728:A13735" si="4116">IFERROR(VLOOKUP(C13728,Tabla_Insumos,4,FALSE),"")</f>
        <v/>
      </c>
      <c r="B13728" s="222">
        <f t="shared" ref="B13728:B13735" si="4117">IFERROR(VLOOKUP(A13728,Tabla_Indices,5,FALSE),"")</f>
        <v>0</v>
      </c>
      <c r="C13728" s="223"/>
      <c r="D13728" s="224" t="str">
        <f t="shared" ref="D13728:D13735" si="4118">IFERROR(VLOOKUP(C13728,Tabla_Insumos,2,FALSE),"")</f>
        <v/>
      </c>
      <c r="E13728" s="225"/>
      <c r="F13728" s="228">
        <f t="shared" ref="F13728:F13735" si="4119">IFERROR(VLOOKUP(C13728,Tabla_Insumos,3,FALSE),0)</f>
        <v>0</v>
      </c>
      <c r="G13728" s="286">
        <f>ROUND(E13728*F13728,2)</f>
        <v>0</v>
      </c>
    </row>
    <row r="13729" spans="1:7" ht="24" customHeight="1" x14ac:dyDescent="0.2">
      <c r="A13729" s="224" t="str">
        <f t="shared" si="4116"/>
        <v/>
      </c>
      <c r="B13729" s="222">
        <f t="shared" si="4117"/>
        <v>0</v>
      </c>
      <c r="C13729" s="223"/>
      <c r="D13729" s="224" t="str">
        <f t="shared" si="4118"/>
        <v/>
      </c>
      <c r="E13729" s="225"/>
      <c r="F13729" s="228">
        <f t="shared" si="4119"/>
        <v>0</v>
      </c>
      <c r="G13729" s="286">
        <f>ROUND(E13729*F13729,2)</f>
        <v>0</v>
      </c>
    </row>
    <row r="13730" spans="1:7" ht="24" customHeight="1" x14ac:dyDescent="0.2">
      <c r="A13730" s="224" t="str">
        <f t="shared" si="4116"/>
        <v/>
      </c>
      <c r="B13730" s="222">
        <f t="shared" si="4117"/>
        <v>0</v>
      </c>
      <c r="C13730" s="223"/>
      <c r="D13730" s="224" t="str">
        <f t="shared" si="4118"/>
        <v/>
      </c>
      <c r="E13730" s="225"/>
      <c r="F13730" s="228">
        <f t="shared" si="4119"/>
        <v>0</v>
      </c>
      <c r="G13730" s="286">
        <f t="shared" ref="G13730:G13735" si="4120">ROUND(E13730*F13730,2)</f>
        <v>0</v>
      </c>
    </row>
    <row r="13731" spans="1:7" ht="24" customHeight="1" x14ac:dyDescent="0.2">
      <c r="A13731" s="224" t="str">
        <f t="shared" si="4116"/>
        <v/>
      </c>
      <c r="B13731" s="222">
        <f t="shared" si="4117"/>
        <v>0</v>
      </c>
      <c r="C13731" s="223"/>
      <c r="D13731" s="224" t="str">
        <f t="shared" si="4118"/>
        <v/>
      </c>
      <c r="E13731" s="225"/>
      <c r="F13731" s="228">
        <f t="shared" si="4119"/>
        <v>0</v>
      </c>
      <c r="G13731" s="286">
        <f t="shared" si="4120"/>
        <v>0</v>
      </c>
    </row>
    <row r="13732" spans="1:7" ht="24" customHeight="1" x14ac:dyDescent="0.2">
      <c r="A13732" s="224" t="str">
        <f t="shared" si="4116"/>
        <v/>
      </c>
      <c r="B13732" s="222">
        <f t="shared" si="4117"/>
        <v>0</v>
      </c>
      <c r="C13732" s="223"/>
      <c r="D13732" s="224" t="str">
        <f t="shared" si="4118"/>
        <v/>
      </c>
      <c r="E13732" s="225"/>
      <c r="F13732" s="226">
        <f t="shared" si="4119"/>
        <v>0</v>
      </c>
      <c r="G13732" s="286">
        <f t="shared" si="4120"/>
        <v>0</v>
      </c>
    </row>
    <row r="13733" spans="1:7" ht="24" customHeight="1" x14ac:dyDescent="0.2">
      <c r="A13733" s="224" t="str">
        <f t="shared" si="4116"/>
        <v/>
      </c>
      <c r="B13733" s="222">
        <f t="shared" si="4117"/>
        <v>0</v>
      </c>
      <c r="C13733" s="223"/>
      <c r="D13733" s="224" t="str">
        <f t="shared" si="4118"/>
        <v/>
      </c>
      <c r="E13733" s="225"/>
      <c r="F13733" s="226">
        <f t="shared" si="4119"/>
        <v>0</v>
      </c>
      <c r="G13733" s="286">
        <f t="shared" si="4120"/>
        <v>0</v>
      </c>
    </row>
    <row r="13734" spans="1:7" ht="24" customHeight="1" x14ac:dyDescent="0.2">
      <c r="A13734" s="224" t="str">
        <f t="shared" si="4116"/>
        <v/>
      </c>
      <c r="B13734" s="222">
        <f t="shared" si="4117"/>
        <v>0</v>
      </c>
      <c r="C13734" s="223"/>
      <c r="D13734" s="224" t="str">
        <f t="shared" si="4118"/>
        <v/>
      </c>
      <c r="E13734" s="225"/>
      <c r="F13734" s="226">
        <f t="shared" si="4119"/>
        <v>0</v>
      </c>
      <c r="G13734" s="286">
        <f t="shared" si="4120"/>
        <v>0</v>
      </c>
    </row>
    <row r="13735" spans="1:7" ht="24" customHeight="1" x14ac:dyDescent="0.2">
      <c r="A13735" s="224" t="str">
        <f t="shared" si="4116"/>
        <v/>
      </c>
      <c r="B13735" s="222">
        <f t="shared" si="4117"/>
        <v>0</v>
      </c>
      <c r="C13735" s="223"/>
      <c r="D13735" s="224" t="str">
        <f t="shared" si="4118"/>
        <v/>
      </c>
      <c r="E13735" s="225"/>
      <c r="F13735" s="226">
        <f t="shared" si="4119"/>
        <v>0</v>
      </c>
      <c r="G13735" s="286">
        <f t="shared" si="4120"/>
        <v>0</v>
      </c>
    </row>
    <row r="13736" spans="1:7" ht="24" customHeight="1" x14ac:dyDescent="0.2">
      <c r="A13736" s="287"/>
      <c r="D13736" s="97"/>
      <c r="E13736" s="98"/>
      <c r="F13736" s="273" t="s">
        <v>32</v>
      </c>
      <c r="G13736" s="288">
        <f>SUBTOTAL(9,G13728:G13735)</f>
        <v>0</v>
      </c>
    </row>
    <row r="13737" spans="1:7" ht="24" customHeight="1" x14ac:dyDescent="0.2">
      <c r="A13737" s="287"/>
      <c r="C13737" s="107" t="s">
        <v>606</v>
      </c>
      <c r="D13737" s="97"/>
      <c r="E13737" s="98"/>
      <c r="G13737" s="289"/>
    </row>
    <row r="13738" spans="1:7" ht="24" customHeight="1" x14ac:dyDescent="0.2">
      <c r="A13738" s="224" t="str">
        <f t="shared" ref="A13738:A13746" si="4121">IFERROR(VLOOKUP(C13738,Tabla_Insumos,4,FALSE),"")</f>
        <v/>
      </c>
      <c r="B13738" s="222" t="str">
        <f t="shared" ref="B13738:B13746" si="4122">IFERROR(VLOOKUP(C13738,Tabla_Insumos,5,FALSE),"")</f>
        <v/>
      </c>
      <c r="C13738" s="223"/>
      <c r="D13738" s="224" t="str">
        <f t="shared" ref="D13738:D13746" si="4123">IFERROR(VLOOKUP(C13738,Tabla_Insumos,2,FALSE),"")</f>
        <v/>
      </c>
      <c r="E13738" s="225"/>
      <c r="F13738" s="226">
        <f t="shared" ref="F13738:F13746" si="4124">IFERROR(VLOOKUP(C13738,Tabla_Insumos,3,FALSE),0)</f>
        <v>0</v>
      </c>
      <c r="G13738" s="286">
        <f t="shared" ref="G13738:G13746" si="4125">ROUND(E13738*F13738,2)</f>
        <v>0</v>
      </c>
    </row>
    <row r="13739" spans="1:7" ht="24" customHeight="1" x14ac:dyDescent="0.2">
      <c r="A13739" s="224" t="str">
        <f t="shared" si="4121"/>
        <v/>
      </c>
      <c r="B13739" s="222" t="str">
        <f t="shared" si="4122"/>
        <v/>
      </c>
      <c r="C13739" s="223"/>
      <c r="D13739" s="224" t="str">
        <f t="shared" si="4123"/>
        <v/>
      </c>
      <c r="E13739" s="225"/>
      <c r="F13739" s="226">
        <f t="shared" si="4124"/>
        <v>0</v>
      </c>
      <c r="G13739" s="286">
        <f t="shared" si="4125"/>
        <v>0</v>
      </c>
    </row>
    <row r="13740" spans="1:7" ht="24" customHeight="1" x14ac:dyDescent="0.2">
      <c r="A13740" s="224" t="str">
        <f t="shared" si="4121"/>
        <v/>
      </c>
      <c r="B13740" s="222" t="str">
        <f t="shared" si="4122"/>
        <v/>
      </c>
      <c r="C13740" s="223"/>
      <c r="D13740" s="224" t="str">
        <f t="shared" si="4123"/>
        <v/>
      </c>
      <c r="E13740" s="225"/>
      <c r="F13740" s="226">
        <f t="shared" si="4124"/>
        <v>0</v>
      </c>
      <c r="G13740" s="286">
        <f t="shared" si="4125"/>
        <v>0</v>
      </c>
    </row>
    <row r="13741" spans="1:7" ht="24" customHeight="1" x14ac:dyDescent="0.2">
      <c r="A13741" s="224" t="str">
        <f t="shared" si="4121"/>
        <v/>
      </c>
      <c r="B13741" s="222" t="str">
        <f t="shared" si="4122"/>
        <v/>
      </c>
      <c r="C13741" s="223"/>
      <c r="D13741" s="224" t="str">
        <f t="shared" si="4123"/>
        <v/>
      </c>
      <c r="E13741" s="225"/>
      <c r="F13741" s="226">
        <f t="shared" si="4124"/>
        <v>0</v>
      </c>
      <c r="G13741" s="286">
        <f t="shared" si="4125"/>
        <v>0</v>
      </c>
    </row>
    <row r="13742" spans="1:7" ht="24" customHeight="1" x14ac:dyDescent="0.2">
      <c r="A13742" s="224" t="str">
        <f t="shared" si="4121"/>
        <v/>
      </c>
      <c r="B13742" s="222" t="str">
        <f t="shared" si="4122"/>
        <v/>
      </c>
      <c r="C13742" s="223"/>
      <c r="D13742" s="224" t="str">
        <f t="shared" si="4123"/>
        <v/>
      </c>
      <c r="E13742" s="225"/>
      <c r="F13742" s="226">
        <f t="shared" si="4124"/>
        <v>0</v>
      </c>
      <c r="G13742" s="286">
        <f t="shared" si="4125"/>
        <v>0</v>
      </c>
    </row>
    <row r="13743" spans="1:7" ht="24" customHeight="1" x14ac:dyDescent="0.2">
      <c r="A13743" s="224" t="str">
        <f t="shared" si="4121"/>
        <v/>
      </c>
      <c r="B13743" s="222" t="str">
        <f t="shared" si="4122"/>
        <v/>
      </c>
      <c r="C13743" s="223"/>
      <c r="D13743" s="224" t="str">
        <f t="shared" si="4123"/>
        <v/>
      </c>
      <c r="E13743" s="225"/>
      <c r="F13743" s="226">
        <f t="shared" si="4124"/>
        <v>0</v>
      </c>
      <c r="G13743" s="286">
        <f t="shared" si="4125"/>
        <v>0</v>
      </c>
    </row>
    <row r="13744" spans="1:7" ht="24" customHeight="1" x14ac:dyDescent="0.2">
      <c r="A13744" s="224" t="str">
        <f t="shared" si="4121"/>
        <v/>
      </c>
      <c r="B13744" s="222" t="str">
        <f t="shared" si="4122"/>
        <v/>
      </c>
      <c r="C13744" s="223"/>
      <c r="D13744" s="224" t="str">
        <f t="shared" si="4123"/>
        <v/>
      </c>
      <c r="E13744" s="225"/>
      <c r="F13744" s="226">
        <f t="shared" si="4124"/>
        <v>0</v>
      </c>
      <c r="G13744" s="286">
        <f t="shared" si="4125"/>
        <v>0</v>
      </c>
    </row>
    <row r="13745" spans="1:7" ht="24" customHeight="1" x14ac:dyDescent="0.2">
      <c r="A13745" s="224" t="str">
        <f t="shared" si="4121"/>
        <v/>
      </c>
      <c r="B13745" s="222" t="str">
        <f t="shared" si="4122"/>
        <v/>
      </c>
      <c r="C13745" s="223"/>
      <c r="D13745" s="224" t="str">
        <f t="shared" si="4123"/>
        <v/>
      </c>
      <c r="E13745" s="225"/>
      <c r="F13745" s="226">
        <f t="shared" si="4124"/>
        <v>0</v>
      </c>
      <c r="G13745" s="286">
        <f t="shared" si="4125"/>
        <v>0</v>
      </c>
    </row>
    <row r="13746" spans="1:7" ht="24" customHeight="1" x14ac:dyDescent="0.2">
      <c r="A13746" s="224" t="str">
        <f t="shared" si="4121"/>
        <v/>
      </c>
      <c r="B13746" s="222" t="str">
        <f t="shared" si="4122"/>
        <v/>
      </c>
      <c r="C13746" s="223"/>
      <c r="D13746" s="224" t="str">
        <f t="shared" si="4123"/>
        <v/>
      </c>
      <c r="E13746" s="225"/>
      <c r="F13746" s="226">
        <f t="shared" si="4124"/>
        <v>0</v>
      </c>
      <c r="G13746" s="286">
        <f t="shared" si="4125"/>
        <v>0</v>
      </c>
    </row>
    <row r="13747" spans="1:7" ht="24" customHeight="1" x14ac:dyDescent="0.2">
      <c r="A13747" s="290"/>
      <c r="B13747" s="97"/>
      <c r="D13747" s="97"/>
      <c r="E13747" s="98"/>
      <c r="F13747" s="273" t="s">
        <v>33</v>
      </c>
      <c r="G13747" s="288">
        <f>SUBTOTAL(9,G13738:G13746)</f>
        <v>0</v>
      </c>
    </row>
    <row r="13748" spans="1:7" ht="24" customHeight="1" x14ac:dyDescent="0.2">
      <c r="A13748" s="291"/>
      <c r="B13748" s="97"/>
      <c r="D13748" s="97"/>
      <c r="E13748" s="98"/>
      <c r="G13748" s="289"/>
    </row>
    <row r="13749" spans="1:7" ht="24" customHeight="1" x14ac:dyDescent="0.2">
      <c r="A13749" s="292" t="str">
        <f>B13707</f>
        <v/>
      </c>
      <c r="B13749" s="293" t="str">
        <f>C13707</f>
        <v/>
      </c>
      <c r="C13749" s="104"/>
      <c r="D13749" s="104" t="s">
        <v>34</v>
      </c>
      <c r="E13749" s="105"/>
      <c r="F13749" s="295" t="s">
        <v>35</v>
      </c>
      <c r="G13749" s="294">
        <f>SUBTOTAL(9,G13712:G13748)</f>
        <v>0</v>
      </c>
    </row>
    <row r="13751" spans="1:7" ht="24" customHeight="1" x14ac:dyDescent="0.2">
      <c r="A13751" s="274" t="s">
        <v>37</v>
      </c>
      <c r="B13751" s="275"/>
      <c r="C13751" s="275"/>
      <c r="D13751" s="275"/>
      <c r="E13751" s="275"/>
      <c r="F13751" s="275"/>
      <c r="G13751" s="276"/>
    </row>
    <row r="13752" spans="1:7" ht="24" customHeight="1" x14ac:dyDescent="0.2">
      <c r="A13752" s="277" t="s">
        <v>602</v>
      </c>
      <c r="B13752" s="93" t="str">
        <f>Comitente</f>
        <v>DIRECCION PROVINCIAL DE ESPACIOS VERDES</v>
      </c>
      <c r="C13752" s="89"/>
      <c r="D13752" s="94"/>
      <c r="E13752" s="94"/>
      <c r="F13752" s="95"/>
      <c r="G13752" s="278"/>
    </row>
    <row r="13753" spans="1:7" ht="24" customHeight="1" x14ac:dyDescent="0.2">
      <c r="A13753" s="277" t="s">
        <v>603</v>
      </c>
      <c r="B13753" s="93">
        <f>Contratista</f>
        <v>0</v>
      </c>
      <c r="C13753" s="90"/>
      <c r="D13753" s="90"/>
      <c r="E13753" s="90"/>
      <c r="F13753" s="96"/>
      <c r="G13753" s="279"/>
    </row>
    <row r="13754" spans="1:7" ht="24" customHeight="1" x14ac:dyDescent="0.2">
      <c r="A13754" s="277" t="s">
        <v>24</v>
      </c>
      <c r="B13754" s="93" t="str">
        <f>Obra</f>
        <v>EXTRACCION DE MANGRULLO EXISTENTE, PROVISION DE NUEVO MANGRULLO Y REFUNCIONALIZACION DE JUEGOS DE NIÑOS EN PARQUE DE MAYO</v>
      </c>
      <c r="C13754" s="90"/>
      <c r="D13754" s="90"/>
      <c r="E13754" s="90"/>
      <c r="F13754" s="96" t="s">
        <v>38</v>
      </c>
      <c r="G13754" s="280">
        <f>Fecha_Base</f>
        <v>44865</v>
      </c>
    </row>
    <row r="13755" spans="1:7" ht="24" customHeight="1" x14ac:dyDescent="0.2">
      <c r="A13755" s="281" t="s">
        <v>601</v>
      </c>
      <c r="B13755" s="91" t="str">
        <f>Ubicación</f>
        <v>CAPITAL</v>
      </c>
      <c r="C13755" s="91"/>
      <c r="D13755" s="97"/>
      <c r="E13755" s="98"/>
      <c r="G13755" s="282"/>
    </row>
    <row r="13756" spans="1:7" ht="24" customHeight="1" x14ac:dyDescent="0.2">
      <c r="A13756" s="281" t="s">
        <v>39</v>
      </c>
      <c r="B13756" s="100" t="str">
        <f>IFERROR(VALUE(LEFT(B13757,FIND(".",B13757)-1)),"")</f>
        <v/>
      </c>
      <c r="C13756" s="92" t="str">
        <f>IFERROR(VLOOKUP(B13756,Tabla_CyP,2,FALSE),"")</f>
        <v/>
      </c>
      <c r="E13756" s="98"/>
      <c r="G13756" s="282"/>
    </row>
    <row r="13757" spans="1:7" ht="24" customHeight="1" x14ac:dyDescent="0.2">
      <c r="A13757" s="281" t="s">
        <v>25</v>
      </c>
      <c r="B13757" s="101" t="str">
        <f>IFERROR(VLOOKUP(COUNTIF($A$1:A13757,"ANALISIS DE PRECIOS"),Tabla_NumeroItem,2,FALSE),"")</f>
        <v/>
      </c>
      <c r="C13757" s="92" t="str">
        <f>IFERROR(VLOOKUP(B13757,Tabla_CyP,2,FALSE),"")</f>
        <v/>
      </c>
      <c r="D13757" s="97"/>
      <c r="E13757" s="98"/>
      <c r="F13757" s="96" t="s">
        <v>26</v>
      </c>
      <c r="G13757" s="283" t="str">
        <f>IFERROR(VLOOKUP(B13757,Tabla_CyP,4,FALSE),"")</f>
        <v/>
      </c>
    </row>
    <row r="13758" spans="1:7" ht="24" customHeight="1" x14ac:dyDescent="0.2">
      <c r="A13758" s="281"/>
      <c r="B13758" s="91"/>
      <c r="D13758" s="97"/>
      <c r="E13758" s="98"/>
      <c r="G13758" s="282"/>
    </row>
    <row r="13759" spans="1:7" ht="24" customHeight="1" x14ac:dyDescent="0.2">
      <c r="A13759" s="334" t="s">
        <v>507</v>
      </c>
      <c r="B13759" s="335"/>
      <c r="C13759" s="336" t="s">
        <v>0</v>
      </c>
      <c r="D13759" s="336" t="s">
        <v>27</v>
      </c>
      <c r="E13759" s="338" t="s">
        <v>28</v>
      </c>
      <c r="F13759" s="340" t="s">
        <v>29</v>
      </c>
      <c r="G13759" s="340" t="s">
        <v>30</v>
      </c>
    </row>
    <row r="13760" spans="1:7" ht="24" customHeight="1" x14ac:dyDescent="0.2">
      <c r="A13760" s="102" t="s">
        <v>508</v>
      </c>
      <c r="B13760" s="102" t="s">
        <v>509</v>
      </c>
      <c r="C13760" s="337"/>
      <c r="D13760" s="337"/>
      <c r="E13760" s="339"/>
      <c r="F13760" s="341"/>
      <c r="G13760" s="341"/>
    </row>
    <row r="13761" spans="1:7" ht="24" customHeight="1" x14ac:dyDescent="0.2">
      <c r="A13761" s="284"/>
      <c r="B13761" s="103"/>
      <c r="C13761" s="143" t="s">
        <v>604</v>
      </c>
      <c r="D13761" s="104"/>
      <c r="E13761" s="105"/>
      <c r="F13761" s="106"/>
      <c r="G13761" s="285"/>
    </row>
    <row r="13762" spans="1:7" ht="24" customHeight="1" x14ac:dyDescent="0.2">
      <c r="A13762" s="224" t="str">
        <f t="shared" ref="A13762:A13775" si="4126">IFERROR(VLOOKUP(C13762,Tabla_Insumos,4,FALSE),"")</f>
        <v/>
      </c>
      <c r="B13762" s="222" t="str">
        <f>IFERROR(VLOOKUP(C13762,Tabla_Insumos,5,FALSE),"")</f>
        <v/>
      </c>
      <c r="C13762" s="223"/>
      <c r="D13762" s="224" t="str">
        <f t="shared" ref="D13762:D13775" si="4127">IFERROR(VLOOKUP(C13762,Tabla_Insumos,2,FALSE),"")</f>
        <v/>
      </c>
      <c r="E13762" s="225"/>
      <c r="F13762" s="226">
        <f t="shared" ref="F13762:F13775" si="4128">IFERROR(VLOOKUP(C13762,Tabla_Insumos,3,FALSE),0)</f>
        <v>0</v>
      </c>
      <c r="G13762" s="286">
        <f>ROUND(E13762*F13762,2)</f>
        <v>0</v>
      </c>
    </row>
    <row r="13763" spans="1:7" ht="24" customHeight="1" x14ac:dyDescent="0.2">
      <c r="A13763" s="224" t="str">
        <f t="shared" si="4126"/>
        <v/>
      </c>
      <c r="B13763" s="222" t="str">
        <f t="shared" ref="B13763:B13775" si="4129">IFERROR(VLOOKUP(C13763,Tabla_Insumos,5,FALSE),"")</f>
        <v/>
      </c>
      <c r="C13763" s="223"/>
      <c r="D13763" s="224" t="str">
        <f t="shared" si="4127"/>
        <v/>
      </c>
      <c r="E13763" s="225"/>
      <c r="F13763" s="226">
        <f t="shared" si="4128"/>
        <v>0</v>
      </c>
      <c r="G13763" s="286">
        <f t="shared" ref="G13763:G13775" si="4130">ROUND(E13763*F13763,2)</f>
        <v>0</v>
      </c>
    </row>
    <row r="13764" spans="1:7" ht="24" customHeight="1" x14ac:dyDescent="0.2">
      <c r="A13764" s="224" t="str">
        <f t="shared" si="4126"/>
        <v/>
      </c>
      <c r="B13764" s="222" t="str">
        <f t="shared" si="4129"/>
        <v/>
      </c>
      <c r="C13764" s="223"/>
      <c r="D13764" s="224" t="str">
        <f t="shared" si="4127"/>
        <v/>
      </c>
      <c r="E13764" s="225"/>
      <c r="F13764" s="226">
        <f t="shared" si="4128"/>
        <v>0</v>
      </c>
      <c r="G13764" s="286">
        <f t="shared" si="4130"/>
        <v>0</v>
      </c>
    </row>
    <row r="13765" spans="1:7" ht="24" customHeight="1" x14ac:dyDescent="0.2">
      <c r="A13765" s="224" t="str">
        <f t="shared" si="4126"/>
        <v/>
      </c>
      <c r="B13765" s="222" t="str">
        <f t="shared" si="4129"/>
        <v/>
      </c>
      <c r="C13765" s="223"/>
      <c r="D13765" s="224" t="str">
        <f t="shared" si="4127"/>
        <v/>
      </c>
      <c r="E13765" s="225"/>
      <c r="F13765" s="226">
        <f t="shared" si="4128"/>
        <v>0</v>
      </c>
      <c r="G13765" s="286">
        <f t="shared" si="4130"/>
        <v>0</v>
      </c>
    </row>
    <row r="13766" spans="1:7" ht="24" customHeight="1" x14ac:dyDescent="0.2">
      <c r="A13766" s="224" t="str">
        <f t="shared" si="4126"/>
        <v/>
      </c>
      <c r="B13766" s="222" t="str">
        <f t="shared" si="4129"/>
        <v/>
      </c>
      <c r="C13766" s="223"/>
      <c r="D13766" s="224" t="str">
        <f t="shared" si="4127"/>
        <v/>
      </c>
      <c r="E13766" s="225"/>
      <c r="F13766" s="226">
        <f t="shared" si="4128"/>
        <v>0</v>
      </c>
      <c r="G13766" s="286">
        <f t="shared" si="4130"/>
        <v>0</v>
      </c>
    </row>
    <row r="13767" spans="1:7" ht="24" customHeight="1" x14ac:dyDescent="0.2">
      <c r="A13767" s="224" t="str">
        <f t="shared" si="4126"/>
        <v/>
      </c>
      <c r="B13767" s="222" t="str">
        <f t="shared" si="4129"/>
        <v/>
      </c>
      <c r="C13767" s="223"/>
      <c r="D13767" s="224" t="str">
        <f t="shared" si="4127"/>
        <v/>
      </c>
      <c r="E13767" s="225"/>
      <c r="F13767" s="226">
        <f t="shared" si="4128"/>
        <v>0</v>
      </c>
      <c r="G13767" s="286">
        <f t="shared" si="4130"/>
        <v>0</v>
      </c>
    </row>
    <row r="13768" spans="1:7" ht="24" customHeight="1" x14ac:dyDescent="0.2">
      <c r="A13768" s="224" t="str">
        <f t="shared" si="4126"/>
        <v/>
      </c>
      <c r="B13768" s="222" t="str">
        <f t="shared" si="4129"/>
        <v/>
      </c>
      <c r="C13768" s="223"/>
      <c r="D13768" s="224" t="str">
        <f t="shared" si="4127"/>
        <v/>
      </c>
      <c r="E13768" s="225"/>
      <c r="F13768" s="226">
        <f t="shared" si="4128"/>
        <v>0</v>
      </c>
      <c r="G13768" s="286">
        <f t="shared" si="4130"/>
        <v>0</v>
      </c>
    </row>
    <row r="13769" spans="1:7" ht="24" customHeight="1" x14ac:dyDescent="0.2">
      <c r="A13769" s="224" t="str">
        <f t="shared" si="4126"/>
        <v/>
      </c>
      <c r="B13769" s="222" t="str">
        <f t="shared" si="4129"/>
        <v/>
      </c>
      <c r="C13769" s="223"/>
      <c r="D13769" s="224" t="str">
        <f t="shared" si="4127"/>
        <v/>
      </c>
      <c r="E13769" s="225"/>
      <c r="F13769" s="226">
        <f t="shared" si="4128"/>
        <v>0</v>
      </c>
      <c r="G13769" s="286">
        <f t="shared" si="4130"/>
        <v>0</v>
      </c>
    </row>
    <row r="13770" spans="1:7" ht="24" customHeight="1" x14ac:dyDescent="0.2">
      <c r="A13770" s="224" t="str">
        <f t="shared" si="4126"/>
        <v/>
      </c>
      <c r="B13770" s="222" t="str">
        <f t="shared" si="4129"/>
        <v/>
      </c>
      <c r="C13770" s="223"/>
      <c r="D13770" s="224" t="str">
        <f t="shared" si="4127"/>
        <v/>
      </c>
      <c r="E13770" s="225"/>
      <c r="F13770" s="226">
        <f t="shared" si="4128"/>
        <v>0</v>
      </c>
      <c r="G13770" s="286">
        <f t="shared" si="4130"/>
        <v>0</v>
      </c>
    </row>
    <row r="13771" spans="1:7" ht="24" customHeight="1" x14ac:dyDescent="0.2">
      <c r="A13771" s="224" t="str">
        <f t="shared" si="4126"/>
        <v/>
      </c>
      <c r="B13771" s="222" t="str">
        <f t="shared" si="4129"/>
        <v/>
      </c>
      <c r="C13771" s="223"/>
      <c r="D13771" s="224" t="str">
        <f t="shared" si="4127"/>
        <v/>
      </c>
      <c r="E13771" s="225"/>
      <c r="F13771" s="226">
        <f t="shared" si="4128"/>
        <v>0</v>
      </c>
      <c r="G13771" s="286">
        <f t="shared" si="4130"/>
        <v>0</v>
      </c>
    </row>
    <row r="13772" spans="1:7" ht="24" customHeight="1" x14ac:dyDescent="0.2">
      <c r="A13772" s="224" t="str">
        <f t="shared" si="4126"/>
        <v/>
      </c>
      <c r="B13772" s="222" t="str">
        <f t="shared" si="4129"/>
        <v/>
      </c>
      <c r="C13772" s="223"/>
      <c r="D13772" s="224" t="str">
        <f t="shared" si="4127"/>
        <v/>
      </c>
      <c r="E13772" s="225"/>
      <c r="F13772" s="226">
        <f t="shared" si="4128"/>
        <v>0</v>
      </c>
      <c r="G13772" s="286">
        <f t="shared" si="4130"/>
        <v>0</v>
      </c>
    </row>
    <row r="13773" spans="1:7" ht="24" customHeight="1" x14ac:dyDescent="0.2">
      <c r="A13773" s="224" t="str">
        <f t="shared" si="4126"/>
        <v/>
      </c>
      <c r="B13773" s="222" t="str">
        <f t="shared" si="4129"/>
        <v/>
      </c>
      <c r="C13773" s="223"/>
      <c r="D13773" s="224" t="str">
        <f t="shared" si="4127"/>
        <v/>
      </c>
      <c r="E13773" s="225"/>
      <c r="F13773" s="226">
        <f t="shared" si="4128"/>
        <v>0</v>
      </c>
      <c r="G13773" s="286">
        <f t="shared" si="4130"/>
        <v>0</v>
      </c>
    </row>
    <row r="13774" spans="1:7" ht="24" customHeight="1" x14ac:dyDescent="0.2">
      <c r="A13774" s="224" t="str">
        <f t="shared" si="4126"/>
        <v/>
      </c>
      <c r="B13774" s="222" t="str">
        <f t="shared" si="4129"/>
        <v/>
      </c>
      <c r="C13774" s="223"/>
      <c r="D13774" s="224" t="str">
        <f t="shared" si="4127"/>
        <v/>
      </c>
      <c r="E13774" s="225"/>
      <c r="F13774" s="226">
        <f t="shared" si="4128"/>
        <v>0</v>
      </c>
      <c r="G13774" s="286">
        <f t="shared" si="4130"/>
        <v>0</v>
      </c>
    </row>
    <row r="13775" spans="1:7" ht="24" customHeight="1" x14ac:dyDescent="0.2">
      <c r="A13775" s="224" t="str">
        <f t="shared" si="4126"/>
        <v/>
      </c>
      <c r="B13775" s="222" t="str">
        <f t="shared" si="4129"/>
        <v/>
      </c>
      <c r="C13775" s="223"/>
      <c r="D13775" s="224" t="str">
        <f t="shared" si="4127"/>
        <v/>
      </c>
      <c r="E13775" s="225"/>
      <c r="F13775" s="227">
        <f t="shared" si="4128"/>
        <v>0</v>
      </c>
      <c r="G13775" s="286">
        <f t="shared" si="4130"/>
        <v>0</v>
      </c>
    </row>
    <row r="13776" spans="1:7" ht="24" customHeight="1" x14ac:dyDescent="0.2">
      <c r="A13776" s="287"/>
      <c r="D13776" s="97"/>
      <c r="E13776" s="98"/>
      <c r="F13776" s="273" t="s">
        <v>31</v>
      </c>
      <c r="G13776" s="288">
        <f>SUBTOTAL(9,G13762:G13775)</f>
        <v>0</v>
      </c>
    </row>
    <row r="13777" spans="1:7" ht="24" customHeight="1" x14ac:dyDescent="0.2">
      <c r="A13777" s="287"/>
      <c r="C13777" s="107" t="s">
        <v>605</v>
      </c>
      <c r="D13777" s="97"/>
      <c r="E13777" s="98"/>
      <c r="G13777" s="289"/>
    </row>
    <row r="13778" spans="1:7" ht="24" customHeight="1" x14ac:dyDescent="0.2">
      <c r="A13778" s="224" t="str">
        <f t="shared" ref="A13778:A13785" si="4131">IFERROR(VLOOKUP(C13778,Tabla_Insumos,4,FALSE),"")</f>
        <v/>
      </c>
      <c r="B13778" s="222">
        <f t="shared" ref="B13778:B13785" si="4132">IFERROR(VLOOKUP(A13778,Tabla_Indices,5,FALSE),"")</f>
        <v>0</v>
      </c>
      <c r="C13778" s="223"/>
      <c r="D13778" s="224" t="str">
        <f t="shared" ref="D13778:D13785" si="4133">IFERROR(VLOOKUP(C13778,Tabla_Insumos,2,FALSE),"")</f>
        <v/>
      </c>
      <c r="E13778" s="225"/>
      <c r="F13778" s="228">
        <f t="shared" ref="F13778:F13785" si="4134">IFERROR(VLOOKUP(C13778,Tabla_Insumos,3,FALSE),0)</f>
        <v>0</v>
      </c>
      <c r="G13778" s="286">
        <f>ROUND(E13778*F13778,2)</f>
        <v>0</v>
      </c>
    </row>
    <row r="13779" spans="1:7" ht="24" customHeight="1" x14ac:dyDescent="0.2">
      <c r="A13779" s="224" t="str">
        <f t="shared" si="4131"/>
        <v/>
      </c>
      <c r="B13779" s="222">
        <f t="shared" si="4132"/>
        <v>0</v>
      </c>
      <c r="C13779" s="223"/>
      <c r="D13779" s="224" t="str">
        <f t="shared" si="4133"/>
        <v/>
      </c>
      <c r="E13779" s="225"/>
      <c r="F13779" s="228">
        <f t="shared" si="4134"/>
        <v>0</v>
      </c>
      <c r="G13779" s="286">
        <f>ROUND(E13779*F13779,2)</f>
        <v>0</v>
      </c>
    </row>
    <row r="13780" spans="1:7" ht="24" customHeight="1" x14ac:dyDescent="0.2">
      <c r="A13780" s="224" t="str">
        <f t="shared" si="4131"/>
        <v/>
      </c>
      <c r="B13780" s="222">
        <f t="shared" si="4132"/>
        <v>0</v>
      </c>
      <c r="C13780" s="223"/>
      <c r="D13780" s="224" t="str">
        <f t="shared" si="4133"/>
        <v/>
      </c>
      <c r="E13780" s="225"/>
      <c r="F13780" s="228">
        <f t="shared" si="4134"/>
        <v>0</v>
      </c>
      <c r="G13780" s="286">
        <f t="shared" ref="G13780:G13785" si="4135">ROUND(E13780*F13780,2)</f>
        <v>0</v>
      </c>
    </row>
    <row r="13781" spans="1:7" ht="24" customHeight="1" x14ac:dyDescent="0.2">
      <c r="A13781" s="224" t="str">
        <f t="shared" si="4131"/>
        <v/>
      </c>
      <c r="B13781" s="222">
        <f t="shared" si="4132"/>
        <v>0</v>
      </c>
      <c r="C13781" s="223"/>
      <c r="D13781" s="224" t="str">
        <f t="shared" si="4133"/>
        <v/>
      </c>
      <c r="E13781" s="225"/>
      <c r="F13781" s="228">
        <f t="shared" si="4134"/>
        <v>0</v>
      </c>
      <c r="G13781" s="286">
        <f t="shared" si="4135"/>
        <v>0</v>
      </c>
    </row>
    <row r="13782" spans="1:7" ht="24" customHeight="1" x14ac:dyDescent="0.2">
      <c r="A13782" s="224" t="str">
        <f t="shared" si="4131"/>
        <v/>
      </c>
      <c r="B13782" s="222">
        <f t="shared" si="4132"/>
        <v>0</v>
      </c>
      <c r="C13782" s="223"/>
      <c r="D13782" s="224" t="str">
        <f t="shared" si="4133"/>
        <v/>
      </c>
      <c r="E13782" s="225"/>
      <c r="F13782" s="226">
        <f t="shared" si="4134"/>
        <v>0</v>
      </c>
      <c r="G13782" s="286">
        <f t="shared" si="4135"/>
        <v>0</v>
      </c>
    </row>
    <row r="13783" spans="1:7" ht="24" customHeight="1" x14ac:dyDescent="0.2">
      <c r="A13783" s="224" t="str">
        <f t="shared" si="4131"/>
        <v/>
      </c>
      <c r="B13783" s="222">
        <f t="shared" si="4132"/>
        <v>0</v>
      </c>
      <c r="C13783" s="223"/>
      <c r="D13783" s="224" t="str">
        <f t="shared" si="4133"/>
        <v/>
      </c>
      <c r="E13783" s="225"/>
      <c r="F13783" s="226">
        <f t="shared" si="4134"/>
        <v>0</v>
      </c>
      <c r="G13783" s="286">
        <f t="shared" si="4135"/>
        <v>0</v>
      </c>
    </row>
    <row r="13784" spans="1:7" ht="24" customHeight="1" x14ac:dyDescent="0.2">
      <c r="A13784" s="224" t="str">
        <f t="shared" si="4131"/>
        <v/>
      </c>
      <c r="B13784" s="222">
        <f t="shared" si="4132"/>
        <v>0</v>
      </c>
      <c r="C13784" s="223"/>
      <c r="D13784" s="224" t="str">
        <f t="shared" si="4133"/>
        <v/>
      </c>
      <c r="E13784" s="225"/>
      <c r="F13784" s="226">
        <f t="shared" si="4134"/>
        <v>0</v>
      </c>
      <c r="G13784" s="286">
        <f t="shared" si="4135"/>
        <v>0</v>
      </c>
    </row>
    <row r="13785" spans="1:7" ht="24" customHeight="1" x14ac:dyDescent="0.2">
      <c r="A13785" s="224" t="str">
        <f t="shared" si="4131"/>
        <v/>
      </c>
      <c r="B13785" s="222">
        <f t="shared" si="4132"/>
        <v>0</v>
      </c>
      <c r="C13785" s="223"/>
      <c r="D13785" s="224" t="str">
        <f t="shared" si="4133"/>
        <v/>
      </c>
      <c r="E13785" s="225"/>
      <c r="F13785" s="226">
        <f t="shared" si="4134"/>
        <v>0</v>
      </c>
      <c r="G13785" s="286">
        <f t="shared" si="4135"/>
        <v>0</v>
      </c>
    </row>
    <row r="13786" spans="1:7" ht="24" customHeight="1" x14ac:dyDescent="0.2">
      <c r="A13786" s="287"/>
      <c r="D13786" s="97"/>
      <c r="E13786" s="98"/>
      <c r="F13786" s="273" t="s">
        <v>32</v>
      </c>
      <c r="G13786" s="288">
        <f>SUBTOTAL(9,G13778:G13785)</f>
        <v>0</v>
      </c>
    </row>
    <row r="13787" spans="1:7" ht="24" customHeight="1" x14ac:dyDescent="0.2">
      <c r="A13787" s="287"/>
      <c r="C13787" s="107" t="s">
        <v>606</v>
      </c>
      <c r="D13787" s="97"/>
      <c r="E13787" s="98"/>
      <c r="G13787" s="289"/>
    </row>
    <row r="13788" spans="1:7" ht="24" customHeight="1" x14ac:dyDescent="0.2">
      <c r="A13788" s="224" t="str">
        <f t="shared" ref="A13788:A13796" si="4136">IFERROR(VLOOKUP(C13788,Tabla_Insumos,4,FALSE),"")</f>
        <v/>
      </c>
      <c r="B13788" s="222" t="str">
        <f t="shared" ref="B13788:B13796" si="4137">IFERROR(VLOOKUP(C13788,Tabla_Insumos,5,FALSE),"")</f>
        <v/>
      </c>
      <c r="C13788" s="223"/>
      <c r="D13788" s="224" t="str">
        <f t="shared" ref="D13788:D13796" si="4138">IFERROR(VLOOKUP(C13788,Tabla_Insumos,2,FALSE),"")</f>
        <v/>
      </c>
      <c r="E13788" s="225"/>
      <c r="F13788" s="226">
        <f t="shared" ref="F13788:F13796" si="4139">IFERROR(VLOOKUP(C13788,Tabla_Insumos,3,FALSE),0)</f>
        <v>0</v>
      </c>
      <c r="G13788" s="286">
        <f t="shared" ref="G13788:G13796" si="4140">ROUND(E13788*F13788,2)</f>
        <v>0</v>
      </c>
    </row>
    <row r="13789" spans="1:7" ht="24" customHeight="1" x14ac:dyDescent="0.2">
      <c r="A13789" s="224" t="str">
        <f t="shared" si="4136"/>
        <v/>
      </c>
      <c r="B13789" s="222" t="str">
        <f t="shared" si="4137"/>
        <v/>
      </c>
      <c r="C13789" s="223"/>
      <c r="D13789" s="224" t="str">
        <f t="shared" si="4138"/>
        <v/>
      </c>
      <c r="E13789" s="225"/>
      <c r="F13789" s="226">
        <f t="shared" si="4139"/>
        <v>0</v>
      </c>
      <c r="G13789" s="286">
        <f t="shared" si="4140"/>
        <v>0</v>
      </c>
    </row>
    <row r="13790" spans="1:7" ht="24" customHeight="1" x14ac:dyDescent="0.2">
      <c r="A13790" s="224" t="str">
        <f t="shared" si="4136"/>
        <v/>
      </c>
      <c r="B13790" s="222" t="str">
        <f t="shared" si="4137"/>
        <v/>
      </c>
      <c r="C13790" s="223"/>
      <c r="D13790" s="224" t="str">
        <f t="shared" si="4138"/>
        <v/>
      </c>
      <c r="E13790" s="225"/>
      <c r="F13790" s="226">
        <f t="shared" si="4139"/>
        <v>0</v>
      </c>
      <c r="G13790" s="286">
        <f t="shared" si="4140"/>
        <v>0</v>
      </c>
    </row>
    <row r="13791" spans="1:7" ht="24" customHeight="1" x14ac:dyDescent="0.2">
      <c r="A13791" s="224" t="str">
        <f t="shared" si="4136"/>
        <v/>
      </c>
      <c r="B13791" s="222" t="str">
        <f t="shared" si="4137"/>
        <v/>
      </c>
      <c r="C13791" s="223"/>
      <c r="D13791" s="224" t="str">
        <f t="shared" si="4138"/>
        <v/>
      </c>
      <c r="E13791" s="225"/>
      <c r="F13791" s="226">
        <f t="shared" si="4139"/>
        <v>0</v>
      </c>
      <c r="G13791" s="286">
        <f t="shared" si="4140"/>
        <v>0</v>
      </c>
    </row>
    <row r="13792" spans="1:7" ht="24" customHeight="1" x14ac:dyDescent="0.2">
      <c r="A13792" s="224" t="str">
        <f t="shared" si="4136"/>
        <v/>
      </c>
      <c r="B13792" s="222" t="str">
        <f t="shared" si="4137"/>
        <v/>
      </c>
      <c r="C13792" s="223"/>
      <c r="D13792" s="224" t="str">
        <f t="shared" si="4138"/>
        <v/>
      </c>
      <c r="E13792" s="225"/>
      <c r="F13792" s="226">
        <f t="shared" si="4139"/>
        <v>0</v>
      </c>
      <c r="G13792" s="286">
        <f t="shared" si="4140"/>
        <v>0</v>
      </c>
    </row>
    <row r="13793" spans="1:7" ht="24" customHeight="1" x14ac:dyDescent="0.2">
      <c r="A13793" s="224" t="str">
        <f t="shared" si="4136"/>
        <v/>
      </c>
      <c r="B13793" s="222" t="str">
        <f t="shared" si="4137"/>
        <v/>
      </c>
      <c r="C13793" s="223"/>
      <c r="D13793" s="224" t="str">
        <f t="shared" si="4138"/>
        <v/>
      </c>
      <c r="E13793" s="225"/>
      <c r="F13793" s="226">
        <f t="shared" si="4139"/>
        <v>0</v>
      </c>
      <c r="G13793" s="286">
        <f t="shared" si="4140"/>
        <v>0</v>
      </c>
    </row>
    <row r="13794" spans="1:7" ht="24" customHeight="1" x14ac:dyDescent="0.2">
      <c r="A13794" s="224" t="str">
        <f t="shared" si="4136"/>
        <v/>
      </c>
      <c r="B13794" s="222" t="str">
        <f t="shared" si="4137"/>
        <v/>
      </c>
      <c r="C13794" s="223"/>
      <c r="D13794" s="224" t="str">
        <f t="shared" si="4138"/>
        <v/>
      </c>
      <c r="E13794" s="225"/>
      <c r="F13794" s="226">
        <f t="shared" si="4139"/>
        <v>0</v>
      </c>
      <c r="G13794" s="286">
        <f t="shared" si="4140"/>
        <v>0</v>
      </c>
    </row>
    <row r="13795" spans="1:7" ht="24" customHeight="1" x14ac:dyDescent="0.2">
      <c r="A13795" s="224" t="str">
        <f t="shared" si="4136"/>
        <v/>
      </c>
      <c r="B13795" s="222" t="str">
        <f t="shared" si="4137"/>
        <v/>
      </c>
      <c r="C13795" s="223"/>
      <c r="D13795" s="224" t="str">
        <f t="shared" si="4138"/>
        <v/>
      </c>
      <c r="E13795" s="225"/>
      <c r="F13795" s="226">
        <f t="shared" si="4139"/>
        <v>0</v>
      </c>
      <c r="G13795" s="286">
        <f t="shared" si="4140"/>
        <v>0</v>
      </c>
    </row>
    <row r="13796" spans="1:7" ht="24" customHeight="1" x14ac:dyDescent="0.2">
      <c r="A13796" s="224" t="str">
        <f t="shared" si="4136"/>
        <v/>
      </c>
      <c r="B13796" s="222" t="str">
        <f t="shared" si="4137"/>
        <v/>
      </c>
      <c r="C13796" s="223"/>
      <c r="D13796" s="224" t="str">
        <f t="shared" si="4138"/>
        <v/>
      </c>
      <c r="E13796" s="225"/>
      <c r="F13796" s="226">
        <f t="shared" si="4139"/>
        <v>0</v>
      </c>
      <c r="G13796" s="286">
        <f t="shared" si="4140"/>
        <v>0</v>
      </c>
    </row>
    <row r="13797" spans="1:7" ht="24" customHeight="1" x14ac:dyDescent="0.2">
      <c r="A13797" s="290"/>
      <c r="B13797" s="97"/>
      <c r="D13797" s="97"/>
      <c r="E13797" s="98"/>
      <c r="F13797" s="273" t="s">
        <v>33</v>
      </c>
      <c r="G13797" s="288">
        <f>SUBTOTAL(9,G13788:G13796)</f>
        <v>0</v>
      </c>
    </row>
    <row r="13798" spans="1:7" ht="24" customHeight="1" x14ac:dyDescent="0.2">
      <c r="A13798" s="291"/>
      <c r="B13798" s="97"/>
      <c r="D13798" s="97"/>
      <c r="E13798" s="98"/>
      <c r="G13798" s="289"/>
    </row>
    <row r="13799" spans="1:7" ht="24" customHeight="1" x14ac:dyDescent="0.2">
      <c r="A13799" s="292" t="str">
        <f>B13757</f>
        <v/>
      </c>
      <c r="B13799" s="293" t="str">
        <f>C13757</f>
        <v/>
      </c>
      <c r="C13799" s="104"/>
      <c r="D13799" s="104" t="s">
        <v>34</v>
      </c>
      <c r="E13799" s="105"/>
      <c r="F13799" s="295" t="s">
        <v>35</v>
      </c>
      <c r="G13799" s="294">
        <f>SUBTOTAL(9,G13762:G13798)</f>
        <v>0</v>
      </c>
    </row>
    <row r="13801" spans="1:7" ht="24" customHeight="1" x14ac:dyDescent="0.2">
      <c r="A13801" s="274" t="s">
        <v>37</v>
      </c>
      <c r="B13801" s="275"/>
      <c r="C13801" s="275"/>
      <c r="D13801" s="275"/>
      <c r="E13801" s="275"/>
      <c r="F13801" s="275"/>
      <c r="G13801" s="276"/>
    </row>
    <row r="13802" spans="1:7" ht="24" customHeight="1" x14ac:dyDescent="0.2">
      <c r="A13802" s="277" t="s">
        <v>602</v>
      </c>
      <c r="B13802" s="93" t="str">
        <f>Comitente</f>
        <v>DIRECCION PROVINCIAL DE ESPACIOS VERDES</v>
      </c>
      <c r="C13802" s="89"/>
      <c r="D13802" s="94"/>
      <c r="E13802" s="94"/>
      <c r="F13802" s="95"/>
      <c r="G13802" s="278"/>
    </row>
    <row r="13803" spans="1:7" ht="24" customHeight="1" x14ac:dyDescent="0.2">
      <c r="A13803" s="277" t="s">
        <v>603</v>
      </c>
      <c r="B13803" s="93">
        <f>Contratista</f>
        <v>0</v>
      </c>
      <c r="C13803" s="90"/>
      <c r="D13803" s="90"/>
      <c r="E13803" s="90"/>
      <c r="F13803" s="96"/>
      <c r="G13803" s="279"/>
    </row>
    <row r="13804" spans="1:7" ht="24" customHeight="1" x14ac:dyDescent="0.2">
      <c r="A13804" s="277" t="s">
        <v>24</v>
      </c>
      <c r="B13804" s="93" t="str">
        <f>Obra</f>
        <v>EXTRACCION DE MANGRULLO EXISTENTE, PROVISION DE NUEVO MANGRULLO Y REFUNCIONALIZACION DE JUEGOS DE NIÑOS EN PARQUE DE MAYO</v>
      </c>
      <c r="C13804" s="90"/>
      <c r="D13804" s="90"/>
      <c r="E13804" s="90"/>
      <c r="F13804" s="96" t="s">
        <v>38</v>
      </c>
      <c r="G13804" s="280">
        <f>Fecha_Base</f>
        <v>44865</v>
      </c>
    </row>
    <row r="13805" spans="1:7" ht="24" customHeight="1" x14ac:dyDescent="0.2">
      <c r="A13805" s="281" t="s">
        <v>601</v>
      </c>
      <c r="B13805" s="91" t="str">
        <f>Ubicación</f>
        <v>CAPITAL</v>
      </c>
      <c r="C13805" s="91"/>
      <c r="D13805" s="97"/>
      <c r="E13805" s="98"/>
      <c r="G13805" s="282"/>
    </row>
    <row r="13806" spans="1:7" ht="24" customHeight="1" x14ac:dyDescent="0.2">
      <c r="A13806" s="281" t="s">
        <v>39</v>
      </c>
      <c r="B13806" s="100" t="str">
        <f>IFERROR(VALUE(LEFT(B13807,FIND(".",B13807)-1)),"")</f>
        <v/>
      </c>
      <c r="C13806" s="92" t="str">
        <f>IFERROR(VLOOKUP(B13806,Tabla_CyP,2,FALSE),"")</f>
        <v/>
      </c>
      <c r="E13806" s="98"/>
      <c r="G13806" s="282"/>
    </row>
    <row r="13807" spans="1:7" ht="24" customHeight="1" x14ac:dyDescent="0.2">
      <c r="A13807" s="281" t="s">
        <v>25</v>
      </c>
      <c r="B13807" s="101" t="str">
        <f>IFERROR(VLOOKUP(COUNTIF($A$1:A13807,"ANALISIS DE PRECIOS"),Tabla_NumeroItem,2,FALSE),"")</f>
        <v/>
      </c>
      <c r="C13807" s="92" t="str">
        <f>IFERROR(VLOOKUP(B13807,Tabla_CyP,2,FALSE),"")</f>
        <v/>
      </c>
      <c r="D13807" s="97"/>
      <c r="E13807" s="98"/>
      <c r="F13807" s="96" t="s">
        <v>26</v>
      </c>
      <c r="G13807" s="283" t="str">
        <f>IFERROR(VLOOKUP(B13807,Tabla_CyP,4,FALSE),"")</f>
        <v/>
      </c>
    </row>
    <row r="13808" spans="1:7" ht="24" customHeight="1" x14ac:dyDescent="0.2">
      <c r="A13808" s="281"/>
      <c r="B13808" s="91"/>
      <c r="D13808" s="97"/>
      <c r="E13808" s="98"/>
      <c r="G13808" s="282"/>
    </row>
    <row r="13809" spans="1:7" ht="24" customHeight="1" x14ac:dyDescent="0.2">
      <c r="A13809" s="334" t="s">
        <v>507</v>
      </c>
      <c r="B13809" s="335"/>
      <c r="C13809" s="336" t="s">
        <v>0</v>
      </c>
      <c r="D13809" s="336" t="s">
        <v>27</v>
      </c>
      <c r="E13809" s="338" t="s">
        <v>28</v>
      </c>
      <c r="F13809" s="340" t="s">
        <v>29</v>
      </c>
      <c r="G13809" s="340" t="s">
        <v>30</v>
      </c>
    </row>
    <row r="13810" spans="1:7" ht="24" customHeight="1" x14ac:dyDescent="0.2">
      <c r="A13810" s="102" t="s">
        <v>508</v>
      </c>
      <c r="B13810" s="102" t="s">
        <v>509</v>
      </c>
      <c r="C13810" s="337"/>
      <c r="D13810" s="337"/>
      <c r="E13810" s="339"/>
      <c r="F13810" s="341"/>
      <c r="G13810" s="341"/>
    </row>
    <row r="13811" spans="1:7" ht="24" customHeight="1" x14ac:dyDescent="0.2">
      <c r="A13811" s="284"/>
      <c r="B13811" s="103"/>
      <c r="C13811" s="143" t="s">
        <v>604</v>
      </c>
      <c r="D13811" s="104"/>
      <c r="E13811" s="105"/>
      <c r="F13811" s="106"/>
      <c r="G13811" s="285"/>
    </row>
    <row r="13812" spans="1:7" ht="24" customHeight="1" x14ac:dyDescent="0.2">
      <c r="A13812" s="224" t="str">
        <f t="shared" ref="A13812:A13825" si="4141">IFERROR(VLOOKUP(C13812,Tabla_Insumos,4,FALSE),"")</f>
        <v/>
      </c>
      <c r="B13812" s="222" t="str">
        <f>IFERROR(VLOOKUP(C13812,Tabla_Insumos,5,FALSE),"")</f>
        <v/>
      </c>
      <c r="C13812" s="223"/>
      <c r="D13812" s="224" t="str">
        <f t="shared" ref="D13812:D13825" si="4142">IFERROR(VLOOKUP(C13812,Tabla_Insumos,2,FALSE),"")</f>
        <v/>
      </c>
      <c r="E13812" s="225"/>
      <c r="F13812" s="226">
        <f t="shared" ref="F13812:F13825" si="4143">IFERROR(VLOOKUP(C13812,Tabla_Insumos,3,FALSE),0)</f>
        <v>0</v>
      </c>
      <c r="G13812" s="286">
        <f>ROUND(E13812*F13812,2)</f>
        <v>0</v>
      </c>
    </row>
    <row r="13813" spans="1:7" ht="24" customHeight="1" x14ac:dyDescent="0.2">
      <c r="A13813" s="224" t="str">
        <f t="shared" si="4141"/>
        <v/>
      </c>
      <c r="B13813" s="222" t="str">
        <f t="shared" ref="B13813:B13825" si="4144">IFERROR(VLOOKUP(C13813,Tabla_Insumos,5,FALSE),"")</f>
        <v/>
      </c>
      <c r="C13813" s="223"/>
      <c r="D13813" s="224" t="str">
        <f t="shared" si="4142"/>
        <v/>
      </c>
      <c r="E13813" s="225"/>
      <c r="F13813" s="226">
        <f t="shared" si="4143"/>
        <v>0</v>
      </c>
      <c r="G13813" s="286">
        <f t="shared" ref="G13813:G13825" si="4145">ROUND(E13813*F13813,2)</f>
        <v>0</v>
      </c>
    </row>
    <row r="13814" spans="1:7" ht="24" customHeight="1" x14ac:dyDescent="0.2">
      <c r="A13814" s="224" t="str">
        <f t="shared" si="4141"/>
        <v/>
      </c>
      <c r="B13814" s="222" t="str">
        <f t="shared" si="4144"/>
        <v/>
      </c>
      <c r="C13814" s="223"/>
      <c r="D13814" s="224" t="str">
        <f t="shared" si="4142"/>
        <v/>
      </c>
      <c r="E13814" s="225"/>
      <c r="F13814" s="226">
        <f t="shared" si="4143"/>
        <v>0</v>
      </c>
      <c r="G13814" s="286">
        <f t="shared" si="4145"/>
        <v>0</v>
      </c>
    </row>
    <row r="13815" spans="1:7" ht="24" customHeight="1" x14ac:dyDescent="0.2">
      <c r="A13815" s="224" t="str">
        <f t="shared" si="4141"/>
        <v/>
      </c>
      <c r="B13815" s="222" t="str">
        <f t="shared" si="4144"/>
        <v/>
      </c>
      <c r="C13815" s="223"/>
      <c r="D13815" s="224" t="str">
        <f t="shared" si="4142"/>
        <v/>
      </c>
      <c r="E13815" s="225"/>
      <c r="F13815" s="226">
        <f t="shared" si="4143"/>
        <v>0</v>
      </c>
      <c r="G13815" s="286">
        <f t="shared" si="4145"/>
        <v>0</v>
      </c>
    </row>
    <row r="13816" spans="1:7" ht="24" customHeight="1" x14ac:dyDescent="0.2">
      <c r="A13816" s="224" t="str">
        <f t="shared" si="4141"/>
        <v/>
      </c>
      <c r="B13816" s="222" t="str">
        <f t="shared" si="4144"/>
        <v/>
      </c>
      <c r="C13816" s="223"/>
      <c r="D13816" s="224" t="str">
        <f t="shared" si="4142"/>
        <v/>
      </c>
      <c r="E13816" s="225"/>
      <c r="F13816" s="226">
        <f t="shared" si="4143"/>
        <v>0</v>
      </c>
      <c r="G13816" s="286">
        <f t="shared" si="4145"/>
        <v>0</v>
      </c>
    </row>
    <row r="13817" spans="1:7" ht="24" customHeight="1" x14ac:dyDescent="0.2">
      <c r="A13817" s="224" t="str">
        <f t="shared" si="4141"/>
        <v/>
      </c>
      <c r="B13817" s="222" t="str">
        <f t="shared" si="4144"/>
        <v/>
      </c>
      <c r="C13817" s="223"/>
      <c r="D13817" s="224" t="str">
        <f t="shared" si="4142"/>
        <v/>
      </c>
      <c r="E13817" s="225"/>
      <c r="F13817" s="226">
        <f t="shared" si="4143"/>
        <v>0</v>
      </c>
      <c r="G13817" s="286">
        <f t="shared" si="4145"/>
        <v>0</v>
      </c>
    </row>
    <row r="13818" spans="1:7" ht="24" customHeight="1" x14ac:dyDescent="0.2">
      <c r="A13818" s="224" t="str">
        <f t="shared" si="4141"/>
        <v/>
      </c>
      <c r="B13818" s="222" t="str">
        <f t="shared" si="4144"/>
        <v/>
      </c>
      <c r="C13818" s="223"/>
      <c r="D13818" s="224" t="str">
        <f t="shared" si="4142"/>
        <v/>
      </c>
      <c r="E13818" s="225"/>
      <c r="F13818" s="226">
        <f t="shared" si="4143"/>
        <v>0</v>
      </c>
      <c r="G13818" s="286">
        <f t="shared" si="4145"/>
        <v>0</v>
      </c>
    </row>
    <row r="13819" spans="1:7" ht="24" customHeight="1" x14ac:dyDescent="0.2">
      <c r="A13819" s="224" t="str">
        <f t="shared" si="4141"/>
        <v/>
      </c>
      <c r="B13819" s="222" t="str">
        <f t="shared" si="4144"/>
        <v/>
      </c>
      <c r="C13819" s="223"/>
      <c r="D13819" s="224" t="str">
        <f t="shared" si="4142"/>
        <v/>
      </c>
      <c r="E13819" s="225"/>
      <c r="F13819" s="226">
        <f t="shared" si="4143"/>
        <v>0</v>
      </c>
      <c r="G13819" s="286">
        <f t="shared" si="4145"/>
        <v>0</v>
      </c>
    </row>
    <row r="13820" spans="1:7" ht="24" customHeight="1" x14ac:dyDescent="0.2">
      <c r="A13820" s="224" t="str">
        <f t="shared" si="4141"/>
        <v/>
      </c>
      <c r="B13820" s="222" t="str">
        <f t="shared" si="4144"/>
        <v/>
      </c>
      <c r="C13820" s="223"/>
      <c r="D13820" s="224" t="str">
        <f t="shared" si="4142"/>
        <v/>
      </c>
      <c r="E13820" s="225"/>
      <c r="F13820" s="226">
        <f t="shared" si="4143"/>
        <v>0</v>
      </c>
      <c r="G13820" s="286">
        <f t="shared" si="4145"/>
        <v>0</v>
      </c>
    </row>
    <row r="13821" spans="1:7" ht="24" customHeight="1" x14ac:dyDescent="0.2">
      <c r="A13821" s="224" t="str">
        <f t="shared" si="4141"/>
        <v/>
      </c>
      <c r="B13821" s="222" t="str">
        <f t="shared" si="4144"/>
        <v/>
      </c>
      <c r="C13821" s="223"/>
      <c r="D13821" s="224" t="str">
        <f t="shared" si="4142"/>
        <v/>
      </c>
      <c r="E13821" s="225"/>
      <c r="F13821" s="226">
        <f t="shared" si="4143"/>
        <v>0</v>
      </c>
      <c r="G13821" s="286">
        <f t="shared" si="4145"/>
        <v>0</v>
      </c>
    </row>
    <row r="13822" spans="1:7" ht="24" customHeight="1" x14ac:dyDescent="0.2">
      <c r="A13822" s="224" t="str">
        <f t="shared" si="4141"/>
        <v/>
      </c>
      <c r="B13822" s="222" t="str">
        <f t="shared" si="4144"/>
        <v/>
      </c>
      <c r="C13822" s="223"/>
      <c r="D13822" s="224" t="str">
        <f t="shared" si="4142"/>
        <v/>
      </c>
      <c r="E13822" s="225"/>
      <c r="F13822" s="226">
        <f t="shared" si="4143"/>
        <v>0</v>
      </c>
      <c r="G13822" s="286">
        <f t="shared" si="4145"/>
        <v>0</v>
      </c>
    </row>
    <row r="13823" spans="1:7" ht="24" customHeight="1" x14ac:dyDescent="0.2">
      <c r="A13823" s="224" t="str">
        <f t="shared" si="4141"/>
        <v/>
      </c>
      <c r="B13823" s="222" t="str">
        <f t="shared" si="4144"/>
        <v/>
      </c>
      <c r="C13823" s="223"/>
      <c r="D13823" s="224" t="str">
        <f t="shared" si="4142"/>
        <v/>
      </c>
      <c r="E13823" s="225"/>
      <c r="F13823" s="226">
        <f t="shared" si="4143"/>
        <v>0</v>
      </c>
      <c r="G13823" s="286">
        <f t="shared" si="4145"/>
        <v>0</v>
      </c>
    </row>
    <row r="13824" spans="1:7" ht="24" customHeight="1" x14ac:dyDescent="0.2">
      <c r="A13824" s="224" t="str">
        <f t="shared" si="4141"/>
        <v/>
      </c>
      <c r="B13824" s="222" t="str">
        <f t="shared" si="4144"/>
        <v/>
      </c>
      <c r="C13824" s="223"/>
      <c r="D13824" s="224" t="str">
        <f t="shared" si="4142"/>
        <v/>
      </c>
      <c r="E13824" s="225"/>
      <c r="F13824" s="226">
        <f t="shared" si="4143"/>
        <v>0</v>
      </c>
      <c r="G13824" s="286">
        <f t="shared" si="4145"/>
        <v>0</v>
      </c>
    </row>
    <row r="13825" spans="1:7" ht="24" customHeight="1" x14ac:dyDescent="0.2">
      <c r="A13825" s="224" t="str">
        <f t="shared" si="4141"/>
        <v/>
      </c>
      <c r="B13825" s="222" t="str">
        <f t="shared" si="4144"/>
        <v/>
      </c>
      <c r="C13825" s="223"/>
      <c r="D13825" s="224" t="str">
        <f t="shared" si="4142"/>
        <v/>
      </c>
      <c r="E13825" s="225"/>
      <c r="F13825" s="227">
        <f t="shared" si="4143"/>
        <v>0</v>
      </c>
      <c r="G13825" s="286">
        <f t="shared" si="4145"/>
        <v>0</v>
      </c>
    </row>
    <row r="13826" spans="1:7" ht="24" customHeight="1" x14ac:dyDescent="0.2">
      <c r="A13826" s="287"/>
      <c r="D13826" s="97"/>
      <c r="E13826" s="98"/>
      <c r="F13826" s="273" t="s">
        <v>31</v>
      </c>
      <c r="G13826" s="288">
        <f>SUBTOTAL(9,G13812:G13825)</f>
        <v>0</v>
      </c>
    </row>
    <row r="13827" spans="1:7" ht="24" customHeight="1" x14ac:dyDescent="0.2">
      <c r="A13827" s="287"/>
      <c r="C13827" s="107" t="s">
        <v>605</v>
      </c>
      <c r="D13827" s="97"/>
      <c r="E13827" s="98"/>
      <c r="G13827" s="289"/>
    </row>
    <row r="13828" spans="1:7" ht="24" customHeight="1" x14ac:dyDescent="0.2">
      <c r="A13828" s="224" t="str">
        <f t="shared" ref="A13828:A13835" si="4146">IFERROR(VLOOKUP(C13828,Tabla_Insumos,4,FALSE),"")</f>
        <v/>
      </c>
      <c r="B13828" s="222">
        <f t="shared" ref="B13828:B13835" si="4147">IFERROR(VLOOKUP(A13828,Tabla_Indices,5,FALSE),"")</f>
        <v>0</v>
      </c>
      <c r="C13828" s="223"/>
      <c r="D13828" s="224" t="str">
        <f t="shared" ref="D13828:D13835" si="4148">IFERROR(VLOOKUP(C13828,Tabla_Insumos,2,FALSE),"")</f>
        <v/>
      </c>
      <c r="E13828" s="225"/>
      <c r="F13828" s="228">
        <f t="shared" ref="F13828:F13835" si="4149">IFERROR(VLOOKUP(C13828,Tabla_Insumos,3,FALSE),0)</f>
        <v>0</v>
      </c>
      <c r="G13828" s="286">
        <f>ROUND(E13828*F13828,2)</f>
        <v>0</v>
      </c>
    </row>
    <row r="13829" spans="1:7" ht="24" customHeight="1" x14ac:dyDescent="0.2">
      <c r="A13829" s="224" t="str">
        <f t="shared" si="4146"/>
        <v/>
      </c>
      <c r="B13829" s="222">
        <f t="shared" si="4147"/>
        <v>0</v>
      </c>
      <c r="C13829" s="223"/>
      <c r="D13829" s="224" t="str">
        <f t="shared" si="4148"/>
        <v/>
      </c>
      <c r="E13829" s="225"/>
      <c r="F13829" s="228">
        <f t="shared" si="4149"/>
        <v>0</v>
      </c>
      <c r="G13829" s="286">
        <f>ROUND(E13829*F13829,2)</f>
        <v>0</v>
      </c>
    </row>
    <row r="13830" spans="1:7" ht="24" customHeight="1" x14ac:dyDescent="0.2">
      <c r="A13830" s="224" t="str">
        <f t="shared" si="4146"/>
        <v/>
      </c>
      <c r="B13830" s="222">
        <f t="shared" si="4147"/>
        <v>0</v>
      </c>
      <c r="C13830" s="223"/>
      <c r="D13830" s="224" t="str">
        <f t="shared" si="4148"/>
        <v/>
      </c>
      <c r="E13830" s="225"/>
      <c r="F13830" s="228">
        <f t="shared" si="4149"/>
        <v>0</v>
      </c>
      <c r="G13830" s="286">
        <f t="shared" ref="G13830:G13835" si="4150">ROUND(E13830*F13830,2)</f>
        <v>0</v>
      </c>
    </row>
    <row r="13831" spans="1:7" ht="24" customHeight="1" x14ac:dyDescent="0.2">
      <c r="A13831" s="224" t="str">
        <f t="shared" si="4146"/>
        <v/>
      </c>
      <c r="B13831" s="222">
        <f t="shared" si="4147"/>
        <v>0</v>
      </c>
      <c r="C13831" s="223"/>
      <c r="D13831" s="224" t="str">
        <f t="shared" si="4148"/>
        <v/>
      </c>
      <c r="E13831" s="225"/>
      <c r="F13831" s="228">
        <f t="shared" si="4149"/>
        <v>0</v>
      </c>
      <c r="G13831" s="286">
        <f t="shared" si="4150"/>
        <v>0</v>
      </c>
    </row>
    <row r="13832" spans="1:7" ht="24" customHeight="1" x14ac:dyDescent="0.2">
      <c r="A13832" s="224" t="str">
        <f t="shared" si="4146"/>
        <v/>
      </c>
      <c r="B13832" s="222">
        <f t="shared" si="4147"/>
        <v>0</v>
      </c>
      <c r="C13832" s="223"/>
      <c r="D13832" s="224" t="str">
        <f t="shared" si="4148"/>
        <v/>
      </c>
      <c r="E13832" s="225"/>
      <c r="F13832" s="226">
        <f t="shared" si="4149"/>
        <v>0</v>
      </c>
      <c r="G13832" s="286">
        <f t="shared" si="4150"/>
        <v>0</v>
      </c>
    </row>
    <row r="13833" spans="1:7" ht="24" customHeight="1" x14ac:dyDescent="0.2">
      <c r="A13833" s="224" t="str">
        <f t="shared" si="4146"/>
        <v/>
      </c>
      <c r="B13833" s="222">
        <f t="shared" si="4147"/>
        <v>0</v>
      </c>
      <c r="C13833" s="223"/>
      <c r="D13833" s="224" t="str">
        <f t="shared" si="4148"/>
        <v/>
      </c>
      <c r="E13833" s="225"/>
      <c r="F13833" s="226">
        <f t="shared" si="4149"/>
        <v>0</v>
      </c>
      <c r="G13833" s="286">
        <f t="shared" si="4150"/>
        <v>0</v>
      </c>
    </row>
    <row r="13834" spans="1:7" ht="24" customHeight="1" x14ac:dyDescent="0.2">
      <c r="A13834" s="224" t="str">
        <f t="shared" si="4146"/>
        <v/>
      </c>
      <c r="B13834" s="222">
        <f t="shared" si="4147"/>
        <v>0</v>
      </c>
      <c r="C13834" s="223"/>
      <c r="D13834" s="224" t="str">
        <f t="shared" si="4148"/>
        <v/>
      </c>
      <c r="E13834" s="225"/>
      <c r="F13834" s="226">
        <f t="shared" si="4149"/>
        <v>0</v>
      </c>
      <c r="G13834" s="286">
        <f t="shared" si="4150"/>
        <v>0</v>
      </c>
    </row>
    <row r="13835" spans="1:7" ht="24" customHeight="1" x14ac:dyDescent="0.2">
      <c r="A13835" s="224" t="str">
        <f t="shared" si="4146"/>
        <v/>
      </c>
      <c r="B13835" s="222">
        <f t="shared" si="4147"/>
        <v>0</v>
      </c>
      <c r="C13835" s="223"/>
      <c r="D13835" s="224" t="str">
        <f t="shared" si="4148"/>
        <v/>
      </c>
      <c r="E13835" s="225"/>
      <c r="F13835" s="226">
        <f t="shared" si="4149"/>
        <v>0</v>
      </c>
      <c r="G13835" s="286">
        <f t="shared" si="4150"/>
        <v>0</v>
      </c>
    </row>
    <row r="13836" spans="1:7" ht="24" customHeight="1" x14ac:dyDescent="0.2">
      <c r="A13836" s="287"/>
      <c r="D13836" s="97"/>
      <c r="E13836" s="98"/>
      <c r="F13836" s="273" t="s">
        <v>32</v>
      </c>
      <c r="G13836" s="288">
        <f>SUBTOTAL(9,G13828:G13835)</f>
        <v>0</v>
      </c>
    </row>
    <row r="13837" spans="1:7" ht="24" customHeight="1" x14ac:dyDescent="0.2">
      <c r="A13837" s="287"/>
      <c r="C13837" s="107" t="s">
        <v>606</v>
      </c>
      <c r="D13837" s="97"/>
      <c r="E13837" s="98"/>
      <c r="G13837" s="289"/>
    </row>
    <row r="13838" spans="1:7" ht="24" customHeight="1" x14ac:dyDescent="0.2">
      <c r="A13838" s="224" t="str">
        <f t="shared" ref="A13838:A13846" si="4151">IFERROR(VLOOKUP(C13838,Tabla_Insumos,4,FALSE),"")</f>
        <v/>
      </c>
      <c r="B13838" s="222" t="str">
        <f t="shared" ref="B13838:B13846" si="4152">IFERROR(VLOOKUP(C13838,Tabla_Insumos,5,FALSE),"")</f>
        <v/>
      </c>
      <c r="C13838" s="223"/>
      <c r="D13838" s="224" t="str">
        <f t="shared" ref="D13838:D13846" si="4153">IFERROR(VLOOKUP(C13838,Tabla_Insumos,2,FALSE),"")</f>
        <v/>
      </c>
      <c r="E13838" s="225"/>
      <c r="F13838" s="226">
        <f t="shared" ref="F13838:F13846" si="4154">IFERROR(VLOOKUP(C13838,Tabla_Insumos,3,FALSE),0)</f>
        <v>0</v>
      </c>
      <c r="G13838" s="286">
        <f t="shared" ref="G13838:G13846" si="4155">ROUND(E13838*F13838,2)</f>
        <v>0</v>
      </c>
    </row>
    <row r="13839" spans="1:7" ht="24" customHeight="1" x14ac:dyDescent="0.2">
      <c r="A13839" s="224" t="str">
        <f t="shared" si="4151"/>
        <v/>
      </c>
      <c r="B13839" s="222" t="str">
        <f t="shared" si="4152"/>
        <v/>
      </c>
      <c r="C13839" s="223"/>
      <c r="D13839" s="224" t="str">
        <f t="shared" si="4153"/>
        <v/>
      </c>
      <c r="E13839" s="225"/>
      <c r="F13839" s="226">
        <f t="shared" si="4154"/>
        <v>0</v>
      </c>
      <c r="G13839" s="286">
        <f t="shared" si="4155"/>
        <v>0</v>
      </c>
    </row>
    <row r="13840" spans="1:7" ht="24" customHeight="1" x14ac:dyDescent="0.2">
      <c r="A13840" s="224" t="str">
        <f t="shared" si="4151"/>
        <v/>
      </c>
      <c r="B13840" s="222" t="str">
        <f t="shared" si="4152"/>
        <v/>
      </c>
      <c r="C13840" s="223"/>
      <c r="D13840" s="224" t="str">
        <f t="shared" si="4153"/>
        <v/>
      </c>
      <c r="E13840" s="225"/>
      <c r="F13840" s="226">
        <f t="shared" si="4154"/>
        <v>0</v>
      </c>
      <c r="G13840" s="286">
        <f t="shared" si="4155"/>
        <v>0</v>
      </c>
    </row>
    <row r="13841" spans="1:7" ht="24" customHeight="1" x14ac:dyDescent="0.2">
      <c r="A13841" s="224" t="str">
        <f t="shared" si="4151"/>
        <v/>
      </c>
      <c r="B13841" s="222" t="str">
        <f t="shared" si="4152"/>
        <v/>
      </c>
      <c r="C13841" s="223"/>
      <c r="D13841" s="224" t="str">
        <f t="shared" si="4153"/>
        <v/>
      </c>
      <c r="E13841" s="225"/>
      <c r="F13841" s="226">
        <f t="shared" si="4154"/>
        <v>0</v>
      </c>
      <c r="G13841" s="286">
        <f t="shared" si="4155"/>
        <v>0</v>
      </c>
    </row>
    <row r="13842" spans="1:7" ht="24" customHeight="1" x14ac:dyDescent="0.2">
      <c r="A13842" s="224" t="str">
        <f t="shared" si="4151"/>
        <v/>
      </c>
      <c r="B13842" s="222" t="str">
        <f t="shared" si="4152"/>
        <v/>
      </c>
      <c r="C13842" s="223"/>
      <c r="D13842" s="224" t="str">
        <f t="shared" si="4153"/>
        <v/>
      </c>
      <c r="E13842" s="225"/>
      <c r="F13842" s="226">
        <f t="shared" si="4154"/>
        <v>0</v>
      </c>
      <c r="G13842" s="286">
        <f t="shared" si="4155"/>
        <v>0</v>
      </c>
    </row>
    <row r="13843" spans="1:7" ht="24" customHeight="1" x14ac:dyDescent="0.2">
      <c r="A13843" s="224" t="str">
        <f t="shared" si="4151"/>
        <v/>
      </c>
      <c r="B13843" s="222" t="str">
        <f t="shared" si="4152"/>
        <v/>
      </c>
      <c r="C13843" s="223"/>
      <c r="D13843" s="224" t="str">
        <f t="shared" si="4153"/>
        <v/>
      </c>
      <c r="E13843" s="225"/>
      <c r="F13843" s="226">
        <f t="shared" si="4154"/>
        <v>0</v>
      </c>
      <c r="G13843" s="286">
        <f t="shared" si="4155"/>
        <v>0</v>
      </c>
    </row>
    <row r="13844" spans="1:7" ht="24" customHeight="1" x14ac:dyDescent="0.2">
      <c r="A13844" s="224" t="str">
        <f t="shared" si="4151"/>
        <v/>
      </c>
      <c r="B13844" s="222" t="str">
        <f t="shared" si="4152"/>
        <v/>
      </c>
      <c r="C13844" s="223"/>
      <c r="D13844" s="224" t="str">
        <f t="shared" si="4153"/>
        <v/>
      </c>
      <c r="E13844" s="225"/>
      <c r="F13844" s="226">
        <f t="shared" si="4154"/>
        <v>0</v>
      </c>
      <c r="G13844" s="286">
        <f t="shared" si="4155"/>
        <v>0</v>
      </c>
    </row>
    <row r="13845" spans="1:7" ht="24" customHeight="1" x14ac:dyDescent="0.2">
      <c r="A13845" s="224" t="str">
        <f t="shared" si="4151"/>
        <v/>
      </c>
      <c r="B13845" s="222" t="str">
        <f t="shared" si="4152"/>
        <v/>
      </c>
      <c r="C13845" s="223"/>
      <c r="D13845" s="224" t="str">
        <f t="shared" si="4153"/>
        <v/>
      </c>
      <c r="E13845" s="225"/>
      <c r="F13845" s="226">
        <f t="shared" si="4154"/>
        <v>0</v>
      </c>
      <c r="G13845" s="286">
        <f t="shared" si="4155"/>
        <v>0</v>
      </c>
    </row>
    <row r="13846" spans="1:7" ht="24" customHeight="1" x14ac:dyDescent="0.2">
      <c r="A13846" s="224" t="str">
        <f t="shared" si="4151"/>
        <v/>
      </c>
      <c r="B13846" s="222" t="str">
        <f t="shared" si="4152"/>
        <v/>
      </c>
      <c r="C13846" s="223"/>
      <c r="D13846" s="224" t="str">
        <f t="shared" si="4153"/>
        <v/>
      </c>
      <c r="E13846" s="225"/>
      <c r="F13846" s="226">
        <f t="shared" si="4154"/>
        <v>0</v>
      </c>
      <c r="G13846" s="286">
        <f t="shared" si="4155"/>
        <v>0</v>
      </c>
    </row>
    <row r="13847" spans="1:7" ht="24" customHeight="1" x14ac:dyDescent="0.2">
      <c r="A13847" s="290"/>
      <c r="B13847" s="97"/>
      <c r="D13847" s="97"/>
      <c r="E13847" s="98"/>
      <c r="F13847" s="273" t="s">
        <v>33</v>
      </c>
      <c r="G13847" s="288">
        <f>SUBTOTAL(9,G13838:G13846)</f>
        <v>0</v>
      </c>
    </row>
    <row r="13848" spans="1:7" ht="24" customHeight="1" x14ac:dyDescent="0.2">
      <c r="A13848" s="291"/>
      <c r="B13848" s="97"/>
      <c r="D13848" s="97"/>
      <c r="E13848" s="98"/>
      <c r="G13848" s="289"/>
    </row>
    <row r="13849" spans="1:7" ht="24" customHeight="1" x14ac:dyDescent="0.2">
      <c r="A13849" s="292" t="str">
        <f>B13807</f>
        <v/>
      </c>
      <c r="B13849" s="293" t="str">
        <f>C13807</f>
        <v/>
      </c>
      <c r="C13849" s="104"/>
      <c r="D13849" s="104" t="s">
        <v>34</v>
      </c>
      <c r="E13849" s="105"/>
      <c r="F13849" s="295" t="s">
        <v>35</v>
      </c>
      <c r="G13849" s="294">
        <f>SUBTOTAL(9,G13812:G13848)</f>
        <v>0</v>
      </c>
    </row>
    <row r="13851" spans="1:7" ht="24" customHeight="1" x14ac:dyDescent="0.2">
      <c r="A13851" s="274" t="s">
        <v>37</v>
      </c>
      <c r="B13851" s="275"/>
      <c r="C13851" s="275"/>
      <c r="D13851" s="275"/>
      <c r="E13851" s="275"/>
      <c r="F13851" s="275"/>
      <c r="G13851" s="276"/>
    </row>
    <row r="13852" spans="1:7" ht="24" customHeight="1" x14ac:dyDescent="0.2">
      <c r="A13852" s="277" t="s">
        <v>602</v>
      </c>
      <c r="B13852" s="93" t="str">
        <f>Comitente</f>
        <v>DIRECCION PROVINCIAL DE ESPACIOS VERDES</v>
      </c>
      <c r="C13852" s="89"/>
      <c r="D13852" s="94"/>
      <c r="E13852" s="94"/>
      <c r="F13852" s="95"/>
      <c r="G13852" s="278"/>
    </row>
    <row r="13853" spans="1:7" ht="24" customHeight="1" x14ac:dyDescent="0.2">
      <c r="A13853" s="277" t="s">
        <v>603</v>
      </c>
      <c r="B13853" s="93">
        <f>Contratista</f>
        <v>0</v>
      </c>
      <c r="C13853" s="90"/>
      <c r="D13853" s="90"/>
      <c r="E13853" s="90"/>
      <c r="F13853" s="96"/>
      <c r="G13853" s="279"/>
    </row>
    <row r="13854" spans="1:7" ht="24" customHeight="1" x14ac:dyDescent="0.2">
      <c r="A13854" s="277" t="s">
        <v>24</v>
      </c>
      <c r="B13854" s="93" t="str">
        <f>Obra</f>
        <v>EXTRACCION DE MANGRULLO EXISTENTE, PROVISION DE NUEVO MANGRULLO Y REFUNCIONALIZACION DE JUEGOS DE NIÑOS EN PARQUE DE MAYO</v>
      </c>
      <c r="C13854" s="90"/>
      <c r="D13854" s="90"/>
      <c r="E13854" s="90"/>
      <c r="F13854" s="96" t="s">
        <v>38</v>
      </c>
      <c r="G13854" s="280">
        <f>Fecha_Base</f>
        <v>44865</v>
      </c>
    </row>
    <row r="13855" spans="1:7" ht="24" customHeight="1" x14ac:dyDescent="0.2">
      <c r="A13855" s="281" t="s">
        <v>601</v>
      </c>
      <c r="B13855" s="91" t="str">
        <f>Ubicación</f>
        <v>CAPITAL</v>
      </c>
      <c r="C13855" s="91"/>
      <c r="D13855" s="97"/>
      <c r="E13855" s="98"/>
      <c r="G13855" s="282"/>
    </row>
    <row r="13856" spans="1:7" ht="24" customHeight="1" x14ac:dyDescent="0.2">
      <c r="A13856" s="281" t="s">
        <v>39</v>
      </c>
      <c r="B13856" s="100" t="str">
        <f>IFERROR(VALUE(LEFT(B13857,FIND(".",B13857)-1)),"")</f>
        <v/>
      </c>
      <c r="C13856" s="92" t="str">
        <f>IFERROR(VLOOKUP(B13856,Tabla_CyP,2,FALSE),"")</f>
        <v/>
      </c>
      <c r="E13856" s="98"/>
      <c r="G13856" s="282"/>
    </row>
    <row r="13857" spans="1:7" ht="24" customHeight="1" x14ac:dyDescent="0.2">
      <c r="A13857" s="281" t="s">
        <v>25</v>
      </c>
      <c r="B13857" s="101" t="str">
        <f>IFERROR(VLOOKUP(COUNTIF($A$1:A13857,"ANALISIS DE PRECIOS"),Tabla_NumeroItem,2,FALSE),"")</f>
        <v/>
      </c>
      <c r="C13857" s="92" t="str">
        <f>IFERROR(VLOOKUP(B13857,Tabla_CyP,2,FALSE),"")</f>
        <v/>
      </c>
      <c r="D13857" s="97"/>
      <c r="E13857" s="98"/>
      <c r="F13857" s="96" t="s">
        <v>26</v>
      </c>
      <c r="G13857" s="283" t="str">
        <f>IFERROR(VLOOKUP(B13857,Tabla_CyP,4,FALSE),"")</f>
        <v/>
      </c>
    </row>
    <row r="13858" spans="1:7" ht="24" customHeight="1" x14ac:dyDescent="0.2">
      <c r="A13858" s="281"/>
      <c r="B13858" s="91"/>
      <c r="D13858" s="97"/>
      <c r="E13858" s="98"/>
      <c r="G13858" s="282"/>
    </row>
    <row r="13859" spans="1:7" ht="24" customHeight="1" x14ac:dyDescent="0.2">
      <c r="A13859" s="334" t="s">
        <v>507</v>
      </c>
      <c r="B13859" s="335"/>
      <c r="C13859" s="336" t="s">
        <v>0</v>
      </c>
      <c r="D13859" s="336" t="s">
        <v>27</v>
      </c>
      <c r="E13859" s="338" t="s">
        <v>28</v>
      </c>
      <c r="F13859" s="340" t="s">
        <v>29</v>
      </c>
      <c r="G13859" s="340" t="s">
        <v>30</v>
      </c>
    </row>
    <row r="13860" spans="1:7" ht="24" customHeight="1" x14ac:dyDescent="0.2">
      <c r="A13860" s="102" t="s">
        <v>508</v>
      </c>
      <c r="B13860" s="102" t="s">
        <v>509</v>
      </c>
      <c r="C13860" s="337"/>
      <c r="D13860" s="337"/>
      <c r="E13860" s="339"/>
      <c r="F13860" s="341"/>
      <c r="G13860" s="341"/>
    </row>
    <row r="13861" spans="1:7" ht="24" customHeight="1" x14ac:dyDescent="0.2">
      <c r="A13861" s="284"/>
      <c r="B13861" s="103"/>
      <c r="C13861" s="143" t="s">
        <v>604</v>
      </c>
      <c r="D13861" s="104"/>
      <c r="E13861" s="105"/>
      <c r="F13861" s="106"/>
      <c r="G13861" s="285"/>
    </row>
    <row r="13862" spans="1:7" ht="24" customHeight="1" x14ac:dyDescent="0.2">
      <c r="A13862" s="224" t="str">
        <f t="shared" ref="A13862:A13875" si="4156">IFERROR(VLOOKUP(C13862,Tabla_Insumos,4,FALSE),"")</f>
        <v/>
      </c>
      <c r="B13862" s="222" t="str">
        <f>IFERROR(VLOOKUP(C13862,Tabla_Insumos,5,FALSE),"")</f>
        <v/>
      </c>
      <c r="C13862" s="223"/>
      <c r="D13862" s="224" t="str">
        <f t="shared" ref="D13862:D13875" si="4157">IFERROR(VLOOKUP(C13862,Tabla_Insumos,2,FALSE),"")</f>
        <v/>
      </c>
      <c r="E13862" s="225"/>
      <c r="F13862" s="226">
        <f t="shared" ref="F13862:F13875" si="4158">IFERROR(VLOOKUP(C13862,Tabla_Insumos,3,FALSE),0)</f>
        <v>0</v>
      </c>
      <c r="G13862" s="286">
        <f>ROUND(E13862*F13862,2)</f>
        <v>0</v>
      </c>
    </row>
    <row r="13863" spans="1:7" ht="24" customHeight="1" x14ac:dyDescent="0.2">
      <c r="A13863" s="224" t="str">
        <f t="shared" si="4156"/>
        <v/>
      </c>
      <c r="B13863" s="222" t="str">
        <f t="shared" ref="B13863:B13875" si="4159">IFERROR(VLOOKUP(C13863,Tabla_Insumos,5,FALSE),"")</f>
        <v/>
      </c>
      <c r="C13863" s="223"/>
      <c r="D13863" s="224" t="str">
        <f t="shared" si="4157"/>
        <v/>
      </c>
      <c r="E13863" s="225"/>
      <c r="F13863" s="226">
        <f t="shared" si="4158"/>
        <v>0</v>
      </c>
      <c r="G13863" s="286">
        <f t="shared" ref="G13863:G13875" si="4160">ROUND(E13863*F13863,2)</f>
        <v>0</v>
      </c>
    </row>
    <row r="13864" spans="1:7" ht="24" customHeight="1" x14ac:dyDescent="0.2">
      <c r="A13864" s="224" t="str">
        <f t="shared" si="4156"/>
        <v/>
      </c>
      <c r="B13864" s="222" t="str">
        <f t="shared" si="4159"/>
        <v/>
      </c>
      <c r="C13864" s="223"/>
      <c r="D13864" s="224" t="str">
        <f t="shared" si="4157"/>
        <v/>
      </c>
      <c r="E13864" s="225"/>
      <c r="F13864" s="226">
        <f t="shared" si="4158"/>
        <v>0</v>
      </c>
      <c r="G13864" s="286">
        <f t="shared" si="4160"/>
        <v>0</v>
      </c>
    </row>
    <row r="13865" spans="1:7" ht="24" customHeight="1" x14ac:dyDescent="0.2">
      <c r="A13865" s="224" t="str">
        <f t="shared" si="4156"/>
        <v/>
      </c>
      <c r="B13865" s="222" t="str">
        <f t="shared" si="4159"/>
        <v/>
      </c>
      <c r="C13865" s="223"/>
      <c r="D13865" s="224" t="str">
        <f t="shared" si="4157"/>
        <v/>
      </c>
      <c r="E13865" s="225"/>
      <c r="F13865" s="226">
        <f t="shared" si="4158"/>
        <v>0</v>
      </c>
      <c r="G13865" s="286">
        <f t="shared" si="4160"/>
        <v>0</v>
      </c>
    </row>
    <row r="13866" spans="1:7" ht="24" customHeight="1" x14ac:dyDescent="0.2">
      <c r="A13866" s="224" t="str">
        <f t="shared" si="4156"/>
        <v/>
      </c>
      <c r="B13866" s="222" t="str">
        <f t="shared" si="4159"/>
        <v/>
      </c>
      <c r="C13866" s="223"/>
      <c r="D13866" s="224" t="str">
        <f t="shared" si="4157"/>
        <v/>
      </c>
      <c r="E13866" s="225"/>
      <c r="F13866" s="226">
        <f t="shared" si="4158"/>
        <v>0</v>
      </c>
      <c r="G13866" s="286">
        <f t="shared" si="4160"/>
        <v>0</v>
      </c>
    </row>
    <row r="13867" spans="1:7" ht="24" customHeight="1" x14ac:dyDescent="0.2">
      <c r="A13867" s="224" t="str">
        <f t="shared" si="4156"/>
        <v/>
      </c>
      <c r="B13867" s="222" t="str">
        <f t="shared" si="4159"/>
        <v/>
      </c>
      <c r="C13867" s="223"/>
      <c r="D13867" s="224" t="str">
        <f t="shared" si="4157"/>
        <v/>
      </c>
      <c r="E13867" s="225"/>
      <c r="F13867" s="226">
        <f t="shared" si="4158"/>
        <v>0</v>
      </c>
      <c r="G13867" s="286">
        <f t="shared" si="4160"/>
        <v>0</v>
      </c>
    </row>
    <row r="13868" spans="1:7" ht="24" customHeight="1" x14ac:dyDescent="0.2">
      <c r="A13868" s="224" t="str">
        <f t="shared" si="4156"/>
        <v/>
      </c>
      <c r="B13868" s="222" t="str">
        <f t="shared" si="4159"/>
        <v/>
      </c>
      <c r="C13868" s="223"/>
      <c r="D13868" s="224" t="str">
        <f t="shared" si="4157"/>
        <v/>
      </c>
      <c r="E13868" s="225"/>
      <c r="F13868" s="226">
        <f t="shared" si="4158"/>
        <v>0</v>
      </c>
      <c r="G13868" s="286">
        <f t="shared" si="4160"/>
        <v>0</v>
      </c>
    </row>
    <row r="13869" spans="1:7" ht="24" customHeight="1" x14ac:dyDescent="0.2">
      <c r="A13869" s="224" t="str">
        <f t="shared" si="4156"/>
        <v/>
      </c>
      <c r="B13869" s="222" t="str">
        <f t="shared" si="4159"/>
        <v/>
      </c>
      <c r="C13869" s="223"/>
      <c r="D13869" s="224" t="str">
        <f t="shared" si="4157"/>
        <v/>
      </c>
      <c r="E13869" s="225"/>
      <c r="F13869" s="226">
        <f t="shared" si="4158"/>
        <v>0</v>
      </c>
      <c r="G13869" s="286">
        <f t="shared" si="4160"/>
        <v>0</v>
      </c>
    </row>
    <row r="13870" spans="1:7" ht="24" customHeight="1" x14ac:dyDescent="0.2">
      <c r="A13870" s="224" t="str">
        <f t="shared" si="4156"/>
        <v/>
      </c>
      <c r="B13870" s="222" t="str">
        <f t="shared" si="4159"/>
        <v/>
      </c>
      <c r="C13870" s="223"/>
      <c r="D13870" s="224" t="str">
        <f t="shared" si="4157"/>
        <v/>
      </c>
      <c r="E13870" s="225"/>
      <c r="F13870" s="226">
        <f t="shared" si="4158"/>
        <v>0</v>
      </c>
      <c r="G13870" s="286">
        <f t="shared" si="4160"/>
        <v>0</v>
      </c>
    </row>
    <row r="13871" spans="1:7" ht="24" customHeight="1" x14ac:dyDescent="0.2">
      <c r="A13871" s="224" t="str">
        <f t="shared" si="4156"/>
        <v/>
      </c>
      <c r="B13871" s="222" t="str">
        <f t="shared" si="4159"/>
        <v/>
      </c>
      <c r="C13871" s="223"/>
      <c r="D13871" s="224" t="str">
        <f t="shared" si="4157"/>
        <v/>
      </c>
      <c r="E13871" s="225"/>
      <c r="F13871" s="226">
        <f t="shared" si="4158"/>
        <v>0</v>
      </c>
      <c r="G13871" s="286">
        <f t="shared" si="4160"/>
        <v>0</v>
      </c>
    </row>
    <row r="13872" spans="1:7" ht="24" customHeight="1" x14ac:dyDescent="0.2">
      <c r="A13872" s="224" t="str">
        <f t="shared" si="4156"/>
        <v/>
      </c>
      <c r="B13872" s="222" t="str">
        <f t="shared" si="4159"/>
        <v/>
      </c>
      <c r="C13872" s="223"/>
      <c r="D13872" s="224" t="str">
        <f t="shared" si="4157"/>
        <v/>
      </c>
      <c r="E13872" s="225"/>
      <c r="F13872" s="226">
        <f t="shared" si="4158"/>
        <v>0</v>
      </c>
      <c r="G13872" s="286">
        <f t="shared" si="4160"/>
        <v>0</v>
      </c>
    </row>
    <row r="13873" spans="1:7" ht="24" customHeight="1" x14ac:dyDescent="0.2">
      <c r="A13873" s="224" t="str">
        <f t="shared" si="4156"/>
        <v/>
      </c>
      <c r="B13873" s="222" t="str">
        <f t="shared" si="4159"/>
        <v/>
      </c>
      <c r="C13873" s="223"/>
      <c r="D13873" s="224" t="str">
        <f t="shared" si="4157"/>
        <v/>
      </c>
      <c r="E13873" s="225"/>
      <c r="F13873" s="226">
        <f t="shared" si="4158"/>
        <v>0</v>
      </c>
      <c r="G13873" s="286">
        <f t="shared" si="4160"/>
        <v>0</v>
      </c>
    </row>
    <row r="13874" spans="1:7" ht="24" customHeight="1" x14ac:dyDescent="0.2">
      <c r="A13874" s="224" t="str">
        <f t="shared" si="4156"/>
        <v/>
      </c>
      <c r="B13874" s="222" t="str">
        <f t="shared" si="4159"/>
        <v/>
      </c>
      <c r="C13874" s="223"/>
      <c r="D13874" s="224" t="str">
        <f t="shared" si="4157"/>
        <v/>
      </c>
      <c r="E13874" s="225"/>
      <c r="F13874" s="226">
        <f t="shared" si="4158"/>
        <v>0</v>
      </c>
      <c r="G13874" s="286">
        <f t="shared" si="4160"/>
        <v>0</v>
      </c>
    </row>
    <row r="13875" spans="1:7" ht="24" customHeight="1" x14ac:dyDescent="0.2">
      <c r="A13875" s="224" t="str">
        <f t="shared" si="4156"/>
        <v/>
      </c>
      <c r="B13875" s="222" t="str">
        <f t="shared" si="4159"/>
        <v/>
      </c>
      <c r="C13875" s="223"/>
      <c r="D13875" s="224" t="str">
        <f t="shared" si="4157"/>
        <v/>
      </c>
      <c r="E13875" s="225"/>
      <c r="F13875" s="227">
        <f t="shared" si="4158"/>
        <v>0</v>
      </c>
      <c r="G13875" s="286">
        <f t="shared" si="4160"/>
        <v>0</v>
      </c>
    </row>
    <row r="13876" spans="1:7" ht="24" customHeight="1" x14ac:dyDescent="0.2">
      <c r="A13876" s="287"/>
      <c r="D13876" s="97"/>
      <c r="E13876" s="98"/>
      <c r="F13876" s="273" t="s">
        <v>31</v>
      </c>
      <c r="G13876" s="288">
        <f>SUBTOTAL(9,G13862:G13875)</f>
        <v>0</v>
      </c>
    </row>
    <row r="13877" spans="1:7" ht="24" customHeight="1" x14ac:dyDescent="0.2">
      <c r="A13877" s="287"/>
      <c r="C13877" s="107" t="s">
        <v>605</v>
      </c>
      <c r="D13877" s="97"/>
      <c r="E13877" s="98"/>
      <c r="G13877" s="289"/>
    </row>
    <row r="13878" spans="1:7" ht="24" customHeight="1" x14ac:dyDescent="0.2">
      <c r="A13878" s="224" t="str">
        <f t="shared" ref="A13878:A13885" si="4161">IFERROR(VLOOKUP(C13878,Tabla_Insumos,4,FALSE),"")</f>
        <v/>
      </c>
      <c r="B13878" s="222">
        <f t="shared" ref="B13878:B13885" si="4162">IFERROR(VLOOKUP(A13878,Tabla_Indices,5,FALSE),"")</f>
        <v>0</v>
      </c>
      <c r="C13878" s="223"/>
      <c r="D13878" s="224" t="str">
        <f t="shared" ref="D13878:D13885" si="4163">IFERROR(VLOOKUP(C13878,Tabla_Insumos,2,FALSE),"")</f>
        <v/>
      </c>
      <c r="E13878" s="225"/>
      <c r="F13878" s="228">
        <f t="shared" ref="F13878:F13885" si="4164">IFERROR(VLOOKUP(C13878,Tabla_Insumos,3,FALSE),0)</f>
        <v>0</v>
      </c>
      <c r="G13878" s="286">
        <f>ROUND(E13878*F13878,2)</f>
        <v>0</v>
      </c>
    </row>
    <row r="13879" spans="1:7" ht="24" customHeight="1" x14ac:dyDescent="0.2">
      <c r="A13879" s="224" t="str">
        <f t="shared" si="4161"/>
        <v/>
      </c>
      <c r="B13879" s="222">
        <f t="shared" si="4162"/>
        <v>0</v>
      </c>
      <c r="C13879" s="223"/>
      <c r="D13879" s="224" t="str">
        <f t="shared" si="4163"/>
        <v/>
      </c>
      <c r="E13879" s="225"/>
      <c r="F13879" s="228">
        <f t="shared" si="4164"/>
        <v>0</v>
      </c>
      <c r="G13879" s="286">
        <f>ROUND(E13879*F13879,2)</f>
        <v>0</v>
      </c>
    </row>
    <row r="13880" spans="1:7" ht="24" customHeight="1" x14ac:dyDescent="0.2">
      <c r="A13880" s="224" t="str">
        <f t="shared" si="4161"/>
        <v/>
      </c>
      <c r="B13880" s="222">
        <f t="shared" si="4162"/>
        <v>0</v>
      </c>
      <c r="C13880" s="223"/>
      <c r="D13880" s="224" t="str">
        <f t="shared" si="4163"/>
        <v/>
      </c>
      <c r="E13880" s="225"/>
      <c r="F13880" s="228">
        <f t="shared" si="4164"/>
        <v>0</v>
      </c>
      <c r="G13880" s="286">
        <f t="shared" ref="G13880:G13885" si="4165">ROUND(E13880*F13880,2)</f>
        <v>0</v>
      </c>
    </row>
    <row r="13881" spans="1:7" ht="24" customHeight="1" x14ac:dyDescent="0.2">
      <c r="A13881" s="224" t="str">
        <f t="shared" si="4161"/>
        <v/>
      </c>
      <c r="B13881" s="222">
        <f t="shared" si="4162"/>
        <v>0</v>
      </c>
      <c r="C13881" s="223"/>
      <c r="D13881" s="224" t="str">
        <f t="shared" si="4163"/>
        <v/>
      </c>
      <c r="E13881" s="225"/>
      <c r="F13881" s="228">
        <f t="shared" si="4164"/>
        <v>0</v>
      </c>
      <c r="G13881" s="286">
        <f t="shared" si="4165"/>
        <v>0</v>
      </c>
    </row>
    <row r="13882" spans="1:7" ht="24" customHeight="1" x14ac:dyDescent="0.2">
      <c r="A13882" s="224" t="str">
        <f t="shared" si="4161"/>
        <v/>
      </c>
      <c r="B13882" s="222">
        <f t="shared" si="4162"/>
        <v>0</v>
      </c>
      <c r="C13882" s="223"/>
      <c r="D13882" s="224" t="str">
        <f t="shared" si="4163"/>
        <v/>
      </c>
      <c r="E13882" s="225"/>
      <c r="F13882" s="226">
        <f t="shared" si="4164"/>
        <v>0</v>
      </c>
      <c r="G13882" s="286">
        <f t="shared" si="4165"/>
        <v>0</v>
      </c>
    </row>
    <row r="13883" spans="1:7" ht="24" customHeight="1" x14ac:dyDescent="0.2">
      <c r="A13883" s="224" t="str">
        <f t="shared" si="4161"/>
        <v/>
      </c>
      <c r="B13883" s="222">
        <f t="shared" si="4162"/>
        <v>0</v>
      </c>
      <c r="C13883" s="223"/>
      <c r="D13883" s="224" t="str">
        <f t="shared" si="4163"/>
        <v/>
      </c>
      <c r="E13883" s="225"/>
      <c r="F13883" s="226">
        <f t="shared" si="4164"/>
        <v>0</v>
      </c>
      <c r="G13883" s="286">
        <f t="shared" si="4165"/>
        <v>0</v>
      </c>
    </row>
    <row r="13884" spans="1:7" ht="24" customHeight="1" x14ac:dyDescent="0.2">
      <c r="A13884" s="224" t="str">
        <f t="shared" si="4161"/>
        <v/>
      </c>
      <c r="B13884" s="222">
        <f t="shared" si="4162"/>
        <v>0</v>
      </c>
      <c r="C13884" s="223"/>
      <c r="D13884" s="224" t="str">
        <f t="shared" si="4163"/>
        <v/>
      </c>
      <c r="E13884" s="225"/>
      <c r="F13884" s="226">
        <f t="shared" si="4164"/>
        <v>0</v>
      </c>
      <c r="G13884" s="286">
        <f t="shared" si="4165"/>
        <v>0</v>
      </c>
    </row>
    <row r="13885" spans="1:7" ht="24" customHeight="1" x14ac:dyDescent="0.2">
      <c r="A13885" s="224" t="str">
        <f t="shared" si="4161"/>
        <v/>
      </c>
      <c r="B13885" s="222">
        <f t="shared" si="4162"/>
        <v>0</v>
      </c>
      <c r="C13885" s="223"/>
      <c r="D13885" s="224" t="str">
        <f t="shared" si="4163"/>
        <v/>
      </c>
      <c r="E13885" s="225"/>
      <c r="F13885" s="226">
        <f t="shared" si="4164"/>
        <v>0</v>
      </c>
      <c r="G13885" s="286">
        <f t="shared" si="4165"/>
        <v>0</v>
      </c>
    </row>
    <row r="13886" spans="1:7" ht="24" customHeight="1" x14ac:dyDescent="0.2">
      <c r="A13886" s="287"/>
      <c r="D13886" s="97"/>
      <c r="E13886" s="98"/>
      <c r="F13886" s="273" t="s">
        <v>32</v>
      </c>
      <c r="G13886" s="288">
        <f>SUBTOTAL(9,G13878:G13885)</f>
        <v>0</v>
      </c>
    </row>
    <row r="13887" spans="1:7" ht="24" customHeight="1" x14ac:dyDescent="0.2">
      <c r="A13887" s="287"/>
      <c r="C13887" s="107" t="s">
        <v>606</v>
      </c>
      <c r="D13887" s="97"/>
      <c r="E13887" s="98"/>
      <c r="G13887" s="289"/>
    </row>
    <row r="13888" spans="1:7" ht="24" customHeight="1" x14ac:dyDescent="0.2">
      <c r="A13888" s="224" t="str">
        <f t="shared" ref="A13888:A13896" si="4166">IFERROR(VLOOKUP(C13888,Tabla_Insumos,4,FALSE),"")</f>
        <v/>
      </c>
      <c r="B13888" s="222" t="str">
        <f t="shared" ref="B13888:B13896" si="4167">IFERROR(VLOOKUP(C13888,Tabla_Insumos,5,FALSE),"")</f>
        <v/>
      </c>
      <c r="C13888" s="223"/>
      <c r="D13888" s="224" t="str">
        <f t="shared" ref="D13888:D13896" si="4168">IFERROR(VLOOKUP(C13888,Tabla_Insumos,2,FALSE),"")</f>
        <v/>
      </c>
      <c r="E13888" s="225"/>
      <c r="F13888" s="226">
        <f t="shared" ref="F13888:F13896" si="4169">IFERROR(VLOOKUP(C13888,Tabla_Insumos,3,FALSE),0)</f>
        <v>0</v>
      </c>
      <c r="G13888" s="286">
        <f t="shared" ref="G13888:G13896" si="4170">ROUND(E13888*F13888,2)</f>
        <v>0</v>
      </c>
    </row>
    <row r="13889" spans="1:7" ht="24" customHeight="1" x14ac:dyDescent="0.2">
      <c r="A13889" s="224" t="str">
        <f t="shared" si="4166"/>
        <v/>
      </c>
      <c r="B13889" s="222" t="str">
        <f t="shared" si="4167"/>
        <v/>
      </c>
      <c r="C13889" s="223"/>
      <c r="D13889" s="224" t="str">
        <f t="shared" si="4168"/>
        <v/>
      </c>
      <c r="E13889" s="225"/>
      <c r="F13889" s="226">
        <f t="shared" si="4169"/>
        <v>0</v>
      </c>
      <c r="G13889" s="286">
        <f t="shared" si="4170"/>
        <v>0</v>
      </c>
    </row>
    <row r="13890" spans="1:7" ht="24" customHeight="1" x14ac:dyDescent="0.2">
      <c r="A13890" s="224" t="str">
        <f t="shared" si="4166"/>
        <v/>
      </c>
      <c r="B13890" s="222" t="str">
        <f t="shared" si="4167"/>
        <v/>
      </c>
      <c r="C13890" s="223"/>
      <c r="D13890" s="224" t="str">
        <f t="shared" si="4168"/>
        <v/>
      </c>
      <c r="E13890" s="225"/>
      <c r="F13890" s="226">
        <f t="shared" si="4169"/>
        <v>0</v>
      </c>
      <c r="G13890" s="286">
        <f t="shared" si="4170"/>
        <v>0</v>
      </c>
    </row>
    <row r="13891" spans="1:7" ht="24" customHeight="1" x14ac:dyDescent="0.2">
      <c r="A13891" s="224" t="str">
        <f t="shared" si="4166"/>
        <v/>
      </c>
      <c r="B13891" s="222" t="str">
        <f t="shared" si="4167"/>
        <v/>
      </c>
      <c r="C13891" s="223"/>
      <c r="D13891" s="224" t="str">
        <f t="shared" si="4168"/>
        <v/>
      </c>
      <c r="E13891" s="225"/>
      <c r="F13891" s="226">
        <f t="shared" si="4169"/>
        <v>0</v>
      </c>
      <c r="G13891" s="286">
        <f t="shared" si="4170"/>
        <v>0</v>
      </c>
    </row>
    <row r="13892" spans="1:7" ht="24" customHeight="1" x14ac:dyDescent="0.2">
      <c r="A13892" s="224" t="str">
        <f t="shared" si="4166"/>
        <v/>
      </c>
      <c r="B13892" s="222" t="str">
        <f t="shared" si="4167"/>
        <v/>
      </c>
      <c r="C13892" s="223"/>
      <c r="D13892" s="224" t="str">
        <f t="shared" si="4168"/>
        <v/>
      </c>
      <c r="E13892" s="225"/>
      <c r="F13892" s="226">
        <f t="shared" si="4169"/>
        <v>0</v>
      </c>
      <c r="G13892" s="286">
        <f t="shared" si="4170"/>
        <v>0</v>
      </c>
    </row>
    <row r="13893" spans="1:7" ht="24" customHeight="1" x14ac:dyDescent="0.2">
      <c r="A13893" s="224" t="str">
        <f t="shared" si="4166"/>
        <v/>
      </c>
      <c r="B13893" s="222" t="str">
        <f t="shared" si="4167"/>
        <v/>
      </c>
      <c r="C13893" s="223"/>
      <c r="D13893" s="224" t="str">
        <f t="shared" si="4168"/>
        <v/>
      </c>
      <c r="E13893" s="225"/>
      <c r="F13893" s="226">
        <f t="shared" si="4169"/>
        <v>0</v>
      </c>
      <c r="G13893" s="286">
        <f t="shared" si="4170"/>
        <v>0</v>
      </c>
    </row>
    <row r="13894" spans="1:7" ht="24" customHeight="1" x14ac:dyDescent="0.2">
      <c r="A13894" s="224" t="str">
        <f t="shared" si="4166"/>
        <v/>
      </c>
      <c r="B13894" s="222" t="str">
        <f t="shared" si="4167"/>
        <v/>
      </c>
      <c r="C13894" s="223"/>
      <c r="D13894" s="224" t="str">
        <f t="shared" si="4168"/>
        <v/>
      </c>
      <c r="E13894" s="225"/>
      <c r="F13894" s="226">
        <f t="shared" si="4169"/>
        <v>0</v>
      </c>
      <c r="G13894" s="286">
        <f t="shared" si="4170"/>
        <v>0</v>
      </c>
    </row>
    <row r="13895" spans="1:7" ht="24" customHeight="1" x14ac:dyDescent="0.2">
      <c r="A13895" s="224" t="str">
        <f t="shared" si="4166"/>
        <v/>
      </c>
      <c r="B13895" s="222" t="str">
        <f t="shared" si="4167"/>
        <v/>
      </c>
      <c r="C13895" s="223"/>
      <c r="D13895" s="224" t="str">
        <f t="shared" si="4168"/>
        <v/>
      </c>
      <c r="E13895" s="225"/>
      <c r="F13895" s="226">
        <f t="shared" si="4169"/>
        <v>0</v>
      </c>
      <c r="G13895" s="286">
        <f t="shared" si="4170"/>
        <v>0</v>
      </c>
    </row>
    <row r="13896" spans="1:7" ht="24" customHeight="1" x14ac:dyDescent="0.2">
      <c r="A13896" s="224" t="str">
        <f t="shared" si="4166"/>
        <v/>
      </c>
      <c r="B13896" s="222" t="str">
        <f t="shared" si="4167"/>
        <v/>
      </c>
      <c r="C13896" s="223"/>
      <c r="D13896" s="224" t="str">
        <f t="shared" si="4168"/>
        <v/>
      </c>
      <c r="E13896" s="225"/>
      <c r="F13896" s="226">
        <f t="shared" si="4169"/>
        <v>0</v>
      </c>
      <c r="G13896" s="286">
        <f t="shared" si="4170"/>
        <v>0</v>
      </c>
    </row>
    <row r="13897" spans="1:7" ht="24" customHeight="1" x14ac:dyDescent="0.2">
      <c r="A13897" s="290"/>
      <c r="B13897" s="97"/>
      <c r="D13897" s="97"/>
      <c r="E13897" s="98"/>
      <c r="F13897" s="273" t="s">
        <v>33</v>
      </c>
      <c r="G13897" s="288">
        <f>SUBTOTAL(9,G13888:G13896)</f>
        <v>0</v>
      </c>
    </row>
    <row r="13898" spans="1:7" ht="24" customHeight="1" x14ac:dyDescent="0.2">
      <c r="A13898" s="291"/>
      <c r="B13898" s="97"/>
      <c r="D13898" s="97"/>
      <c r="E13898" s="98"/>
      <c r="G13898" s="289"/>
    </row>
    <row r="13899" spans="1:7" ht="24" customHeight="1" x14ac:dyDescent="0.2">
      <c r="A13899" s="292" t="str">
        <f>B13857</f>
        <v/>
      </c>
      <c r="B13899" s="293" t="str">
        <f>C13857</f>
        <v/>
      </c>
      <c r="C13899" s="104"/>
      <c r="D13899" s="104" t="s">
        <v>34</v>
      </c>
      <c r="E13899" s="105"/>
      <c r="F13899" s="295" t="s">
        <v>35</v>
      </c>
      <c r="G13899" s="294">
        <f>SUBTOTAL(9,G13862:G13898)</f>
        <v>0</v>
      </c>
    </row>
    <row r="13901" spans="1:7" ht="24" customHeight="1" x14ac:dyDescent="0.2">
      <c r="A13901" s="274" t="s">
        <v>37</v>
      </c>
      <c r="B13901" s="275"/>
      <c r="C13901" s="275"/>
      <c r="D13901" s="275"/>
      <c r="E13901" s="275"/>
      <c r="F13901" s="275"/>
      <c r="G13901" s="276"/>
    </row>
    <row r="13902" spans="1:7" ht="24" customHeight="1" x14ac:dyDescent="0.2">
      <c r="A13902" s="277" t="s">
        <v>602</v>
      </c>
      <c r="B13902" s="93" t="str">
        <f>Comitente</f>
        <v>DIRECCION PROVINCIAL DE ESPACIOS VERDES</v>
      </c>
      <c r="C13902" s="89"/>
      <c r="D13902" s="94"/>
      <c r="E13902" s="94"/>
      <c r="F13902" s="95"/>
      <c r="G13902" s="278"/>
    </row>
    <row r="13903" spans="1:7" ht="24" customHeight="1" x14ac:dyDescent="0.2">
      <c r="A13903" s="277" t="s">
        <v>603</v>
      </c>
      <c r="B13903" s="93">
        <f>Contratista</f>
        <v>0</v>
      </c>
      <c r="C13903" s="90"/>
      <c r="D13903" s="90"/>
      <c r="E13903" s="90"/>
      <c r="F13903" s="96"/>
      <c r="G13903" s="279"/>
    </row>
    <row r="13904" spans="1:7" ht="24" customHeight="1" x14ac:dyDescent="0.2">
      <c r="A13904" s="277" t="s">
        <v>24</v>
      </c>
      <c r="B13904" s="93" t="str">
        <f>Obra</f>
        <v>EXTRACCION DE MANGRULLO EXISTENTE, PROVISION DE NUEVO MANGRULLO Y REFUNCIONALIZACION DE JUEGOS DE NIÑOS EN PARQUE DE MAYO</v>
      </c>
      <c r="C13904" s="90"/>
      <c r="D13904" s="90"/>
      <c r="E13904" s="90"/>
      <c r="F13904" s="96" t="s">
        <v>38</v>
      </c>
      <c r="G13904" s="280">
        <f>Fecha_Base</f>
        <v>44865</v>
      </c>
    </row>
    <row r="13905" spans="1:7" ht="24" customHeight="1" x14ac:dyDescent="0.2">
      <c r="A13905" s="281" t="s">
        <v>601</v>
      </c>
      <c r="B13905" s="91" t="str">
        <f>Ubicación</f>
        <v>CAPITAL</v>
      </c>
      <c r="C13905" s="91"/>
      <c r="D13905" s="97"/>
      <c r="E13905" s="98"/>
      <c r="G13905" s="282"/>
    </row>
    <row r="13906" spans="1:7" ht="24" customHeight="1" x14ac:dyDescent="0.2">
      <c r="A13906" s="281" t="s">
        <v>39</v>
      </c>
      <c r="B13906" s="100" t="str">
        <f>IFERROR(VALUE(LEFT(B13907,FIND(".",B13907)-1)),"")</f>
        <v/>
      </c>
      <c r="C13906" s="92" t="str">
        <f>IFERROR(VLOOKUP(B13906,Tabla_CyP,2,FALSE),"")</f>
        <v/>
      </c>
      <c r="E13906" s="98"/>
      <c r="G13906" s="282"/>
    </row>
    <row r="13907" spans="1:7" ht="24" customHeight="1" x14ac:dyDescent="0.2">
      <c r="A13907" s="281" t="s">
        <v>25</v>
      </c>
      <c r="B13907" s="101" t="str">
        <f>IFERROR(VLOOKUP(COUNTIF($A$1:A13907,"ANALISIS DE PRECIOS"),Tabla_NumeroItem,2,FALSE),"")</f>
        <v/>
      </c>
      <c r="C13907" s="92" t="str">
        <f>IFERROR(VLOOKUP(B13907,Tabla_CyP,2,FALSE),"")</f>
        <v/>
      </c>
      <c r="D13907" s="97"/>
      <c r="E13907" s="98"/>
      <c r="F13907" s="96" t="s">
        <v>26</v>
      </c>
      <c r="G13907" s="283" t="str">
        <f>IFERROR(VLOOKUP(B13907,Tabla_CyP,4,FALSE),"")</f>
        <v/>
      </c>
    </row>
    <row r="13908" spans="1:7" ht="24" customHeight="1" x14ac:dyDescent="0.2">
      <c r="A13908" s="281"/>
      <c r="B13908" s="91"/>
      <c r="D13908" s="97"/>
      <c r="E13908" s="98"/>
      <c r="G13908" s="282"/>
    </row>
    <row r="13909" spans="1:7" ht="24" customHeight="1" x14ac:dyDescent="0.2">
      <c r="A13909" s="334" t="s">
        <v>507</v>
      </c>
      <c r="B13909" s="335"/>
      <c r="C13909" s="336" t="s">
        <v>0</v>
      </c>
      <c r="D13909" s="336" t="s">
        <v>27</v>
      </c>
      <c r="E13909" s="338" t="s">
        <v>28</v>
      </c>
      <c r="F13909" s="340" t="s">
        <v>29</v>
      </c>
      <c r="G13909" s="340" t="s">
        <v>30</v>
      </c>
    </row>
    <row r="13910" spans="1:7" ht="24" customHeight="1" x14ac:dyDescent="0.2">
      <c r="A13910" s="102" t="s">
        <v>508</v>
      </c>
      <c r="B13910" s="102" t="s">
        <v>509</v>
      </c>
      <c r="C13910" s="337"/>
      <c r="D13910" s="337"/>
      <c r="E13910" s="339"/>
      <c r="F13910" s="341"/>
      <c r="G13910" s="341"/>
    </row>
    <row r="13911" spans="1:7" ht="24" customHeight="1" x14ac:dyDescent="0.2">
      <c r="A13911" s="284"/>
      <c r="B13911" s="103"/>
      <c r="C13911" s="143" t="s">
        <v>604</v>
      </c>
      <c r="D13911" s="104"/>
      <c r="E13911" s="105"/>
      <c r="F13911" s="106"/>
      <c r="G13911" s="285"/>
    </row>
    <row r="13912" spans="1:7" ht="24" customHeight="1" x14ac:dyDescent="0.2">
      <c r="A13912" s="224" t="str">
        <f t="shared" ref="A13912:A13925" si="4171">IFERROR(VLOOKUP(C13912,Tabla_Insumos,4,FALSE),"")</f>
        <v/>
      </c>
      <c r="B13912" s="222" t="str">
        <f>IFERROR(VLOOKUP(C13912,Tabla_Insumos,5,FALSE),"")</f>
        <v/>
      </c>
      <c r="C13912" s="223"/>
      <c r="D13912" s="224" t="str">
        <f t="shared" ref="D13912:D13925" si="4172">IFERROR(VLOOKUP(C13912,Tabla_Insumos,2,FALSE),"")</f>
        <v/>
      </c>
      <c r="E13912" s="225"/>
      <c r="F13912" s="226">
        <f t="shared" ref="F13912:F13925" si="4173">IFERROR(VLOOKUP(C13912,Tabla_Insumos,3,FALSE),0)</f>
        <v>0</v>
      </c>
      <c r="G13912" s="286">
        <f>ROUND(E13912*F13912,2)</f>
        <v>0</v>
      </c>
    </row>
    <row r="13913" spans="1:7" ht="24" customHeight="1" x14ac:dyDescent="0.2">
      <c r="A13913" s="224" t="str">
        <f t="shared" si="4171"/>
        <v/>
      </c>
      <c r="B13913" s="222" t="str">
        <f t="shared" ref="B13913:B13925" si="4174">IFERROR(VLOOKUP(C13913,Tabla_Insumos,5,FALSE),"")</f>
        <v/>
      </c>
      <c r="C13913" s="223"/>
      <c r="D13913" s="224" t="str">
        <f t="shared" si="4172"/>
        <v/>
      </c>
      <c r="E13913" s="225"/>
      <c r="F13913" s="226">
        <f t="shared" si="4173"/>
        <v>0</v>
      </c>
      <c r="G13913" s="286">
        <f t="shared" ref="G13913:G13925" si="4175">ROUND(E13913*F13913,2)</f>
        <v>0</v>
      </c>
    </row>
    <row r="13914" spans="1:7" ht="24" customHeight="1" x14ac:dyDescent="0.2">
      <c r="A13914" s="224" t="str">
        <f t="shared" si="4171"/>
        <v/>
      </c>
      <c r="B13914" s="222" t="str">
        <f t="shared" si="4174"/>
        <v/>
      </c>
      <c r="C13914" s="223"/>
      <c r="D13914" s="224" t="str">
        <f t="shared" si="4172"/>
        <v/>
      </c>
      <c r="E13914" s="225"/>
      <c r="F13914" s="226">
        <f t="shared" si="4173"/>
        <v>0</v>
      </c>
      <c r="G13914" s="286">
        <f t="shared" si="4175"/>
        <v>0</v>
      </c>
    </row>
    <row r="13915" spans="1:7" ht="24" customHeight="1" x14ac:dyDescent="0.2">
      <c r="A13915" s="224" t="str">
        <f t="shared" si="4171"/>
        <v/>
      </c>
      <c r="B13915" s="222" t="str">
        <f t="shared" si="4174"/>
        <v/>
      </c>
      <c r="C13915" s="223"/>
      <c r="D13915" s="224" t="str">
        <f t="shared" si="4172"/>
        <v/>
      </c>
      <c r="E13915" s="225"/>
      <c r="F13915" s="226">
        <f t="shared" si="4173"/>
        <v>0</v>
      </c>
      <c r="G13915" s="286">
        <f t="shared" si="4175"/>
        <v>0</v>
      </c>
    </row>
    <row r="13916" spans="1:7" ht="24" customHeight="1" x14ac:dyDescent="0.2">
      <c r="A13916" s="224" t="str">
        <f t="shared" si="4171"/>
        <v/>
      </c>
      <c r="B13916" s="222" t="str">
        <f t="shared" si="4174"/>
        <v/>
      </c>
      <c r="C13916" s="223"/>
      <c r="D13916" s="224" t="str">
        <f t="shared" si="4172"/>
        <v/>
      </c>
      <c r="E13916" s="225"/>
      <c r="F13916" s="226">
        <f t="shared" si="4173"/>
        <v>0</v>
      </c>
      <c r="G13916" s="286">
        <f t="shared" si="4175"/>
        <v>0</v>
      </c>
    </row>
    <row r="13917" spans="1:7" ht="24" customHeight="1" x14ac:dyDescent="0.2">
      <c r="A13917" s="224" t="str">
        <f t="shared" si="4171"/>
        <v/>
      </c>
      <c r="B13917" s="222" t="str">
        <f t="shared" si="4174"/>
        <v/>
      </c>
      <c r="C13917" s="223"/>
      <c r="D13917" s="224" t="str">
        <f t="shared" si="4172"/>
        <v/>
      </c>
      <c r="E13917" s="225"/>
      <c r="F13917" s="226">
        <f t="shared" si="4173"/>
        <v>0</v>
      </c>
      <c r="G13917" s="286">
        <f t="shared" si="4175"/>
        <v>0</v>
      </c>
    </row>
    <row r="13918" spans="1:7" ht="24" customHeight="1" x14ac:dyDescent="0.2">
      <c r="A13918" s="224" t="str">
        <f t="shared" si="4171"/>
        <v/>
      </c>
      <c r="B13918" s="222" t="str">
        <f t="shared" si="4174"/>
        <v/>
      </c>
      <c r="C13918" s="223"/>
      <c r="D13918" s="224" t="str">
        <f t="shared" si="4172"/>
        <v/>
      </c>
      <c r="E13918" s="225"/>
      <c r="F13918" s="226">
        <f t="shared" si="4173"/>
        <v>0</v>
      </c>
      <c r="G13918" s="286">
        <f t="shared" si="4175"/>
        <v>0</v>
      </c>
    </row>
    <row r="13919" spans="1:7" ht="24" customHeight="1" x14ac:dyDescent="0.2">
      <c r="A13919" s="224" t="str">
        <f t="shared" si="4171"/>
        <v/>
      </c>
      <c r="B13919" s="222" t="str">
        <f t="shared" si="4174"/>
        <v/>
      </c>
      <c r="C13919" s="223"/>
      <c r="D13919" s="224" t="str">
        <f t="shared" si="4172"/>
        <v/>
      </c>
      <c r="E13919" s="225"/>
      <c r="F13919" s="226">
        <f t="shared" si="4173"/>
        <v>0</v>
      </c>
      <c r="G13919" s="286">
        <f t="shared" si="4175"/>
        <v>0</v>
      </c>
    </row>
    <row r="13920" spans="1:7" ht="24" customHeight="1" x14ac:dyDescent="0.2">
      <c r="A13920" s="224" t="str">
        <f t="shared" si="4171"/>
        <v/>
      </c>
      <c r="B13920" s="222" t="str">
        <f t="shared" si="4174"/>
        <v/>
      </c>
      <c r="C13920" s="223"/>
      <c r="D13920" s="224" t="str">
        <f t="shared" si="4172"/>
        <v/>
      </c>
      <c r="E13920" s="225"/>
      <c r="F13920" s="226">
        <f t="shared" si="4173"/>
        <v>0</v>
      </c>
      <c r="G13920" s="286">
        <f t="shared" si="4175"/>
        <v>0</v>
      </c>
    </row>
    <row r="13921" spans="1:7" ht="24" customHeight="1" x14ac:dyDescent="0.2">
      <c r="A13921" s="224" t="str">
        <f t="shared" si="4171"/>
        <v/>
      </c>
      <c r="B13921" s="222" t="str">
        <f t="shared" si="4174"/>
        <v/>
      </c>
      <c r="C13921" s="223"/>
      <c r="D13921" s="224" t="str">
        <f t="shared" si="4172"/>
        <v/>
      </c>
      <c r="E13921" s="225"/>
      <c r="F13921" s="226">
        <f t="shared" si="4173"/>
        <v>0</v>
      </c>
      <c r="G13921" s="286">
        <f t="shared" si="4175"/>
        <v>0</v>
      </c>
    </row>
    <row r="13922" spans="1:7" ht="24" customHeight="1" x14ac:dyDescent="0.2">
      <c r="A13922" s="224" t="str">
        <f t="shared" si="4171"/>
        <v/>
      </c>
      <c r="B13922" s="222" t="str">
        <f t="shared" si="4174"/>
        <v/>
      </c>
      <c r="C13922" s="223"/>
      <c r="D13922" s="224" t="str">
        <f t="shared" si="4172"/>
        <v/>
      </c>
      <c r="E13922" s="225"/>
      <c r="F13922" s="226">
        <f t="shared" si="4173"/>
        <v>0</v>
      </c>
      <c r="G13922" s="286">
        <f t="shared" si="4175"/>
        <v>0</v>
      </c>
    </row>
    <row r="13923" spans="1:7" ht="24" customHeight="1" x14ac:dyDescent="0.2">
      <c r="A13923" s="224" t="str">
        <f t="shared" si="4171"/>
        <v/>
      </c>
      <c r="B13923" s="222" t="str">
        <f t="shared" si="4174"/>
        <v/>
      </c>
      <c r="C13923" s="223"/>
      <c r="D13923" s="224" t="str">
        <f t="shared" si="4172"/>
        <v/>
      </c>
      <c r="E13923" s="225"/>
      <c r="F13923" s="226">
        <f t="shared" si="4173"/>
        <v>0</v>
      </c>
      <c r="G13923" s="286">
        <f t="shared" si="4175"/>
        <v>0</v>
      </c>
    </row>
    <row r="13924" spans="1:7" ht="24" customHeight="1" x14ac:dyDescent="0.2">
      <c r="A13924" s="224" t="str">
        <f t="shared" si="4171"/>
        <v/>
      </c>
      <c r="B13924" s="222" t="str">
        <f t="shared" si="4174"/>
        <v/>
      </c>
      <c r="C13924" s="223"/>
      <c r="D13924" s="224" t="str">
        <f t="shared" si="4172"/>
        <v/>
      </c>
      <c r="E13924" s="225"/>
      <c r="F13924" s="226">
        <f t="shared" si="4173"/>
        <v>0</v>
      </c>
      <c r="G13924" s="286">
        <f t="shared" si="4175"/>
        <v>0</v>
      </c>
    </row>
    <row r="13925" spans="1:7" ht="24" customHeight="1" x14ac:dyDescent="0.2">
      <c r="A13925" s="224" t="str">
        <f t="shared" si="4171"/>
        <v/>
      </c>
      <c r="B13925" s="222" t="str">
        <f t="shared" si="4174"/>
        <v/>
      </c>
      <c r="C13925" s="223"/>
      <c r="D13925" s="224" t="str">
        <f t="shared" si="4172"/>
        <v/>
      </c>
      <c r="E13925" s="225"/>
      <c r="F13925" s="227">
        <f t="shared" si="4173"/>
        <v>0</v>
      </c>
      <c r="G13925" s="286">
        <f t="shared" si="4175"/>
        <v>0</v>
      </c>
    </row>
    <row r="13926" spans="1:7" ht="24" customHeight="1" x14ac:dyDescent="0.2">
      <c r="A13926" s="287"/>
      <c r="D13926" s="97"/>
      <c r="E13926" s="98"/>
      <c r="F13926" s="273" t="s">
        <v>31</v>
      </c>
      <c r="G13926" s="288">
        <f>SUBTOTAL(9,G13912:G13925)</f>
        <v>0</v>
      </c>
    </row>
    <row r="13927" spans="1:7" ht="24" customHeight="1" x14ac:dyDescent="0.2">
      <c r="A13927" s="287"/>
      <c r="C13927" s="107" t="s">
        <v>605</v>
      </c>
      <c r="D13927" s="97"/>
      <c r="E13927" s="98"/>
      <c r="G13927" s="289"/>
    </row>
    <row r="13928" spans="1:7" ht="24" customHeight="1" x14ac:dyDescent="0.2">
      <c r="A13928" s="224" t="str">
        <f t="shared" ref="A13928:A13935" si="4176">IFERROR(VLOOKUP(C13928,Tabla_Insumos,4,FALSE),"")</f>
        <v/>
      </c>
      <c r="B13928" s="222">
        <f t="shared" ref="B13928:B13935" si="4177">IFERROR(VLOOKUP(A13928,Tabla_Indices,5,FALSE),"")</f>
        <v>0</v>
      </c>
      <c r="C13928" s="223"/>
      <c r="D13928" s="224" t="str">
        <f t="shared" ref="D13928:D13935" si="4178">IFERROR(VLOOKUP(C13928,Tabla_Insumos,2,FALSE),"")</f>
        <v/>
      </c>
      <c r="E13928" s="225"/>
      <c r="F13928" s="228">
        <f t="shared" ref="F13928:F13935" si="4179">IFERROR(VLOOKUP(C13928,Tabla_Insumos,3,FALSE),0)</f>
        <v>0</v>
      </c>
      <c r="G13928" s="286">
        <f>ROUND(E13928*F13928,2)</f>
        <v>0</v>
      </c>
    </row>
    <row r="13929" spans="1:7" ht="24" customHeight="1" x14ac:dyDescent="0.2">
      <c r="A13929" s="224" t="str">
        <f t="shared" si="4176"/>
        <v/>
      </c>
      <c r="B13929" s="222">
        <f t="shared" si="4177"/>
        <v>0</v>
      </c>
      <c r="C13929" s="223"/>
      <c r="D13929" s="224" t="str">
        <f t="shared" si="4178"/>
        <v/>
      </c>
      <c r="E13929" s="225"/>
      <c r="F13929" s="228">
        <f t="shared" si="4179"/>
        <v>0</v>
      </c>
      <c r="G13929" s="286">
        <f>ROUND(E13929*F13929,2)</f>
        <v>0</v>
      </c>
    </row>
    <row r="13930" spans="1:7" ht="24" customHeight="1" x14ac:dyDescent="0.2">
      <c r="A13930" s="224" t="str">
        <f t="shared" si="4176"/>
        <v/>
      </c>
      <c r="B13930" s="222">
        <f t="shared" si="4177"/>
        <v>0</v>
      </c>
      <c r="C13930" s="223"/>
      <c r="D13930" s="224" t="str">
        <f t="shared" si="4178"/>
        <v/>
      </c>
      <c r="E13930" s="225"/>
      <c r="F13930" s="228">
        <f t="shared" si="4179"/>
        <v>0</v>
      </c>
      <c r="G13930" s="286">
        <f t="shared" ref="G13930:G13935" si="4180">ROUND(E13930*F13930,2)</f>
        <v>0</v>
      </c>
    </row>
    <row r="13931" spans="1:7" ht="24" customHeight="1" x14ac:dyDescent="0.2">
      <c r="A13931" s="224" t="str">
        <f t="shared" si="4176"/>
        <v/>
      </c>
      <c r="B13931" s="222">
        <f t="shared" si="4177"/>
        <v>0</v>
      </c>
      <c r="C13931" s="223"/>
      <c r="D13931" s="224" t="str">
        <f t="shared" si="4178"/>
        <v/>
      </c>
      <c r="E13931" s="225"/>
      <c r="F13931" s="228">
        <f t="shared" si="4179"/>
        <v>0</v>
      </c>
      <c r="G13931" s="286">
        <f t="shared" si="4180"/>
        <v>0</v>
      </c>
    </row>
    <row r="13932" spans="1:7" ht="24" customHeight="1" x14ac:dyDescent="0.2">
      <c r="A13932" s="224" t="str">
        <f t="shared" si="4176"/>
        <v/>
      </c>
      <c r="B13932" s="222">
        <f t="shared" si="4177"/>
        <v>0</v>
      </c>
      <c r="C13932" s="223"/>
      <c r="D13932" s="224" t="str">
        <f t="shared" si="4178"/>
        <v/>
      </c>
      <c r="E13932" s="225"/>
      <c r="F13932" s="226">
        <f t="shared" si="4179"/>
        <v>0</v>
      </c>
      <c r="G13932" s="286">
        <f t="shared" si="4180"/>
        <v>0</v>
      </c>
    </row>
    <row r="13933" spans="1:7" ht="24" customHeight="1" x14ac:dyDescent="0.2">
      <c r="A13933" s="224" t="str">
        <f t="shared" si="4176"/>
        <v/>
      </c>
      <c r="B13933" s="222">
        <f t="shared" si="4177"/>
        <v>0</v>
      </c>
      <c r="C13933" s="223"/>
      <c r="D13933" s="224" t="str">
        <f t="shared" si="4178"/>
        <v/>
      </c>
      <c r="E13933" s="225"/>
      <c r="F13933" s="226">
        <f t="shared" si="4179"/>
        <v>0</v>
      </c>
      <c r="G13933" s="286">
        <f t="shared" si="4180"/>
        <v>0</v>
      </c>
    </row>
    <row r="13934" spans="1:7" ht="24" customHeight="1" x14ac:dyDescent="0.2">
      <c r="A13934" s="224" t="str">
        <f t="shared" si="4176"/>
        <v/>
      </c>
      <c r="B13934" s="222">
        <f t="shared" si="4177"/>
        <v>0</v>
      </c>
      <c r="C13934" s="223"/>
      <c r="D13934" s="224" t="str">
        <f t="shared" si="4178"/>
        <v/>
      </c>
      <c r="E13934" s="225"/>
      <c r="F13934" s="226">
        <f t="shared" si="4179"/>
        <v>0</v>
      </c>
      <c r="G13934" s="286">
        <f t="shared" si="4180"/>
        <v>0</v>
      </c>
    </row>
    <row r="13935" spans="1:7" ht="24" customHeight="1" x14ac:dyDescent="0.2">
      <c r="A13935" s="224" t="str">
        <f t="shared" si="4176"/>
        <v/>
      </c>
      <c r="B13935" s="222">
        <f t="shared" si="4177"/>
        <v>0</v>
      </c>
      <c r="C13935" s="223"/>
      <c r="D13935" s="224" t="str">
        <f t="shared" si="4178"/>
        <v/>
      </c>
      <c r="E13935" s="225"/>
      <c r="F13935" s="226">
        <f t="shared" si="4179"/>
        <v>0</v>
      </c>
      <c r="G13935" s="286">
        <f t="shared" si="4180"/>
        <v>0</v>
      </c>
    </row>
    <row r="13936" spans="1:7" ht="24" customHeight="1" x14ac:dyDescent="0.2">
      <c r="A13936" s="287"/>
      <c r="D13936" s="97"/>
      <c r="E13936" s="98"/>
      <c r="F13936" s="273" t="s">
        <v>32</v>
      </c>
      <c r="G13936" s="288">
        <f>SUBTOTAL(9,G13928:G13935)</f>
        <v>0</v>
      </c>
    </row>
    <row r="13937" spans="1:7" ht="24" customHeight="1" x14ac:dyDescent="0.2">
      <c r="A13937" s="287"/>
      <c r="C13937" s="107" t="s">
        <v>606</v>
      </c>
      <c r="D13937" s="97"/>
      <c r="E13937" s="98"/>
      <c r="G13937" s="289"/>
    </row>
    <row r="13938" spans="1:7" ht="24" customHeight="1" x14ac:dyDescent="0.2">
      <c r="A13938" s="224" t="str">
        <f t="shared" ref="A13938:A13946" si="4181">IFERROR(VLOOKUP(C13938,Tabla_Insumos,4,FALSE),"")</f>
        <v/>
      </c>
      <c r="B13938" s="222" t="str">
        <f t="shared" ref="B13938:B13946" si="4182">IFERROR(VLOOKUP(C13938,Tabla_Insumos,5,FALSE),"")</f>
        <v/>
      </c>
      <c r="C13938" s="223"/>
      <c r="D13938" s="224" t="str">
        <f t="shared" ref="D13938:D13946" si="4183">IFERROR(VLOOKUP(C13938,Tabla_Insumos,2,FALSE),"")</f>
        <v/>
      </c>
      <c r="E13938" s="225"/>
      <c r="F13938" s="226">
        <f t="shared" ref="F13938:F13946" si="4184">IFERROR(VLOOKUP(C13938,Tabla_Insumos,3,FALSE),0)</f>
        <v>0</v>
      </c>
      <c r="G13938" s="286">
        <f t="shared" ref="G13938:G13946" si="4185">ROUND(E13938*F13938,2)</f>
        <v>0</v>
      </c>
    </row>
    <row r="13939" spans="1:7" ht="24" customHeight="1" x14ac:dyDescent="0.2">
      <c r="A13939" s="224" t="str">
        <f t="shared" si="4181"/>
        <v/>
      </c>
      <c r="B13939" s="222" t="str">
        <f t="shared" si="4182"/>
        <v/>
      </c>
      <c r="C13939" s="223"/>
      <c r="D13939" s="224" t="str">
        <f t="shared" si="4183"/>
        <v/>
      </c>
      <c r="E13939" s="225"/>
      <c r="F13939" s="226">
        <f t="shared" si="4184"/>
        <v>0</v>
      </c>
      <c r="G13939" s="286">
        <f t="shared" si="4185"/>
        <v>0</v>
      </c>
    </row>
    <row r="13940" spans="1:7" ht="24" customHeight="1" x14ac:dyDescent="0.2">
      <c r="A13940" s="224" t="str">
        <f t="shared" si="4181"/>
        <v/>
      </c>
      <c r="B13940" s="222" t="str">
        <f t="shared" si="4182"/>
        <v/>
      </c>
      <c r="C13940" s="223"/>
      <c r="D13940" s="224" t="str">
        <f t="shared" si="4183"/>
        <v/>
      </c>
      <c r="E13940" s="225"/>
      <c r="F13940" s="226">
        <f t="shared" si="4184"/>
        <v>0</v>
      </c>
      <c r="G13940" s="286">
        <f t="shared" si="4185"/>
        <v>0</v>
      </c>
    </row>
    <row r="13941" spans="1:7" ht="24" customHeight="1" x14ac:dyDescent="0.2">
      <c r="A13941" s="224" t="str">
        <f t="shared" si="4181"/>
        <v/>
      </c>
      <c r="B13941" s="222" t="str">
        <f t="shared" si="4182"/>
        <v/>
      </c>
      <c r="C13941" s="223"/>
      <c r="D13941" s="224" t="str">
        <f t="shared" si="4183"/>
        <v/>
      </c>
      <c r="E13941" s="225"/>
      <c r="F13941" s="226">
        <f t="shared" si="4184"/>
        <v>0</v>
      </c>
      <c r="G13941" s="286">
        <f t="shared" si="4185"/>
        <v>0</v>
      </c>
    </row>
    <row r="13942" spans="1:7" ht="24" customHeight="1" x14ac:dyDescent="0.2">
      <c r="A13942" s="224" t="str">
        <f t="shared" si="4181"/>
        <v/>
      </c>
      <c r="B13942" s="222" t="str">
        <f t="shared" si="4182"/>
        <v/>
      </c>
      <c r="C13942" s="223"/>
      <c r="D13942" s="224" t="str">
        <f t="shared" si="4183"/>
        <v/>
      </c>
      <c r="E13942" s="225"/>
      <c r="F13942" s="226">
        <f t="shared" si="4184"/>
        <v>0</v>
      </c>
      <c r="G13942" s="286">
        <f t="shared" si="4185"/>
        <v>0</v>
      </c>
    </row>
    <row r="13943" spans="1:7" ht="24" customHeight="1" x14ac:dyDescent="0.2">
      <c r="A13943" s="224" t="str">
        <f t="shared" si="4181"/>
        <v/>
      </c>
      <c r="B13943" s="222" t="str">
        <f t="shared" si="4182"/>
        <v/>
      </c>
      <c r="C13943" s="223"/>
      <c r="D13943" s="224" t="str">
        <f t="shared" si="4183"/>
        <v/>
      </c>
      <c r="E13943" s="225"/>
      <c r="F13943" s="226">
        <f t="shared" si="4184"/>
        <v>0</v>
      </c>
      <c r="G13943" s="286">
        <f t="shared" si="4185"/>
        <v>0</v>
      </c>
    </row>
    <row r="13944" spans="1:7" ht="24" customHeight="1" x14ac:dyDescent="0.2">
      <c r="A13944" s="224" t="str">
        <f t="shared" si="4181"/>
        <v/>
      </c>
      <c r="B13944" s="222" t="str">
        <f t="shared" si="4182"/>
        <v/>
      </c>
      <c r="C13944" s="223"/>
      <c r="D13944" s="224" t="str">
        <f t="shared" si="4183"/>
        <v/>
      </c>
      <c r="E13944" s="225"/>
      <c r="F13944" s="226">
        <f t="shared" si="4184"/>
        <v>0</v>
      </c>
      <c r="G13944" s="286">
        <f t="shared" si="4185"/>
        <v>0</v>
      </c>
    </row>
    <row r="13945" spans="1:7" ht="24" customHeight="1" x14ac:dyDescent="0.2">
      <c r="A13945" s="224" t="str">
        <f t="shared" si="4181"/>
        <v/>
      </c>
      <c r="B13945" s="222" t="str">
        <f t="shared" si="4182"/>
        <v/>
      </c>
      <c r="C13945" s="223"/>
      <c r="D13945" s="224" t="str">
        <f t="shared" si="4183"/>
        <v/>
      </c>
      <c r="E13945" s="225"/>
      <c r="F13945" s="226">
        <f t="shared" si="4184"/>
        <v>0</v>
      </c>
      <c r="G13945" s="286">
        <f t="shared" si="4185"/>
        <v>0</v>
      </c>
    </row>
    <row r="13946" spans="1:7" ht="24" customHeight="1" x14ac:dyDescent="0.2">
      <c r="A13946" s="224" t="str">
        <f t="shared" si="4181"/>
        <v/>
      </c>
      <c r="B13946" s="222" t="str">
        <f t="shared" si="4182"/>
        <v/>
      </c>
      <c r="C13946" s="223"/>
      <c r="D13946" s="224" t="str">
        <f t="shared" si="4183"/>
        <v/>
      </c>
      <c r="E13946" s="225"/>
      <c r="F13946" s="226">
        <f t="shared" si="4184"/>
        <v>0</v>
      </c>
      <c r="G13946" s="286">
        <f t="shared" si="4185"/>
        <v>0</v>
      </c>
    </row>
    <row r="13947" spans="1:7" ht="24" customHeight="1" x14ac:dyDescent="0.2">
      <c r="A13947" s="290"/>
      <c r="B13947" s="97"/>
      <c r="D13947" s="97"/>
      <c r="E13947" s="98"/>
      <c r="F13947" s="273" t="s">
        <v>33</v>
      </c>
      <c r="G13947" s="288">
        <f>SUBTOTAL(9,G13938:G13946)</f>
        <v>0</v>
      </c>
    </row>
    <row r="13948" spans="1:7" ht="24" customHeight="1" x14ac:dyDescent="0.2">
      <c r="A13948" s="291"/>
      <c r="B13948" s="97"/>
      <c r="D13948" s="97"/>
      <c r="E13948" s="98"/>
      <c r="G13948" s="289"/>
    </row>
    <row r="13949" spans="1:7" ht="24" customHeight="1" x14ac:dyDescent="0.2">
      <c r="A13949" s="292" t="str">
        <f>B13907</f>
        <v/>
      </c>
      <c r="B13949" s="293" t="str">
        <f>C13907</f>
        <v/>
      </c>
      <c r="C13949" s="104"/>
      <c r="D13949" s="104" t="s">
        <v>34</v>
      </c>
      <c r="E13949" s="105"/>
      <c r="F13949" s="295" t="s">
        <v>35</v>
      </c>
      <c r="G13949" s="294">
        <f>SUBTOTAL(9,G13912:G13948)</f>
        <v>0</v>
      </c>
    </row>
    <row r="13951" spans="1:7" ht="24" customHeight="1" x14ac:dyDescent="0.2">
      <c r="A13951" s="274" t="s">
        <v>37</v>
      </c>
      <c r="B13951" s="275"/>
      <c r="C13951" s="275"/>
      <c r="D13951" s="275"/>
      <c r="E13951" s="275"/>
      <c r="F13951" s="275"/>
      <c r="G13951" s="276"/>
    </row>
    <row r="13952" spans="1:7" ht="24" customHeight="1" x14ac:dyDescent="0.2">
      <c r="A13952" s="277" t="s">
        <v>602</v>
      </c>
      <c r="B13952" s="93" t="str">
        <f>Comitente</f>
        <v>DIRECCION PROVINCIAL DE ESPACIOS VERDES</v>
      </c>
      <c r="C13952" s="89"/>
      <c r="D13952" s="94"/>
      <c r="E13952" s="94"/>
      <c r="F13952" s="95"/>
      <c r="G13952" s="278"/>
    </row>
    <row r="13953" spans="1:7" ht="24" customHeight="1" x14ac:dyDescent="0.2">
      <c r="A13953" s="277" t="s">
        <v>603</v>
      </c>
      <c r="B13953" s="93">
        <f>Contratista</f>
        <v>0</v>
      </c>
      <c r="C13953" s="90"/>
      <c r="D13953" s="90"/>
      <c r="E13953" s="90"/>
      <c r="F13953" s="96"/>
      <c r="G13953" s="279"/>
    </row>
    <row r="13954" spans="1:7" ht="24" customHeight="1" x14ac:dyDescent="0.2">
      <c r="A13954" s="277" t="s">
        <v>24</v>
      </c>
      <c r="B13954" s="93" t="str">
        <f>Obra</f>
        <v>EXTRACCION DE MANGRULLO EXISTENTE, PROVISION DE NUEVO MANGRULLO Y REFUNCIONALIZACION DE JUEGOS DE NIÑOS EN PARQUE DE MAYO</v>
      </c>
      <c r="C13954" s="90"/>
      <c r="D13954" s="90"/>
      <c r="E13954" s="90"/>
      <c r="F13954" s="96" t="s">
        <v>38</v>
      </c>
      <c r="G13954" s="280">
        <f>Fecha_Base</f>
        <v>44865</v>
      </c>
    </row>
    <row r="13955" spans="1:7" ht="24" customHeight="1" x14ac:dyDescent="0.2">
      <c r="A13955" s="281" t="s">
        <v>601</v>
      </c>
      <c r="B13955" s="91" t="str">
        <f>Ubicación</f>
        <v>CAPITAL</v>
      </c>
      <c r="C13955" s="91"/>
      <c r="D13955" s="97"/>
      <c r="E13955" s="98"/>
      <c r="G13955" s="282"/>
    </row>
    <row r="13956" spans="1:7" ht="24" customHeight="1" x14ac:dyDescent="0.2">
      <c r="A13956" s="281" t="s">
        <v>39</v>
      </c>
      <c r="B13956" s="100" t="str">
        <f>IFERROR(VALUE(LEFT(B13957,FIND(".",B13957)-1)),"")</f>
        <v/>
      </c>
      <c r="C13956" s="92" t="str">
        <f>IFERROR(VLOOKUP(B13956,Tabla_CyP,2,FALSE),"")</f>
        <v/>
      </c>
      <c r="E13956" s="98"/>
      <c r="G13956" s="282"/>
    </row>
    <row r="13957" spans="1:7" ht="24" customHeight="1" x14ac:dyDescent="0.2">
      <c r="A13957" s="281" t="s">
        <v>25</v>
      </c>
      <c r="B13957" s="101" t="str">
        <f>IFERROR(VLOOKUP(COUNTIF($A$1:A13957,"ANALISIS DE PRECIOS"),Tabla_NumeroItem,2,FALSE),"")</f>
        <v/>
      </c>
      <c r="C13957" s="92" t="str">
        <f>IFERROR(VLOOKUP(B13957,Tabla_CyP,2,FALSE),"")</f>
        <v/>
      </c>
      <c r="D13957" s="97"/>
      <c r="E13957" s="98"/>
      <c r="F13957" s="96" t="s">
        <v>26</v>
      </c>
      <c r="G13957" s="283" t="str">
        <f>IFERROR(VLOOKUP(B13957,Tabla_CyP,4,FALSE),"")</f>
        <v/>
      </c>
    </row>
    <row r="13958" spans="1:7" ht="24" customHeight="1" x14ac:dyDescent="0.2">
      <c r="A13958" s="281"/>
      <c r="B13958" s="91"/>
      <c r="D13958" s="97"/>
      <c r="E13958" s="98"/>
      <c r="G13958" s="282"/>
    </row>
    <row r="13959" spans="1:7" ht="24" customHeight="1" x14ac:dyDescent="0.2">
      <c r="A13959" s="334" t="s">
        <v>507</v>
      </c>
      <c r="B13959" s="335"/>
      <c r="C13959" s="336" t="s">
        <v>0</v>
      </c>
      <c r="D13959" s="336" t="s">
        <v>27</v>
      </c>
      <c r="E13959" s="338" t="s">
        <v>28</v>
      </c>
      <c r="F13959" s="340" t="s">
        <v>29</v>
      </c>
      <c r="G13959" s="340" t="s">
        <v>30</v>
      </c>
    </row>
    <row r="13960" spans="1:7" ht="24" customHeight="1" x14ac:dyDescent="0.2">
      <c r="A13960" s="102" t="s">
        <v>508</v>
      </c>
      <c r="B13960" s="102" t="s">
        <v>509</v>
      </c>
      <c r="C13960" s="337"/>
      <c r="D13960" s="337"/>
      <c r="E13960" s="339"/>
      <c r="F13960" s="341"/>
      <c r="G13960" s="341"/>
    </row>
    <row r="13961" spans="1:7" ht="24" customHeight="1" x14ac:dyDescent="0.2">
      <c r="A13961" s="284"/>
      <c r="B13961" s="103"/>
      <c r="C13961" s="143" t="s">
        <v>604</v>
      </c>
      <c r="D13961" s="104"/>
      <c r="E13961" s="105"/>
      <c r="F13961" s="106"/>
      <c r="G13961" s="285"/>
    </row>
    <row r="13962" spans="1:7" ht="24" customHeight="1" x14ac:dyDescent="0.2">
      <c r="A13962" s="224" t="str">
        <f t="shared" ref="A13962:A13975" si="4186">IFERROR(VLOOKUP(C13962,Tabla_Insumos,4,FALSE),"")</f>
        <v/>
      </c>
      <c r="B13962" s="222" t="str">
        <f>IFERROR(VLOOKUP(C13962,Tabla_Insumos,5,FALSE),"")</f>
        <v/>
      </c>
      <c r="C13962" s="223"/>
      <c r="D13962" s="224" t="str">
        <f t="shared" ref="D13962:D13975" si="4187">IFERROR(VLOOKUP(C13962,Tabla_Insumos,2,FALSE),"")</f>
        <v/>
      </c>
      <c r="E13962" s="225"/>
      <c r="F13962" s="226">
        <f t="shared" ref="F13962:F13975" si="4188">IFERROR(VLOOKUP(C13962,Tabla_Insumos,3,FALSE),0)</f>
        <v>0</v>
      </c>
      <c r="G13962" s="286">
        <f>ROUND(E13962*F13962,2)</f>
        <v>0</v>
      </c>
    </row>
    <row r="13963" spans="1:7" ht="24" customHeight="1" x14ac:dyDescent="0.2">
      <c r="A13963" s="224" t="str">
        <f t="shared" si="4186"/>
        <v/>
      </c>
      <c r="B13963" s="222" t="str">
        <f t="shared" ref="B13963:B13975" si="4189">IFERROR(VLOOKUP(C13963,Tabla_Insumos,5,FALSE),"")</f>
        <v/>
      </c>
      <c r="C13963" s="223"/>
      <c r="D13963" s="224" t="str">
        <f t="shared" si="4187"/>
        <v/>
      </c>
      <c r="E13963" s="225"/>
      <c r="F13963" s="226">
        <f t="shared" si="4188"/>
        <v>0</v>
      </c>
      <c r="G13963" s="286">
        <f t="shared" ref="G13963:G13975" si="4190">ROUND(E13963*F13963,2)</f>
        <v>0</v>
      </c>
    </row>
    <row r="13964" spans="1:7" ht="24" customHeight="1" x14ac:dyDescent="0.2">
      <c r="A13964" s="224" t="str">
        <f t="shared" si="4186"/>
        <v/>
      </c>
      <c r="B13964" s="222" t="str">
        <f t="shared" si="4189"/>
        <v/>
      </c>
      <c r="C13964" s="223"/>
      <c r="D13964" s="224" t="str">
        <f t="shared" si="4187"/>
        <v/>
      </c>
      <c r="E13964" s="225"/>
      <c r="F13964" s="226">
        <f t="shared" si="4188"/>
        <v>0</v>
      </c>
      <c r="G13964" s="286">
        <f t="shared" si="4190"/>
        <v>0</v>
      </c>
    </row>
    <row r="13965" spans="1:7" ht="24" customHeight="1" x14ac:dyDescent="0.2">
      <c r="A13965" s="224" t="str">
        <f t="shared" si="4186"/>
        <v/>
      </c>
      <c r="B13965" s="222" t="str">
        <f t="shared" si="4189"/>
        <v/>
      </c>
      <c r="C13965" s="223"/>
      <c r="D13965" s="224" t="str">
        <f t="shared" si="4187"/>
        <v/>
      </c>
      <c r="E13965" s="225"/>
      <c r="F13965" s="226">
        <f t="shared" si="4188"/>
        <v>0</v>
      </c>
      <c r="G13965" s="286">
        <f t="shared" si="4190"/>
        <v>0</v>
      </c>
    </row>
    <row r="13966" spans="1:7" ht="24" customHeight="1" x14ac:dyDescent="0.2">
      <c r="A13966" s="224" t="str">
        <f t="shared" si="4186"/>
        <v/>
      </c>
      <c r="B13966" s="222" t="str">
        <f t="shared" si="4189"/>
        <v/>
      </c>
      <c r="C13966" s="223"/>
      <c r="D13966" s="224" t="str">
        <f t="shared" si="4187"/>
        <v/>
      </c>
      <c r="E13966" s="225"/>
      <c r="F13966" s="226">
        <f t="shared" si="4188"/>
        <v>0</v>
      </c>
      <c r="G13966" s="286">
        <f t="shared" si="4190"/>
        <v>0</v>
      </c>
    </row>
    <row r="13967" spans="1:7" ht="24" customHeight="1" x14ac:dyDescent="0.2">
      <c r="A13967" s="224" t="str">
        <f t="shared" si="4186"/>
        <v/>
      </c>
      <c r="B13967" s="222" t="str">
        <f t="shared" si="4189"/>
        <v/>
      </c>
      <c r="C13967" s="223"/>
      <c r="D13967" s="224" t="str">
        <f t="shared" si="4187"/>
        <v/>
      </c>
      <c r="E13967" s="225"/>
      <c r="F13967" s="226">
        <f t="shared" si="4188"/>
        <v>0</v>
      </c>
      <c r="G13967" s="286">
        <f t="shared" si="4190"/>
        <v>0</v>
      </c>
    </row>
    <row r="13968" spans="1:7" ht="24" customHeight="1" x14ac:dyDescent="0.2">
      <c r="A13968" s="224" t="str">
        <f t="shared" si="4186"/>
        <v/>
      </c>
      <c r="B13968" s="222" t="str">
        <f t="shared" si="4189"/>
        <v/>
      </c>
      <c r="C13968" s="223"/>
      <c r="D13968" s="224" t="str">
        <f t="shared" si="4187"/>
        <v/>
      </c>
      <c r="E13968" s="225"/>
      <c r="F13968" s="226">
        <f t="shared" si="4188"/>
        <v>0</v>
      </c>
      <c r="G13968" s="286">
        <f t="shared" si="4190"/>
        <v>0</v>
      </c>
    </row>
    <row r="13969" spans="1:7" ht="24" customHeight="1" x14ac:dyDescent="0.2">
      <c r="A13969" s="224" t="str">
        <f t="shared" si="4186"/>
        <v/>
      </c>
      <c r="B13969" s="222" t="str">
        <f t="shared" si="4189"/>
        <v/>
      </c>
      <c r="C13969" s="223"/>
      <c r="D13969" s="224" t="str">
        <f t="shared" si="4187"/>
        <v/>
      </c>
      <c r="E13969" s="225"/>
      <c r="F13969" s="226">
        <f t="shared" si="4188"/>
        <v>0</v>
      </c>
      <c r="G13969" s="286">
        <f t="shared" si="4190"/>
        <v>0</v>
      </c>
    </row>
    <row r="13970" spans="1:7" ht="24" customHeight="1" x14ac:dyDescent="0.2">
      <c r="A13970" s="224" t="str">
        <f t="shared" si="4186"/>
        <v/>
      </c>
      <c r="B13970" s="222" t="str">
        <f t="shared" si="4189"/>
        <v/>
      </c>
      <c r="C13970" s="223"/>
      <c r="D13970" s="224" t="str">
        <f t="shared" si="4187"/>
        <v/>
      </c>
      <c r="E13970" s="225"/>
      <c r="F13970" s="226">
        <f t="shared" si="4188"/>
        <v>0</v>
      </c>
      <c r="G13970" s="286">
        <f t="shared" si="4190"/>
        <v>0</v>
      </c>
    </row>
    <row r="13971" spans="1:7" ht="24" customHeight="1" x14ac:dyDescent="0.2">
      <c r="A13971" s="224" t="str">
        <f t="shared" si="4186"/>
        <v/>
      </c>
      <c r="B13971" s="222" t="str">
        <f t="shared" si="4189"/>
        <v/>
      </c>
      <c r="C13971" s="223"/>
      <c r="D13971" s="224" t="str">
        <f t="shared" si="4187"/>
        <v/>
      </c>
      <c r="E13971" s="225"/>
      <c r="F13971" s="226">
        <f t="shared" si="4188"/>
        <v>0</v>
      </c>
      <c r="G13971" s="286">
        <f t="shared" si="4190"/>
        <v>0</v>
      </c>
    </row>
    <row r="13972" spans="1:7" ht="24" customHeight="1" x14ac:dyDescent="0.2">
      <c r="A13972" s="224" t="str">
        <f t="shared" si="4186"/>
        <v/>
      </c>
      <c r="B13972" s="222" t="str">
        <f t="shared" si="4189"/>
        <v/>
      </c>
      <c r="C13972" s="223"/>
      <c r="D13972" s="224" t="str">
        <f t="shared" si="4187"/>
        <v/>
      </c>
      <c r="E13972" s="225"/>
      <c r="F13972" s="226">
        <f t="shared" si="4188"/>
        <v>0</v>
      </c>
      <c r="G13972" s="286">
        <f t="shared" si="4190"/>
        <v>0</v>
      </c>
    </row>
    <row r="13973" spans="1:7" ht="24" customHeight="1" x14ac:dyDescent="0.2">
      <c r="A13973" s="224" t="str">
        <f t="shared" si="4186"/>
        <v/>
      </c>
      <c r="B13973" s="222" t="str">
        <f t="shared" si="4189"/>
        <v/>
      </c>
      <c r="C13973" s="223"/>
      <c r="D13973" s="224" t="str">
        <f t="shared" si="4187"/>
        <v/>
      </c>
      <c r="E13973" s="225"/>
      <c r="F13973" s="226">
        <f t="shared" si="4188"/>
        <v>0</v>
      </c>
      <c r="G13973" s="286">
        <f t="shared" si="4190"/>
        <v>0</v>
      </c>
    </row>
    <row r="13974" spans="1:7" ht="24" customHeight="1" x14ac:dyDescent="0.2">
      <c r="A13974" s="224" t="str">
        <f t="shared" si="4186"/>
        <v/>
      </c>
      <c r="B13974" s="222" t="str">
        <f t="shared" si="4189"/>
        <v/>
      </c>
      <c r="C13974" s="223"/>
      <c r="D13974" s="224" t="str">
        <f t="shared" si="4187"/>
        <v/>
      </c>
      <c r="E13974" s="225"/>
      <c r="F13974" s="226">
        <f t="shared" si="4188"/>
        <v>0</v>
      </c>
      <c r="G13974" s="286">
        <f t="shared" si="4190"/>
        <v>0</v>
      </c>
    </row>
    <row r="13975" spans="1:7" ht="24" customHeight="1" x14ac:dyDescent="0.2">
      <c r="A13975" s="224" t="str">
        <f t="shared" si="4186"/>
        <v/>
      </c>
      <c r="B13975" s="222" t="str">
        <f t="shared" si="4189"/>
        <v/>
      </c>
      <c r="C13975" s="223"/>
      <c r="D13975" s="224" t="str">
        <f t="shared" si="4187"/>
        <v/>
      </c>
      <c r="E13975" s="225"/>
      <c r="F13975" s="227">
        <f t="shared" si="4188"/>
        <v>0</v>
      </c>
      <c r="G13975" s="286">
        <f t="shared" si="4190"/>
        <v>0</v>
      </c>
    </row>
    <row r="13976" spans="1:7" ht="24" customHeight="1" x14ac:dyDescent="0.2">
      <c r="A13976" s="287"/>
      <c r="D13976" s="97"/>
      <c r="E13976" s="98"/>
      <c r="F13976" s="273" t="s">
        <v>31</v>
      </c>
      <c r="G13976" s="288">
        <f>SUBTOTAL(9,G13962:G13975)</f>
        <v>0</v>
      </c>
    </row>
    <row r="13977" spans="1:7" ht="24" customHeight="1" x14ac:dyDescent="0.2">
      <c r="A13977" s="287"/>
      <c r="C13977" s="107" t="s">
        <v>605</v>
      </c>
      <c r="D13977" s="97"/>
      <c r="E13977" s="98"/>
      <c r="G13977" s="289"/>
    </row>
    <row r="13978" spans="1:7" ht="24" customHeight="1" x14ac:dyDescent="0.2">
      <c r="A13978" s="224" t="str">
        <f t="shared" ref="A13978:A13985" si="4191">IFERROR(VLOOKUP(C13978,Tabla_Insumos,4,FALSE),"")</f>
        <v/>
      </c>
      <c r="B13978" s="222">
        <f t="shared" ref="B13978:B13985" si="4192">IFERROR(VLOOKUP(A13978,Tabla_Indices,5,FALSE),"")</f>
        <v>0</v>
      </c>
      <c r="C13978" s="223"/>
      <c r="D13978" s="224" t="str">
        <f t="shared" ref="D13978:D13985" si="4193">IFERROR(VLOOKUP(C13978,Tabla_Insumos,2,FALSE),"")</f>
        <v/>
      </c>
      <c r="E13978" s="225"/>
      <c r="F13978" s="228">
        <f t="shared" ref="F13978:F13985" si="4194">IFERROR(VLOOKUP(C13978,Tabla_Insumos,3,FALSE),0)</f>
        <v>0</v>
      </c>
      <c r="G13978" s="286">
        <f>ROUND(E13978*F13978,2)</f>
        <v>0</v>
      </c>
    </row>
    <row r="13979" spans="1:7" ht="24" customHeight="1" x14ac:dyDescent="0.2">
      <c r="A13979" s="224" t="str">
        <f t="shared" si="4191"/>
        <v/>
      </c>
      <c r="B13979" s="222">
        <f t="shared" si="4192"/>
        <v>0</v>
      </c>
      <c r="C13979" s="223"/>
      <c r="D13979" s="224" t="str">
        <f t="shared" si="4193"/>
        <v/>
      </c>
      <c r="E13979" s="225"/>
      <c r="F13979" s="228">
        <f t="shared" si="4194"/>
        <v>0</v>
      </c>
      <c r="G13979" s="286">
        <f>ROUND(E13979*F13979,2)</f>
        <v>0</v>
      </c>
    </row>
    <row r="13980" spans="1:7" ht="24" customHeight="1" x14ac:dyDescent="0.2">
      <c r="A13980" s="224" t="str">
        <f t="shared" si="4191"/>
        <v/>
      </c>
      <c r="B13980" s="222">
        <f t="shared" si="4192"/>
        <v>0</v>
      </c>
      <c r="C13980" s="223"/>
      <c r="D13980" s="224" t="str">
        <f t="shared" si="4193"/>
        <v/>
      </c>
      <c r="E13980" s="225"/>
      <c r="F13980" s="228">
        <f t="shared" si="4194"/>
        <v>0</v>
      </c>
      <c r="G13980" s="286">
        <f t="shared" ref="G13980:G13985" si="4195">ROUND(E13980*F13980,2)</f>
        <v>0</v>
      </c>
    </row>
    <row r="13981" spans="1:7" ht="24" customHeight="1" x14ac:dyDescent="0.2">
      <c r="A13981" s="224" t="str">
        <f t="shared" si="4191"/>
        <v/>
      </c>
      <c r="B13981" s="222">
        <f t="shared" si="4192"/>
        <v>0</v>
      </c>
      <c r="C13981" s="223"/>
      <c r="D13981" s="224" t="str">
        <f t="shared" si="4193"/>
        <v/>
      </c>
      <c r="E13981" s="225"/>
      <c r="F13981" s="228">
        <f t="shared" si="4194"/>
        <v>0</v>
      </c>
      <c r="G13981" s="286">
        <f t="shared" si="4195"/>
        <v>0</v>
      </c>
    </row>
    <row r="13982" spans="1:7" ht="24" customHeight="1" x14ac:dyDescent="0.2">
      <c r="A13982" s="224" t="str">
        <f t="shared" si="4191"/>
        <v/>
      </c>
      <c r="B13982" s="222">
        <f t="shared" si="4192"/>
        <v>0</v>
      </c>
      <c r="C13982" s="223"/>
      <c r="D13982" s="224" t="str">
        <f t="shared" si="4193"/>
        <v/>
      </c>
      <c r="E13982" s="225"/>
      <c r="F13982" s="226">
        <f t="shared" si="4194"/>
        <v>0</v>
      </c>
      <c r="G13982" s="286">
        <f t="shared" si="4195"/>
        <v>0</v>
      </c>
    </row>
    <row r="13983" spans="1:7" ht="24" customHeight="1" x14ac:dyDescent="0.2">
      <c r="A13983" s="224" t="str">
        <f t="shared" si="4191"/>
        <v/>
      </c>
      <c r="B13983" s="222">
        <f t="shared" si="4192"/>
        <v>0</v>
      </c>
      <c r="C13983" s="223"/>
      <c r="D13983" s="224" t="str">
        <f t="shared" si="4193"/>
        <v/>
      </c>
      <c r="E13983" s="225"/>
      <c r="F13983" s="226">
        <f t="shared" si="4194"/>
        <v>0</v>
      </c>
      <c r="G13983" s="286">
        <f t="shared" si="4195"/>
        <v>0</v>
      </c>
    </row>
    <row r="13984" spans="1:7" ht="24" customHeight="1" x14ac:dyDescent="0.2">
      <c r="A13984" s="224" t="str">
        <f t="shared" si="4191"/>
        <v/>
      </c>
      <c r="B13984" s="222">
        <f t="shared" si="4192"/>
        <v>0</v>
      </c>
      <c r="C13984" s="223"/>
      <c r="D13984" s="224" t="str">
        <f t="shared" si="4193"/>
        <v/>
      </c>
      <c r="E13984" s="225"/>
      <c r="F13984" s="226">
        <f t="shared" si="4194"/>
        <v>0</v>
      </c>
      <c r="G13984" s="286">
        <f t="shared" si="4195"/>
        <v>0</v>
      </c>
    </row>
    <row r="13985" spans="1:7" ht="24" customHeight="1" x14ac:dyDescent="0.2">
      <c r="A13985" s="224" t="str">
        <f t="shared" si="4191"/>
        <v/>
      </c>
      <c r="B13985" s="222">
        <f t="shared" si="4192"/>
        <v>0</v>
      </c>
      <c r="C13985" s="223"/>
      <c r="D13985" s="224" t="str">
        <f t="shared" si="4193"/>
        <v/>
      </c>
      <c r="E13985" s="225"/>
      <c r="F13985" s="226">
        <f t="shared" si="4194"/>
        <v>0</v>
      </c>
      <c r="G13985" s="286">
        <f t="shared" si="4195"/>
        <v>0</v>
      </c>
    </row>
    <row r="13986" spans="1:7" ht="24" customHeight="1" x14ac:dyDescent="0.2">
      <c r="A13986" s="287"/>
      <c r="D13986" s="97"/>
      <c r="E13986" s="98"/>
      <c r="F13986" s="273" t="s">
        <v>32</v>
      </c>
      <c r="G13986" s="288">
        <f>SUBTOTAL(9,G13978:G13985)</f>
        <v>0</v>
      </c>
    </row>
    <row r="13987" spans="1:7" ht="24" customHeight="1" x14ac:dyDescent="0.2">
      <c r="A13987" s="287"/>
      <c r="C13987" s="107" t="s">
        <v>606</v>
      </c>
      <c r="D13987" s="97"/>
      <c r="E13987" s="98"/>
      <c r="G13987" s="289"/>
    </row>
    <row r="13988" spans="1:7" ht="24" customHeight="1" x14ac:dyDescent="0.2">
      <c r="A13988" s="224" t="str">
        <f t="shared" ref="A13988:A13996" si="4196">IFERROR(VLOOKUP(C13988,Tabla_Insumos,4,FALSE),"")</f>
        <v/>
      </c>
      <c r="B13988" s="222" t="str">
        <f t="shared" ref="B13988:B13996" si="4197">IFERROR(VLOOKUP(C13988,Tabla_Insumos,5,FALSE),"")</f>
        <v/>
      </c>
      <c r="C13988" s="223"/>
      <c r="D13988" s="224" t="str">
        <f t="shared" ref="D13988:D13996" si="4198">IFERROR(VLOOKUP(C13988,Tabla_Insumos,2,FALSE),"")</f>
        <v/>
      </c>
      <c r="E13988" s="225"/>
      <c r="F13988" s="226">
        <f t="shared" ref="F13988:F13996" si="4199">IFERROR(VLOOKUP(C13988,Tabla_Insumos,3,FALSE),0)</f>
        <v>0</v>
      </c>
      <c r="G13988" s="286">
        <f t="shared" ref="G13988:G13996" si="4200">ROUND(E13988*F13988,2)</f>
        <v>0</v>
      </c>
    </row>
    <row r="13989" spans="1:7" ht="24" customHeight="1" x14ac:dyDescent="0.2">
      <c r="A13989" s="224" t="str">
        <f t="shared" si="4196"/>
        <v/>
      </c>
      <c r="B13989" s="222" t="str">
        <f t="shared" si="4197"/>
        <v/>
      </c>
      <c r="C13989" s="223"/>
      <c r="D13989" s="224" t="str">
        <f t="shared" si="4198"/>
        <v/>
      </c>
      <c r="E13989" s="225"/>
      <c r="F13989" s="226">
        <f t="shared" si="4199"/>
        <v>0</v>
      </c>
      <c r="G13989" s="286">
        <f t="shared" si="4200"/>
        <v>0</v>
      </c>
    </row>
    <row r="13990" spans="1:7" ht="24" customHeight="1" x14ac:dyDescent="0.2">
      <c r="A13990" s="224" t="str">
        <f t="shared" si="4196"/>
        <v/>
      </c>
      <c r="B13990" s="222" t="str">
        <f t="shared" si="4197"/>
        <v/>
      </c>
      <c r="C13990" s="223"/>
      <c r="D13990" s="224" t="str">
        <f t="shared" si="4198"/>
        <v/>
      </c>
      <c r="E13990" s="225"/>
      <c r="F13990" s="226">
        <f t="shared" si="4199"/>
        <v>0</v>
      </c>
      <c r="G13990" s="286">
        <f t="shared" si="4200"/>
        <v>0</v>
      </c>
    </row>
    <row r="13991" spans="1:7" ht="24" customHeight="1" x14ac:dyDescent="0.2">
      <c r="A13991" s="224" t="str">
        <f t="shared" si="4196"/>
        <v/>
      </c>
      <c r="B13991" s="222" t="str">
        <f t="shared" si="4197"/>
        <v/>
      </c>
      <c r="C13991" s="223"/>
      <c r="D13991" s="224" t="str">
        <f t="shared" si="4198"/>
        <v/>
      </c>
      <c r="E13991" s="225"/>
      <c r="F13991" s="226">
        <f t="shared" si="4199"/>
        <v>0</v>
      </c>
      <c r="G13991" s="286">
        <f t="shared" si="4200"/>
        <v>0</v>
      </c>
    </row>
    <row r="13992" spans="1:7" ht="24" customHeight="1" x14ac:dyDescent="0.2">
      <c r="A13992" s="224" t="str">
        <f t="shared" si="4196"/>
        <v/>
      </c>
      <c r="B13992" s="222" t="str">
        <f t="shared" si="4197"/>
        <v/>
      </c>
      <c r="C13992" s="223"/>
      <c r="D13992" s="224" t="str">
        <f t="shared" si="4198"/>
        <v/>
      </c>
      <c r="E13992" s="225"/>
      <c r="F13992" s="226">
        <f t="shared" si="4199"/>
        <v>0</v>
      </c>
      <c r="G13992" s="286">
        <f t="shared" si="4200"/>
        <v>0</v>
      </c>
    </row>
    <row r="13993" spans="1:7" ht="24" customHeight="1" x14ac:dyDescent="0.2">
      <c r="A13993" s="224" t="str">
        <f t="shared" si="4196"/>
        <v/>
      </c>
      <c r="B13993" s="222" t="str">
        <f t="shared" si="4197"/>
        <v/>
      </c>
      <c r="C13993" s="223"/>
      <c r="D13993" s="224" t="str">
        <f t="shared" si="4198"/>
        <v/>
      </c>
      <c r="E13993" s="225"/>
      <c r="F13993" s="226">
        <f t="shared" si="4199"/>
        <v>0</v>
      </c>
      <c r="G13993" s="286">
        <f t="shared" si="4200"/>
        <v>0</v>
      </c>
    </row>
    <row r="13994" spans="1:7" ht="24" customHeight="1" x14ac:dyDescent="0.2">
      <c r="A13994" s="224" t="str">
        <f t="shared" si="4196"/>
        <v/>
      </c>
      <c r="B13994" s="222" t="str">
        <f t="shared" si="4197"/>
        <v/>
      </c>
      <c r="C13994" s="223"/>
      <c r="D13994" s="224" t="str">
        <f t="shared" si="4198"/>
        <v/>
      </c>
      <c r="E13994" s="225"/>
      <c r="F13994" s="226">
        <f t="shared" si="4199"/>
        <v>0</v>
      </c>
      <c r="G13994" s="286">
        <f t="shared" si="4200"/>
        <v>0</v>
      </c>
    </row>
    <row r="13995" spans="1:7" ht="24" customHeight="1" x14ac:dyDescent="0.2">
      <c r="A13995" s="224" t="str">
        <f t="shared" si="4196"/>
        <v/>
      </c>
      <c r="B13995" s="222" t="str">
        <f t="shared" si="4197"/>
        <v/>
      </c>
      <c r="C13995" s="223"/>
      <c r="D13995" s="224" t="str">
        <f t="shared" si="4198"/>
        <v/>
      </c>
      <c r="E13995" s="225"/>
      <c r="F13995" s="226">
        <f t="shared" si="4199"/>
        <v>0</v>
      </c>
      <c r="G13995" s="286">
        <f t="shared" si="4200"/>
        <v>0</v>
      </c>
    </row>
    <row r="13996" spans="1:7" ht="24" customHeight="1" x14ac:dyDescent="0.2">
      <c r="A13996" s="224" t="str">
        <f t="shared" si="4196"/>
        <v/>
      </c>
      <c r="B13996" s="222" t="str">
        <f t="shared" si="4197"/>
        <v/>
      </c>
      <c r="C13996" s="223"/>
      <c r="D13996" s="224" t="str">
        <f t="shared" si="4198"/>
        <v/>
      </c>
      <c r="E13996" s="225"/>
      <c r="F13996" s="226">
        <f t="shared" si="4199"/>
        <v>0</v>
      </c>
      <c r="G13996" s="286">
        <f t="shared" si="4200"/>
        <v>0</v>
      </c>
    </row>
    <row r="13997" spans="1:7" ht="24" customHeight="1" x14ac:dyDescent="0.2">
      <c r="A13997" s="290"/>
      <c r="B13997" s="97"/>
      <c r="D13997" s="97"/>
      <c r="E13997" s="98"/>
      <c r="F13997" s="273" t="s">
        <v>33</v>
      </c>
      <c r="G13997" s="288">
        <f>SUBTOTAL(9,G13988:G13996)</f>
        <v>0</v>
      </c>
    </row>
    <row r="13998" spans="1:7" ht="24" customHeight="1" x14ac:dyDescent="0.2">
      <c r="A13998" s="291"/>
      <c r="B13998" s="97"/>
      <c r="D13998" s="97"/>
      <c r="E13998" s="98"/>
      <c r="G13998" s="289"/>
    </row>
    <row r="13999" spans="1:7" ht="24" customHeight="1" x14ac:dyDescent="0.2">
      <c r="A13999" s="292" t="str">
        <f>B13957</f>
        <v/>
      </c>
      <c r="B13999" s="293" t="str">
        <f>C13957</f>
        <v/>
      </c>
      <c r="C13999" s="104"/>
      <c r="D13999" s="104" t="s">
        <v>34</v>
      </c>
      <c r="E13999" s="105"/>
      <c r="F13999" s="295" t="s">
        <v>35</v>
      </c>
      <c r="G13999" s="294">
        <f>SUBTOTAL(9,G13962:G13998)</f>
        <v>0</v>
      </c>
    </row>
    <row r="14001" spans="1:7" ht="24" customHeight="1" x14ac:dyDescent="0.2">
      <c r="A14001" s="274" t="s">
        <v>37</v>
      </c>
      <c r="B14001" s="275"/>
      <c r="C14001" s="275"/>
      <c r="D14001" s="275"/>
      <c r="E14001" s="275"/>
      <c r="F14001" s="275"/>
      <c r="G14001" s="276"/>
    </row>
    <row r="14002" spans="1:7" ht="24" customHeight="1" x14ac:dyDescent="0.2">
      <c r="A14002" s="277" t="s">
        <v>602</v>
      </c>
      <c r="B14002" s="93" t="str">
        <f>Comitente</f>
        <v>DIRECCION PROVINCIAL DE ESPACIOS VERDES</v>
      </c>
      <c r="C14002" s="89"/>
      <c r="D14002" s="94"/>
      <c r="E14002" s="94"/>
      <c r="F14002" s="95"/>
      <c r="G14002" s="278"/>
    </row>
    <row r="14003" spans="1:7" ht="24" customHeight="1" x14ac:dyDescent="0.2">
      <c r="A14003" s="277" t="s">
        <v>603</v>
      </c>
      <c r="B14003" s="93">
        <f>Contratista</f>
        <v>0</v>
      </c>
      <c r="C14003" s="90"/>
      <c r="D14003" s="90"/>
      <c r="E14003" s="90"/>
      <c r="F14003" s="96"/>
      <c r="G14003" s="279"/>
    </row>
    <row r="14004" spans="1:7" ht="24" customHeight="1" x14ac:dyDescent="0.2">
      <c r="A14004" s="277" t="s">
        <v>24</v>
      </c>
      <c r="B14004" s="93" t="str">
        <f>Obra</f>
        <v>EXTRACCION DE MANGRULLO EXISTENTE, PROVISION DE NUEVO MANGRULLO Y REFUNCIONALIZACION DE JUEGOS DE NIÑOS EN PARQUE DE MAYO</v>
      </c>
      <c r="C14004" s="90"/>
      <c r="D14004" s="90"/>
      <c r="E14004" s="90"/>
      <c r="F14004" s="96" t="s">
        <v>38</v>
      </c>
      <c r="G14004" s="280">
        <f>Fecha_Base</f>
        <v>44865</v>
      </c>
    </row>
    <row r="14005" spans="1:7" ht="24" customHeight="1" x14ac:dyDescent="0.2">
      <c r="A14005" s="281" t="s">
        <v>601</v>
      </c>
      <c r="B14005" s="91" t="str">
        <f>Ubicación</f>
        <v>CAPITAL</v>
      </c>
      <c r="C14005" s="91"/>
      <c r="D14005" s="97"/>
      <c r="E14005" s="98"/>
      <c r="G14005" s="282"/>
    </row>
    <row r="14006" spans="1:7" ht="24" customHeight="1" x14ac:dyDescent="0.2">
      <c r="A14006" s="281" t="s">
        <v>39</v>
      </c>
      <c r="B14006" s="100" t="str">
        <f>IFERROR(VALUE(LEFT(B14007,FIND(".",B14007)-1)),"")</f>
        <v/>
      </c>
      <c r="C14006" s="92" t="str">
        <f>IFERROR(VLOOKUP(B14006,Tabla_CyP,2,FALSE),"")</f>
        <v/>
      </c>
      <c r="E14006" s="98"/>
      <c r="G14006" s="282"/>
    </row>
    <row r="14007" spans="1:7" ht="24" customHeight="1" x14ac:dyDescent="0.2">
      <c r="A14007" s="281" t="s">
        <v>25</v>
      </c>
      <c r="B14007" s="101" t="str">
        <f>IFERROR(VLOOKUP(COUNTIF($A$1:A14007,"ANALISIS DE PRECIOS"),Tabla_NumeroItem,2,FALSE),"")</f>
        <v/>
      </c>
      <c r="C14007" s="92" t="str">
        <f>IFERROR(VLOOKUP(B14007,Tabla_CyP,2,FALSE),"")</f>
        <v/>
      </c>
      <c r="D14007" s="97"/>
      <c r="E14007" s="98"/>
      <c r="F14007" s="96" t="s">
        <v>26</v>
      </c>
      <c r="G14007" s="283" t="str">
        <f>IFERROR(VLOOKUP(B14007,Tabla_CyP,4,FALSE),"")</f>
        <v/>
      </c>
    </row>
    <row r="14008" spans="1:7" ht="24" customHeight="1" x14ac:dyDescent="0.2">
      <c r="A14008" s="281"/>
      <c r="B14008" s="91"/>
      <c r="D14008" s="97"/>
      <c r="E14008" s="98"/>
      <c r="G14008" s="282"/>
    </row>
    <row r="14009" spans="1:7" ht="24" customHeight="1" x14ac:dyDescent="0.2">
      <c r="A14009" s="334" t="s">
        <v>507</v>
      </c>
      <c r="B14009" s="335"/>
      <c r="C14009" s="336" t="s">
        <v>0</v>
      </c>
      <c r="D14009" s="336" t="s">
        <v>27</v>
      </c>
      <c r="E14009" s="338" t="s">
        <v>28</v>
      </c>
      <c r="F14009" s="340" t="s">
        <v>29</v>
      </c>
      <c r="G14009" s="340" t="s">
        <v>30</v>
      </c>
    </row>
    <row r="14010" spans="1:7" ht="24" customHeight="1" x14ac:dyDescent="0.2">
      <c r="A14010" s="102" t="s">
        <v>508</v>
      </c>
      <c r="B14010" s="102" t="s">
        <v>509</v>
      </c>
      <c r="C14010" s="337"/>
      <c r="D14010" s="337"/>
      <c r="E14010" s="339"/>
      <c r="F14010" s="341"/>
      <c r="G14010" s="341"/>
    </row>
    <row r="14011" spans="1:7" ht="24" customHeight="1" x14ac:dyDescent="0.2">
      <c r="A14011" s="284"/>
      <c r="B14011" s="103"/>
      <c r="C14011" s="143" t="s">
        <v>604</v>
      </c>
      <c r="D14011" s="104"/>
      <c r="E14011" s="105"/>
      <c r="F14011" s="106"/>
      <c r="G14011" s="285"/>
    </row>
    <row r="14012" spans="1:7" ht="24" customHeight="1" x14ac:dyDescent="0.2">
      <c r="A14012" s="224" t="str">
        <f t="shared" ref="A14012:A14025" si="4201">IFERROR(VLOOKUP(C14012,Tabla_Insumos,4,FALSE),"")</f>
        <v/>
      </c>
      <c r="B14012" s="222" t="str">
        <f>IFERROR(VLOOKUP(C14012,Tabla_Insumos,5,FALSE),"")</f>
        <v/>
      </c>
      <c r="C14012" s="223"/>
      <c r="D14012" s="224" t="str">
        <f t="shared" ref="D14012:D14025" si="4202">IFERROR(VLOOKUP(C14012,Tabla_Insumos,2,FALSE),"")</f>
        <v/>
      </c>
      <c r="E14012" s="225"/>
      <c r="F14012" s="226">
        <f t="shared" ref="F14012:F14025" si="4203">IFERROR(VLOOKUP(C14012,Tabla_Insumos,3,FALSE),0)</f>
        <v>0</v>
      </c>
      <c r="G14012" s="286">
        <f>ROUND(E14012*F14012,2)</f>
        <v>0</v>
      </c>
    </row>
    <row r="14013" spans="1:7" ht="24" customHeight="1" x14ac:dyDescent="0.2">
      <c r="A14013" s="224" t="str">
        <f t="shared" si="4201"/>
        <v/>
      </c>
      <c r="B14013" s="222" t="str">
        <f t="shared" ref="B14013:B14025" si="4204">IFERROR(VLOOKUP(C14013,Tabla_Insumos,5,FALSE),"")</f>
        <v/>
      </c>
      <c r="C14013" s="223"/>
      <c r="D14013" s="224" t="str">
        <f t="shared" si="4202"/>
        <v/>
      </c>
      <c r="E14013" s="225"/>
      <c r="F14013" s="226">
        <f t="shared" si="4203"/>
        <v>0</v>
      </c>
      <c r="G14013" s="286">
        <f t="shared" ref="G14013:G14025" si="4205">ROUND(E14013*F14013,2)</f>
        <v>0</v>
      </c>
    </row>
    <row r="14014" spans="1:7" ht="24" customHeight="1" x14ac:dyDescent="0.2">
      <c r="A14014" s="224" t="str">
        <f t="shared" si="4201"/>
        <v/>
      </c>
      <c r="B14014" s="222" t="str">
        <f t="shared" si="4204"/>
        <v/>
      </c>
      <c r="C14014" s="223"/>
      <c r="D14014" s="224" t="str">
        <f t="shared" si="4202"/>
        <v/>
      </c>
      <c r="E14014" s="225"/>
      <c r="F14014" s="226">
        <f t="shared" si="4203"/>
        <v>0</v>
      </c>
      <c r="G14014" s="286">
        <f t="shared" si="4205"/>
        <v>0</v>
      </c>
    </row>
    <row r="14015" spans="1:7" ht="24" customHeight="1" x14ac:dyDescent="0.2">
      <c r="A14015" s="224" t="str">
        <f t="shared" si="4201"/>
        <v/>
      </c>
      <c r="B14015" s="222" t="str">
        <f t="shared" si="4204"/>
        <v/>
      </c>
      <c r="C14015" s="223"/>
      <c r="D14015" s="224" t="str">
        <f t="shared" si="4202"/>
        <v/>
      </c>
      <c r="E14015" s="225"/>
      <c r="F14015" s="226">
        <f t="shared" si="4203"/>
        <v>0</v>
      </c>
      <c r="G14015" s="286">
        <f t="shared" si="4205"/>
        <v>0</v>
      </c>
    </row>
    <row r="14016" spans="1:7" ht="24" customHeight="1" x14ac:dyDescent="0.2">
      <c r="A14016" s="224" t="str">
        <f t="shared" si="4201"/>
        <v/>
      </c>
      <c r="B14016" s="222" t="str">
        <f t="shared" si="4204"/>
        <v/>
      </c>
      <c r="C14016" s="223"/>
      <c r="D14016" s="224" t="str">
        <f t="shared" si="4202"/>
        <v/>
      </c>
      <c r="E14016" s="225"/>
      <c r="F14016" s="226">
        <f t="shared" si="4203"/>
        <v>0</v>
      </c>
      <c r="G14016" s="286">
        <f t="shared" si="4205"/>
        <v>0</v>
      </c>
    </row>
    <row r="14017" spans="1:7" ht="24" customHeight="1" x14ac:dyDescent="0.2">
      <c r="A14017" s="224" t="str">
        <f t="shared" si="4201"/>
        <v/>
      </c>
      <c r="B14017" s="222" t="str">
        <f t="shared" si="4204"/>
        <v/>
      </c>
      <c r="C14017" s="223"/>
      <c r="D14017" s="224" t="str">
        <f t="shared" si="4202"/>
        <v/>
      </c>
      <c r="E14017" s="225"/>
      <c r="F14017" s="226">
        <f t="shared" si="4203"/>
        <v>0</v>
      </c>
      <c r="G14017" s="286">
        <f t="shared" si="4205"/>
        <v>0</v>
      </c>
    </row>
    <row r="14018" spans="1:7" ht="24" customHeight="1" x14ac:dyDescent="0.2">
      <c r="A14018" s="224" t="str">
        <f t="shared" si="4201"/>
        <v/>
      </c>
      <c r="B14018" s="222" t="str">
        <f t="shared" si="4204"/>
        <v/>
      </c>
      <c r="C14018" s="223"/>
      <c r="D14018" s="224" t="str">
        <f t="shared" si="4202"/>
        <v/>
      </c>
      <c r="E14018" s="225"/>
      <c r="F14018" s="226">
        <f t="shared" si="4203"/>
        <v>0</v>
      </c>
      <c r="G14018" s="286">
        <f t="shared" si="4205"/>
        <v>0</v>
      </c>
    </row>
    <row r="14019" spans="1:7" ht="24" customHeight="1" x14ac:dyDescent="0.2">
      <c r="A14019" s="224" t="str">
        <f t="shared" si="4201"/>
        <v/>
      </c>
      <c r="B14019" s="222" t="str">
        <f t="shared" si="4204"/>
        <v/>
      </c>
      <c r="C14019" s="223"/>
      <c r="D14019" s="224" t="str">
        <f t="shared" si="4202"/>
        <v/>
      </c>
      <c r="E14019" s="225"/>
      <c r="F14019" s="226">
        <f t="shared" si="4203"/>
        <v>0</v>
      </c>
      <c r="G14019" s="286">
        <f t="shared" si="4205"/>
        <v>0</v>
      </c>
    </row>
    <row r="14020" spans="1:7" ht="24" customHeight="1" x14ac:dyDescent="0.2">
      <c r="A14020" s="224" t="str">
        <f t="shared" si="4201"/>
        <v/>
      </c>
      <c r="B14020" s="222" t="str">
        <f t="shared" si="4204"/>
        <v/>
      </c>
      <c r="C14020" s="223"/>
      <c r="D14020" s="224" t="str">
        <f t="shared" si="4202"/>
        <v/>
      </c>
      <c r="E14020" s="225"/>
      <c r="F14020" s="226">
        <f t="shared" si="4203"/>
        <v>0</v>
      </c>
      <c r="G14020" s="286">
        <f t="shared" si="4205"/>
        <v>0</v>
      </c>
    </row>
    <row r="14021" spans="1:7" ht="24" customHeight="1" x14ac:dyDescent="0.2">
      <c r="A14021" s="224" t="str">
        <f t="shared" si="4201"/>
        <v/>
      </c>
      <c r="B14021" s="222" t="str">
        <f t="shared" si="4204"/>
        <v/>
      </c>
      <c r="C14021" s="223"/>
      <c r="D14021" s="224" t="str">
        <f t="shared" si="4202"/>
        <v/>
      </c>
      <c r="E14021" s="225"/>
      <c r="F14021" s="226">
        <f t="shared" si="4203"/>
        <v>0</v>
      </c>
      <c r="G14021" s="286">
        <f t="shared" si="4205"/>
        <v>0</v>
      </c>
    </row>
    <row r="14022" spans="1:7" ht="24" customHeight="1" x14ac:dyDescent="0.2">
      <c r="A14022" s="224" t="str">
        <f t="shared" si="4201"/>
        <v/>
      </c>
      <c r="B14022" s="222" t="str">
        <f t="shared" si="4204"/>
        <v/>
      </c>
      <c r="C14022" s="223"/>
      <c r="D14022" s="224" t="str">
        <f t="shared" si="4202"/>
        <v/>
      </c>
      <c r="E14022" s="225"/>
      <c r="F14022" s="226">
        <f t="shared" si="4203"/>
        <v>0</v>
      </c>
      <c r="G14022" s="286">
        <f t="shared" si="4205"/>
        <v>0</v>
      </c>
    </row>
    <row r="14023" spans="1:7" ht="24" customHeight="1" x14ac:dyDescent="0.2">
      <c r="A14023" s="224" t="str">
        <f t="shared" si="4201"/>
        <v/>
      </c>
      <c r="B14023" s="222" t="str">
        <f t="shared" si="4204"/>
        <v/>
      </c>
      <c r="C14023" s="223"/>
      <c r="D14023" s="224" t="str">
        <f t="shared" si="4202"/>
        <v/>
      </c>
      <c r="E14023" s="225"/>
      <c r="F14023" s="226">
        <f t="shared" si="4203"/>
        <v>0</v>
      </c>
      <c r="G14023" s="286">
        <f t="shared" si="4205"/>
        <v>0</v>
      </c>
    </row>
    <row r="14024" spans="1:7" ht="24" customHeight="1" x14ac:dyDescent="0.2">
      <c r="A14024" s="224" t="str">
        <f t="shared" si="4201"/>
        <v/>
      </c>
      <c r="B14024" s="222" t="str">
        <f t="shared" si="4204"/>
        <v/>
      </c>
      <c r="C14024" s="223"/>
      <c r="D14024" s="224" t="str">
        <f t="shared" si="4202"/>
        <v/>
      </c>
      <c r="E14024" s="225"/>
      <c r="F14024" s="226">
        <f t="shared" si="4203"/>
        <v>0</v>
      </c>
      <c r="G14024" s="286">
        <f t="shared" si="4205"/>
        <v>0</v>
      </c>
    </row>
    <row r="14025" spans="1:7" ht="24" customHeight="1" x14ac:dyDescent="0.2">
      <c r="A14025" s="224" t="str">
        <f t="shared" si="4201"/>
        <v/>
      </c>
      <c r="B14025" s="222" t="str">
        <f t="shared" si="4204"/>
        <v/>
      </c>
      <c r="C14025" s="223"/>
      <c r="D14025" s="224" t="str">
        <f t="shared" si="4202"/>
        <v/>
      </c>
      <c r="E14025" s="225"/>
      <c r="F14025" s="227">
        <f t="shared" si="4203"/>
        <v>0</v>
      </c>
      <c r="G14025" s="286">
        <f t="shared" si="4205"/>
        <v>0</v>
      </c>
    </row>
    <row r="14026" spans="1:7" ht="24" customHeight="1" x14ac:dyDescent="0.2">
      <c r="A14026" s="287"/>
      <c r="D14026" s="97"/>
      <c r="E14026" s="98"/>
      <c r="F14026" s="273" t="s">
        <v>31</v>
      </c>
      <c r="G14026" s="288">
        <f>SUBTOTAL(9,G14012:G14025)</f>
        <v>0</v>
      </c>
    </row>
    <row r="14027" spans="1:7" ht="24" customHeight="1" x14ac:dyDescent="0.2">
      <c r="A14027" s="287"/>
      <c r="C14027" s="107" t="s">
        <v>605</v>
      </c>
      <c r="D14027" s="97"/>
      <c r="E14027" s="98"/>
      <c r="G14027" s="289"/>
    </row>
    <row r="14028" spans="1:7" ht="24" customHeight="1" x14ac:dyDescent="0.2">
      <c r="A14028" s="224" t="str">
        <f t="shared" ref="A14028:A14035" si="4206">IFERROR(VLOOKUP(C14028,Tabla_Insumos,4,FALSE),"")</f>
        <v/>
      </c>
      <c r="B14028" s="222">
        <f t="shared" ref="B14028:B14035" si="4207">IFERROR(VLOOKUP(A14028,Tabla_Indices,5,FALSE),"")</f>
        <v>0</v>
      </c>
      <c r="C14028" s="223"/>
      <c r="D14028" s="224" t="str">
        <f t="shared" ref="D14028:D14035" si="4208">IFERROR(VLOOKUP(C14028,Tabla_Insumos,2,FALSE),"")</f>
        <v/>
      </c>
      <c r="E14028" s="225"/>
      <c r="F14028" s="228">
        <f t="shared" ref="F14028:F14035" si="4209">IFERROR(VLOOKUP(C14028,Tabla_Insumos,3,FALSE),0)</f>
        <v>0</v>
      </c>
      <c r="G14028" s="286">
        <f>ROUND(E14028*F14028,2)</f>
        <v>0</v>
      </c>
    </row>
    <row r="14029" spans="1:7" ht="24" customHeight="1" x14ac:dyDescent="0.2">
      <c r="A14029" s="224" t="str">
        <f t="shared" si="4206"/>
        <v/>
      </c>
      <c r="B14029" s="222">
        <f t="shared" si="4207"/>
        <v>0</v>
      </c>
      <c r="C14029" s="223"/>
      <c r="D14029" s="224" t="str">
        <f t="shared" si="4208"/>
        <v/>
      </c>
      <c r="E14029" s="225"/>
      <c r="F14029" s="228">
        <f t="shared" si="4209"/>
        <v>0</v>
      </c>
      <c r="G14029" s="286">
        <f>ROUND(E14029*F14029,2)</f>
        <v>0</v>
      </c>
    </row>
    <row r="14030" spans="1:7" ht="24" customHeight="1" x14ac:dyDescent="0.2">
      <c r="A14030" s="224" t="str">
        <f t="shared" si="4206"/>
        <v/>
      </c>
      <c r="B14030" s="222">
        <f t="shared" si="4207"/>
        <v>0</v>
      </c>
      <c r="C14030" s="223"/>
      <c r="D14030" s="224" t="str">
        <f t="shared" si="4208"/>
        <v/>
      </c>
      <c r="E14030" s="225"/>
      <c r="F14030" s="228">
        <f t="shared" si="4209"/>
        <v>0</v>
      </c>
      <c r="G14030" s="286">
        <f t="shared" ref="G14030:G14035" si="4210">ROUND(E14030*F14030,2)</f>
        <v>0</v>
      </c>
    </row>
    <row r="14031" spans="1:7" ht="24" customHeight="1" x14ac:dyDescent="0.2">
      <c r="A14031" s="224" t="str">
        <f t="shared" si="4206"/>
        <v/>
      </c>
      <c r="B14031" s="222">
        <f t="shared" si="4207"/>
        <v>0</v>
      </c>
      <c r="C14031" s="223"/>
      <c r="D14031" s="224" t="str">
        <f t="shared" si="4208"/>
        <v/>
      </c>
      <c r="E14031" s="225"/>
      <c r="F14031" s="228">
        <f t="shared" si="4209"/>
        <v>0</v>
      </c>
      <c r="G14031" s="286">
        <f t="shared" si="4210"/>
        <v>0</v>
      </c>
    </row>
    <row r="14032" spans="1:7" ht="24" customHeight="1" x14ac:dyDescent="0.2">
      <c r="A14032" s="224" t="str">
        <f t="shared" si="4206"/>
        <v/>
      </c>
      <c r="B14032" s="222">
        <f t="shared" si="4207"/>
        <v>0</v>
      </c>
      <c r="C14032" s="223"/>
      <c r="D14032" s="224" t="str">
        <f t="shared" si="4208"/>
        <v/>
      </c>
      <c r="E14032" s="225"/>
      <c r="F14032" s="226">
        <f t="shared" si="4209"/>
        <v>0</v>
      </c>
      <c r="G14032" s="286">
        <f t="shared" si="4210"/>
        <v>0</v>
      </c>
    </row>
    <row r="14033" spans="1:7" ht="24" customHeight="1" x14ac:dyDescent="0.2">
      <c r="A14033" s="224" t="str">
        <f t="shared" si="4206"/>
        <v/>
      </c>
      <c r="B14033" s="222">
        <f t="shared" si="4207"/>
        <v>0</v>
      </c>
      <c r="C14033" s="223"/>
      <c r="D14033" s="224" t="str">
        <f t="shared" si="4208"/>
        <v/>
      </c>
      <c r="E14033" s="225"/>
      <c r="F14033" s="226">
        <f t="shared" si="4209"/>
        <v>0</v>
      </c>
      <c r="G14033" s="286">
        <f t="shared" si="4210"/>
        <v>0</v>
      </c>
    </row>
    <row r="14034" spans="1:7" ht="24" customHeight="1" x14ac:dyDescent="0.2">
      <c r="A14034" s="224" t="str">
        <f t="shared" si="4206"/>
        <v/>
      </c>
      <c r="B14034" s="222">
        <f t="shared" si="4207"/>
        <v>0</v>
      </c>
      <c r="C14034" s="223"/>
      <c r="D14034" s="224" t="str">
        <f t="shared" si="4208"/>
        <v/>
      </c>
      <c r="E14034" s="225"/>
      <c r="F14034" s="226">
        <f t="shared" si="4209"/>
        <v>0</v>
      </c>
      <c r="G14034" s="286">
        <f t="shared" si="4210"/>
        <v>0</v>
      </c>
    </row>
    <row r="14035" spans="1:7" ht="24" customHeight="1" x14ac:dyDescent="0.2">
      <c r="A14035" s="224" t="str">
        <f t="shared" si="4206"/>
        <v/>
      </c>
      <c r="B14035" s="222">
        <f t="shared" si="4207"/>
        <v>0</v>
      </c>
      <c r="C14035" s="223"/>
      <c r="D14035" s="224" t="str">
        <f t="shared" si="4208"/>
        <v/>
      </c>
      <c r="E14035" s="225"/>
      <c r="F14035" s="226">
        <f t="shared" si="4209"/>
        <v>0</v>
      </c>
      <c r="G14035" s="286">
        <f t="shared" si="4210"/>
        <v>0</v>
      </c>
    </row>
    <row r="14036" spans="1:7" ht="24" customHeight="1" x14ac:dyDescent="0.2">
      <c r="A14036" s="287"/>
      <c r="D14036" s="97"/>
      <c r="E14036" s="98"/>
      <c r="F14036" s="273" t="s">
        <v>32</v>
      </c>
      <c r="G14036" s="288">
        <f>SUBTOTAL(9,G14028:G14035)</f>
        <v>0</v>
      </c>
    </row>
    <row r="14037" spans="1:7" ht="24" customHeight="1" x14ac:dyDescent="0.2">
      <c r="A14037" s="287"/>
      <c r="C14037" s="107" t="s">
        <v>606</v>
      </c>
      <c r="D14037" s="97"/>
      <c r="E14037" s="98"/>
      <c r="G14037" s="289"/>
    </row>
    <row r="14038" spans="1:7" ht="24" customHeight="1" x14ac:dyDescent="0.2">
      <c r="A14038" s="224" t="str">
        <f t="shared" ref="A14038:A14046" si="4211">IFERROR(VLOOKUP(C14038,Tabla_Insumos,4,FALSE),"")</f>
        <v/>
      </c>
      <c r="B14038" s="222" t="str">
        <f t="shared" ref="B14038:B14046" si="4212">IFERROR(VLOOKUP(C14038,Tabla_Insumos,5,FALSE),"")</f>
        <v/>
      </c>
      <c r="C14038" s="223"/>
      <c r="D14038" s="224" t="str">
        <f t="shared" ref="D14038:D14046" si="4213">IFERROR(VLOOKUP(C14038,Tabla_Insumos,2,FALSE),"")</f>
        <v/>
      </c>
      <c r="E14038" s="225"/>
      <c r="F14038" s="226">
        <f t="shared" ref="F14038:F14046" si="4214">IFERROR(VLOOKUP(C14038,Tabla_Insumos,3,FALSE),0)</f>
        <v>0</v>
      </c>
      <c r="G14038" s="286">
        <f t="shared" ref="G14038:G14046" si="4215">ROUND(E14038*F14038,2)</f>
        <v>0</v>
      </c>
    </row>
    <row r="14039" spans="1:7" ht="24" customHeight="1" x14ac:dyDescent="0.2">
      <c r="A14039" s="224" t="str">
        <f t="shared" si="4211"/>
        <v/>
      </c>
      <c r="B14039" s="222" t="str">
        <f t="shared" si="4212"/>
        <v/>
      </c>
      <c r="C14039" s="223"/>
      <c r="D14039" s="224" t="str">
        <f t="shared" si="4213"/>
        <v/>
      </c>
      <c r="E14039" s="225"/>
      <c r="F14039" s="226">
        <f t="shared" si="4214"/>
        <v>0</v>
      </c>
      <c r="G14039" s="286">
        <f t="shared" si="4215"/>
        <v>0</v>
      </c>
    </row>
    <row r="14040" spans="1:7" ht="24" customHeight="1" x14ac:dyDescent="0.2">
      <c r="A14040" s="224" t="str">
        <f t="shared" si="4211"/>
        <v/>
      </c>
      <c r="B14040" s="222" t="str">
        <f t="shared" si="4212"/>
        <v/>
      </c>
      <c r="C14040" s="223"/>
      <c r="D14040" s="224" t="str">
        <f t="shared" si="4213"/>
        <v/>
      </c>
      <c r="E14040" s="225"/>
      <c r="F14040" s="226">
        <f t="shared" si="4214"/>
        <v>0</v>
      </c>
      <c r="G14040" s="286">
        <f t="shared" si="4215"/>
        <v>0</v>
      </c>
    </row>
    <row r="14041" spans="1:7" ht="24" customHeight="1" x14ac:dyDescent="0.2">
      <c r="A14041" s="224" t="str">
        <f t="shared" si="4211"/>
        <v/>
      </c>
      <c r="B14041" s="222" t="str">
        <f t="shared" si="4212"/>
        <v/>
      </c>
      <c r="C14041" s="223"/>
      <c r="D14041" s="224" t="str">
        <f t="shared" si="4213"/>
        <v/>
      </c>
      <c r="E14041" s="225"/>
      <c r="F14041" s="226">
        <f t="shared" si="4214"/>
        <v>0</v>
      </c>
      <c r="G14041" s="286">
        <f t="shared" si="4215"/>
        <v>0</v>
      </c>
    </row>
    <row r="14042" spans="1:7" ht="24" customHeight="1" x14ac:dyDescent="0.2">
      <c r="A14042" s="224" t="str">
        <f t="shared" si="4211"/>
        <v/>
      </c>
      <c r="B14042" s="222" t="str">
        <f t="shared" si="4212"/>
        <v/>
      </c>
      <c r="C14042" s="223"/>
      <c r="D14042" s="224" t="str">
        <f t="shared" si="4213"/>
        <v/>
      </c>
      <c r="E14042" s="225"/>
      <c r="F14042" s="226">
        <f t="shared" si="4214"/>
        <v>0</v>
      </c>
      <c r="G14042" s="286">
        <f t="shared" si="4215"/>
        <v>0</v>
      </c>
    </row>
    <row r="14043" spans="1:7" ht="24" customHeight="1" x14ac:dyDescent="0.2">
      <c r="A14043" s="224" t="str">
        <f t="shared" si="4211"/>
        <v/>
      </c>
      <c r="B14043" s="222" t="str">
        <f t="shared" si="4212"/>
        <v/>
      </c>
      <c r="C14043" s="223"/>
      <c r="D14043" s="224" t="str">
        <f t="shared" si="4213"/>
        <v/>
      </c>
      <c r="E14043" s="225"/>
      <c r="F14043" s="226">
        <f t="shared" si="4214"/>
        <v>0</v>
      </c>
      <c r="G14043" s="286">
        <f t="shared" si="4215"/>
        <v>0</v>
      </c>
    </row>
    <row r="14044" spans="1:7" ht="24" customHeight="1" x14ac:dyDescent="0.2">
      <c r="A14044" s="224" t="str">
        <f t="shared" si="4211"/>
        <v/>
      </c>
      <c r="B14044" s="222" t="str">
        <f t="shared" si="4212"/>
        <v/>
      </c>
      <c r="C14044" s="223"/>
      <c r="D14044" s="224" t="str">
        <f t="shared" si="4213"/>
        <v/>
      </c>
      <c r="E14044" s="225"/>
      <c r="F14044" s="226">
        <f t="shared" si="4214"/>
        <v>0</v>
      </c>
      <c r="G14044" s="286">
        <f t="shared" si="4215"/>
        <v>0</v>
      </c>
    </row>
    <row r="14045" spans="1:7" ht="24" customHeight="1" x14ac:dyDescent="0.2">
      <c r="A14045" s="224" t="str">
        <f t="shared" si="4211"/>
        <v/>
      </c>
      <c r="B14045" s="222" t="str">
        <f t="shared" si="4212"/>
        <v/>
      </c>
      <c r="C14045" s="223"/>
      <c r="D14045" s="224" t="str">
        <f t="shared" si="4213"/>
        <v/>
      </c>
      <c r="E14045" s="225"/>
      <c r="F14045" s="226">
        <f t="shared" si="4214"/>
        <v>0</v>
      </c>
      <c r="G14045" s="286">
        <f t="shared" si="4215"/>
        <v>0</v>
      </c>
    </row>
    <row r="14046" spans="1:7" ht="24" customHeight="1" x14ac:dyDescent="0.2">
      <c r="A14046" s="224" t="str">
        <f t="shared" si="4211"/>
        <v/>
      </c>
      <c r="B14046" s="222" t="str">
        <f t="shared" si="4212"/>
        <v/>
      </c>
      <c r="C14046" s="223"/>
      <c r="D14046" s="224" t="str">
        <f t="shared" si="4213"/>
        <v/>
      </c>
      <c r="E14046" s="225"/>
      <c r="F14046" s="226">
        <f t="shared" si="4214"/>
        <v>0</v>
      </c>
      <c r="G14046" s="286">
        <f t="shared" si="4215"/>
        <v>0</v>
      </c>
    </row>
    <row r="14047" spans="1:7" ht="24" customHeight="1" x14ac:dyDescent="0.2">
      <c r="A14047" s="290"/>
      <c r="B14047" s="97"/>
      <c r="D14047" s="97"/>
      <c r="E14047" s="98"/>
      <c r="F14047" s="273" t="s">
        <v>33</v>
      </c>
      <c r="G14047" s="288">
        <f>SUBTOTAL(9,G14038:G14046)</f>
        <v>0</v>
      </c>
    </row>
    <row r="14048" spans="1:7" ht="24" customHeight="1" x14ac:dyDescent="0.2">
      <c r="A14048" s="291"/>
      <c r="B14048" s="97"/>
      <c r="D14048" s="97"/>
      <c r="E14048" s="98"/>
      <c r="G14048" s="289"/>
    </row>
    <row r="14049" spans="1:7" ht="24" customHeight="1" x14ac:dyDescent="0.2">
      <c r="A14049" s="292" t="str">
        <f>B14007</f>
        <v/>
      </c>
      <c r="B14049" s="293" t="str">
        <f>C14007</f>
        <v/>
      </c>
      <c r="C14049" s="104"/>
      <c r="D14049" s="104" t="s">
        <v>34</v>
      </c>
      <c r="E14049" s="105"/>
      <c r="F14049" s="295" t="s">
        <v>35</v>
      </c>
      <c r="G14049" s="294">
        <f>SUBTOTAL(9,G14012:G14048)</f>
        <v>0</v>
      </c>
    </row>
    <row r="14051" spans="1:7" ht="24" customHeight="1" x14ac:dyDescent="0.2">
      <c r="A14051" s="274" t="s">
        <v>37</v>
      </c>
      <c r="B14051" s="275"/>
      <c r="C14051" s="275"/>
      <c r="D14051" s="275"/>
      <c r="E14051" s="275"/>
      <c r="F14051" s="275"/>
      <c r="G14051" s="276"/>
    </row>
    <row r="14052" spans="1:7" ht="24" customHeight="1" x14ac:dyDescent="0.2">
      <c r="A14052" s="277" t="s">
        <v>602</v>
      </c>
      <c r="B14052" s="93" t="str">
        <f>Comitente</f>
        <v>DIRECCION PROVINCIAL DE ESPACIOS VERDES</v>
      </c>
      <c r="C14052" s="89"/>
      <c r="D14052" s="94"/>
      <c r="E14052" s="94"/>
      <c r="F14052" s="95"/>
      <c r="G14052" s="278"/>
    </row>
    <row r="14053" spans="1:7" ht="24" customHeight="1" x14ac:dyDescent="0.2">
      <c r="A14053" s="277" t="s">
        <v>603</v>
      </c>
      <c r="B14053" s="93">
        <f>Contratista</f>
        <v>0</v>
      </c>
      <c r="C14053" s="90"/>
      <c r="D14053" s="90"/>
      <c r="E14053" s="90"/>
      <c r="F14053" s="96"/>
      <c r="G14053" s="279"/>
    </row>
    <row r="14054" spans="1:7" ht="24" customHeight="1" x14ac:dyDescent="0.2">
      <c r="A14054" s="277" t="s">
        <v>24</v>
      </c>
      <c r="B14054" s="93" t="str">
        <f>Obra</f>
        <v>EXTRACCION DE MANGRULLO EXISTENTE, PROVISION DE NUEVO MANGRULLO Y REFUNCIONALIZACION DE JUEGOS DE NIÑOS EN PARQUE DE MAYO</v>
      </c>
      <c r="C14054" s="90"/>
      <c r="D14054" s="90"/>
      <c r="E14054" s="90"/>
      <c r="F14054" s="96" t="s">
        <v>38</v>
      </c>
      <c r="G14054" s="280">
        <f>Fecha_Base</f>
        <v>44865</v>
      </c>
    </row>
    <row r="14055" spans="1:7" ht="24" customHeight="1" x14ac:dyDescent="0.2">
      <c r="A14055" s="281" t="s">
        <v>601</v>
      </c>
      <c r="B14055" s="91" t="str">
        <f>Ubicación</f>
        <v>CAPITAL</v>
      </c>
      <c r="C14055" s="91"/>
      <c r="D14055" s="97"/>
      <c r="E14055" s="98"/>
      <c r="G14055" s="282"/>
    </row>
    <row r="14056" spans="1:7" ht="24" customHeight="1" x14ac:dyDescent="0.2">
      <c r="A14056" s="281" t="s">
        <v>39</v>
      </c>
      <c r="B14056" s="100" t="str">
        <f>IFERROR(VALUE(LEFT(B14057,FIND(".",B14057)-1)),"")</f>
        <v/>
      </c>
      <c r="C14056" s="92" t="str">
        <f>IFERROR(VLOOKUP(B14056,Tabla_CyP,2,FALSE),"")</f>
        <v/>
      </c>
      <c r="E14056" s="98"/>
      <c r="G14056" s="282"/>
    </row>
    <row r="14057" spans="1:7" ht="24" customHeight="1" x14ac:dyDescent="0.2">
      <c r="A14057" s="281" t="s">
        <v>25</v>
      </c>
      <c r="B14057" s="101" t="str">
        <f>IFERROR(VLOOKUP(COUNTIF($A$1:A14057,"ANALISIS DE PRECIOS"),Tabla_NumeroItem,2,FALSE),"")</f>
        <v/>
      </c>
      <c r="C14057" s="92" t="str">
        <f>IFERROR(VLOOKUP(B14057,Tabla_CyP,2,FALSE),"")</f>
        <v/>
      </c>
      <c r="D14057" s="97"/>
      <c r="E14057" s="98"/>
      <c r="F14057" s="96" t="s">
        <v>26</v>
      </c>
      <c r="G14057" s="283" t="str">
        <f>IFERROR(VLOOKUP(B14057,Tabla_CyP,4,FALSE),"")</f>
        <v/>
      </c>
    </row>
    <row r="14058" spans="1:7" ht="24" customHeight="1" x14ac:dyDescent="0.2">
      <c r="A14058" s="281"/>
      <c r="B14058" s="91"/>
      <c r="D14058" s="97"/>
      <c r="E14058" s="98"/>
      <c r="G14058" s="282"/>
    </row>
    <row r="14059" spans="1:7" ht="24" customHeight="1" x14ac:dyDescent="0.2">
      <c r="A14059" s="334" t="s">
        <v>507</v>
      </c>
      <c r="B14059" s="335"/>
      <c r="C14059" s="336" t="s">
        <v>0</v>
      </c>
      <c r="D14059" s="336" t="s">
        <v>27</v>
      </c>
      <c r="E14059" s="338" t="s">
        <v>28</v>
      </c>
      <c r="F14059" s="340" t="s">
        <v>29</v>
      </c>
      <c r="G14059" s="340" t="s">
        <v>30</v>
      </c>
    </row>
    <row r="14060" spans="1:7" ht="24" customHeight="1" x14ac:dyDescent="0.2">
      <c r="A14060" s="102" t="s">
        <v>508</v>
      </c>
      <c r="B14060" s="102" t="s">
        <v>509</v>
      </c>
      <c r="C14060" s="337"/>
      <c r="D14060" s="337"/>
      <c r="E14060" s="339"/>
      <c r="F14060" s="341"/>
      <c r="G14060" s="341"/>
    </row>
    <row r="14061" spans="1:7" ht="24" customHeight="1" x14ac:dyDescent="0.2">
      <c r="A14061" s="284"/>
      <c r="B14061" s="103"/>
      <c r="C14061" s="143" t="s">
        <v>604</v>
      </c>
      <c r="D14061" s="104"/>
      <c r="E14061" s="105"/>
      <c r="F14061" s="106"/>
      <c r="G14061" s="285"/>
    </row>
    <row r="14062" spans="1:7" ht="24" customHeight="1" x14ac:dyDescent="0.2">
      <c r="A14062" s="224" t="str">
        <f t="shared" ref="A14062:A14075" si="4216">IFERROR(VLOOKUP(C14062,Tabla_Insumos,4,FALSE),"")</f>
        <v/>
      </c>
      <c r="B14062" s="222" t="str">
        <f>IFERROR(VLOOKUP(C14062,Tabla_Insumos,5,FALSE),"")</f>
        <v/>
      </c>
      <c r="C14062" s="223"/>
      <c r="D14062" s="224" t="str">
        <f t="shared" ref="D14062:D14075" si="4217">IFERROR(VLOOKUP(C14062,Tabla_Insumos,2,FALSE),"")</f>
        <v/>
      </c>
      <c r="E14062" s="225"/>
      <c r="F14062" s="226">
        <f t="shared" ref="F14062:F14075" si="4218">IFERROR(VLOOKUP(C14062,Tabla_Insumos,3,FALSE),0)</f>
        <v>0</v>
      </c>
      <c r="G14062" s="286">
        <f>ROUND(E14062*F14062,2)</f>
        <v>0</v>
      </c>
    </row>
    <row r="14063" spans="1:7" ht="24" customHeight="1" x14ac:dyDescent="0.2">
      <c r="A14063" s="224" t="str">
        <f t="shared" si="4216"/>
        <v/>
      </c>
      <c r="B14063" s="222" t="str">
        <f t="shared" ref="B14063:B14075" si="4219">IFERROR(VLOOKUP(C14063,Tabla_Insumos,5,FALSE),"")</f>
        <v/>
      </c>
      <c r="C14063" s="223"/>
      <c r="D14063" s="224" t="str">
        <f t="shared" si="4217"/>
        <v/>
      </c>
      <c r="E14063" s="225"/>
      <c r="F14063" s="226">
        <f t="shared" si="4218"/>
        <v>0</v>
      </c>
      <c r="G14063" s="286">
        <f t="shared" ref="G14063:G14075" si="4220">ROUND(E14063*F14063,2)</f>
        <v>0</v>
      </c>
    </row>
    <row r="14064" spans="1:7" ht="24" customHeight="1" x14ac:dyDescent="0.2">
      <c r="A14064" s="224" t="str">
        <f t="shared" si="4216"/>
        <v/>
      </c>
      <c r="B14064" s="222" t="str">
        <f t="shared" si="4219"/>
        <v/>
      </c>
      <c r="C14064" s="223"/>
      <c r="D14064" s="224" t="str">
        <f t="shared" si="4217"/>
        <v/>
      </c>
      <c r="E14064" s="225"/>
      <c r="F14064" s="226">
        <f t="shared" si="4218"/>
        <v>0</v>
      </c>
      <c r="G14064" s="286">
        <f t="shared" si="4220"/>
        <v>0</v>
      </c>
    </row>
    <row r="14065" spans="1:7" ht="24" customHeight="1" x14ac:dyDescent="0.2">
      <c r="A14065" s="224" t="str">
        <f t="shared" si="4216"/>
        <v/>
      </c>
      <c r="B14065" s="222" t="str">
        <f t="shared" si="4219"/>
        <v/>
      </c>
      <c r="C14065" s="223"/>
      <c r="D14065" s="224" t="str">
        <f t="shared" si="4217"/>
        <v/>
      </c>
      <c r="E14065" s="225"/>
      <c r="F14065" s="226">
        <f t="shared" si="4218"/>
        <v>0</v>
      </c>
      <c r="G14065" s="286">
        <f t="shared" si="4220"/>
        <v>0</v>
      </c>
    </row>
    <row r="14066" spans="1:7" ht="24" customHeight="1" x14ac:dyDescent="0.2">
      <c r="A14066" s="224" t="str">
        <f t="shared" si="4216"/>
        <v/>
      </c>
      <c r="B14066" s="222" t="str">
        <f t="shared" si="4219"/>
        <v/>
      </c>
      <c r="C14066" s="223"/>
      <c r="D14066" s="224" t="str">
        <f t="shared" si="4217"/>
        <v/>
      </c>
      <c r="E14066" s="225"/>
      <c r="F14066" s="226">
        <f t="shared" si="4218"/>
        <v>0</v>
      </c>
      <c r="G14066" s="286">
        <f t="shared" si="4220"/>
        <v>0</v>
      </c>
    </row>
    <row r="14067" spans="1:7" ht="24" customHeight="1" x14ac:dyDescent="0.2">
      <c r="A14067" s="224" t="str">
        <f t="shared" si="4216"/>
        <v/>
      </c>
      <c r="B14067" s="222" t="str">
        <f t="shared" si="4219"/>
        <v/>
      </c>
      <c r="C14067" s="223"/>
      <c r="D14067" s="224" t="str">
        <f t="shared" si="4217"/>
        <v/>
      </c>
      <c r="E14067" s="225"/>
      <c r="F14067" s="226">
        <f t="shared" si="4218"/>
        <v>0</v>
      </c>
      <c r="G14067" s="286">
        <f t="shared" si="4220"/>
        <v>0</v>
      </c>
    </row>
    <row r="14068" spans="1:7" ht="24" customHeight="1" x14ac:dyDescent="0.2">
      <c r="A14068" s="224" t="str">
        <f t="shared" si="4216"/>
        <v/>
      </c>
      <c r="B14068" s="222" t="str">
        <f t="shared" si="4219"/>
        <v/>
      </c>
      <c r="C14068" s="223"/>
      <c r="D14068" s="224" t="str">
        <f t="shared" si="4217"/>
        <v/>
      </c>
      <c r="E14068" s="225"/>
      <c r="F14068" s="226">
        <f t="shared" si="4218"/>
        <v>0</v>
      </c>
      <c r="G14068" s="286">
        <f t="shared" si="4220"/>
        <v>0</v>
      </c>
    </row>
    <row r="14069" spans="1:7" ht="24" customHeight="1" x14ac:dyDescent="0.2">
      <c r="A14069" s="224" t="str">
        <f t="shared" si="4216"/>
        <v/>
      </c>
      <c r="B14069" s="222" t="str">
        <f t="shared" si="4219"/>
        <v/>
      </c>
      <c r="C14069" s="223"/>
      <c r="D14069" s="224" t="str">
        <f t="shared" si="4217"/>
        <v/>
      </c>
      <c r="E14069" s="225"/>
      <c r="F14069" s="226">
        <f t="shared" si="4218"/>
        <v>0</v>
      </c>
      <c r="G14069" s="286">
        <f t="shared" si="4220"/>
        <v>0</v>
      </c>
    </row>
    <row r="14070" spans="1:7" ht="24" customHeight="1" x14ac:dyDescent="0.2">
      <c r="A14070" s="224" t="str">
        <f t="shared" si="4216"/>
        <v/>
      </c>
      <c r="B14070" s="222" t="str">
        <f t="shared" si="4219"/>
        <v/>
      </c>
      <c r="C14070" s="223"/>
      <c r="D14070" s="224" t="str">
        <f t="shared" si="4217"/>
        <v/>
      </c>
      <c r="E14070" s="225"/>
      <c r="F14070" s="226">
        <f t="shared" si="4218"/>
        <v>0</v>
      </c>
      <c r="G14070" s="286">
        <f t="shared" si="4220"/>
        <v>0</v>
      </c>
    </row>
    <row r="14071" spans="1:7" ht="24" customHeight="1" x14ac:dyDescent="0.2">
      <c r="A14071" s="224" t="str">
        <f t="shared" si="4216"/>
        <v/>
      </c>
      <c r="B14071" s="222" t="str">
        <f t="shared" si="4219"/>
        <v/>
      </c>
      <c r="C14071" s="223"/>
      <c r="D14071" s="224" t="str">
        <f t="shared" si="4217"/>
        <v/>
      </c>
      <c r="E14071" s="225"/>
      <c r="F14071" s="226">
        <f t="shared" si="4218"/>
        <v>0</v>
      </c>
      <c r="G14071" s="286">
        <f t="shared" si="4220"/>
        <v>0</v>
      </c>
    </row>
    <row r="14072" spans="1:7" ht="24" customHeight="1" x14ac:dyDescent="0.2">
      <c r="A14072" s="224" t="str">
        <f t="shared" si="4216"/>
        <v/>
      </c>
      <c r="B14072" s="222" t="str">
        <f t="shared" si="4219"/>
        <v/>
      </c>
      <c r="C14072" s="223"/>
      <c r="D14072" s="224" t="str">
        <f t="shared" si="4217"/>
        <v/>
      </c>
      <c r="E14072" s="225"/>
      <c r="F14072" s="226">
        <f t="shared" si="4218"/>
        <v>0</v>
      </c>
      <c r="G14072" s="286">
        <f t="shared" si="4220"/>
        <v>0</v>
      </c>
    </row>
    <row r="14073" spans="1:7" ht="24" customHeight="1" x14ac:dyDescent="0.2">
      <c r="A14073" s="224" t="str">
        <f t="shared" si="4216"/>
        <v/>
      </c>
      <c r="B14073" s="222" t="str">
        <f t="shared" si="4219"/>
        <v/>
      </c>
      <c r="C14073" s="223"/>
      <c r="D14073" s="224" t="str">
        <f t="shared" si="4217"/>
        <v/>
      </c>
      <c r="E14073" s="225"/>
      <c r="F14073" s="226">
        <f t="shared" si="4218"/>
        <v>0</v>
      </c>
      <c r="G14073" s="286">
        <f t="shared" si="4220"/>
        <v>0</v>
      </c>
    </row>
    <row r="14074" spans="1:7" ht="24" customHeight="1" x14ac:dyDescent="0.2">
      <c r="A14074" s="224" t="str">
        <f t="shared" si="4216"/>
        <v/>
      </c>
      <c r="B14074" s="222" t="str">
        <f t="shared" si="4219"/>
        <v/>
      </c>
      <c r="C14074" s="223"/>
      <c r="D14074" s="224" t="str">
        <f t="shared" si="4217"/>
        <v/>
      </c>
      <c r="E14074" s="225"/>
      <c r="F14074" s="226">
        <f t="shared" si="4218"/>
        <v>0</v>
      </c>
      <c r="G14074" s="286">
        <f t="shared" si="4220"/>
        <v>0</v>
      </c>
    </row>
    <row r="14075" spans="1:7" ht="24" customHeight="1" x14ac:dyDescent="0.2">
      <c r="A14075" s="224" t="str">
        <f t="shared" si="4216"/>
        <v/>
      </c>
      <c r="B14075" s="222" t="str">
        <f t="shared" si="4219"/>
        <v/>
      </c>
      <c r="C14075" s="223"/>
      <c r="D14075" s="224" t="str">
        <f t="shared" si="4217"/>
        <v/>
      </c>
      <c r="E14075" s="225"/>
      <c r="F14075" s="227">
        <f t="shared" si="4218"/>
        <v>0</v>
      </c>
      <c r="G14075" s="286">
        <f t="shared" si="4220"/>
        <v>0</v>
      </c>
    </row>
    <row r="14076" spans="1:7" ht="24" customHeight="1" x14ac:dyDescent="0.2">
      <c r="A14076" s="287"/>
      <c r="D14076" s="97"/>
      <c r="E14076" s="98"/>
      <c r="F14076" s="273" t="s">
        <v>31</v>
      </c>
      <c r="G14076" s="288">
        <f>SUBTOTAL(9,G14062:G14075)</f>
        <v>0</v>
      </c>
    </row>
    <row r="14077" spans="1:7" ht="24" customHeight="1" x14ac:dyDescent="0.2">
      <c r="A14077" s="287"/>
      <c r="C14077" s="107" t="s">
        <v>605</v>
      </c>
      <c r="D14077" s="97"/>
      <c r="E14077" s="98"/>
      <c r="G14077" s="289"/>
    </row>
    <row r="14078" spans="1:7" ht="24" customHeight="1" x14ac:dyDescent="0.2">
      <c r="A14078" s="224" t="str">
        <f t="shared" ref="A14078:A14085" si="4221">IFERROR(VLOOKUP(C14078,Tabla_Insumos,4,FALSE),"")</f>
        <v/>
      </c>
      <c r="B14078" s="222">
        <f t="shared" ref="B14078:B14085" si="4222">IFERROR(VLOOKUP(A14078,Tabla_Indices,5,FALSE),"")</f>
        <v>0</v>
      </c>
      <c r="C14078" s="223"/>
      <c r="D14078" s="224" t="str">
        <f t="shared" ref="D14078:D14085" si="4223">IFERROR(VLOOKUP(C14078,Tabla_Insumos,2,FALSE),"")</f>
        <v/>
      </c>
      <c r="E14078" s="225"/>
      <c r="F14078" s="228">
        <f t="shared" ref="F14078:F14085" si="4224">IFERROR(VLOOKUP(C14078,Tabla_Insumos,3,FALSE),0)</f>
        <v>0</v>
      </c>
      <c r="G14078" s="286">
        <f>ROUND(E14078*F14078,2)</f>
        <v>0</v>
      </c>
    </row>
    <row r="14079" spans="1:7" ht="24" customHeight="1" x14ac:dyDescent="0.2">
      <c r="A14079" s="224" t="str">
        <f t="shared" si="4221"/>
        <v/>
      </c>
      <c r="B14079" s="222">
        <f t="shared" si="4222"/>
        <v>0</v>
      </c>
      <c r="C14079" s="223"/>
      <c r="D14079" s="224" t="str">
        <f t="shared" si="4223"/>
        <v/>
      </c>
      <c r="E14079" s="225"/>
      <c r="F14079" s="228">
        <f t="shared" si="4224"/>
        <v>0</v>
      </c>
      <c r="G14079" s="286">
        <f>ROUND(E14079*F14079,2)</f>
        <v>0</v>
      </c>
    </row>
    <row r="14080" spans="1:7" ht="24" customHeight="1" x14ac:dyDescent="0.2">
      <c r="A14080" s="224" t="str">
        <f t="shared" si="4221"/>
        <v/>
      </c>
      <c r="B14080" s="222">
        <f t="shared" si="4222"/>
        <v>0</v>
      </c>
      <c r="C14080" s="223"/>
      <c r="D14080" s="224" t="str">
        <f t="shared" si="4223"/>
        <v/>
      </c>
      <c r="E14080" s="225"/>
      <c r="F14080" s="228">
        <f t="shared" si="4224"/>
        <v>0</v>
      </c>
      <c r="G14080" s="286">
        <f t="shared" ref="G14080:G14085" si="4225">ROUND(E14080*F14080,2)</f>
        <v>0</v>
      </c>
    </row>
    <row r="14081" spans="1:7" ht="24" customHeight="1" x14ac:dyDescent="0.2">
      <c r="A14081" s="224" t="str">
        <f t="shared" si="4221"/>
        <v/>
      </c>
      <c r="B14081" s="222">
        <f t="shared" si="4222"/>
        <v>0</v>
      </c>
      <c r="C14081" s="223"/>
      <c r="D14081" s="224" t="str">
        <f t="shared" si="4223"/>
        <v/>
      </c>
      <c r="E14081" s="225"/>
      <c r="F14081" s="228">
        <f t="shared" si="4224"/>
        <v>0</v>
      </c>
      <c r="G14081" s="286">
        <f t="shared" si="4225"/>
        <v>0</v>
      </c>
    </row>
    <row r="14082" spans="1:7" ht="24" customHeight="1" x14ac:dyDescent="0.2">
      <c r="A14082" s="224" t="str">
        <f t="shared" si="4221"/>
        <v/>
      </c>
      <c r="B14082" s="222">
        <f t="shared" si="4222"/>
        <v>0</v>
      </c>
      <c r="C14082" s="223"/>
      <c r="D14082" s="224" t="str">
        <f t="shared" si="4223"/>
        <v/>
      </c>
      <c r="E14082" s="225"/>
      <c r="F14082" s="226">
        <f t="shared" si="4224"/>
        <v>0</v>
      </c>
      <c r="G14082" s="286">
        <f t="shared" si="4225"/>
        <v>0</v>
      </c>
    </row>
    <row r="14083" spans="1:7" ht="24" customHeight="1" x14ac:dyDescent="0.2">
      <c r="A14083" s="224" t="str">
        <f t="shared" si="4221"/>
        <v/>
      </c>
      <c r="B14083" s="222">
        <f t="shared" si="4222"/>
        <v>0</v>
      </c>
      <c r="C14083" s="223"/>
      <c r="D14083" s="224" t="str">
        <f t="shared" si="4223"/>
        <v/>
      </c>
      <c r="E14083" s="225"/>
      <c r="F14083" s="226">
        <f t="shared" si="4224"/>
        <v>0</v>
      </c>
      <c r="G14083" s="286">
        <f t="shared" si="4225"/>
        <v>0</v>
      </c>
    </row>
    <row r="14084" spans="1:7" ht="24" customHeight="1" x14ac:dyDescent="0.2">
      <c r="A14084" s="224" t="str">
        <f t="shared" si="4221"/>
        <v/>
      </c>
      <c r="B14084" s="222">
        <f t="shared" si="4222"/>
        <v>0</v>
      </c>
      <c r="C14084" s="223"/>
      <c r="D14084" s="224" t="str">
        <f t="shared" si="4223"/>
        <v/>
      </c>
      <c r="E14084" s="225"/>
      <c r="F14084" s="226">
        <f t="shared" si="4224"/>
        <v>0</v>
      </c>
      <c r="G14084" s="286">
        <f t="shared" si="4225"/>
        <v>0</v>
      </c>
    </row>
    <row r="14085" spans="1:7" ht="24" customHeight="1" x14ac:dyDescent="0.2">
      <c r="A14085" s="224" t="str">
        <f t="shared" si="4221"/>
        <v/>
      </c>
      <c r="B14085" s="222">
        <f t="shared" si="4222"/>
        <v>0</v>
      </c>
      <c r="C14085" s="223"/>
      <c r="D14085" s="224" t="str">
        <f t="shared" si="4223"/>
        <v/>
      </c>
      <c r="E14085" s="225"/>
      <c r="F14085" s="226">
        <f t="shared" si="4224"/>
        <v>0</v>
      </c>
      <c r="G14085" s="286">
        <f t="shared" si="4225"/>
        <v>0</v>
      </c>
    </row>
    <row r="14086" spans="1:7" ht="24" customHeight="1" x14ac:dyDescent="0.2">
      <c r="A14086" s="287"/>
      <c r="D14086" s="97"/>
      <c r="E14086" s="98"/>
      <c r="F14086" s="273" t="s">
        <v>32</v>
      </c>
      <c r="G14086" s="288">
        <f>SUBTOTAL(9,G14078:G14085)</f>
        <v>0</v>
      </c>
    </row>
    <row r="14087" spans="1:7" ht="24" customHeight="1" x14ac:dyDescent="0.2">
      <c r="A14087" s="287"/>
      <c r="C14087" s="107" t="s">
        <v>606</v>
      </c>
      <c r="D14087" s="97"/>
      <c r="E14087" s="98"/>
      <c r="G14087" s="289"/>
    </row>
    <row r="14088" spans="1:7" ht="24" customHeight="1" x14ac:dyDescent="0.2">
      <c r="A14088" s="224" t="str">
        <f t="shared" ref="A14088:A14096" si="4226">IFERROR(VLOOKUP(C14088,Tabla_Insumos,4,FALSE),"")</f>
        <v/>
      </c>
      <c r="B14088" s="222" t="str">
        <f t="shared" ref="B14088:B14096" si="4227">IFERROR(VLOOKUP(C14088,Tabla_Insumos,5,FALSE),"")</f>
        <v/>
      </c>
      <c r="C14088" s="223"/>
      <c r="D14088" s="224" t="str">
        <f t="shared" ref="D14088:D14096" si="4228">IFERROR(VLOOKUP(C14088,Tabla_Insumos,2,FALSE),"")</f>
        <v/>
      </c>
      <c r="E14088" s="225"/>
      <c r="F14088" s="226">
        <f t="shared" ref="F14088:F14096" si="4229">IFERROR(VLOOKUP(C14088,Tabla_Insumos,3,FALSE),0)</f>
        <v>0</v>
      </c>
      <c r="G14088" s="286">
        <f t="shared" ref="G14088:G14096" si="4230">ROUND(E14088*F14088,2)</f>
        <v>0</v>
      </c>
    </row>
    <row r="14089" spans="1:7" ht="24" customHeight="1" x14ac:dyDescent="0.2">
      <c r="A14089" s="224" t="str">
        <f t="shared" si="4226"/>
        <v/>
      </c>
      <c r="B14089" s="222" t="str">
        <f t="shared" si="4227"/>
        <v/>
      </c>
      <c r="C14089" s="223"/>
      <c r="D14089" s="224" t="str">
        <f t="shared" si="4228"/>
        <v/>
      </c>
      <c r="E14089" s="225"/>
      <c r="F14089" s="226">
        <f t="shared" si="4229"/>
        <v>0</v>
      </c>
      <c r="G14089" s="286">
        <f t="shared" si="4230"/>
        <v>0</v>
      </c>
    </row>
    <row r="14090" spans="1:7" ht="24" customHeight="1" x14ac:dyDescent="0.2">
      <c r="A14090" s="224" t="str">
        <f t="shared" si="4226"/>
        <v/>
      </c>
      <c r="B14090" s="222" t="str">
        <f t="shared" si="4227"/>
        <v/>
      </c>
      <c r="C14090" s="223"/>
      <c r="D14090" s="224" t="str">
        <f t="shared" si="4228"/>
        <v/>
      </c>
      <c r="E14090" s="225"/>
      <c r="F14090" s="226">
        <f t="shared" si="4229"/>
        <v>0</v>
      </c>
      <c r="G14090" s="286">
        <f t="shared" si="4230"/>
        <v>0</v>
      </c>
    </row>
    <row r="14091" spans="1:7" ht="24" customHeight="1" x14ac:dyDescent="0.2">
      <c r="A14091" s="224" t="str">
        <f t="shared" si="4226"/>
        <v/>
      </c>
      <c r="B14091" s="222" t="str">
        <f t="shared" si="4227"/>
        <v/>
      </c>
      <c r="C14091" s="223"/>
      <c r="D14091" s="224" t="str">
        <f t="shared" si="4228"/>
        <v/>
      </c>
      <c r="E14091" s="225"/>
      <c r="F14091" s="226">
        <f t="shared" si="4229"/>
        <v>0</v>
      </c>
      <c r="G14091" s="286">
        <f t="shared" si="4230"/>
        <v>0</v>
      </c>
    </row>
    <row r="14092" spans="1:7" ht="24" customHeight="1" x14ac:dyDescent="0.2">
      <c r="A14092" s="224" t="str">
        <f t="shared" si="4226"/>
        <v/>
      </c>
      <c r="B14092" s="222" t="str">
        <f t="shared" si="4227"/>
        <v/>
      </c>
      <c r="C14092" s="223"/>
      <c r="D14092" s="224" t="str">
        <f t="shared" si="4228"/>
        <v/>
      </c>
      <c r="E14092" s="225"/>
      <c r="F14092" s="226">
        <f t="shared" si="4229"/>
        <v>0</v>
      </c>
      <c r="G14092" s="286">
        <f t="shared" si="4230"/>
        <v>0</v>
      </c>
    </row>
    <row r="14093" spans="1:7" ht="24" customHeight="1" x14ac:dyDescent="0.2">
      <c r="A14093" s="224" t="str">
        <f t="shared" si="4226"/>
        <v/>
      </c>
      <c r="B14093" s="222" t="str">
        <f t="shared" si="4227"/>
        <v/>
      </c>
      <c r="C14093" s="223"/>
      <c r="D14093" s="224" t="str">
        <f t="shared" si="4228"/>
        <v/>
      </c>
      <c r="E14093" s="225"/>
      <c r="F14093" s="226">
        <f t="shared" si="4229"/>
        <v>0</v>
      </c>
      <c r="G14093" s="286">
        <f t="shared" si="4230"/>
        <v>0</v>
      </c>
    </row>
    <row r="14094" spans="1:7" ht="24" customHeight="1" x14ac:dyDescent="0.2">
      <c r="A14094" s="224" t="str">
        <f t="shared" si="4226"/>
        <v/>
      </c>
      <c r="B14094" s="222" t="str">
        <f t="shared" si="4227"/>
        <v/>
      </c>
      <c r="C14094" s="223"/>
      <c r="D14094" s="224" t="str">
        <f t="shared" si="4228"/>
        <v/>
      </c>
      <c r="E14094" s="225"/>
      <c r="F14094" s="226">
        <f t="shared" si="4229"/>
        <v>0</v>
      </c>
      <c r="G14094" s="286">
        <f t="shared" si="4230"/>
        <v>0</v>
      </c>
    </row>
    <row r="14095" spans="1:7" ht="24" customHeight="1" x14ac:dyDescent="0.2">
      <c r="A14095" s="224" t="str">
        <f t="shared" si="4226"/>
        <v/>
      </c>
      <c r="B14095" s="222" t="str">
        <f t="shared" si="4227"/>
        <v/>
      </c>
      <c r="C14095" s="223"/>
      <c r="D14095" s="224" t="str">
        <f t="shared" si="4228"/>
        <v/>
      </c>
      <c r="E14095" s="225"/>
      <c r="F14095" s="226">
        <f t="shared" si="4229"/>
        <v>0</v>
      </c>
      <c r="G14095" s="286">
        <f t="shared" si="4230"/>
        <v>0</v>
      </c>
    </row>
    <row r="14096" spans="1:7" ht="24" customHeight="1" x14ac:dyDescent="0.2">
      <c r="A14096" s="224" t="str">
        <f t="shared" si="4226"/>
        <v/>
      </c>
      <c r="B14096" s="222" t="str">
        <f t="shared" si="4227"/>
        <v/>
      </c>
      <c r="C14096" s="223"/>
      <c r="D14096" s="224" t="str">
        <f t="shared" si="4228"/>
        <v/>
      </c>
      <c r="E14096" s="225"/>
      <c r="F14096" s="226">
        <f t="shared" si="4229"/>
        <v>0</v>
      </c>
      <c r="G14096" s="286">
        <f t="shared" si="4230"/>
        <v>0</v>
      </c>
    </row>
    <row r="14097" spans="1:7" ht="24" customHeight="1" x14ac:dyDescent="0.2">
      <c r="A14097" s="290"/>
      <c r="B14097" s="97"/>
      <c r="D14097" s="97"/>
      <c r="E14097" s="98"/>
      <c r="F14097" s="273" t="s">
        <v>33</v>
      </c>
      <c r="G14097" s="288">
        <f>SUBTOTAL(9,G14088:G14096)</f>
        <v>0</v>
      </c>
    </row>
    <row r="14098" spans="1:7" ht="24" customHeight="1" x14ac:dyDescent="0.2">
      <c r="A14098" s="291"/>
      <c r="B14098" s="97"/>
      <c r="D14098" s="97"/>
      <c r="E14098" s="98"/>
      <c r="G14098" s="289"/>
    </row>
    <row r="14099" spans="1:7" ht="24" customHeight="1" x14ac:dyDescent="0.2">
      <c r="A14099" s="292" t="str">
        <f>B14057</f>
        <v/>
      </c>
      <c r="B14099" s="293" t="str">
        <f>C14057</f>
        <v/>
      </c>
      <c r="C14099" s="104"/>
      <c r="D14099" s="104" t="s">
        <v>34</v>
      </c>
      <c r="E14099" s="105"/>
      <c r="F14099" s="295" t="s">
        <v>35</v>
      </c>
      <c r="G14099" s="294">
        <f>SUBTOTAL(9,G14062:G14098)</f>
        <v>0</v>
      </c>
    </row>
    <row r="14101" spans="1:7" ht="24" customHeight="1" x14ac:dyDescent="0.2">
      <c r="A14101" s="274" t="s">
        <v>37</v>
      </c>
      <c r="B14101" s="275"/>
      <c r="C14101" s="275"/>
      <c r="D14101" s="275"/>
      <c r="E14101" s="275"/>
      <c r="F14101" s="275"/>
      <c r="G14101" s="276"/>
    </row>
    <row r="14102" spans="1:7" ht="24" customHeight="1" x14ac:dyDescent="0.2">
      <c r="A14102" s="277" t="s">
        <v>602</v>
      </c>
      <c r="B14102" s="93" t="str">
        <f>Comitente</f>
        <v>DIRECCION PROVINCIAL DE ESPACIOS VERDES</v>
      </c>
      <c r="C14102" s="89"/>
      <c r="D14102" s="94"/>
      <c r="E14102" s="94"/>
      <c r="F14102" s="95"/>
      <c r="G14102" s="278"/>
    </row>
    <row r="14103" spans="1:7" ht="24" customHeight="1" x14ac:dyDescent="0.2">
      <c r="A14103" s="277" t="s">
        <v>603</v>
      </c>
      <c r="B14103" s="93">
        <f>Contratista</f>
        <v>0</v>
      </c>
      <c r="C14103" s="90"/>
      <c r="D14103" s="90"/>
      <c r="E14103" s="90"/>
      <c r="F14103" s="96"/>
      <c r="G14103" s="279"/>
    </row>
    <row r="14104" spans="1:7" ht="24" customHeight="1" x14ac:dyDescent="0.2">
      <c r="A14104" s="277" t="s">
        <v>24</v>
      </c>
      <c r="B14104" s="93" t="str">
        <f>Obra</f>
        <v>EXTRACCION DE MANGRULLO EXISTENTE, PROVISION DE NUEVO MANGRULLO Y REFUNCIONALIZACION DE JUEGOS DE NIÑOS EN PARQUE DE MAYO</v>
      </c>
      <c r="C14104" s="90"/>
      <c r="D14104" s="90"/>
      <c r="E14104" s="90"/>
      <c r="F14104" s="96" t="s">
        <v>38</v>
      </c>
      <c r="G14104" s="280">
        <f>Fecha_Base</f>
        <v>44865</v>
      </c>
    </row>
    <row r="14105" spans="1:7" ht="24" customHeight="1" x14ac:dyDescent="0.2">
      <c r="A14105" s="281" t="s">
        <v>601</v>
      </c>
      <c r="B14105" s="91" t="str">
        <f>Ubicación</f>
        <v>CAPITAL</v>
      </c>
      <c r="C14105" s="91"/>
      <c r="D14105" s="97"/>
      <c r="E14105" s="98"/>
      <c r="G14105" s="282"/>
    </row>
    <row r="14106" spans="1:7" ht="24" customHeight="1" x14ac:dyDescent="0.2">
      <c r="A14106" s="281" t="s">
        <v>39</v>
      </c>
      <c r="B14106" s="100" t="str">
        <f>IFERROR(VALUE(LEFT(B14107,FIND(".",B14107)-1)),"")</f>
        <v/>
      </c>
      <c r="C14106" s="92" t="str">
        <f>IFERROR(VLOOKUP(B14106,Tabla_CyP,2,FALSE),"")</f>
        <v/>
      </c>
      <c r="E14106" s="98"/>
      <c r="G14106" s="282"/>
    </row>
    <row r="14107" spans="1:7" ht="24" customHeight="1" x14ac:dyDescent="0.2">
      <c r="A14107" s="281" t="s">
        <v>25</v>
      </c>
      <c r="B14107" s="101" t="str">
        <f>IFERROR(VLOOKUP(COUNTIF($A$1:A14107,"ANALISIS DE PRECIOS"),Tabla_NumeroItem,2,FALSE),"")</f>
        <v/>
      </c>
      <c r="C14107" s="92" t="str">
        <f>IFERROR(VLOOKUP(B14107,Tabla_CyP,2,FALSE),"")</f>
        <v/>
      </c>
      <c r="D14107" s="97"/>
      <c r="E14107" s="98"/>
      <c r="F14107" s="96" t="s">
        <v>26</v>
      </c>
      <c r="G14107" s="283" t="str">
        <f>IFERROR(VLOOKUP(B14107,Tabla_CyP,4,FALSE),"")</f>
        <v/>
      </c>
    </row>
    <row r="14108" spans="1:7" ht="24" customHeight="1" x14ac:dyDescent="0.2">
      <c r="A14108" s="281"/>
      <c r="B14108" s="91"/>
      <c r="D14108" s="97"/>
      <c r="E14108" s="98"/>
      <c r="G14108" s="282"/>
    </row>
    <row r="14109" spans="1:7" ht="24" customHeight="1" x14ac:dyDescent="0.2">
      <c r="A14109" s="334" t="s">
        <v>507</v>
      </c>
      <c r="B14109" s="335"/>
      <c r="C14109" s="336" t="s">
        <v>0</v>
      </c>
      <c r="D14109" s="336" t="s">
        <v>27</v>
      </c>
      <c r="E14109" s="338" t="s">
        <v>28</v>
      </c>
      <c r="F14109" s="340" t="s">
        <v>29</v>
      </c>
      <c r="G14109" s="340" t="s">
        <v>30</v>
      </c>
    </row>
    <row r="14110" spans="1:7" ht="24" customHeight="1" x14ac:dyDescent="0.2">
      <c r="A14110" s="102" t="s">
        <v>508</v>
      </c>
      <c r="B14110" s="102" t="s">
        <v>509</v>
      </c>
      <c r="C14110" s="337"/>
      <c r="D14110" s="337"/>
      <c r="E14110" s="339"/>
      <c r="F14110" s="341"/>
      <c r="G14110" s="341"/>
    </row>
    <row r="14111" spans="1:7" ht="24" customHeight="1" x14ac:dyDescent="0.2">
      <c r="A14111" s="284"/>
      <c r="B14111" s="103"/>
      <c r="C14111" s="143" t="s">
        <v>604</v>
      </c>
      <c r="D14111" s="104"/>
      <c r="E14111" s="105"/>
      <c r="F14111" s="106"/>
      <c r="G14111" s="285"/>
    </row>
    <row r="14112" spans="1:7" ht="24" customHeight="1" x14ac:dyDescent="0.2">
      <c r="A14112" s="224" t="str">
        <f t="shared" ref="A14112:A14125" si="4231">IFERROR(VLOOKUP(C14112,Tabla_Insumos,4,FALSE),"")</f>
        <v/>
      </c>
      <c r="B14112" s="222" t="str">
        <f>IFERROR(VLOOKUP(C14112,Tabla_Insumos,5,FALSE),"")</f>
        <v/>
      </c>
      <c r="C14112" s="223"/>
      <c r="D14112" s="224" t="str">
        <f t="shared" ref="D14112:D14125" si="4232">IFERROR(VLOOKUP(C14112,Tabla_Insumos,2,FALSE),"")</f>
        <v/>
      </c>
      <c r="E14112" s="225"/>
      <c r="F14112" s="226">
        <f t="shared" ref="F14112:F14125" si="4233">IFERROR(VLOOKUP(C14112,Tabla_Insumos,3,FALSE),0)</f>
        <v>0</v>
      </c>
      <c r="G14112" s="286">
        <f>ROUND(E14112*F14112,2)</f>
        <v>0</v>
      </c>
    </row>
    <row r="14113" spans="1:7" ht="24" customHeight="1" x14ac:dyDescent="0.2">
      <c r="A14113" s="224" t="str">
        <f t="shared" si="4231"/>
        <v/>
      </c>
      <c r="B14113" s="222" t="str">
        <f t="shared" ref="B14113:B14125" si="4234">IFERROR(VLOOKUP(C14113,Tabla_Insumos,5,FALSE),"")</f>
        <v/>
      </c>
      <c r="C14113" s="223"/>
      <c r="D14113" s="224" t="str">
        <f t="shared" si="4232"/>
        <v/>
      </c>
      <c r="E14113" s="225"/>
      <c r="F14113" s="226">
        <f t="shared" si="4233"/>
        <v>0</v>
      </c>
      <c r="G14113" s="286">
        <f t="shared" ref="G14113:G14125" si="4235">ROUND(E14113*F14113,2)</f>
        <v>0</v>
      </c>
    </row>
    <row r="14114" spans="1:7" ht="24" customHeight="1" x14ac:dyDescent="0.2">
      <c r="A14114" s="224" t="str">
        <f t="shared" si="4231"/>
        <v/>
      </c>
      <c r="B14114" s="222" t="str">
        <f t="shared" si="4234"/>
        <v/>
      </c>
      <c r="C14114" s="223"/>
      <c r="D14114" s="224" t="str">
        <f t="shared" si="4232"/>
        <v/>
      </c>
      <c r="E14114" s="225"/>
      <c r="F14114" s="226">
        <f t="shared" si="4233"/>
        <v>0</v>
      </c>
      <c r="G14114" s="286">
        <f t="shared" si="4235"/>
        <v>0</v>
      </c>
    </row>
    <row r="14115" spans="1:7" ht="24" customHeight="1" x14ac:dyDescent="0.2">
      <c r="A14115" s="224" t="str">
        <f t="shared" si="4231"/>
        <v/>
      </c>
      <c r="B14115" s="222" t="str">
        <f t="shared" si="4234"/>
        <v/>
      </c>
      <c r="C14115" s="223"/>
      <c r="D14115" s="224" t="str">
        <f t="shared" si="4232"/>
        <v/>
      </c>
      <c r="E14115" s="225"/>
      <c r="F14115" s="226">
        <f t="shared" si="4233"/>
        <v>0</v>
      </c>
      <c r="G14115" s="286">
        <f t="shared" si="4235"/>
        <v>0</v>
      </c>
    </row>
    <row r="14116" spans="1:7" ht="24" customHeight="1" x14ac:dyDescent="0.2">
      <c r="A14116" s="224" t="str">
        <f t="shared" si="4231"/>
        <v/>
      </c>
      <c r="B14116" s="222" t="str">
        <f t="shared" si="4234"/>
        <v/>
      </c>
      <c r="C14116" s="223"/>
      <c r="D14116" s="224" t="str">
        <f t="shared" si="4232"/>
        <v/>
      </c>
      <c r="E14116" s="225"/>
      <c r="F14116" s="226">
        <f t="shared" si="4233"/>
        <v>0</v>
      </c>
      <c r="G14116" s="286">
        <f t="shared" si="4235"/>
        <v>0</v>
      </c>
    </row>
    <row r="14117" spans="1:7" ht="24" customHeight="1" x14ac:dyDescent="0.2">
      <c r="A14117" s="224" t="str">
        <f t="shared" si="4231"/>
        <v/>
      </c>
      <c r="B14117" s="222" t="str">
        <f t="shared" si="4234"/>
        <v/>
      </c>
      <c r="C14117" s="223"/>
      <c r="D14117" s="224" t="str">
        <f t="shared" si="4232"/>
        <v/>
      </c>
      <c r="E14117" s="225"/>
      <c r="F14117" s="226">
        <f t="shared" si="4233"/>
        <v>0</v>
      </c>
      <c r="G14117" s="286">
        <f t="shared" si="4235"/>
        <v>0</v>
      </c>
    </row>
    <row r="14118" spans="1:7" ht="24" customHeight="1" x14ac:dyDescent="0.2">
      <c r="A14118" s="224" t="str">
        <f t="shared" si="4231"/>
        <v/>
      </c>
      <c r="B14118" s="222" t="str">
        <f t="shared" si="4234"/>
        <v/>
      </c>
      <c r="C14118" s="223"/>
      <c r="D14118" s="224" t="str">
        <f t="shared" si="4232"/>
        <v/>
      </c>
      <c r="E14118" s="225"/>
      <c r="F14118" s="226">
        <f t="shared" si="4233"/>
        <v>0</v>
      </c>
      <c r="G14118" s="286">
        <f t="shared" si="4235"/>
        <v>0</v>
      </c>
    </row>
    <row r="14119" spans="1:7" ht="24" customHeight="1" x14ac:dyDescent="0.2">
      <c r="A14119" s="224" t="str">
        <f t="shared" si="4231"/>
        <v/>
      </c>
      <c r="B14119" s="222" t="str">
        <f t="shared" si="4234"/>
        <v/>
      </c>
      <c r="C14119" s="223"/>
      <c r="D14119" s="224" t="str">
        <f t="shared" si="4232"/>
        <v/>
      </c>
      <c r="E14119" s="225"/>
      <c r="F14119" s="226">
        <f t="shared" si="4233"/>
        <v>0</v>
      </c>
      <c r="G14119" s="286">
        <f t="shared" si="4235"/>
        <v>0</v>
      </c>
    </row>
    <row r="14120" spans="1:7" ht="24" customHeight="1" x14ac:dyDescent="0.2">
      <c r="A14120" s="224" t="str">
        <f t="shared" si="4231"/>
        <v/>
      </c>
      <c r="B14120" s="222" t="str">
        <f t="shared" si="4234"/>
        <v/>
      </c>
      <c r="C14120" s="223"/>
      <c r="D14120" s="224" t="str">
        <f t="shared" si="4232"/>
        <v/>
      </c>
      <c r="E14120" s="225"/>
      <c r="F14120" s="226">
        <f t="shared" si="4233"/>
        <v>0</v>
      </c>
      <c r="G14120" s="286">
        <f t="shared" si="4235"/>
        <v>0</v>
      </c>
    </row>
    <row r="14121" spans="1:7" ht="24" customHeight="1" x14ac:dyDescent="0.2">
      <c r="A14121" s="224" t="str">
        <f t="shared" si="4231"/>
        <v/>
      </c>
      <c r="B14121" s="222" t="str">
        <f t="shared" si="4234"/>
        <v/>
      </c>
      <c r="C14121" s="223"/>
      <c r="D14121" s="224" t="str">
        <f t="shared" si="4232"/>
        <v/>
      </c>
      <c r="E14121" s="225"/>
      <c r="F14121" s="226">
        <f t="shared" si="4233"/>
        <v>0</v>
      </c>
      <c r="G14121" s="286">
        <f t="shared" si="4235"/>
        <v>0</v>
      </c>
    </row>
    <row r="14122" spans="1:7" ht="24" customHeight="1" x14ac:dyDescent="0.2">
      <c r="A14122" s="224" t="str">
        <f t="shared" si="4231"/>
        <v/>
      </c>
      <c r="B14122" s="222" t="str">
        <f t="shared" si="4234"/>
        <v/>
      </c>
      <c r="C14122" s="223"/>
      <c r="D14122" s="224" t="str">
        <f t="shared" si="4232"/>
        <v/>
      </c>
      <c r="E14122" s="225"/>
      <c r="F14122" s="226">
        <f t="shared" si="4233"/>
        <v>0</v>
      </c>
      <c r="G14122" s="286">
        <f t="shared" si="4235"/>
        <v>0</v>
      </c>
    </row>
    <row r="14123" spans="1:7" ht="24" customHeight="1" x14ac:dyDescent="0.2">
      <c r="A14123" s="224" t="str">
        <f t="shared" si="4231"/>
        <v/>
      </c>
      <c r="B14123" s="222" t="str">
        <f t="shared" si="4234"/>
        <v/>
      </c>
      <c r="C14123" s="223"/>
      <c r="D14123" s="224" t="str">
        <f t="shared" si="4232"/>
        <v/>
      </c>
      <c r="E14123" s="225"/>
      <c r="F14123" s="226">
        <f t="shared" si="4233"/>
        <v>0</v>
      </c>
      <c r="G14123" s="286">
        <f t="shared" si="4235"/>
        <v>0</v>
      </c>
    </row>
    <row r="14124" spans="1:7" ht="24" customHeight="1" x14ac:dyDescent="0.2">
      <c r="A14124" s="224" t="str">
        <f t="shared" si="4231"/>
        <v/>
      </c>
      <c r="B14124" s="222" t="str">
        <f t="shared" si="4234"/>
        <v/>
      </c>
      <c r="C14124" s="223"/>
      <c r="D14124" s="224" t="str">
        <f t="shared" si="4232"/>
        <v/>
      </c>
      <c r="E14124" s="225"/>
      <c r="F14124" s="226">
        <f t="shared" si="4233"/>
        <v>0</v>
      </c>
      <c r="G14124" s="286">
        <f t="shared" si="4235"/>
        <v>0</v>
      </c>
    </row>
    <row r="14125" spans="1:7" ht="24" customHeight="1" x14ac:dyDescent="0.2">
      <c r="A14125" s="224" t="str">
        <f t="shared" si="4231"/>
        <v/>
      </c>
      <c r="B14125" s="222" t="str">
        <f t="shared" si="4234"/>
        <v/>
      </c>
      <c r="C14125" s="223"/>
      <c r="D14125" s="224" t="str">
        <f t="shared" si="4232"/>
        <v/>
      </c>
      <c r="E14125" s="225"/>
      <c r="F14125" s="227">
        <f t="shared" si="4233"/>
        <v>0</v>
      </c>
      <c r="G14125" s="286">
        <f t="shared" si="4235"/>
        <v>0</v>
      </c>
    </row>
    <row r="14126" spans="1:7" ht="24" customHeight="1" x14ac:dyDescent="0.2">
      <c r="A14126" s="287"/>
      <c r="D14126" s="97"/>
      <c r="E14126" s="98"/>
      <c r="F14126" s="273" t="s">
        <v>31</v>
      </c>
      <c r="G14126" s="288">
        <f>SUBTOTAL(9,G14112:G14125)</f>
        <v>0</v>
      </c>
    </row>
    <row r="14127" spans="1:7" ht="24" customHeight="1" x14ac:dyDescent="0.2">
      <c r="A14127" s="287"/>
      <c r="C14127" s="107" t="s">
        <v>605</v>
      </c>
      <c r="D14127" s="97"/>
      <c r="E14127" s="98"/>
      <c r="G14127" s="289"/>
    </row>
    <row r="14128" spans="1:7" ht="24" customHeight="1" x14ac:dyDescent="0.2">
      <c r="A14128" s="224" t="str">
        <f t="shared" ref="A14128:A14135" si="4236">IFERROR(VLOOKUP(C14128,Tabla_Insumos,4,FALSE),"")</f>
        <v/>
      </c>
      <c r="B14128" s="222">
        <f t="shared" ref="B14128:B14135" si="4237">IFERROR(VLOOKUP(A14128,Tabla_Indices,5,FALSE),"")</f>
        <v>0</v>
      </c>
      <c r="C14128" s="223"/>
      <c r="D14128" s="224" t="str">
        <f t="shared" ref="D14128:D14135" si="4238">IFERROR(VLOOKUP(C14128,Tabla_Insumos,2,FALSE),"")</f>
        <v/>
      </c>
      <c r="E14128" s="225"/>
      <c r="F14128" s="228">
        <f t="shared" ref="F14128:F14135" si="4239">IFERROR(VLOOKUP(C14128,Tabla_Insumos,3,FALSE),0)</f>
        <v>0</v>
      </c>
      <c r="G14128" s="286">
        <f>ROUND(E14128*F14128,2)</f>
        <v>0</v>
      </c>
    </row>
    <row r="14129" spans="1:7" ht="24" customHeight="1" x14ac:dyDescent="0.2">
      <c r="A14129" s="224" t="str">
        <f t="shared" si="4236"/>
        <v/>
      </c>
      <c r="B14129" s="222">
        <f t="shared" si="4237"/>
        <v>0</v>
      </c>
      <c r="C14129" s="223"/>
      <c r="D14129" s="224" t="str">
        <f t="shared" si="4238"/>
        <v/>
      </c>
      <c r="E14129" s="225"/>
      <c r="F14129" s="228">
        <f t="shared" si="4239"/>
        <v>0</v>
      </c>
      <c r="G14129" s="286">
        <f>ROUND(E14129*F14129,2)</f>
        <v>0</v>
      </c>
    </row>
    <row r="14130" spans="1:7" ht="24" customHeight="1" x14ac:dyDescent="0.2">
      <c r="A14130" s="224" t="str">
        <f t="shared" si="4236"/>
        <v/>
      </c>
      <c r="B14130" s="222">
        <f t="shared" si="4237"/>
        <v>0</v>
      </c>
      <c r="C14130" s="223"/>
      <c r="D14130" s="224" t="str">
        <f t="shared" si="4238"/>
        <v/>
      </c>
      <c r="E14130" s="225"/>
      <c r="F14130" s="228">
        <f t="shared" si="4239"/>
        <v>0</v>
      </c>
      <c r="G14130" s="286">
        <f t="shared" ref="G14130:G14135" si="4240">ROUND(E14130*F14130,2)</f>
        <v>0</v>
      </c>
    </row>
    <row r="14131" spans="1:7" ht="24" customHeight="1" x14ac:dyDescent="0.2">
      <c r="A14131" s="224" t="str">
        <f t="shared" si="4236"/>
        <v/>
      </c>
      <c r="B14131" s="222">
        <f t="shared" si="4237"/>
        <v>0</v>
      </c>
      <c r="C14131" s="223"/>
      <c r="D14131" s="224" t="str">
        <f t="shared" si="4238"/>
        <v/>
      </c>
      <c r="E14131" s="225"/>
      <c r="F14131" s="228">
        <f t="shared" si="4239"/>
        <v>0</v>
      </c>
      <c r="G14131" s="286">
        <f t="shared" si="4240"/>
        <v>0</v>
      </c>
    </row>
    <row r="14132" spans="1:7" ht="24" customHeight="1" x14ac:dyDescent="0.2">
      <c r="A14132" s="224" t="str">
        <f t="shared" si="4236"/>
        <v/>
      </c>
      <c r="B14132" s="222">
        <f t="shared" si="4237"/>
        <v>0</v>
      </c>
      <c r="C14132" s="223"/>
      <c r="D14132" s="224" t="str">
        <f t="shared" si="4238"/>
        <v/>
      </c>
      <c r="E14132" s="225"/>
      <c r="F14132" s="226">
        <f t="shared" si="4239"/>
        <v>0</v>
      </c>
      <c r="G14132" s="286">
        <f t="shared" si="4240"/>
        <v>0</v>
      </c>
    </row>
    <row r="14133" spans="1:7" ht="24" customHeight="1" x14ac:dyDescent="0.2">
      <c r="A14133" s="224" t="str">
        <f t="shared" si="4236"/>
        <v/>
      </c>
      <c r="B14133" s="222">
        <f t="shared" si="4237"/>
        <v>0</v>
      </c>
      <c r="C14133" s="223"/>
      <c r="D14133" s="224" t="str">
        <f t="shared" si="4238"/>
        <v/>
      </c>
      <c r="E14133" s="225"/>
      <c r="F14133" s="226">
        <f t="shared" si="4239"/>
        <v>0</v>
      </c>
      <c r="G14133" s="286">
        <f t="shared" si="4240"/>
        <v>0</v>
      </c>
    </row>
    <row r="14134" spans="1:7" ht="24" customHeight="1" x14ac:dyDescent="0.2">
      <c r="A14134" s="224" t="str">
        <f t="shared" si="4236"/>
        <v/>
      </c>
      <c r="B14134" s="222">
        <f t="shared" si="4237"/>
        <v>0</v>
      </c>
      <c r="C14134" s="223"/>
      <c r="D14134" s="224" t="str">
        <f t="shared" si="4238"/>
        <v/>
      </c>
      <c r="E14134" s="225"/>
      <c r="F14134" s="226">
        <f t="shared" si="4239"/>
        <v>0</v>
      </c>
      <c r="G14134" s="286">
        <f t="shared" si="4240"/>
        <v>0</v>
      </c>
    </row>
    <row r="14135" spans="1:7" ht="24" customHeight="1" x14ac:dyDescent="0.2">
      <c r="A14135" s="224" t="str">
        <f t="shared" si="4236"/>
        <v/>
      </c>
      <c r="B14135" s="222">
        <f t="shared" si="4237"/>
        <v>0</v>
      </c>
      <c r="C14135" s="223"/>
      <c r="D14135" s="224" t="str">
        <f t="shared" si="4238"/>
        <v/>
      </c>
      <c r="E14135" s="225"/>
      <c r="F14135" s="226">
        <f t="shared" si="4239"/>
        <v>0</v>
      </c>
      <c r="G14135" s="286">
        <f t="shared" si="4240"/>
        <v>0</v>
      </c>
    </row>
    <row r="14136" spans="1:7" ht="24" customHeight="1" x14ac:dyDescent="0.2">
      <c r="A14136" s="287"/>
      <c r="D14136" s="97"/>
      <c r="E14136" s="98"/>
      <c r="F14136" s="273" t="s">
        <v>32</v>
      </c>
      <c r="G14136" s="288">
        <f>SUBTOTAL(9,G14128:G14135)</f>
        <v>0</v>
      </c>
    </row>
    <row r="14137" spans="1:7" ht="24" customHeight="1" x14ac:dyDescent="0.2">
      <c r="A14137" s="287"/>
      <c r="C14137" s="107" t="s">
        <v>606</v>
      </c>
      <c r="D14137" s="97"/>
      <c r="E14137" s="98"/>
      <c r="G14137" s="289"/>
    </row>
    <row r="14138" spans="1:7" ht="24" customHeight="1" x14ac:dyDescent="0.2">
      <c r="A14138" s="224" t="str">
        <f t="shared" ref="A14138:A14146" si="4241">IFERROR(VLOOKUP(C14138,Tabla_Insumos,4,FALSE),"")</f>
        <v/>
      </c>
      <c r="B14138" s="222" t="str">
        <f t="shared" ref="B14138:B14146" si="4242">IFERROR(VLOOKUP(C14138,Tabla_Insumos,5,FALSE),"")</f>
        <v/>
      </c>
      <c r="C14138" s="223"/>
      <c r="D14138" s="224" t="str">
        <f t="shared" ref="D14138:D14146" si="4243">IFERROR(VLOOKUP(C14138,Tabla_Insumos,2,FALSE),"")</f>
        <v/>
      </c>
      <c r="E14138" s="225"/>
      <c r="F14138" s="226">
        <f t="shared" ref="F14138:F14146" si="4244">IFERROR(VLOOKUP(C14138,Tabla_Insumos,3,FALSE),0)</f>
        <v>0</v>
      </c>
      <c r="G14138" s="286">
        <f t="shared" ref="G14138:G14146" si="4245">ROUND(E14138*F14138,2)</f>
        <v>0</v>
      </c>
    </row>
    <row r="14139" spans="1:7" ht="24" customHeight="1" x14ac:dyDescent="0.2">
      <c r="A14139" s="224" t="str">
        <f t="shared" si="4241"/>
        <v/>
      </c>
      <c r="B14139" s="222" t="str">
        <f t="shared" si="4242"/>
        <v/>
      </c>
      <c r="C14139" s="223"/>
      <c r="D14139" s="224" t="str">
        <f t="shared" si="4243"/>
        <v/>
      </c>
      <c r="E14139" s="225"/>
      <c r="F14139" s="226">
        <f t="shared" si="4244"/>
        <v>0</v>
      </c>
      <c r="G14139" s="286">
        <f t="shared" si="4245"/>
        <v>0</v>
      </c>
    </row>
    <row r="14140" spans="1:7" ht="24" customHeight="1" x14ac:dyDescent="0.2">
      <c r="A14140" s="224" t="str">
        <f t="shared" si="4241"/>
        <v/>
      </c>
      <c r="B14140" s="222" t="str">
        <f t="shared" si="4242"/>
        <v/>
      </c>
      <c r="C14140" s="223"/>
      <c r="D14140" s="224" t="str">
        <f t="shared" si="4243"/>
        <v/>
      </c>
      <c r="E14140" s="225"/>
      <c r="F14140" s="226">
        <f t="shared" si="4244"/>
        <v>0</v>
      </c>
      <c r="G14140" s="286">
        <f t="shared" si="4245"/>
        <v>0</v>
      </c>
    </row>
    <row r="14141" spans="1:7" ht="24" customHeight="1" x14ac:dyDescent="0.2">
      <c r="A14141" s="224" t="str">
        <f t="shared" si="4241"/>
        <v/>
      </c>
      <c r="B14141" s="222" t="str">
        <f t="shared" si="4242"/>
        <v/>
      </c>
      <c r="C14141" s="223"/>
      <c r="D14141" s="224" t="str">
        <f t="shared" si="4243"/>
        <v/>
      </c>
      <c r="E14141" s="225"/>
      <c r="F14141" s="226">
        <f t="shared" si="4244"/>
        <v>0</v>
      </c>
      <c r="G14141" s="286">
        <f t="shared" si="4245"/>
        <v>0</v>
      </c>
    </row>
    <row r="14142" spans="1:7" ht="24" customHeight="1" x14ac:dyDescent="0.2">
      <c r="A14142" s="224" t="str">
        <f t="shared" si="4241"/>
        <v/>
      </c>
      <c r="B14142" s="222" t="str">
        <f t="shared" si="4242"/>
        <v/>
      </c>
      <c r="C14142" s="223"/>
      <c r="D14142" s="224" t="str">
        <f t="shared" si="4243"/>
        <v/>
      </c>
      <c r="E14142" s="225"/>
      <c r="F14142" s="226">
        <f t="shared" si="4244"/>
        <v>0</v>
      </c>
      <c r="G14142" s="286">
        <f t="shared" si="4245"/>
        <v>0</v>
      </c>
    </row>
    <row r="14143" spans="1:7" ht="24" customHeight="1" x14ac:dyDescent="0.2">
      <c r="A14143" s="224" t="str">
        <f t="shared" si="4241"/>
        <v/>
      </c>
      <c r="B14143" s="222" t="str">
        <f t="shared" si="4242"/>
        <v/>
      </c>
      <c r="C14143" s="223"/>
      <c r="D14143" s="224" t="str">
        <f t="shared" si="4243"/>
        <v/>
      </c>
      <c r="E14143" s="225"/>
      <c r="F14143" s="226">
        <f t="shared" si="4244"/>
        <v>0</v>
      </c>
      <c r="G14143" s="286">
        <f t="shared" si="4245"/>
        <v>0</v>
      </c>
    </row>
    <row r="14144" spans="1:7" ht="24" customHeight="1" x14ac:dyDescent="0.2">
      <c r="A14144" s="224" t="str">
        <f t="shared" si="4241"/>
        <v/>
      </c>
      <c r="B14144" s="222" t="str">
        <f t="shared" si="4242"/>
        <v/>
      </c>
      <c r="C14144" s="223"/>
      <c r="D14144" s="224" t="str">
        <f t="shared" si="4243"/>
        <v/>
      </c>
      <c r="E14144" s="225"/>
      <c r="F14144" s="226">
        <f t="shared" si="4244"/>
        <v>0</v>
      </c>
      <c r="G14144" s="286">
        <f t="shared" si="4245"/>
        <v>0</v>
      </c>
    </row>
    <row r="14145" spans="1:7" ht="24" customHeight="1" x14ac:dyDescent="0.2">
      <c r="A14145" s="224" t="str">
        <f t="shared" si="4241"/>
        <v/>
      </c>
      <c r="B14145" s="222" t="str">
        <f t="shared" si="4242"/>
        <v/>
      </c>
      <c r="C14145" s="223"/>
      <c r="D14145" s="224" t="str">
        <f t="shared" si="4243"/>
        <v/>
      </c>
      <c r="E14145" s="225"/>
      <c r="F14145" s="226">
        <f t="shared" si="4244"/>
        <v>0</v>
      </c>
      <c r="G14145" s="286">
        <f t="shared" si="4245"/>
        <v>0</v>
      </c>
    </row>
    <row r="14146" spans="1:7" ht="24" customHeight="1" x14ac:dyDescent="0.2">
      <c r="A14146" s="224" t="str">
        <f t="shared" si="4241"/>
        <v/>
      </c>
      <c r="B14146" s="222" t="str">
        <f t="shared" si="4242"/>
        <v/>
      </c>
      <c r="C14146" s="223"/>
      <c r="D14146" s="224" t="str">
        <f t="shared" si="4243"/>
        <v/>
      </c>
      <c r="E14146" s="225"/>
      <c r="F14146" s="226">
        <f t="shared" si="4244"/>
        <v>0</v>
      </c>
      <c r="G14146" s="286">
        <f t="shared" si="4245"/>
        <v>0</v>
      </c>
    </row>
    <row r="14147" spans="1:7" ht="24" customHeight="1" x14ac:dyDescent="0.2">
      <c r="A14147" s="290"/>
      <c r="B14147" s="97"/>
      <c r="D14147" s="97"/>
      <c r="E14147" s="98"/>
      <c r="F14147" s="273" t="s">
        <v>33</v>
      </c>
      <c r="G14147" s="288">
        <f>SUBTOTAL(9,G14138:G14146)</f>
        <v>0</v>
      </c>
    </row>
    <row r="14148" spans="1:7" ht="24" customHeight="1" x14ac:dyDescent="0.2">
      <c r="A14148" s="291"/>
      <c r="B14148" s="97"/>
      <c r="D14148" s="97"/>
      <c r="E14148" s="98"/>
      <c r="G14148" s="289"/>
    </row>
    <row r="14149" spans="1:7" ht="24" customHeight="1" x14ac:dyDescent="0.2">
      <c r="A14149" s="292" t="str">
        <f>B14107</f>
        <v/>
      </c>
      <c r="B14149" s="293" t="str">
        <f>C14107</f>
        <v/>
      </c>
      <c r="C14149" s="104"/>
      <c r="D14149" s="104" t="s">
        <v>34</v>
      </c>
      <c r="E14149" s="105"/>
      <c r="F14149" s="295" t="s">
        <v>35</v>
      </c>
      <c r="G14149" s="294">
        <f>SUBTOTAL(9,G14112:G14148)</f>
        <v>0</v>
      </c>
    </row>
    <row r="14151" spans="1:7" ht="24" customHeight="1" x14ac:dyDescent="0.2">
      <c r="A14151" s="274" t="s">
        <v>37</v>
      </c>
      <c r="B14151" s="275"/>
      <c r="C14151" s="275"/>
      <c r="D14151" s="275"/>
      <c r="E14151" s="275"/>
      <c r="F14151" s="275"/>
      <c r="G14151" s="276"/>
    </row>
    <row r="14152" spans="1:7" ht="24" customHeight="1" x14ac:dyDescent="0.2">
      <c r="A14152" s="277" t="s">
        <v>602</v>
      </c>
      <c r="B14152" s="93" t="str">
        <f>Comitente</f>
        <v>DIRECCION PROVINCIAL DE ESPACIOS VERDES</v>
      </c>
      <c r="C14152" s="89"/>
      <c r="D14152" s="94"/>
      <c r="E14152" s="94"/>
      <c r="F14152" s="95"/>
      <c r="G14152" s="278"/>
    </row>
    <row r="14153" spans="1:7" ht="24" customHeight="1" x14ac:dyDescent="0.2">
      <c r="A14153" s="277" t="s">
        <v>603</v>
      </c>
      <c r="B14153" s="93">
        <f>Contratista</f>
        <v>0</v>
      </c>
      <c r="C14153" s="90"/>
      <c r="D14153" s="90"/>
      <c r="E14153" s="90"/>
      <c r="F14153" s="96"/>
      <c r="G14153" s="279"/>
    </row>
    <row r="14154" spans="1:7" ht="24" customHeight="1" x14ac:dyDescent="0.2">
      <c r="A14154" s="277" t="s">
        <v>24</v>
      </c>
      <c r="B14154" s="93" t="str">
        <f>Obra</f>
        <v>EXTRACCION DE MANGRULLO EXISTENTE, PROVISION DE NUEVO MANGRULLO Y REFUNCIONALIZACION DE JUEGOS DE NIÑOS EN PARQUE DE MAYO</v>
      </c>
      <c r="C14154" s="90"/>
      <c r="D14154" s="90"/>
      <c r="E14154" s="90"/>
      <c r="F14154" s="96" t="s">
        <v>38</v>
      </c>
      <c r="G14154" s="280">
        <f>Fecha_Base</f>
        <v>44865</v>
      </c>
    </row>
    <row r="14155" spans="1:7" ht="24" customHeight="1" x14ac:dyDescent="0.2">
      <c r="A14155" s="281" t="s">
        <v>601</v>
      </c>
      <c r="B14155" s="91" t="str">
        <f>Ubicación</f>
        <v>CAPITAL</v>
      </c>
      <c r="C14155" s="91"/>
      <c r="D14155" s="97"/>
      <c r="E14155" s="98"/>
      <c r="G14155" s="282"/>
    </row>
    <row r="14156" spans="1:7" ht="24" customHeight="1" x14ac:dyDescent="0.2">
      <c r="A14156" s="281" t="s">
        <v>39</v>
      </c>
      <c r="B14156" s="100" t="str">
        <f>IFERROR(VALUE(LEFT(B14157,FIND(".",B14157)-1)),"")</f>
        <v/>
      </c>
      <c r="C14156" s="92" t="str">
        <f>IFERROR(VLOOKUP(B14156,Tabla_CyP,2,FALSE),"")</f>
        <v/>
      </c>
      <c r="E14156" s="98"/>
      <c r="G14156" s="282"/>
    </row>
    <row r="14157" spans="1:7" ht="24" customHeight="1" x14ac:dyDescent="0.2">
      <c r="A14157" s="281" t="s">
        <v>25</v>
      </c>
      <c r="B14157" s="101" t="str">
        <f>IFERROR(VLOOKUP(COUNTIF($A$1:A14157,"ANALISIS DE PRECIOS"),Tabla_NumeroItem,2,FALSE),"")</f>
        <v/>
      </c>
      <c r="C14157" s="92" t="str">
        <f>IFERROR(VLOOKUP(B14157,Tabla_CyP,2,FALSE),"")</f>
        <v/>
      </c>
      <c r="D14157" s="97"/>
      <c r="E14157" s="98"/>
      <c r="F14157" s="96" t="s">
        <v>26</v>
      </c>
      <c r="G14157" s="283" t="str">
        <f>IFERROR(VLOOKUP(B14157,Tabla_CyP,4,FALSE),"")</f>
        <v/>
      </c>
    </row>
    <row r="14158" spans="1:7" ht="24" customHeight="1" x14ac:dyDescent="0.2">
      <c r="A14158" s="281"/>
      <c r="B14158" s="91"/>
      <c r="D14158" s="97"/>
      <c r="E14158" s="98"/>
      <c r="G14158" s="282"/>
    </row>
    <row r="14159" spans="1:7" ht="24" customHeight="1" x14ac:dyDescent="0.2">
      <c r="A14159" s="334" t="s">
        <v>507</v>
      </c>
      <c r="B14159" s="335"/>
      <c r="C14159" s="336" t="s">
        <v>0</v>
      </c>
      <c r="D14159" s="336" t="s">
        <v>27</v>
      </c>
      <c r="E14159" s="338" t="s">
        <v>28</v>
      </c>
      <c r="F14159" s="340" t="s">
        <v>29</v>
      </c>
      <c r="G14159" s="340" t="s">
        <v>30</v>
      </c>
    </row>
    <row r="14160" spans="1:7" ht="24" customHeight="1" x14ac:dyDescent="0.2">
      <c r="A14160" s="102" t="s">
        <v>508</v>
      </c>
      <c r="B14160" s="102" t="s">
        <v>509</v>
      </c>
      <c r="C14160" s="337"/>
      <c r="D14160" s="337"/>
      <c r="E14160" s="339"/>
      <c r="F14160" s="341"/>
      <c r="G14160" s="341"/>
    </row>
    <row r="14161" spans="1:7" ht="24" customHeight="1" x14ac:dyDescent="0.2">
      <c r="A14161" s="284"/>
      <c r="B14161" s="103"/>
      <c r="C14161" s="143" t="s">
        <v>604</v>
      </c>
      <c r="D14161" s="104"/>
      <c r="E14161" s="105"/>
      <c r="F14161" s="106"/>
      <c r="G14161" s="285"/>
    </row>
    <row r="14162" spans="1:7" ht="24" customHeight="1" x14ac:dyDescent="0.2">
      <c r="A14162" s="224" t="str">
        <f t="shared" ref="A14162:A14175" si="4246">IFERROR(VLOOKUP(C14162,Tabla_Insumos,4,FALSE),"")</f>
        <v/>
      </c>
      <c r="B14162" s="222" t="str">
        <f>IFERROR(VLOOKUP(C14162,Tabla_Insumos,5,FALSE),"")</f>
        <v/>
      </c>
      <c r="C14162" s="223"/>
      <c r="D14162" s="224" t="str">
        <f t="shared" ref="D14162:D14175" si="4247">IFERROR(VLOOKUP(C14162,Tabla_Insumos,2,FALSE),"")</f>
        <v/>
      </c>
      <c r="E14162" s="225"/>
      <c r="F14162" s="226">
        <f t="shared" ref="F14162:F14175" si="4248">IFERROR(VLOOKUP(C14162,Tabla_Insumos,3,FALSE),0)</f>
        <v>0</v>
      </c>
      <c r="G14162" s="286">
        <f>ROUND(E14162*F14162,2)</f>
        <v>0</v>
      </c>
    </row>
    <row r="14163" spans="1:7" ht="24" customHeight="1" x14ac:dyDescent="0.2">
      <c r="A14163" s="224" t="str">
        <f t="shared" si="4246"/>
        <v/>
      </c>
      <c r="B14163" s="222" t="str">
        <f t="shared" ref="B14163:B14175" si="4249">IFERROR(VLOOKUP(C14163,Tabla_Insumos,5,FALSE),"")</f>
        <v/>
      </c>
      <c r="C14163" s="223"/>
      <c r="D14163" s="224" t="str">
        <f t="shared" si="4247"/>
        <v/>
      </c>
      <c r="E14163" s="225"/>
      <c r="F14163" s="226">
        <f t="shared" si="4248"/>
        <v>0</v>
      </c>
      <c r="G14163" s="286">
        <f t="shared" ref="G14163:G14175" si="4250">ROUND(E14163*F14163,2)</f>
        <v>0</v>
      </c>
    </row>
    <row r="14164" spans="1:7" ht="24" customHeight="1" x14ac:dyDescent="0.2">
      <c r="A14164" s="224" t="str">
        <f t="shared" si="4246"/>
        <v/>
      </c>
      <c r="B14164" s="222" t="str">
        <f t="shared" si="4249"/>
        <v/>
      </c>
      <c r="C14164" s="223"/>
      <c r="D14164" s="224" t="str">
        <f t="shared" si="4247"/>
        <v/>
      </c>
      <c r="E14164" s="225"/>
      <c r="F14164" s="226">
        <f t="shared" si="4248"/>
        <v>0</v>
      </c>
      <c r="G14164" s="286">
        <f t="shared" si="4250"/>
        <v>0</v>
      </c>
    </row>
    <row r="14165" spans="1:7" ht="24" customHeight="1" x14ac:dyDescent="0.2">
      <c r="A14165" s="224" t="str">
        <f t="shared" si="4246"/>
        <v/>
      </c>
      <c r="B14165" s="222" t="str">
        <f t="shared" si="4249"/>
        <v/>
      </c>
      <c r="C14165" s="223"/>
      <c r="D14165" s="224" t="str">
        <f t="shared" si="4247"/>
        <v/>
      </c>
      <c r="E14165" s="225"/>
      <c r="F14165" s="226">
        <f t="shared" si="4248"/>
        <v>0</v>
      </c>
      <c r="G14165" s="286">
        <f t="shared" si="4250"/>
        <v>0</v>
      </c>
    </row>
    <row r="14166" spans="1:7" ht="24" customHeight="1" x14ac:dyDescent="0.2">
      <c r="A14166" s="224" t="str">
        <f t="shared" si="4246"/>
        <v/>
      </c>
      <c r="B14166" s="222" t="str">
        <f t="shared" si="4249"/>
        <v/>
      </c>
      <c r="C14166" s="223"/>
      <c r="D14166" s="224" t="str">
        <f t="shared" si="4247"/>
        <v/>
      </c>
      <c r="E14166" s="225"/>
      <c r="F14166" s="226">
        <f t="shared" si="4248"/>
        <v>0</v>
      </c>
      <c r="G14166" s="286">
        <f t="shared" si="4250"/>
        <v>0</v>
      </c>
    </row>
    <row r="14167" spans="1:7" ht="24" customHeight="1" x14ac:dyDescent="0.2">
      <c r="A14167" s="224" t="str">
        <f t="shared" si="4246"/>
        <v/>
      </c>
      <c r="B14167" s="222" t="str">
        <f t="shared" si="4249"/>
        <v/>
      </c>
      <c r="C14167" s="223"/>
      <c r="D14167" s="224" t="str">
        <f t="shared" si="4247"/>
        <v/>
      </c>
      <c r="E14167" s="225"/>
      <c r="F14167" s="226">
        <f t="shared" si="4248"/>
        <v>0</v>
      </c>
      <c r="G14167" s="286">
        <f t="shared" si="4250"/>
        <v>0</v>
      </c>
    </row>
    <row r="14168" spans="1:7" ht="24" customHeight="1" x14ac:dyDescent="0.2">
      <c r="A14168" s="224" t="str">
        <f t="shared" si="4246"/>
        <v/>
      </c>
      <c r="B14168" s="222" t="str">
        <f t="shared" si="4249"/>
        <v/>
      </c>
      <c r="C14168" s="223"/>
      <c r="D14168" s="224" t="str">
        <f t="shared" si="4247"/>
        <v/>
      </c>
      <c r="E14168" s="225"/>
      <c r="F14168" s="226">
        <f t="shared" si="4248"/>
        <v>0</v>
      </c>
      <c r="G14168" s="286">
        <f t="shared" si="4250"/>
        <v>0</v>
      </c>
    </row>
    <row r="14169" spans="1:7" ht="24" customHeight="1" x14ac:dyDescent="0.2">
      <c r="A14169" s="224" t="str">
        <f t="shared" si="4246"/>
        <v/>
      </c>
      <c r="B14169" s="222" t="str">
        <f t="shared" si="4249"/>
        <v/>
      </c>
      <c r="C14169" s="223"/>
      <c r="D14169" s="224" t="str">
        <f t="shared" si="4247"/>
        <v/>
      </c>
      <c r="E14169" s="225"/>
      <c r="F14169" s="226">
        <f t="shared" si="4248"/>
        <v>0</v>
      </c>
      <c r="G14169" s="286">
        <f t="shared" si="4250"/>
        <v>0</v>
      </c>
    </row>
    <row r="14170" spans="1:7" ht="24" customHeight="1" x14ac:dyDescent="0.2">
      <c r="A14170" s="224" t="str">
        <f t="shared" si="4246"/>
        <v/>
      </c>
      <c r="B14170" s="222" t="str">
        <f t="shared" si="4249"/>
        <v/>
      </c>
      <c r="C14170" s="223"/>
      <c r="D14170" s="224" t="str">
        <f t="shared" si="4247"/>
        <v/>
      </c>
      <c r="E14170" s="225"/>
      <c r="F14170" s="226">
        <f t="shared" si="4248"/>
        <v>0</v>
      </c>
      <c r="G14170" s="286">
        <f t="shared" si="4250"/>
        <v>0</v>
      </c>
    </row>
    <row r="14171" spans="1:7" ht="24" customHeight="1" x14ac:dyDescent="0.2">
      <c r="A14171" s="224" t="str">
        <f t="shared" si="4246"/>
        <v/>
      </c>
      <c r="B14171" s="222" t="str">
        <f t="shared" si="4249"/>
        <v/>
      </c>
      <c r="C14171" s="223"/>
      <c r="D14171" s="224" t="str">
        <f t="shared" si="4247"/>
        <v/>
      </c>
      <c r="E14171" s="225"/>
      <c r="F14171" s="226">
        <f t="shared" si="4248"/>
        <v>0</v>
      </c>
      <c r="G14171" s="286">
        <f t="shared" si="4250"/>
        <v>0</v>
      </c>
    </row>
    <row r="14172" spans="1:7" ht="24" customHeight="1" x14ac:dyDescent="0.2">
      <c r="A14172" s="224" t="str">
        <f t="shared" si="4246"/>
        <v/>
      </c>
      <c r="B14172" s="222" t="str">
        <f t="shared" si="4249"/>
        <v/>
      </c>
      <c r="C14172" s="223"/>
      <c r="D14172" s="224" t="str">
        <f t="shared" si="4247"/>
        <v/>
      </c>
      <c r="E14172" s="225"/>
      <c r="F14172" s="226">
        <f t="shared" si="4248"/>
        <v>0</v>
      </c>
      <c r="G14172" s="286">
        <f t="shared" si="4250"/>
        <v>0</v>
      </c>
    </row>
    <row r="14173" spans="1:7" ht="24" customHeight="1" x14ac:dyDescent="0.2">
      <c r="A14173" s="224" t="str">
        <f t="shared" si="4246"/>
        <v/>
      </c>
      <c r="B14173" s="222" t="str">
        <f t="shared" si="4249"/>
        <v/>
      </c>
      <c r="C14173" s="223"/>
      <c r="D14173" s="224" t="str">
        <f t="shared" si="4247"/>
        <v/>
      </c>
      <c r="E14173" s="225"/>
      <c r="F14173" s="226">
        <f t="shared" si="4248"/>
        <v>0</v>
      </c>
      <c r="G14173" s="286">
        <f t="shared" si="4250"/>
        <v>0</v>
      </c>
    </row>
    <row r="14174" spans="1:7" ht="24" customHeight="1" x14ac:dyDescent="0.2">
      <c r="A14174" s="224" t="str">
        <f t="shared" si="4246"/>
        <v/>
      </c>
      <c r="B14174" s="222" t="str">
        <f t="shared" si="4249"/>
        <v/>
      </c>
      <c r="C14174" s="223"/>
      <c r="D14174" s="224" t="str">
        <f t="shared" si="4247"/>
        <v/>
      </c>
      <c r="E14174" s="225"/>
      <c r="F14174" s="226">
        <f t="shared" si="4248"/>
        <v>0</v>
      </c>
      <c r="G14174" s="286">
        <f t="shared" si="4250"/>
        <v>0</v>
      </c>
    </row>
    <row r="14175" spans="1:7" ht="24" customHeight="1" x14ac:dyDescent="0.2">
      <c r="A14175" s="224" t="str">
        <f t="shared" si="4246"/>
        <v/>
      </c>
      <c r="B14175" s="222" t="str">
        <f t="shared" si="4249"/>
        <v/>
      </c>
      <c r="C14175" s="223"/>
      <c r="D14175" s="224" t="str">
        <f t="shared" si="4247"/>
        <v/>
      </c>
      <c r="E14175" s="225"/>
      <c r="F14175" s="227">
        <f t="shared" si="4248"/>
        <v>0</v>
      </c>
      <c r="G14175" s="286">
        <f t="shared" si="4250"/>
        <v>0</v>
      </c>
    </row>
    <row r="14176" spans="1:7" ht="24" customHeight="1" x14ac:dyDescent="0.2">
      <c r="A14176" s="287"/>
      <c r="D14176" s="97"/>
      <c r="E14176" s="98"/>
      <c r="F14176" s="273" t="s">
        <v>31</v>
      </c>
      <c r="G14176" s="288">
        <f>SUBTOTAL(9,G14162:G14175)</f>
        <v>0</v>
      </c>
    </row>
    <row r="14177" spans="1:7" ht="24" customHeight="1" x14ac:dyDescent="0.2">
      <c r="A14177" s="287"/>
      <c r="C14177" s="107" t="s">
        <v>605</v>
      </c>
      <c r="D14177" s="97"/>
      <c r="E14177" s="98"/>
      <c r="G14177" s="289"/>
    </row>
    <row r="14178" spans="1:7" ht="24" customHeight="1" x14ac:dyDescent="0.2">
      <c r="A14178" s="224" t="str">
        <f t="shared" ref="A14178:A14185" si="4251">IFERROR(VLOOKUP(C14178,Tabla_Insumos,4,FALSE),"")</f>
        <v/>
      </c>
      <c r="B14178" s="222">
        <f t="shared" ref="B14178:B14185" si="4252">IFERROR(VLOOKUP(A14178,Tabla_Indices,5,FALSE),"")</f>
        <v>0</v>
      </c>
      <c r="C14178" s="223"/>
      <c r="D14178" s="224" t="str">
        <f t="shared" ref="D14178:D14185" si="4253">IFERROR(VLOOKUP(C14178,Tabla_Insumos,2,FALSE),"")</f>
        <v/>
      </c>
      <c r="E14178" s="225"/>
      <c r="F14178" s="228">
        <f t="shared" ref="F14178:F14185" si="4254">IFERROR(VLOOKUP(C14178,Tabla_Insumos,3,FALSE),0)</f>
        <v>0</v>
      </c>
      <c r="G14178" s="286">
        <f>ROUND(E14178*F14178,2)</f>
        <v>0</v>
      </c>
    </row>
    <row r="14179" spans="1:7" ht="24" customHeight="1" x14ac:dyDescent="0.2">
      <c r="A14179" s="224" t="str">
        <f t="shared" si="4251"/>
        <v/>
      </c>
      <c r="B14179" s="222">
        <f t="shared" si="4252"/>
        <v>0</v>
      </c>
      <c r="C14179" s="223"/>
      <c r="D14179" s="224" t="str">
        <f t="shared" si="4253"/>
        <v/>
      </c>
      <c r="E14179" s="225"/>
      <c r="F14179" s="228">
        <f t="shared" si="4254"/>
        <v>0</v>
      </c>
      <c r="G14179" s="286">
        <f>ROUND(E14179*F14179,2)</f>
        <v>0</v>
      </c>
    </row>
    <row r="14180" spans="1:7" ht="24" customHeight="1" x14ac:dyDescent="0.2">
      <c r="A14180" s="224" t="str">
        <f t="shared" si="4251"/>
        <v/>
      </c>
      <c r="B14180" s="222">
        <f t="shared" si="4252"/>
        <v>0</v>
      </c>
      <c r="C14180" s="223"/>
      <c r="D14180" s="224" t="str">
        <f t="shared" si="4253"/>
        <v/>
      </c>
      <c r="E14180" s="225"/>
      <c r="F14180" s="228">
        <f t="shared" si="4254"/>
        <v>0</v>
      </c>
      <c r="G14180" s="286">
        <f t="shared" ref="G14180:G14185" si="4255">ROUND(E14180*F14180,2)</f>
        <v>0</v>
      </c>
    </row>
    <row r="14181" spans="1:7" ht="24" customHeight="1" x14ac:dyDescent="0.2">
      <c r="A14181" s="224" t="str">
        <f t="shared" si="4251"/>
        <v/>
      </c>
      <c r="B14181" s="222">
        <f t="shared" si="4252"/>
        <v>0</v>
      </c>
      <c r="C14181" s="223"/>
      <c r="D14181" s="224" t="str">
        <f t="shared" si="4253"/>
        <v/>
      </c>
      <c r="E14181" s="225"/>
      <c r="F14181" s="228">
        <f t="shared" si="4254"/>
        <v>0</v>
      </c>
      <c r="G14181" s="286">
        <f t="shared" si="4255"/>
        <v>0</v>
      </c>
    </row>
    <row r="14182" spans="1:7" ht="24" customHeight="1" x14ac:dyDescent="0.2">
      <c r="A14182" s="224" t="str">
        <f t="shared" si="4251"/>
        <v/>
      </c>
      <c r="B14182" s="222">
        <f t="shared" si="4252"/>
        <v>0</v>
      </c>
      <c r="C14182" s="223"/>
      <c r="D14182" s="224" t="str">
        <f t="shared" si="4253"/>
        <v/>
      </c>
      <c r="E14182" s="225"/>
      <c r="F14182" s="226">
        <f t="shared" si="4254"/>
        <v>0</v>
      </c>
      <c r="G14182" s="286">
        <f t="shared" si="4255"/>
        <v>0</v>
      </c>
    </row>
    <row r="14183" spans="1:7" ht="24" customHeight="1" x14ac:dyDescent="0.2">
      <c r="A14183" s="224" t="str">
        <f t="shared" si="4251"/>
        <v/>
      </c>
      <c r="B14183" s="222">
        <f t="shared" si="4252"/>
        <v>0</v>
      </c>
      <c r="C14183" s="223"/>
      <c r="D14183" s="224" t="str">
        <f t="shared" si="4253"/>
        <v/>
      </c>
      <c r="E14183" s="225"/>
      <c r="F14183" s="226">
        <f t="shared" si="4254"/>
        <v>0</v>
      </c>
      <c r="G14183" s="286">
        <f t="shared" si="4255"/>
        <v>0</v>
      </c>
    </row>
    <row r="14184" spans="1:7" ht="24" customHeight="1" x14ac:dyDescent="0.2">
      <c r="A14184" s="224" t="str">
        <f t="shared" si="4251"/>
        <v/>
      </c>
      <c r="B14184" s="222">
        <f t="shared" si="4252"/>
        <v>0</v>
      </c>
      <c r="C14184" s="223"/>
      <c r="D14184" s="224" t="str">
        <f t="shared" si="4253"/>
        <v/>
      </c>
      <c r="E14184" s="225"/>
      <c r="F14184" s="226">
        <f t="shared" si="4254"/>
        <v>0</v>
      </c>
      <c r="G14184" s="286">
        <f t="shared" si="4255"/>
        <v>0</v>
      </c>
    </row>
    <row r="14185" spans="1:7" ht="24" customHeight="1" x14ac:dyDescent="0.2">
      <c r="A14185" s="224" t="str">
        <f t="shared" si="4251"/>
        <v/>
      </c>
      <c r="B14185" s="222">
        <f t="shared" si="4252"/>
        <v>0</v>
      </c>
      <c r="C14185" s="223"/>
      <c r="D14185" s="224" t="str">
        <f t="shared" si="4253"/>
        <v/>
      </c>
      <c r="E14185" s="225"/>
      <c r="F14185" s="226">
        <f t="shared" si="4254"/>
        <v>0</v>
      </c>
      <c r="G14185" s="286">
        <f t="shared" si="4255"/>
        <v>0</v>
      </c>
    </row>
    <row r="14186" spans="1:7" ht="24" customHeight="1" x14ac:dyDescent="0.2">
      <c r="A14186" s="287"/>
      <c r="D14186" s="97"/>
      <c r="E14186" s="98"/>
      <c r="F14186" s="273" t="s">
        <v>32</v>
      </c>
      <c r="G14186" s="288">
        <f>SUBTOTAL(9,G14178:G14185)</f>
        <v>0</v>
      </c>
    </row>
    <row r="14187" spans="1:7" ht="24" customHeight="1" x14ac:dyDescent="0.2">
      <c r="A14187" s="287"/>
      <c r="C14187" s="107" t="s">
        <v>606</v>
      </c>
      <c r="D14187" s="97"/>
      <c r="E14187" s="98"/>
      <c r="G14187" s="289"/>
    </row>
    <row r="14188" spans="1:7" ht="24" customHeight="1" x14ac:dyDescent="0.2">
      <c r="A14188" s="224" t="str">
        <f t="shared" ref="A14188:A14196" si="4256">IFERROR(VLOOKUP(C14188,Tabla_Insumos,4,FALSE),"")</f>
        <v/>
      </c>
      <c r="B14188" s="222" t="str">
        <f t="shared" ref="B14188:B14196" si="4257">IFERROR(VLOOKUP(C14188,Tabla_Insumos,5,FALSE),"")</f>
        <v/>
      </c>
      <c r="C14188" s="223"/>
      <c r="D14188" s="224" t="str">
        <f t="shared" ref="D14188:D14196" si="4258">IFERROR(VLOOKUP(C14188,Tabla_Insumos,2,FALSE),"")</f>
        <v/>
      </c>
      <c r="E14188" s="225"/>
      <c r="F14188" s="226">
        <f t="shared" ref="F14188:F14196" si="4259">IFERROR(VLOOKUP(C14188,Tabla_Insumos,3,FALSE),0)</f>
        <v>0</v>
      </c>
      <c r="G14188" s="286">
        <f t="shared" ref="G14188:G14196" si="4260">ROUND(E14188*F14188,2)</f>
        <v>0</v>
      </c>
    </row>
    <row r="14189" spans="1:7" ht="24" customHeight="1" x14ac:dyDescent="0.2">
      <c r="A14189" s="224" t="str">
        <f t="shared" si="4256"/>
        <v/>
      </c>
      <c r="B14189" s="222" t="str">
        <f t="shared" si="4257"/>
        <v/>
      </c>
      <c r="C14189" s="223"/>
      <c r="D14189" s="224" t="str">
        <f t="shared" si="4258"/>
        <v/>
      </c>
      <c r="E14189" s="225"/>
      <c r="F14189" s="226">
        <f t="shared" si="4259"/>
        <v>0</v>
      </c>
      <c r="G14189" s="286">
        <f t="shared" si="4260"/>
        <v>0</v>
      </c>
    </row>
    <row r="14190" spans="1:7" ht="24" customHeight="1" x14ac:dyDescent="0.2">
      <c r="A14190" s="224" t="str">
        <f t="shared" si="4256"/>
        <v/>
      </c>
      <c r="B14190" s="222" t="str">
        <f t="shared" si="4257"/>
        <v/>
      </c>
      <c r="C14190" s="223"/>
      <c r="D14190" s="224" t="str">
        <f t="shared" si="4258"/>
        <v/>
      </c>
      <c r="E14190" s="225"/>
      <c r="F14190" s="226">
        <f t="shared" si="4259"/>
        <v>0</v>
      </c>
      <c r="G14190" s="286">
        <f t="shared" si="4260"/>
        <v>0</v>
      </c>
    </row>
    <row r="14191" spans="1:7" ht="24" customHeight="1" x14ac:dyDescent="0.2">
      <c r="A14191" s="224" t="str">
        <f t="shared" si="4256"/>
        <v/>
      </c>
      <c r="B14191" s="222" t="str">
        <f t="shared" si="4257"/>
        <v/>
      </c>
      <c r="C14191" s="223"/>
      <c r="D14191" s="224" t="str">
        <f t="shared" si="4258"/>
        <v/>
      </c>
      <c r="E14191" s="225"/>
      <c r="F14191" s="226">
        <f t="shared" si="4259"/>
        <v>0</v>
      </c>
      <c r="G14191" s="286">
        <f t="shared" si="4260"/>
        <v>0</v>
      </c>
    </row>
    <row r="14192" spans="1:7" ht="24" customHeight="1" x14ac:dyDescent="0.2">
      <c r="A14192" s="224" t="str">
        <f t="shared" si="4256"/>
        <v/>
      </c>
      <c r="B14192" s="222" t="str">
        <f t="shared" si="4257"/>
        <v/>
      </c>
      <c r="C14192" s="223"/>
      <c r="D14192" s="224" t="str">
        <f t="shared" si="4258"/>
        <v/>
      </c>
      <c r="E14192" s="225"/>
      <c r="F14192" s="226">
        <f t="shared" si="4259"/>
        <v>0</v>
      </c>
      <c r="G14192" s="286">
        <f t="shared" si="4260"/>
        <v>0</v>
      </c>
    </row>
    <row r="14193" spans="1:7" ht="24" customHeight="1" x14ac:dyDescent="0.2">
      <c r="A14193" s="224" t="str">
        <f t="shared" si="4256"/>
        <v/>
      </c>
      <c r="B14193" s="222" t="str">
        <f t="shared" si="4257"/>
        <v/>
      </c>
      <c r="C14193" s="223"/>
      <c r="D14193" s="224" t="str">
        <f t="shared" si="4258"/>
        <v/>
      </c>
      <c r="E14193" s="225"/>
      <c r="F14193" s="226">
        <f t="shared" si="4259"/>
        <v>0</v>
      </c>
      <c r="G14193" s="286">
        <f t="shared" si="4260"/>
        <v>0</v>
      </c>
    </row>
    <row r="14194" spans="1:7" ht="24" customHeight="1" x14ac:dyDescent="0.2">
      <c r="A14194" s="224" t="str">
        <f t="shared" si="4256"/>
        <v/>
      </c>
      <c r="B14194" s="222" t="str">
        <f t="shared" si="4257"/>
        <v/>
      </c>
      <c r="C14194" s="223"/>
      <c r="D14194" s="224" t="str">
        <f t="shared" si="4258"/>
        <v/>
      </c>
      <c r="E14194" s="225"/>
      <c r="F14194" s="226">
        <f t="shared" si="4259"/>
        <v>0</v>
      </c>
      <c r="G14194" s="286">
        <f t="shared" si="4260"/>
        <v>0</v>
      </c>
    </row>
    <row r="14195" spans="1:7" ht="24" customHeight="1" x14ac:dyDescent="0.2">
      <c r="A14195" s="224" t="str">
        <f t="shared" si="4256"/>
        <v/>
      </c>
      <c r="B14195" s="222" t="str">
        <f t="shared" si="4257"/>
        <v/>
      </c>
      <c r="C14195" s="223"/>
      <c r="D14195" s="224" t="str">
        <f t="shared" si="4258"/>
        <v/>
      </c>
      <c r="E14195" s="225"/>
      <c r="F14195" s="226">
        <f t="shared" si="4259"/>
        <v>0</v>
      </c>
      <c r="G14195" s="286">
        <f t="shared" si="4260"/>
        <v>0</v>
      </c>
    </row>
    <row r="14196" spans="1:7" ht="24" customHeight="1" x14ac:dyDescent="0.2">
      <c r="A14196" s="224" t="str">
        <f t="shared" si="4256"/>
        <v/>
      </c>
      <c r="B14196" s="222" t="str">
        <f t="shared" si="4257"/>
        <v/>
      </c>
      <c r="C14196" s="223"/>
      <c r="D14196" s="224" t="str">
        <f t="shared" si="4258"/>
        <v/>
      </c>
      <c r="E14196" s="225"/>
      <c r="F14196" s="226">
        <f t="shared" si="4259"/>
        <v>0</v>
      </c>
      <c r="G14196" s="286">
        <f t="shared" si="4260"/>
        <v>0</v>
      </c>
    </row>
    <row r="14197" spans="1:7" ht="24" customHeight="1" x14ac:dyDescent="0.2">
      <c r="A14197" s="290"/>
      <c r="B14197" s="97"/>
      <c r="D14197" s="97"/>
      <c r="E14197" s="98"/>
      <c r="F14197" s="273" t="s">
        <v>33</v>
      </c>
      <c r="G14197" s="288">
        <f>SUBTOTAL(9,G14188:G14196)</f>
        <v>0</v>
      </c>
    </row>
    <row r="14198" spans="1:7" ht="24" customHeight="1" x14ac:dyDescent="0.2">
      <c r="A14198" s="291"/>
      <c r="B14198" s="97"/>
      <c r="D14198" s="97"/>
      <c r="E14198" s="98"/>
      <c r="G14198" s="289"/>
    </row>
    <row r="14199" spans="1:7" ht="24" customHeight="1" x14ac:dyDescent="0.2">
      <c r="A14199" s="292" t="str">
        <f>B14157</f>
        <v/>
      </c>
      <c r="B14199" s="293" t="str">
        <f>C14157</f>
        <v/>
      </c>
      <c r="C14199" s="104"/>
      <c r="D14199" s="104" t="s">
        <v>34</v>
      </c>
      <c r="E14199" s="105"/>
      <c r="F14199" s="295" t="s">
        <v>35</v>
      </c>
      <c r="G14199" s="294">
        <f>SUBTOTAL(9,G14162:G14198)</f>
        <v>0</v>
      </c>
    </row>
    <row r="14201" spans="1:7" ht="24" customHeight="1" x14ac:dyDescent="0.2">
      <c r="A14201" s="274" t="s">
        <v>37</v>
      </c>
      <c r="B14201" s="275"/>
      <c r="C14201" s="275"/>
      <c r="D14201" s="275"/>
      <c r="E14201" s="275"/>
      <c r="F14201" s="275"/>
      <c r="G14201" s="276"/>
    </row>
    <row r="14202" spans="1:7" ht="24" customHeight="1" x14ac:dyDescent="0.2">
      <c r="A14202" s="277" t="s">
        <v>602</v>
      </c>
      <c r="B14202" s="93" t="str">
        <f>Comitente</f>
        <v>DIRECCION PROVINCIAL DE ESPACIOS VERDES</v>
      </c>
      <c r="C14202" s="89"/>
      <c r="D14202" s="94"/>
      <c r="E14202" s="94"/>
      <c r="F14202" s="95"/>
      <c r="G14202" s="278"/>
    </row>
    <row r="14203" spans="1:7" ht="24" customHeight="1" x14ac:dyDescent="0.2">
      <c r="A14203" s="277" t="s">
        <v>603</v>
      </c>
      <c r="B14203" s="93">
        <f>Contratista</f>
        <v>0</v>
      </c>
      <c r="C14203" s="90"/>
      <c r="D14203" s="90"/>
      <c r="E14203" s="90"/>
      <c r="F14203" s="96"/>
      <c r="G14203" s="279"/>
    </row>
    <row r="14204" spans="1:7" ht="24" customHeight="1" x14ac:dyDescent="0.2">
      <c r="A14204" s="277" t="s">
        <v>24</v>
      </c>
      <c r="B14204" s="93" t="str">
        <f>Obra</f>
        <v>EXTRACCION DE MANGRULLO EXISTENTE, PROVISION DE NUEVO MANGRULLO Y REFUNCIONALIZACION DE JUEGOS DE NIÑOS EN PARQUE DE MAYO</v>
      </c>
      <c r="C14204" s="90"/>
      <c r="D14204" s="90"/>
      <c r="E14204" s="90"/>
      <c r="F14204" s="96" t="s">
        <v>38</v>
      </c>
      <c r="G14204" s="280">
        <f>Fecha_Base</f>
        <v>44865</v>
      </c>
    </row>
    <row r="14205" spans="1:7" ht="24" customHeight="1" x14ac:dyDescent="0.2">
      <c r="A14205" s="281" t="s">
        <v>601</v>
      </c>
      <c r="B14205" s="91" t="str">
        <f>Ubicación</f>
        <v>CAPITAL</v>
      </c>
      <c r="C14205" s="91"/>
      <c r="D14205" s="97"/>
      <c r="E14205" s="98"/>
      <c r="G14205" s="282"/>
    </row>
    <row r="14206" spans="1:7" ht="24" customHeight="1" x14ac:dyDescent="0.2">
      <c r="A14206" s="281" t="s">
        <v>39</v>
      </c>
      <c r="B14206" s="100" t="str">
        <f>IFERROR(VALUE(LEFT(B14207,FIND(".",B14207)-1)),"")</f>
        <v/>
      </c>
      <c r="C14206" s="92" t="str">
        <f>IFERROR(VLOOKUP(B14206,Tabla_CyP,2,FALSE),"")</f>
        <v/>
      </c>
      <c r="E14206" s="98"/>
      <c r="G14206" s="282"/>
    </row>
    <row r="14207" spans="1:7" ht="24" customHeight="1" x14ac:dyDescent="0.2">
      <c r="A14207" s="281" t="s">
        <v>25</v>
      </c>
      <c r="B14207" s="101" t="str">
        <f>IFERROR(VLOOKUP(COUNTIF($A$1:A14207,"ANALISIS DE PRECIOS"),Tabla_NumeroItem,2,FALSE),"")</f>
        <v/>
      </c>
      <c r="C14207" s="92" t="str">
        <f>IFERROR(VLOOKUP(B14207,Tabla_CyP,2,FALSE),"")</f>
        <v/>
      </c>
      <c r="D14207" s="97"/>
      <c r="E14207" s="98"/>
      <c r="F14207" s="96" t="s">
        <v>26</v>
      </c>
      <c r="G14207" s="283" t="str">
        <f>IFERROR(VLOOKUP(B14207,Tabla_CyP,4,FALSE),"")</f>
        <v/>
      </c>
    </row>
    <row r="14208" spans="1:7" ht="24" customHeight="1" x14ac:dyDescent="0.2">
      <c r="A14208" s="281"/>
      <c r="B14208" s="91"/>
      <c r="D14208" s="97"/>
      <c r="E14208" s="98"/>
      <c r="G14208" s="282"/>
    </row>
    <row r="14209" spans="1:7" ht="24" customHeight="1" x14ac:dyDescent="0.2">
      <c r="A14209" s="334" t="s">
        <v>507</v>
      </c>
      <c r="B14209" s="335"/>
      <c r="C14209" s="336" t="s">
        <v>0</v>
      </c>
      <c r="D14209" s="336" t="s">
        <v>27</v>
      </c>
      <c r="E14209" s="338" t="s">
        <v>28</v>
      </c>
      <c r="F14209" s="340" t="s">
        <v>29</v>
      </c>
      <c r="G14209" s="340" t="s">
        <v>30</v>
      </c>
    </row>
    <row r="14210" spans="1:7" ht="24" customHeight="1" x14ac:dyDescent="0.2">
      <c r="A14210" s="102" t="s">
        <v>508</v>
      </c>
      <c r="B14210" s="102" t="s">
        <v>509</v>
      </c>
      <c r="C14210" s="337"/>
      <c r="D14210" s="337"/>
      <c r="E14210" s="339"/>
      <c r="F14210" s="341"/>
      <c r="G14210" s="341"/>
    </row>
    <row r="14211" spans="1:7" ht="24" customHeight="1" x14ac:dyDescent="0.2">
      <c r="A14211" s="284"/>
      <c r="B14211" s="103"/>
      <c r="C14211" s="143" t="s">
        <v>604</v>
      </c>
      <c r="D14211" s="104"/>
      <c r="E14211" s="105"/>
      <c r="F14211" s="106"/>
      <c r="G14211" s="285"/>
    </row>
    <row r="14212" spans="1:7" ht="24" customHeight="1" x14ac:dyDescent="0.2">
      <c r="A14212" s="224" t="str">
        <f t="shared" ref="A14212:A14225" si="4261">IFERROR(VLOOKUP(C14212,Tabla_Insumos,4,FALSE),"")</f>
        <v/>
      </c>
      <c r="B14212" s="222" t="str">
        <f>IFERROR(VLOOKUP(C14212,Tabla_Insumos,5,FALSE),"")</f>
        <v/>
      </c>
      <c r="C14212" s="223"/>
      <c r="D14212" s="224" t="str">
        <f t="shared" ref="D14212:D14225" si="4262">IFERROR(VLOOKUP(C14212,Tabla_Insumos,2,FALSE),"")</f>
        <v/>
      </c>
      <c r="E14212" s="225"/>
      <c r="F14212" s="226">
        <f t="shared" ref="F14212:F14225" si="4263">IFERROR(VLOOKUP(C14212,Tabla_Insumos,3,FALSE),0)</f>
        <v>0</v>
      </c>
      <c r="G14212" s="286">
        <f>ROUND(E14212*F14212,2)</f>
        <v>0</v>
      </c>
    </row>
    <row r="14213" spans="1:7" ht="24" customHeight="1" x14ac:dyDescent="0.2">
      <c r="A14213" s="224" t="str">
        <f t="shared" si="4261"/>
        <v/>
      </c>
      <c r="B14213" s="222" t="str">
        <f t="shared" ref="B14213:B14225" si="4264">IFERROR(VLOOKUP(C14213,Tabla_Insumos,5,FALSE),"")</f>
        <v/>
      </c>
      <c r="C14213" s="223"/>
      <c r="D14213" s="224" t="str">
        <f t="shared" si="4262"/>
        <v/>
      </c>
      <c r="E14213" s="225"/>
      <c r="F14213" s="226">
        <f t="shared" si="4263"/>
        <v>0</v>
      </c>
      <c r="G14213" s="286">
        <f t="shared" ref="G14213:G14225" si="4265">ROUND(E14213*F14213,2)</f>
        <v>0</v>
      </c>
    </row>
    <row r="14214" spans="1:7" ht="24" customHeight="1" x14ac:dyDescent="0.2">
      <c r="A14214" s="224" t="str">
        <f t="shared" si="4261"/>
        <v/>
      </c>
      <c r="B14214" s="222" t="str">
        <f t="shared" si="4264"/>
        <v/>
      </c>
      <c r="C14214" s="223"/>
      <c r="D14214" s="224" t="str">
        <f t="shared" si="4262"/>
        <v/>
      </c>
      <c r="E14214" s="225"/>
      <c r="F14214" s="226">
        <f t="shared" si="4263"/>
        <v>0</v>
      </c>
      <c r="G14214" s="286">
        <f t="shared" si="4265"/>
        <v>0</v>
      </c>
    </row>
    <row r="14215" spans="1:7" ht="24" customHeight="1" x14ac:dyDescent="0.2">
      <c r="A14215" s="224" t="str">
        <f t="shared" si="4261"/>
        <v/>
      </c>
      <c r="B14215" s="222" t="str">
        <f t="shared" si="4264"/>
        <v/>
      </c>
      <c r="C14215" s="223"/>
      <c r="D14215" s="224" t="str">
        <f t="shared" si="4262"/>
        <v/>
      </c>
      <c r="E14215" s="225"/>
      <c r="F14215" s="226">
        <f t="shared" si="4263"/>
        <v>0</v>
      </c>
      <c r="G14215" s="286">
        <f t="shared" si="4265"/>
        <v>0</v>
      </c>
    </row>
    <row r="14216" spans="1:7" ht="24" customHeight="1" x14ac:dyDescent="0.2">
      <c r="A14216" s="224" t="str">
        <f t="shared" si="4261"/>
        <v/>
      </c>
      <c r="B14216" s="222" t="str">
        <f t="shared" si="4264"/>
        <v/>
      </c>
      <c r="C14216" s="223"/>
      <c r="D14216" s="224" t="str">
        <f t="shared" si="4262"/>
        <v/>
      </c>
      <c r="E14216" s="225"/>
      <c r="F14216" s="226">
        <f t="shared" si="4263"/>
        <v>0</v>
      </c>
      <c r="G14216" s="286">
        <f t="shared" si="4265"/>
        <v>0</v>
      </c>
    </row>
    <row r="14217" spans="1:7" ht="24" customHeight="1" x14ac:dyDescent="0.2">
      <c r="A14217" s="224" t="str">
        <f t="shared" si="4261"/>
        <v/>
      </c>
      <c r="B14217" s="222" t="str">
        <f t="shared" si="4264"/>
        <v/>
      </c>
      <c r="C14217" s="223"/>
      <c r="D14217" s="224" t="str">
        <f t="shared" si="4262"/>
        <v/>
      </c>
      <c r="E14217" s="225"/>
      <c r="F14217" s="226">
        <f t="shared" si="4263"/>
        <v>0</v>
      </c>
      <c r="G14217" s="286">
        <f t="shared" si="4265"/>
        <v>0</v>
      </c>
    </row>
    <row r="14218" spans="1:7" ht="24" customHeight="1" x14ac:dyDescent="0.2">
      <c r="A14218" s="224" t="str">
        <f t="shared" si="4261"/>
        <v/>
      </c>
      <c r="B14218" s="222" t="str">
        <f t="shared" si="4264"/>
        <v/>
      </c>
      <c r="C14218" s="223"/>
      <c r="D14218" s="224" t="str">
        <f t="shared" si="4262"/>
        <v/>
      </c>
      <c r="E14218" s="225"/>
      <c r="F14218" s="226">
        <f t="shared" si="4263"/>
        <v>0</v>
      </c>
      <c r="G14218" s="286">
        <f t="shared" si="4265"/>
        <v>0</v>
      </c>
    </row>
    <row r="14219" spans="1:7" ht="24" customHeight="1" x14ac:dyDescent="0.2">
      <c r="A14219" s="224" t="str">
        <f t="shared" si="4261"/>
        <v/>
      </c>
      <c r="B14219" s="222" t="str">
        <f t="shared" si="4264"/>
        <v/>
      </c>
      <c r="C14219" s="223"/>
      <c r="D14219" s="224" t="str">
        <f t="shared" si="4262"/>
        <v/>
      </c>
      <c r="E14219" s="225"/>
      <c r="F14219" s="226">
        <f t="shared" si="4263"/>
        <v>0</v>
      </c>
      <c r="G14219" s="286">
        <f t="shared" si="4265"/>
        <v>0</v>
      </c>
    </row>
    <row r="14220" spans="1:7" ht="24" customHeight="1" x14ac:dyDescent="0.2">
      <c r="A14220" s="224" t="str">
        <f t="shared" si="4261"/>
        <v/>
      </c>
      <c r="B14220" s="222" t="str">
        <f t="shared" si="4264"/>
        <v/>
      </c>
      <c r="C14220" s="223"/>
      <c r="D14220" s="224" t="str">
        <f t="shared" si="4262"/>
        <v/>
      </c>
      <c r="E14220" s="225"/>
      <c r="F14220" s="226">
        <f t="shared" si="4263"/>
        <v>0</v>
      </c>
      <c r="G14220" s="286">
        <f t="shared" si="4265"/>
        <v>0</v>
      </c>
    </row>
    <row r="14221" spans="1:7" ht="24" customHeight="1" x14ac:dyDescent="0.2">
      <c r="A14221" s="224" t="str">
        <f t="shared" si="4261"/>
        <v/>
      </c>
      <c r="B14221" s="222" t="str">
        <f t="shared" si="4264"/>
        <v/>
      </c>
      <c r="C14221" s="223"/>
      <c r="D14221" s="224" t="str">
        <f t="shared" si="4262"/>
        <v/>
      </c>
      <c r="E14221" s="225"/>
      <c r="F14221" s="226">
        <f t="shared" si="4263"/>
        <v>0</v>
      </c>
      <c r="G14221" s="286">
        <f t="shared" si="4265"/>
        <v>0</v>
      </c>
    </row>
    <row r="14222" spans="1:7" ht="24" customHeight="1" x14ac:dyDescent="0.2">
      <c r="A14222" s="224" t="str">
        <f t="shared" si="4261"/>
        <v/>
      </c>
      <c r="B14222" s="222" t="str">
        <f t="shared" si="4264"/>
        <v/>
      </c>
      <c r="C14222" s="223"/>
      <c r="D14222" s="224" t="str">
        <f t="shared" si="4262"/>
        <v/>
      </c>
      <c r="E14222" s="225"/>
      <c r="F14222" s="226">
        <f t="shared" si="4263"/>
        <v>0</v>
      </c>
      <c r="G14222" s="286">
        <f t="shared" si="4265"/>
        <v>0</v>
      </c>
    </row>
    <row r="14223" spans="1:7" ht="24" customHeight="1" x14ac:dyDescent="0.2">
      <c r="A14223" s="224" t="str">
        <f t="shared" si="4261"/>
        <v/>
      </c>
      <c r="B14223" s="222" t="str">
        <f t="shared" si="4264"/>
        <v/>
      </c>
      <c r="C14223" s="223"/>
      <c r="D14223" s="224" t="str">
        <f t="shared" si="4262"/>
        <v/>
      </c>
      <c r="E14223" s="225"/>
      <c r="F14223" s="226">
        <f t="shared" si="4263"/>
        <v>0</v>
      </c>
      <c r="G14223" s="286">
        <f t="shared" si="4265"/>
        <v>0</v>
      </c>
    </row>
    <row r="14224" spans="1:7" ht="24" customHeight="1" x14ac:dyDescent="0.2">
      <c r="A14224" s="224" t="str">
        <f t="shared" si="4261"/>
        <v/>
      </c>
      <c r="B14224" s="222" t="str">
        <f t="shared" si="4264"/>
        <v/>
      </c>
      <c r="C14224" s="223"/>
      <c r="D14224" s="224" t="str">
        <f t="shared" si="4262"/>
        <v/>
      </c>
      <c r="E14224" s="225"/>
      <c r="F14224" s="226">
        <f t="shared" si="4263"/>
        <v>0</v>
      </c>
      <c r="G14224" s="286">
        <f t="shared" si="4265"/>
        <v>0</v>
      </c>
    </row>
    <row r="14225" spans="1:7" ht="24" customHeight="1" x14ac:dyDescent="0.2">
      <c r="A14225" s="224" t="str">
        <f t="shared" si="4261"/>
        <v/>
      </c>
      <c r="B14225" s="222" t="str">
        <f t="shared" si="4264"/>
        <v/>
      </c>
      <c r="C14225" s="223"/>
      <c r="D14225" s="224" t="str">
        <f t="shared" si="4262"/>
        <v/>
      </c>
      <c r="E14225" s="225"/>
      <c r="F14225" s="227">
        <f t="shared" si="4263"/>
        <v>0</v>
      </c>
      <c r="G14225" s="286">
        <f t="shared" si="4265"/>
        <v>0</v>
      </c>
    </row>
    <row r="14226" spans="1:7" ht="24" customHeight="1" x14ac:dyDescent="0.2">
      <c r="A14226" s="287"/>
      <c r="D14226" s="97"/>
      <c r="E14226" s="98"/>
      <c r="F14226" s="273" t="s">
        <v>31</v>
      </c>
      <c r="G14226" s="288">
        <f>SUBTOTAL(9,G14212:G14225)</f>
        <v>0</v>
      </c>
    </row>
    <row r="14227" spans="1:7" ht="24" customHeight="1" x14ac:dyDescent="0.2">
      <c r="A14227" s="287"/>
      <c r="C14227" s="107" t="s">
        <v>605</v>
      </c>
      <c r="D14227" s="97"/>
      <c r="E14227" s="98"/>
      <c r="G14227" s="289"/>
    </row>
    <row r="14228" spans="1:7" ht="24" customHeight="1" x14ac:dyDescent="0.2">
      <c r="A14228" s="224" t="str">
        <f t="shared" ref="A14228:A14235" si="4266">IFERROR(VLOOKUP(C14228,Tabla_Insumos,4,FALSE),"")</f>
        <v/>
      </c>
      <c r="B14228" s="222">
        <f t="shared" ref="B14228:B14235" si="4267">IFERROR(VLOOKUP(A14228,Tabla_Indices,5,FALSE),"")</f>
        <v>0</v>
      </c>
      <c r="C14228" s="223"/>
      <c r="D14228" s="224" t="str">
        <f t="shared" ref="D14228:D14235" si="4268">IFERROR(VLOOKUP(C14228,Tabla_Insumos,2,FALSE),"")</f>
        <v/>
      </c>
      <c r="E14228" s="225"/>
      <c r="F14228" s="228">
        <f t="shared" ref="F14228:F14235" si="4269">IFERROR(VLOOKUP(C14228,Tabla_Insumos,3,FALSE),0)</f>
        <v>0</v>
      </c>
      <c r="G14228" s="286">
        <f>ROUND(E14228*F14228,2)</f>
        <v>0</v>
      </c>
    </row>
    <row r="14229" spans="1:7" ht="24" customHeight="1" x14ac:dyDescent="0.2">
      <c r="A14229" s="224" t="str">
        <f t="shared" si="4266"/>
        <v/>
      </c>
      <c r="B14229" s="222">
        <f t="shared" si="4267"/>
        <v>0</v>
      </c>
      <c r="C14229" s="223"/>
      <c r="D14229" s="224" t="str">
        <f t="shared" si="4268"/>
        <v/>
      </c>
      <c r="E14229" s="225"/>
      <c r="F14229" s="228">
        <f t="shared" si="4269"/>
        <v>0</v>
      </c>
      <c r="G14229" s="286">
        <f>ROUND(E14229*F14229,2)</f>
        <v>0</v>
      </c>
    </row>
    <row r="14230" spans="1:7" ht="24" customHeight="1" x14ac:dyDescent="0.2">
      <c r="A14230" s="224" t="str">
        <f t="shared" si="4266"/>
        <v/>
      </c>
      <c r="B14230" s="222">
        <f t="shared" si="4267"/>
        <v>0</v>
      </c>
      <c r="C14230" s="223"/>
      <c r="D14230" s="224" t="str">
        <f t="shared" si="4268"/>
        <v/>
      </c>
      <c r="E14230" s="225"/>
      <c r="F14230" s="228">
        <f t="shared" si="4269"/>
        <v>0</v>
      </c>
      <c r="G14230" s="286">
        <f t="shared" ref="G14230:G14235" si="4270">ROUND(E14230*F14230,2)</f>
        <v>0</v>
      </c>
    </row>
    <row r="14231" spans="1:7" ht="24" customHeight="1" x14ac:dyDescent="0.2">
      <c r="A14231" s="224" t="str">
        <f t="shared" si="4266"/>
        <v/>
      </c>
      <c r="B14231" s="222">
        <f t="shared" si="4267"/>
        <v>0</v>
      </c>
      <c r="C14231" s="223"/>
      <c r="D14231" s="224" t="str">
        <f t="shared" si="4268"/>
        <v/>
      </c>
      <c r="E14231" s="225"/>
      <c r="F14231" s="228">
        <f t="shared" si="4269"/>
        <v>0</v>
      </c>
      <c r="G14231" s="286">
        <f t="shared" si="4270"/>
        <v>0</v>
      </c>
    </row>
    <row r="14232" spans="1:7" ht="24" customHeight="1" x14ac:dyDescent="0.2">
      <c r="A14232" s="224" t="str">
        <f t="shared" si="4266"/>
        <v/>
      </c>
      <c r="B14232" s="222">
        <f t="shared" si="4267"/>
        <v>0</v>
      </c>
      <c r="C14232" s="223"/>
      <c r="D14232" s="224" t="str">
        <f t="shared" si="4268"/>
        <v/>
      </c>
      <c r="E14232" s="225"/>
      <c r="F14232" s="226">
        <f t="shared" si="4269"/>
        <v>0</v>
      </c>
      <c r="G14232" s="286">
        <f t="shared" si="4270"/>
        <v>0</v>
      </c>
    </row>
    <row r="14233" spans="1:7" ht="24" customHeight="1" x14ac:dyDescent="0.2">
      <c r="A14233" s="224" t="str">
        <f t="shared" si="4266"/>
        <v/>
      </c>
      <c r="B14233" s="222">
        <f t="shared" si="4267"/>
        <v>0</v>
      </c>
      <c r="C14233" s="223"/>
      <c r="D14233" s="224" t="str">
        <f t="shared" si="4268"/>
        <v/>
      </c>
      <c r="E14233" s="225"/>
      <c r="F14233" s="226">
        <f t="shared" si="4269"/>
        <v>0</v>
      </c>
      <c r="G14233" s="286">
        <f t="shared" si="4270"/>
        <v>0</v>
      </c>
    </row>
    <row r="14234" spans="1:7" ht="24" customHeight="1" x14ac:dyDescent="0.2">
      <c r="A14234" s="224" t="str">
        <f t="shared" si="4266"/>
        <v/>
      </c>
      <c r="B14234" s="222">
        <f t="shared" si="4267"/>
        <v>0</v>
      </c>
      <c r="C14234" s="223"/>
      <c r="D14234" s="224" t="str">
        <f t="shared" si="4268"/>
        <v/>
      </c>
      <c r="E14234" s="225"/>
      <c r="F14234" s="226">
        <f t="shared" si="4269"/>
        <v>0</v>
      </c>
      <c r="G14234" s="286">
        <f t="shared" si="4270"/>
        <v>0</v>
      </c>
    </row>
    <row r="14235" spans="1:7" ht="24" customHeight="1" x14ac:dyDescent="0.2">
      <c r="A14235" s="224" t="str">
        <f t="shared" si="4266"/>
        <v/>
      </c>
      <c r="B14235" s="222">
        <f t="shared" si="4267"/>
        <v>0</v>
      </c>
      <c r="C14235" s="223"/>
      <c r="D14235" s="224" t="str">
        <f t="shared" si="4268"/>
        <v/>
      </c>
      <c r="E14235" s="225"/>
      <c r="F14235" s="226">
        <f t="shared" si="4269"/>
        <v>0</v>
      </c>
      <c r="G14235" s="286">
        <f t="shared" si="4270"/>
        <v>0</v>
      </c>
    </row>
    <row r="14236" spans="1:7" ht="24" customHeight="1" x14ac:dyDescent="0.2">
      <c r="A14236" s="287"/>
      <c r="D14236" s="97"/>
      <c r="E14236" s="98"/>
      <c r="F14236" s="273" t="s">
        <v>32</v>
      </c>
      <c r="G14236" s="288">
        <f>SUBTOTAL(9,G14228:G14235)</f>
        <v>0</v>
      </c>
    </row>
    <row r="14237" spans="1:7" ht="24" customHeight="1" x14ac:dyDescent="0.2">
      <c r="A14237" s="287"/>
      <c r="C14237" s="107" t="s">
        <v>606</v>
      </c>
      <c r="D14237" s="97"/>
      <c r="E14237" s="98"/>
      <c r="G14237" s="289"/>
    </row>
    <row r="14238" spans="1:7" ht="24" customHeight="1" x14ac:dyDescent="0.2">
      <c r="A14238" s="224" t="str">
        <f t="shared" ref="A14238:A14246" si="4271">IFERROR(VLOOKUP(C14238,Tabla_Insumos,4,FALSE),"")</f>
        <v/>
      </c>
      <c r="B14238" s="222" t="str">
        <f t="shared" ref="B14238:B14246" si="4272">IFERROR(VLOOKUP(C14238,Tabla_Insumos,5,FALSE),"")</f>
        <v/>
      </c>
      <c r="C14238" s="223"/>
      <c r="D14238" s="224" t="str">
        <f t="shared" ref="D14238:D14246" si="4273">IFERROR(VLOOKUP(C14238,Tabla_Insumos,2,FALSE),"")</f>
        <v/>
      </c>
      <c r="E14238" s="225"/>
      <c r="F14238" s="226">
        <f t="shared" ref="F14238:F14246" si="4274">IFERROR(VLOOKUP(C14238,Tabla_Insumos,3,FALSE),0)</f>
        <v>0</v>
      </c>
      <c r="G14238" s="286">
        <f t="shared" ref="G14238:G14246" si="4275">ROUND(E14238*F14238,2)</f>
        <v>0</v>
      </c>
    </row>
    <row r="14239" spans="1:7" ht="24" customHeight="1" x14ac:dyDescent="0.2">
      <c r="A14239" s="224" t="str">
        <f t="shared" si="4271"/>
        <v/>
      </c>
      <c r="B14239" s="222" t="str">
        <f t="shared" si="4272"/>
        <v/>
      </c>
      <c r="C14239" s="223"/>
      <c r="D14239" s="224" t="str">
        <f t="shared" si="4273"/>
        <v/>
      </c>
      <c r="E14239" s="225"/>
      <c r="F14239" s="226">
        <f t="shared" si="4274"/>
        <v>0</v>
      </c>
      <c r="G14239" s="286">
        <f t="shared" si="4275"/>
        <v>0</v>
      </c>
    </row>
    <row r="14240" spans="1:7" ht="24" customHeight="1" x14ac:dyDescent="0.2">
      <c r="A14240" s="224" t="str">
        <f t="shared" si="4271"/>
        <v/>
      </c>
      <c r="B14240" s="222" t="str">
        <f t="shared" si="4272"/>
        <v/>
      </c>
      <c r="C14240" s="223"/>
      <c r="D14240" s="224" t="str">
        <f t="shared" si="4273"/>
        <v/>
      </c>
      <c r="E14240" s="225"/>
      <c r="F14240" s="226">
        <f t="shared" si="4274"/>
        <v>0</v>
      </c>
      <c r="G14240" s="286">
        <f t="shared" si="4275"/>
        <v>0</v>
      </c>
    </row>
    <row r="14241" spans="1:7" ht="24" customHeight="1" x14ac:dyDescent="0.2">
      <c r="A14241" s="224" t="str">
        <f t="shared" si="4271"/>
        <v/>
      </c>
      <c r="B14241" s="222" t="str">
        <f t="shared" si="4272"/>
        <v/>
      </c>
      <c r="C14241" s="223"/>
      <c r="D14241" s="224" t="str">
        <f t="shared" si="4273"/>
        <v/>
      </c>
      <c r="E14241" s="225"/>
      <c r="F14241" s="226">
        <f t="shared" si="4274"/>
        <v>0</v>
      </c>
      <c r="G14241" s="286">
        <f t="shared" si="4275"/>
        <v>0</v>
      </c>
    </row>
    <row r="14242" spans="1:7" ht="24" customHeight="1" x14ac:dyDescent="0.2">
      <c r="A14242" s="224" t="str">
        <f t="shared" si="4271"/>
        <v/>
      </c>
      <c r="B14242" s="222" t="str">
        <f t="shared" si="4272"/>
        <v/>
      </c>
      <c r="C14242" s="223"/>
      <c r="D14242" s="224" t="str">
        <f t="shared" si="4273"/>
        <v/>
      </c>
      <c r="E14242" s="225"/>
      <c r="F14242" s="226">
        <f t="shared" si="4274"/>
        <v>0</v>
      </c>
      <c r="G14242" s="286">
        <f t="shared" si="4275"/>
        <v>0</v>
      </c>
    </row>
    <row r="14243" spans="1:7" ht="24" customHeight="1" x14ac:dyDescent="0.2">
      <c r="A14243" s="224" t="str">
        <f t="shared" si="4271"/>
        <v/>
      </c>
      <c r="B14243" s="222" t="str">
        <f t="shared" si="4272"/>
        <v/>
      </c>
      <c r="C14243" s="223"/>
      <c r="D14243" s="224" t="str">
        <f t="shared" si="4273"/>
        <v/>
      </c>
      <c r="E14243" s="225"/>
      <c r="F14243" s="226">
        <f t="shared" si="4274"/>
        <v>0</v>
      </c>
      <c r="G14243" s="286">
        <f t="shared" si="4275"/>
        <v>0</v>
      </c>
    </row>
    <row r="14244" spans="1:7" ht="24" customHeight="1" x14ac:dyDescent="0.2">
      <c r="A14244" s="224" t="str">
        <f t="shared" si="4271"/>
        <v/>
      </c>
      <c r="B14244" s="222" t="str">
        <f t="shared" si="4272"/>
        <v/>
      </c>
      <c r="C14244" s="223"/>
      <c r="D14244" s="224" t="str">
        <f t="shared" si="4273"/>
        <v/>
      </c>
      <c r="E14244" s="225"/>
      <c r="F14244" s="226">
        <f t="shared" si="4274"/>
        <v>0</v>
      </c>
      <c r="G14244" s="286">
        <f t="shared" si="4275"/>
        <v>0</v>
      </c>
    </row>
    <row r="14245" spans="1:7" ht="24" customHeight="1" x14ac:dyDescent="0.2">
      <c r="A14245" s="224" t="str">
        <f t="shared" si="4271"/>
        <v/>
      </c>
      <c r="B14245" s="222" t="str">
        <f t="shared" si="4272"/>
        <v/>
      </c>
      <c r="C14245" s="223"/>
      <c r="D14245" s="224" t="str">
        <f t="shared" si="4273"/>
        <v/>
      </c>
      <c r="E14245" s="225"/>
      <c r="F14245" s="226">
        <f t="shared" si="4274"/>
        <v>0</v>
      </c>
      <c r="G14245" s="286">
        <f t="shared" si="4275"/>
        <v>0</v>
      </c>
    </row>
    <row r="14246" spans="1:7" ht="24" customHeight="1" x14ac:dyDescent="0.2">
      <c r="A14246" s="224" t="str">
        <f t="shared" si="4271"/>
        <v/>
      </c>
      <c r="B14246" s="222" t="str">
        <f t="shared" si="4272"/>
        <v/>
      </c>
      <c r="C14246" s="223"/>
      <c r="D14246" s="224" t="str">
        <f t="shared" si="4273"/>
        <v/>
      </c>
      <c r="E14246" s="225"/>
      <c r="F14246" s="226">
        <f t="shared" si="4274"/>
        <v>0</v>
      </c>
      <c r="G14246" s="286">
        <f t="shared" si="4275"/>
        <v>0</v>
      </c>
    </row>
    <row r="14247" spans="1:7" ht="24" customHeight="1" x14ac:dyDescent="0.2">
      <c r="A14247" s="290"/>
      <c r="B14247" s="97"/>
      <c r="D14247" s="97"/>
      <c r="E14247" s="98"/>
      <c r="F14247" s="273" t="s">
        <v>33</v>
      </c>
      <c r="G14247" s="288">
        <f>SUBTOTAL(9,G14238:G14246)</f>
        <v>0</v>
      </c>
    </row>
    <row r="14248" spans="1:7" ht="24" customHeight="1" x14ac:dyDescent="0.2">
      <c r="A14248" s="291"/>
      <c r="B14248" s="97"/>
      <c r="D14248" s="97"/>
      <c r="E14248" s="98"/>
      <c r="G14248" s="289"/>
    </row>
    <row r="14249" spans="1:7" ht="24" customHeight="1" x14ac:dyDescent="0.2">
      <c r="A14249" s="292" t="str">
        <f>B14207</f>
        <v/>
      </c>
      <c r="B14249" s="293" t="str">
        <f>C14207</f>
        <v/>
      </c>
      <c r="C14249" s="104"/>
      <c r="D14249" s="104" t="s">
        <v>34</v>
      </c>
      <c r="E14249" s="105"/>
      <c r="F14249" s="295" t="s">
        <v>35</v>
      </c>
      <c r="G14249" s="294">
        <f>SUBTOTAL(9,G14212:G14248)</f>
        <v>0</v>
      </c>
    </row>
    <row r="14251" spans="1:7" ht="24" customHeight="1" x14ac:dyDescent="0.2">
      <c r="A14251" s="274" t="s">
        <v>37</v>
      </c>
      <c r="B14251" s="275"/>
      <c r="C14251" s="275"/>
      <c r="D14251" s="275"/>
      <c r="E14251" s="275"/>
      <c r="F14251" s="275"/>
      <c r="G14251" s="276"/>
    </row>
    <row r="14252" spans="1:7" ht="24" customHeight="1" x14ac:dyDescent="0.2">
      <c r="A14252" s="277" t="s">
        <v>602</v>
      </c>
      <c r="B14252" s="93" t="str">
        <f>Comitente</f>
        <v>DIRECCION PROVINCIAL DE ESPACIOS VERDES</v>
      </c>
      <c r="C14252" s="89"/>
      <c r="D14252" s="94"/>
      <c r="E14252" s="94"/>
      <c r="F14252" s="95"/>
      <c r="G14252" s="278"/>
    </row>
    <row r="14253" spans="1:7" ht="24" customHeight="1" x14ac:dyDescent="0.2">
      <c r="A14253" s="277" t="s">
        <v>603</v>
      </c>
      <c r="B14253" s="93">
        <f>Contratista</f>
        <v>0</v>
      </c>
      <c r="C14253" s="90"/>
      <c r="D14253" s="90"/>
      <c r="E14253" s="90"/>
      <c r="F14253" s="96"/>
      <c r="G14253" s="279"/>
    </row>
    <row r="14254" spans="1:7" ht="24" customHeight="1" x14ac:dyDescent="0.2">
      <c r="A14254" s="277" t="s">
        <v>24</v>
      </c>
      <c r="B14254" s="93" t="str">
        <f>Obra</f>
        <v>EXTRACCION DE MANGRULLO EXISTENTE, PROVISION DE NUEVO MANGRULLO Y REFUNCIONALIZACION DE JUEGOS DE NIÑOS EN PARQUE DE MAYO</v>
      </c>
      <c r="C14254" s="90"/>
      <c r="D14254" s="90"/>
      <c r="E14254" s="90"/>
      <c r="F14254" s="96" t="s">
        <v>38</v>
      </c>
      <c r="G14254" s="280">
        <f>Fecha_Base</f>
        <v>44865</v>
      </c>
    </row>
    <row r="14255" spans="1:7" ht="24" customHeight="1" x14ac:dyDescent="0.2">
      <c r="A14255" s="281" t="s">
        <v>601</v>
      </c>
      <c r="B14255" s="91" t="str">
        <f>Ubicación</f>
        <v>CAPITAL</v>
      </c>
      <c r="C14255" s="91"/>
      <c r="D14255" s="97"/>
      <c r="E14255" s="98"/>
      <c r="G14255" s="282"/>
    </row>
    <row r="14256" spans="1:7" ht="24" customHeight="1" x14ac:dyDescent="0.2">
      <c r="A14256" s="281" t="s">
        <v>39</v>
      </c>
      <c r="B14256" s="100" t="str">
        <f>IFERROR(VALUE(LEFT(B14257,FIND(".",B14257)-1)),"")</f>
        <v/>
      </c>
      <c r="C14256" s="92" t="str">
        <f>IFERROR(VLOOKUP(B14256,Tabla_CyP,2,FALSE),"")</f>
        <v/>
      </c>
      <c r="E14256" s="98"/>
      <c r="G14256" s="282"/>
    </row>
    <row r="14257" spans="1:7" ht="24" customHeight="1" x14ac:dyDescent="0.2">
      <c r="A14257" s="281" t="s">
        <v>25</v>
      </c>
      <c r="B14257" s="101" t="str">
        <f>IFERROR(VLOOKUP(COUNTIF($A$1:A14257,"ANALISIS DE PRECIOS"),Tabla_NumeroItem,2,FALSE),"")</f>
        <v/>
      </c>
      <c r="C14257" s="92" t="str">
        <f>IFERROR(VLOOKUP(B14257,Tabla_CyP,2,FALSE),"")</f>
        <v/>
      </c>
      <c r="D14257" s="97"/>
      <c r="E14257" s="98"/>
      <c r="F14257" s="96" t="s">
        <v>26</v>
      </c>
      <c r="G14257" s="283" t="str">
        <f>IFERROR(VLOOKUP(B14257,Tabla_CyP,4,FALSE),"")</f>
        <v/>
      </c>
    </row>
    <row r="14258" spans="1:7" ht="24" customHeight="1" x14ac:dyDescent="0.2">
      <c r="A14258" s="281"/>
      <c r="B14258" s="91"/>
      <c r="D14258" s="97"/>
      <c r="E14258" s="98"/>
      <c r="G14258" s="282"/>
    </row>
    <row r="14259" spans="1:7" ht="24" customHeight="1" x14ac:dyDescent="0.2">
      <c r="A14259" s="334" t="s">
        <v>507</v>
      </c>
      <c r="B14259" s="335"/>
      <c r="C14259" s="336" t="s">
        <v>0</v>
      </c>
      <c r="D14259" s="336" t="s">
        <v>27</v>
      </c>
      <c r="E14259" s="338" t="s">
        <v>28</v>
      </c>
      <c r="F14259" s="340" t="s">
        <v>29</v>
      </c>
      <c r="G14259" s="340" t="s">
        <v>30</v>
      </c>
    </row>
    <row r="14260" spans="1:7" ht="24" customHeight="1" x14ac:dyDescent="0.2">
      <c r="A14260" s="102" t="s">
        <v>508</v>
      </c>
      <c r="B14260" s="102" t="s">
        <v>509</v>
      </c>
      <c r="C14260" s="337"/>
      <c r="D14260" s="337"/>
      <c r="E14260" s="339"/>
      <c r="F14260" s="341"/>
      <c r="G14260" s="341"/>
    </row>
    <row r="14261" spans="1:7" ht="24" customHeight="1" x14ac:dyDescent="0.2">
      <c r="A14261" s="284"/>
      <c r="B14261" s="103"/>
      <c r="C14261" s="143" t="s">
        <v>604</v>
      </c>
      <c r="D14261" s="104"/>
      <c r="E14261" s="105"/>
      <c r="F14261" s="106"/>
      <c r="G14261" s="285"/>
    </row>
    <row r="14262" spans="1:7" ht="24" customHeight="1" x14ac:dyDescent="0.2">
      <c r="A14262" s="224" t="str">
        <f t="shared" ref="A14262:A14275" si="4276">IFERROR(VLOOKUP(C14262,Tabla_Insumos,4,FALSE),"")</f>
        <v/>
      </c>
      <c r="B14262" s="222" t="str">
        <f>IFERROR(VLOOKUP(C14262,Tabla_Insumos,5,FALSE),"")</f>
        <v/>
      </c>
      <c r="C14262" s="223"/>
      <c r="D14262" s="224" t="str">
        <f t="shared" ref="D14262:D14275" si="4277">IFERROR(VLOOKUP(C14262,Tabla_Insumos,2,FALSE),"")</f>
        <v/>
      </c>
      <c r="E14262" s="225"/>
      <c r="F14262" s="226">
        <f t="shared" ref="F14262:F14275" si="4278">IFERROR(VLOOKUP(C14262,Tabla_Insumos,3,FALSE),0)</f>
        <v>0</v>
      </c>
      <c r="G14262" s="286">
        <f>ROUND(E14262*F14262,2)</f>
        <v>0</v>
      </c>
    </row>
    <row r="14263" spans="1:7" ht="24" customHeight="1" x14ac:dyDescent="0.2">
      <c r="A14263" s="224" t="str">
        <f t="shared" si="4276"/>
        <v/>
      </c>
      <c r="B14263" s="222" t="str">
        <f t="shared" ref="B14263:B14275" si="4279">IFERROR(VLOOKUP(C14263,Tabla_Insumos,5,FALSE),"")</f>
        <v/>
      </c>
      <c r="C14263" s="223"/>
      <c r="D14263" s="224" t="str">
        <f t="shared" si="4277"/>
        <v/>
      </c>
      <c r="E14263" s="225"/>
      <c r="F14263" s="226">
        <f t="shared" si="4278"/>
        <v>0</v>
      </c>
      <c r="G14263" s="286">
        <f t="shared" ref="G14263:G14275" si="4280">ROUND(E14263*F14263,2)</f>
        <v>0</v>
      </c>
    </row>
    <row r="14264" spans="1:7" ht="24" customHeight="1" x14ac:dyDescent="0.2">
      <c r="A14264" s="224" t="str">
        <f t="shared" si="4276"/>
        <v/>
      </c>
      <c r="B14264" s="222" t="str">
        <f t="shared" si="4279"/>
        <v/>
      </c>
      <c r="C14264" s="223"/>
      <c r="D14264" s="224" t="str">
        <f t="shared" si="4277"/>
        <v/>
      </c>
      <c r="E14264" s="225"/>
      <c r="F14264" s="226">
        <f t="shared" si="4278"/>
        <v>0</v>
      </c>
      <c r="G14264" s="286">
        <f t="shared" si="4280"/>
        <v>0</v>
      </c>
    </row>
    <row r="14265" spans="1:7" ht="24" customHeight="1" x14ac:dyDescent="0.2">
      <c r="A14265" s="224" t="str">
        <f t="shared" si="4276"/>
        <v/>
      </c>
      <c r="B14265" s="222" t="str">
        <f t="shared" si="4279"/>
        <v/>
      </c>
      <c r="C14265" s="223"/>
      <c r="D14265" s="224" t="str">
        <f t="shared" si="4277"/>
        <v/>
      </c>
      <c r="E14265" s="225"/>
      <c r="F14265" s="226">
        <f t="shared" si="4278"/>
        <v>0</v>
      </c>
      <c r="G14265" s="286">
        <f t="shared" si="4280"/>
        <v>0</v>
      </c>
    </row>
    <row r="14266" spans="1:7" ht="24" customHeight="1" x14ac:dyDescent="0.2">
      <c r="A14266" s="224" t="str">
        <f t="shared" si="4276"/>
        <v/>
      </c>
      <c r="B14266" s="222" t="str">
        <f t="shared" si="4279"/>
        <v/>
      </c>
      <c r="C14266" s="223"/>
      <c r="D14266" s="224" t="str">
        <f t="shared" si="4277"/>
        <v/>
      </c>
      <c r="E14266" s="225"/>
      <c r="F14266" s="226">
        <f t="shared" si="4278"/>
        <v>0</v>
      </c>
      <c r="G14266" s="286">
        <f t="shared" si="4280"/>
        <v>0</v>
      </c>
    </row>
    <row r="14267" spans="1:7" ht="24" customHeight="1" x14ac:dyDescent="0.2">
      <c r="A14267" s="224" t="str">
        <f t="shared" si="4276"/>
        <v/>
      </c>
      <c r="B14267" s="222" t="str">
        <f t="shared" si="4279"/>
        <v/>
      </c>
      <c r="C14267" s="223"/>
      <c r="D14267" s="224" t="str">
        <f t="shared" si="4277"/>
        <v/>
      </c>
      <c r="E14267" s="225"/>
      <c r="F14267" s="226">
        <f t="shared" si="4278"/>
        <v>0</v>
      </c>
      <c r="G14267" s="286">
        <f t="shared" si="4280"/>
        <v>0</v>
      </c>
    </row>
    <row r="14268" spans="1:7" ht="24" customHeight="1" x14ac:dyDescent="0.2">
      <c r="A14268" s="224" t="str">
        <f t="shared" si="4276"/>
        <v/>
      </c>
      <c r="B14268" s="222" t="str">
        <f t="shared" si="4279"/>
        <v/>
      </c>
      <c r="C14268" s="223"/>
      <c r="D14268" s="224" t="str">
        <f t="shared" si="4277"/>
        <v/>
      </c>
      <c r="E14268" s="225"/>
      <c r="F14268" s="226">
        <f t="shared" si="4278"/>
        <v>0</v>
      </c>
      <c r="G14268" s="286">
        <f t="shared" si="4280"/>
        <v>0</v>
      </c>
    </row>
    <row r="14269" spans="1:7" ht="24" customHeight="1" x14ac:dyDescent="0.2">
      <c r="A14269" s="224" t="str">
        <f t="shared" si="4276"/>
        <v/>
      </c>
      <c r="B14269" s="222" t="str">
        <f t="shared" si="4279"/>
        <v/>
      </c>
      <c r="C14269" s="223"/>
      <c r="D14269" s="224" t="str">
        <f t="shared" si="4277"/>
        <v/>
      </c>
      <c r="E14269" s="225"/>
      <c r="F14269" s="226">
        <f t="shared" si="4278"/>
        <v>0</v>
      </c>
      <c r="G14269" s="286">
        <f t="shared" si="4280"/>
        <v>0</v>
      </c>
    </row>
    <row r="14270" spans="1:7" ht="24" customHeight="1" x14ac:dyDescent="0.2">
      <c r="A14270" s="224" t="str">
        <f t="shared" si="4276"/>
        <v/>
      </c>
      <c r="B14270" s="222" t="str">
        <f t="shared" si="4279"/>
        <v/>
      </c>
      <c r="C14270" s="223"/>
      <c r="D14270" s="224" t="str">
        <f t="shared" si="4277"/>
        <v/>
      </c>
      <c r="E14270" s="225"/>
      <c r="F14270" s="226">
        <f t="shared" si="4278"/>
        <v>0</v>
      </c>
      <c r="G14270" s="286">
        <f t="shared" si="4280"/>
        <v>0</v>
      </c>
    </row>
    <row r="14271" spans="1:7" ht="24" customHeight="1" x14ac:dyDescent="0.2">
      <c r="A14271" s="224" t="str">
        <f t="shared" si="4276"/>
        <v/>
      </c>
      <c r="B14271" s="222" t="str">
        <f t="shared" si="4279"/>
        <v/>
      </c>
      <c r="C14271" s="223"/>
      <c r="D14271" s="224" t="str">
        <f t="shared" si="4277"/>
        <v/>
      </c>
      <c r="E14271" s="225"/>
      <c r="F14271" s="226">
        <f t="shared" si="4278"/>
        <v>0</v>
      </c>
      <c r="G14271" s="286">
        <f t="shared" si="4280"/>
        <v>0</v>
      </c>
    </row>
    <row r="14272" spans="1:7" ht="24" customHeight="1" x14ac:dyDescent="0.2">
      <c r="A14272" s="224" t="str">
        <f t="shared" si="4276"/>
        <v/>
      </c>
      <c r="B14272" s="222" t="str">
        <f t="shared" si="4279"/>
        <v/>
      </c>
      <c r="C14272" s="223"/>
      <c r="D14272" s="224" t="str">
        <f t="shared" si="4277"/>
        <v/>
      </c>
      <c r="E14272" s="225"/>
      <c r="F14272" s="226">
        <f t="shared" si="4278"/>
        <v>0</v>
      </c>
      <c r="G14272" s="286">
        <f t="shared" si="4280"/>
        <v>0</v>
      </c>
    </row>
    <row r="14273" spans="1:7" ht="24" customHeight="1" x14ac:dyDescent="0.2">
      <c r="A14273" s="224" t="str">
        <f t="shared" si="4276"/>
        <v/>
      </c>
      <c r="B14273" s="222" t="str">
        <f t="shared" si="4279"/>
        <v/>
      </c>
      <c r="C14273" s="223"/>
      <c r="D14273" s="224" t="str">
        <f t="shared" si="4277"/>
        <v/>
      </c>
      <c r="E14273" s="225"/>
      <c r="F14273" s="226">
        <f t="shared" si="4278"/>
        <v>0</v>
      </c>
      <c r="G14273" s="286">
        <f t="shared" si="4280"/>
        <v>0</v>
      </c>
    </row>
    <row r="14274" spans="1:7" ht="24" customHeight="1" x14ac:dyDescent="0.2">
      <c r="A14274" s="224" t="str">
        <f t="shared" si="4276"/>
        <v/>
      </c>
      <c r="B14274" s="222" t="str">
        <f t="shared" si="4279"/>
        <v/>
      </c>
      <c r="C14274" s="223"/>
      <c r="D14274" s="224" t="str">
        <f t="shared" si="4277"/>
        <v/>
      </c>
      <c r="E14274" s="225"/>
      <c r="F14274" s="226">
        <f t="shared" si="4278"/>
        <v>0</v>
      </c>
      <c r="G14274" s="286">
        <f t="shared" si="4280"/>
        <v>0</v>
      </c>
    </row>
    <row r="14275" spans="1:7" ht="24" customHeight="1" x14ac:dyDescent="0.2">
      <c r="A14275" s="224" t="str">
        <f t="shared" si="4276"/>
        <v/>
      </c>
      <c r="B14275" s="222" t="str">
        <f t="shared" si="4279"/>
        <v/>
      </c>
      <c r="C14275" s="223"/>
      <c r="D14275" s="224" t="str">
        <f t="shared" si="4277"/>
        <v/>
      </c>
      <c r="E14275" s="225"/>
      <c r="F14275" s="227">
        <f t="shared" si="4278"/>
        <v>0</v>
      </c>
      <c r="G14275" s="286">
        <f t="shared" si="4280"/>
        <v>0</v>
      </c>
    </row>
    <row r="14276" spans="1:7" ht="24" customHeight="1" x14ac:dyDescent="0.2">
      <c r="A14276" s="287"/>
      <c r="D14276" s="97"/>
      <c r="E14276" s="98"/>
      <c r="F14276" s="273" t="s">
        <v>31</v>
      </c>
      <c r="G14276" s="288">
        <f>SUBTOTAL(9,G14262:G14275)</f>
        <v>0</v>
      </c>
    </row>
    <row r="14277" spans="1:7" ht="24" customHeight="1" x14ac:dyDescent="0.2">
      <c r="A14277" s="287"/>
      <c r="C14277" s="107" t="s">
        <v>605</v>
      </c>
      <c r="D14277" s="97"/>
      <c r="E14277" s="98"/>
      <c r="G14277" s="289"/>
    </row>
    <row r="14278" spans="1:7" ht="24" customHeight="1" x14ac:dyDescent="0.2">
      <c r="A14278" s="224" t="str">
        <f t="shared" ref="A14278:A14285" si="4281">IFERROR(VLOOKUP(C14278,Tabla_Insumos,4,FALSE),"")</f>
        <v/>
      </c>
      <c r="B14278" s="222">
        <f t="shared" ref="B14278:B14285" si="4282">IFERROR(VLOOKUP(A14278,Tabla_Indices,5,FALSE),"")</f>
        <v>0</v>
      </c>
      <c r="C14278" s="223"/>
      <c r="D14278" s="224" t="str">
        <f t="shared" ref="D14278:D14285" si="4283">IFERROR(VLOOKUP(C14278,Tabla_Insumos,2,FALSE),"")</f>
        <v/>
      </c>
      <c r="E14278" s="225"/>
      <c r="F14278" s="228">
        <f t="shared" ref="F14278:F14285" si="4284">IFERROR(VLOOKUP(C14278,Tabla_Insumos,3,FALSE),0)</f>
        <v>0</v>
      </c>
      <c r="G14278" s="286">
        <f>ROUND(E14278*F14278,2)</f>
        <v>0</v>
      </c>
    </row>
    <row r="14279" spans="1:7" ht="24" customHeight="1" x14ac:dyDescent="0.2">
      <c r="A14279" s="224" t="str">
        <f t="shared" si="4281"/>
        <v/>
      </c>
      <c r="B14279" s="222">
        <f t="shared" si="4282"/>
        <v>0</v>
      </c>
      <c r="C14279" s="223"/>
      <c r="D14279" s="224" t="str">
        <f t="shared" si="4283"/>
        <v/>
      </c>
      <c r="E14279" s="225"/>
      <c r="F14279" s="228">
        <f t="shared" si="4284"/>
        <v>0</v>
      </c>
      <c r="G14279" s="286">
        <f>ROUND(E14279*F14279,2)</f>
        <v>0</v>
      </c>
    </row>
    <row r="14280" spans="1:7" ht="24" customHeight="1" x14ac:dyDescent="0.2">
      <c r="A14280" s="224" t="str">
        <f t="shared" si="4281"/>
        <v/>
      </c>
      <c r="B14280" s="222">
        <f t="shared" si="4282"/>
        <v>0</v>
      </c>
      <c r="C14280" s="223"/>
      <c r="D14280" s="224" t="str">
        <f t="shared" si="4283"/>
        <v/>
      </c>
      <c r="E14280" s="225"/>
      <c r="F14280" s="228">
        <f t="shared" si="4284"/>
        <v>0</v>
      </c>
      <c r="G14280" s="286">
        <f t="shared" ref="G14280:G14285" si="4285">ROUND(E14280*F14280,2)</f>
        <v>0</v>
      </c>
    </row>
    <row r="14281" spans="1:7" ht="24" customHeight="1" x14ac:dyDescent="0.2">
      <c r="A14281" s="224" t="str">
        <f t="shared" si="4281"/>
        <v/>
      </c>
      <c r="B14281" s="222">
        <f t="shared" si="4282"/>
        <v>0</v>
      </c>
      <c r="C14281" s="223"/>
      <c r="D14281" s="224" t="str">
        <f t="shared" si="4283"/>
        <v/>
      </c>
      <c r="E14281" s="225"/>
      <c r="F14281" s="228">
        <f t="shared" si="4284"/>
        <v>0</v>
      </c>
      <c r="G14281" s="286">
        <f t="shared" si="4285"/>
        <v>0</v>
      </c>
    </row>
    <row r="14282" spans="1:7" ht="24" customHeight="1" x14ac:dyDescent="0.2">
      <c r="A14282" s="224" t="str">
        <f t="shared" si="4281"/>
        <v/>
      </c>
      <c r="B14282" s="222">
        <f t="shared" si="4282"/>
        <v>0</v>
      </c>
      <c r="C14282" s="223"/>
      <c r="D14282" s="224" t="str">
        <f t="shared" si="4283"/>
        <v/>
      </c>
      <c r="E14282" s="225"/>
      <c r="F14282" s="226">
        <f t="shared" si="4284"/>
        <v>0</v>
      </c>
      <c r="G14282" s="286">
        <f t="shared" si="4285"/>
        <v>0</v>
      </c>
    </row>
    <row r="14283" spans="1:7" ht="24" customHeight="1" x14ac:dyDescent="0.2">
      <c r="A14283" s="224" t="str">
        <f t="shared" si="4281"/>
        <v/>
      </c>
      <c r="B14283" s="222">
        <f t="shared" si="4282"/>
        <v>0</v>
      </c>
      <c r="C14283" s="223"/>
      <c r="D14283" s="224" t="str">
        <f t="shared" si="4283"/>
        <v/>
      </c>
      <c r="E14283" s="225"/>
      <c r="F14283" s="226">
        <f t="shared" si="4284"/>
        <v>0</v>
      </c>
      <c r="G14283" s="286">
        <f t="shared" si="4285"/>
        <v>0</v>
      </c>
    </row>
    <row r="14284" spans="1:7" ht="24" customHeight="1" x14ac:dyDescent="0.2">
      <c r="A14284" s="224" t="str">
        <f t="shared" si="4281"/>
        <v/>
      </c>
      <c r="B14284" s="222">
        <f t="shared" si="4282"/>
        <v>0</v>
      </c>
      <c r="C14284" s="223"/>
      <c r="D14284" s="224" t="str">
        <f t="shared" si="4283"/>
        <v/>
      </c>
      <c r="E14284" s="225"/>
      <c r="F14284" s="226">
        <f t="shared" si="4284"/>
        <v>0</v>
      </c>
      <c r="G14284" s="286">
        <f t="shared" si="4285"/>
        <v>0</v>
      </c>
    </row>
    <row r="14285" spans="1:7" ht="24" customHeight="1" x14ac:dyDescent="0.2">
      <c r="A14285" s="224" t="str">
        <f t="shared" si="4281"/>
        <v/>
      </c>
      <c r="B14285" s="222">
        <f t="shared" si="4282"/>
        <v>0</v>
      </c>
      <c r="C14285" s="223"/>
      <c r="D14285" s="224" t="str">
        <f t="shared" si="4283"/>
        <v/>
      </c>
      <c r="E14285" s="225"/>
      <c r="F14285" s="226">
        <f t="shared" si="4284"/>
        <v>0</v>
      </c>
      <c r="G14285" s="286">
        <f t="shared" si="4285"/>
        <v>0</v>
      </c>
    </row>
    <row r="14286" spans="1:7" ht="24" customHeight="1" x14ac:dyDescent="0.2">
      <c r="A14286" s="287"/>
      <c r="D14286" s="97"/>
      <c r="E14286" s="98"/>
      <c r="F14286" s="273" t="s">
        <v>32</v>
      </c>
      <c r="G14286" s="288">
        <f>SUBTOTAL(9,G14278:G14285)</f>
        <v>0</v>
      </c>
    </row>
    <row r="14287" spans="1:7" ht="24" customHeight="1" x14ac:dyDescent="0.2">
      <c r="A14287" s="287"/>
      <c r="C14287" s="107" t="s">
        <v>606</v>
      </c>
      <c r="D14287" s="97"/>
      <c r="E14287" s="98"/>
      <c r="G14287" s="289"/>
    </row>
    <row r="14288" spans="1:7" ht="24" customHeight="1" x14ac:dyDescent="0.2">
      <c r="A14288" s="224" t="str">
        <f t="shared" ref="A14288:A14296" si="4286">IFERROR(VLOOKUP(C14288,Tabla_Insumos,4,FALSE),"")</f>
        <v/>
      </c>
      <c r="B14288" s="222" t="str">
        <f t="shared" ref="B14288:B14296" si="4287">IFERROR(VLOOKUP(C14288,Tabla_Insumos,5,FALSE),"")</f>
        <v/>
      </c>
      <c r="C14288" s="223"/>
      <c r="D14288" s="224" t="str">
        <f t="shared" ref="D14288:D14296" si="4288">IFERROR(VLOOKUP(C14288,Tabla_Insumos,2,FALSE),"")</f>
        <v/>
      </c>
      <c r="E14288" s="225"/>
      <c r="F14288" s="226">
        <f t="shared" ref="F14288:F14296" si="4289">IFERROR(VLOOKUP(C14288,Tabla_Insumos,3,FALSE),0)</f>
        <v>0</v>
      </c>
      <c r="G14288" s="286">
        <f t="shared" ref="G14288:G14296" si="4290">ROUND(E14288*F14288,2)</f>
        <v>0</v>
      </c>
    </row>
    <row r="14289" spans="1:7" ht="24" customHeight="1" x14ac:dyDescent="0.2">
      <c r="A14289" s="224" t="str">
        <f t="shared" si="4286"/>
        <v/>
      </c>
      <c r="B14289" s="222" t="str">
        <f t="shared" si="4287"/>
        <v/>
      </c>
      <c r="C14289" s="223"/>
      <c r="D14289" s="224" t="str">
        <f t="shared" si="4288"/>
        <v/>
      </c>
      <c r="E14289" s="225"/>
      <c r="F14289" s="226">
        <f t="shared" si="4289"/>
        <v>0</v>
      </c>
      <c r="G14289" s="286">
        <f t="shared" si="4290"/>
        <v>0</v>
      </c>
    </row>
    <row r="14290" spans="1:7" ht="24" customHeight="1" x14ac:dyDescent="0.2">
      <c r="A14290" s="224" t="str">
        <f t="shared" si="4286"/>
        <v/>
      </c>
      <c r="B14290" s="222" t="str">
        <f t="shared" si="4287"/>
        <v/>
      </c>
      <c r="C14290" s="223"/>
      <c r="D14290" s="224" t="str">
        <f t="shared" si="4288"/>
        <v/>
      </c>
      <c r="E14290" s="225"/>
      <c r="F14290" s="226">
        <f t="shared" si="4289"/>
        <v>0</v>
      </c>
      <c r="G14290" s="286">
        <f t="shared" si="4290"/>
        <v>0</v>
      </c>
    </row>
    <row r="14291" spans="1:7" ht="24" customHeight="1" x14ac:dyDescent="0.2">
      <c r="A14291" s="224" t="str">
        <f t="shared" si="4286"/>
        <v/>
      </c>
      <c r="B14291" s="222" t="str">
        <f t="shared" si="4287"/>
        <v/>
      </c>
      <c r="C14291" s="223"/>
      <c r="D14291" s="224" t="str">
        <f t="shared" si="4288"/>
        <v/>
      </c>
      <c r="E14291" s="225"/>
      <c r="F14291" s="226">
        <f t="shared" si="4289"/>
        <v>0</v>
      </c>
      <c r="G14291" s="286">
        <f t="shared" si="4290"/>
        <v>0</v>
      </c>
    </row>
    <row r="14292" spans="1:7" ht="24" customHeight="1" x14ac:dyDescent="0.2">
      <c r="A14292" s="224" t="str">
        <f t="shared" si="4286"/>
        <v/>
      </c>
      <c r="B14292" s="222" t="str">
        <f t="shared" si="4287"/>
        <v/>
      </c>
      <c r="C14292" s="223"/>
      <c r="D14292" s="224" t="str">
        <f t="shared" si="4288"/>
        <v/>
      </c>
      <c r="E14292" s="225"/>
      <c r="F14292" s="226">
        <f t="shared" si="4289"/>
        <v>0</v>
      </c>
      <c r="G14292" s="286">
        <f t="shared" si="4290"/>
        <v>0</v>
      </c>
    </row>
    <row r="14293" spans="1:7" ht="24" customHeight="1" x14ac:dyDescent="0.2">
      <c r="A14293" s="224" t="str">
        <f t="shared" si="4286"/>
        <v/>
      </c>
      <c r="B14293" s="222" t="str">
        <f t="shared" si="4287"/>
        <v/>
      </c>
      <c r="C14293" s="223"/>
      <c r="D14293" s="224" t="str">
        <f t="shared" si="4288"/>
        <v/>
      </c>
      <c r="E14293" s="225"/>
      <c r="F14293" s="226">
        <f t="shared" si="4289"/>
        <v>0</v>
      </c>
      <c r="G14293" s="286">
        <f t="shared" si="4290"/>
        <v>0</v>
      </c>
    </row>
    <row r="14294" spans="1:7" ht="24" customHeight="1" x14ac:dyDescent="0.2">
      <c r="A14294" s="224" t="str">
        <f t="shared" si="4286"/>
        <v/>
      </c>
      <c r="B14294" s="222" t="str">
        <f t="shared" si="4287"/>
        <v/>
      </c>
      <c r="C14294" s="223"/>
      <c r="D14294" s="224" t="str">
        <f t="shared" si="4288"/>
        <v/>
      </c>
      <c r="E14294" s="225"/>
      <c r="F14294" s="226">
        <f t="shared" si="4289"/>
        <v>0</v>
      </c>
      <c r="G14294" s="286">
        <f t="shared" si="4290"/>
        <v>0</v>
      </c>
    </row>
    <row r="14295" spans="1:7" ht="24" customHeight="1" x14ac:dyDescent="0.2">
      <c r="A14295" s="224" t="str">
        <f t="shared" si="4286"/>
        <v/>
      </c>
      <c r="B14295" s="222" t="str">
        <f t="shared" si="4287"/>
        <v/>
      </c>
      <c r="C14295" s="223"/>
      <c r="D14295" s="224" t="str">
        <f t="shared" si="4288"/>
        <v/>
      </c>
      <c r="E14295" s="225"/>
      <c r="F14295" s="226">
        <f t="shared" si="4289"/>
        <v>0</v>
      </c>
      <c r="G14295" s="286">
        <f t="shared" si="4290"/>
        <v>0</v>
      </c>
    </row>
    <row r="14296" spans="1:7" ht="24" customHeight="1" x14ac:dyDescent="0.2">
      <c r="A14296" s="224" t="str">
        <f t="shared" si="4286"/>
        <v/>
      </c>
      <c r="B14296" s="222" t="str">
        <f t="shared" si="4287"/>
        <v/>
      </c>
      <c r="C14296" s="223"/>
      <c r="D14296" s="224" t="str">
        <f t="shared" si="4288"/>
        <v/>
      </c>
      <c r="E14296" s="225"/>
      <c r="F14296" s="226">
        <f t="shared" si="4289"/>
        <v>0</v>
      </c>
      <c r="G14296" s="286">
        <f t="shared" si="4290"/>
        <v>0</v>
      </c>
    </row>
    <row r="14297" spans="1:7" ht="24" customHeight="1" x14ac:dyDescent="0.2">
      <c r="A14297" s="290"/>
      <c r="B14297" s="97"/>
      <c r="D14297" s="97"/>
      <c r="E14297" s="98"/>
      <c r="F14297" s="273" t="s">
        <v>33</v>
      </c>
      <c r="G14297" s="288">
        <f>SUBTOTAL(9,G14288:G14296)</f>
        <v>0</v>
      </c>
    </row>
    <row r="14298" spans="1:7" ht="24" customHeight="1" x14ac:dyDescent="0.2">
      <c r="A14298" s="291"/>
      <c r="B14298" s="97"/>
      <c r="D14298" s="97"/>
      <c r="E14298" s="98"/>
      <c r="G14298" s="289"/>
    </row>
    <row r="14299" spans="1:7" ht="24" customHeight="1" x14ac:dyDescent="0.2">
      <c r="A14299" s="292" t="str">
        <f>B14257</f>
        <v/>
      </c>
      <c r="B14299" s="293" t="str">
        <f>C14257</f>
        <v/>
      </c>
      <c r="C14299" s="104"/>
      <c r="D14299" s="104" t="s">
        <v>34</v>
      </c>
      <c r="E14299" s="105"/>
      <c r="F14299" s="295" t="s">
        <v>35</v>
      </c>
      <c r="G14299" s="294">
        <f>SUBTOTAL(9,G14262:G14298)</f>
        <v>0</v>
      </c>
    </row>
    <row r="14301" spans="1:7" ht="24" customHeight="1" x14ac:dyDescent="0.2">
      <c r="A14301" s="274" t="s">
        <v>37</v>
      </c>
      <c r="B14301" s="275"/>
      <c r="C14301" s="275"/>
      <c r="D14301" s="275"/>
      <c r="E14301" s="275"/>
      <c r="F14301" s="275"/>
      <c r="G14301" s="276"/>
    </row>
    <row r="14302" spans="1:7" ht="24" customHeight="1" x14ac:dyDescent="0.2">
      <c r="A14302" s="277" t="s">
        <v>602</v>
      </c>
      <c r="B14302" s="93" t="str">
        <f>Comitente</f>
        <v>DIRECCION PROVINCIAL DE ESPACIOS VERDES</v>
      </c>
      <c r="C14302" s="89"/>
      <c r="D14302" s="94"/>
      <c r="E14302" s="94"/>
      <c r="F14302" s="95"/>
      <c r="G14302" s="278"/>
    </row>
    <row r="14303" spans="1:7" ht="24" customHeight="1" x14ac:dyDescent="0.2">
      <c r="A14303" s="277" t="s">
        <v>603</v>
      </c>
      <c r="B14303" s="93">
        <f>Contratista</f>
        <v>0</v>
      </c>
      <c r="C14303" s="90"/>
      <c r="D14303" s="90"/>
      <c r="E14303" s="90"/>
      <c r="F14303" s="96"/>
      <c r="G14303" s="279"/>
    </row>
    <row r="14304" spans="1:7" ht="24" customHeight="1" x14ac:dyDescent="0.2">
      <c r="A14304" s="277" t="s">
        <v>24</v>
      </c>
      <c r="B14304" s="93" t="str">
        <f>Obra</f>
        <v>EXTRACCION DE MANGRULLO EXISTENTE, PROVISION DE NUEVO MANGRULLO Y REFUNCIONALIZACION DE JUEGOS DE NIÑOS EN PARQUE DE MAYO</v>
      </c>
      <c r="C14304" s="90"/>
      <c r="D14304" s="90"/>
      <c r="E14304" s="90"/>
      <c r="F14304" s="96" t="s">
        <v>38</v>
      </c>
      <c r="G14304" s="280">
        <f>Fecha_Base</f>
        <v>44865</v>
      </c>
    </row>
    <row r="14305" spans="1:7" ht="24" customHeight="1" x14ac:dyDescent="0.2">
      <c r="A14305" s="281" t="s">
        <v>601</v>
      </c>
      <c r="B14305" s="91" t="str">
        <f>Ubicación</f>
        <v>CAPITAL</v>
      </c>
      <c r="C14305" s="91"/>
      <c r="D14305" s="97"/>
      <c r="E14305" s="98"/>
      <c r="G14305" s="282"/>
    </row>
    <row r="14306" spans="1:7" ht="24" customHeight="1" x14ac:dyDescent="0.2">
      <c r="A14306" s="281" t="s">
        <v>39</v>
      </c>
      <c r="B14306" s="100" t="str">
        <f>IFERROR(VALUE(LEFT(B14307,FIND(".",B14307)-1)),"")</f>
        <v/>
      </c>
      <c r="C14306" s="92" t="str">
        <f>IFERROR(VLOOKUP(B14306,Tabla_CyP,2,FALSE),"")</f>
        <v/>
      </c>
      <c r="E14306" s="98"/>
      <c r="G14306" s="282"/>
    </row>
    <row r="14307" spans="1:7" ht="24" customHeight="1" x14ac:dyDescent="0.2">
      <c r="A14307" s="281" t="s">
        <v>25</v>
      </c>
      <c r="B14307" s="101" t="str">
        <f>IFERROR(VLOOKUP(COUNTIF($A$1:A14307,"ANALISIS DE PRECIOS"),Tabla_NumeroItem,2,FALSE),"")</f>
        <v/>
      </c>
      <c r="C14307" s="92" t="str">
        <f>IFERROR(VLOOKUP(B14307,Tabla_CyP,2,FALSE),"")</f>
        <v/>
      </c>
      <c r="D14307" s="97"/>
      <c r="E14307" s="98"/>
      <c r="F14307" s="96" t="s">
        <v>26</v>
      </c>
      <c r="G14307" s="283" t="str">
        <f>IFERROR(VLOOKUP(B14307,Tabla_CyP,4,FALSE),"")</f>
        <v/>
      </c>
    </row>
    <row r="14308" spans="1:7" ht="24" customHeight="1" x14ac:dyDescent="0.2">
      <c r="A14308" s="281"/>
      <c r="B14308" s="91"/>
      <c r="D14308" s="97"/>
      <c r="E14308" s="98"/>
      <c r="G14308" s="282"/>
    </row>
    <row r="14309" spans="1:7" ht="24" customHeight="1" x14ac:dyDescent="0.2">
      <c r="A14309" s="334" t="s">
        <v>507</v>
      </c>
      <c r="B14309" s="335"/>
      <c r="C14309" s="336" t="s">
        <v>0</v>
      </c>
      <c r="D14309" s="336" t="s">
        <v>27</v>
      </c>
      <c r="E14309" s="338" t="s">
        <v>28</v>
      </c>
      <c r="F14309" s="340" t="s">
        <v>29</v>
      </c>
      <c r="G14309" s="340" t="s">
        <v>30</v>
      </c>
    </row>
    <row r="14310" spans="1:7" ht="24" customHeight="1" x14ac:dyDescent="0.2">
      <c r="A14310" s="102" t="s">
        <v>508</v>
      </c>
      <c r="B14310" s="102" t="s">
        <v>509</v>
      </c>
      <c r="C14310" s="337"/>
      <c r="D14310" s="337"/>
      <c r="E14310" s="339"/>
      <c r="F14310" s="341"/>
      <c r="G14310" s="341"/>
    </row>
    <row r="14311" spans="1:7" ht="24" customHeight="1" x14ac:dyDescent="0.2">
      <c r="A14311" s="284"/>
      <c r="B14311" s="103"/>
      <c r="C14311" s="143" t="s">
        <v>604</v>
      </c>
      <c r="D14311" s="104"/>
      <c r="E14311" s="105"/>
      <c r="F14311" s="106"/>
      <c r="G14311" s="285"/>
    </row>
    <row r="14312" spans="1:7" ht="24" customHeight="1" x14ac:dyDescent="0.2">
      <c r="A14312" s="224" t="str">
        <f t="shared" ref="A14312:A14325" si="4291">IFERROR(VLOOKUP(C14312,Tabla_Insumos,4,FALSE),"")</f>
        <v/>
      </c>
      <c r="B14312" s="222" t="str">
        <f>IFERROR(VLOOKUP(C14312,Tabla_Insumos,5,FALSE),"")</f>
        <v/>
      </c>
      <c r="C14312" s="223"/>
      <c r="D14312" s="224" t="str">
        <f t="shared" ref="D14312:D14325" si="4292">IFERROR(VLOOKUP(C14312,Tabla_Insumos,2,FALSE),"")</f>
        <v/>
      </c>
      <c r="E14312" s="225"/>
      <c r="F14312" s="226">
        <f t="shared" ref="F14312:F14325" si="4293">IFERROR(VLOOKUP(C14312,Tabla_Insumos,3,FALSE),0)</f>
        <v>0</v>
      </c>
      <c r="G14312" s="286">
        <f>ROUND(E14312*F14312,2)</f>
        <v>0</v>
      </c>
    </row>
    <row r="14313" spans="1:7" ht="24" customHeight="1" x14ac:dyDescent="0.2">
      <c r="A14313" s="224" t="str">
        <f t="shared" si="4291"/>
        <v/>
      </c>
      <c r="B14313" s="222" t="str">
        <f t="shared" ref="B14313:B14325" si="4294">IFERROR(VLOOKUP(C14313,Tabla_Insumos,5,FALSE),"")</f>
        <v/>
      </c>
      <c r="C14313" s="223"/>
      <c r="D14313" s="224" t="str">
        <f t="shared" si="4292"/>
        <v/>
      </c>
      <c r="E14313" s="225"/>
      <c r="F14313" s="226">
        <f t="shared" si="4293"/>
        <v>0</v>
      </c>
      <c r="G14313" s="286">
        <f t="shared" ref="G14313:G14325" si="4295">ROUND(E14313*F14313,2)</f>
        <v>0</v>
      </c>
    </row>
    <row r="14314" spans="1:7" ht="24" customHeight="1" x14ac:dyDescent="0.2">
      <c r="A14314" s="224" t="str">
        <f t="shared" si="4291"/>
        <v/>
      </c>
      <c r="B14314" s="222" t="str">
        <f t="shared" si="4294"/>
        <v/>
      </c>
      <c r="C14314" s="223"/>
      <c r="D14314" s="224" t="str">
        <f t="shared" si="4292"/>
        <v/>
      </c>
      <c r="E14314" s="225"/>
      <c r="F14314" s="226">
        <f t="shared" si="4293"/>
        <v>0</v>
      </c>
      <c r="G14314" s="286">
        <f t="shared" si="4295"/>
        <v>0</v>
      </c>
    </row>
    <row r="14315" spans="1:7" ht="24" customHeight="1" x14ac:dyDescent="0.2">
      <c r="A14315" s="224" t="str">
        <f t="shared" si="4291"/>
        <v/>
      </c>
      <c r="B14315" s="222" t="str">
        <f t="shared" si="4294"/>
        <v/>
      </c>
      <c r="C14315" s="223"/>
      <c r="D14315" s="224" t="str">
        <f t="shared" si="4292"/>
        <v/>
      </c>
      <c r="E14315" s="225"/>
      <c r="F14315" s="226">
        <f t="shared" si="4293"/>
        <v>0</v>
      </c>
      <c r="G14315" s="286">
        <f t="shared" si="4295"/>
        <v>0</v>
      </c>
    </row>
    <row r="14316" spans="1:7" ht="24" customHeight="1" x14ac:dyDescent="0.2">
      <c r="A14316" s="224" t="str">
        <f t="shared" si="4291"/>
        <v/>
      </c>
      <c r="B14316" s="222" t="str">
        <f t="shared" si="4294"/>
        <v/>
      </c>
      <c r="C14316" s="223"/>
      <c r="D14316" s="224" t="str">
        <f t="shared" si="4292"/>
        <v/>
      </c>
      <c r="E14316" s="225"/>
      <c r="F14316" s="226">
        <f t="shared" si="4293"/>
        <v>0</v>
      </c>
      <c r="G14316" s="286">
        <f t="shared" si="4295"/>
        <v>0</v>
      </c>
    </row>
    <row r="14317" spans="1:7" ht="24" customHeight="1" x14ac:dyDescent="0.2">
      <c r="A14317" s="224" t="str">
        <f t="shared" si="4291"/>
        <v/>
      </c>
      <c r="B14317" s="222" t="str">
        <f t="shared" si="4294"/>
        <v/>
      </c>
      <c r="C14317" s="223"/>
      <c r="D14317" s="224" t="str">
        <f t="shared" si="4292"/>
        <v/>
      </c>
      <c r="E14317" s="225"/>
      <c r="F14317" s="226">
        <f t="shared" si="4293"/>
        <v>0</v>
      </c>
      <c r="G14317" s="286">
        <f t="shared" si="4295"/>
        <v>0</v>
      </c>
    </row>
    <row r="14318" spans="1:7" ht="24" customHeight="1" x14ac:dyDescent="0.2">
      <c r="A14318" s="224" t="str">
        <f t="shared" si="4291"/>
        <v/>
      </c>
      <c r="B14318" s="222" t="str">
        <f t="shared" si="4294"/>
        <v/>
      </c>
      <c r="C14318" s="223"/>
      <c r="D14318" s="224" t="str">
        <f t="shared" si="4292"/>
        <v/>
      </c>
      <c r="E14318" s="225"/>
      <c r="F14318" s="226">
        <f t="shared" si="4293"/>
        <v>0</v>
      </c>
      <c r="G14318" s="286">
        <f t="shared" si="4295"/>
        <v>0</v>
      </c>
    </row>
    <row r="14319" spans="1:7" ht="24" customHeight="1" x14ac:dyDescent="0.2">
      <c r="A14319" s="224" t="str">
        <f t="shared" si="4291"/>
        <v/>
      </c>
      <c r="B14319" s="222" t="str">
        <f t="shared" si="4294"/>
        <v/>
      </c>
      <c r="C14319" s="223"/>
      <c r="D14319" s="224" t="str">
        <f t="shared" si="4292"/>
        <v/>
      </c>
      <c r="E14319" s="225"/>
      <c r="F14319" s="226">
        <f t="shared" si="4293"/>
        <v>0</v>
      </c>
      <c r="G14319" s="286">
        <f t="shared" si="4295"/>
        <v>0</v>
      </c>
    </row>
    <row r="14320" spans="1:7" ht="24" customHeight="1" x14ac:dyDescent="0.2">
      <c r="A14320" s="224" t="str">
        <f t="shared" si="4291"/>
        <v/>
      </c>
      <c r="B14320" s="222" t="str">
        <f t="shared" si="4294"/>
        <v/>
      </c>
      <c r="C14320" s="223"/>
      <c r="D14320" s="224" t="str">
        <f t="shared" si="4292"/>
        <v/>
      </c>
      <c r="E14320" s="225"/>
      <c r="F14320" s="226">
        <f t="shared" si="4293"/>
        <v>0</v>
      </c>
      <c r="G14320" s="286">
        <f t="shared" si="4295"/>
        <v>0</v>
      </c>
    </row>
    <row r="14321" spans="1:7" ht="24" customHeight="1" x14ac:dyDescent="0.2">
      <c r="A14321" s="224" t="str">
        <f t="shared" si="4291"/>
        <v/>
      </c>
      <c r="B14321" s="222" t="str">
        <f t="shared" si="4294"/>
        <v/>
      </c>
      <c r="C14321" s="223"/>
      <c r="D14321" s="224" t="str">
        <f t="shared" si="4292"/>
        <v/>
      </c>
      <c r="E14321" s="225"/>
      <c r="F14321" s="226">
        <f t="shared" si="4293"/>
        <v>0</v>
      </c>
      <c r="G14321" s="286">
        <f t="shared" si="4295"/>
        <v>0</v>
      </c>
    </row>
    <row r="14322" spans="1:7" ht="24" customHeight="1" x14ac:dyDescent="0.2">
      <c r="A14322" s="224" t="str">
        <f t="shared" si="4291"/>
        <v/>
      </c>
      <c r="B14322" s="222" t="str">
        <f t="shared" si="4294"/>
        <v/>
      </c>
      <c r="C14322" s="223"/>
      <c r="D14322" s="224" t="str">
        <f t="shared" si="4292"/>
        <v/>
      </c>
      <c r="E14322" s="225"/>
      <c r="F14322" s="226">
        <f t="shared" si="4293"/>
        <v>0</v>
      </c>
      <c r="G14322" s="286">
        <f t="shared" si="4295"/>
        <v>0</v>
      </c>
    </row>
    <row r="14323" spans="1:7" ht="24" customHeight="1" x14ac:dyDescent="0.2">
      <c r="A14323" s="224" t="str">
        <f t="shared" si="4291"/>
        <v/>
      </c>
      <c r="B14323" s="222" t="str">
        <f t="shared" si="4294"/>
        <v/>
      </c>
      <c r="C14323" s="223"/>
      <c r="D14323" s="224" t="str">
        <f t="shared" si="4292"/>
        <v/>
      </c>
      <c r="E14323" s="225"/>
      <c r="F14323" s="226">
        <f t="shared" si="4293"/>
        <v>0</v>
      </c>
      <c r="G14323" s="286">
        <f t="shared" si="4295"/>
        <v>0</v>
      </c>
    </row>
    <row r="14324" spans="1:7" ht="24" customHeight="1" x14ac:dyDescent="0.2">
      <c r="A14324" s="224" t="str">
        <f t="shared" si="4291"/>
        <v/>
      </c>
      <c r="B14324" s="222" t="str">
        <f t="shared" si="4294"/>
        <v/>
      </c>
      <c r="C14324" s="223"/>
      <c r="D14324" s="224" t="str">
        <f t="shared" si="4292"/>
        <v/>
      </c>
      <c r="E14324" s="225"/>
      <c r="F14324" s="226">
        <f t="shared" si="4293"/>
        <v>0</v>
      </c>
      <c r="G14324" s="286">
        <f t="shared" si="4295"/>
        <v>0</v>
      </c>
    </row>
    <row r="14325" spans="1:7" ht="24" customHeight="1" x14ac:dyDescent="0.2">
      <c r="A14325" s="224" t="str">
        <f t="shared" si="4291"/>
        <v/>
      </c>
      <c r="B14325" s="222" t="str">
        <f t="shared" si="4294"/>
        <v/>
      </c>
      <c r="C14325" s="223"/>
      <c r="D14325" s="224" t="str">
        <f t="shared" si="4292"/>
        <v/>
      </c>
      <c r="E14325" s="225"/>
      <c r="F14325" s="227">
        <f t="shared" si="4293"/>
        <v>0</v>
      </c>
      <c r="G14325" s="286">
        <f t="shared" si="4295"/>
        <v>0</v>
      </c>
    </row>
    <row r="14326" spans="1:7" ht="24" customHeight="1" x14ac:dyDescent="0.2">
      <c r="A14326" s="287"/>
      <c r="D14326" s="97"/>
      <c r="E14326" s="98"/>
      <c r="F14326" s="273" t="s">
        <v>31</v>
      </c>
      <c r="G14326" s="288">
        <f>SUBTOTAL(9,G14312:G14325)</f>
        <v>0</v>
      </c>
    </row>
    <row r="14327" spans="1:7" ht="24" customHeight="1" x14ac:dyDescent="0.2">
      <c r="A14327" s="287"/>
      <c r="C14327" s="107" t="s">
        <v>605</v>
      </c>
      <c r="D14327" s="97"/>
      <c r="E14327" s="98"/>
      <c r="G14327" s="289"/>
    </row>
    <row r="14328" spans="1:7" ht="24" customHeight="1" x14ac:dyDescent="0.2">
      <c r="A14328" s="224" t="str">
        <f t="shared" ref="A14328:A14335" si="4296">IFERROR(VLOOKUP(C14328,Tabla_Insumos,4,FALSE),"")</f>
        <v/>
      </c>
      <c r="B14328" s="222">
        <f t="shared" ref="B14328:B14335" si="4297">IFERROR(VLOOKUP(A14328,Tabla_Indices,5,FALSE),"")</f>
        <v>0</v>
      </c>
      <c r="C14328" s="223"/>
      <c r="D14328" s="224" t="str">
        <f t="shared" ref="D14328:D14335" si="4298">IFERROR(VLOOKUP(C14328,Tabla_Insumos,2,FALSE),"")</f>
        <v/>
      </c>
      <c r="E14328" s="225"/>
      <c r="F14328" s="228">
        <f t="shared" ref="F14328:F14335" si="4299">IFERROR(VLOOKUP(C14328,Tabla_Insumos,3,FALSE),0)</f>
        <v>0</v>
      </c>
      <c r="G14328" s="286">
        <f>ROUND(E14328*F14328,2)</f>
        <v>0</v>
      </c>
    </row>
    <row r="14329" spans="1:7" ht="24" customHeight="1" x14ac:dyDescent="0.2">
      <c r="A14329" s="224" t="str">
        <f t="shared" si="4296"/>
        <v/>
      </c>
      <c r="B14329" s="222">
        <f t="shared" si="4297"/>
        <v>0</v>
      </c>
      <c r="C14329" s="223"/>
      <c r="D14329" s="224" t="str">
        <f t="shared" si="4298"/>
        <v/>
      </c>
      <c r="E14329" s="225"/>
      <c r="F14329" s="228">
        <f t="shared" si="4299"/>
        <v>0</v>
      </c>
      <c r="G14329" s="286">
        <f>ROUND(E14329*F14329,2)</f>
        <v>0</v>
      </c>
    </row>
    <row r="14330" spans="1:7" ht="24" customHeight="1" x14ac:dyDescent="0.2">
      <c r="A14330" s="224" t="str">
        <f t="shared" si="4296"/>
        <v/>
      </c>
      <c r="B14330" s="222">
        <f t="shared" si="4297"/>
        <v>0</v>
      </c>
      <c r="C14330" s="223"/>
      <c r="D14330" s="224" t="str">
        <f t="shared" si="4298"/>
        <v/>
      </c>
      <c r="E14330" s="225"/>
      <c r="F14330" s="228">
        <f t="shared" si="4299"/>
        <v>0</v>
      </c>
      <c r="G14330" s="286">
        <f t="shared" ref="G14330:G14335" si="4300">ROUND(E14330*F14330,2)</f>
        <v>0</v>
      </c>
    </row>
    <row r="14331" spans="1:7" ht="24" customHeight="1" x14ac:dyDescent="0.2">
      <c r="A14331" s="224" t="str">
        <f t="shared" si="4296"/>
        <v/>
      </c>
      <c r="B14331" s="222">
        <f t="shared" si="4297"/>
        <v>0</v>
      </c>
      <c r="C14331" s="223"/>
      <c r="D14331" s="224" t="str">
        <f t="shared" si="4298"/>
        <v/>
      </c>
      <c r="E14331" s="225"/>
      <c r="F14331" s="228">
        <f t="shared" si="4299"/>
        <v>0</v>
      </c>
      <c r="G14331" s="286">
        <f t="shared" si="4300"/>
        <v>0</v>
      </c>
    </row>
    <row r="14332" spans="1:7" ht="24" customHeight="1" x14ac:dyDescent="0.2">
      <c r="A14332" s="224" t="str">
        <f t="shared" si="4296"/>
        <v/>
      </c>
      <c r="B14332" s="222">
        <f t="shared" si="4297"/>
        <v>0</v>
      </c>
      <c r="C14332" s="223"/>
      <c r="D14332" s="224" t="str">
        <f t="shared" si="4298"/>
        <v/>
      </c>
      <c r="E14332" s="225"/>
      <c r="F14332" s="226">
        <f t="shared" si="4299"/>
        <v>0</v>
      </c>
      <c r="G14332" s="286">
        <f t="shared" si="4300"/>
        <v>0</v>
      </c>
    </row>
    <row r="14333" spans="1:7" ht="24" customHeight="1" x14ac:dyDescent="0.2">
      <c r="A14333" s="224" t="str">
        <f t="shared" si="4296"/>
        <v/>
      </c>
      <c r="B14333" s="222">
        <f t="shared" si="4297"/>
        <v>0</v>
      </c>
      <c r="C14333" s="223"/>
      <c r="D14333" s="224" t="str">
        <f t="shared" si="4298"/>
        <v/>
      </c>
      <c r="E14333" s="225"/>
      <c r="F14333" s="226">
        <f t="shared" si="4299"/>
        <v>0</v>
      </c>
      <c r="G14333" s="286">
        <f t="shared" si="4300"/>
        <v>0</v>
      </c>
    </row>
    <row r="14334" spans="1:7" ht="24" customHeight="1" x14ac:dyDescent="0.2">
      <c r="A14334" s="224" t="str">
        <f t="shared" si="4296"/>
        <v/>
      </c>
      <c r="B14334" s="222">
        <f t="shared" si="4297"/>
        <v>0</v>
      </c>
      <c r="C14334" s="223"/>
      <c r="D14334" s="224" t="str">
        <f t="shared" si="4298"/>
        <v/>
      </c>
      <c r="E14334" s="225"/>
      <c r="F14334" s="226">
        <f t="shared" si="4299"/>
        <v>0</v>
      </c>
      <c r="G14334" s="286">
        <f t="shared" si="4300"/>
        <v>0</v>
      </c>
    </row>
    <row r="14335" spans="1:7" ht="24" customHeight="1" x14ac:dyDescent="0.2">
      <c r="A14335" s="224" t="str">
        <f t="shared" si="4296"/>
        <v/>
      </c>
      <c r="B14335" s="222">
        <f t="shared" si="4297"/>
        <v>0</v>
      </c>
      <c r="C14335" s="223"/>
      <c r="D14335" s="224" t="str">
        <f t="shared" si="4298"/>
        <v/>
      </c>
      <c r="E14335" s="225"/>
      <c r="F14335" s="226">
        <f t="shared" si="4299"/>
        <v>0</v>
      </c>
      <c r="G14335" s="286">
        <f t="shared" si="4300"/>
        <v>0</v>
      </c>
    </row>
    <row r="14336" spans="1:7" ht="24" customHeight="1" x14ac:dyDescent="0.2">
      <c r="A14336" s="287"/>
      <c r="D14336" s="97"/>
      <c r="E14336" s="98"/>
      <c r="F14336" s="273" t="s">
        <v>32</v>
      </c>
      <c r="G14336" s="288">
        <f>SUBTOTAL(9,G14328:G14335)</f>
        <v>0</v>
      </c>
    </row>
    <row r="14337" spans="1:7" ht="24" customHeight="1" x14ac:dyDescent="0.2">
      <c r="A14337" s="287"/>
      <c r="C14337" s="107" t="s">
        <v>606</v>
      </c>
      <c r="D14337" s="97"/>
      <c r="E14337" s="98"/>
      <c r="G14337" s="289"/>
    </row>
    <row r="14338" spans="1:7" ht="24" customHeight="1" x14ac:dyDescent="0.2">
      <c r="A14338" s="224" t="str">
        <f t="shared" ref="A14338:A14346" si="4301">IFERROR(VLOOKUP(C14338,Tabla_Insumos,4,FALSE),"")</f>
        <v/>
      </c>
      <c r="B14338" s="222" t="str">
        <f t="shared" ref="B14338:B14346" si="4302">IFERROR(VLOOKUP(C14338,Tabla_Insumos,5,FALSE),"")</f>
        <v/>
      </c>
      <c r="C14338" s="223"/>
      <c r="D14338" s="224" t="str">
        <f t="shared" ref="D14338:D14346" si="4303">IFERROR(VLOOKUP(C14338,Tabla_Insumos,2,FALSE),"")</f>
        <v/>
      </c>
      <c r="E14338" s="225"/>
      <c r="F14338" s="226">
        <f t="shared" ref="F14338:F14346" si="4304">IFERROR(VLOOKUP(C14338,Tabla_Insumos,3,FALSE),0)</f>
        <v>0</v>
      </c>
      <c r="G14338" s="286">
        <f t="shared" ref="G14338:G14346" si="4305">ROUND(E14338*F14338,2)</f>
        <v>0</v>
      </c>
    </row>
    <row r="14339" spans="1:7" ht="24" customHeight="1" x14ac:dyDescent="0.2">
      <c r="A14339" s="224" t="str">
        <f t="shared" si="4301"/>
        <v/>
      </c>
      <c r="B14339" s="222" t="str">
        <f t="shared" si="4302"/>
        <v/>
      </c>
      <c r="C14339" s="223"/>
      <c r="D14339" s="224" t="str">
        <f t="shared" si="4303"/>
        <v/>
      </c>
      <c r="E14339" s="225"/>
      <c r="F14339" s="226">
        <f t="shared" si="4304"/>
        <v>0</v>
      </c>
      <c r="G14339" s="286">
        <f t="shared" si="4305"/>
        <v>0</v>
      </c>
    </row>
    <row r="14340" spans="1:7" ht="24" customHeight="1" x14ac:dyDescent="0.2">
      <c r="A14340" s="224" t="str">
        <f t="shared" si="4301"/>
        <v/>
      </c>
      <c r="B14340" s="222" t="str">
        <f t="shared" si="4302"/>
        <v/>
      </c>
      <c r="C14340" s="223"/>
      <c r="D14340" s="224" t="str">
        <f t="shared" si="4303"/>
        <v/>
      </c>
      <c r="E14340" s="225"/>
      <c r="F14340" s="226">
        <f t="shared" si="4304"/>
        <v>0</v>
      </c>
      <c r="G14340" s="286">
        <f t="shared" si="4305"/>
        <v>0</v>
      </c>
    </row>
    <row r="14341" spans="1:7" ht="24" customHeight="1" x14ac:dyDescent="0.2">
      <c r="A14341" s="224" t="str">
        <f t="shared" si="4301"/>
        <v/>
      </c>
      <c r="B14341" s="222" t="str">
        <f t="shared" si="4302"/>
        <v/>
      </c>
      <c r="C14341" s="223"/>
      <c r="D14341" s="224" t="str">
        <f t="shared" si="4303"/>
        <v/>
      </c>
      <c r="E14341" s="225"/>
      <c r="F14341" s="226">
        <f t="shared" si="4304"/>
        <v>0</v>
      </c>
      <c r="G14341" s="286">
        <f t="shared" si="4305"/>
        <v>0</v>
      </c>
    </row>
    <row r="14342" spans="1:7" ht="24" customHeight="1" x14ac:dyDescent="0.2">
      <c r="A14342" s="224" t="str">
        <f t="shared" si="4301"/>
        <v/>
      </c>
      <c r="B14342" s="222" t="str">
        <f t="shared" si="4302"/>
        <v/>
      </c>
      <c r="C14342" s="223"/>
      <c r="D14342" s="224" t="str">
        <f t="shared" si="4303"/>
        <v/>
      </c>
      <c r="E14342" s="225"/>
      <c r="F14342" s="226">
        <f t="shared" si="4304"/>
        <v>0</v>
      </c>
      <c r="G14342" s="286">
        <f t="shared" si="4305"/>
        <v>0</v>
      </c>
    </row>
    <row r="14343" spans="1:7" ht="24" customHeight="1" x14ac:dyDescent="0.2">
      <c r="A14343" s="224" t="str">
        <f t="shared" si="4301"/>
        <v/>
      </c>
      <c r="B14343" s="222" t="str">
        <f t="shared" si="4302"/>
        <v/>
      </c>
      <c r="C14343" s="223"/>
      <c r="D14343" s="224" t="str">
        <f t="shared" si="4303"/>
        <v/>
      </c>
      <c r="E14343" s="225"/>
      <c r="F14343" s="226">
        <f t="shared" si="4304"/>
        <v>0</v>
      </c>
      <c r="G14343" s="286">
        <f t="shared" si="4305"/>
        <v>0</v>
      </c>
    </row>
    <row r="14344" spans="1:7" ht="24" customHeight="1" x14ac:dyDescent="0.2">
      <c r="A14344" s="224" t="str">
        <f t="shared" si="4301"/>
        <v/>
      </c>
      <c r="B14344" s="222" t="str">
        <f t="shared" si="4302"/>
        <v/>
      </c>
      <c r="C14344" s="223"/>
      <c r="D14344" s="224" t="str">
        <f t="shared" si="4303"/>
        <v/>
      </c>
      <c r="E14344" s="225"/>
      <c r="F14344" s="226">
        <f t="shared" si="4304"/>
        <v>0</v>
      </c>
      <c r="G14344" s="286">
        <f t="shared" si="4305"/>
        <v>0</v>
      </c>
    </row>
    <row r="14345" spans="1:7" ht="24" customHeight="1" x14ac:dyDescent="0.2">
      <c r="A14345" s="224" t="str">
        <f t="shared" si="4301"/>
        <v/>
      </c>
      <c r="B14345" s="222" t="str">
        <f t="shared" si="4302"/>
        <v/>
      </c>
      <c r="C14345" s="223"/>
      <c r="D14345" s="224" t="str">
        <f t="shared" si="4303"/>
        <v/>
      </c>
      <c r="E14345" s="225"/>
      <c r="F14345" s="226">
        <f t="shared" si="4304"/>
        <v>0</v>
      </c>
      <c r="G14345" s="286">
        <f t="shared" si="4305"/>
        <v>0</v>
      </c>
    </row>
    <row r="14346" spans="1:7" ht="24" customHeight="1" x14ac:dyDescent="0.2">
      <c r="A14346" s="224" t="str">
        <f t="shared" si="4301"/>
        <v/>
      </c>
      <c r="B14346" s="222" t="str">
        <f t="shared" si="4302"/>
        <v/>
      </c>
      <c r="C14346" s="223"/>
      <c r="D14346" s="224" t="str">
        <f t="shared" si="4303"/>
        <v/>
      </c>
      <c r="E14346" s="225"/>
      <c r="F14346" s="226">
        <f t="shared" si="4304"/>
        <v>0</v>
      </c>
      <c r="G14346" s="286">
        <f t="shared" si="4305"/>
        <v>0</v>
      </c>
    </row>
    <row r="14347" spans="1:7" ht="24" customHeight="1" x14ac:dyDescent="0.2">
      <c r="A14347" s="290"/>
      <c r="B14347" s="97"/>
      <c r="D14347" s="97"/>
      <c r="E14347" s="98"/>
      <c r="F14347" s="273" t="s">
        <v>33</v>
      </c>
      <c r="G14347" s="288">
        <f>SUBTOTAL(9,G14338:G14346)</f>
        <v>0</v>
      </c>
    </row>
    <row r="14348" spans="1:7" ht="24" customHeight="1" x14ac:dyDescent="0.2">
      <c r="A14348" s="291"/>
      <c r="B14348" s="97"/>
      <c r="D14348" s="97"/>
      <c r="E14348" s="98"/>
      <c r="G14348" s="289"/>
    </row>
    <row r="14349" spans="1:7" ht="24" customHeight="1" x14ac:dyDescent="0.2">
      <c r="A14349" s="292" t="str">
        <f>B14307</f>
        <v/>
      </c>
      <c r="B14349" s="293" t="str">
        <f>C14307</f>
        <v/>
      </c>
      <c r="C14349" s="104"/>
      <c r="D14349" s="104" t="s">
        <v>34</v>
      </c>
      <c r="E14349" s="105"/>
      <c r="F14349" s="295" t="s">
        <v>35</v>
      </c>
      <c r="G14349" s="294">
        <f>SUBTOTAL(9,G14312:G14348)</f>
        <v>0</v>
      </c>
    </row>
    <row r="14351" spans="1:7" ht="24" customHeight="1" x14ac:dyDescent="0.2">
      <c r="A14351" s="274" t="s">
        <v>37</v>
      </c>
      <c r="B14351" s="275"/>
      <c r="C14351" s="275"/>
      <c r="D14351" s="275"/>
      <c r="E14351" s="275"/>
      <c r="F14351" s="275"/>
      <c r="G14351" s="276"/>
    </row>
    <row r="14352" spans="1:7" ht="24" customHeight="1" x14ac:dyDescent="0.2">
      <c r="A14352" s="277" t="s">
        <v>602</v>
      </c>
      <c r="B14352" s="93" t="str">
        <f>Comitente</f>
        <v>DIRECCION PROVINCIAL DE ESPACIOS VERDES</v>
      </c>
      <c r="C14352" s="89"/>
      <c r="D14352" s="94"/>
      <c r="E14352" s="94"/>
      <c r="F14352" s="95"/>
      <c r="G14352" s="278"/>
    </row>
    <row r="14353" spans="1:7" ht="24" customHeight="1" x14ac:dyDescent="0.2">
      <c r="A14353" s="277" t="s">
        <v>603</v>
      </c>
      <c r="B14353" s="93">
        <f>Contratista</f>
        <v>0</v>
      </c>
      <c r="C14353" s="90"/>
      <c r="D14353" s="90"/>
      <c r="E14353" s="90"/>
      <c r="F14353" s="96"/>
      <c r="G14353" s="279"/>
    </row>
    <row r="14354" spans="1:7" ht="24" customHeight="1" x14ac:dyDescent="0.2">
      <c r="A14354" s="277" t="s">
        <v>24</v>
      </c>
      <c r="B14354" s="93" t="str">
        <f>Obra</f>
        <v>EXTRACCION DE MANGRULLO EXISTENTE, PROVISION DE NUEVO MANGRULLO Y REFUNCIONALIZACION DE JUEGOS DE NIÑOS EN PARQUE DE MAYO</v>
      </c>
      <c r="C14354" s="90"/>
      <c r="D14354" s="90"/>
      <c r="E14354" s="90"/>
      <c r="F14354" s="96" t="s">
        <v>38</v>
      </c>
      <c r="G14354" s="280">
        <f>Fecha_Base</f>
        <v>44865</v>
      </c>
    </row>
    <row r="14355" spans="1:7" ht="24" customHeight="1" x14ac:dyDescent="0.2">
      <c r="A14355" s="281" t="s">
        <v>601</v>
      </c>
      <c r="B14355" s="91" t="str">
        <f>Ubicación</f>
        <v>CAPITAL</v>
      </c>
      <c r="C14355" s="91"/>
      <c r="D14355" s="97"/>
      <c r="E14355" s="98"/>
      <c r="G14355" s="282"/>
    </row>
    <row r="14356" spans="1:7" ht="24" customHeight="1" x14ac:dyDescent="0.2">
      <c r="A14356" s="281" t="s">
        <v>39</v>
      </c>
      <c r="B14356" s="100" t="str">
        <f>IFERROR(VALUE(LEFT(B14357,FIND(".",B14357)-1)),"")</f>
        <v/>
      </c>
      <c r="C14356" s="92" t="str">
        <f>IFERROR(VLOOKUP(B14356,Tabla_CyP,2,FALSE),"")</f>
        <v/>
      </c>
      <c r="E14356" s="98"/>
      <c r="G14356" s="282"/>
    </row>
    <row r="14357" spans="1:7" ht="24" customHeight="1" x14ac:dyDescent="0.2">
      <c r="A14357" s="281" t="s">
        <v>25</v>
      </c>
      <c r="B14357" s="101" t="str">
        <f>IFERROR(VLOOKUP(COUNTIF($A$1:A14357,"ANALISIS DE PRECIOS"),Tabla_NumeroItem,2,FALSE),"")</f>
        <v/>
      </c>
      <c r="C14357" s="92" t="str">
        <f>IFERROR(VLOOKUP(B14357,Tabla_CyP,2,FALSE),"")</f>
        <v/>
      </c>
      <c r="D14357" s="97"/>
      <c r="E14357" s="98"/>
      <c r="F14357" s="96" t="s">
        <v>26</v>
      </c>
      <c r="G14357" s="283" t="str">
        <f>IFERROR(VLOOKUP(B14357,Tabla_CyP,4,FALSE),"")</f>
        <v/>
      </c>
    </row>
    <row r="14358" spans="1:7" ht="24" customHeight="1" x14ac:dyDescent="0.2">
      <c r="A14358" s="281"/>
      <c r="B14358" s="91"/>
      <c r="D14358" s="97"/>
      <c r="E14358" s="98"/>
      <c r="G14358" s="282"/>
    </row>
    <row r="14359" spans="1:7" ht="24" customHeight="1" x14ac:dyDescent="0.2">
      <c r="A14359" s="334" t="s">
        <v>507</v>
      </c>
      <c r="B14359" s="335"/>
      <c r="C14359" s="336" t="s">
        <v>0</v>
      </c>
      <c r="D14359" s="336" t="s">
        <v>27</v>
      </c>
      <c r="E14359" s="338" t="s">
        <v>28</v>
      </c>
      <c r="F14359" s="340" t="s">
        <v>29</v>
      </c>
      <c r="G14359" s="340" t="s">
        <v>30</v>
      </c>
    </row>
    <row r="14360" spans="1:7" ht="24" customHeight="1" x14ac:dyDescent="0.2">
      <c r="A14360" s="102" t="s">
        <v>508</v>
      </c>
      <c r="B14360" s="102" t="s">
        <v>509</v>
      </c>
      <c r="C14360" s="337"/>
      <c r="D14360" s="337"/>
      <c r="E14360" s="339"/>
      <c r="F14360" s="341"/>
      <c r="G14360" s="341"/>
    </row>
    <row r="14361" spans="1:7" ht="24" customHeight="1" x14ac:dyDescent="0.2">
      <c r="A14361" s="284"/>
      <c r="B14361" s="103"/>
      <c r="C14361" s="143" t="s">
        <v>604</v>
      </c>
      <c r="D14361" s="104"/>
      <c r="E14361" s="105"/>
      <c r="F14361" s="106"/>
      <c r="G14361" s="285"/>
    </row>
    <row r="14362" spans="1:7" ht="24" customHeight="1" x14ac:dyDescent="0.2">
      <c r="A14362" s="224" t="str">
        <f t="shared" ref="A14362:A14375" si="4306">IFERROR(VLOOKUP(C14362,Tabla_Insumos,4,FALSE),"")</f>
        <v/>
      </c>
      <c r="B14362" s="222" t="str">
        <f>IFERROR(VLOOKUP(C14362,Tabla_Insumos,5,FALSE),"")</f>
        <v/>
      </c>
      <c r="C14362" s="223"/>
      <c r="D14362" s="224" t="str">
        <f t="shared" ref="D14362:D14375" si="4307">IFERROR(VLOOKUP(C14362,Tabla_Insumos,2,FALSE),"")</f>
        <v/>
      </c>
      <c r="E14362" s="225"/>
      <c r="F14362" s="226">
        <f t="shared" ref="F14362:F14375" si="4308">IFERROR(VLOOKUP(C14362,Tabla_Insumos,3,FALSE),0)</f>
        <v>0</v>
      </c>
      <c r="G14362" s="286">
        <f>ROUND(E14362*F14362,2)</f>
        <v>0</v>
      </c>
    </row>
    <row r="14363" spans="1:7" ht="24" customHeight="1" x14ac:dyDescent="0.2">
      <c r="A14363" s="224" t="str">
        <f t="shared" si="4306"/>
        <v/>
      </c>
      <c r="B14363" s="222" t="str">
        <f t="shared" ref="B14363:B14375" si="4309">IFERROR(VLOOKUP(C14363,Tabla_Insumos,5,FALSE),"")</f>
        <v/>
      </c>
      <c r="C14363" s="223"/>
      <c r="D14363" s="224" t="str">
        <f t="shared" si="4307"/>
        <v/>
      </c>
      <c r="E14363" s="225"/>
      <c r="F14363" s="226">
        <f t="shared" si="4308"/>
        <v>0</v>
      </c>
      <c r="G14363" s="286">
        <f t="shared" ref="G14363:G14375" si="4310">ROUND(E14363*F14363,2)</f>
        <v>0</v>
      </c>
    </row>
    <row r="14364" spans="1:7" ht="24" customHeight="1" x14ac:dyDescent="0.2">
      <c r="A14364" s="224" t="str">
        <f t="shared" si="4306"/>
        <v/>
      </c>
      <c r="B14364" s="222" t="str">
        <f t="shared" si="4309"/>
        <v/>
      </c>
      <c r="C14364" s="223"/>
      <c r="D14364" s="224" t="str">
        <f t="shared" si="4307"/>
        <v/>
      </c>
      <c r="E14364" s="225"/>
      <c r="F14364" s="226">
        <f t="shared" si="4308"/>
        <v>0</v>
      </c>
      <c r="G14364" s="286">
        <f t="shared" si="4310"/>
        <v>0</v>
      </c>
    </row>
    <row r="14365" spans="1:7" ht="24" customHeight="1" x14ac:dyDescent="0.2">
      <c r="A14365" s="224" t="str">
        <f t="shared" si="4306"/>
        <v/>
      </c>
      <c r="B14365" s="222" t="str">
        <f t="shared" si="4309"/>
        <v/>
      </c>
      <c r="C14365" s="223"/>
      <c r="D14365" s="224" t="str">
        <f t="shared" si="4307"/>
        <v/>
      </c>
      <c r="E14365" s="225"/>
      <c r="F14365" s="226">
        <f t="shared" si="4308"/>
        <v>0</v>
      </c>
      <c r="G14365" s="286">
        <f t="shared" si="4310"/>
        <v>0</v>
      </c>
    </row>
    <row r="14366" spans="1:7" ht="24" customHeight="1" x14ac:dyDescent="0.2">
      <c r="A14366" s="224" t="str">
        <f t="shared" si="4306"/>
        <v/>
      </c>
      <c r="B14366" s="222" t="str">
        <f t="shared" si="4309"/>
        <v/>
      </c>
      <c r="C14366" s="223"/>
      <c r="D14366" s="224" t="str">
        <f t="shared" si="4307"/>
        <v/>
      </c>
      <c r="E14366" s="225"/>
      <c r="F14366" s="226">
        <f t="shared" si="4308"/>
        <v>0</v>
      </c>
      <c r="G14366" s="286">
        <f t="shared" si="4310"/>
        <v>0</v>
      </c>
    </row>
    <row r="14367" spans="1:7" ht="24" customHeight="1" x14ac:dyDescent="0.2">
      <c r="A14367" s="224" t="str">
        <f t="shared" si="4306"/>
        <v/>
      </c>
      <c r="B14367" s="222" t="str">
        <f t="shared" si="4309"/>
        <v/>
      </c>
      <c r="C14367" s="223"/>
      <c r="D14367" s="224" t="str">
        <f t="shared" si="4307"/>
        <v/>
      </c>
      <c r="E14367" s="225"/>
      <c r="F14367" s="226">
        <f t="shared" si="4308"/>
        <v>0</v>
      </c>
      <c r="G14367" s="286">
        <f t="shared" si="4310"/>
        <v>0</v>
      </c>
    </row>
    <row r="14368" spans="1:7" ht="24" customHeight="1" x14ac:dyDescent="0.2">
      <c r="A14368" s="224" t="str">
        <f t="shared" si="4306"/>
        <v/>
      </c>
      <c r="B14368" s="222" t="str">
        <f t="shared" si="4309"/>
        <v/>
      </c>
      <c r="C14368" s="223"/>
      <c r="D14368" s="224" t="str">
        <f t="shared" si="4307"/>
        <v/>
      </c>
      <c r="E14368" s="225"/>
      <c r="F14368" s="226">
        <f t="shared" si="4308"/>
        <v>0</v>
      </c>
      <c r="G14368" s="286">
        <f t="shared" si="4310"/>
        <v>0</v>
      </c>
    </row>
    <row r="14369" spans="1:7" ht="24" customHeight="1" x14ac:dyDescent="0.2">
      <c r="A14369" s="224" t="str">
        <f t="shared" si="4306"/>
        <v/>
      </c>
      <c r="B14369" s="222" t="str">
        <f t="shared" si="4309"/>
        <v/>
      </c>
      <c r="C14369" s="223"/>
      <c r="D14369" s="224" t="str">
        <f t="shared" si="4307"/>
        <v/>
      </c>
      <c r="E14369" s="225"/>
      <c r="F14369" s="226">
        <f t="shared" si="4308"/>
        <v>0</v>
      </c>
      <c r="G14369" s="286">
        <f t="shared" si="4310"/>
        <v>0</v>
      </c>
    </row>
    <row r="14370" spans="1:7" ht="24" customHeight="1" x14ac:dyDescent="0.2">
      <c r="A14370" s="224" t="str">
        <f t="shared" si="4306"/>
        <v/>
      </c>
      <c r="B14370" s="222" t="str">
        <f t="shared" si="4309"/>
        <v/>
      </c>
      <c r="C14370" s="223"/>
      <c r="D14370" s="224" t="str">
        <f t="shared" si="4307"/>
        <v/>
      </c>
      <c r="E14370" s="225"/>
      <c r="F14370" s="226">
        <f t="shared" si="4308"/>
        <v>0</v>
      </c>
      <c r="G14370" s="286">
        <f t="shared" si="4310"/>
        <v>0</v>
      </c>
    </row>
    <row r="14371" spans="1:7" ht="24" customHeight="1" x14ac:dyDescent="0.2">
      <c r="A14371" s="224" t="str">
        <f t="shared" si="4306"/>
        <v/>
      </c>
      <c r="B14371" s="222" t="str">
        <f t="shared" si="4309"/>
        <v/>
      </c>
      <c r="C14371" s="223"/>
      <c r="D14371" s="224" t="str">
        <f t="shared" si="4307"/>
        <v/>
      </c>
      <c r="E14371" s="225"/>
      <c r="F14371" s="226">
        <f t="shared" si="4308"/>
        <v>0</v>
      </c>
      <c r="G14371" s="286">
        <f t="shared" si="4310"/>
        <v>0</v>
      </c>
    </row>
    <row r="14372" spans="1:7" ht="24" customHeight="1" x14ac:dyDescent="0.2">
      <c r="A14372" s="224" t="str">
        <f t="shared" si="4306"/>
        <v/>
      </c>
      <c r="B14372" s="222" t="str">
        <f t="shared" si="4309"/>
        <v/>
      </c>
      <c r="C14372" s="223"/>
      <c r="D14372" s="224" t="str">
        <f t="shared" si="4307"/>
        <v/>
      </c>
      <c r="E14372" s="225"/>
      <c r="F14372" s="226">
        <f t="shared" si="4308"/>
        <v>0</v>
      </c>
      <c r="G14372" s="286">
        <f t="shared" si="4310"/>
        <v>0</v>
      </c>
    </row>
    <row r="14373" spans="1:7" ht="24" customHeight="1" x14ac:dyDescent="0.2">
      <c r="A14373" s="224" t="str">
        <f t="shared" si="4306"/>
        <v/>
      </c>
      <c r="B14373" s="222" t="str">
        <f t="shared" si="4309"/>
        <v/>
      </c>
      <c r="C14373" s="223"/>
      <c r="D14373" s="224" t="str">
        <f t="shared" si="4307"/>
        <v/>
      </c>
      <c r="E14373" s="225"/>
      <c r="F14373" s="226">
        <f t="shared" si="4308"/>
        <v>0</v>
      </c>
      <c r="G14373" s="286">
        <f t="shared" si="4310"/>
        <v>0</v>
      </c>
    </row>
    <row r="14374" spans="1:7" ht="24" customHeight="1" x14ac:dyDescent="0.2">
      <c r="A14374" s="224" t="str">
        <f t="shared" si="4306"/>
        <v/>
      </c>
      <c r="B14374" s="222" t="str">
        <f t="shared" si="4309"/>
        <v/>
      </c>
      <c r="C14374" s="223"/>
      <c r="D14374" s="224" t="str">
        <f t="shared" si="4307"/>
        <v/>
      </c>
      <c r="E14374" s="225"/>
      <c r="F14374" s="226">
        <f t="shared" si="4308"/>
        <v>0</v>
      </c>
      <c r="G14374" s="286">
        <f t="shared" si="4310"/>
        <v>0</v>
      </c>
    </row>
    <row r="14375" spans="1:7" ht="24" customHeight="1" x14ac:dyDescent="0.2">
      <c r="A14375" s="224" t="str">
        <f t="shared" si="4306"/>
        <v/>
      </c>
      <c r="B14375" s="222" t="str">
        <f t="shared" si="4309"/>
        <v/>
      </c>
      <c r="C14375" s="223"/>
      <c r="D14375" s="224" t="str">
        <f t="shared" si="4307"/>
        <v/>
      </c>
      <c r="E14375" s="225"/>
      <c r="F14375" s="227">
        <f t="shared" si="4308"/>
        <v>0</v>
      </c>
      <c r="G14375" s="286">
        <f t="shared" si="4310"/>
        <v>0</v>
      </c>
    </row>
    <row r="14376" spans="1:7" ht="24" customHeight="1" x14ac:dyDescent="0.2">
      <c r="A14376" s="287"/>
      <c r="D14376" s="97"/>
      <c r="E14376" s="98"/>
      <c r="F14376" s="273" t="s">
        <v>31</v>
      </c>
      <c r="G14376" s="288">
        <f>SUBTOTAL(9,G14362:G14375)</f>
        <v>0</v>
      </c>
    </row>
    <row r="14377" spans="1:7" ht="24" customHeight="1" x14ac:dyDescent="0.2">
      <c r="A14377" s="287"/>
      <c r="C14377" s="107" t="s">
        <v>605</v>
      </c>
      <c r="D14377" s="97"/>
      <c r="E14377" s="98"/>
      <c r="G14377" s="289"/>
    </row>
    <row r="14378" spans="1:7" ht="24" customHeight="1" x14ac:dyDescent="0.2">
      <c r="A14378" s="224" t="str">
        <f t="shared" ref="A14378:A14385" si="4311">IFERROR(VLOOKUP(C14378,Tabla_Insumos,4,FALSE),"")</f>
        <v/>
      </c>
      <c r="B14378" s="222">
        <f t="shared" ref="B14378:B14385" si="4312">IFERROR(VLOOKUP(A14378,Tabla_Indices,5,FALSE),"")</f>
        <v>0</v>
      </c>
      <c r="C14378" s="223"/>
      <c r="D14378" s="224" t="str">
        <f t="shared" ref="D14378:D14385" si="4313">IFERROR(VLOOKUP(C14378,Tabla_Insumos,2,FALSE),"")</f>
        <v/>
      </c>
      <c r="E14378" s="225"/>
      <c r="F14378" s="228">
        <f t="shared" ref="F14378:F14385" si="4314">IFERROR(VLOOKUP(C14378,Tabla_Insumos,3,FALSE),0)</f>
        <v>0</v>
      </c>
      <c r="G14378" s="286">
        <f>ROUND(E14378*F14378,2)</f>
        <v>0</v>
      </c>
    </row>
    <row r="14379" spans="1:7" ht="24" customHeight="1" x14ac:dyDescent="0.2">
      <c r="A14379" s="224" t="str">
        <f t="shared" si="4311"/>
        <v/>
      </c>
      <c r="B14379" s="222">
        <f t="shared" si="4312"/>
        <v>0</v>
      </c>
      <c r="C14379" s="223"/>
      <c r="D14379" s="224" t="str">
        <f t="shared" si="4313"/>
        <v/>
      </c>
      <c r="E14379" s="225"/>
      <c r="F14379" s="228">
        <f t="shared" si="4314"/>
        <v>0</v>
      </c>
      <c r="G14379" s="286">
        <f>ROUND(E14379*F14379,2)</f>
        <v>0</v>
      </c>
    </row>
    <row r="14380" spans="1:7" ht="24" customHeight="1" x14ac:dyDescent="0.2">
      <c r="A14380" s="224" t="str">
        <f t="shared" si="4311"/>
        <v/>
      </c>
      <c r="B14380" s="222">
        <f t="shared" si="4312"/>
        <v>0</v>
      </c>
      <c r="C14380" s="223"/>
      <c r="D14380" s="224" t="str">
        <f t="shared" si="4313"/>
        <v/>
      </c>
      <c r="E14380" s="225"/>
      <c r="F14380" s="228">
        <f t="shared" si="4314"/>
        <v>0</v>
      </c>
      <c r="G14380" s="286">
        <f t="shared" ref="G14380:G14385" si="4315">ROUND(E14380*F14380,2)</f>
        <v>0</v>
      </c>
    </row>
    <row r="14381" spans="1:7" ht="24" customHeight="1" x14ac:dyDescent="0.2">
      <c r="A14381" s="224" t="str">
        <f t="shared" si="4311"/>
        <v/>
      </c>
      <c r="B14381" s="222">
        <f t="shared" si="4312"/>
        <v>0</v>
      </c>
      <c r="C14381" s="223"/>
      <c r="D14381" s="224" t="str">
        <f t="shared" si="4313"/>
        <v/>
      </c>
      <c r="E14381" s="225"/>
      <c r="F14381" s="228">
        <f t="shared" si="4314"/>
        <v>0</v>
      </c>
      <c r="G14381" s="286">
        <f t="shared" si="4315"/>
        <v>0</v>
      </c>
    </row>
    <row r="14382" spans="1:7" ht="24" customHeight="1" x14ac:dyDescent="0.2">
      <c r="A14382" s="224" t="str">
        <f t="shared" si="4311"/>
        <v/>
      </c>
      <c r="B14382" s="222">
        <f t="shared" si="4312"/>
        <v>0</v>
      </c>
      <c r="C14382" s="223"/>
      <c r="D14382" s="224" t="str">
        <f t="shared" si="4313"/>
        <v/>
      </c>
      <c r="E14382" s="225"/>
      <c r="F14382" s="226">
        <f t="shared" si="4314"/>
        <v>0</v>
      </c>
      <c r="G14382" s="286">
        <f t="shared" si="4315"/>
        <v>0</v>
      </c>
    </row>
    <row r="14383" spans="1:7" ht="24" customHeight="1" x14ac:dyDescent="0.2">
      <c r="A14383" s="224" t="str">
        <f t="shared" si="4311"/>
        <v/>
      </c>
      <c r="B14383" s="222">
        <f t="shared" si="4312"/>
        <v>0</v>
      </c>
      <c r="C14383" s="223"/>
      <c r="D14383" s="224" t="str">
        <f t="shared" si="4313"/>
        <v/>
      </c>
      <c r="E14383" s="225"/>
      <c r="F14383" s="226">
        <f t="shared" si="4314"/>
        <v>0</v>
      </c>
      <c r="G14383" s="286">
        <f t="shared" si="4315"/>
        <v>0</v>
      </c>
    </row>
    <row r="14384" spans="1:7" ht="24" customHeight="1" x14ac:dyDescent="0.2">
      <c r="A14384" s="224" t="str">
        <f t="shared" si="4311"/>
        <v/>
      </c>
      <c r="B14384" s="222">
        <f t="shared" si="4312"/>
        <v>0</v>
      </c>
      <c r="C14384" s="223"/>
      <c r="D14384" s="224" t="str">
        <f t="shared" si="4313"/>
        <v/>
      </c>
      <c r="E14384" s="225"/>
      <c r="F14384" s="226">
        <f t="shared" si="4314"/>
        <v>0</v>
      </c>
      <c r="G14384" s="286">
        <f t="shared" si="4315"/>
        <v>0</v>
      </c>
    </row>
    <row r="14385" spans="1:7" ht="24" customHeight="1" x14ac:dyDescent="0.2">
      <c r="A14385" s="224" t="str">
        <f t="shared" si="4311"/>
        <v/>
      </c>
      <c r="B14385" s="222">
        <f t="shared" si="4312"/>
        <v>0</v>
      </c>
      <c r="C14385" s="223"/>
      <c r="D14385" s="224" t="str">
        <f t="shared" si="4313"/>
        <v/>
      </c>
      <c r="E14385" s="225"/>
      <c r="F14385" s="226">
        <f t="shared" si="4314"/>
        <v>0</v>
      </c>
      <c r="G14385" s="286">
        <f t="shared" si="4315"/>
        <v>0</v>
      </c>
    </row>
    <row r="14386" spans="1:7" ht="24" customHeight="1" x14ac:dyDescent="0.2">
      <c r="A14386" s="287"/>
      <c r="D14386" s="97"/>
      <c r="E14386" s="98"/>
      <c r="F14386" s="273" t="s">
        <v>32</v>
      </c>
      <c r="G14386" s="288">
        <f>SUBTOTAL(9,G14378:G14385)</f>
        <v>0</v>
      </c>
    </row>
    <row r="14387" spans="1:7" ht="24" customHeight="1" x14ac:dyDescent="0.2">
      <c r="A14387" s="287"/>
      <c r="C14387" s="107" t="s">
        <v>606</v>
      </c>
      <c r="D14387" s="97"/>
      <c r="E14387" s="98"/>
      <c r="G14387" s="289"/>
    </row>
    <row r="14388" spans="1:7" ht="24" customHeight="1" x14ac:dyDescent="0.2">
      <c r="A14388" s="224" t="str">
        <f t="shared" ref="A14388:A14396" si="4316">IFERROR(VLOOKUP(C14388,Tabla_Insumos,4,FALSE),"")</f>
        <v/>
      </c>
      <c r="B14388" s="222" t="str">
        <f t="shared" ref="B14388:B14396" si="4317">IFERROR(VLOOKUP(C14388,Tabla_Insumos,5,FALSE),"")</f>
        <v/>
      </c>
      <c r="C14388" s="223"/>
      <c r="D14388" s="224" t="str">
        <f t="shared" ref="D14388:D14396" si="4318">IFERROR(VLOOKUP(C14388,Tabla_Insumos,2,FALSE),"")</f>
        <v/>
      </c>
      <c r="E14388" s="225"/>
      <c r="F14388" s="226">
        <f t="shared" ref="F14388:F14396" si="4319">IFERROR(VLOOKUP(C14388,Tabla_Insumos,3,FALSE),0)</f>
        <v>0</v>
      </c>
      <c r="G14388" s="286">
        <f t="shared" ref="G14388:G14396" si="4320">ROUND(E14388*F14388,2)</f>
        <v>0</v>
      </c>
    </row>
    <row r="14389" spans="1:7" ht="24" customHeight="1" x14ac:dyDescent="0.2">
      <c r="A14389" s="224" t="str">
        <f t="shared" si="4316"/>
        <v/>
      </c>
      <c r="B14389" s="222" t="str">
        <f t="shared" si="4317"/>
        <v/>
      </c>
      <c r="C14389" s="223"/>
      <c r="D14389" s="224" t="str">
        <f t="shared" si="4318"/>
        <v/>
      </c>
      <c r="E14389" s="225"/>
      <c r="F14389" s="226">
        <f t="shared" si="4319"/>
        <v>0</v>
      </c>
      <c r="G14389" s="286">
        <f t="shared" si="4320"/>
        <v>0</v>
      </c>
    </row>
    <row r="14390" spans="1:7" ht="24" customHeight="1" x14ac:dyDescent="0.2">
      <c r="A14390" s="224" t="str">
        <f t="shared" si="4316"/>
        <v/>
      </c>
      <c r="B14390" s="222" t="str">
        <f t="shared" si="4317"/>
        <v/>
      </c>
      <c r="C14390" s="223"/>
      <c r="D14390" s="224" t="str">
        <f t="shared" si="4318"/>
        <v/>
      </c>
      <c r="E14390" s="225"/>
      <c r="F14390" s="226">
        <f t="shared" si="4319"/>
        <v>0</v>
      </c>
      <c r="G14390" s="286">
        <f t="shared" si="4320"/>
        <v>0</v>
      </c>
    </row>
    <row r="14391" spans="1:7" ht="24" customHeight="1" x14ac:dyDescent="0.2">
      <c r="A14391" s="224" t="str">
        <f t="shared" si="4316"/>
        <v/>
      </c>
      <c r="B14391" s="222" t="str">
        <f t="shared" si="4317"/>
        <v/>
      </c>
      <c r="C14391" s="223"/>
      <c r="D14391" s="224" t="str">
        <f t="shared" si="4318"/>
        <v/>
      </c>
      <c r="E14391" s="225"/>
      <c r="F14391" s="226">
        <f t="shared" si="4319"/>
        <v>0</v>
      </c>
      <c r="G14391" s="286">
        <f t="shared" si="4320"/>
        <v>0</v>
      </c>
    </row>
    <row r="14392" spans="1:7" ht="24" customHeight="1" x14ac:dyDescent="0.2">
      <c r="A14392" s="224" t="str">
        <f t="shared" si="4316"/>
        <v/>
      </c>
      <c r="B14392" s="222" t="str">
        <f t="shared" si="4317"/>
        <v/>
      </c>
      <c r="C14392" s="223"/>
      <c r="D14392" s="224" t="str">
        <f t="shared" si="4318"/>
        <v/>
      </c>
      <c r="E14392" s="225"/>
      <c r="F14392" s="226">
        <f t="shared" si="4319"/>
        <v>0</v>
      </c>
      <c r="G14392" s="286">
        <f t="shared" si="4320"/>
        <v>0</v>
      </c>
    </row>
    <row r="14393" spans="1:7" ht="24" customHeight="1" x14ac:dyDescent="0.2">
      <c r="A14393" s="224" t="str">
        <f t="shared" si="4316"/>
        <v/>
      </c>
      <c r="B14393" s="222" t="str">
        <f t="shared" si="4317"/>
        <v/>
      </c>
      <c r="C14393" s="223"/>
      <c r="D14393" s="224" t="str">
        <f t="shared" si="4318"/>
        <v/>
      </c>
      <c r="E14393" s="225"/>
      <c r="F14393" s="226">
        <f t="shared" si="4319"/>
        <v>0</v>
      </c>
      <c r="G14393" s="286">
        <f t="shared" si="4320"/>
        <v>0</v>
      </c>
    </row>
    <row r="14394" spans="1:7" ht="24" customHeight="1" x14ac:dyDescent="0.2">
      <c r="A14394" s="224" t="str">
        <f t="shared" si="4316"/>
        <v/>
      </c>
      <c r="B14394" s="222" t="str">
        <f t="shared" si="4317"/>
        <v/>
      </c>
      <c r="C14394" s="223"/>
      <c r="D14394" s="224" t="str">
        <f t="shared" si="4318"/>
        <v/>
      </c>
      <c r="E14394" s="225"/>
      <c r="F14394" s="226">
        <f t="shared" si="4319"/>
        <v>0</v>
      </c>
      <c r="G14394" s="286">
        <f t="shared" si="4320"/>
        <v>0</v>
      </c>
    </row>
    <row r="14395" spans="1:7" ht="24" customHeight="1" x14ac:dyDescent="0.2">
      <c r="A14395" s="224" t="str">
        <f t="shared" si="4316"/>
        <v/>
      </c>
      <c r="B14395" s="222" t="str">
        <f t="shared" si="4317"/>
        <v/>
      </c>
      <c r="C14395" s="223"/>
      <c r="D14395" s="224" t="str">
        <f t="shared" si="4318"/>
        <v/>
      </c>
      <c r="E14395" s="225"/>
      <c r="F14395" s="226">
        <f t="shared" si="4319"/>
        <v>0</v>
      </c>
      <c r="G14395" s="286">
        <f t="shared" si="4320"/>
        <v>0</v>
      </c>
    </row>
    <row r="14396" spans="1:7" ht="24" customHeight="1" x14ac:dyDescent="0.2">
      <c r="A14396" s="224" t="str">
        <f t="shared" si="4316"/>
        <v/>
      </c>
      <c r="B14396" s="222" t="str">
        <f t="shared" si="4317"/>
        <v/>
      </c>
      <c r="C14396" s="223"/>
      <c r="D14396" s="224" t="str">
        <f t="shared" si="4318"/>
        <v/>
      </c>
      <c r="E14396" s="225"/>
      <c r="F14396" s="226">
        <f t="shared" si="4319"/>
        <v>0</v>
      </c>
      <c r="G14396" s="286">
        <f t="shared" si="4320"/>
        <v>0</v>
      </c>
    </row>
    <row r="14397" spans="1:7" ht="24" customHeight="1" x14ac:dyDescent="0.2">
      <c r="A14397" s="290"/>
      <c r="B14397" s="97"/>
      <c r="D14397" s="97"/>
      <c r="E14397" s="98"/>
      <c r="F14397" s="273" t="s">
        <v>33</v>
      </c>
      <c r="G14397" s="288">
        <f>SUBTOTAL(9,G14388:G14396)</f>
        <v>0</v>
      </c>
    </row>
    <row r="14398" spans="1:7" ht="24" customHeight="1" x14ac:dyDescent="0.2">
      <c r="A14398" s="291"/>
      <c r="B14398" s="97"/>
      <c r="D14398" s="97"/>
      <c r="E14398" s="98"/>
      <c r="G14398" s="289"/>
    </row>
    <row r="14399" spans="1:7" ht="24" customHeight="1" x14ac:dyDescent="0.2">
      <c r="A14399" s="292" t="str">
        <f>B14357</f>
        <v/>
      </c>
      <c r="B14399" s="293" t="str">
        <f>C14357</f>
        <v/>
      </c>
      <c r="C14399" s="104"/>
      <c r="D14399" s="104" t="s">
        <v>34</v>
      </c>
      <c r="E14399" s="105"/>
      <c r="F14399" s="295" t="s">
        <v>35</v>
      </c>
      <c r="G14399" s="294">
        <f>SUBTOTAL(9,G14362:G14398)</f>
        <v>0</v>
      </c>
    </row>
    <row r="14401" spans="1:7" ht="24" customHeight="1" x14ac:dyDescent="0.2">
      <c r="A14401" s="274" t="s">
        <v>37</v>
      </c>
      <c r="B14401" s="275"/>
      <c r="C14401" s="275"/>
      <c r="D14401" s="275"/>
      <c r="E14401" s="275"/>
      <c r="F14401" s="275"/>
      <c r="G14401" s="276"/>
    </row>
    <row r="14402" spans="1:7" ht="24" customHeight="1" x14ac:dyDescent="0.2">
      <c r="A14402" s="277" t="s">
        <v>602</v>
      </c>
      <c r="B14402" s="93" t="str">
        <f>Comitente</f>
        <v>DIRECCION PROVINCIAL DE ESPACIOS VERDES</v>
      </c>
      <c r="C14402" s="89"/>
      <c r="D14402" s="94"/>
      <c r="E14402" s="94"/>
      <c r="F14402" s="95"/>
      <c r="G14402" s="278"/>
    </row>
    <row r="14403" spans="1:7" ht="24" customHeight="1" x14ac:dyDescent="0.2">
      <c r="A14403" s="277" t="s">
        <v>603</v>
      </c>
      <c r="B14403" s="93">
        <f>Contratista</f>
        <v>0</v>
      </c>
      <c r="C14403" s="90"/>
      <c r="D14403" s="90"/>
      <c r="E14403" s="90"/>
      <c r="F14403" s="96"/>
      <c r="G14403" s="279"/>
    </row>
    <row r="14404" spans="1:7" ht="24" customHeight="1" x14ac:dyDescent="0.2">
      <c r="A14404" s="277" t="s">
        <v>24</v>
      </c>
      <c r="B14404" s="93" t="str">
        <f>Obra</f>
        <v>EXTRACCION DE MANGRULLO EXISTENTE, PROVISION DE NUEVO MANGRULLO Y REFUNCIONALIZACION DE JUEGOS DE NIÑOS EN PARQUE DE MAYO</v>
      </c>
      <c r="C14404" s="90"/>
      <c r="D14404" s="90"/>
      <c r="E14404" s="90"/>
      <c r="F14404" s="96" t="s">
        <v>38</v>
      </c>
      <c r="G14404" s="280">
        <f>Fecha_Base</f>
        <v>44865</v>
      </c>
    </row>
    <row r="14405" spans="1:7" ht="24" customHeight="1" x14ac:dyDescent="0.2">
      <c r="A14405" s="281" t="s">
        <v>601</v>
      </c>
      <c r="B14405" s="91" t="str">
        <f>Ubicación</f>
        <v>CAPITAL</v>
      </c>
      <c r="C14405" s="91"/>
      <c r="D14405" s="97"/>
      <c r="E14405" s="98"/>
      <c r="G14405" s="282"/>
    </row>
    <row r="14406" spans="1:7" ht="24" customHeight="1" x14ac:dyDescent="0.2">
      <c r="A14406" s="281" t="s">
        <v>39</v>
      </c>
      <c r="B14406" s="100" t="str">
        <f>IFERROR(VALUE(LEFT(B14407,FIND(".",B14407)-1)),"")</f>
        <v/>
      </c>
      <c r="C14406" s="92" t="str">
        <f>IFERROR(VLOOKUP(B14406,Tabla_CyP,2,FALSE),"")</f>
        <v/>
      </c>
      <c r="E14406" s="98"/>
      <c r="G14406" s="282"/>
    </row>
    <row r="14407" spans="1:7" ht="24" customHeight="1" x14ac:dyDescent="0.2">
      <c r="A14407" s="281" t="s">
        <v>25</v>
      </c>
      <c r="B14407" s="101" t="str">
        <f>IFERROR(VLOOKUP(COUNTIF($A$1:A14407,"ANALISIS DE PRECIOS"),Tabla_NumeroItem,2,FALSE),"")</f>
        <v/>
      </c>
      <c r="C14407" s="92" t="str">
        <f>IFERROR(VLOOKUP(B14407,Tabla_CyP,2,FALSE),"")</f>
        <v/>
      </c>
      <c r="D14407" s="97"/>
      <c r="E14407" s="98"/>
      <c r="F14407" s="96" t="s">
        <v>26</v>
      </c>
      <c r="G14407" s="283" t="str">
        <f>IFERROR(VLOOKUP(B14407,Tabla_CyP,4,FALSE),"")</f>
        <v/>
      </c>
    </row>
    <row r="14408" spans="1:7" ht="24" customHeight="1" x14ac:dyDescent="0.2">
      <c r="A14408" s="281"/>
      <c r="B14408" s="91"/>
      <c r="D14408" s="97"/>
      <c r="E14408" s="98"/>
      <c r="G14408" s="282"/>
    </row>
    <row r="14409" spans="1:7" ht="24" customHeight="1" x14ac:dyDescent="0.2">
      <c r="A14409" s="334" t="s">
        <v>507</v>
      </c>
      <c r="B14409" s="335"/>
      <c r="C14409" s="336" t="s">
        <v>0</v>
      </c>
      <c r="D14409" s="336" t="s">
        <v>27</v>
      </c>
      <c r="E14409" s="338" t="s">
        <v>28</v>
      </c>
      <c r="F14409" s="340" t="s">
        <v>29</v>
      </c>
      <c r="G14409" s="340" t="s">
        <v>30</v>
      </c>
    </row>
    <row r="14410" spans="1:7" ht="24" customHeight="1" x14ac:dyDescent="0.2">
      <c r="A14410" s="102" t="s">
        <v>508</v>
      </c>
      <c r="B14410" s="102" t="s">
        <v>509</v>
      </c>
      <c r="C14410" s="337"/>
      <c r="D14410" s="337"/>
      <c r="E14410" s="339"/>
      <c r="F14410" s="341"/>
      <c r="G14410" s="341"/>
    </row>
    <row r="14411" spans="1:7" ht="24" customHeight="1" x14ac:dyDescent="0.2">
      <c r="A14411" s="284"/>
      <c r="B14411" s="103"/>
      <c r="C14411" s="143" t="s">
        <v>604</v>
      </c>
      <c r="D14411" s="104"/>
      <c r="E14411" s="105"/>
      <c r="F14411" s="106"/>
      <c r="G14411" s="285"/>
    </row>
    <row r="14412" spans="1:7" ht="24" customHeight="1" x14ac:dyDescent="0.2">
      <c r="A14412" s="224" t="str">
        <f t="shared" ref="A14412:A14425" si="4321">IFERROR(VLOOKUP(C14412,Tabla_Insumos,4,FALSE),"")</f>
        <v/>
      </c>
      <c r="B14412" s="222" t="str">
        <f>IFERROR(VLOOKUP(C14412,Tabla_Insumos,5,FALSE),"")</f>
        <v/>
      </c>
      <c r="C14412" s="223"/>
      <c r="D14412" s="224" t="str">
        <f t="shared" ref="D14412:D14425" si="4322">IFERROR(VLOOKUP(C14412,Tabla_Insumos,2,FALSE),"")</f>
        <v/>
      </c>
      <c r="E14412" s="225"/>
      <c r="F14412" s="226">
        <f t="shared" ref="F14412:F14425" si="4323">IFERROR(VLOOKUP(C14412,Tabla_Insumos,3,FALSE),0)</f>
        <v>0</v>
      </c>
      <c r="G14412" s="286">
        <f>ROUND(E14412*F14412,2)</f>
        <v>0</v>
      </c>
    </row>
    <row r="14413" spans="1:7" ht="24" customHeight="1" x14ac:dyDescent="0.2">
      <c r="A14413" s="224" t="str">
        <f t="shared" si="4321"/>
        <v/>
      </c>
      <c r="B14413" s="222" t="str">
        <f t="shared" ref="B14413:B14425" si="4324">IFERROR(VLOOKUP(C14413,Tabla_Insumos,5,FALSE),"")</f>
        <v/>
      </c>
      <c r="C14413" s="223"/>
      <c r="D14413" s="224" t="str">
        <f t="shared" si="4322"/>
        <v/>
      </c>
      <c r="E14413" s="225"/>
      <c r="F14413" s="226">
        <f t="shared" si="4323"/>
        <v>0</v>
      </c>
      <c r="G14413" s="286">
        <f t="shared" ref="G14413:G14425" si="4325">ROUND(E14413*F14413,2)</f>
        <v>0</v>
      </c>
    </row>
    <row r="14414" spans="1:7" ht="24" customHeight="1" x14ac:dyDescent="0.2">
      <c r="A14414" s="224" t="str">
        <f t="shared" si="4321"/>
        <v/>
      </c>
      <c r="B14414" s="222" t="str">
        <f t="shared" si="4324"/>
        <v/>
      </c>
      <c r="C14414" s="223"/>
      <c r="D14414" s="224" t="str">
        <f t="shared" si="4322"/>
        <v/>
      </c>
      <c r="E14414" s="225"/>
      <c r="F14414" s="226">
        <f t="shared" si="4323"/>
        <v>0</v>
      </c>
      <c r="G14414" s="286">
        <f t="shared" si="4325"/>
        <v>0</v>
      </c>
    </row>
    <row r="14415" spans="1:7" ht="24" customHeight="1" x14ac:dyDescent="0.2">
      <c r="A14415" s="224" t="str">
        <f t="shared" si="4321"/>
        <v/>
      </c>
      <c r="B14415" s="222" t="str">
        <f t="shared" si="4324"/>
        <v/>
      </c>
      <c r="C14415" s="223"/>
      <c r="D14415" s="224" t="str">
        <f t="shared" si="4322"/>
        <v/>
      </c>
      <c r="E14415" s="225"/>
      <c r="F14415" s="226">
        <f t="shared" si="4323"/>
        <v>0</v>
      </c>
      <c r="G14415" s="286">
        <f t="shared" si="4325"/>
        <v>0</v>
      </c>
    </row>
    <row r="14416" spans="1:7" ht="24" customHeight="1" x14ac:dyDescent="0.2">
      <c r="A14416" s="224" t="str">
        <f t="shared" si="4321"/>
        <v/>
      </c>
      <c r="B14416" s="222" t="str">
        <f t="shared" si="4324"/>
        <v/>
      </c>
      <c r="C14416" s="223"/>
      <c r="D14416" s="224" t="str">
        <f t="shared" si="4322"/>
        <v/>
      </c>
      <c r="E14416" s="225"/>
      <c r="F14416" s="226">
        <f t="shared" si="4323"/>
        <v>0</v>
      </c>
      <c r="G14416" s="286">
        <f t="shared" si="4325"/>
        <v>0</v>
      </c>
    </row>
    <row r="14417" spans="1:7" ht="24" customHeight="1" x14ac:dyDescent="0.2">
      <c r="A14417" s="224" t="str">
        <f t="shared" si="4321"/>
        <v/>
      </c>
      <c r="B14417" s="222" t="str">
        <f t="shared" si="4324"/>
        <v/>
      </c>
      <c r="C14417" s="223"/>
      <c r="D14417" s="224" t="str">
        <f t="shared" si="4322"/>
        <v/>
      </c>
      <c r="E14417" s="225"/>
      <c r="F14417" s="226">
        <f t="shared" si="4323"/>
        <v>0</v>
      </c>
      <c r="G14417" s="286">
        <f t="shared" si="4325"/>
        <v>0</v>
      </c>
    </row>
    <row r="14418" spans="1:7" ht="24" customHeight="1" x14ac:dyDescent="0.2">
      <c r="A14418" s="224" t="str">
        <f t="shared" si="4321"/>
        <v/>
      </c>
      <c r="B14418" s="222" t="str">
        <f t="shared" si="4324"/>
        <v/>
      </c>
      <c r="C14418" s="223"/>
      <c r="D14418" s="224" t="str">
        <f t="shared" si="4322"/>
        <v/>
      </c>
      <c r="E14418" s="225"/>
      <c r="F14418" s="226">
        <f t="shared" si="4323"/>
        <v>0</v>
      </c>
      <c r="G14418" s="286">
        <f t="shared" si="4325"/>
        <v>0</v>
      </c>
    </row>
    <row r="14419" spans="1:7" ht="24" customHeight="1" x14ac:dyDescent="0.2">
      <c r="A14419" s="224" t="str">
        <f t="shared" si="4321"/>
        <v/>
      </c>
      <c r="B14419" s="222" t="str">
        <f t="shared" si="4324"/>
        <v/>
      </c>
      <c r="C14419" s="223"/>
      <c r="D14419" s="224" t="str">
        <f t="shared" si="4322"/>
        <v/>
      </c>
      <c r="E14419" s="225"/>
      <c r="F14419" s="226">
        <f t="shared" si="4323"/>
        <v>0</v>
      </c>
      <c r="G14419" s="286">
        <f t="shared" si="4325"/>
        <v>0</v>
      </c>
    </row>
    <row r="14420" spans="1:7" ht="24" customHeight="1" x14ac:dyDescent="0.2">
      <c r="A14420" s="224" t="str">
        <f t="shared" si="4321"/>
        <v/>
      </c>
      <c r="B14420" s="222" t="str">
        <f t="shared" si="4324"/>
        <v/>
      </c>
      <c r="C14420" s="223"/>
      <c r="D14420" s="224" t="str">
        <f t="shared" si="4322"/>
        <v/>
      </c>
      <c r="E14420" s="225"/>
      <c r="F14420" s="226">
        <f t="shared" si="4323"/>
        <v>0</v>
      </c>
      <c r="G14420" s="286">
        <f t="shared" si="4325"/>
        <v>0</v>
      </c>
    </row>
    <row r="14421" spans="1:7" ht="24" customHeight="1" x14ac:dyDescent="0.2">
      <c r="A14421" s="224" t="str">
        <f t="shared" si="4321"/>
        <v/>
      </c>
      <c r="B14421" s="222" t="str">
        <f t="shared" si="4324"/>
        <v/>
      </c>
      <c r="C14421" s="223"/>
      <c r="D14421" s="224" t="str">
        <f t="shared" si="4322"/>
        <v/>
      </c>
      <c r="E14421" s="225"/>
      <c r="F14421" s="226">
        <f t="shared" si="4323"/>
        <v>0</v>
      </c>
      <c r="G14421" s="286">
        <f t="shared" si="4325"/>
        <v>0</v>
      </c>
    </row>
    <row r="14422" spans="1:7" ht="24" customHeight="1" x14ac:dyDescent="0.2">
      <c r="A14422" s="224" t="str">
        <f t="shared" si="4321"/>
        <v/>
      </c>
      <c r="B14422" s="222" t="str">
        <f t="shared" si="4324"/>
        <v/>
      </c>
      <c r="C14422" s="223"/>
      <c r="D14422" s="224" t="str">
        <f t="shared" si="4322"/>
        <v/>
      </c>
      <c r="E14422" s="225"/>
      <c r="F14422" s="226">
        <f t="shared" si="4323"/>
        <v>0</v>
      </c>
      <c r="G14422" s="286">
        <f t="shared" si="4325"/>
        <v>0</v>
      </c>
    </row>
    <row r="14423" spans="1:7" ht="24" customHeight="1" x14ac:dyDescent="0.2">
      <c r="A14423" s="224" t="str">
        <f t="shared" si="4321"/>
        <v/>
      </c>
      <c r="B14423" s="222" t="str">
        <f t="shared" si="4324"/>
        <v/>
      </c>
      <c r="C14423" s="223"/>
      <c r="D14423" s="224" t="str">
        <f t="shared" si="4322"/>
        <v/>
      </c>
      <c r="E14423" s="225"/>
      <c r="F14423" s="226">
        <f t="shared" si="4323"/>
        <v>0</v>
      </c>
      <c r="G14423" s="286">
        <f t="shared" si="4325"/>
        <v>0</v>
      </c>
    </row>
    <row r="14424" spans="1:7" ht="24" customHeight="1" x14ac:dyDescent="0.2">
      <c r="A14424" s="224" t="str">
        <f t="shared" si="4321"/>
        <v/>
      </c>
      <c r="B14424" s="222" t="str">
        <f t="shared" si="4324"/>
        <v/>
      </c>
      <c r="C14424" s="223"/>
      <c r="D14424" s="224" t="str">
        <f t="shared" si="4322"/>
        <v/>
      </c>
      <c r="E14424" s="225"/>
      <c r="F14424" s="226">
        <f t="shared" si="4323"/>
        <v>0</v>
      </c>
      <c r="G14424" s="286">
        <f t="shared" si="4325"/>
        <v>0</v>
      </c>
    </row>
    <row r="14425" spans="1:7" ht="24" customHeight="1" x14ac:dyDescent="0.2">
      <c r="A14425" s="224" t="str">
        <f t="shared" si="4321"/>
        <v/>
      </c>
      <c r="B14425" s="222" t="str">
        <f t="shared" si="4324"/>
        <v/>
      </c>
      <c r="C14425" s="223"/>
      <c r="D14425" s="224" t="str">
        <f t="shared" si="4322"/>
        <v/>
      </c>
      <c r="E14425" s="225"/>
      <c r="F14425" s="227">
        <f t="shared" si="4323"/>
        <v>0</v>
      </c>
      <c r="G14425" s="286">
        <f t="shared" si="4325"/>
        <v>0</v>
      </c>
    </row>
    <row r="14426" spans="1:7" ht="24" customHeight="1" x14ac:dyDescent="0.2">
      <c r="A14426" s="287"/>
      <c r="D14426" s="97"/>
      <c r="E14426" s="98"/>
      <c r="F14426" s="273" t="s">
        <v>31</v>
      </c>
      <c r="G14426" s="288">
        <f>SUBTOTAL(9,G14412:G14425)</f>
        <v>0</v>
      </c>
    </row>
    <row r="14427" spans="1:7" ht="24" customHeight="1" x14ac:dyDescent="0.2">
      <c r="A14427" s="287"/>
      <c r="C14427" s="107" t="s">
        <v>605</v>
      </c>
      <c r="D14427" s="97"/>
      <c r="E14427" s="98"/>
      <c r="G14427" s="289"/>
    </row>
    <row r="14428" spans="1:7" ht="24" customHeight="1" x14ac:dyDescent="0.2">
      <c r="A14428" s="224" t="str">
        <f t="shared" ref="A14428:A14435" si="4326">IFERROR(VLOOKUP(C14428,Tabla_Insumos,4,FALSE),"")</f>
        <v/>
      </c>
      <c r="B14428" s="222">
        <f t="shared" ref="B14428:B14435" si="4327">IFERROR(VLOOKUP(A14428,Tabla_Indices,5,FALSE),"")</f>
        <v>0</v>
      </c>
      <c r="C14428" s="223"/>
      <c r="D14428" s="224" t="str">
        <f t="shared" ref="D14428:D14435" si="4328">IFERROR(VLOOKUP(C14428,Tabla_Insumos,2,FALSE),"")</f>
        <v/>
      </c>
      <c r="E14428" s="225"/>
      <c r="F14428" s="228">
        <f t="shared" ref="F14428:F14435" si="4329">IFERROR(VLOOKUP(C14428,Tabla_Insumos,3,FALSE),0)</f>
        <v>0</v>
      </c>
      <c r="G14428" s="286">
        <f>ROUND(E14428*F14428,2)</f>
        <v>0</v>
      </c>
    </row>
    <row r="14429" spans="1:7" ht="24" customHeight="1" x14ac:dyDescent="0.2">
      <c r="A14429" s="224" t="str">
        <f t="shared" si="4326"/>
        <v/>
      </c>
      <c r="B14429" s="222">
        <f t="shared" si="4327"/>
        <v>0</v>
      </c>
      <c r="C14429" s="223"/>
      <c r="D14429" s="224" t="str">
        <f t="shared" si="4328"/>
        <v/>
      </c>
      <c r="E14429" s="225"/>
      <c r="F14429" s="228">
        <f t="shared" si="4329"/>
        <v>0</v>
      </c>
      <c r="G14429" s="286">
        <f>ROUND(E14429*F14429,2)</f>
        <v>0</v>
      </c>
    </row>
    <row r="14430" spans="1:7" ht="24" customHeight="1" x14ac:dyDescent="0.2">
      <c r="A14430" s="224" t="str">
        <f t="shared" si="4326"/>
        <v/>
      </c>
      <c r="B14430" s="222">
        <f t="shared" si="4327"/>
        <v>0</v>
      </c>
      <c r="C14430" s="223"/>
      <c r="D14430" s="224" t="str">
        <f t="shared" si="4328"/>
        <v/>
      </c>
      <c r="E14430" s="225"/>
      <c r="F14430" s="228">
        <f t="shared" si="4329"/>
        <v>0</v>
      </c>
      <c r="G14430" s="286">
        <f t="shared" ref="G14430:G14435" si="4330">ROUND(E14430*F14430,2)</f>
        <v>0</v>
      </c>
    </row>
    <row r="14431" spans="1:7" ht="24" customHeight="1" x14ac:dyDescent="0.2">
      <c r="A14431" s="224" t="str">
        <f t="shared" si="4326"/>
        <v/>
      </c>
      <c r="B14431" s="222">
        <f t="shared" si="4327"/>
        <v>0</v>
      </c>
      <c r="C14431" s="223"/>
      <c r="D14431" s="224" t="str">
        <f t="shared" si="4328"/>
        <v/>
      </c>
      <c r="E14431" s="225"/>
      <c r="F14431" s="228">
        <f t="shared" si="4329"/>
        <v>0</v>
      </c>
      <c r="G14431" s="286">
        <f t="shared" si="4330"/>
        <v>0</v>
      </c>
    </row>
    <row r="14432" spans="1:7" ht="24" customHeight="1" x14ac:dyDescent="0.2">
      <c r="A14432" s="224" t="str">
        <f t="shared" si="4326"/>
        <v/>
      </c>
      <c r="B14432" s="222">
        <f t="shared" si="4327"/>
        <v>0</v>
      </c>
      <c r="C14432" s="223"/>
      <c r="D14432" s="224" t="str">
        <f t="shared" si="4328"/>
        <v/>
      </c>
      <c r="E14432" s="225"/>
      <c r="F14432" s="226">
        <f t="shared" si="4329"/>
        <v>0</v>
      </c>
      <c r="G14432" s="286">
        <f t="shared" si="4330"/>
        <v>0</v>
      </c>
    </row>
    <row r="14433" spans="1:7" ht="24" customHeight="1" x14ac:dyDescent="0.2">
      <c r="A14433" s="224" t="str">
        <f t="shared" si="4326"/>
        <v/>
      </c>
      <c r="B14433" s="222">
        <f t="shared" si="4327"/>
        <v>0</v>
      </c>
      <c r="C14433" s="223"/>
      <c r="D14433" s="224" t="str">
        <f t="shared" si="4328"/>
        <v/>
      </c>
      <c r="E14433" s="225"/>
      <c r="F14433" s="226">
        <f t="shared" si="4329"/>
        <v>0</v>
      </c>
      <c r="G14433" s="286">
        <f t="shared" si="4330"/>
        <v>0</v>
      </c>
    </row>
    <row r="14434" spans="1:7" ht="24" customHeight="1" x14ac:dyDescent="0.2">
      <c r="A14434" s="224" t="str">
        <f t="shared" si="4326"/>
        <v/>
      </c>
      <c r="B14434" s="222">
        <f t="shared" si="4327"/>
        <v>0</v>
      </c>
      <c r="C14434" s="223"/>
      <c r="D14434" s="224" t="str">
        <f t="shared" si="4328"/>
        <v/>
      </c>
      <c r="E14434" s="225"/>
      <c r="F14434" s="226">
        <f t="shared" si="4329"/>
        <v>0</v>
      </c>
      <c r="G14434" s="286">
        <f t="shared" si="4330"/>
        <v>0</v>
      </c>
    </row>
    <row r="14435" spans="1:7" ht="24" customHeight="1" x14ac:dyDescent="0.2">
      <c r="A14435" s="224" t="str">
        <f t="shared" si="4326"/>
        <v/>
      </c>
      <c r="B14435" s="222">
        <f t="shared" si="4327"/>
        <v>0</v>
      </c>
      <c r="C14435" s="223"/>
      <c r="D14435" s="224" t="str">
        <f t="shared" si="4328"/>
        <v/>
      </c>
      <c r="E14435" s="225"/>
      <c r="F14435" s="226">
        <f t="shared" si="4329"/>
        <v>0</v>
      </c>
      <c r="G14435" s="286">
        <f t="shared" si="4330"/>
        <v>0</v>
      </c>
    </row>
    <row r="14436" spans="1:7" ht="24" customHeight="1" x14ac:dyDescent="0.2">
      <c r="A14436" s="287"/>
      <c r="D14436" s="97"/>
      <c r="E14436" s="98"/>
      <c r="F14436" s="273" t="s">
        <v>32</v>
      </c>
      <c r="G14436" s="288">
        <f>SUBTOTAL(9,G14428:G14435)</f>
        <v>0</v>
      </c>
    </row>
    <row r="14437" spans="1:7" ht="24" customHeight="1" x14ac:dyDescent="0.2">
      <c r="A14437" s="287"/>
      <c r="C14437" s="107" t="s">
        <v>606</v>
      </c>
      <c r="D14437" s="97"/>
      <c r="E14437" s="98"/>
      <c r="G14437" s="289"/>
    </row>
    <row r="14438" spans="1:7" ht="24" customHeight="1" x14ac:dyDescent="0.2">
      <c r="A14438" s="224" t="str">
        <f t="shared" ref="A14438:A14446" si="4331">IFERROR(VLOOKUP(C14438,Tabla_Insumos,4,FALSE),"")</f>
        <v/>
      </c>
      <c r="B14438" s="222" t="str">
        <f t="shared" ref="B14438:B14446" si="4332">IFERROR(VLOOKUP(C14438,Tabla_Insumos,5,FALSE),"")</f>
        <v/>
      </c>
      <c r="C14438" s="223"/>
      <c r="D14438" s="224" t="str">
        <f t="shared" ref="D14438:D14446" si="4333">IFERROR(VLOOKUP(C14438,Tabla_Insumos,2,FALSE),"")</f>
        <v/>
      </c>
      <c r="E14438" s="225"/>
      <c r="F14438" s="226">
        <f t="shared" ref="F14438:F14446" si="4334">IFERROR(VLOOKUP(C14438,Tabla_Insumos,3,FALSE),0)</f>
        <v>0</v>
      </c>
      <c r="G14438" s="286">
        <f t="shared" ref="G14438:G14446" si="4335">ROUND(E14438*F14438,2)</f>
        <v>0</v>
      </c>
    </row>
    <row r="14439" spans="1:7" ht="24" customHeight="1" x14ac:dyDescent="0.2">
      <c r="A14439" s="224" t="str">
        <f t="shared" si="4331"/>
        <v/>
      </c>
      <c r="B14439" s="222" t="str">
        <f t="shared" si="4332"/>
        <v/>
      </c>
      <c r="C14439" s="223"/>
      <c r="D14439" s="224" t="str">
        <f t="shared" si="4333"/>
        <v/>
      </c>
      <c r="E14439" s="225"/>
      <c r="F14439" s="226">
        <f t="shared" si="4334"/>
        <v>0</v>
      </c>
      <c r="G14439" s="286">
        <f t="shared" si="4335"/>
        <v>0</v>
      </c>
    </row>
    <row r="14440" spans="1:7" ht="24" customHeight="1" x14ac:dyDescent="0.2">
      <c r="A14440" s="224" t="str">
        <f t="shared" si="4331"/>
        <v/>
      </c>
      <c r="B14440" s="222" t="str">
        <f t="shared" si="4332"/>
        <v/>
      </c>
      <c r="C14440" s="223"/>
      <c r="D14440" s="224" t="str">
        <f t="shared" si="4333"/>
        <v/>
      </c>
      <c r="E14440" s="225"/>
      <c r="F14440" s="226">
        <f t="shared" si="4334"/>
        <v>0</v>
      </c>
      <c r="G14440" s="286">
        <f t="shared" si="4335"/>
        <v>0</v>
      </c>
    </row>
    <row r="14441" spans="1:7" ht="24" customHeight="1" x14ac:dyDescent="0.2">
      <c r="A14441" s="224" t="str">
        <f t="shared" si="4331"/>
        <v/>
      </c>
      <c r="B14441" s="222" t="str">
        <f t="shared" si="4332"/>
        <v/>
      </c>
      <c r="C14441" s="223"/>
      <c r="D14441" s="224" t="str">
        <f t="shared" si="4333"/>
        <v/>
      </c>
      <c r="E14441" s="225"/>
      <c r="F14441" s="226">
        <f t="shared" si="4334"/>
        <v>0</v>
      </c>
      <c r="G14441" s="286">
        <f t="shared" si="4335"/>
        <v>0</v>
      </c>
    </row>
    <row r="14442" spans="1:7" ht="24" customHeight="1" x14ac:dyDescent="0.2">
      <c r="A14442" s="224" t="str">
        <f t="shared" si="4331"/>
        <v/>
      </c>
      <c r="B14442" s="222" t="str">
        <f t="shared" si="4332"/>
        <v/>
      </c>
      <c r="C14442" s="223"/>
      <c r="D14442" s="224" t="str">
        <f t="shared" si="4333"/>
        <v/>
      </c>
      <c r="E14442" s="225"/>
      <c r="F14442" s="226">
        <f t="shared" si="4334"/>
        <v>0</v>
      </c>
      <c r="G14442" s="286">
        <f t="shared" si="4335"/>
        <v>0</v>
      </c>
    </row>
    <row r="14443" spans="1:7" ht="24" customHeight="1" x14ac:dyDescent="0.2">
      <c r="A14443" s="224" t="str">
        <f t="shared" si="4331"/>
        <v/>
      </c>
      <c r="B14443" s="222" t="str">
        <f t="shared" si="4332"/>
        <v/>
      </c>
      <c r="C14443" s="223"/>
      <c r="D14443" s="224" t="str">
        <f t="shared" si="4333"/>
        <v/>
      </c>
      <c r="E14443" s="225"/>
      <c r="F14443" s="226">
        <f t="shared" si="4334"/>
        <v>0</v>
      </c>
      <c r="G14443" s="286">
        <f t="shared" si="4335"/>
        <v>0</v>
      </c>
    </row>
    <row r="14444" spans="1:7" ht="24" customHeight="1" x14ac:dyDescent="0.2">
      <c r="A14444" s="224" t="str">
        <f t="shared" si="4331"/>
        <v/>
      </c>
      <c r="B14444" s="222" t="str">
        <f t="shared" si="4332"/>
        <v/>
      </c>
      <c r="C14444" s="223"/>
      <c r="D14444" s="224" t="str">
        <f t="shared" si="4333"/>
        <v/>
      </c>
      <c r="E14444" s="225"/>
      <c r="F14444" s="226">
        <f t="shared" si="4334"/>
        <v>0</v>
      </c>
      <c r="G14444" s="286">
        <f t="shared" si="4335"/>
        <v>0</v>
      </c>
    </row>
    <row r="14445" spans="1:7" ht="24" customHeight="1" x14ac:dyDescent="0.2">
      <c r="A14445" s="224" t="str">
        <f t="shared" si="4331"/>
        <v/>
      </c>
      <c r="B14445" s="222" t="str">
        <f t="shared" si="4332"/>
        <v/>
      </c>
      <c r="C14445" s="223"/>
      <c r="D14445" s="224" t="str">
        <f t="shared" si="4333"/>
        <v/>
      </c>
      <c r="E14445" s="225"/>
      <c r="F14445" s="226">
        <f t="shared" si="4334"/>
        <v>0</v>
      </c>
      <c r="G14445" s="286">
        <f t="shared" si="4335"/>
        <v>0</v>
      </c>
    </row>
    <row r="14446" spans="1:7" ht="24" customHeight="1" x14ac:dyDescent="0.2">
      <c r="A14446" s="224" t="str">
        <f t="shared" si="4331"/>
        <v/>
      </c>
      <c r="B14446" s="222" t="str">
        <f t="shared" si="4332"/>
        <v/>
      </c>
      <c r="C14446" s="223"/>
      <c r="D14446" s="224" t="str">
        <f t="shared" si="4333"/>
        <v/>
      </c>
      <c r="E14446" s="225"/>
      <c r="F14446" s="226">
        <f t="shared" si="4334"/>
        <v>0</v>
      </c>
      <c r="G14446" s="286">
        <f t="shared" si="4335"/>
        <v>0</v>
      </c>
    </row>
    <row r="14447" spans="1:7" ht="24" customHeight="1" x14ac:dyDescent="0.2">
      <c r="A14447" s="290"/>
      <c r="B14447" s="97"/>
      <c r="D14447" s="97"/>
      <c r="E14447" s="98"/>
      <c r="F14447" s="273" t="s">
        <v>33</v>
      </c>
      <c r="G14447" s="288">
        <f>SUBTOTAL(9,G14438:G14446)</f>
        <v>0</v>
      </c>
    </row>
    <row r="14448" spans="1:7" ht="24" customHeight="1" x14ac:dyDescent="0.2">
      <c r="A14448" s="291"/>
      <c r="B14448" s="97"/>
      <c r="D14448" s="97"/>
      <c r="E14448" s="98"/>
      <c r="G14448" s="289"/>
    </row>
    <row r="14449" spans="1:7" ht="24" customHeight="1" x14ac:dyDescent="0.2">
      <c r="A14449" s="292" t="str">
        <f>B14407</f>
        <v/>
      </c>
      <c r="B14449" s="293" t="str">
        <f>C14407</f>
        <v/>
      </c>
      <c r="C14449" s="104"/>
      <c r="D14449" s="104" t="s">
        <v>34</v>
      </c>
      <c r="E14449" s="105"/>
      <c r="F14449" s="295" t="s">
        <v>35</v>
      </c>
      <c r="G14449" s="294">
        <f>SUBTOTAL(9,G14412:G14448)</f>
        <v>0</v>
      </c>
    </row>
    <row r="14451" spans="1:7" ht="24" customHeight="1" x14ac:dyDescent="0.2">
      <c r="A14451" s="274" t="s">
        <v>37</v>
      </c>
      <c r="B14451" s="275"/>
      <c r="C14451" s="275"/>
      <c r="D14451" s="275"/>
      <c r="E14451" s="275"/>
      <c r="F14451" s="275"/>
      <c r="G14451" s="276"/>
    </row>
    <row r="14452" spans="1:7" ht="24" customHeight="1" x14ac:dyDescent="0.2">
      <c r="A14452" s="277" t="s">
        <v>602</v>
      </c>
      <c r="B14452" s="93" t="str">
        <f>Comitente</f>
        <v>DIRECCION PROVINCIAL DE ESPACIOS VERDES</v>
      </c>
      <c r="C14452" s="89"/>
      <c r="D14452" s="94"/>
      <c r="E14452" s="94"/>
      <c r="F14452" s="95"/>
      <c r="G14452" s="278"/>
    </row>
    <row r="14453" spans="1:7" ht="24" customHeight="1" x14ac:dyDescent="0.2">
      <c r="A14453" s="277" t="s">
        <v>603</v>
      </c>
      <c r="B14453" s="93">
        <f>Contratista</f>
        <v>0</v>
      </c>
      <c r="C14453" s="90"/>
      <c r="D14453" s="90"/>
      <c r="E14453" s="90"/>
      <c r="F14453" s="96"/>
      <c r="G14453" s="279"/>
    </row>
    <row r="14454" spans="1:7" ht="24" customHeight="1" x14ac:dyDescent="0.2">
      <c r="A14454" s="277" t="s">
        <v>24</v>
      </c>
      <c r="B14454" s="93" t="str">
        <f>Obra</f>
        <v>EXTRACCION DE MANGRULLO EXISTENTE, PROVISION DE NUEVO MANGRULLO Y REFUNCIONALIZACION DE JUEGOS DE NIÑOS EN PARQUE DE MAYO</v>
      </c>
      <c r="C14454" s="90"/>
      <c r="D14454" s="90"/>
      <c r="E14454" s="90"/>
      <c r="F14454" s="96" t="s">
        <v>38</v>
      </c>
      <c r="G14454" s="280">
        <f>Fecha_Base</f>
        <v>44865</v>
      </c>
    </row>
    <row r="14455" spans="1:7" ht="24" customHeight="1" x14ac:dyDescent="0.2">
      <c r="A14455" s="281" t="s">
        <v>601</v>
      </c>
      <c r="B14455" s="91" t="str">
        <f>Ubicación</f>
        <v>CAPITAL</v>
      </c>
      <c r="C14455" s="91"/>
      <c r="D14455" s="97"/>
      <c r="E14455" s="98"/>
      <c r="G14455" s="282"/>
    </row>
    <row r="14456" spans="1:7" ht="24" customHeight="1" x14ac:dyDescent="0.2">
      <c r="A14456" s="281" t="s">
        <v>39</v>
      </c>
      <c r="B14456" s="100" t="str">
        <f>IFERROR(VALUE(LEFT(B14457,FIND(".",B14457)-1)),"")</f>
        <v/>
      </c>
      <c r="C14456" s="92" t="str">
        <f>IFERROR(VLOOKUP(B14456,Tabla_CyP,2,FALSE),"")</f>
        <v/>
      </c>
      <c r="E14456" s="98"/>
      <c r="G14456" s="282"/>
    </row>
    <row r="14457" spans="1:7" ht="24" customHeight="1" x14ac:dyDescent="0.2">
      <c r="A14457" s="281" t="s">
        <v>25</v>
      </c>
      <c r="B14457" s="101" t="str">
        <f>IFERROR(VLOOKUP(COUNTIF($A$1:A14457,"ANALISIS DE PRECIOS"),Tabla_NumeroItem,2,FALSE),"")</f>
        <v/>
      </c>
      <c r="C14457" s="92" t="str">
        <f>IFERROR(VLOOKUP(B14457,Tabla_CyP,2,FALSE),"")</f>
        <v/>
      </c>
      <c r="D14457" s="97"/>
      <c r="E14457" s="98"/>
      <c r="F14457" s="96" t="s">
        <v>26</v>
      </c>
      <c r="G14457" s="283" t="str">
        <f>IFERROR(VLOOKUP(B14457,Tabla_CyP,4,FALSE),"")</f>
        <v/>
      </c>
    </row>
    <row r="14458" spans="1:7" ht="24" customHeight="1" x14ac:dyDescent="0.2">
      <c r="A14458" s="281"/>
      <c r="B14458" s="91"/>
      <c r="D14458" s="97"/>
      <c r="E14458" s="98"/>
      <c r="G14458" s="282"/>
    </row>
    <row r="14459" spans="1:7" ht="24" customHeight="1" x14ac:dyDescent="0.2">
      <c r="A14459" s="334" t="s">
        <v>507</v>
      </c>
      <c r="B14459" s="335"/>
      <c r="C14459" s="336" t="s">
        <v>0</v>
      </c>
      <c r="D14459" s="336" t="s">
        <v>27</v>
      </c>
      <c r="E14459" s="338" t="s">
        <v>28</v>
      </c>
      <c r="F14459" s="340" t="s">
        <v>29</v>
      </c>
      <c r="G14459" s="340" t="s">
        <v>30</v>
      </c>
    </row>
    <row r="14460" spans="1:7" ht="24" customHeight="1" x14ac:dyDescent="0.2">
      <c r="A14460" s="102" t="s">
        <v>508</v>
      </c>
      <c r="B14460" s="102" t="s">
        <v>509</v>
      </c>
      <c r="C14460" s="337"/>
      <c r="D14460" s="337"/>
      <c r="E14460" s="339"/>
      <c r="F14460" s="341"/>
      <c r="G14460" s="341"/>
    </row>
    <row r="14461" spans="1:7" ht="24" customHeight="1" x14ac:dyDescent="0.2">
      <c r="A14461" s="284"/>
      <c r="B14461" s="103"/>
      <c r="C14461" s="143" t="s">
        <v>604</v>
      </c>
      <c r="D14461" s="104"/>
      <c r="E14461" s="105"/>
      <c r="F14461" s="106"/>
      <c r="G14461" s="285"/>
    </row>
    <row r="14462" spans="1:7" ht="24" customHeight="1" x14ac:dyDescent="0.2">
      <c r="A14462" s="224" t="str">
        <f t="shared" ref="A14462:A14475" si="4336">IFERROR(VLOOKUP(C14462,Tabla_Insumos,4,FALSE),"")</f>
        <v/>
      </c>
      <c r="B14462" s="222" t="str">
        <f>IFERROR(VLOOKUP(C14462,Tabla_Insumos,5,FALSE),"")</f>
        <v/>
      </c>
      <c r="C14462" s="223"/>
      <c r="D14462" s="224" t="str">
        <f t="shared" ref="D14462:D14475" si="4337">IFERROR(VLOOKUP(C14462,Tabla_Insumos,2,FALSE),"")</f>
        <v/>
      </c>
      <c r="E14462" s="225"/>
      <c r="F14462" s="226">
        <f t="shared" ref="F14462:F14475" si="4338">IFERROR(VLOOKUP(C14462,Tabla_Insumos,3,FALSE),0)</f>
        <v>0</v>
      </c>
      <c r="G14462" s="286">
        <f>ROUND(E14462*F14462,2)</f>
        <v>0</v>
      </c>
    </row>
    <row r="14463" spans="1:7" ht="24" customHeight="1" x14ac:dyDescent="0.2">
      <c r="A14463" s="224" t="str">
        <f t="shared" si="4336"/>
        <v/>
      </c>
      <c r="B14463" s="222" t="str">
        <f t="shared" ref="B14463:B14475" si="4339">IFERROR(VLOOKUP(C14463,Tabla_Insumos,5,FALSE),"")</f>
        <v/>
      </c>
      <c r="C14463" s="223"/>
      <c r="D14463" s="224" t="str">
        <f t="shared" si="4337"/>
        <v/>
      </c>
      <c r="E14463" s="225"/>
      <c r="F14463" s="226">
        <f t="shared" si="4338"/>
        <v>0</v>
      </c>
      <c r="G14463" s="286">
        <f t="shared" ref="G14463:G14475" si="4340">ROUND(E14463*F14463,2)</f>
        <v>0</v>
      </c>
    </row>
    <row r="14464" spans="1:7" ht="24" customHeight="1" x14ac:dyDescent="0.2">
      <c r="A14464" s="224" t="str">
        <f t="shared" si="4336"/>
        <v/>
      </c>
      <c r="B14464" s="222" t="str">
        <f t="shared" si="4339"/>
        <v/>
      </c>
      <c r="C14464" s="223"/>
      <c r="D14464" s="224" t="str">
        <f t="shared" si="4337"/>
        <v/>
      </c>
      <c r="E14464" s="225"/>
      <c r="F14464" s="226">
        <f t="shared" si="4338"/>
        <v>0</v>
      </c>
      <c r="G14464" s="286">
        <f t="shared" si="4340"/>
        <v>0</v>
      </c>
    </row>
    <row r="14465" spans="1:7" ht="24" customHeight="1" x14ac:dyDescent="0.2">
      <c r="A14465" s="224" t="str">
        <f t="shared" si="4336"/>
        <v/>
      </c>
      <c r="B14465" s="222" t="str">
        <f t="shared" si="4339"/>
        <v/>
      </c>
      <c r="C14465" s="223"/>
      <c r="D14465" s="224" t="str">
        <f t="shared" si="4337"/>
        <v/>
      </c>
      <c r="E14465" s="225"/>
      <c r="F14465" s="226">
        <f t="shared" si="4338"/>
        <v>0</v>
      </c>
      <c r="G14465" s="286">
        <f t="shared" si="4340"/>
        <v>0</v>
      </c>
    </row>
    <row r="14466" spans="1:7" ht="24" customHeight="1" x14ac:dyDescent="0.2">
      <c r="A14466" s="224" t="str">
        <f t="shared" si="4336"/>
        <v/>
      </c>
      <c r="B14466" s="222" t="str">
        <f t="shared" si="4339"/>
        <v/>
      </c>
      <c r="C14466" s="223"/>
      <c r="D14466" s="224" t="str">
        <f t="shared" si="4337"/>
        <v/>
      </c>
      <c r="E14466" s="225"/>
      <c r="F14466" s="226">
        <f t="shared" si="4338"/>
        <v>0</v>
      </c>
      <c r="G14466" s="286">
        <f t="shared" si="4340"/>
        <v>0</v>
      </c>
    </row>
    <row r="14467" spans="1:7" ht="24" customHeight="1" x14ac:dyDescent="0.2">
      <c r="A14467" s="224" t="str">
        <f t="shared" si="4336"/>
        <v/>
      </c>
      <c r="B14467" s="222" t="str">
        <f t="shared" si="4339"/>
        <v/>
      </c>
      <c r="C14467" s="223"/>
      <c r="D14467" s="224" t="str">
        <f t="shared" si="4337"/>
        <v/>
      </c>
      <c r="E14467" s="225"/>
      <c r="F14467" s="226">
        <f t="shared" si="4338"/>
        <v>0</v>
      </c>
      <c r="G14467" s="286">
        <f t="shared" si="4340"/>
        <v>0</v>
      </c>
    </row>
    <row r="14468" spans="1:7" ht="24" customHeight="1" x14ac:dyDescent="0.2">
      <c r="A14468" s="224" t="str">
        <f t="shared" si="4336"/>
        <v/>
      </c>
      <c r="B14468" s="222" t="str">
        <f t="shared" si="4339"/>
        <v/>
      </c>
      <c r="C14468" s="223"/>
      <c r="D14468" s="224" t="str">
        <f t="shared" si="4337"/>
        <v/>
      </c>
      <c r="E14468" s="225"/>
      <c r="F14468" s="226">
        <f t="shared" si="4338"/>
        <v>0</v>
      </c>
      <c r="G14468" s="286">
        <f t="shared" si="4340"/>
        <v>0</v>
      </c>
    </row>
    <row r="14469" spans="1:7" ht="24" customHeight="1" x14ac:dyDescent="0.2">
      <c r="A14469" s="224" t="str">
        <f t="shared" si="4336"/>
        <v/>
      </c>
      <c r="B14469" s="222" t="str">
        <f t="shared" si="4339"/>
        <v/>
      </c>
      <c r="C14469" s="223"/>
      <c r="D14469" s="224" t="str">
        <f t="shared" si="4337"/>
        <v/>
      </c>
      <c r="E14469" s="225"/>
      <c r="F14469" s="226">
        <f t="shared" si="4338"/>
        <v>0</v>
      </c>
      <c r="G14469" s="286">
        <f t="shared" si="4340"/>
        <v>0</v>
      </c>
    </row>
    <row r="14470" spans="1:7" ht="24" customHeight="1" x14ac:dyDescent="0.2">
      <c r="A14470" s="224" t="str">
        <f t="shared" si="4336"/>
        <v/>
      </c>
      <c r="B14470" s="222" t="str">
        <f t="shared" si="4339"/>
        <v/>
      </c>
      <c r="C14470" s="223"/>
      <c r="D14470" s="224" t="str">
        <f t="shared" si="4337"/>
        <v/>
      </c>
      <c r="E14470" s="225"/>
      <c r="F14470" s="226">
        <f t="shared" si="4338"/>
        <v>0</v>
      </c>
      <c r="G14470" s="286">
        <f t="shared" si="4340"/>
        <v>0</v>
      </c>
    </row>
    <row r="14471" spans="1:7" ht="24" customHeight="1" x14ac:dyDescent="0.2">
      <c r="A14471" s="224" t="str">
        <f t="shared" si="4336"/>
        <v/>
      </c>
      <c r="B14471" s="222" t="str">
        <f t="shared" si="4339"/>
        <v/>
      </c>
      <c r="C14471" s="223"/>
      <c r="D14471" s="224" t="str">
        <f t="shared" si="4337"/>
        <v/>
      </c>
      <c r="E14471" s="225"/>
      <c r="F14471" s="226">
        <f t="shared" si="4338"/>
        <v>0</v>
      </c>
      <c r="G14471" s="286">
        <f t="shared" si="4340"/>
        <v>0</v>
      </c>
    </row>
    <row r="14472" spans="1:7" ht="24" customHeight="1" x14ac:dyDescent="0.2">
      <c r="A14472" s="224" t="str">
        <f t="shared" si="4336"/>
        <v/>
      </c>
      <c r="B14472" s="222" t="str">
        <f t="shared" si="4339"/>
        <v/>
      </c>
      <c r="C14472" s="223"/>
      <c r="D14472" s="224" t="str">
        <f t="shared" si="4337"/>
        <v/>
      </c>
      <c r="E14472" s="225"/>
      <c r="F14472" s="226">
        <f t="shared" si="4338"/>
        <v>0</v>
      </c>
      <c r="G14472" s="286">
        <f t="shared" si="4340"/>
        <v>0</v>
      </c>
    </row>
    <row r="14473" spans="1:7" ht="24" customHeight="1" x14ac:dyDescent="0.2">
      <c r="A14473" s="224" t="str">
        <f t="shared" si="4336"/>
        <v/>
      </c>
      <c r="B14473" s="222" t="str">
        <f t="shared" si="4339"/>
        <v/>
      </c>
      <c r="C14473" s="223"/>
      <c r="D14473" s="224" t="str">
        <f t="shared" si="4337"/>
        <v/>
      </c>
      <c r="E14473" s="225"/>
      <c r="F14473" s="226">
        <f t="shared" si="4338"/>
        <v>0</v>
      </c>
      <c r="G14473" s="286">
        <f t="shared" si="4340"/>
        <v>0</v>
      </c>
    </row>
    <row r="14474" spans="1:7" ht="24" customHeight="1" x14ac:dyDescent="0.2">
      <c r="A14474" s="224" t="str">
        <f t="shared" si="4336"/>
        <v/>
      </c>
      <c r="B14474" s="222" t="str">
        <f t="shared" si="4339"/>
        <v/>
      </c>
      <c r="C14474" s="223"/>
      <c r="D14474" s="224" t="str">
        <f t="shared" si="4337"/>
        <v/>
      </c>
      <c r="E14474" s="225"/>
      <c r="F14474" s="226">
        <f t="shared" si="4338"/>
        <v>0</v>
      </c>
      <c r="G14474" s="286">
        <f t="shared" si="4340"/>
        <v>0</v>
      </c>
    </row>
    <row r="14475" spans="1:7" ht="24" customHeight="1" x14ac:dyDescent="0.2">
      <c r="A14475" s="224" t="str">
        <f t="shared" si="4336"/>
        <v/>
      </c>
      <c r="B14475" s="222" t="str">
        <f t="shared" si="4339"/>
        <v/>
      </c>
      <c r="C14475" s="223"/>
      <c r="D14475" s="224" t="str">
        <f t="shared" si="4337"/>
        <v/>
      </c>
      <c r="E14475" s="225"/>
      <c r="F14475" s="227">
        <f t="shared" si="4338"/>
        <v>0</v>
      </c>
      <c r="G14475" s="286">
        <f t="shared" si="4340"/>
        <v>0</v>
      </c>
    </row>
    <row r="14476" spans="1:7" ht="24" customHeight="1" x14ac:dyDescent="0.2">
      <c r="A14476" s="287"/>
      <c r="D14476" s="97"/>
      <c r="E14476" s="98"/>
      <c r="F14476" s="273" t="s">
        <v>31</v>
      </c>
      <c r="G14476" s="288">
        <f>SUBTOTAL(9,G14462:G14475)</f>
        <v>0</v>
      </c>
    </row>
    <row r="14477" spans="1:7" ht="24" customHeight="1" x14ac:dyDescent="0.2">
      <c r="A14477" s="287"/>
      <c r="C14477" s="107" t="s">
        <v>605</v>
      </c>
      <c r="D14477" s="97"/>
      <c r="E14477" s="98"/>
      <c r="G14477" s="289"/>
    </row>
    <row r="14478" spans="1:7" ht="24" customHeight="1" x14ac:dyDescent="0.2">
      <c r="A14478" s="224" t="str">
        <f t="shared" ref="A14478:A14485" si="4341">IFERROR(VLOOKUP(C14478,Tabla_Insumos,4,FALSE),"")</f>
        <v/>
      </c>
      <c r="B14478" s="222">
        <f t="shared" ref="B14478:B14485" si="4342">IFERROR(VLOOKUP(A14478,Tabla_Indices,5,FALSE),"")</f>
        <v>0</v>
      </c>
      <c r="C14478" s="223"/>
      <c r="D14478" s="224" t="str">
        <f t="shared" ref="D14478:D14485" si="4343">IFERROR(VLOOKUP(C14478,Tabla_Insumos,2,FALSE),"")</f>
        <v/>
      </c>
      <c r="E14478" s="225"/>
      <c r="F14478" s="228">
        <f t="shared" ref="F14478:F14485" si="4344">IFERROR(VLOOKUP(C14478,Tabla_Insumos,3,FALSE),0)</f>
        <v>0</v>
      </c>
      <c r="G14478" s="286">
        <f>ROUND(E14478*F14478,2)</f>
        <v>0</v>
      </c>
    </row>
    <row r="14479" spans="1:7" ht="24" customHeight="1" x14ac:dyDescent="0.2">
      <c r="A14479" s="224" t="str">
        <f t="shared" si="4341"/>
        <v/>
      </c>
      <c r="B14479" s="222">
        <f t="shared" si="4342"/>
        <v>0</v>
      </c>
      <c r="C14479" s="223"/>
      <c r="D14479" s="224" t="str">
        <f t="shared" si="4343"/>
        <v/>
      </c>
      <c r="E14479" s="225"/>
      <c r="F14479" s="228">
        <f t="shared" si="4344"/>
        <v>0</v>
      </c>
      <c r="G14479" s="286">
        <f>ROUND(E14479*F14479,2)</f>
        <v>0</v>
      </c>
    </row>
    <row r="14480" spans="1:7" ht="24" customHeight="1" x14ac:dyDescent="0.2">
      <c r="A14480" s="224" t="str">
        <f t="shared" si="4341"/>
        <v/>
      </c>
      <c r="B14480" s="222">
        <f t="shared" si="4342"/>
        <v>0</v>
      </c>
      <c r="C14480" s="223"/>
      <c r="D14480" s="224" t="str">
        <f t="shared" si="4343"/>
        <v/>
      </c>
      <c r="E14480" s="225"/>
      <c r="F14480" s="228">
        <f t="shared" si="4344"/>
        <v>0</v>
      </c>
      <c r="G14480" s="286">
        <f t="shared" ref="G14480:G14485" si="4345">ROUND(E14480*F14480,2)</f>
        <v>0</v>
      </c>
    </row>
    <row r="14481" spans="1:7" ht="24" customHeight="1" x14ac:dyDescent="0.2">
      <c r="A14481" s="224" t="str">
        <f t="shared" si="4341"/>
        <v/>
      </c>
      <c r="B14481" s="222">
        <f t="shared" si="4342"/>
        <v>0</v>
      </c>
      <c r="C14481" s="223"/>
      <c r="D14481" s="224" t="str">
        <f t="shared" si="4343"/>
        <v/>
      </c>
      <c r="E14481" s="225"/>
      <c r="F14481" s="228">
        <f t="shared" si="4344"/>
        <v>0</v>
      </c>
      <c r="G14481" s="286">
        <f t="shared" si="4345"/>
        <v>0</v>
      </c>
    </row>
    <row r="14482" spans="1:7" ht="24" customHeight="1" x14ac:dyDescent="0.2">
      <c r="A14482" s="224" t="str">
        <f t="shared" si="4341"/>
        <v/>
      </c>
      <c r="B14482" s="222">
        <f t="shared" si="4342"/>
        <v>0</v>
      </c>
      <c r="C14482" s="223"/>
      <c r="D14482" s="224" t="str">
        <f t="shared" si="4343"/>
        <v/>
      </c>
      <c r="E14482" s="225"/>
      <c r="F14482" s="226">
        <f t="shared" si="4344"/>
        <v>0</v>
      </c>
      <c r="G14482" s="286">
        <f t="shared" si="4345"/>
        <v>0</v>
      </c>
    </row>
    <row r="14483" spans="1:7" ht="24" customHeight="1" x14ac:dyDescent="0.2">
      <c r="A14483" s="224" t="str">
        <f t="shared" si="4341"/>
        <v/>
      </c>
      <c r="B14483" s="222">
        <f t="shared" si="4342"/>
        <v>0</v>
      </c>
      <c r="C14483" s="223"/>
      <c r="D14483" s="224" t="str">
        <f t="shared" si="4343"/>
        <v/>
      </c>
      <c r="E14483" s="225"/>
      <c r="F14483" s="226">
        <f t="shared" si="4344"/>
        <v>0</v>
      </c>
      <c r="G14483" s="286">
        <f t="shared" si="4345"/>
        <v>0</v>
      </c>
    </row>
    <row r="14484" spans="1:7" ht="24" customHeight="1" x14ac:dyDescent="0.2">
      <c r="A14484" s="224" t="str">
        <f t="shared" si="4341"/>
        <v/>
      </c>
      <c r="B14484" s="222">
        <f t="shared" si="4342"/>
        <v>0</v>
      </c>
      <c r="C14484" s="223"/>
      <c r="D14484" s="224" t="str">
        <f t="shared" si="4343"/>
        <v/>
      </c>
      <c r="E14484" s="225"/>
      <c r="F14484" s="226">
        <f t="shared" si="4344"/>
        <v>0</v>
      </c>
      <c r="G14484" s="286">
        <f t="shared" si="4345"/>
        <v>0</v>
      </c>
    </row>
    <row r="14485" spans="1:7" ht="24" customHeight="1" x14ac:dyDescent="0.2">
      <c r="A14485" s="224" t="str">
        <f t="shared" si="4341"/>
        <v/>
      </c>
      <c r="B14485" s="222">
        <f t="shared" si="4342"/>
        <v>0</v>
      </c>
      <c r="C14485" s="223"/>
      <c r="D14485" s="224" t="str">
        <f t="shared" si="4343"/>
        <v/>
      </c>
      <c r="E14485" s="225"/>
      <c r="F14485" s="226">
        <f t="shared" si="4344"/>
        <v>0</v>
      </c>
      <c r="G14485" s="286">
        <f t="shared" si="4345"/>
        <v>0</v>
      </c>
    </row>
    <row r="14486" spans="1:7" ht="24" customHeight="1" x14ac:dyDescent="0.2">
      <c r="A14486" s="287"/>
      <c r="D14486" s="97"/>
      <c r="E14486" s="98"/>
      <c r="F14486" s="273" t="s">
        <v>32</v>
      </c>
      <c r="G14486" s="288">
        <f>SUBTOTAL(9,G14478:G14485)</f>
        <v>0</v>
      </c>
    </row>
    <row r="14487" spans="1:7" ht="24" customHeight="1" x14ac:dyDescent="0.2">
      <c r="A14487" s="287"/>
      <c r="C14487" s="107" t="s">
        <v>606</v>
      </c>
      <c r="D14487" s="97"/>
      <c r="E14487" s="98"/>
      <c r="G14487" s="289"/>
    </row>
    <row r="14488" spans="1:7" ht="24" customHeight="1" x14ac:dyDescent="0.2">
      <c r="A14488" s="224" t="str">
        <f t="shared" ref="A14488:A14496" si="4346">IFERROR(VLOOKUP(C14488,Tabla_Insumos,4,FALSE),"")</f>
        <v/>
      </c>
      <c r="B14488" s="222" t="str">
        <f t="shared" ref="B14488:B14496" si="4347">IFERROR(VLOOKUP(C14488,Tabla_Insumos,5,FALSE),"")</f>
        <v/>
      </c>
      <c r="C14488" s="223"/>
      <c r="D14488" s="224" t="str">
        <f t="shared" ref="D14488:D14496" si="4348">IFERROR(VLOOKUP(C14488,Tabla_Insumos,2,FALSE),"")</f>
        <v/>
      </c>
      <c r="E14488" s="225"/>
      <c r="F14488" s="226">
        <f t="shared" ref="F14488:F14496" si="4349">IFERROR(VLOOKUP(C14488,Tabla_Insumos,3,FALSE),0)</f>
        <v>0</v>
      </c>
      <c r="G14488" s="286">
        <f t="shared" ref="G14488:G14496" si="4350">ROUND(E14488*F14488,2)</f>
        <v>0</v>
      </c>
    </row>
    <row r="14489" spans="1:7" ht="24" customHeight="1" x14ac:dyDescent="0.2">
      <c r="A14489" s="224" t="str">
        <f t="shared" si="4346"/>
        <v/>
      </c>
      <c r="B14489" s="222" t="str">
        <f t="shared" si="4347"/>
        <v/>
      </c>
      <c r="C14489" s="223"/>
      <c r="D14489" s="224" t="str">
        <f t="shared" si="4348"/>
        <v/>
      </c>
      <c r="E14489" s="225"/>
      <c r="F14489" s="226">
        <f t="shared" si="4349"/>
        <v>0</v>
      </c>
      <c r="G14489" s="286">
        <f t="shared" si="4350"/>
        <v>0</v>
      </c>
    </row>
    <row r="14490" spans="1:7" ht="24" customHeight="1" x14ac:dyDescent="0.2">
      <c r="A14490" s="224" t="str">
        <f t="shared" si="4346"/>
        <v/>
      </c>
      <c r="B14490" s="222" t="str">
        <f t="shared" si="4347"/>
        <v/>
      </c>
      <c r="C14490" s="223"/>
      <c r="D14490" s="224" t="str">
        <f t="shared" si="4348"/>
        <v/>
      </c>
      <c r="E14490" s="225"/>
      <c r="F14490" s="226">
        <f t="shared" si="4349"/>
        <v>0</v>
      </c>
      <c r="G14490" s="286">
        <f t="shared" si="4350"/>
        <v>0</v>
      </c>
    </row>
    <row r="14491" spans="1:7" ht="24" customHeight="1" x14ac:dyDescent="0.2">
      <c r="A14491" s="224" t="str">
        <f t="shared" si="4346"/>
        <v/>
      </c>
      <c r="B14491" s="222" t="str">
        <f t="shared" si="4347"/>
        <v/>
      </c>
      <c r="C14491" s="223"/>
      <c r="D14491" s="224" t="str">
        <f t="shared" si="4348"/>
        <v/>
      </c>
      <c r="E14491" s="225"/>
      <c r="F14491" s="226">
        <f t="shared" si="4349"/>
        <v>0</v>
      </c>
      <c r="G14491" s="286">
        <f t="shared" si="4350"/>
        <v>0</v>
      </c>
    </row>
    <row r="14492" spans="1:7" ht="24" customHeight="1" x14ac:dyDescent="0.2">
      <c r="A14492" s="224" t="str">
        <f t="shared" si="4346"/>
        <v/>
      </c>
      <c r="B14492" s="222" t="str">
        <f t="shared" si="4347"/>
        <v/>
      </c>
      <c r="C14492" s="223"/>
      <c r="D14492" s="224" t="str">
        <f t="shared" si="4348"/>
        <v/>
      </c>
      <c r="E14492" s="225"/>
      <c r="F14492" s="226">
        <f t="shared" si="4349"/>
        <v>0</v>
      </c>
      <c r="G14492" s="286">
        <f t="shared" si="4350"/>
        <v>0</v>
      </c>
    </row>
    <row r="14493" spans="1:7" ht="24" customHeight="1" x14ac:dyDescent="0.2">
      <c r="A14493" s="224" t="str">
        <f t="shared" si="4346"/>
        <v/>
      </c>
      <c r="B14493" s="222" t="str">
        <f t="shared" si="4347"/>
        <v/>
      </c>
      <c r="C14493" s="223"/>
      <c r="D14493" s="224" t="str">
        <f t="shared" si="4348"/>
        <v/>
      </c>
      <c r="E14493" s="225"/>
      <c r="F14493" s="226">
        <f t="shared" si="4349"/>
        <v>0</v>
      </c>
      <c r="G14493" s="286">
        <f t="shared" si="4350"/>
        <v>0</v>
      </c>
    </row>
    <row r="14494" spans="1:7" ht="24" customHeight="1" x14ac:dyDescent="0.2">
      <c r="A14494" s="224" t="str">
        <f t="shared" si="4346"/>
        <v/>
      </c>
      <c r="B14494" s="222" t="str">
        <f t="shared" si="4347"/>
        <v/>
      </c>
      <c r="C14494" s="223"/>
      <c r="D14494" s="224" t="str">
        <f t="shared" si="4348"/>
        <v/>
      </c>
      <c r="E14494" s="225"/>
      <c r="F14494" s="226">
        <f t="shared" si="4349"/>
        <v>0</v>
      </c>
      <c r="G14494" s="286">
        <f t="shared" si="4350"/>
        <v>0</v>
      </c>
    </row>
    <row r="14495" spans="1:7" ht="24" customHeight="1" x14ac:dyDescent="0.2">
      <c r="A14495" s="224" t="str">
        <f t="shared" si="4346"/>
        <v/>
      </c>
      <c r="B14495" s="222" t="str">
        <f t="shared" si="4347"/>
        <v/>
      </c>
      <c r="C14495" s="223"/>
      <c r="D14495" s="224" t="str">
        <f t="shared" si="4348"/>
        <v/>
      </c>
      <c r="E14495" s="225"/>
      <c r="F14495" s="226">
        <f t="shared" si="4349"/>
        <v>0</v>
      </c>
      <c r="G14495" s="286">
        <f t="shared" si="4350"/>
        <v>0</v>
      </c>
    </row>
    <row r="14496" spans="1:7" ht="24" customHeight="1" x14ac:dyDescent="0.2">
      <c r="A14496" s="224" t="str">
        <f t="shared" si="4346"/>
        <v/>
      </c>
      <c r="B14496" s="222" t="str">
        <f t="shared" si="4347"/>
        <v/>
      </c>
      <c r="C14496" s="223"/>
      <c r="D14496" s="224" t="str">
        <f t="shared" si="4348"/>
        <v/>
      </c>
      <c r="E14496" s="225"/>
      <c r="F14496" s="226">
        <f t="shared" si="4349"/>
        <v>0</v>
      </c>
      <c r="G14496" s="286">
        <f t="shared" si="4350"/>
        <v>0</v>
      </c>
    </row>
    <row r="14497" spans="1:7" ht="24" customHeight="1" x14ac:dyDescent="0.2">
      <c r="A14497" s="290"/>
      <c r="B14497" s="97"/>
      <c r="D14497" s="97"/>
      <c r="E14497" s="98"/>
      <c r="F14497" s="273" t="s">
        <v>33</v>
      </c>
      <c r="G14497" s="288">
        <f>SUBTOTAL(9,G14488:G14496)</f>
        <v>0</v>
      </c>
    </row>
    <row r="14498" spans="1:7" ht="24" customHeight="1" x14ac:dyDescent="0.2">
      <c r="A14498" s="291"/>
      <c r="B14498" s="97"/>
      <c r="D14498" s="97"/>
      <c r="E14498" s="98"/>
      <c r="G14498" s="289"/>
    </row>
    <row r="14499" spans="1:7" ht="24" customHeight="1" x14ac:dyDescent="0.2">
      <c r="A14499" s="292" t="str">
        <f>B14457</f>
        <v/>
      </c>
      <c r="B14499" s="293" t="str">
        <f>C14457</f>
        <v/>
      </c>
      <c r="C14499" s="104"/>
      <c r="D14499" s="104" t="s">
        <v>34</v>
      </c>
      <c r="E14499" s="105"/>
      <c r="F14499" s="295" t="s">
        <v>35</v>
      </c>
      <c r="G14499" s="294">
        <f>SUBTOTAL(9,G14462:G14498)</f>
        <v>0</v>
      </c>
    </row>
    <row r="14501" spans="1:7" ht="24" customHeight="1" x14ac:dyDescent="0.2">
      <c r="A14501" s="274" t="s">
        <v>37</v>
      </c>
      <c r="B14501" s="275"/>
      <c r="C14501" s="275"/>
      <c r="D14501" s="275"/>
      <c r="E14501" s="275"/>
      <c r="F14501" s="275"/>
      <c r="G14501" s="276"/>
    </row>
    <row r="14502" spans="1:7" ht="24" customHeight="1" x14ac:dyDescent="0.2">
      <c r="A14502" s="277" t="s">
        <v>602</v>
      </c>
      <c r="B14502" s="93" t="str">
        <f>Comitente</f>
        <v>DIRECCION PROVINCIAL DE ESPACIOS VERDES</v>
      </c>
      <c r="C14502" s="89"/>
      <c r="D14502" s="94"/>
      <c r="E14502" s="94"/>
      <c r="F14502" s="95"/>
      <c r="G14502" s="278"/>
    </row>
    <row r="14503" spans="1:7" ht="24" customHeight="1" x14ac:dyDescent="0.2">
      <c r="A14503" s="277" t="s">
        <v>603</v>
      </c>
      <c r="B14503" s="93">
        <f>Contratista</f>
        <v>0</v>
      </c>
      <c r="C14503" s="90"/>
      <c r="D14503" s="90"/>
      <c r="E14503" s="90"/>
      <c r="F14503" s="96"/>
      <c r="G14503" s="279"/>
    </row>
    <row r="14504" spans="1:7" ht="24" customHeight="1" x14ac:dyDescent="0.2">
      <c r="A14504" s="277" t="s">
        <v>24</v>
      </c>
      <c r="B14504" s="93" t="str">
        <f>Obra</f>
        <v>EXTRACCION DE MANGRULLO EXISTENTE, PROVISION DE NUEVO MANGRULLO Y REFUNCIONALIZACION DE JUEGOS DE NIÑOS EN PARQUE DE MAYO</v>
      </c>
      <c r="C14504" s="90"/>
      <c r="D14504" s="90"/>
      <c r="E14504" s="90"/>
      <c r="F14504" s="96" t="s">
        <v>38</v>
      </c>
      <c r="G14504" s="280">
        <f>Fecha_Base</f>
        <v>44865</v>
      </c>
    </row>
    <row r="14505" spans="1:7" ht="24" customHeight="1" x14ac:dyDescent="0.2">
      <c r="A14505" s="281" t="s">
        <v>601</v>
      </c>
      <c r="B14505" s="91" t="str">
        <f>Ubicación</f>
        <v>CAPITAL</v>
      </c>
      <c r="C14505" s="91"/>
      <c r="D14505" s="97"/>
      <c r="E14505" s="98"/>
      <c r="G14505" s="282"/>
    </row>
    <row r="14506" spans="1:7" ht="24" customHeight="1" x14ac:dyDescent="0.2">
      <c r="A14506" s="281" t="s">
        <v>39</v>
      </c>
      <c r="B14506" s="100" t="str">
        <f>IFERROR(VALUE(LEFT(B14507,FIND(".",B14507)-1)),"")</f>
        <v/>
      </c>
      <c r="C14506" s="92" t="str">
        <f>IFERROR(VLOOKUP(B14506,Tabla_CyP,2,FALSE),"")</f>
        <v/>
      </c>
      <c r="E14506" s="98"/>
      <c r="G14506" s="282"/>
    </row>
    <row r="14507" spans="1:7" ht="24" customHeight="1" x14ac:dyDescent="0.2">
      <c r="A14507" s="281" t="s">
        <v>25</v>
      </c>
      <c r="B14507" s="101" t="str">
        <f>IFERROR(VLOOKUP(COUNTIF($A$1:A14507,"ANALISIS DE PRECIOS"),Tabla_NumeroItem,2,FALSE),"")</f>
        <v/>
      </c>
      <c r="C14507" s="92" t="str">
        <f>IFERROR(VLOOKUP(B14507,Tabla_CyP,2,FALSE),"")</f>
        <v/>
      </c>
      <c r="D14507" s="97"/>
      <c r="E14507" s="98"/>
      <c r="F14507" s="96" t="s">
        <v>26</v>
      </c>
      <c r="G14507" s="283" t="str">
        <f>IFERROR(VLOOKUP(B14507,Tabla_CyP,4,FALSE),"")</f>
        <v/>
      </c>
    </row>
    <row r="14508" spans="1:7" ht="24" customHeight="1" x14ac:dyDescent="0.2">
      <c r="A14508" s="281"/>
      <c r="B14508" s="91"/>
      <c r="D14508" s="97"/>
      <c r="E14508" s="98"/>
      <c r="G14508" s="282"/>
    </row>
    <row r="14509" spans="1:7" ht="24" customHeight="1" x14ac:dyDescent="0.2">
      <c r="A14509" s="334" t="s">
        <v>507</v>
      </c>
      <c r="B14509" s="335"/>
      <c r="C14509" s="336" t="s">
        <v>0</v>
      </c>
      <c r="D14509" s="336" t="s">
        <v>27</v>
      </c>
      <c r="E14509" s="338" t="s">
        <v>28</v>
      </c>
      <c r="F14509" s="340" t="s">
        <v>29</v>
      </c>
      <c r="G14509" s="340" t="s">
        <v>30</v>
      </c>
    </row>
    <row r="14510" spans="1:7" ht="24" customHeight="1" x14ac:dyDescent="0.2">
      <c r="A14510" s="102" t="s">
        <v>508</v>
      </c>
      <c r="B14510" s="102" t="s">
        <v>509</v>
      </c>
      <c r="C14510" s="337"/>
      <c r="D14510" s="337"/>
      <c r="E14510" s="339"/>
      <c r="F14510" s="341"/>
      <c r="G14510" s="341"/>
    </row>
    <row r="14511" spans="1:7" ht="24" customHeight="1" x14ac:dyDescent="0.2">
      <c r="A14511" s="284"/>
      <c r="B14511" s="103"/>
      <c r="C14511" s="143" t="s">
        <v>604</v>
      </c>
      <c r="D14511" s="104"/>
      <c r="E14511" s="105"/>
      <c r="F14511" s="106"/>
      <c r="G14511" s="285"/>
    </row>
    <row r="14512" spans="1:7" ht="24" customHeight="1" x14ac:dyDescent="0.2">
      <c r="A14512" s="224" t="str">
        <f t="shared" ref="A14512:A14525" si="4351">IFERROR(VLOOKUP(C14512,Tabla_Insumos,4,FALSE),"")</f>
        <v/>
      </c>
      <c r="B14512" s="222" t="str">
        <f>IFERROR(VLOOKUP(C14512,Tabla_Insumos,5,FALSE),"")</f>
        <v/>
      </c>
      <c r="C14512" s="223"/>
      <c r="D14512" s="224" t="str">
        <f t="shared" ref="D14512:D14525" si="4352">IFERROR(VLOOKUP(C14512,Tabla_Insumos,2,FALSE),"")</f>
        <v/>
      </c>
      <c r="E14512" s="225"/>
      <c r="F14512" s="226">
        <f t="shared" ref="F14512:F14525" si="4353">IFERROR(VLOOKUP(C14512,Tabla_Insumos,3,FALSE),0)</f>
        <v>0</v>
      </c>
      <c r="G14512" s="286">
        <f>ROUND(E14512*F14512,2)</f>
        <v>0</v>
      </c>
    </row>
    <row r="14513" spans="1:7" ht="24" customHeight="1" x14ac:dyDescent="0.2">
      <c r="A14513" s="224" t="str">
        <f t="shared" si="4351"/>
        <v/>
      </c>
      <c r="B14513" s="222" t="str">
        <f t="shared" ref="B14513:B14525" si="4354">IFERROR(VLOOKUP(C14513,Tabla_Insumos,5,FALSE),"")</f>
        <v/>
      </c>
      <c r="C14513" s="223"/>
      <c r="D14513" s="224" t="str">
        <f t="shared" si="4352"/>
        <v/>
      </c>
      <c r="E14513" s="225"/>
      <c r="F14513" s="226">
        <f t="shared" si="4353"/>
        <v>0</v>
      </c>
      <c r="G14513" s="286">
        <f t="shared" ref="G14513:G14525" si="4355">ROUND(E14513*F14513,2)</f>
        <v>0</v>
      </c>
    </row>
    <row r="14514" spans="1:7" ht="24" customHeight="1" x14ac:dyDescent="0.2">
      <c r="A14514" s="224" t="str">
        <f t="shared" si="4351"/>
        <v/>
      </c>
      <c r="B14514" s="222" t="str">
        <f t="shared" si="4354"/>
        <v/>
      </c>
      <c r="C14514" s="223"/>
      <c r="D14514" s="224" t="str">
        <f t="shared" si="4352"/>
        <v/>
      </c>
      <c r="E14514" s="225"/>
      <c r="F14514" s="226">
        <f t="shared" si="4353"/>
        <v>0</v>
      </c>
      <c r="G14514" s="286">
        <f t="shared" si="4355"/>
        <v>0</v>
      </c>
    </row>
    <row r="14515" spans="1:7" ht="24" customHeight="1" x14ac:dyDescent="0.2">
      <c r="A14515" s="224" t="str">
        <f t="shared" si="4351"/>
        <v/>
      </c>
      <c r="B14515" s="222" t="str">
        <f t="shared" si="4354"/>
        <v/>
      </c>
      <c r="C14515" s="223"/>
      <c r="D14515" s="224" t="str">
        <f t="shared" si="4352"/>
        <v/>
      </c>
      <c r="E14515" s="225"/>
      <c r="F14515" s="226">
        <f t="shared" si="4353"/>
        <v>0</v>
      </c>
      <c r="G14515" s="286">
        <f t="shared" si="4355"/>
        <v>0</v>
      </c>
    </row>
    <row r="14516" spans="1:7" ht="24" customHeight="1" x14ac:dyDescent="0.2">
      <c r="A14516" s="224" t="str">
        <f t="shared" si="4351"/>
        <v/>
      </c>
      <c r="B14516" s="222" t="str">
        <f t="shared" si="4354"/>
        <v/>
      </c>
      <c r="C14516" s="223"/>
      <c r="D14516" s="224" t="str">
        <f t="shared" si="4352"/>
        <v/>
      </c>
      <c r="E14516" s="225"/>
      <c r="F14516" s="226">
        <f t="shared" si="4353"/>
        <v>0</v>
      </c>
      <c r="G14516" s="286">
        <f t="shared" si="4355"/>
        <v>0</v>
      </c>
    </row>
    <row r="14517" spans="1:7" ht="24" customHeight="1" x14ac:dyDescent="0.2">
      <c r="A14517" s="224" t="str">
        <f t="shared" si="4351"/>
        <v/>
      </c>
      <c r="B14517" s="222" t="str">
        <f t="shared" si="4354"/>
        <v/>
      </c>
      <c r="C14517" s="223"/>
      <c r="D14517" s="224" t="str">
        <f t="shared" si="4352"/>
        <v/>
      </c>
      <c r="E14517" s="225"/>
      <c r="F14517" s="226">
        <f t="shared" si="4353"/>
        <v>0</v>
      </c>
      <c r="G14517" s="286">
        <f t="shared" si="4355"/>
        <v>0</v>
      </c>
    </row>
    <row r="14518" spans="1:7" ht="24" customHeight="1" x14ac:dyDescent="0.2">
      <c r="A14518" s="224" t="str">
        <f t="shared" si="4351"/>
        <v/>
      </c>
      <c r="B14518" s="222" t="str">
        <f t="shared" si="4354"/>
        <v/>
      </c>
      <c r="C14518" s="223"/>
      <c r="D14518" s="224" t="str">
        <f t="shared" si="4352"/>
        <v/>
      </c>
      <c r="E14518" s="225"/>
      <c r="F14518" s="226">
        <f t="shared" si="4353"/>
        <v>0</v>
      </c>
      <c r="G14518" s="286">
        <f t="shared" si="4355"/>
        <v>0</v>
      </c>
    </row>
    <row r="14519" spans="1:7" ht="24" customHeight="1" x14ac:dyDescent="0.2">
      <c r="A14519" s="224" t="str">
        <f t="shared" si="4351"/>
        <v/>
      </c>
      <c r="B14519" s="222" t="str">
        <f t="shared" si="4354"/>
        <v/>
      </c>
      <c r="C14519" s="223"/>
      <c r="D14519" s="224" t="str">
        <f t="shared" si="4352"/>
        <v/>
      </c>
      <c r="E14519" s="225"/>
      <c r="F14519" s="226">
        <f t="shared" si="4353"/>
        <v>0</v>
      </c>
      <c r="G14519" s="286">
        <f t="shared" si="4355"/>
        <v>0</v>
      </c>
    </row>
    <row r="14520" spans="1:7" ht="24" customHeight="1" x14ac:dyDescent="0.2">
      <c r="A14520" s="224" t="str">
        <f t="shared" si="4351"/>
        <v/>
      </c>
      <c r="B14520" s="222" t="str">
        <f t="shared" si="4354"/>
        <v/>
      </c>
      <c r="C14520" s="223"/>
      <c r="D14520" s="224" t="str">
        <f t="shared" si="4352"/>
        <v/>
      </c>
      <c r="E14520" s="225"/>
      <c r="F14520" s="226">
        <f t="shared" si="4353"/>
        <v>0</v>
      </c>
      <c r="G14520" s="286">
        <f t="shared" si="4355"/>
        <v>0</v>
      </c>
    </row>
    <row r="14521" spans="1:7" ht="24" customHeight="1" x14ac:dyDescent="0.2">
      <c r="A14521" s="224" t="str">
        <f t="shared" si="4351"/>
        <v/>
      </c>
      <c r="B14521" s="222" t="str">
        <f t="shared" si="4354"/>
        <v/>
      </c>
      <c r="C14521" s="223"/>
      <c r="D14521" s="224" t="str">
        <f t="shared" si="4352"/>
        <v/>
      </c>
      <c r="E14521" s="225"/>
      <c r="F14521" s="226">
        <f t="shared" si="4353"/>
        <v>0</v>
      </c>
      <c r="G14521" s="286">
        <f t="shared" si="4355"/>
        <v>0</v>
      </c>
    </row>
    <row r="14522" spans="1:7" ht="24" customHeight="1" x14ac:dyDescent="0.2">
      <c r="A14522" s="224" t="str">
        <f t="shared" si="4351"/>
        <v/>
      </c>
      <c r="B14522" s="222" t="str">
        <f t="shared" si="4354"/>
        <v/>
      </c>
      <c r="C14522" s="223"/>
      <c r="D14522" s="224" t="str">
        <f t="shared" si="4352"/>
        <v/>
      </c>
      <c r="E14522" s="225"/>
      <c r="F14522" s="226">
        <f t="shared" si="4353"/>
        <v>0</v>
      </c>
      <c r="G14522" s="286">
        <f t="shared" si="4355"/>
        <v>0</v>
      </c>
    </row>
    <row r="14523" spans="1:7" ht="24" customHeight="1" x14ac:dyDescent="0.2">
      <c r="A14523" s="224" t="str">
        <f t="shared" si="4351"/>
        <v/>
      </c>
      <c r="B14523" s="222" t="str">
        <f t="shared" si="4354"/>
        <v/>
      </c>
      <c r="C14523" s="223"/>
      <c r="D14523" s="224" t="str">
        <f t="shared" si="4352"/>
        <v/>
      </c>
      <c r="E14523" s="225"/>
      <c r="F14523" s="226">
        <f t="shared" si="4353"/>
        <v>0</v>
      </c>
      <c r="G14523" s="286">
        <f t="shared" si="4355"/>
        <v>0</v>
      </c>
    </row>
    <row r="14524" spans="1:7" ht="24" customHeight="1" x14ac:dyDescent="0.2">
      <c r="A14524" s="224" t="str">
        <f t="shared" si="4351"/>
        <v/>
      </c>
      <c r="B14524" s="222" t="str">
        <f t="shared" si="4354"/>
        <v/>
      </c>
      <c r="C14524" s="223"/>
      <c r="D14524" s="224" t="str">
        <f t="shared" si="4352"/>
        <v/>
      </c>
      <c r="E14524" s="225"/>
      <c r="F14524" s="226">
        <f t="shared" si="4353"/>
        <v>0</v>
      </c>
      <c r="G14524" s="286">
        <f t="shared" si="4355"/>
        <v>0</v>
      </c>
    </row>
    <row r="14525" spans="1:7" ht="24" customHeight="1" x14ac:dyDescent="0.2">
      <c r="A14525" s="224" t="str">
        <f t="shared" si="4351"/>
        <v/>
      </c>
      <c r="B14525" s="222" t="str">
        <f t="shared" si="4354"/>
        <v/>
      </c>
      <c r="C14525" s="223"/>
      <c r="D14525" s="224" t="str">
        <f t="shared" si="4352"/>
        <v/>
      </c>
      <c r="E14525" s="225"/>
      <c r="F14525" s="227">
        <f t="shared" si="4353"/>
        <v>0</v>
      </c>
      <c r="G14525" s="286">
        <f t="shared" si="4355"/>
        <v>0</v>
      </c>
    </row>
    <row r="14526" spans="1:7" ht="24" customHeight="1" x14ac:dyDescent="0.2">
      <c r="A14526" s="287"/>
      <c r="D14526" s="97"/>
      <c r="E14526" s="98"/>
      <c r="F14526" s="273" t="s">
        <v>31</v>
      </c>
      <c r="G14526" s="288">
        <f>SUBTOTAL(9,G14512:G14525)</f>
        <v>0</v>
      </c>
    </row>
    <row r="14527" spans="1:7" ht="24" customHeight="1" x14ac:dyDescent="0.2">
      <c r="A14527" s="287"/>
      <c r="C14527" s="107" t="s">
        <v>605</v>
      </c>
      <c r="D14527" s="97"/>
      <c r="E14527" s="98"/>
      <c r="G14527" s="289"/>
    </row>
    <row r="14528" spans="1:7" ht="24" customHeight="1" x14ac:dyDescent="0.2">
      <c r="A14528" s="224" t="str">
        <f t="shared" ref="A14528:A14535" si="4356">IFERROR(VLOOKUP(C14528,Tabla_Insumos,4,FALSE),"")</f>
        <v/>
      </c>
      <c r="B14528" s="222">
        <f t="shared" ref="B14528:B14535" si="4357">IFERROR(VLOOKUP(A14528,Tabla_Indices,5,FALSE),"")</f>
        <v>0</v>
      </c>
      <c r="C14528" s="223"/>
      <c r="D14528" s="224" t="str">
        <f t="shared" ref="D14528:D14535" si="4358">IFERROR(VLOOKUP(C14528,Tabla_Insumos,2,FALSE),"")</f>
        <v/>
      </c>
      <c r="E14528" s="225"/>
      <c r="F14528" s="228">
        <f t="shared" ref="F14528:F14535" si="4359">IFERROR(VLOOKUP(C14528,Tabla_Insumos,3,FALSE),0)</f>
        <v>0</v>
      </c>
      <c r="G14528" s="286">
        <f>ROUND(E14528*F14528,2)</f>
        <v>0</v>
      </c>
    </row>
    <row r="14529" spans="1:7" ht="24" customHeight="1" x14ac:dyDescent="0.2">
      <c r="A14529" s="224" t="str">
        <f t="shared" si="4356"/>
        <v/>
      </c>
      <c r="B14529" s="222">
        <f t="shared" si="4357"/>
        <v>0</v>
      </c>
      <c r="C14529" s="223"/>
      <c r="D14529" s="224" t="str">
        <f t="shared" si="4358"/>
        <v/>
      </c>
      <c r="E14529" s="225"/>
      <c r="F14529" s="228">
        <f t="shared" si="4359"/>
        <v>0</v>
      </c>
      <c r="G14529" s="286">
        <f>ROUND(E14529*F14529,2)</f>
        <v>0</v>
      </c>
    </row>
    <row r="14530" spans="1:7" ht="24" customHeight="1" x14ac:dyDescent="0.2">
      <c r="A14530" s="224" t="str">
        <f t="shared" si="4356"/>
        <v/>
      </c>
      <c r="B14530" s="222">
        <f t="shared" si="4357"/>
        <v>0</v>
      </c>
      <c r="C14530" s="223"/>
      <c r="D14530" s="224" t="str">
        <f t="shared" si="4358"/>
        <v/>
      </c>
      <c r="E14530" s="225"/>
      <c r="F14530" s="228">
        <f t="shared" si="4359"/>
        <v>0</v>
      </c>
      <c r="G14530" s="286">
        <f t="shared" ref="G14530:G14535" si="4360">ROUND(E14530*F14530,2)</f>
        <v>0</v>
      </c>
    </row>
    <row r="14531" spans="1:7" ht="24" customHeight="1" x14ac:dyDescent="0.2">
      <c r="A14531" s="224" t="str">
        <f t="shared" si="4356"/>
        <v/>
      </c>
      <c r="B14531" s="222">
        <f t="shared" si="4357"/>
        <v>0</v>
      </c>
      <c r="C14531" s="223"/>
      <c r="D14531" s="224" t="str">
        <f t="shared" si="4358"/>
        <v/>
      </c>
      <c r="E14531" s="225"/>
      <c r="F14531" s="228">
        <f t="shared" si="4359"/>
        <v>0</v>
      </c>
      <c r="G14531" s="286">
        <f t="shared" si="4360"/>
        <v>0</v>
      </c>
    </row>
    <row r="14532" spans="1:7" ht="24" customHeight="1" x14ac:dyDescent="0.2">
      <c r="A14532" s="224" t="str">
        <f t="shared" si="4356"/>
        <v/>
      </c>
      <c r="B14532" s="222">
        <f t="shared" si="4357"/>
        <v>0</v>
      </c>
      <c r="C14532" s="223"/>
      <c r="D14532" s="224" t="str">
        <f t="shared" si="4358"/>
        <v/>
      </c>
      <c r="E14532" s="225"/>
      <c r="F14532" s="226">
        <f t="shared" si="4359"/>
        <v>0</v>
      </c>
      <c r="G14532" s="286">
        <f t="shared" si="4360"/>
        <v>0</v>
      </c>
    </row>
    <row r="14533" spans="1:7" ht="24" customHeight="1" x14ac:dyDescent="0.2">
      <c r="A14533" s="224" t="str">
        <f t="shared" si="4356"/>
        <v/>
      </c>
      <c r="B14533" s="222">
        <f t="shared" si="4357"/>
        <v>0</v>
      </c>
      <c r="C14533" s="223"/>
      <c r="D14533" s="224" t="str">
        <f t="shared" si="4358"/>
        <v/>
      </c>
      <c r="E14533" s="225"/>
      <c r="F14533" s="226">
        <f t="shared" si="4359"/>
        <v>0</v>
      </c>
      <c r="G14533" s="286">
        <f t="shared" si="4360"/>
        <v>0</v>
      </c>
    </row>
    <row r="14534" spans="1:7" ht="24" customHeight="1" x14ac:dyDescent="0.2">
      <c r="A14534" s="224" t="str">
        <f t="shared" si="4356"/>
        <v/>
      </c>
      <c r="B14534" s="222">
        <f t="shared" si="4357"/>
        <v>0</v>
      </c>
      <c r="C14534" s="223"/>
      <c r="D14534" s="224" t="str">
        <f t="shared" si="4358"/>
        <v/>
      </c>
      <c r="E14534" s="225"/>
      <c r="F14534" s="226">
        <f t="shared" si="4359"/>
        <v>0</v>
      </c>
      <c r="G14534" s="286">
        <f t="shared" si="4360"/>
        <v>0</v>
      </c>
    </row>
    <row r="14535" spans="1:7" ht="24" customHeight="1" x14ac:dyDescent="0.2">
      <c r="A14535" s="224" t="str">
        <f t="shared" si="4356"/>
        <v/>
      </c>
      <c r="B14535" s="222">
        <f t="shared" si="4357"/>
        <v>0</v>
      </c>
      <c r="C14535" s="223"/>
      <c r="D14535" s="224" t="str">
        <f t="shared" si="4358"/>
        <v/>
      </c>
      <c r="E14535" s="225"/>
      <c r="F14535" s="226">
        <f t="shared" si="4359"/>
        <v>0</v>
      </c>
      <c r="G14535" s="286">
        <f t="shared" si="4360"/>
        <v>0</v>
      </c>
    </row>
    <row r="14536" spans="1:7" ht="24" customHeight="1" x14ac:dyDescent="0.2">
      <c r="A14536" s="287"/>
      <c r="D14536" s="97"/>
      <c r="E14536" s="98"/>
      <c r="F14536" s="273" t="s">
        <v>32</v>
      </c>
      <c r="G14536" s="288">
        <f>SUBTOTAL(9,G14528:G14535)</f>
        <v>0</v>
      </c>
    </row>
    <row r="14537" spans="1:7" ht="24" customHeight="1" x14ac:dyDescent="0.2">
      <c r="A14537" s="287"/>
      <c r="C14537" s="107" t="s">
        <v>606</v>
      </c>
      <c r="D14537" s="97"/>
      <c r="E14537" s="98"/>
      <c r="G14537" s="289"/>
    </row>
    <row r="14538" spans="1:7" ht="24" customHeight="1" x14ac:dyDescent="0.2">
      <c r="A14538" s="224" t="str">
        <f t="shared" ref="A14538:A14546" si="4361">IFERROR(VLOOKUP(C14538,Tabla_Insumos,4,FALSE),"")</f>
        <v/>
      </c>
      <c r="B14538" s="222" t="str">
        <f t="shared" ref="B14538:B14546" si="4362">IFERROR(VLOOKUP(C14538,Tabla_Insumos,5,FALSE),"")</f>
        <v/>
      </c>
      <c r="C14538" s="223"/>
      <c r="D14538" s="224" t="str">
        <f t="shared" ref="D14538:D14546" si="4363">IFERROR(VLOOKUP(C14538,Tabla_Insumos,2,FALSE),"")</f>
        <v/>
      </c>
      <c r="E14538" s="225"/>
      <c r="F14538" s="226">
        <f t="shared" ref="F14538:F14546" si="4364">IFERROR(VLOOKUP(C14538,Tabla_Insumos,3,FALSE),0)</f>
        <v>0</v>
      </c>
      <c r="G14538" s="286">
        <f t="shared" ref="G14538:G14546" si="4365">ROUND(E14538*F14538,2)</f>
        <v>0</v>
      </c>
    </row>
    <row r="14539" spans="1:7" ht="24" customHeight="1" x14ac:dyDescent="0.2">
      <c r="A14539" s="224" t="str">
        <f t="shared" si="4361"/>
        <v/>
      </c>
      <c r="B14539" s="222" t="str">
        <f t="shared" si="4362"/>
        <v/>
      </c>
      <c r="C14539" s="223"/>
      <c r="D14539" s="224" t="str">
        <f t="shared" si="4363"/>
        <v/>
      </c>
      <c r="E14539" s="225"/>
      <c r="F14539" s="226">
        <f t="shared" si="4364"/>
        <v>0</v>
      </c>
      <c r="G14539" s="286">
        <f t="shared" si="4365"/>
        <v>0</v>
      </c>
    </row>
    <row r="14540" spans="1:7" ht="24" customHeight="1" x14ac:dyDescent="0.2">
      <c r="A14540" s="224" t="str">
        <f t="shared" si="4361"/>
        <v/>
      </c>
      <c r="B14540" s="222" t="str">
        <f t="shared" si="4362"/>
        <v/>
      </c>
      <c r="C14540" s="223"/>
      <c r="D14540" s="224" t="str">
        <f t="shared" si="4363"/>
        <v/>
      </c>
      <c r="E14540" s="225"/>
      <c r="F14540" s="226">
        <f t="shared" si="4364"/>
        <v>0</v>
      </c>
      <c r="G14540" s="286">
        <f t="shared" si="4365"/>
        <v>0</v>
      </c>
    </row>
    <row r="14541" spans="1:7" ht="24" customHeight="1" x14ac:dyDescent="0.2">
      <c r="A14541" s="224" t="str">
        <f t="shared" si="4361"/>
        <v/>
      </c>
      <c r="B14541" s="222" t="str">
        <f t="shared" si="4362"/>
        <v/>
      </c>
      <c r="C14541" s="223"/>
      <c r="D14541" s="224" t="str">
        <f t="shared" si="4363"/>
        <v/>
      </c>
      <c r="E14541" s="225"/>
      <c r="F14541" s="226">
        <f t="shared" si="4364"/>
        <v>0</v>
      </c>
      <c r="G14541" s="286">
        <f t="shared" si="4365"/>
        <v>0</v>
      </c>
    </row>
    <row r="14542" spans="1:7" ht="24" customHeight="1" x14ac:dyDescent="0.2">
      <c r="A14542" s="224" t="str">
        <f t="shared" si="4361"/>
        <v/>
      </c>
      <c r="B14542" s="222" t="str">
        <f t="shared" si="4362"/>
        <v/>
      </c>
      <c r="C14542" s="223"/>
      <c r="D14542" s="224" t="str">
        <f t="shared" si="4363"/>
        <v/>
      </c>
      <c r="E14542" s="225"/>
      <c r="F14542" s="226">
        <f t="shared" si="4364"/>
        <v>0</v>
      </c>
      <c r="G14542" s="286">
        <f t="shared" si="4365"/>
        <v>0</v>
      </c>
    </row>
    <row r="14543" spans="1:7" ht="24" customHeight="1" x14ac:dyDescent="0.2">
      <c r="A14543" s="224" t="str">
        <f t="shared" si="4361"/>
        <v/>
      </c>
      <c r="B14543" s="222" t="str">
        <f t="shared" si="4362"/>
        <v/>
      </c>
      <c r="C14543" s="223"/>
      <c r="D14543" s="224" t="str">
        <f t="shared" si="4363"/>
        <v/>
      </c>
      <c r="E14543" s="225"/>
      <c r="F14543" s="226">
        <f t="shared" si="4364"/>
        <v>0</v>
      </c>
      <c r="G14543" s="286">
        <f t="shared" si="4365"/>
        <v>0</v>
      </c>
    </row>
    <row r="14544" spans="1:7" ht="24" customHeight="1" x14ac:dyDescent="0.2">
      <c r="A14544" s="224" t="str">
        <f t="shared" si="4361"/>
        <v/>
      </c>
      <c r="B14544" s="222" t="str">
        <f t="shared" si="4362"/>
        <v/>
      </c>
      <c r="C14544" s="223"/>
      <c r="D14544" s="224" t="str">
        <f t="shared" si="4363"/>
        <v/>
      </c>
      <c r="E14544" s="225"/>
      <c r="F14544" s="226">
        <f t="shared" si="4364"/>
        <v>0</v>
      </c>
      <c r="G14544" s="286">
        <f t="shared" si="4365"/>
        <v>0</v>
      </c>
    </row>
    <row r="14545" spans="1:7" ht="24" customHeight="1" x14ac:dyDescent="0.2">
      <c r="A14545" s="224" t="str">
        <f t="shared" si="4361"/>
        <v/>
      </c>
      <c r="B14545" s="222" t="str">
        <f t="shared" si="4362"/>
        <v/>
      </c>
      <c r="C14545" s="223"/>
      <c r="D14545" s="224" t="str">
        <f t="shared" si="4363"/>
        <v/>
      </c>
      <c r="E14545" s="225"/>
      <c r="F14545" s="226">
        <f t="shared" si="4364"/>
        <v>0</v>
      </c>
      <c r="G14545" s="286">
        <f t="shared" si="4365"/>
        <v>0</v>
      </c>
    </row>
    <row r="14546" spans="1:7" ht="24" customHeight="1" x14ac:dyDescent="0.2">
      <c r="A14546" s="224" t="str">
        <f t="shared" si="4361"/>
        <v/>
      </c>
      <c r="B14546" s="222" t="str">
        <f t="shared" si="4362"/>
        <v/>
      </c>
      <c r="C14546" s="223"/>
      <c r="D14546" s="224" t="str">
        <f t="shared" si="4363"/>
        <v/>
      </c>
      <c r="E14546" s="225"/>
      <c r="F14546" s="226">
        <f t="shared" si="4364"/>
        <v>0</v>
      </c>
      <c r="G14546" s="286">
        <f t="shared" si="4365"/>
        <v>0</v>
      </c>
    </row>
    <row r="14547" spans="1:7" ht="24" customHeight="1" x14ac:dyDescent="0.2">
      <c r="A14547" s="290"/>
      <c r="B14547" s="97"/>
      <c r="D14547" s="97"/>
      <c r="E14547" s="98"/>
      <c r="F14547" s="273" t="s">
        <v>33</v>
      </c>
      <c r="G14547" s="288">
        <f>SUBTOTAL(9,G14538:G14546)</f>
        <v>0</v>
      </c>
    </row>
    <row r="14548" spans="1:7" ht="24" customHeight="1" x14ac:dyDescent="0.2">
      <c r="A14548" s="291"/>
      <c r="B14548" s="97"/>
      <c r="D14548" s="97"/>
      <c r="E14548" s="98"/>
      <c r="G14548" s="289"/>
    </row>
    <row r="14549" spans="1:7" ht="24" customHeight="1" x14ac:dyDescent="0.2">
      <c r="A14549" s="292" t="str">
        <f>B14507</f>
        <v/>
      </c>
      <c r="B14549" s="293" t="str">
        <f>C14507</f>
        <v/>
      </c>
      <c r="C14549" s="104"/>
      <c r="D14549" s="104" t="s">
        <v>34</v>
      </c>
      <c r="E14549" s="105"/>
      <c r="F14549" s="295" t="s">
        <v>35</v>
      </c>
      <c r="G14549" s="294">
        <f>SUBTOTAL(9,G14512:G14548)</f>
        <v>0</v>
      </c>
    </row>
    <row r="14551" spans="1:7" ht="24" customHeight="1" x14ac:dyDescent="0.2">
      <c r="A14551" s="274" t="s">
        <v>37</v>
      </c>
      <c r="B14551" s="275"/>
      <c r="C14551" s="275"/>
      <c r="D14551" s="275"/>
      <c r="E14551" s="275"/>
      <c r="F14551" s="275"/>
      <c r="G14551" s="276"/>
    </row>
    <row r="14552" spans="1:7" ht="24" customHeight="1" x14ac:dyDescent="0.2">
      <c r="A14552" s="277" t="s">
        <v>602</v>
      </c>
      <c r="B14552" s="93" t="str">
        <f>Comitente</f>
        <v>DIRECCION PROVINCIAL DE ESPACIOS VERDES</v>
      </c>
      <c r="C14552" s="89"/>
      <c r="D14552" s="94"/>
      <c r="E14552" s="94"/>
      <c r="F14552" s="95"/>
      <c r="G14552" s="278"/>
    </row>
    <row r="14553" spans="1:7" ht="24" customHeight="1" x14ac:dyDescent="0.2">
      <c r="A14553" s="277" t="s">
        <v>603</v>
      </c>
      <c r="B14553" s="93">
        <f>Contratista</f>
        <v>0</v>
      </c>
      <c r="C14553" s="90"/>
      <c r="D14553" s="90"/>
      <c r="E14553" s="90"/>
      <c r="F14553" s="96"/>
      <c r="G14553" s="279"/>
    </row>
    <row r="14554" spans="1:7" ht="24" customHeight="1" x14ac:dyDescent="0.2">
      <c r="A14554" s="277" t="s">
        <v>24</v>
      </c>
      <c r="B14554" s="93" t="str">
        <f>Obra</f>
        <v>EXTRACCION DE MANGRULLO EXISTENTE, PROVISION DE NUEVO MANGRULLO Y REFUNCIONALIZACION DE JUEGOS DE NIÑOS EN PARQUE DE MAYO</v>
      </c>
      <c r="C14554" s="90"/>
      <c r="D14554" s="90"/>
      <c r="E14554" s="90"/>
      <c r="F14554" s="96" t="s">
        <v>38</v>
      </c>
      <c r="G14554" s="280">
        <f>Fecha_Base</f>
        <v>44865</v>
      </c>
    </row>
    <row r="14555" spans="1:7" ht="24" customHeight="1" x14ac:dyDescent="0.2">
      <c r="A14555" s="281" t="s">
        <v>601</v>
      </c>
      <c r="B14555" s="91" t="str">
        <f>Ubicación</f>
        <v>CAPITAL</v>
      </c>
      <c r="C14555" s="91"/>
      <c r="D14555" s="97"/>
      <c r="E14555" s="98"/>
      <c r="G14555" s="282"/>
    </row>
    <row r="14556" spans="1:7" ht="24" customHeight="1" x14ac:dyDescent="0.2">
      <c r="A14556" s="281" t="s">
        <v>39</v>
      </c>
      <c r="B14556" s="100" t="str">
        <f>IFERROR(VALUE(LEFT(B14557,FIND(".",B14557)-1)),"")</f>
        <v/>
      </c>
      <c r="C14556" s="92" t="str">
        <f>IFERROR(VLOOKUP(B14556,Tabla_CyP,2,FALSE),"")</f>
        <v/>
      </c>
      <c r="E14556" s="98"/>
      <c r="G14556" s="282"/>
    </row>
    <row r="14557" spans="1:7" ht="24" customHeight="1" x14ac:dyDescent="0.2">
      <c r="A14557" s="281" t="s">
        <v>25</v>
      </c>
      <c r="B14557" s="101" t="str">
        <f>IFERROR(VLOOKUP(COUNTIF($A$1:A14557,"ANALISIS DE PRECIOS"),Tabla_NumeroItem,2,FALSE),"")</f>
        <v/>
      </c>
      <c r="C14557" s="92" t="str">
        <f>IFERROR(VLOOKUP(B14557,Tabla_CyP,2,FALSE),"")</f>
        <v/>
      </c>
      <c r="D14557" s="97"/>
      <c r="E14557" s="98"/>
      <c r="F14557" s="96" t="s">
        <v>26</v>
      </c>
      <c r="G14557" s="283" t="str">
        <f>IFERROR(VLOOKUP(B14557,Tabla_CyP,4,FALSE),"")</f>
        <v/>
      </c>
    </row>
    <row r="14558" spans="1:7" ht="24" customHeight="1" x14ac:dyDescent="0.2">
      <c r="A14558" s="281"/>
      <c r="B14558" s="91"/>
      <c r="D14558" s="97"/>
      <c r="E14558" s="98"/>
      <c r="G14558" s="282"/>
    </row>
    <row r="14559" spans="1:7" ht="24" customHeight="1" x14ac:dyDescent="0.2">
      <c r="A14559" s="334" t="s">
        <v>507</v>
      </c>
      <c r="B14559" s="335"/>
      <c r="C14559" s="336" t="s">
        <v>0</v>
      </c>
      <c r="D14559" s="336" t="s">
        <v>27</v>
      </c>
      <c r="E14559" s="338" t="s">
        <v>28</v>
      </c>
      <c r="F14559" s="340" t="s">
        <v>29</v>
      </c>
      <c r="G14559" s="340" t="s">
        <v>30</v>
      </c>
    </row>
    <row r="14560" spans="1:7" ht="24" customHeight="1" x14ac:dyDescent="0.2">
      <c r="A14560" s="102" t="s">
        <v>508</v>
      </c>
      <c r="B14560" s="102" t="s">
        <v>509</v>
      </c>
      <c r="C14560" s="337"/>
      <c r="D14560" s="337"/>
      <c r="E14560" s="339"/>
      <c r="F14560" s="341"/>
      <c r="G14560" s="341"/>
    </row>
    <row r="14561" spans="1:7" ht="24" customHeight="1" x14ac:dyDescent="0.2">
      <c r="A14561" s="284"/>
      <c r="B14561" s="103"/>
      <c r="C14561" s="143" t="s">
        <v>604</v>
      </c>
      <c r="D14561" s="104"/>
      <c r="E14561" s="105"/>
      <c r="F14561" s="106"/>
      <c r="G14561" s="285"/>
    </row>
    <row r="14562" spans="1:7" ht="24" customHeight="1" x14ac:dyDescent="0.2">
      <c r="A14562" s="224" t="str">
        <f t="shared" ref="A14562:A14575" si="4366">IFERROR(VLOOKUP(C14562,Tabla_Insumos,4,FALSE),"")</f>
        <v/>
      </c>
      <c r="B14562" s="222" t="str">
        <f>IFERROR(VLOOKUP(C14562,Tabla_Insumos,5,FALSE),"")</f>
        <v/>
      </c>
      <c r="C14562" s="223"/>
      <c r="D14562" s="224" t="str">
        <f t="shared" ref="D14562:D14575" si="4367">IFERROR(VLOOKUP(C14562,Tabla_Insumos,2,FALSE),"")</f>
        <v/>
      </c>
      <c r="E14562" s="225"/>
      <c r="F14562" s="226">
        <f t="shared" ref="F14562:F14575" si="4368">IFERROR(VLOOKUP(C14562,Tabla_Insumos,3,FALSE),0)</f>
        <v>0</v>
      </c>
      <c r="G14562" s="286">
        <f>ROUND(E14562*F14562,2)</f>
        <v>0</v>
      </c>
    </row>
    <row r="14563" spans="1:7" ht="24" customHeight="1" x14ac:dyDescent="0.2">
      <c r="A14563" s="224" t="str">
        <f t="shared" si="4366"/>
        <v/>
      </c>
      <c r="B14563" s="222" t="str">
        <f t="shared" ref="B14563:B14575" si="4369">IFERROR(VLOOKUP(C14563,Tabla_Insumos,5,FALSE),"")</f>
        <v/>
      </c>
      <c r="C14563" s="223"/>
      <c r="D14563" s="224" t="str">
        <f t="shared" si="4367"/>
        <v/>
      </c>
      <c r="E14563" s="225"/>
      <c r="F14563" s="226">
        <f t="shared" si="4368"/>
        <v>0</v>
      </c>
      <c r="G14563" s="286">
        <f t="shared" ref="G14563:G14575" si="4370">ROUND(E14563*F14563,2)</f>
        <v>0</v>
      </c>
    </row>
    <row r="14564" spans="1:7" ht="24" customHeight="1" x14ac:dyDescent="0.2">
      <c r="A14564" s="224" t="str">
        <f t="shared" si="4366"/>
        <v/>
      </c>
      <c r="B14564" s="222" t="str">
        <f t="shared" si="4369"/>
        <v/>
      </c>
      <c r="C14564" s="223"/>
      <c r="D14564" s="224" t="str">
        <f t="shared" si="4367"/>
        <v/>
      </c>
      <c r="E14564" s="225"/>
      <c r="F14564" s="226">
        <f t="shared" si="4368"/>
        <v>0</v>
      </c>
      <c r="G14564" s="286">
        <f t="shared" si="4370"/>
        <v>0</v>
      </c>
    </row>
    <row r="14565" spans="1:7" ht="24" customHeight="1" x14ac:dyDescent="0.2">
      <c r="A14565" s="224" t="str">
        <f t="shared" si="4366"/>
        <v/>
      </c>
      <c r="B14565" s="222" t="str">
        <f t="shared" si="4369"/>
        <v/>
      </c>
      <c r="C14565" s="223"/>
      <c r="D14565" s="224" t="str">
        <f t="shared" si="4367"/>
        <v/>
      </c>
      <c r="E14565" s="225"/>
      <c r="F14565" s="226">
        <f t="shared" si="4368"/>
        <v>0</v>
      </c>
      <c r="G14565" s="286">
        <f t="shared" si="4370"/>
        <v>0</v>
      </c>
    </row>
    <row r="14566" spans="1:7" ht="24" customHeight="1" x14ac:dyDescent="0.2">
      <c r="A14566" s="224" t="str">
        <f t="shared" si="4366"/>
        <v/>
      </c>
      <c r="B14566" s="222" t="str">
        <f t="shared" si="4369"/>
        <v/>
      </c>
      <c r="C14566" s="223"/>
      <c r="D14566" s="224" t="str">
        <f t="shared" si="4367"/>
        <v/>
      </c>
      <c r="E14566" s="225"/>
      <c r="F14566" s="226">
        <f t="shared" si="4368"/>
        <v>0</v>
      </c>
      <c r="G14566" s="286">
        <f t="shared" si="4370"/>
        <v>0</v>
      </c>
    </row>
    <row r="14567" spans="1:7" ht="24" customHeight="1" x14ac:dyDescent="0.2">
      <c r="A14567" s="224" t="str">
        <f t="shared" si="4366"/>
        <v/>
      </c>
      <c r="B14567" s="222" t="str">
        <f t="shared" si="4369"/>
        <v/>
      </c>
      <c r="C14567" s="223"/>
      <c r="D14567" s="224" t="str">
        <f t="shared" si="4367"/>
        <v/>
      </c>
      <c r="E14567" s="225"/>
      <c r="F14567" s="226">
        <f t="shared" si="4368"/>
        <v>0</v>
      </c>
      <c r="G14567" s="286">
        <f t="shared" si="4370"/>
        <v>0</v>
      </c>
    </row>
    <row r="14568" spans="1:7" ht="24" customHeight="1" x14ac:dyDescent="0.2">
      <c r="A14568" s="224" t="str">
        <f t="shared" si="4366"/>
        <v/>
      </c>
      <c r="B14568" s="222" t="str">
        <f t="shared" si="4369"/>
        <v/>
      </c>
      <c r="C14568" s="223"/>
      <c r="D14568" s="224" t="str">
        <f t="shared" si="4367"/>
        <v/>
      </c>
      <c r="E14568" s="225"/>
      <c r="F14568" s="226">
        <f t="shared" si="4368"/>
        <v>0</v>
      </c>
      <c r="G14568" s="286">
        <f t="shared" si="4370"/>
        <v>0</v>
      </c>
    </row>
    <row r="14569" spans="1:7" ht="24" customHeight="1" x14ac:dyDescent="0.2">
      <c r="A14569" s="224" t="str">
        <f t="shared" si="4366"/>
        <v/>
      </c>
      <c r="B14569" s="222" t="str">
        <f t="shared" si="4369"/>
        <v/>
      </c>
      <c r="C14569" s="223"/>
      <c r="D14569" s="224" t="str">
        <f t="shared" si="4367"/>
        <v/>
      </c>
      <c r="E14569" s="225"/>
      <c r="F14569" s="226">
        <f t="shared" si="4368"/>
        <v>0</v>
      </c>
      <c r="G14569" s="286">
        <f t="shared" si="4370"/>
        <v>0</v>
      </c>
    </row>
    <row r="14570" spans="1:7" ht="24" customHeight="1" x14ac:dyDescent="0.2">
      <c r="A14570" s="224" t="str">
        <f t="shared" si="4366"/>
        <v/>
      </c>
      <c r="B14570" s="222" t="str">
        <f t="shared" si="4369"/>
        <v/>
      </c>
      <c r="C14570" s="223"/>
      <c r="D14570" s="224" t="str">
        <f t="shared" si="4367"/>
        <v/>
      </c>
      <c r="E14570" s="225"/>
      <c r="F14570" s="226">
        <f t="shared" si="4368"/>
        <v>0</v>
      </c>
      <c r="G14570" s="286">
        <f t="shared" si="4370"/>
        <v>0</v>
      </c>
    </row>
    <row r="14571" spans="1:7" ht="24" customHeight="1" x14ac:dyDescent="0.2">
      <c r="A14571" s="224" t="str">
        <f t="shared" si="4366"/>
        <v/>
      </c>
      <c r="B14571" s="222" t="str">
        <f t="shared" si="4369"/>
        <v/>
      </c>
      <c r="C14571" s="223"/>
      <c r="D14571" s="224" t="str">
        <f t="shared" si="4367"/>
        <v/>
      </c>
      <c r="E14571" s="225"/>
      <c r="F14571" s="226">
        <f t="shared" si="4368"/>
        <v>0</v>
      </c>
      <c r="G14571" s="286">
        <f t="shared" si="4370"/>
        <v>0</v>
      </c>
    </row>
    <row r="14572" spans="1:7" ht="24" customHeight="1" x14ac:dyDescent="0.2">
      <c r="A14572" s="224" t="str">
        <f t="shared" si="4366"/>
        <v/>
      </c>
      <c r="B14572" s="222" t="str">
        <f t="shared" si="4369"/>
        <v/>
      </c>
      <c r="C14572" s="223"/>
      <c r="D14572" s="224" t="str">
        <f t="shared" si="4367"/>
        <v/>
      </c>
      <c r="E14572" s="225"/>
      <c r="F14572" s="226">
        <f t="shared" si="4368"/>
        <v>0</v>
      </c>
      <c r="G14572" s="286">
        <f t="shared" si="4370"/>
        <v>0</v>
      </c>
    </row>
    <row r="14573" spans="1:7" ht="24" customHeight="1" x14ac:dyDescent="0.2">
      <c r="A14573" s="224" t="str">
        <f t="shared" si="4366"/>
        <v/>
      </c>
      <c r="B14573" s="222" t="str">
        <f t="shared" si="4369"/>
        <v/>
      </c>
      <c r="C14573" s="223"/>
      <c r="D14573" s="224" t="str">
        <f t="shared" si="4367"/>
        <v/>
      </c>
      <c r="E14573" s="225"/>
      <c r="F14573" s="226">
        <f t="shared" si="4368"/>
        <v>0</v>
      </c>
      <c r="G14573" s="286">
        <f t="shared" si="4370"/>
        <v>0</v>
      </c>
    </row>
    <row r="14574" spans="1:7" ht="24" customHeight="1" x14ac:dyDescent="0.2">
      <c r="A14574" s="224" t="str">
        <f t="shared" si="4366"/>
        <v/>
      </c>
      <c r="B14574" s="222" t="str">
        <f t="shared" si="4369"/>
        <v/>
      </c>
      <c r="C14574" s="223"/>
      <c r="D14574" s="224" t="str">
        <f t="shared" si="4367"/>
        <v/>
      </c>
      <c r="E14574" s="225"/>
      <c r="F14574" s="226">
        <f t="shared" si="4368"/>
        <v>0</v>
      </c>
      <c r="G14574" s="286">
        <f t="shared" si="4370"/>
        <v>0</v>
      </c>
    </row>
    <row r="14575" spans="1:7" ht="24" customHeight="1" x14ac:dyDescent="0.2">
      <c r="A14575" s="224" t="str">
        <f t="shared" si="4366"/>
        <v/>
      </c>
      <c r="B14575" s="222" t="str">
        <f t="shared" si="4369"/>
        <v/>
      </c>
      <c r="C14575" s="223"/>
      <c r="D14575" s="224" t="str">
        <f t="shared" si="4367"/>
        <v/>
      </c>
      <c r="E14575" s="225"/>
      <c r="F14575" s="227">
        <f t="shared" si="4368"/>
        <v>0</v>
      </c>
      <c r="G14575" s="286">
        <f t="shared" si="4370"/>
        <v>0</v>
      </c>
    </row>
    <row r="14576" spans="1:7" ht="24" customHeight="1" x14ac:dyDescent="0.2">
      <c r="A14576" s="287"/>
      <c r="D14576" s="97"/>
      <c r="E14576" s="98"/>
      <c r="F14576" s="273" t="s">
        <v>31</v>
      </c>
      <c r="G14576" s="288">
        <f>SUBTOTAL(9,G14562:G14575)</f>
        <v>0</v>
      </c>
    </row>
    <row r="14577" spans="1:7" ht="24" customHeight="1" x14ac:dyDescent="0.2">
      <c r="A14577" s="287"/>
      <c r="C14577" s="107" t="s">
        <v>605</v>
      </c>
      <c r="D14577" s="97"/>
      <c r="E14577" s="98"/>
      <c r="G14577" s="289"/>
    </row>
    <row r="14578" spans="1:7" ht="24" customHeight="1" x14ac:dyDescent="0.2">
      <c r="A14578" s="224" t="str">
        <f t="shared" ref="A14578:A14585" si="4371">IFERROR(VLOOKUP(C14578,Tabla_Insumos,4,FALSE),"")</f>
        <v/>
      </c>
      <c r="B14578" s="222">
        <f t="shared" ref="B14578:B14585" si="4372">IFERROR(VLOOKUP(A14578,Tabla_Indices,5,FALSE),"")</f>
        <v>0</v>
      </c>
      <c r="C14578" s="223"/>
      <c r="D14578" s="224" t="str">
        <f t="shared" ref="D14578:D14585" si="4373">IFERROR(VLOOKUP(C14578,Tabla_Insumos,2,FALSE),"")</f>
        <v/>
      </c>
      <c r="E14578" s="225"/>
      <c r="F14578" s="228">
        <f t="shared" ref="F14578:F14585" si="4374">IFERROR(VLOOKUP(C14578,Tabla_Insumos,3,FALSE),0)</f>
        <v>0</v>
      </c>
      <c r="G14578" s="286">
        <f>ROUND(E14578*F14578,2)</f>
        <v>0</v>
      </c>
    </row>
    <row r="14579" spans="1:7" ht="24" customHeight="1" x14ac:dyDescent="0.2">
      <c r="A14579" s="224" t="str">
        <f t="shared" si="4371"/>
        <v/>
      </c>
      <c r="B14579" s="222">
        <f t="shared" si="4372"/>
        <v>0</v>
      </c>
      <c r="C14579" s="223"/>
      <c r="D14579" s="224" t="str">
        <f t="shared" si="4373"/>
        <v/>
      </c>
      <c r="E14579" s="225"/>
      <c r="F14579" s="228">
        <f t="shared" si="4374"/>
        <v>0</v>
      </c>
      <c r="G14579" s="286">
        <f>ROUND(E14579*F14579,2)</f>
        <v>0</v>
      </c>
    </row>
    <row r="14580" spans="1:7" ht="24" customHeight="1" x14ac:dyDescent="0.2">
      <c r="A14580" s="224" t="str">
        <f t="shared" si="4371"/>
        <v/>
      </c>
      <c r="B14580" s="222">
        <f t="shared" si="4372"/>
        <v>0</v>
      </c>
      <c r="C14580" s="223"/>
      <c r="D14580" s="224" t="str">
        <f t="shared" si="4373"/>
        <v/>
      </c>
      <c r="E14580" s="225"/>
      <c r="F14580" s="228">
        <f t="shared" si="4374"/>
        <v>0</v>
      </c>
      <c r="G14580" s="286">
        <f t="shared" ref="G14580:G14585" si="4375">ROUND(E14580*F14580,2)</f>
        <v>0</v>
      </c>
    </row>
    <row r="14581" spans="1:7" ht="24" customHeight="1" x14ac:dyDescent="0.2">
      <c r="A14581" s="224" t="str">
        <f t="shared" si="4371"/>
        <v/>
      </c>
      <c r="B14581" s="222">
        <f t="shared" si="4372"/>
        <v>0</v>
      </c>
      <c r="C14581" s="223"/>
      <c r="D14581" s="224" t="str">
        <f t="shared" si="4373"/>
        <v/>
      </c>
      <c r="E14581" s="225"/>
      <c r="F14581" s="228">
        <f t="shared" si="4374"/>
        <v>0</v>
      </c>
      <c r="G14581" s="286">
        <f t="shared" si="4375"/>
        <v>0</v>
      </c>
    </row>
    <row r="14582" spans="1:7" ht="24" customHeight="1" x14ac:dyDescent="0.2">
      <c r="A14582" s="224" t="str">
        <f t="shared" si="4371"/>
        <v/>
      </c>
      <c r="B14582" s="222">
        <f t="shared" si="4372"/>
        <v>0</v>
      </c>
      <c r="C14582" s="223"/>
      <c r="D14582" s="224" t="str">
        <f t="shared" si="4373"/>
        <v/>
      </c>
      <c r="E14582" s="225"/>
      <c r="F14582" s="226">
        <f t="shared" si="4374"/>
        <v>0</v>
      </c>
      <c r="G14582" s="286">
        <f t="shared" si="4375"/>
        <v>0</v>
      </c>
    </row>
    <row r="14583" spans="1:7" ht="24" customHeight="1" x14ac:dyDescent="0.2">
      <c r="A14583" s="224" t="str">
        <f t="shared" si="4371"/>
        <v/>
      </c>
      <c r="B14583" s="222">
        <f t="shared" si="4372"/>
        <v>0</v>
      </c>
      <c r="C14583" s="223"/>
      <c r="D14583" s="224" t="str">
        <f t="shared" si="4373"/>
        <v/>
      </c>
      <c r="E14583" s="225"/>
      <c r="F14583" s="226">
        <f t="shared" si="4374"/>
        <v>0</v>
      </c>
      <c r="G14583" s="286">
        <f t="shared" si="4375"/>
        <v>0</v>
      </c>
    </row>
    <row r="14584" spans="1:7" ht="24" customHeight="1" x14ac:dyDescent="0.2">
      <c r="A14584" s="224" t="str">
        <f t="shared" si="4371"/>
        <v/>
      </c>
      <c r="B14584" s="222">
        <f t="shared" si="4372"/>
        <v>0</v>
      </c>
      <c r="C14584" s="223"/>
      <c r="D14584" s="224" t="str">
        <f t="shared" si="4373"/>
        <v/>
      </c>
      <c r="E14584" s="225"/>
      <c r="F14584" s="226">
        <f t="shared" si="4374"/>
        <v>0</v>
      </c>
      <c r="G14584" s="286">
        <f t="shared" si="4375"/>
        <v>0</v>
      </c>
    </row>
    <row r="14585" spans="1:7" ht="24" customHeight="1" x14ac:dyDescent="0.2">
      <c r="A14585" s="224" t="str">
        <f t="shared" si="4371"/>
        <v/>
      </c>
      <c r="B14585" s="222">
        <f t="shared" si="4372"/>
        <v>0</v>
      </c>
      <c r="C14585" s="223"/>
      <c r="D14585" s="224" t="str">
        <f t="shared" si="4373"/>
        <v/>
      </c>
      <c r="E14585" s="225"/>
      <c r="F14585" s="226">
        <f t="shared" si="4374"/>
        <v>0</v>
      </c>
      <c r="G14585" s="286">
        <f t="shared" si="4375"/>
        <v>0</v>
      </c>
    </row>
    <row r="14586" spans="1:7" ht="24" customHeight="1" x14ac:dyDescent="0.2">
      <c r="A14586" s="287"/>
      <c r="D14586" s="97"/>
      <c r="E14586" s="98"/>
      <c r="F14586" s="273" t="s">
        <v>32</v>
      </c>
      <c r="G14586" s="288">
        <f>SUBTOTAL(9,G14578:G14585)</f>
        <v>0</v>
      </c>
    </row>
    <row r="14587" spans="1:7" ht="24" customHeight="1" x14ac:dyDescent="0.2">
      <c r="A14587" s="287"/>
      <c r="C14587" s="107" t="s">
        <v>606</v>
      </c>
      <c r="D14587" s="97"/>
      <c r="E14587" s="98"/>
      <c r="G14587" s="289"/>
    </row>
    <row r="14588" spans="1:7" ht="24" customHeight="1" x14ac:dyDescent="0.2">
      <c r="A14588" s="224" t="str">
        <f t="shared" ref="A14588:A14596" si="4376">IFERROR(VLOOKUP(C14588,Tabla_Insumos,4,FALSE),"")</f>
        <v/>
      </c>
      <c r="B14588" s="222" t="str">
        <f t="shared" ref="B14588:B14596" si="4377">IFERROR(VLOOKUP(C14588,Tabla_Insumos,5,FALSE),"")</f>
        <v/>
      </c>
      <c r="C14588" s="223"/>
      <c r="D14588" s="224" t="str">
        <f t="shared" ref="D14588:D14596" si="4378">IFERROR(VLOOKUP(C14588,Tabla_Insumos,2,FALSE),"")</f>
        <v/>
      </c>
      <c r="E14588" s="225"/>
      <c r="F14588" s="226">
        <f t="shared" ref="F14588:F14596" si="4379">IFERROR(VLOOKUP(C14588,Tabla_Insumos,3,FALSE),0)</f>
        <v>0</v>
      </c>
      <c r="G14588" s="286">
        <f t="shared" ref="G14588:G14596" si="4380">ROUND(E14588*F14588,2)</f>
        <v>0</v>
      </c>
    </row>
    <row r="14589" spans="1:7" ht="24" customHeight="1" x14ac:dyDescent="0.2">
      <c r="A14589" s="224" t="str">
        <f t="shared" si="4376"/>
        <v/>
      </c>
      <c r="B14589" s="222" t="str">
        <f t="shared" si="4377"/>
        <v/>
      </c>
      <c r="C14589" s="223"/>
      <c r="D14589" s="224" t="str">
        <f t="shared" si="4378"/>
        <v/>
      </c>
      <c r="E14589" s="225"/>
      <c r="F14589" s="226">
        <f t="shared" si="4379"/>
        <v>0</v>
      </c>
      <c r="G14589" s="286">
        <f t="shared" si="4380"/>
        <v>0</v>
      </c>
    </row>
    <row r="14590" spans="1:7" ht="24" customHeight="1" x14ac:dyDescent="0.2">
      <c r="A14590" s="224" t="str">
        <f t="shared" si="4376"/>
        <v/>
      </c>
      <c r="B14590" s="222" t="str">
        <f t="shared" si="4377"/>
        <v/>
      </c>
      <c r="C14590" s="223"/>
      <c r="D14590" s="224" t="str">
        <f t="shared" si="4378"/>
        <v/>
      </c>
      <c r="E14590" s="225"/>
      <c r="F14590" s="226">
        <f t="shared" si="4379"/>
        <v>0</v>
      </c>
      <c r="G14590" s="286">
        <f t="shared" si="4380"/>
        <v>0</v>
      </c>
    </row>
    <row r="14591" spans="1:7" ht="24" customHeight="1" x14ac:dyDescent="0.2">
      <c r="A14591" s="224" t="str">
        <f t="shared" si="4376"/>
        <v/>
      </c>
      <c r="B14591" s="222" t="str">
        <f t="shared" si="4377"/>
        <v/>
      </c>
      <c r="C14591" s="223"/>
      <c r="D14591" s="224" t="str">
        <f t="shared" si="4378"/>
        <v/>
      </c>
      <c r="E14591" s="225"/>
      <c r="F14591" s="226">
        <f t="shared" si="4379"/>
        <v>0</v>
      </c>
      <c r="G14591" s="286">
        <f t="shared" si="4380"/>
        <v>0</v>
      </c>
    </row>
    <row r="14592" spans="1:7" ht="24" customHeight="1" x14ac:dyDescent="0.2">
      <c r="A14592" s="224" t="str">
        <f t="shared" si="4376"/>
        <v/>
      </c>
      <c r="B14592" s="222" t="str">
        <f t="shared" si="4377"/>
        <v/>
      </c>
      <c r="C14592" s="223"/>
      <c r="D14592" s="224" t="str">
        <f t="shared" si="4378"/>
        <v/>
      </c>
      <c r="E14592" s="225"/>
      <c r="F14592" s="226">
        <f t="shared" si="4379"/>
        <v>0</v>
      </c>
      <c r="G14592" s="286">
        <f t="shared" si="4380"/>
        <v>0</v>
      </c>
    </row>
    <row r="14593" spans="1:7" ht="24" customHeight="1" x14ac:dyDescent="0.2">
      <c r="A14593" s="224" t="str">
        <f t="shared" si="4376"/>
        <v/>
      </c>
      <c r="B14593" s="222" t="str">
        <f t="shared" si="4377"/>
        <v/>
      </c>
      <c r="C14593" s="223"/>
      <c r="D14593" s="224" t="str">
        <f t="shared" si="4378"/>
        <v/>
      </c>
      <c r="E14593" s="225"/>
      <c r="F14593" s="226">
        <f t="shared" si="4379"/>
        <v>0</v>
      </c>
      <c r="G14593" s="286">
        <f t="shared" si="4380"/>
        <v>0</v>
      </c>
    </row>
    <row r="14594" spans="1:7" ht="24" customHeight="1" x14ac:dyDescent="0.2">
      <c r="A14594" s="224" t="str">
        <f t="shared" si="4376"/>
        <v/>
      </c>
      <c r="B14594" s="222" t="str">
        <f t="shared" si="4377"/>
        <v/>
      </c>
      <c r="C14594" s="223"/>
      <c r="D14594" s="224" t="str">
        <f t="shared" si="4378"/>
        <v/>
      </c>
      <c r="E14594" s="225"/>
      <c r="F14594" s="226">
        <f t="shared" si="4379"/>
        <v>0</v>
      </c>
      <c r="G14594" s="286">
        <f t="shared" si="4380"/>
        <v>0</v>
      </c>
    </row>
    <row r="14595" spans="1:7" ht="24" customHeight="1" x14ac:dyDescent="0.2">
      <c r="A14595" s="224" t="str">
        <f t="shared" si="4376"/>
        <v/>
      </c>
      <c r="B14595" s="222" t="str">
        <f t="shared" si="4377"/>
        <v/>
      </c>
      <c r="C14595" s="223"/>
      <c r="D14595" s="224" t="str">
        <f t="shared" si="4378"/>
        <v/>
      </c>
      <c r="E14595" s="225"/>
      <c r="F14595" s="226">
        <f t="shared" si="4379"/>
        <v>0</v>
      </c>
      <c r="G14595" s="286">
        <f t="shared" si="4380"/>
        <v>0</v>
      </c>
    </row>
    <row r="14596" spans="1:7" ht="24" customHeight="1" x14ac:dyDescent="0.2">
      <c r="A14596" s="224" t="str">
        <f t="shared" si="4376"/>
        <v/>
      </c>
      <c r="B14596" s="222" t="str">
        <f t="shared" si="4377"/>
        <v/>
      </c>
      <c r="C14596" s="223"/>
      <c r="D14596" s="224" t="str">
        <f t="shared" si="4378"/>
        <v/>
      </c>
      <c r="E14596" s="225"/>
      <c r="F14596" s="226">
        <f t="shared" si="4379"/>
        <v>0</v>
      </c>
      <c r="G14596" s="286">
        <f t="shared" si="4380"/>
        <v>0</v>
      </c>
    </row>
    <row r="14597" spans="1:7" ht="24" customHeight="1" x14ac:dyDescent="0.2">
      <c r="A14597" s="290"/>
      <c r="B14597" s="97"/>
      <c r="D14597" s="97"/>
      <c r="E14597" s="98"/>
      <c r="F14597" s="273" t="s">
        <v>33</v>
      </c>
      <c r="G14597" s="288">
        <f>SUBTOTAL(9,G14588:G14596)</f>
        <v>0</v>
      </c>
    </row>
    <row r="14598" spans="1:7" ht="24" customHeight="1" x14ac:dyDescent="0.2">
      <c r="A14598" s="291"/>
      <c r="B14598" s="97"/>
      <c r="D14598" s="97"/>
      <c r="E14598" s="98"/>
      <c r="G14598" s="289"/>
    </row>
    <row r="14599" spans="1:7" ht="24" customHeight="1" x14ac:dyDescent="0.2">
      <c r="A14599" s="292" t="str">
        <f>B14557</f>
        <v/>
      </c>
      <c r="B14599" s="293" t="str">
        <f>C14557</f>
        <v/>
      </c>
      <c r="C14599" s="104"/>
      <c r="D14599" s="104" t="s">
        <v>34</v>
      </c>
      <c r="E14599" s="105"/>
      <c r="F14599" s="295" t="s">
        <v>35</v>
      </c>
      <c r="G14599" s="294">
        <f>SUBTOTAL(9,G14562:G14598)</f>
        <v>0</v>
      </c>
    </row>
    <row r="14601" spans="1:7" ht="24" customHeight="1" x14ac:dyDescent="0.2">
      <c r="A14601" s="274" t="s">
        <v>37</v>
      </c>
      <c r="B14601" s="275"/>
      <c r="C14601" s="275"/>
      <c r="D14601" s="275"/>
      <c r="E14601" s="275"/>
      <c r="F14601" s="275"/>
      <c r="G14601" s="276"/>
    </row>
    <row r="14602" spans="1:7" ht="24" customHeight="1" x14ac:dyDescent="0.2">
      <c r="A14602" s="277" t="s">
        <v>602</v>
      </c>
      <c r="B14602" s="93" t="str">
        <f>Comitente</f>
        <v>DIRECCION PROVINCIAL DE ESPACIOS VERDES</v>
      </c>
      <c r="C14602" s="89"/>
      <c r="D14602" s="94"/>
      <c r="E14602" s="94"/>
      <c r="F14602" s="95"/>
      <c r="G14602" s="278"/>
    </row>
    <row r="14603" spans="1:7" ht="24" customHeight="1" x14ac:dyDescent="0.2">
      <c r="A14603" s="277" t="s">
        <v>603</v>
      </c>
      <c r="B14603" s="93">
        <f>Contratista</f>
        <v>0</v>
      </c>
      <c r="C14603" s="90"/>
      <c r="D14603" s="90"/>
      <c r="E14603" s="90"/>
      <c r="F14603" s="96"/>
      <c r="G14603" s="279"/>
    </row>
    <row r="14604" spans="1:7" ht="24" customHeight="1" x14ac:dyDescent="0.2">
      <c r="A14604" s="277" t="s">
        <v>24</v>
      </c>
      <c r="B14604" s="93" t="str">
        <f>Obra</f>
        <v>EXTRACCION DE MANGRULLO EXISTENTE, PROVISION DE NUEVO MANGRULLO Y REFUNCIONALIZACION DE JUEGOS DE NIÑOS EN PARQUE DE MAYO</v>
      </c>
      <c r="C14604" s="90"/>
      <c r="D14604" s="90"/>
      <c r="E14604" s="90"/>
      <c r="F14604" s="96" t="s">
        <v>38</v>
      </c>
      <c r="G14604" s="280">
        <f>Fecha_Base</f>
        <v>44865</v>
      </c>
    </row>
    <row r="14605" spans="1:7" ht="24" customHeight="1" x14ac:dyDescent="0.2">
      <c r="A14605" s="281" t="s">
        <v>601</v>
      </c>
      <c r="B14605" s="91" t="str">
        <f>Ubicación</f>
        <v>CAPITAL</v>
      </c>
      <c r="C14605" s="91"/>
      <c r="D14605" s="97"/>
      <c r="E14605" s="98"/>
      <c r="G14605" s="282"/>
    </row>
    <row r="14606" spans="1:7" ht="24" customHeight="1" x14ac:dyDescent="0.2">
      <c r="A14606" s="281" t="s">
        <v>39</v>
      </c>
      <c r="B14606" s="100" t="str">
        <f>IFERROR(VALUE(LEFT(B14607,FIND(".",B14607)-1)),"")</f>
        <v/>
      </c>
      <c r="C14606" s="92" t="str">
        <f>IFERROR(VLOOKUP(B14606,Tabla_CyP,2,FALSE),"")</f>
        <v/>
      </c>
      <c r="E14606" s="98"/>
      <c r="G14606" s="282"/>
    </row>
    <row r="14607" spans="1:7" ht="24" customHeight="1" x14ac:dyDescent="0.2">
      <c r="A14607" s="281" t="s">
        <v>25</v>
      </c>
      <c r="B14607" s="101" t="str">
        <f>IFERROR(VLOOKUP(COUNTIF($A$1:A14607,"ANALISIS DE PRECIOS"),Tabla_NumeroItem,2,FALSE),"")</f>
        <v/>
      </c>
      <c r="C14607" s="92" t="str">
        <f>IFERROR(VLOOKUP(B14607,Tabla_CyP,2,FALSE),"")</f>
        <v/>
      </c>
      <c r="D14607" s="97"/>
      <c r="E14607" s="98"/>
      <c r="F14607" s="96" t="s">
        <v>26</v>
      </c>
      <c r="G14607" s="283" t="str">
        <f>IFERROR(VLOOKUP(B14607,Tabla_CyP,4,FALSE),"")</f>
        <v/>
      </c>
    </row>
    <row r="14608" spans="1:7" ht="24" customHeight="1" x14ac:dyDescent="0.2">
      <c r="A14608" s="281"/>
      <c r="B14608" s="91"/>
      <c r="D14608" s="97"/>
      <c r="E14608" s="98"/>
      <c r="G14608" s="282"/>
    </row>
    <row r="14609" spans="1:7" ht="24" customHeight="1" x14ac:dyDescent="0.2">
      <c r="A14609" s="334" t="s">
        <v>507</v>
      </c>
      <c r="B14609" s="335"/>
      <c r="C14609" s="336" t="s">
        <v>0</v>
      </c>
      <c r="D14609" s="336" t="s">
        <v>27</v>
      </c>
      <c r="E14609" s="338" t="s">
        <v>28</v>
      </c>
      <c r="F14609" s="340" t="s">
        <v>29</v>
      </c>
      <c r="G14609" s="340" t="s">
        <v>30</v>
      </c>
    </row>
    <row r="14610" spans="1:7" ht="24" customHeight="1" x14ac:dyDescent="0.2">
      <c r="A14610" s="102" t="s">
        <v>508</v>
      </c>
      <c r="B14610" s="102" t="s">
        <v>509</v>
      </c>
      <c r="C14610" s="337"/>
      <c r="D14610" s="337"/>
      <c r="E14610" s="339"/>
      <c r="F14610" s="341"/>
      <c r="G14610" s="341"/>
    </row>
    <row r="14611" spans="1:7" ht="24" customHeight="1" x14ac:dyDescent="0.2">
      <c r="A14611" s="284"/>
      <c r="B14611" s="103"/>
      <c r="C14611" s="143" t="s">
        <v>604</v>
      </c>
      <c r="D14611" s="104"/>
      <c r="E14611" s="105"/>
      <c r="F14611" s="106"/>
      <c r="G14611" s="285"/>
    </row>
    <row r="14612" spans="1:7" ht="24" customHeight="1" x14ac:dyDescent="0.2">
      <c r="A14612" s="224" t="str">
        <f t="shared" ref="A14612:A14625" si="4381">IFERROR(VLOOKUP(C14612,Tabla_Insumos,4,FALSE),"")</f>
        <v/>
      </c>
      <c r="B14612" s="222" t="str">
        <f>IFERROR(VLOOKUP(C14612,Tabla_Insumos,5,FALSE),"")</f>
        <v/>
      </c>
      <c r="C14612" s="223"/>
      <c r="D14612" s="224" t="str">
        <f t="shared" ref="D14612:D14625" si="4382">IFERROR(VLOOKUP(C14612,Tabla_Insumos,2,FALSE),"")</f>
        <v/>
      </c>
      <c r="E14612" s="225"/>
      <c r="F14612" s="226">
        <f t="shared" ref="F14612:F14625" si="4383">IFERROR(VLOOKUP(C14612,Tabla_Insumos,3,FALSE),0)</f>
        <v>0</v>
      </c>
      <c r="G14612" s="286">
        <f>ROUND(E14612*F14612,2)</f>
        <v>0</v>
      </c>
    </row>
    <row r="14613" spans="1:7" ht="24" customHeight="1" x14ac:dyDescent="0.2">
      <c r="A14613" s="224" t="str">
        <f t="shared" si="4381"/>
        <v/>
      </c>
      <c r="B14613" s="222" t="str">
        <f t="shared" ref="B14613:B14625" si="4384">IFERROR(VLOOKUP(C14613,Tabla_Insumos,5,FALSE),"")</f>
        <v/>
      </c>
      <c r="C14613" s="223"/>
      <c r="D14613" s="224" t="str">
        <f t="shared" si="4382"/>
        <v/>
      </c>
      <c r="E14613" s="225"/>
      <c r="F14613" s="226">
        <f t="shared" si="4383"/>
        <v>0</v>
      </c>
      <c r="G14613" s="286">
        <f t="shared" ref="G14613:G14625" si="4385">ROUND(E14613*F14613,2)</f>
        <v>0</v>
      </c>
    </row>
    <row r="14614" spans="1:7" ht="24" customHeight="1" x14ac:dyDescent="0.2">
      <c r="A14614" s="224" t="str">
        <f t="shared" si="4381"/>
        <v/>
      </c>
      <c r="B14614" s="222" t="str">
        <f t="shared" si="4384"/>
        <v/>
      </c>
      <c r="C14614" s="223"/>
      <c r="D14614" s="224" t="str">
        <f t="shared" si="4382"/>
        <v/>
      </c>
      <c r="E14614" s="225"/>
      <c r="F14614" s="226">
        <f t="shared" si="4383"/>
        <v>0</v>
      </c>
      <c r="G14614" s="286">
        <f t="shared" si="4385"/>
        <v>0</v>
      </c>
    </row>
    <row r="14615" spans="1:7" ht="24" customHeight="1" x14ac:dyDescent="0.2">
      <c r="A14615" s="224" t="str">
        <f t="shared" si="4381"/>
        <v/>
      </c>
      <c r="B14615" s="222" t="str">
        <f t="shared" si="4384"/>
        <v/>
      </c>
      <c r="C14615" s="223"/>
      <c r="D14615" s="224" t="str">
        <f t="shared" si="4382"/>
        <v/>
      </c>
      <c r="E14615" s="225"/>
      <c r="F14615" s="226">
        <f t="shared" si="4383"/>
        <v>0</v>
      </c>
      <c r="G14615" s="286">
        <f t="shared" si="4385"/>
        <v>0</v>
      </c>
    </row>
    <row r="14616" spans="1:7" ht="24" customHeight="1" x14ac:dyDescent="0.2">
      <c r="A14616" s="224" t="str">
        <f t="shared" si="4381"/>
        <v/>
      </c>
      <c r="B14616" s="222" t="str">
        <f t="shared" si="4384"/>
        <v/>
      </c>
      <c r="C14616" s="223"/>
      <c r="D14616" s="224" t="str">
        <f t="shared" si="4382"/>
        <v/>
      </c>
      <c r="E14616" s="225"/>
      <c r="F14616" s="226">
        <f t="shared" si="4383"/>
        <v>0</v>
      </c>
      <c r="G14616" s="286">
        <f t="shared" si="4385"/>
        <v>0</v>
      </c>
    </row>
    <row r="14617" spans="1:7" ht="24" customHeight="1" x14ac:dyDescent="0.2">
      <c r="A14617" s="224" t="str">
        <f t="shared" si="4381"/>
        <v/>
      </c>
      <c r="B14617" s="222" t="str">
        <f t="shared" si="4384"/>
        <v/>
      </c>
      <c r="C14617" s="223"/>
      <c r="D14617" s="224" t="str">
        <f t="shared" si="4382"/>
        <v/>
      </c>
      <c r="E14617" s="225"/>
      <c r="F14617" s="226">
        <f t="shared" si="4383"/>
        <v>0</v>
      </c>
      <c r="G14617" s="286">
        <f t="shared" si="4385"/>
        <v>0</v>
      </c>
    </row>
    <row r="14618" spans="1:7" ht="24" customHeight="1" x14ac:dyDescent="0.2">
      <c r="A14618" s="224" t="str">
        <f t="shared" si="4381"/>
        <v/>
      </c>
      <c r="B14618" s="222" t="str">
        <f t="shared" si="4384"/>
        <v/>
      </c>
      <c r="C14618" s="223"/>
      <c r="D14618" s="224" t="str">
        <f t="shared" si="4382"/>
        <v/>
      </c>
      <c r="E14618" s="225"/>
      <c r="F14618" s="226">
        <f t="shared" si="4383"/>
        <v>0</v>
      </c>
      <c r="G14618" s="286">
        <f t="shared" si="4385"/>
        <v>0</v>
      </c>
    </row>
    <row r="14619" spans="1:7" ht="24" customHeight="1" x14ac:dyDescent="0.2">
      <c r="A14619" s="224" t="str">
        <f t="shared" si="4381"/>
        <v/>
      </c>
      <c r="B14619" s="222" t="str">
        <f t="shared" si="4384"/>
        <v/>
      </c>
      <c r="C14619" s="223"/>
      <c r="D14619" s="224" t="str">
        <f t="shared" si="4382"/>
        <v/>
      </c>
      <c r="E14619" s="225"/>
      <c r="F14619" s="226">
        <f t="shared" si="4383"/>
        <v>0</v>
      </c>
      <c r="G14619" s="286">
        <f t="shared" si="4385"/>
        <v>0</v>
      </c>
    </row>
    <row r="14620" spans="1:7" ht="24" customHeight="1" x14ac:dyDescent="0.2">
      <c r="A14620" s="224" t="str">
        <f t="shared" si="4381"/>
        <v/>
      </c>
      <c r="B14620" s="222" t="str">
        <f t="shared" si="4384"/>
        <v/>
      </c>
      <c r="C14620" s="223"/>
      <c r="D14620" s="224" t="str">
        <f t="shared" si="4382"/>
        <v/>
      </c>
      <c r="E14620" s="225"/>
      <c r="F14620" s="226">
        <f t="shared" si="4383"/>
        <v>0</v>
      </c>
      <c r="G14620" s="286">
        <f t="shared" si="4385"/>
        <v>0</v>
      </c>
    </row>
    <row r="14621" spans="1:7" ht="24" customHeight="1" x14ac:dyDescent="0.2">
      <c r="A14621" s="224" t="str">
        <f t="shared" si="4381"/>
        <v/>
      </c>
      <c r="B14621" s="222" t="str">
        <f t="shared" si="4384"/>
        <v/>
      </c>
      <c r="C14621" s="223"/>
      <c r="D14621" s="224" t="str">
        <f t="shared" si="4382"/>
        <v/>
      </c>
      <c r="E14621" s="225"/>
      <c r="F14621" s="226">
        <f t="shared" si="4383"/>
        <v>0</v>
      </c>
      <c r="G14621" s="286">
        <f t="shared" si="4385"/>
        <v>0</v>
      </c>
    </row>
    <row r="14622" spans="1:7" ht="24" customHeight="1" x14ac:dyDescent="0.2">
      <c r="A14622" s="224" t="str">
        <f t="shared" si="4381"/>
        <v/>
      </c>
      <c r="B14622" s="222" t="str">
        <f t="shared" si="4384"/>
        <v/>
      </c>
      <c r="C14622" s="223"/>
      <c r="D14622" s="224" t="str">
        <f t="shared" si="4382"/>
        <v/>
      </c>
      <c r="E14622" s="225"/>
      <c r="F14622" s="226">
        <f t="shared" si="4383"/>
        <v>0</v>
      </c>
      <c r="G14622" s="286">
        <f t="shared" si="4385"/>
        <v>0</v>
      </c>
    </row>
    <row r="14623" spans="1:7" ht="24" customHeight="1" x14ac:dyDescent="0.2">
      <c r="A14623" s="224" t="str">
        <f t="shared" si="4381"/>
        <v/>
      </c>
      <c r="B14623" s="222" t="str">
        <f t="shared" si="4384"/>
        <v/>
      </c>
      <c r="C14623" s="223"/>
      <c r="D14623" s="224" t="str">
        <f t="shared" si="4382"/>
        <v/>
      </c>
      <c r="E14623" s="225"/>
      <c r="F14623" s="226">
        <f t="shared" si="4383"/>
        <v>0</v>
      </c>
      <c r="G14623" s="286">
        <f t="shared" si="4385"/>
        <v>0</v>
      </c>
    </row>
    <row r="14624" spans="1:7" ht="24" customHeight="1" x14ac:dyDescent="0.2">
      <c r="A14624" s="224" t="str">
        <f t="shared" si="4381"/>
        <v/>
      </c>
      <c r="B14624" s="222" t="str">
        <f t="shared" si="4384"/>
        <v/>
      </c>
      <c r="C14624" s="223"/>
      <c r="D14624" s="224" t="str">
        <f t="shared" si="4382"/>
        <v/>
      </c>
      <c r="E14624" s="225"/>
      <c r="F14624" s="226">
        <f t="shared" si="4383"/>
        <v>0</v>
      </c>
      <c r="G14624" s="286">
        <f t="shared" si="4385"/>
        <v>0</v>
      </c>
    </row>
    <row r="14625" spans="1:7" ht="24" customHeight="1" x14ac:dyDescent="0.2">
      <c r="A14625" s="224" t="str">
        <f t="shared" si="4381"/>
        <v/>
      </c>
      <c r="B14625" s="222" t="str">
        <f t="shared" si="4384"/>
        <v/>
      </c>
      <c r="C14625" s="223"/>
      <c r="D14625" s="224" t="str">
        <f t="shared" si="4382"/>
        <v/>
      </c>
      <c r="E14625" s="225"/>
      <c r="F14625" s="227">
        <f t="shared" si="4383"/>
        <v>0</v>
      </c>
      <c r="G14625" s="286">
        <f t="shared" si="4385"/>
        <v>0</v>
      </c>
    </row>
    <row r="14626" spans="1:7" ht="24" customHeight="1" x14ac:dyDescent="0.2">
      <c r="A14626" s="287"/>
      <c r="D14626" s="97"/>
      <c r="E14626" s="98"/>
      <c r="F14626" s="273" t="s">
        <v>31</v>
      </c>
      <c r="G14626" s="288">
        <f>SUBTOTAL(9,G14612:G14625)</f>
        <v>0</v>
      </c>
    </row>
    <row r="14627" spans="1:7" ht="24" customHeight="1" x14ac:dyDescent="0.2">
      <c r="A14627" s="287"/>
      <c r="C14627" s="107" t="s">
        <v>605</v>
      </c>
      <c r="D14627" s="97"/>
      <c r="E14627" s="98"/>
      <c r="G14627" s="289"/>
    </row>
    <row r="14628" spans="1:7" ht="24" customHeight="1" x14ac:dyDescent="0.2">
      <c r="A14628" s="224" t="str">
        <f t="shared" ref="A14628:A14635" si="4386">IFERROR(VLOOKUP(C14628,Tabla_Insumos,4,FALSE),"")</f>
        <v/>
      </c>
      <c r="B14628" s="222">
        <f t="shared" ref="B14628:B14635" si="4387">IFERROR(VLOOKUP(A14628,Tabla_Indices,5,FALSE),"")</f>
        <v>0</v>
      </c>
      <c r="C14628" s="223"/>
      <c r="D14628" s="224" t="str">
        <f t="shared" ref="D14628:D14635" si="4388">IFERROR(VLOOKUP(C14628,Tabla_Insumos,2,FALSE),"")</f>
        <v/>
      </c>
      <c r="E14628" s="225"/>
      <c r="F14628" s="228">
        <f t="shared" ref="F14628:F14635" si="4389">IFERROR(VLOOKUP(C14628,Tabla_Insumos,3,FALSE),0)</f>
        <v>0</v>
      </c>
      <c r="G14628" s="286">
        <f>ROUND(E14628*F14628,2)</f>
        <v>0</v>
      </c>
    </row>
    <row r="14629" spans="1:7" ht="24" customHeight="1" x14ac:dyDescent="0.2">
      <c r="A14629" s="224" t="str">
        <f t="shared" si="4386"/>
        <v/>
      </c>
      <c r="B14629" s="222">
        <f t="shared" si="4387"/>
        <v>0</v>
      </c>
      <c r="C14629" s="223"/>
      <c r="D14629" s="224" t="str">
        <f t="shared" si="4388"/>
        <v/>
      </c>
      <c r="E14629" s="225"/>
      <c r="F14629" s="228">
        <f t="shared" si="4389"/>
        <v>0</v>
      </c>
      <c r="G14629" s="286">
        <f>ROUND(E14629*F14629,2)</f>
        <v>0</v>
      </c>
    </row>
    <row r="14630" spans="1:7" ht="24" customHeight="1" x14ac:dyDescent="0.2">
      <c r="A14630" s="224" t="str">
        <f t="shared" si="4386"/>
        <v/>
      </c>
      <c r="B14630" s="222">
        <f t="shared" si="4387"/>
        <v>0</v>
      </c>
      <c r="C14630" s="223"/>
      <c r="D14630" s="224" t="str">
        <f t="shared" si="4388"/>
        <v/>
      </c>
      <c r="E14630" s="225"/>
      <c r="F14630" s="228">
        <f t="shared" si="4389"/>
        <v>0</v>
      </c>
      <c r="G14630" s="286">
        <f t="shared" ref="G14630:G14635" si="4390">ROUND(E14630*F14630,2)</f>
        <v>0</v>
      </c>
    </row>
    <row r="14631" spans="1:7" ht="24" customHeight="1" x14ac:dyDescent="0.2">
      <c r="A14631" s="224" t="str">
        <f t="shared" si="4386"/>
        <v/>
      </c>
      <c r="B14631" s="222">
        <f t="shared" si="4387"/>
        <v>0</v>
      </c>
      <c r="C14631" s="223"/>
      <c r="D14631" s="224" t="str">
        <f t="shared" si="4388"/>
        <v/>
      </c>
      <c r="E14631" s="225"/>
      <c r="F14631" s="228">
        <f t="shared" si="4389"/>
        <v>0</v>
      </c>
      <c r="G14631" s="286">
        <f t="shared" si="4390"/>
        <v>0</v>
      </c>
    </row>
    <row r="14632" spans="1:7" ht="24" customHeight="1" x14ac:dyDescent="0.2">
      <c r="A14632" s="224" t="str">
        <f t="shared" si="4386"/>
        <v/>
      </c>
      <c r="B14632" s="222">
        <f t="shared" si="4387"/>
        <v>0</v>
      </c>
      <c r="C14632" s="223"/>
      <c r="D14632" s="224" t="str">
        <f t="shared" si="4388"/>
        <v/>
      </c>
      <c r="E14632" s="225"/>
      <c r="F14632" s="226">
        <f t="shared" si="4389"/>
        <v>0</v>
      </c>
      <c r="G14632" s="286">
        <f t="shared" si="4390"/>
        <v>0</v>
      </c>
    </row>
    <row r="14633" spans="1:7" ht="24" customHeight="1" x14ac:dyDescent="0.2">
      <c r="A14633" s="224" t="str">
        <f t="shared" si="4386"/>
        <v/>
      </c>
      <c r="B14633" s="222">
        <f t="shared" si="4387"/>
        <v>0</v>
      </c>
      <c r="C14633" s="223"/>
      <c r="D14633" s="224" t="str">
        <f t="shared" si="4388"/>
        <v/>
      </c>
      <c r="E14633" s="225"/>
      <c r="F14633" s="226">
        <f t="shared" si="4389"/>
        <v>0</v>
      </c>
      <c r="G14633" s="286">
        <f t="shared" si="4390"/>
        <v>0</v>
      </c>
    </row>
    <row r="14634" spans="1:7" ht="24" customHeight="1" x14ac:dyDescent="0.2">
      <c r="A14634" s="224" t="str">
        <f t="shared" si="4386"/>
        <v/>
      </c>
      <c r="B14634" s="222">
        <f t="shared" si="4387"/>
        <v>0</v>
      </c>
      <c r="C14634" s="223"/>
      <c r="D14634" s="224" t="str">
        <f t="shared" si="4388"/>
        <v/>
      </c>
      <c r="E14634" s="225"/>
      <c r="F14634" s="226">
        <f t="shared" si="4389"/>
        <v>0</v>
      </c>
      <c r="G14634" s="286">
        <f t="shared" si="4390"/>
        <v>0</v>
      </c>
    </row>
    <row r="14635" spans="1:7" ht="24" customHeight="1" x14ac:dyDescent="0.2">
      <c r="A14635" s="224" t="str">
        <f t="shared" si="4386"/>
        <v/>
      </c>
      <c r="B14635" s="222">
        <f t="shared" si="4387"/>
        <v>0</v>
      </c>
      <c r="C14635" s="223"/>
      <c r="D14635" s="224" t="str">
        <f t="shared" si="4388"/>
        <v/>
      </c>
      <c r="E14635" s="225"/>
      <c r="F14635" s="226">
        <f t="shared" si="4389"/>
        <v>0</v>
      </c>
      <c r="G14635" s="286">
        <f t="shared" si="4390"/>
        <v>0</v>
      </c>
    </row>
    <row r="14636" spans="1:7" ht="24" customHeight="1" x14ac:dyDescent="0.2">
      <c r="A14636" s="287"/>
      <c r="D14636" s="97"/>
      <c r="E14636" s="98"/>
      <c r="F14636" s="273" t="s">
        <v>32</v>
      </c>
      <c r="G14636" s="288">
        <f>SUBTOTAL(9,G14628:G14635)</f>
        <v>0</v>
      </c>
    </row>
    <row r="14637" spans="1:7" ht="24" customHeight="1" x14ac:dyDescent="0.2">
      <c r="A14637" s="287"/>
      <c r="C14637" s="107" t="s">
        <v>606</v>
      </c>
      <c r="D14637" s="97"/>
      <c r="E14637" s="98"/>
      <c r="G14637" s="289"/>
    </row>
    <row r="14638" spans="1:7" ht="24" customHeight="1" x14ac:dyDescent="0.2">
      <c r="A14638" s="224" t="str">
        <f t="shared" ref="A14638:A14646" si="4391">IFERROR(VLOOKUP(C14638,Tabla_Insumos,4,FALSE),"")</f>
        <v/>
      </c>
      <c r="B14638" s="222" t="str">
        <f t="shared" ref="B14638:B14646" si="4392">IFERROR(VLOOKUP(C14638,Tabla_Insumos,5,FALSE),"")</f>
        <v/>
      </c>
      <c r="C14638" s="223"/>
      <c r="D14638" s="224" t="str">
        <f t="shared" ref="D14638:D14646" si="4393">IFERROR(VLOOKUP(C14638,Tabla_Insumos,2,FALSE),"")</f>
        <v/>
      </c>
      <c r="E14638" s="225"/>
      <c r="F14638" s="226">
        <f t="shared" ref="F14638:F14646" si="4394">IFERROR(VLOOKUP(C14638,Tabla_Insumos,3,FALSE),0)</f>
        <v>0</v>
      </c>
      <c r="G14638" s="286">
        <f t="shared" ref="G14638:G14646" si="4395">ROUND(E14638*F14638,2)</f>
        <v>0</v>
      </c>
    </row>
    <row r="14639" spans="1:7" ht="24" customHeight="1" x14ac:dyDescent="0.2">
      <c r="A14639" s="224" t="str">
        <f t="shared" si="4391"/>
        <v/>
      </c>
      <c r="B14639" s="222" t="str">
        <f t="shared" si="4392"/>
        <v/>
      </c>
      <c r="C14639" s="223"/>
      <c r="D14639" s="224" t="str">
        <f t="shared" si="4393"/>
        <v/>
      </c>
      <c r="E14639" s="225"/>
      <c r="F14639" s="226">
        <f t="shared" si="4394"/>
        <v>0</v>
      </c>
      <c r="G14639" s="286">
        <f t="shared" si="4395"/>
        <v>0</v>
      </c>
    </row>
    <row r="14640" spans="1:7" ht="24" customHeight="1" x14ac:dyDescent="0.2">
      <c r="A14640" s="224" t="str">
        <f t="shared" si="4391"/>
        <v/>
      </c>
      <c r="B14640" s="222" t="str">
        <f t="shared" si="4392"/>
        <v/>
      </c>
      <c r="C14640" s="223"/>
      <c r="D14640" s="224" t="str">
        <f t="shared" si="4393"/>
        <v/>
      </c>
      <c r="E14640" s="225"/>
      <c r="F14640" s="226">
        <f t="shared" si="4394"/>
        <v>0</v>
      </c>
      <c r="G14640" s="286">
        <f t="shared" si="4395"/>
        <v>0</v>
      </c>
    </row>
    <row r="14641" spans="1:7" ht="24" customHeight="1" x14ac:dyDescent="0.2">
      <c r="A14641" s="224" t="str">
        <f t="shared" si="4391"/>
        <v/>
      </c>
      <c r="B14641" s="222" t="str">
        <f t="shared" si="4392"/>
        <v/>
      </c>
      <c r="C14641" s="223"/>
      <c r="D14641" s="224" t="str">
        <f t="shared" si="4393"/>
        <v/>
      </c>
      <c r="E14641" s="225"/>
      <c r="F14641" s="226">
        <f t="shared" si="4394"/>
        <v>0</v>
      </c>
      <c r="G14641" s="286">
        <f t="shared" si="4395"/>
        <v>0</v>
      </c>
    </row>
    <row r="14642" spans="1:7" ht="24" customHeight="1" x14ac:dyDescent="0.2">
      <c r="A14642" s="224" t="str">
        <f t="shared" si="4391"/>
        <v/>
      </c>
      <c r="B14642" s="222" t="str">
        <f t="shared" si="4392"/>
        <v/>
      </c>
      <c r="C14642" s="223"/>
      <c r="D14642" s="224" t="str">
        <f t="shared" si="4393"/>
        <v/>
      </c>
      <c r="E14642" s="225"/>
      <c r="F14642" s="226">
        <f t="shared" si="4394"/>
        <v>0</v>
      </c>
      <c r="G14642" s="286">
        <f t="shared" si="4395"/>
        <v>0</v>
      </c>
    </row>
    <row r="14643" spans="1:7" ht="24" customHeight="1" x14ac:dyDescent="0.2">
      <c r="A14643" s="224" t="str">
        <f t="shared" si="4391"/>
        <v/>
      </c>
      <c r="B14643" s="222" t="str">
        <f t="shared" si="4392"/>
        <v/>
      </c>
      <c r="C14643" s="223"/>
      <c r="D14643" s="224" t="str">
        <f t="shared" si="4393"/>
        <v/>
      </c>
      <c r="E14643" s="225"/>
      <c r="F14643" s="226">
        <f t="shared" si="4394"/>
        <v>0</v>
      </c>
      <c r="G14643" s="286">
        <f t="shared" si="4395"/>
        <v>0</v>
      </c>
    </row>
    <row r="14644" spans="1:7" ht="24" customHeight="1" x14ac:dyDescent="0.2">
      <c r="A14644" s="224" t="str">
        <f t="shared" si="4391"/>
        <v/>
      </c>
      <c r="B14644" s="222" t="str">
        <f t="shared" si="4392"/>
        <v/>
      </c>
      <c r="C14644" s="223"/>
      <c r="D14644" s="224" t="str">
        <f t="shared" si="4393"/>
        <v/>
      </c>
      <c r="E14644" s="225"/>
      <c r="F14644" s="226">
        <f t="shared" si="4394"/>
        <v>0</v>
      </c>
      <c r="G14644" s="286">
        <f t="shared" si="4395"/>
        <v>0</v>
      </c>
    </row>
    <row r="14645" spans="1:7" ht="24" customHeight="1" x14ac:dyDescent="0.2">
      <c r="A14645" s="224" t="str">
        <f t="shared" si="4391"/>
        <v/>
      </c>
      <c r="B14645" s="222" t="str">
        <f t="shared" si="4392"/>
        <v/>
      </c>
      <c r="C14645" s="223"/>
      <c r="D14645" s="224" t="str">
        <f t="shared" si="4393"/>
        <v/>
      </c>
      <c r="E14645" s="225"/>
      <c r="F14645" s="226">
        <f t="shared" si="4394"/>
        <v>0</v>
      </c>
      <c r="G14645" s="286">
        <f t="shared" si="4395"/>
        <v>0</v>
      </c>
    </row>
    <row r="14646" spans="1:7" ht="24" customHeight="1" x14ac:dyDescent="0.2">
      <c r="A14646" s="224" t="str">
        <f t="shared" si="4391"/>
        <v/>
      </c>
      <c r="B14646" s="222" t="str">
        <f t="shared" si="4392"/>
        <v/>
      </c>
      <c r="C14646" s="223"/>
      <c r="D14646" s="224" t="str">
        <f t="shared" si="4393"/>
        <v/>
      </c>
      <c r="E14646" s="225"/>
      <c r="F14646" s="226">
        <f t="shared" si="4394"/>
        <v>0</v>
      </c>
      <c r="G14646" s="286">
        <f t="shared" si="4395"/>
        <v>0</v>
      </c>
    </row>
    <row r="14647" spans="1:7" ht="24" customHeight="1" x14ac:dyDescent="0.2">
      <c r="A14647" s="290"/>
      <c r="B14647" s="97"/>
      <c r="D14647" s="97"/>
      <c r="E14647" s="98"/>
      <c r="F14647" s="273" t="s">
        <v>33</v>
      </c>
      <c r="G14647" s="288">
        <f>SUBTOTAL(9,G14638:G14646)</f>
        <v>0</v>
      </c>
    </row>
    <row r="14648" spans="1:7" ht="24" customHeight="1" x14ac:dyDescent="0.2">
      <c r="A14648" s="291"/>
      <c r="B14648" s="97"/>
      <c r="D14648" s="97"/>
      <c r="E14648" s="98"/>
      <c r="G14648" s="289"/>
    </row>
    <row r="14649" spans="1:7" ht="24" customHeight="1" x14ac:dyDescent="0.2">
      <c r="A14649" s="292" t="str">
        <f>B14607</f>
        <v/>
      </c>
      <c r="B14649" s="293" t="str">
        <f>C14607</f>
        <v/>
      </c>
      <c r="C14649" s="104"/>
      <c r="D14649" s="104" t="s">
        <v>34</v>
      </c>
      <c r="E14649" s="105"/>
      <c r="F14649" s="295" t="s">
        <v>35</v>
      </c>
      <c r="G14649" s="294">
        <f>SUBTOTAL(9,G14612:G14648)</f>
        <v>0</v>
      </c>
    </row>
    <row r="14651" spans="1:7" ht="24" customHeight="1" x14ac:dyDescent="0.2">
      <c r="A14651" s="274" t="s">
        <v>37</v>
      </c>
      <c r="B14651" s="275"/>
      <c r="C14651" s="275"/>
      <c r="D14651" s="275"/>
      <c r="E14651" s="275"/>
      <c r="F14651" s="275"/>
      <c r="G14651" s="276"/>
    </row>
    <row r="14652" spans="1:7" ht="24" customHeight="1" x14ac:dyDescent="0.2">
      <c r="A14652" s="277" t="s">
        <v>602</v>
      </c>
      <c r="B14652" s="93" t="str">
        <f>Comitente</f>
        <v>DIRECCION PROVINCIAL DE ESPACIOS VERDES</v>
      </c>
      <c r="C14652" s="89"/>
      <c r="D14652" s="94"/>
      <c r="E14652" s="94"/>
      <c r="F14652" s="95"/>
      <c r="G14652" s="278"/>
    </row>
    <row r="14653" spans="1:7" ht="24" customHeight="1" x14ac:dyDescent="0.2">
      <c r="A14653" s="277" t="s">
        <v>603</v>
      </c>
      <c r="B14653" s="93">
        <f>Contratista</f>
        <v>0</v>
      </c>
      <c r="C14653" s="90"/>
      <c r="D14653" s="90"/>
      <c r="E14653" s="90"/>
      <c r="F14653" s="96"/>
      <c r="G14653" s="279"/>
    </row>
    <row r="14654" spans="1:7" ht="24" customHeight="1" x14ac:dyDescent="0.2">
      <c r="A14654" s="277" t="s">
        <v>24</v>
      </c>
      <c r="B14654" s="93" t="str">
        <f>Obra</f>
        <v>EXTRACCION DE MANGRULLO EXISTENTE, PROVISION DE NUEVO MANGRULLO Y REFUNCIONALIZACION DE JUEGOS DE NIÑOS EN PARQUE DE MAYO</v>
      </c>
      <c r="C14654" s="90"/>
      <c r="D14654" s="90"/>
      <c r="E14654" s="90"/>
      <c r="F14654" s="96" t="s">
        <v>38</v>
      </c>
      <c r="G14654" s="280">
        <f>Fecha_Base</f>
        <v>44865</v>
      </c>
    </row>
    <row r="14655" spans="1:7" ht="24" customHeight="1" x14ac:dyDescent="0.2">
      <c r="A14655" s="281" t="s">
        <v>601</v>
      </c>
      <c r="B14655" s="91" t="str">
        <f>Ubicación</f>
        <v>CAPITAL</v>
      </c>
      <c r="C14655" s="91"/>
      <c r="D14655" s="97"/>
      <c r="E14655" s="98"/>
      <c r="G14655" s="282"/>
    </row>
    <row r="14656" spans="1:7" ht="24" customHeight="1" x14ac:dyDescent="0.2">
      <c r="A14656" s="281" t="s">
        <v>39</v>
      </c>
      <c r="B14656" s="100" t="str">
        <f>IFERROR(VALUE(LEFT(B14657,FIND(".",B14657)-1)),"")</f>
        <v/>
      </c>
      <c r="C14656" s="92" t="str">
        <f>IFERROR(VLOOKUP(B14656,Tabla_CyP,2,FALSE),"")</f>
        <v/>
      </c>
      <c r="E14656" s="98"/>
      <c r="G14656" s="282"/>
    </row>
    <row r="14657" spans="1:7" ht="24" customHeight="1" x14ac:dyDescent="0.2">
      <c r="A14657" s="281" t="s">
        <v>25</v>
      </c>
      <c r="B14657" s="101" t="str">
        <f>IFERROR(VLOOKUP(COUNTIF($A$1:A14657,"ANALISIS DE PRECIOS"),Tabla_NumeroItem,2,FALSE),"")</f>
        <v/>
      </c>
      <c r="C14657" s="92" t="str">
        <f>IFERROR(VLOOKUP(B14657,Tabla_CyP,2,FALSE),"")</f>
        <v/>
      </c>
      <c r="D14657" s="97"/>
      <c r="E14657" s="98"/>
      <c r="F14657" s="96" t="s">
        <v>26</v>
      </c>
      <c r="G14657" s="283" t="str">
        <f>IFERROR(VLOOKUP(B14657,Tabla_CyP,4,FALSE),"")</f>
        <v/>
      </c>
    </row>
    <row r="14658" spans="1:7" ht="24" customHeight="1" x14ac:dyDescent="0.2">
      <c r="A14658" s="281"/>
      <c r="B14658" s="91"/>
      <c r="D14658" s="97"/>
      <c r="E14658" s="98"/>
      <c r="G14658" s="282"/>
    </row>
    <row r="14659" spans="1:7" ht="24" customHeight="1" x14ac:dyDescent="0.2">
      <c r="A14659" s="334" t="s">
        <v>507</v>
      </c>
      <c r="B14659" s="335"/>
      <c r="C14659" s="336" t="s">
        <v>0</v>
      </c>
      <c r="D14659" s="336" t="s">
        <v>27</v>
      </c>
      <c r="E14659" s="338" t="s">
        <v>28</v>
      </c>
      <c r="F14659" s="340" t="s">
        <v>29</v>
      </c>
      <c r="G14659" s="340" t="s">
        <v>30</v>
      </c>
    </row>
    <row r="14660" spans="1:7" ht="24" customHeight="1" x14ac:dyDescent="0.2">
      <c r="A14660" s="102" t="s">
        <v>508</v>
      </c>
      <c r="B14660" s="102" t="s">
        <v>509</v>
      </c>
      <c r="C14660" s="337"/>
      <c r="D14660" s="337"/>
      <c r="E14660" s="339"/>
      <c r="F14660" s="341"/>
      <c r="G14660" s="341"/>
    </row>
    <row r="14661" spans="1:7" ht="24" customHeight="1" x14ac:dyDescent="0.2">
      <c r="A14661" s="284"/>
      <c r="B14661" s="103"/>
      <c r="C14661" s="143" t="s">
        <v>604</v>
      </c>
      <c r="D14661" s="104"/>
      <c r="E14661" s="105"/>
      <c r="F14661" s="106"/>
      <c r="G14661" s="285"/>
    </row>
    <row r="14662" spans="1:7" ht="24" customHeight="1" x14ac:dyDescent="0.2">
      <c r="A14662" s="224" t="str">
        <f t="shared" ref="A14662:A14675" si="4396">IFERROR(VLOOKUP(C14662,Tabla_Insumos,4,FALSE),"")</f>
        <v/>
      </c>
      <c r="B14662" s="222" t="str">
        <f>IFERROR(VLOOKUP(C14662,Tabla_Insumos,5,FALSE),"")</f>
        <v/>
      </c>
      <c r="C14662" s="223"/>
      <c r="D14662" s="224" t="str">
        <f t="shared" ref="D14662:D14675" si="4397">IFERROR(VLOOKUP(C14662,Tabla_Insumos,2,FALSE),"")</f>
        <v/>
      </c>
      <c r="E14662" s="225"/>
      <c r="F14662" s="226">
        <f t="shared" ref="F14662:F14675" si="4398">IFERROR(VLOOKUP(C14662,Tabla_Insumos,3,FALSE),0)</f>
        <v>0</v>
      </c>
      <c r="G14662" s="286">
        <f>ROUND(E14662*F14662,2)</f>
        <v>0</v>
      </c>
    </row>
    <row r="14663" spans="1:7" ht="24" customHeight="1" x14ac:dyDescent="0.2">
      <c r="A14663" s="224" t="str">
        <f t="shared" si="4396"/>
        <v/>
      </c>
      <c r="B14663" s="222" t="str">
        <f t="shared" ref="B14663:B14675" si="4399">IFERROR(VLOOKUP(C14663,Tabla_Insumos,5,FALSE),"")</f>
        <v/>
      </c>
      <c r="C14663" s="223"/>
      <c r="D14663" s="224" t="str">
        <f t="shared" si="4397"/>
        <v/>
      </c>
      <c r="E14663" s="225"/>
      <c r="F14663" s="226">
        <f t="shared" si="4398"/>
        <v>0</v>
      </c>
      <c r="G14663" s="286">
        <f t="shared" ref="G14663:G14675" si="4400">ROUND(E14663*F14663,2)</f>
        <v>0</v>
      </c>
    </row>
    <row r="14664" spans="1:7" ht="24" customHeight="1" x14ac:dyDescent="0.2">
      <c r="A14664" s="224" t="str">
        <f t="shared" si="4396"/>
        <v/>
      </c>
      <c r="B14664" s="222" t="str">
        <f t="shared" si="4399"/>
        <v/>
      </c>
      <c r="C14664" s="223"/>
      <c r="D14664" s="224" t="str">
        <f t="shared" si="4397"/>
        <v/>
      </c>
      <c r="E14664" s="225"/>
      <c r="F14664" s="226">
        <f t="shared" si="4398"/>
        <v>0</v>
      </c>
      <c r="G14664" s="286">
        <f t="shared" si="4400"/>
        <v>0</v>
      </c>
    </row>
    <row r="14665" spans="1:7" ht="24" customHeight="1" x14ac:dyDescent="0.2">
      <c r="A14665" s="224" t="str">
        <f t="shared" si="4396"/>
        <v/>
      </c>
      <c r="B14665" s="222" t="str">
        <f t="shared" si="4399"/>
        <v/>
      </c>
      <c r="C14665" s="223"/>
      <c r="D14665" s="224" t="str">
        <f t="shared" si="4397"/>
        <v/>
      </c>
      <c r="E14665" s="225"/>
      <c r="F14665" s="226">
        <f t="shared" si="4398"/>
        <v>0</v>
      </c>
      <c r="G14665" s="286">
        <f t="shared" si="4400"/>
        <v>0</v>
      </c>
    </row>
    <row r="14666" spans="1:7" ht="24" customHeight="1" x14ac:dyDescent="0.2">
      <c r="A14666" s="224" t="str">
        <f t="shared" si="4396"/>
        <v/>
      </c>
      <c r="B14666" s="222" t="str">
        <f t="shared" si="4399"/>
        <v/>
      </c>
      <c r="C14666" s="223"/>
      <c r="D14666" s="224" t="str">
        <f t="shared" si="4397"/>
        <v/>
      </c>
      <c r="E14666" s="225"/>
      <c r="F14666" s="226">
        <f t="shared" si="4398"/>
        <v>0</v>
      </c>
      <c r="G14666" s="286">
        <f t="shared" si="4400"/>
        <v>0</v>
      </c>
    </row>
    <row r="14667" spans="1:7" ht="24" customHeight="1" x14ac:dyDescent="0.2">
      <c r="A14667" s="224" t="str">
        <f t="shared" si="4396"/>
        <v/>
      </c>
      <c r="B14667" s="222" t="str">
        <f t="shared" si="4399"/>
        <v/>
      </c>
      <c r="C14667" s="223"/>
      <c r="D14667" s="224" t="str">
        <f t="shared" si="4397"/>
        <v/>
      </c>
      <c r="E14667" s="225"/>
      <c r="F14667" s="226">
        <f t="shared" si="4398"/>
        <v>0</v>
      </c>
      <c r="G14667" s="286">
        <f t="shared" si="4400"/>
        <v>0</v>
      </c>
    </row>
    <row r="14668" spans="1:7" ht="24" customHeight="1" x14ac:dyDescent="0.2">
      <c r="A14668" s="224" t="str">
        <f t="shared" si="4396"/>
        <v/>
      </c>
      <c r="B14668" s="222" t="str">
        <f t="shared" si="4399"/>
        <v/>
      </c>
      <c r="C14668" s="223"/>
      <c r="D14668" s="224" t="str">
        <f t="shared" si="4397"/>
        <v/>
      </c>
      <c r="E14668" s="225"/>
      <c r="F14668" s="226">
        <f t="shared" si="4398"/>
        <v>0</v>
      </c>
      <c r="G14668" s="286">
        <f t="shared" si="4400"/>
        <v>0</v>
      </c>
    </row>
    <row r="14669" spans="1:7" ht="24" customHeight="1" x14ac:dyDescent="0.2">
      <c r="A14669" s="224" t="str">
        <f t="shared" si="4396"/>
        <v/>
      </c>
      <c r="B14669" s="222" t="str">
        <f t="shared" si="4399"/>
        <v/>
      </c>
      <c r="C14669" s="223"/>
      <c r="D14669" s="224" t="str">
        <f t="shared" si="4397"/>
        <v/>
      </c>
      <c r="E14669" s="225"/>
      <c r="F14669" s="226">
        <f t="shared" si="4398"/>
        <v>0</v>
      </c>
      <c r="G14669" s="286">
        <f t="shared" si="4400"/>
        <v>0</v>
      </c>
    </row>
    <row r="14670" spans="1:7" ht="24" customHeight="1" x14ac:dyDescent="0.2">
      <c r="A14670" s="224" t="str">
        <f t="shared" si="4396"/>
        <v/>
      </c>
      <c r="B14670" s="222" t="str">
        <f t="shared" si="4399"/>
        <v/>
      </c>
      <c r="C14670" s="223"/>
      <c r="D14670" s="224" t="str">
        <f t="shared" si="4397"/>
        <v/>
      </c>
      <c r="E14670" s="225"/>
      <c r="F14670" s="226">
        <f t="shared" si="4398"/>
        <v>0</v>
      </c>
      <c r="G14670" s="286">
        <f t="shared" si="4400"/>
        <v>0</v>
      </c>
    </row>
    <row r="14671" spans="1:7" ht="24" customHeight="1" x14ac:dyDescent="0.2">
      <c r="A14671" s="224" t="str">
        <f t="shared" si="4396"/>
        <v/>
      </c>
      <c r="B14671" s="222" t="str">
        <f t="shared" si="4399"/>
        <v/>
      </c>
      <c r="C14671" s="223"/>
      <c r="D14671" s="224" t="str">
        <f t="shared" si="4397"/>
        <v/>
      </c>
      <c r="E14671" s="225"/>
      <c r="F14671" s="226">
        <f t="shared" si="4398"/>
        <v>0</v>
      </c>
      <c r="G14671" s="286">
        <f t="shared" si="4400"/>
        <v>0</v>
      </c>
    </row>
    <row r="14672" spans="1:7" ht="24" customHeight="1" x14ac:dyDescent="0.2">
      <c r="A14672" s="224" t="str">
        <f t="shared" si="4396"/>
        <v/>
      </c>
      <c r="B14672" s="222" t="str">
        <f t="shared" si="4399"/>
        <v/>
      </c>
      <c r="C14672" s="223"/>
      <c r="D14672" s="224" t="str">
        <f t="shared" si="4397"/>
        <v/>
      </c>
      <c r="E14672" s="225"/>
      <c r="F14672" s="226">
        <f t="shared" si="4398"/>
        <v>0</v>
      </c>
      <c r="G14672" s="286">
        <f t="shared" si="4400"/>
        <v>0</v>
      </c>
    </row>
    <row r="14673" spans="1:7" ht="24" customHeight="1" x14ac:dyDescent="0.2">
      <c r="A14673" s="224" t="str">
        <f t="shared" si="4396"/>
        <v/>
      </c>
      <c r="B14673" s="222" t="str">
        <f t="shared" si="4399"/>
        <v/>
      </c>
      <c r="C14673" s="223"/>
      <c r="D14673" s="224" t="str">
        <f t="shared" si="4397"/>
        <v/>
      </c>
      <c r="E14673" s="225"/>
      <c r="F14673" s="226">
        <f t="shared" si="4398"/>
        <v>0</v>
      </c>
      <c r="G14673" s="286">
        <f t="shared" si="4400"/>
        <v>0</v>
      </c>
    </row>
    <row r="14674" spans="1:7" ht="24" customHeight="1" x14ac:dyDescent="0.2">
      <c r="A14674" s="224" t="str">
        <f t="shared" si="4396"/>
        <v/>
      </c>
      <c r="B14674" s="222" t="str">
        <f t="shared" si="4399"/>
        <v/>
      </c>
      <c r="C14674" s="223"/>
      <c r="D14674" s="224" t="str">
        <f t="shared" si="4397"/>
        <v/>
      </c>
      <c r="E14674" s="225"/>
      <c r="F14674" s="226">
        <f t="shared" si="4398"/>
        <v>0</v>
      </c>
      <c r="G14674" s="286">
        <f t="shared" si="4400"/>
        <v>0</v>
      </c>
    </row>
    <row r="14675" spans="1:7" ht="24" customHeight="1" x14ac:dyDescent="0.2">
      <c r="A14675" s="224" t="str">
        <f t="shared" si="4396"/>
        <v/>
      </c>
      <c r="B14675" s="222" t="str">
        <f t="shared" si="4399"/>
        <v/>
      </c>
      <c r="C14675" s="223"/>
      <c r="D14675" s="224" t="str">
        <f t="shared" si="4397"/>
        <v/>
      </c>
      <c r="E14675" s="225"/>
      <c r="F14675" s="227">
        <f t="shared" si="4398"/>
        <v>0</v>
      </c>
      <c r="G14675" s="286">
        <f t="shared" si="4400"/>
        <v>0</v>
      </c>
    </row>
    <row r="14676" spans="1:7" ht="24" customHeight="1" x14ac:dyDescent="0.2">
      <c r="A14676" s="287"/>
      <c r="D14676" s="97"/>
      <c r="E14676" s="98"/>
      <c r="F14676" s="273" t="s">
        <v>31</v>
      </c>
      <c r="G14676" s="288">
        <f>SUBTOTAL(9,G14662:G14675)</f>
        <v>0</v>
      </c>
    </row>
    <row r="14677" spans="1:7" ht="24" customHeight="1" x14ac:dyDescent="0.2">
      <c r="A14677" s="287"/>
      <c r="C14677" s="107" t="s">
        <v>605</v>
      </c>
      <c r="D14677" s="97"/>
      <c r="E14677" s="98"/>
      <c r="G14677" s="289"/>
    </row>
    <row r="14678" spans="1:7" ht="24" customHeight="1" x14ac:dyDescent="0.2">
      <c r="A14678" s="224" t="str">
        <f t="shared" ref="A14678:A14685" si="4401">IFERROR(VLOOKUP(C14678,Tabla_Insumos,4,FALSE),"")</f>
        <v/>
      </c>
      <c r="B14678" s="222">
        <f t="shared" ref="B14678:B14685" si="4402">IFERROR(VLOOKUP(A14678,Tabla_Indices,5,FALSE),"")</f>
        <v>0</v>
      </c>
      <c r="C14678" s="223"/>
      <c r="D14678" s="224" t="str">
        <f t="shared" ref="D14678:D14685" si="4403">IFERROR(VLOOKUP(C14678,Tabla_Insumos,2,FALSE),"")</f>
        <v/>
      </c>
      <c r="E14678" s="225"/>
      <c r="F14678" s="228">
        <f t="shared" ref="F14678:F14685" si="4404">IFERROR(VLOOKUP(C14678,Tabla_Insumos,3,FALSE),0)</f>
        <v>0</v>
      </c>
      <c r="G14678" s="286">
        <f>ROUND(E14678*F14678,2)</f>
        <v>0</v>
      </c>
    </row>
    <row r="14679" spans="1:7" ht="24" customHeight="1" x14ac:dyDescent="0.2">
      <c r="A14679" s="224" t="str">
        <f t="shared" si="4401"/>
        <v/>
      </c>
      <c r="B14679" s="222">
        <f t="shared" si="4402"/>
        <v>0</v>
      </c>
      <c r="C14679" s="223"/>
      <c r="D14679" s="224" t="str">
        <f t="shared" si="4403"/>
        <v/>
      </c>
      <c r="E14679" s="225"/>
      <c r="F14679" s="228">
        <f t="shared" si="4404"/>
        <v>0</v>
      </c>
      <c r="G14679" s="286">
        <f>ROUND(E14679*F14679,2)</f>
        <v>0</v>
      </c>
    </row>
    <row r="14680" spans="1:7" ht="24" customHeight="1" x14ac:dyDescent="0.2">
      <c r="A14680" s="224" t="str">
        <f t="shared" si="4401"/>
        <v/>
      </c>
      <c r="B14680" s="222">
        <f t="shared" si="4402"/>
        <v>0</v>
      </c>
      <c r="C14680" s="223"/>
      <c r="D14680" s="224" t="str">
        <f t="shared" si="4403"/>
        <v/>
      </c>
      <c r="E14680" s="225"/>
      <c r="F14680" s="228">
        <f t="shared" si="4404"/>
        <v>0</v>
      </c>
      <c r="G14680" s="286">
        <f t="shared" ref="G14680:G14685" si="4405">ROUND(E14680*F14680,2)</f>
        <v>0</v>
      </c>
    </row>
    <row r="14681" spans="1:7" ht="24" customHeight="1" x14ac:dyDescent="0.2">
      <c r="A14681" s="224" t="str">
        <f t="shared" si="4401"/>
        <v/>
      </c>
      <c r="B14681" s="222">
        <f t="shared" si="4402"/>
        <v>0</v>
      </c>
      <c r="C14681" s="223"/>
      <c r="D14681" s="224" t="str">
        <f t="shared" si="4403"/>
        <v/>
      </c>
      <c r="E14681" s="225"/>
      <c r="F14681" s="228">
        <f t="shared" si="4404"/>
        <v>0</v>
      </c>
      <c r="G14681" s="286">
        <f t="shared" si="4405"/>
        <v>0</v>
      </c>
    </row>
    <row r="14682" spans="1:7" ht="24" customHeight="1" x14ac:dyDescent="0.2">
      <c r="A14682" s="224" t="str">
        <f t="shared" si="4401"/>
        <v/>
      </c>
      <c r="B14682" s="222">
        <f t="shared" si="4402"/>
        <v>0</v>
      </c>
      <c r="C14682" s="223"/>
      <c r="D14682" s="224" t="str">
        <f t="shared" si="4403"/>
        <v/>
      </c>
      <c r="E14682" s="225"/>
      <c r="F14682" s="226">
        <f t="shared" si="4404"/>
        <v>0</v>
      </c>
      <c r="G14682" s="286">
        <f t="shared" si="4405"/>
        <v>0</v>
      </c>
    </row>
    <row r="14683" spans="1:7" ht="24" customHeight="1" x14ac:dyDescent="0.2">
      <c r="A14683" s="224" t="str">
        <f t="shared" si="4401"/>
        <v/>
      </c>
      <c r="B14683" s="222">
        <f t="shared" si="4402"/>
        <v>0</v>
      </c>
      <c r="C14683" s="223"/>
      <c r="D14683" s="224" t="str">
        <f t="shared" si="4403"/>
        <v/>
      </c>
      <c r="E14683" s="225"/>
      <c r="F14683" s="226">
        <f t="shared" si="4404"/>
        <v>0</v>
      </c>
      <c r="G14683" s="286">
        <f t="shared" si="4405"/>
        <v>0</v>
      </c>
    </row>
    <row r="14684" spans="1:7" ht="24" customHeight="1" x14ac:dyDescent="0.2">
      <c r="A14684" s="224" t="str">
        <f t="shared" si="4401"/>
        <v/>
      </c>
      <c r="B14684" s="222">
        <f t="shared" si="4402"/>
        <v>0</v>
      </c>
      <c r="C14684" s="223"/>
      <c r="D14684" s="224" t="str">
        <f t="shared" si="4403"/>
        <v/>
      </c>
      <c r="E14684" s="225"/>
      <c r="F14684" s="226">
        <f t="shared" si="4404"/>
        <v>0</v>
      </c>
      <c r="G14684" s="286">
        <f t="shared" si="4405"/>
        <v>0</v>
      </c>
    </row>
    <row r="14685" spans="1:7" ht="24" customHeight="1" x14ac:dyDescent="0.2">
      <c r="A14685" s="224" t="str">
        <f t="shared" si="4401"/>
        <v/>
      </c>
      <c r="B14685" s="222">
        <f t="shared" si="4402"/>
        <v>0</v>
      </c>
      <c r="C14685" s="223"/>
      <c r="D14685" s="224" t="str">
        <f t="shared" si="4403"/>
        <v/>
      </c>
      <c r="E14685" s="225"/>
      <c r="F14685" s="226">
        <f t="shared" si="4404"/>
        <v>0</v>
      </c>
      <c r="G14685" s="286">
        <f t="shared" si="4405"/>
        <v>0</v>
      </c>
    </row>
    <row r="14686" spans="1:7" ht="24" customHeight="1" x14ac:dyDescent="0.2">
      <c r="A14686" s="287"/>
      <c r="D14686" s="97"/>
      <c r="E14686" s="98"/>
      <c r="F14686" s="273" t="s">
        <v>32</v>
      </c>
      <c r="G14686" s="288">
        <f>SUBTOTAL(9,G14678:G14685)</f>
        <v>0</v>
      </c>
    </row>
    <row r="14687" spans="1:7" ht="24" customHeight="1" x14ac:dyDescent="0.2">
      <c r="A14687" s="287"/>
      <c r="C14687" s="107" t="s">
        <v>606</v>
      </c>
      <c r="D14687" s="97"/>
      <c r="E14687" s="98"/>
      <c r="G14687" s="289"/>
    </row>
    <row r="14688" spans="1:7" ht="24" customHeight="1" x14ac:dyDescent="0.2">
      <c r="A14688" s="224" t="str">
        <f t="shared" ref="A14688:A14696" si="4406">IFERROR(VLOOKUP(C14688,Tabla_Insumos,4,FALSE),"")</f>
        <v/>
      </c>
      <c r="B14688" s="222" t="str">
        <f t="shared" ref="B14688:B14696" si="4407">IFERROR(VLOOKUP(C14688,Tabla_Insumos,5,FALSE),"")</f>
        <v/>
      </c>
      <c r="C14688" s="223"/>
      <c r="D14688" s="224" t="str">
        <f t="shared" ref="D14688:D14696" si="4408">IFERROR(VLOOKUP(C14688,Tabla_Insumos,2,FALSE),"")</f>
        <v/>
      </c>
      <c r="E14688" s="225"/>
      <c r="F14688" s="226">
        <f t="shared" ref="F14688:F14696" si="4409">IFERROR(VLOOKUP(C14688,Tabla_Insumos,3,FALSE),0)</f>
        <v>0</v>
      </c>
      <c r="G14688" s="286">
        <f t="shared" ref="G14688:G14696" si="4410">ROUND(E14688*F14688,2)</f>
        <v>0</v>
      </c>
    </row>
    <row r="14689" spans="1:7" ht="24" customHeight="1" x14ac:dyDescent="0.2">
      <c r="A14689" s="224" t="str">
        <f t="shared" si="4406"/>
        <v/>
      </c>
      <c r="B14689" s="222" t="str">
        <f t="shared" si="4407"/>
        <v/>
      </c>
      <c r="C14689" s="223"/>
      <c r="D14689" s="224" t="str">
        <f t="shared" si="4408"/>
        <v/>
      </c>
      <c r="E14689" s="225"/>
      <c r="F14689" s="226">
        <f t="shared" si="4409"/>
        <v>0</v>
      </c>
      <c r="G14689" s="286">
        <f t="shared" si="4410"/>
        <v>0</v>
      </c>
    </row>
    <row r="14690" spans="1:7" ht="24" customHeight="1" x14ac:dyDescent="0.2">
      <c r="A14690" s="224" t="str">
        <f t="shared" si="4406"/>
        <v/>
      </c>
      <c r="B14690" s="222" t="str">
        <f t="shared" si="4407"/>
        <v/>
      </c>
      <c r="C14690" s="223"/>
      <c r="D14690" s="224" t="str">
        <f t="shared" si="4408"/>
        <v/>
      </c>
      <c r="E14690" s="225"/>
      <c r="F14690" s="226">
        <f t="shared" si="4409"/>
        <v>0</v>
      </c>
      <c r="G14690" s="286">
        <f t="shared" si="4410"/>
        <v>0</v>
      </c>
    </row>
    <row r="14691" spans="1:7" ht="24" customHeight="1" x14ac:dyDescent="0.2">
      <c r="A14691" s="224" t="str">
        <f t="shared" si="4406"/>
        <v/>
      </c>
      <c r="B14691" s="222" t="str">
        <f t="shared" si="4407"/>
        <v/>
      </c>
      <c r="C14691" s="223"/>
      <c r="D14691" s="224" t="str">
        <f t="shared" si="4408"/>
        <v/>
      </c>
      <c r="E14691" s="225"/>
      <c r="F14691" s="226">
        <f t="shared" si="4409"/>
        <v>0</v>
      </c>
      <c r="G14691" s="286">
        <f t="shared" si="4410"/>
        <v>0</v>
      </c>
    </row>
    <row r="14692" spans="1:7" ht="24" customHeight="1" x14ac:dyDescent="0.2">
      <c r="A14692" s="224" t="str">
        <f t="shared" si="4406"/>
        <v/>
      </c>
      <c r="B14692" s="222" t="str">
        <f t="shared" si="4407"/>
        <v/>
      </c>
      <c r="C14692" s="223"/>
      <c r="D14692" s="224" t="str">
        <f t="shared" si="4408"/>
        <v/>
      </c>
      <c r="E14692" s="225"/>
      <c r="F14692" s="226">
        <f t="shared" si="4409"/>
        <v>0</v>
      </c>
      <c r="G14692" s="286">
        <f t="shared" si="4410"/>
        <v>0</v>
      </c>
    </row>
    <row r="14693" spans="1:7" ht="24" customHeight="1" x14ac:dyDescent="0.2">
      <c r="A14693" s="224" t="str">
        <f t="shared" si="4406"/>
        <v/>
      </c>
      <c r="B14693" s="222" t="str">
        <f t="shared" si="4407"/>
        <v/>
      </c>
      <c r="C14693" s="223"/>
      <c r="D14693" s="224" t="str">
        <f t="shared" si="4408"/>
        <v/>
      </c>
      <c r="E14693" s="225"/>
      <c r="F14693" s="226">
        <f t="shared" si="4409"/>
        <v>0</v>
      </c>
      <c r="G14693" s="286">
        <f t="shared" si="4410"/>
        <v>0</v>
      </c>
    </row>
    <row r="14694" spans="1:7" ht="24" customHeight="1" x14ac:dyDescent="0.2">
      <c r="A14694" s="224" t="str">
        <f t="shared" si="4406"/>
        <v/>
      </c>
      <c r="B14694" s="222" t="str">
        <f t="shared" si="4407"/>
        <v/>
      </c>
      <c r="C14694" s="223"/>
      <c r="D14694" s="224" t="str">
        <f t="shared" si="4408"/>
        <v/>
      </c>
      <c r="E14694" s="225"/>
      <c r="F14694" s="226">
        <f t="shared" si="4409"/>
        <v>0</v>
      </c>
      <c r="G14694" s="286">
        <f t="shared" si="4410"/>
        <v>0</v>
      </c>
    </row>
    <row r="14695" spans="1:7" ht="24" customHeight="1" x14ac:dyDescent="0.2">
      <c r="A14695" s="224" t="str">
        <f t="shared" si="4406"/>
        <v/>
      </c>
      <c r="B14695" s="222" t="str">
        <f t="shared" si="4407"/>
        <v/>
      </c>
      <c r="C14695" s="223"/>
      <c r="D14695" s="224" t="str">
        <f t="shared" si="4408"/>
        <v/>
      </c>
      <c r="E14695" s="225"/>
      <c r="F14695" s="226">
        <f t="shared" si="4409"/>
        <v>0</v>
      </c>
      <c r="G14695" s="286">
        <f t="shared" si="4410"/>
        <v>0</v>
      </c>
    </row>
    <row r="14696" spans="1:7" ht="24" customHeight="1" x14ac:dyDescent="0.2">
      <c r="A14696" s="224" t="str">
        <f t="shared" si="4406"/>
        <v/>
      </c>
      <c r="B14696" s="222" t="str">
        <f t="shared" si="4407"/>
        <v/>
      </c>
      <c r="C14696" s="223"/>
      <c r="D14696" s="224" t="str">
        <f t="shared" si="4408"/>
        <v/>
      </c>
      <c r="E14696" s="225"/>
      <c r="F14696" s="226">
        <f t="shared" si="4409"/>
        <v>0</v>
      </c>
      <c r="G14696" s="286">
        <f t="shared" si="4410"/>
        <v>0</v>
      </c>
    </row>
    <row r="14697" spans="1:7" ht="24" customHeight="1" x14ac:dyDescent="0.2">
      <c r="A14697" s="290"/>
      <c r="B14697" s="97"/>
      <c r="D14697" s="97"/>
      <c r="E14697" s="98"/>
      <c r="F14697" s="273" t="s">
        <v>33</v>
      </c>
      <c r="G14697" s="288">
        <f>SUBTOTAL(9,G14688:G14696)</f>
        <v>0</v>
      </c>
    </row>
    <row r="14698" spans="1:7" ht="24" customHeight="1" x14ac:dyDescent="0.2">
      <c r="A14698" s="291"/>
      <c r="B14698" s="97"/>
      <c r="D14698" s="97"/>
      <c r="E14698" s="98"/>
      <c r="G14698" s="289"/>
    </row>
    <row r="14699" spans="1:7" ht="24" customHeight="1" x14ac:dyDescent="0.2">
      <c r="A14699" s="292" t="str">
        <f>B14657</f>
        <v/>
      </c>
      <c r="B14699" s="293" t="str">
        <f>C14657</f>
        <v/>
      </c>
      <c r="C14699" s="104"/>
      <c r="D14699" s="104" t="s">
        <v>34</v>
      </c>
      <c r="E14699" s="105"/>
      <c r="F14699" s="295" t="s">
        <v>35</v>
      </c>
      <c r="G14699" s="294">
        <f>SUBTOTAL(9,G14662:G14698)</f>
        <v>0</v>
      </c>
    </row>
    <row r="14701" spans="1:7" ht="24" customHeight="1" x14ac:dyDescent="0.2">
      <c r="A14701" s="274" t="s">
        <v>37</v>
      </c>
      <c r="B14701" s="275"/>
      <c r="C14701" s="275"/>
      <c r="D14701" s="275"/>
      <c r="E14701" s="275"/>
      <c r="F14701" s="275"/>
      <c r="G14701" s="276"/>
    </row>
    <row r="14702" spans="1:7" ht="24" customHeight="1" x14ac:dyDescent="0.2">
      <c r="A14702" s="277" t="s">
        <v>602</v>
      </c>
      <c r="B14702" s="93" t="str">
        <f>Comitente</f>
        <v>DIRECCION PROVINCIAL DE ESPACIOS VERDES</v>
      </c>
      <c r="C14702" s="89"/>
      <c r="D14702" s="94"/>
      <c r="E14702" s="94"/>
      <c r="F14702" s="95"/>
      <c r="G14702" s="278"/>
    </row>
    <row r="14703" spans="1:7" ht="24" customHeight="1" x14ac:dyDescent="0.2">
      <c r="A14703" s="277" t="s">
        <v>603</v>
      </c>
      <c r="B14703" s="93">
        <f>Contratista</f>
        <v>0</v>
      </c>
      <c r="C14703" s="90"/>
      <c r="D14703" s="90"/>
      <c r="E14703" s="90"/>
      <c r="F14703" s="96"/>
      <c r="G14703" s="279"/>
    </row>
    <row r="14704" spans="1:7" ht="24" customHeight="1" x14ac:dyDescent="0.2">
      <c r="A14704" s="277" t="s">
        <v>24</v>
      </c>
      <c r="B14704" s="93" t="str">
        <f>Obra</f>
        <v>EXTRACCION DE MANGRULLO EXISTENTE, PROVISION DE NUEVO MANGRULLO Y REFUNCIONALIZACION DE JUEGOS DE NIÑOS EN PARQUE DE MAYO</v>
      </c>
      <c r="C14704" s="90"/>
      <c r="D14704" s="90"/>
      <c r="E14704" s="90"/>
      <c r="F14704" s="96" t="s">
        <v>38</v>
      </c>
      <c r="G14704" s="280">
        <f>Fecha_Base</f>
        <v>44865</v>
      </c>
    </row>
    <row r="14705" spans="1:7" ht="24" customHeight="1" x14ac:dyDescent="0.2">
      <c r="A14705" s="281" t="s">
        <v>601</v>
      </c>
      <c r="B14705" s="91" t="str">
        <f>Ubicación</f>
        <v>CAPITAL</v>
      </c>
      <c r="C14705" s="91"/>
      <c r="D14705" s="97"/>
      <c r="E14705" s="98"/>
      <c r="G14705" s="282"/>
    </row>
    <row r="14706" spans="1:7" ht="24" customHeight="1" x14ac:dyDescent="0.2">
      <c r="A14706" s="281" t="s">
        <v>39</v>
      </c>
      <c r="B14706" s="100" t="str">
        <f>IFERROR(VALUE(LEFT(B14707,FIND(".",B14707)-1)),"")</f>
        <v/>
      </c>
      <c r="C14706" s="92" t="str">
        <f>IFERROR(VLOOKUP(B14706,Tabla_CyP,2,FALSE),"")</f>
        <v/>
      </c>
      <c r="E14706" s="98"/>
      <c r="G14706" s="282"/>
    </row>
    <row r="14707" spans="1:7" ht="24" customHeight="1" x14ac:dyDescent="0.2">
      <c r="A14707" s="281" t="s">
        <v>25</v>
      </c>
      <c r="B14707" s="101" t="str">
        <f>IFERROR(VLOOKUP(COUNTIF($A$1:A14707,"ANALISIS DE PRECIOS"),Tabla_NumeroItem,2,FALSE),"")</f>
        <v/>
      </c>
      <c r="C14707" s="92" t="str">
        <f>IFERROR(VLOOKUP(B14707,Tabla_CyP,2,FALSE),"")</f>
        <v/>
      </c>
      <c r="D14707" s="97"/>
      <c r="E14707" s="98"/>
      <c r="F14707" s="96" t="s">
        <v>26</v>
      </c>
      <c r="G14707" s="283" t="str">
        <f>IFERROR(VLOOKUP(B14707,Tabla_CyP,4,FALSE),"")</f>
        <v/>
      </c>
    </row>
    <row r="14708" spans="1:7" ht="24" customHeight="1" x14ac:dyDescent="0.2">
      <c r="A14708" s="281"/>
      <c r="B14708" s="91"/>
      <c r="D14708" s="97"/>
      <c r="E14708" s="98"/>
      <c r="G14708" s="282"/>
    </row>
    <row r="14709" spans="1:7" ht="24" customHeight="1" x14ac:dyDescent="0.2">
      <c r="A14709" s="334" t="s">
        <v>507</v>
      </c>
      <c r="B14709" s="335"/>
      <c r="C14709" s="336" t="s">
        <v>0</v>
      </c>
      <c r="D14709" s="336" t="s">
        <v>27</v>
      </c>
      <c r="E14709" s="338" t="s">
        <v>28</v>
      </c>
      <c r="F14709" s="340" t="s">
        <v>29</v>
      </c>
      <c r="G14709" s="340" t="s">
        <v>30</v>
      </c>
    </row>
    <row r="14710" spans="1:7" ht="24" customHeight="1" x14ac:dyDescent="0.2">
      <c r="A14710" s="102" t="s">
        <v>508</v>
      </c>
      <c r="B14710" s="102" t="s">
        <v>509</v>
      </c>
      <c r="C14710" s="337"/>
      <c r="D14710" s="337"/>
      <c r="E14710" s="339"/>
      <c r="F14710" s="341"/>
      <c r="G14710" s="341"/>
    </row>
    <row r="14711" spans="1:7" ht="24" customHeight="1" x14ac:dyDescent="0.2">
      <c r="A14711" s="284"/>
      <c r="B14711" s="103"/>
      <c r="C14711" s="143" t="s">
        <v>604</v>
      </c>
      <c r="D14711" s="104"/>
      <c r="E14711" s="105"/>
      <c r="F14711" s="106"/>
      <c r="G14711" s="285"/>
    </row>
    <row r="14712" spans="1:7" ht="24" customHeight="1" x14ac:dyDescent="0.2">
      <c r="A14712" s="224" t="str">
        <f t="shared" ref="A14712:A14725" si="4411">IFERROR(VLOOKUP(C14712,Tabla_Insumos,4,FALSE),"")</f>
        <v/>
      </c>
      <c r="B14712" s="222" t="str">
        <f>IFERROR(VLOOKUP(C14712,Tabla_Insumos,5,FALSE),"")</f>
        <v/>
      </c>
      <c r="C14712" s="223"/>
      <c r="D14712" s="224" t="str">
        <f t="shared" ref="D14712:D14725" si="4412">IFERROR(VLOOKUP(C14712,Tabla_Insumos,2,FALSE),"")</f>
        <v/>
      </c>
      <c r="E14712" s="225"/>
      <c r="F14712" s="226">
        <f t="shared" ref="F14712:F14725" si="4413">IFERROR(VLOOKUP(C14712,Tabla_Insumos,3,FALSE),0)</f>
        <v>0</v>
      </c>
      <c r="G14712" s="286">
        <f>ROUND(E14712*F14712,2)</f>
        <v>0</v>
      </c>
    </row>
    <row r="14713" spans="1:7" ht="24" customHeight="1" x14ac:dyDescent="0.2">
      <c r="A14713" s="224" t="str">
        <f t="shared" si="4411"/>
        <v/>
      </c>
      <c r="B14713" s="222" t="str">
        <f t="shared" ref="B14713:B14725" si="4414">IFERROR(VLOOKUP(C14713,Tabla_Insumos,5,FALSE),"")</f>
        <v/>
      </c>
      <c r="C14713" s="223"/>
      <c r="D14713" s="224" t="str">
        <f t="shared" si="4412"/>
        <v/>
      </c>
      <c r="E14713" s="225"/>
      <c r="F14713" s="226">
        <f t="shared" si="4413"/>
        <v>0</v>
      </c>
      <c r="G14713" s="286">
        <f t="shared" ref="G14713:G14725" si="4415">ROUND(E14713*F14713,2)</f>
        <v>0</v>
      </c>
    </row>
    <row r="14714" spans="1:7" ht="24" customHeight="1" x14ac:dyDescent="0.2">
      <c r="A14714" s="224" t="str">
        <f t="shared" si="4411"/>
        <v/>
      </c>
      <c r="B14714" s="222" t="str">
        <f t="shared" si="4414"/>
        <v/>
      </c>
      <c r="C14714" s="223"/>
      <c r="D14714" s="224" t="str">
        <f t="shared" si="4412"/>
        <v/>
      </c>
      <c r="E14714" s="225"/>
      <c r="F14714" s="226">
        <f t="shared" si="4413"/>
        <v>0</v>
      </c>
      <c r="G14714" s="286">
        <f t="shared" si="4415"/>
        <v>0</v>
      </c>
    </row>
    <row r="14715" spans="1:7" ht="24" customHeight="1" x14ac:dyDescent="0.2">
      <c r="A14715" s="224" t="str">
        <f t="shared" si="4411"/>
        <v/>
      </c>
      <c r="B14715" s="222" t="str">
        <f t="shared" si="4414"/>
        <v/>
      </c>
      <c r="C14715" s="223"/>
      <c r="D14715" s="224" t="str">
        <f t="shared" si="4412"/>
        <v/>
      </c>
      <c r="E14715" s="225"/>
      <c r="F14715" s="226">
        <f t="shared" si="4413"/>
        <v>0</v>
      </c>
      <c r="G14715" s="286">
        <f t="shared" si="4415"/>
        <v>0</v>
      </c>
    </row>
    <row r="14716" spans="1:7" ht="24" customHeight="1" x14ac:dyDescent="0.2">
      <c r="A14716" s="224" t="str">
        <f t="shared" si="4411"/>
        <v/>
      </c>
      <c r="B14716" s="222" t="str">
        <f t="shared" si="4414"/>
        <v/>
      </c>
      <c r="C14716" s="223"/>
      <c r="D14716" s="224" t="str">
        <f t="shared" si="4412"/>
        <v/>
      </c>
      <c r="E14716" s="225"/>
      <c r="F14716" s="226">
        <f t="shared" si="4413"/>
        <v>0</v>
      </c>
      <c r="G14716" s="286">
        <f t="shared" si="4415"/>
        <v>0</v>
      </c>
    </row>
    <row r="14717" spans="1:7" ht="24" customHeight="1" x14ac:dyDescent="0.2">
      <c r="A14717" s="224" t="str">
        <f t="shared" si="4411"/>
        <v/>
      </c>
      <c r="B14717" s="222" t="str">
        <f t="shared" si="4414"/>
        <v/>
      </c>
      <c r="C14717" s="223"/>
      <c r="D14717" s="224" t="str">
        <f t="shared" si="4412"/>
        <v/>
      </c>
      <c r="E14717" s="225"/>
      <c r="F14717" s="226">
        <f t="shared" si="4413"/>
        <v>0</v>
      </c>
      <c r="G14717" s="286">
        <f t="shared" si="4415"/>
        <v>0</v>
      </c>
    </row>
    <row r="14718" spans="1:7" ht="24" customHeight="1" x14ac:dyDescent="0.2">
      <c r="A14718" s="224" t="str">
        <f t="shared" si="4411"/>
        <v/>
      </c>
      <c r="B14718" s="222" t="str">
        <f t="shared" si="4414"/>
        <v/>
      </c>
      <c r="C14718" s="223"/>
      <c r="D14718" s="224" t="str">
        <f t="shared" si="4412"/>
        <v/>
      </c>
      <c r="E14718" s="225"/>
      <c r="F14718" s="226">
        <f t="shared" si="4413"/>
        <v>0</v>
      </c>
      <c r="G14718" s="286">
        <f t="shared" si="4415"/>
        <v>0</v>
      </c>
    </row>
    <row r="14719" spans="1:7" ht="24" customHeight="1" x14ac:dyDescent="0.2">
      <c r="A14719" s="224" t="str">
        <f t="shared" si="4411"/>
        <v/>
      </c>
      <c r="B14719" s="222" t="str">
        <f t="shared" si="4414"/>
        <v/>
      </c>
      <c r="C14719" s="223"/>
      <c r="D14719" s="224" t="str">
        <f t="shared" si="4412"/>
        <v/>
      </c>
      <c r="E14719" s="225"/>
      <c r="F14719" s="226">
        <f t="shared" si="4413"/>
        <v>0</v>
      </c>
      <c r="G14719" s="286">
        <f t="shared" si="4415"/>
        <v>0</v>
      </c>
    </row>
    <row r="14720" spans="1:7" ht="24" customHeight="1" x14ac:dyDescent="0.2">
      <c r="A14720" s="224" t="str">
        <f t="shared" si="4411"/>
        <v/>
      </c>
      <c r="B14720" s="222" t="str">
        <f t="shared" si="4414"/>
        <v/>
      </c>
      <c r="C14720" s="223"/>
      <c r="D14720" s="224" t="str">
        <f t="shared" si="4412"/>
        <v/>
      </c>
      <c r="E14720" s="225"/>
      <c r="F14720" s="226">
        <f t="shared" si="4413"/>
        <v>0</v>
      </c>
      <c r="G14720" s="286">
        <f t="shared" si="4415"/>
        <v>0</v>
      </c>
    </row>
    <row r="14721" spans="1:7" ht="24" customHeight="1" x14ac:dyDescent="0.2">
      <c r="A14721" s="224" t="str">
        <f t="shared" si="4411"/>
        <v/>
      </c>
      <c r="B14721" s="222" t="str">
        <f t="shared" si="4414"/>
        <v/>
      </c>
      <c r="C14721" s="223"/>
      <c r="D14721" s="224" t="str">
        <f t="shared" si="4412"/>
        <v/>
      </c>
      <c r="E14721" s="225"/>
      <c r="F14721" s="226">
        <f t="shared" si="4413"/>
        <v>0</v>
      </c>
      <c r="G14721" s="286">
        <f t="shared" si="4415"/>
        <v>0</v>
      </c>
    </row>
    <row r="14722" spans="1:7" ht="24" customHeight="1" x14ac:dyDescent="0.2">
      <c r="A14722" s="224" t="str">
        <f t="shared" si="4411"/>
        <v/>
      </c>
      <c r="B14722" s="222" t="str">
        <f t="shared" si="4414"/>
        <v/>
      </c>
      <c r="C14722" s="223"/>
      <c r="D14722" s="224" t="str">
        <f t="shared" si="4412"/>
        <v/>
      </c>
      <c r="E14722" s="225"/>
      <c r="F14722" s="226">
        <f t="shared" si="4413"/>
        <v>0</v>
      </c>
      <c r="G14722" s="286">
        <f t="shared" si="4415"/>
        <v>0</v>
      </c>
    </row>
    <row r="14723" spans="1:7" ht="24" customHeight="1" x14ac:dyDescent="0.2">
      <c r="A14723" s="224" t="str">
        <f t="shared" si="4411"/>
        <v/>
      </c>
      <c r="B14723" s="222" t="str">
        <f t="shared" si="4414"/>
        <v/>
      </c>
      <c r="C14723" s="223"/>
      <c r="D14723" s="224" t="str">
        <f t="shared" si="4412"/>
        <v/>
      </c>
      <c r="E14723" s="225"/>
      <c r="F14723" s="226">
        <f t="shared" si="4413"/>
        <v>0</v>
      </c>
      <c r="G14723" s="286">
        <f t="shared" si="4415"/>
        <v>0</v>
      </c>
    </row>
    <row r="14724" spans="1:7" ht="24" customHeight="1" x14ac:dyDescent="0.2">
      <c r="A14724" s="224" t="str">
        <f t="shared" si="4411"/>
        <v/>
      </c>
      <c r="B14724" s="222" t="str">
        <f t="shared" si="4414"/>
        <v/>
      </c>
      <c r="C14724" s="223"/>
      <c r="D14724" s="224" t="str">
        <f t="shared" si="4412"/>
        <v/>
      </c>
      <c r="E14724" s="225"/>
      <c r="F14724" s="226">
        <f t="shared" si="4413"/>
        <v>0</v>
      </c>
      <c r="G14724" s="286">
        <f t="shared" si="4415"/>
        <v>0</v>
      </c>
    </row>
    <row r="14725" spans="1:7" ht="24" customHeight="1" x14ac:dyDescent="0.2">
      <c r="A14725" s="224" t="str">
        <f t="shared" si="4411"/>
        <v/>
      </c>
      <c r="B14725" s="222" t="str">
        <f t="shared" si="4414"/>
        <v/>
      </c>
      <c r="C14725" s="223"/>
      <c r="D14725" s="224" t="str">
        <f t="shared" si="4412"/>
        <v/>
      </c>
      <c r="E14725" s="225"/>
      <c r="F14725" s="227">
        <f t="shared" si="4413"/>
        <v>0</v>
      </c>
      <c r="G14725" s="286">
        <f t="shared" si="4415"/>
        <v>0</v>
      </c>
    </row>
    <row r="14726" spans="1:7" ht="24" customHeight="1" x14ac:dyDescent="0.2">
      <c r="A14726" s="287"/>
      <c r="D14726" s="97"/>
      <c r="E14726" s="98"/>
      <c r="F14726" s="273" t="s">
        <v>31</v>
      </c>
      <c r="G14726" s="288">
        <f>SUBTOTAL(9,G14712:G14725)</f>
        <v>0</v>
      </c>
    </row>
    <row r="14727" spans="1:7" ht="24" customHeight="1" x14ac:dyDescent="0.2">
      <c r="A14727" s="287"/>
      <c r="C14727" s="107" t="s">
        <v>605</v>
      </c>
      <c r="D14727" s="97"/>
      <c r="E14727" s="98"/>
      <c r="G14727" s="289"/>
    </row>
    <row r="14728" spans="1:7" ht="24" customHeight="1" x14ac:dyDescent="0.2">
      <c r="A14728" s="224" t="str">
        <f t="shared" ref="A14728:A14735" si="4416">IFERROR(VLOOKUP(C14728,Tabla_Insumos,4,FALSE),"")</f>
        <v/>
      </c>
      <c r="B14728" s="222">
        <f t="shared" ref="B14728:B14735" si="4417">IFERROR(VLOOKUP(A14728,Tabla_Indices,5,FALSE),"")</f>
        <v>0</v>
      </c>
      <c r="C14728" s="223"/>
      <c r="D14728" s="224" t="str">
        <f t="shared" ref="D14728:D14735" si="4418">IFERROR(VLOOKUP(C14728,Tabla_Insumos,2,FALSE),"")</f>
        <v/>
      </c>
      <c r="E14728" s="225"/>
      <c r="F14728" s="228">
        <f t="shared" ref="F14728:F14735" si="4419">IFERROR(VLOOKUP(C14728,Tabla_Insumos,3,FALSE),0)</f>
        <v>0</v>
      </c>
      <c r="G14728" s="286">
        <f>ROUND(E14728*F14728,2)</f>
        <v>0</v>
      </c>
    </row>
    <row r="14729" spans="1:7" ht="24" customHeight="1" x14ac:dyDescent="0.2">
      <c r="A14729" s="224" t="str">
        <f t="shared" si="4416"/>
        <v/>
      </c>
      <c r="B14729" s="222">
        <f t="shared" si="4417"/>
        <v>0</v>
      </c>
      <c r="C14729" s="223"/>
      <c r="D14729" s="224" t="str">
        <f t="shared" si="4418"/>
        <v/>
      </c>
      <c r="E14729" s="225"/>
      <c r="F14729" s="228">
        <f t="shared" si="4419"/>
        <v>0</v>
      </c>
      <c r="G14729" s="286">
        <f>ROUND(E14729*F14729,2)</f>
        <v>0</v>
      </c>
    </row>
    <row r="14730" spans="1:7" ht="24" customHeight="1" x14ac:dyDescent="0.2">
      <c r="A14730" s="224" t="str">
        <f t="shared" si="4416"/>
        <v/>
      </c>
      <c r="B14730" s="222">
        <f t="shared" si="4417"/>
        <v>0</v>
      </c>
      <c r="C14730" s="223"/>
      <c r="D14730" s="224" t="str">
        <f t="shared" si="4418"/>
        <v/>
      </c>
      <c r="E14730" s="225"/>
      <c r="F14730" s="228">
        <f t="shared" si="4419"/>
        <v>0</v>
      </c>
      <c r="G14730" s="286">
        <f t="shared" ref="G14730:G14735" si="4420">ROUND(E14730*F14730,2)</f>
        <v>0</v>
      </c>
    </row>
    <row r="14731" spans="1:7" ht="24" customHeight="1" x14ac:dyDescent="0.2">
      <c r="A14731" s="224" t="str">
        <f t="shared" si="4416"/>
        <v/>
      </c>
      <c r="B14731" s="222">
        <f t="shared" si="4417"/>
        <v>0</v>
      </c>
      <c r="C14731" s="223"/>
      <c r="D14731" s="224" t="str">
        <f t="shared" si="4418"/>
        <v/>
      </c>
      <c r="E14731" s="225"/>
      <c r="F14731" s="228">
        <f t="shared" si="4419"/>
        <v>0</v>
      </c>
      <c r="G14731" s="286">
        <f t="shared" si="4420"/>
        <v>0</v>
      </c>
    </row>
    <row r="14732" spans="1:7" ht="24" customHeight="1" x14ac:dyDescent="0.2">
      <c r="A14732" s="224" t="str">
        <f t="shared" si="4416"/>
        <v/>
      </c>
      <c r="B14732" s="222">
        <f t="shared" si="4417"/>
        <v>0</v>
      </c>
      <c r="C14732" s="223"/>
      <c r="D14732" s="224" t="str">
        <f t="shared" si="4418"/>
        <v/>
      </c>
      <c r="E14732" s="225"/>
      <c r="F14732" s="226">
        <f t="shared" si="4419"/>
        <v>0</v>
      </c>
      <c r="G14732" s="286">
        <f t="shared" si="4420"/>
        <v>0</v>
      </c>
    </row>
    <row r="14733" spans="1:7" ht="24" customHeight="1" x14ac:dyDescent="0.2">
      <c r="A14733" s="224" t="str">
        <f t="shared" si="4416"/>
        <v/>
      </c>
      <c r="B14733" s="222">
        <f t="shared" si="4417"/>
        <v>0</v>
      </c>
      <c r="C14733" s="223"/>
      <c r="D14733" s="224" t="str">
        <f t="shared" si="4418"/>
        <v/>
      </c>
      <c r="E14733" s="225"/>
      <c r="F14733" s="226">
        <f t="shared" si="4419"/>
        <v>0</v>
      </c>
      <c r="G14733" s="286">
        <f t="shared" si="4420"/>
        <v>0</v>
      </c>
    </row>
    <row r="14734" spans="1:7" ht="24" customHeight="1" x14ac:dyDescent="0.2">
      <c r="A14734" s="224" t="str">
        <f t="shared" si="4416"/>
        <v/>
      </c>
      <c r="B14734" s="222">
        <f t="shared" si="4417"/>
        <v>0</v>
      </c>
      <c r="C14734" s="223"/>
      <c r="D14734" s="224" t="str">
        <f t="shared" si="4418"/>
        <v/>
      </c>
      <c r="E14734" s="225"/>
      <c r="F14734" s="226">
        <f t="shared" si="4419"/>
        <v>0</v>
      </c>
      <c r="G14734" s="286">
        <f t="shared" si="4420"/>
        <v>0</v>
      </c>
    </row>
    <row r="14735" spans="1:7" ht="24" customHeight="1" x14ac:dyDescent="0.2">
      <c r="A14735" s="224" t="str">
        <f t="shared" si="4416"/>
        <v/>
      </c>
      <c r="B14735" s="222">
        <f t="shared" si="4417"/>
        <v>0</v>
      </c>
      <c r="C14735" s="223"/>
      <c r="D14735" s="224" t="str">
        <f t="shared" si="4418"/>
        <v/>
      </c>
      <c r="E14735" s="225"/>
      <c r="F14735" s="226">
        <f t="shared" si="4419"/>
        <v>0</v>
      </c>
      <c r="G14735" s="286">
        <f t="shared" si="4420"/>
        <v>0</v>
      </c>
    </row>
    <row r="14736" spans="1:7" ht="24" customHeight="1" x14ac:dyDescent="0.2">
      <c r="A14736" s="287"/>
      <c r="D14736" s="97"/>
      <c r="E14736" s="98"/>
      <c r="F14736" s="273" t="s">
        <v>32</v>
      </c>
      <c r="G14736" s="288">
        <f>SUBTOTAL(9,G14728:G14735)</f>
        <v>0</v>
      </c>
    </row>
    <row r="14737" spans="1:7" ht="24" customHeight="1" x14ac:dyDescent="0.2">
      <c r="A14737" s="287"/>
      <c r="C14737" s="107" t="s">
        <v>606</v>
      </c>
      <c r="D14737" s="97"/>
      <c r="E14737" s="98"/>
      <c r="G14737" s="289"/>
    </row>
    <row r="14738" spans="1:7" ht="24" customHeight="1" x14ac:dyDescent="0.2">
      <c r="A14738" s="224" t="str">
        <f t="shared" ref="A14738:A14746" si="4421">IFERROR(VLOOKUP(C14738,Tabla_Insumos,4,FALSE),"")</f>
        <v/>
      </c>
      <c r="B14738" s="222" t="str">
        <f t="shared" ref="B14738:B14746" si="4422">IFERROR(VLOOKUP(C14738,Tabla_Insumos,5,FALSE),"")</f>
        <v/>
      </c>
      <c r="C14738" s="223"/>
      <c r="D14738" s="224" t="str">
        <f t="shared" ref="D14738:D14746" si="4423">IFERROR(VLOOKUP(C14738,Tabla_Insumos,2,FALSE),"")</f>
        <v/>
      </c>
      <c r="E14738" s="225"/>
      <c r="F14738" s="226">
        <f t="shared" ref="F14738:F14746" si="4424">IFERROR(VLOOKUP(C14738,Tabla_Insumos,3,FALSE),0)</f>
        <v>0</v>
      </c>
      <c r="G14738" s="286">
        <f t="shared" ref="G14738:G14746" si="4425">ROUND(E14738*F14738,2)</f>
        <v>0</v>
      </c>
    </row>
    <row r="14739" spans="1:7" ht="24" customHeight="1" x14ac:dyDescent="0.2">
      <c r="A14739" s="224" t="str">
        <f t="shared" si="4421"/>
        <v/>
      </c>
      <c r="B14739" s="222" t="str">
        <f t="shared" si="4422"/>
        <v/>
      </c>
      <c r="C14739" s="223"/>
      <c r="D14739" s="224" t="str">
        <f t="shared" si="4423"/>
        <v/>
      </c>
      <c r="E14739" s="225"/>
      <c r="F14739" s="226">
        <f t="shared" si="4424"/>
        <v>0</v>
      </c>
      <c r="G14739" s="286">
        <f t="shared" si="4425"/>
        <v>0</v>
      </c>
    </row>
    <row r="14740" spans="1:7" ht="24" customHeight="1" x14ac:dyDescent="0.2">
      <c r="A14740" s="224" t="str">
        <f t="shared" si="4421"/>
        <v/>
      </c>
      <c r="B14740" s="222" t="str">
        <f t="shared" si="4422"/>
        <v/>
      </c>
      <c r="C14740" s="223"/>
      <c r="D14740" s="224" t="str">
        <f t="shared" si="4423"/>
        <v/>
      </c>
      <c r="E14740" s="225"/>
      <c r="F14740" s="226">
        <f t="shared" si="4424"/>
        <v>0</v>
      </c>
      <c r="G14740" s="286">
        <f t="shared" si="4425"/>
        <v>0</v>
      </c>
    </row>
    <row r="14741" spans="1:7" ht="24" customHeight="1" x14ac:dyDescent="0.2">
      <c r="A14741" s="224" t="str">
        <f t="shared" si="4421"/>
        <v/>
      </c>
      <c r="B14741" s="222" t="str">
        <f t="shared" si="4422"/>
        <v/>
      </c>
      <c r="C14741" s="223"/>
      <c r="D14741" s="224" t="str">
        <f t="shared" si="4423"/>
        <v/>
      </c>
      <c r="E14741" s="225"/>
      <c r="F14741" s="226">
        <f t="shared" si="4424"/>
        <v>0</v>
      </c>
      <c r="G14741" s="286">
        <f t="shared" si="4425"/>
        <v>0</v>
      </c>
    </row>
    <row r="14742" spans="1:7" ht="24" customHeight="1" x14ac:dyDescent="0.2">
      <c r="A14742" s="224" t="str">
        <f t="shared" si="4421"/>
        <v/>
      </c>
      <c r="B14742" s="222" t="str">
        <f t="shared" si="4422"/>
        <v/>
      </c>
      <c r="C14742" s="223"/>
      <c r="D14742" s="224" t="str">
        <f t="shared" si="4423"/>
        <v/>
      </c>
      <c r="E14742" s="225"/>
      <c r="F14742" s="226">
        <f t="shared" si="4424"/>
        <v>0</v>
      </c>
      <c r="G14742" s="286">
        <f t="shared" si="4425"/>
        <v>0</v>
      </c>
    </row>
    <row r="14743" spans="1:7" ht="24" customHeight="1" x14ac:dyDescent="0.2">
      <c r="A14743" s="224" t="str">
        <f t="shared" si="4421"/>
        <v/>
      </c>
      <c r="B14743" s="222" t="str">
        <f t="shared" si="4422"/>
        <v/>
      </c>
      <c r="C14743" s="223"/>
      <c r="D14743" s="224" t="str">
        <f t="shared" si="4423"/>
        <v/>
      </c>
      <c r="E14743" s="225"/>
      <c r="F14743" s="226">
        <f t="shared" si="4424"/>
        <v>0</v>
      </c>
      <c r="G14743" s="286">
        <f t="shared" si="4425"/>
        <v>0</v>
      </c>
    </row>
    <row r="14744" spans="1:7" ht="24" customHeight="1" x14ac:dyDescent="0.2">
      <c r="A14744" s="224" t="str">
        <f t="shared" si="4421"/>
        <v/>
      </c>
      <c r="B14744" s="222" t="str">
        <f t="shared" si="4422"/>
        <v/>
      </c>
      <c r="C14744" s="223"/>
      <c r="D14744" s="224" t="str">
        <f t="shared" si="4423"/>
        <v/>
      </c>
      <c r="E14744" s="225"/>
      <c r="F14744" s="226">
        <f t="shared" si="4424"/>
        <v>0</v>
      </c>
      <c r="G14744" s="286">
        <f t="shared" si="4425"/>
        <v>0</v>
      </c>
    </row>
    <row r="14745" spans="1:7" ht="24" customHeight="1" x14ac:dyDescent="0.2">
      <c r="A14745" s="224" t="str">
        <f t="shared" si="4421"/>
        <v/>
      </c>
      <c r="B14745" s="222" t="str">
        <f t="shared" si="4422"/>
        <v/>
      </c>
      <c r="C14745" s="223"/>
      <c r="D14745" s="224" t="str">
        <f t="shared" si="4423"/>
        <v/>
      </c>
      <c r="E14745" s="225"/>
      <c r="F14745" s="226">
        <f t="shared" si="4424"/>
        <v>0</v>
      </c>
      <c r="G14745" s="286">
        <f t="shared" si="4425"/>
        <v>0</v>
      </c>
    </row>
    <row r="14746" spans="1:7" ht="24" customHeight="1" x14ac:dyDescent="0.2">
      <c r="A14746" s="224" t="str">
        <f t="shared" si="4421"/>
        <v/>
      </c>
      <c r="B14746" s="222" t="str">
        <f t="shared" si="4422"/>
        <v/>
      </c>
      <c r="C14746" s="223"/>
      <c r="D14746" s="224" t="str">
        <f t="shared" si="4423"/>
        <v/>
      </c>
      <c r="E14746" s="225"/>
      <c r="F14746" s="226">
        <f t="shared" si="4424"/>
        <v>0</v>
      </c>
      <c r="G14746" s="286">
        <f t="shared" si="4425"/>
        <v>0</v>
      </c>
    </row>
    <row r="14747" spans="1:7" ht="24" customHeight="1" x14ac:dyDescent="0.2">
      <c r="A14747" s="290"/>
      <c r="B14747" s="97"/>
      <c r="D14747" s="97"/>
      <c r="E14747" s="98"/>
      <c r="F14747" s="273" t="s">
        <v>33</v>
      </c>
      <c r="G14747" s="288">
        <f>SUBTOTAL(9,G14738:G14746)</f>
        <v>0</v>
      </c>
    </row>
    <row r="14748" spans="1:7" ht="24" customHeight="1" x14ac:dyDescent="0.2">
      <c r="A14748" s="291"/>
      <c r="B14748" s="97"/>
      <c r="D14748" s="97"/>
      <c r="E14748" s="98"/>
      <c r="G14748" s="289"/>
    </row>
    <row r="14749" spans="1:7" ht="24" customHeight="1" x14ac:dyDescent="0.2">
      <c r="A14749" s="292" t="str">
        <f>B14707</f>
        <v/>
      </c>
      <c r="B14749" s="293" t="str">
        <f>C14707</f>
        <v/>
      </c>
      <c r="C14749" s="104"/>
      <c r="D14749" s="104" t="s">
        <v>34</v>
      </c>
      <c r="E14749" s="105"/>
      <c r="F14749" s="295" t="s">
        <v>35</v>
      </c>
      <c r="G14749" s="294">
        <f>SUBTOTAL(9,G14712:G14748)</f>
        <v>0</v>
      </c>
    </row>
    <row r="14751" spans="1:7" ht="24" customHeight="1" x14ac:dyDescent="0.2">
      <c r="A14751" s="274" t="s">
        <v>37</v>
      </c>
      <c r="B14751" s="275"/>
      <c r="C14751" s="275"/>
      <c r="D14751" s="275"/>
      <c r="E14751" s="275"/>
      <c r="F14751" s="275"/>
      <c r="G14751" s="276"/>
    </row>
    <row r="14752" spans="1:7" ht="24" customHeight="1" x14ac:dyDescent="0.2">
      <c r="A14752" s="277" t="s">
        <v>602</v>
      </c>
      <c r="B14752" s="93" t="str">
        <f>Comitente</f>
        <v>DIRECCION PROVINCIAL DE ESPACIOS VERDES</v>
      </c>
      <c r="C14752" s="89"/>
      <c r="D14752" s="94"/>
      <c r="E14752" s="94"/>
      <c r="F14752" s="95"/>
      <c r="G14752" s="278"/>
    </row>
    <row r="14753" spans="1:7" ht="24" customHeight="1" x14ac:dyDescent="0.2">
      <c r="A14753" s="277" t="s">
        <v>603</v>
      </c>
      <c r="B14753" s="93">
        <f>Contratista</f>
        <v>0</v>
      </c>
      <c r="C14753" s="90"/>
      <c r="D14753" s="90"/>
      <c r="E14753" s="90"/>
      <c r="F14753" s="96"/>
      <c r="G14753" s="279"/>
    </row>
    <row r="14754" spans="1:7" ht="24" customHeight="1" x14ac:dyDescent="0.2">
      <c r="A14754" s="277" t="s">
        <v>24</v>
      </c>
      <c r="B14754" s="93" t="str">
        <f>Obra</f>
        <v>EXTRACCION DE MANGRULLO EXISTENTE, PROVISION DE NUEVO MANGRULLO Y REFUNCIONALIZACION DE JUEGOS DE NIÑOS EN PARQUE DE MAYO</v>
      </c>
      <c r="C14754" s="90"/>
      <c r="D14754" s="90"/>
      <c r="E14754" s="90"/>
      <c r="F14754" s="96" t="s">
        <v>38</v>
      </c>
      <c r="G14754" s="280">
        <f>Fecha_Base</f>
        <v>44865</v>
      </c>
    </row>
    <row r="14755" spans="1:7" ht="24" customHeight="1" x14ac:dyDescent="0.2">
      <c r="A14755" s="281" t="s">
        <v>601</v>
      </c>
      <c r="B14755" s="91" t="str">
        <f>Ubicación</f>
        <v>CAPITAL</v>
      </c>
      <c r="C14755" s="91"/>
      <c r="D14755" s="97"/>
      <c r="E14755" s="98"/>
      <c r="G14755" s="282"/>
    </row>
    <row r="14756" spans="1:7" ht="24" customHeight="1" x14ac:dyDescent="0.2">
      <c r="A14756" s="281" t="s">
        <v>39</v>
      </c>
      <c r="B14756" s="100" t="str">
        <f>IFERROR(VALUE(LEFT(B14757,FIND(".",B14757)-1)),"")</f>
        <v/>
      </c>
      <c r="C14756" s="92" t="str">
        <f>IFERROR(VLOOKUP(B14756,Tabla_CyP,2,FALSE),"")</f>
        <v/>
      </c>
      <c r="E14756" s="98"/>
      <c r="G14756" s="282"/>
    </row>
    <row r="14757" spans="1:7" ht="24" customHeight="1" x14ac:dyDescent="0.2">
      <c r="A14757" s="281" t="s">
        <v>25</v>
      </c>
      <c r="B14757" s="101" t="str">
        <f>IFERROR(VLOOKUP(COUNTIF($A$1:A14757,"ANALISIS DE PRECIOS"),Tabla_NumeroItem,2,FALSE),"")</f>
        <v/>
      </c>
      <c r="C14757" s="92" t="str">
        <f>IFERROR(VLOOKUP(B14757,Tabla_CyP,2,FALSE),"")</f>
        <v/>
      </c>
      <c r="D14757" s="97"/>
      <c r="E14757" s="98"/>
      <c r="F14757" s="96" t="s">
        <v>26</v>
      </c>
      <c r="G14757" s="283" t="str">
        <f>IFERROR(VLOOKUP(B14757,Tabla_CyP,4,FALSE),"")</f>
        <v/>
      </c>
    </row>
    <row r="14758" spans="1:7" ht="24" customHeight="1" x14ac:dyDescent="0.2">
      <c r="A14758" s="281"/>
      <c r="B14758" s="91"/>
      <c r="D14758" s="97"/>
      <c r="E14758" s="98"/>
      <c r="G14758" s="282"/>
    </row>
    <row r="14759" spans="1:7" ht="24" customHeight="1" x14ac:dyDescent="0.2">
      <c r="A14759" s="334" t="s">
        <v>507</v>
      </c>
      <c r="B14759" s="335"/>
      <c r="C14759" s="336" t="s">
        <v>0</v>
      </c>
      <c r="D14759" s="336" t="s">
        <v>27</v>
      </c>
      <c r="E14759" s="338" t="s">
        <v>28</v>
      </c>
      <c r="F14759" s="340" t="s">
        <v>29</v>
      </c>
      <c r="G14759" s="340" t="s">
        <v>30</v>
      </c>
    </row>
    <row r="14760" spans="1:7" ht="24" customHeight="1" x14ac:dyDescent="0.2">
      <c r="A14760" s="102" t="s">
        <v>508</v>
      </c>
      <c r="B14760" s="102" t="s">
        <v>509</v>
      </c>
      <c r="C14760" s="337"/>
      <c r="D14760" s="337"/>
      <c r="E14760" s="339"/>
      <c r="F14760" s="341"/>
      <c r="G14760" s="341"/>
    </row>
    <row r="14761" spans="1:7" ht="24" customHeight="1" x14ac:dyDescent="0.2">
      <c r="A14761" s="284"/>
      <c r="B14761" s="103"/>
      <c r="C14761" s="143" t="s">
        <v>604</v>
      </c>
      <c r="D14761" s="104"/>
      <c r="E14761" s="105"/>
      <c r="F14761" s="106"/>
      <c r="G14761" s="285"/>
    </row>
    <row r="14762" spans="1:7" ht="24" customHeight="1" x14ac:dyDescent="0.2">
      <c r="A14762" s="224" t="str">
        <f t="shared" ref="A14762:A14775" si="4426">IFERROR(VLOOKUP(C14762,Tabla_Insumos,4,FALSE),"")</f>
        <v/>
      </c>
      <c r="B14762" s="222" t="str">
        <f>IFERROR(VLOOKUP(C14762,Tabla_Insumos,5,FALSE),"")</f>
        <v/>
      </c>
      <c r="C14762" s="223"/>
      <c r="D14762" s="224" t="str">
        <f t="shared" ref="D14762:D14775" si="4427">IFERROR(VLOOKUP(C14762,Tabla_Insumos,2,FALSE),"")</f>
        <v/>
      </c>
      <c r="E14762" s="225"/>
      <c r="F14762" s="226">
        <f t="shared" ref="F14762:F14775" si="4428">IFERROR(VLOOKUP(C14762,Tabla_Insumos,3,FALSE),0)</f>
        <v>0</v>
      </c>
      <c r="G14762" s="286">
        <f>ROUND(E14762*F14762,2)</f>
        <v>0</v>
      </c>
    </row>
    <row r="14763" spans="1:7" ht="24" customHeight="1" x14ac:dyDescent="0.2">
      <c r="A14763" s="224" t="str">
        <f t="shared" si="4426"/>
        <v/>
      </c>
      <c r="B14763" s="222" t="str">
        <f t="shared" ref="B14763:B14775" si="4429">IFERROR(VLOOKUP(C14763,Tabla_Insumos,5,FALSE),"")</f>
        <v/>
      </c>
      <c r="C14763" s="223"/>
      <c r="D14763" s="224" t="str">
        <f t="shared" si="4427"/>
        <v/>
      </c>
      <c r="E14763" s="225"/>
      <c r="F14763" s="226">
        <f t="shared" si="4428"/>
        <v>0</v>
      </c>
      <c r="G14763" s="286">
        <f t="shared" ref="G14763:G14775" si="4430">ROUND(E14763*F14763,2)</f>
        <v>0</v>
      </c>
    </row>
    <row r="14764" spans="1:7" ht="24" customHeight="1" x14ac:dyDescent="0.2">
      <c r="A14764" s="224" t="str">
        <f t="shared" si="4426"/>
        <v/>
      </c>
      <c r="B14764" s="222" t="str">
        <f t="shared" si="4429"/>
        <v/>
      </c>
      <c r="C14764" s="223"/>
      <c r="D14764" s="224" t="str">
        <f t="shared" si="4427"/>
        <v/>
      </c>
      <c r="E14764" s="225"/>
      <c r="F14764" s="226">
        <f t="shared" si="4428"/>
        <v>0</v>
      </c>
      <c r="G14764" s="286">
        <f t="shared" si="4430"/>
        <v>0</v>
      </c>
    </row>
    <row r="14765" spans="1:7" ht="24" customHeight="1" x14ac:dyDescent="0.2">
      <c r="A14765" s="224" t="str">
        <f t="shared" si="4426"/>
        <v/>
      </c>
      <c r="B14765" s="222" t="str">
        <f t="shared" si="4429"/>
        <v/>
      </c>
      <c r="C14765" s="223"/>
      <c r="D14765" s="224" t="str">
        <f t="shared" si="4427"/>
        <v/>
      </c>
      <c r="E14765" s="225"/>
      <c r="F14765" s="226">
        <f t="shared" si="4428"/>
        <v>0</v>
      </c>
      <c r="G14765" s="286">
        <f t="shared" si="4430"/>
        <v>0</v>
      </c>
    </row>
    <row r="14766" spans="1:7" ht="24" customHeight="1" x14ac:dyDescent="0.2">
      <c r="A14766" s="224" t="str">
        <f t="shared" si="4426"/>
        <v/>
      </c>
      <c r="B14766" s="222" t="str">
        <f t="shared" si="4429"/>
        <v/>
      </c>
      <c r="C14766" s="223"/>
      <c r="D14766" s="224" t="str">
        <f t="shared" si="4427"/>
        <v/>
      </c>
      <c r="E14766" s="225"/>
      <c r="F14766" s="226">
        <f t="shared" si="4428"/>
        <v>0</v>
      </c>
      <c r="G14766" s="286">
        <f t="shared" si="4430"/>
        <v>0</v>
      </c>
    </row>
    <row r="14767" spans="1:7" ht="24" customHeight="1" x14ac:dyDescent="0.2">
      <c r="A14767" s="224" t="str">
        <f t="shared" si="4426"/>
        <v/>
      </c>
      <c r="B14767" s="222" t="str">
        <f t="shared" si="4429"/>
        <v/>
      </c>
      <c r="C14767" s="223"/>
      <c r="D14767" s="224" t="str">
        <f t="shared" si="4427"/>
        <v/>
      </c>
      <c r="E14767" s="225"/>
      <c r="F14767" s="226">
        <f t="shared" si="4428"/>
        <v>0</v>
      </c>
      <c r="G14767" s="286">
        <f t="shared" si="4430"/>
        <v>0</v>
      </c>
    </row>
    <row r="14768" spans="1:7" ht="24" customHeight="1" x14ac:dyDescent="0.2">
      <c r="A14768" s="224" t="str">
        <f t="shared" si="4426"/>
        <v/>
      </c>
      <c r="B14768" s="222" t="str">
        <f t="shared" si="4429"/>
        <v/>
      </c>
      <c r="C14768" s="223"/>
      <c r="D14768" s="224" t="str">
        <f t="shared" si="4427"/>
        <v/>
      </c>
      <c r="E14768" s="225"/>
      <c r="F14768" s="226">
        <f t="shared" si="4428"/>
        <v>0</v>
      </c>
      <c r="G14768" s="286">
        <f t="shared" si="4430"/>
        <v>0</v>
      </c>
    </row>
    <row r="14769" spans="1:7" ht="24" customHeight="1" x14ac:dyDescent="0.2">
      <c r="A14769" s="224" t="str">
        <f t="shared" si="4426"/>
        <v/>
      </c>
      <c r="B14769" s="222" t="str">
        <f t="shared" si="4429"/>
        <v/>
      </c>
      <c r="C14769" s="223"/>
      <c r="D14769" s="224" t="str">
        <f t="shared" si="4427"/>
        <v/>
      </c>
      <c r="E14769" s="225"/>
      <c r="F14769" s="226">
        <f t="shared" si="4428"/>
        <v>0</v>
      </c>
      <c r="G14769" s="286">
        <f t="shared" si="4430"/>
        <v>0</v>
      </c>
    </row>
    <row r="14770" spans="1:7" ht="24" customHeight="1" x14ac:dyDescent="0.2">
      <c r="A14770" s="224" t="str">
        <f t="shared" si="4426"/>
        <v/>
      </c>
      <c r="B14770" s="222" t="str">
        <f t="shared" si="4429"/>
        <v/>
      </c>
      <c r="C14770" s="223"/>
      <c r="D14770" s="224" t="str">
        <f t="shared" si="4427"/>
        <v/>
      </c>
      <c r="E14770" s="225"/>
      <c r="F14770" s="226">
        <f t="shared" si="4428"/>
        <v>0</v>
      </c>
      <c r="G14770" s="286">
        <f t="shared" si="4430"/>
        <v>0</v>
      </c>
    </row>
    <row r="14771" spans="1:7" ht="24" customHeight="1" x14ac:dyDescent="0.2">
      <c r="A14771" s="224" t="str">
        <f t="shared" si="4426"/>
        <v/>
      </c>
      <c r="B14771" s="222" t="str">
        <f t="shared" si="4429"/>
        <v/>
      </c>
      <c r="C14771" s="223"/>
      <c r="D14771" s="224" t="str">
        <f t="shared" si="4427"/>
        <v/>
      </c>
      <c r="E14771" s="225"/>
      <c r="F14771" s="226">
        <f t="shared" si="4428"/>
        <v>0</v>
      </c>
      <c r="G14771" s="286">
        <f t="shared" si="4430"/>
        <v>0</v>
      </c>
    </row>
    <row r="14772" spans="1:7" ht="24" customHeight="1" x14ac:dyDescent="0.2">
      <c r="A14772" s="224" t="str">
        <f t="shared" si="4426"/>
        <v/>
      </c>
      <c r="B14772" s="222" t="str">
        <f t="shared" si="4429"/>
        <v/>
      </c>
      <c r="C14772" s="223"/>
      <c r="D14772" s="224" t="str">
        <f t="shared" si="4427"/>
        <v/>
      </c>
      <c r="E14772" s="225"/>
      <c r="F14772" s="226">
        <f t="shared" si="4428"/>
        <v>0</v>
      </c>
      <c r="G14772" s="286">
        <f t="shared" si="4430"/>
        <v>0</v>
      </c>
    </row>
    <row r="14773" spans="1:7" ht="24" customHeight="1" x14ac:dyDescent="0.2">
      <c r="A14773" s="224" t="str">
        <f t="shared" si="4426"/>
        <v/>
      </c>
      <c r="B14773" s="222" t="str">
        <f t="shared" si="4429"/>
        <v/>
      </c>
      <c r="C14773" s="223"/>
      <c r="D14773" s="224" t="str">
        <f t="shared" si="4427"/>
        <v/>
      </c>
      <c r="E14773" s="225"/>
      <c r="F14773" s="226">
        <f t="shared" si="4428"/>
        <v>0</v>
      </c>
      <c r="G14773" s="286">
        <f t="shared" si="4430"/>
        <v>0</v>
      </c>
    </row>
    <row r="14774" spans="1:7" ht="24" customHeight="1" x14ac:dyDescent="0.2">
      <c r="A14774" s="224" t="str">
        <f t="shared" si="4426"/>
        <v/>
      </c>
      <c r="B14774" s="222" t="str">
        <f t="shared" si="4429"/>
        <v/>
      </c>
      <c r="C14774" s="223"/>
      <c r="D14774" s="224" t="str">
        <f t="shared" si="4427"/>
        <v/>
      </c>
      <c r="E14774" s="225"/>
      <c r="F14774" s="226">
        <f t="shared" si="4428"/>
        <v>0</v>
      </c>
      <c r="G14774" s="286">
        <f t="shared" si="4430"/>
        <v>0</v>
      </c>
    </row>
    <row r="14775" spans="1:7" ht="24" customHeight="1" x14ac:dyDescent="0.2">
      <c r="A14775" s="224" t="str">
        <f t="shared" si="4426"/>
        <v/>
      </c>
      <c r="B14775" s="222" t="str">
        <f t="shared" si="4429"/>
        <v/>
      </c>
      <c r="C14775" s="223"/>
      <c r="D14775" s="224" t="str">
        <f t="shared" si="4427"/>
        <v/>
      </c>
      <c r="E14775" s="225"/>
      <c r="F14775" s="227">
        <f t="shared" si="4428"/>
        <v>0</v>
      </c>
      <c r="G14775" s="286">
        <f t="shared" si="4430"/>
        <v>0</v>
      </c>
    </row>
    <row r="14776" spans="1:7" ht="24" customHeight="1" x14ac:dyDescent="0.2">
      <c r="A14776" s="287"/>
      <c r="D14776" s="97"/>
      <c r="E14776" s="98"/>
      <c r="F14776" s="273" t="s">
        <v>31</v>
      </c>
      <c r="G14776" s="288">
        <f>SUBTOTAL(9,G14762:G14775)</f>
        <v>0</v>
      </c>
    </row>
    <row r="14777" spans="1:7" ht="24" customHeight="1" x14ac:dyDescent="0.2">
      <c r="A14777" s="287"/>
      <c r="C14777" s="107" t="s">
        <v>605</v>
      </c>
      <c r="D14777" s="97"/>
      <c r="E14777" s="98"/>
      <c r="G14777" s="289"/>
    </row>
    <row r="14778" spans="1:7" ht="24" customHeight="1" x14ac:dyDescent="0.2">
      <c r="A14778" s="224" t="str">
        <f t="shared" ref="A14778:A14785" si="4431">IFERROR(VLOOKUP(C14778,Tabla_Insumos,4,FALSE),"")</f>
        <v/>
      </c>
      <c r="B14778" s="222">
        <f t="shared" ref="B14778:B14785" si="4432">IFERROR(VLOOKUP(A14778,Tabla_Indices,5,FALSE),"")</f>
        <v>0</v>
      </c>
      <c r="C14778" s="223"/>
      <c r="D14778" s="224" t="str">
        <f t="shared" ref="D14778:D14785" si="4433">IFERROR(VLOOKUP(C14778,Tabla_Insumos,2,FALSE),"")</f>
        <v/>
      </c>
      <c r="E14778" s="225"/>
      <c r="F14778" s="228">
        <f t="shared" ref="F14778:F14785" si="4434">IFERROR(VLOOKUP(C14778,Tabla_Insumos,3,FALSE),0)</f>
        <v>0</v>
      </c>
      <c r="G14778" s="286">
        <f>ROUND(E14778*F14778,2)</f>
        <v>0</v>
      </c>
    </row>
    <row r="14779" spans="1:7" ht="24" customHeight="1" x14ac:dyDescent="0.2">
      <c r="A14779" s="224" t="str">
        <f t="shared" si="4431"/>
        <v/>
      </c>
      <c r="B14779" s="222">
        <f t="shared" si="4432"/>
        <v>0</v>
      </c>
      <c r="C14779" s="223"/>
      <c r="D14779" s="224" t="str">
        <f t="shared" si="4433"/>
        <v/>
      </c>
      <c r="E14779" s="225"/>
      <c r="F14779" s="228">
        <f t="shared" si="4434"/>
        <v>0</v>
      </c>
      <c r="G14779" s="286">
        <f>ROUND(E14779*F14779,2)</f>
        <v>0</v>
      </c>
    </row>
    <row r="14780" spans="1:7" ht="24" customHeight="1" x14ac:dyDescent="0.2">
      <c r="A14780" s="224" t="str">
        <f t="shared" si="4431"/>
        <v/>
      </c>
      <c r="B14780" s="222">
        <f t="shared" si="4432"/>
        <v>0</v>
      </c>
      <c r="C14780" s="223"/>
      <c r="D14780" s="224" t="str">
        <f t="shared" si="4433"/>
        <v/>
      </c>
      <c r="E14780" s="225"/>
      <c r="F14780" s="228">
        <f t="shared" si="4434"/>
        <v>0</v>
      </c>
      <c r="G14780" s="286">
        <f t="shared" ref="G14780:G14785" si="4435">ROUND(E14780*F14780,2)</f>
        <v>0</v>
      </c>
    </row>
    <row r="14781" spans="1:7" ht="24" customHeight="1" x14ac:dyDescent="0.2">
      <c r="A14781" s="224" t="str">
        <f t="shared" si="4431"/>
        <v/>
      </c>
      <c r="B14781" s="222">
        <f t="shared" si="4432"/>
        <v>0</v>
      </c>
      <c r="C14781" s="223"/>
      <c r="D14781" s="224" t="str">
        <f t="shared" si="4433"/>
        <v/>
      </c>
      <c r="E14781" s="225"/>
      <c r="F14781" s="228">
        <f t="shared" si="4434"/>
        <v>0</v>
      </c>
      <c r="G14781" s="286">
        <f t="shared" si="4435"/>
        <v>0</v>
      </c>
    </row>
    <row r="14782" spans="1:7" ht="24" customHeight="1" x14ac:dyDescent="0.2">
      <c r="A14782" s="224" t="str">
        <f t="shared" si="4431"/>
        <v/>
      </c>
      <c r="B14782" s="222">
        <f t="shared" si="4432"/>
        <v>0</v>
      </c>
      <c r="C14782" s="223"/>
      <c r="D14782" s="224" t="str">
        <f t="shared" si="4433"/>
        <v/>
      </c>
      <c r="E14782" s="225"/>
      <c r="F14782" s="226">
        <f t="shared" si="4434"/>
        <v>0</v>
      </c>
      <c r="G14782" s="286">
        <f t="shared" si="4435"/>
        <v>0</v>
      </c>
    </row>
    <row r="14783" spans="1:7" ht="24" customHeight="1" x14ac:dyDescent="0.2">
      <c r="A14783" s="224" t="str">
        <f t="shared" si="4431"/>
        <v/>
      </c>
      <c r="B14783" s="222">
        <f t="shared" si="4432"/>
        <v>0</v>
      </c>
      <c r="C14783" s="223"/>
      <c r="D14783" s="224" t="str">
        <f t="shared" si="4433"/>
        <v/>
      </c>
      <c r="E14783" s="225"/>
      <c r="F14783" s="226">
        <f t="shared" si="4434"/>
        <v>0</v>
      </c>
      <c r="G14783" s="286">
        <f t="shared" si="4435"/>
        <v>0</v>
      </c>
    </row>
    <row r="14784" spans="1:7" ht="24" customHeight="1" x14ac:dyDescent="0.2">
      <c r="A14784" s="224" t="str">
        <f t="shared" si="4431"/>
        <v/>
      </c>
      <c r="B14784" s="222">
        <f t="shared" si="4432"/>
        <v>0</v>
      </c>
      <c r="C14784" s="223"/>
      <c r="D14784" s="224" t="str">
        <f t="shared" si="4433"/>
        <v/>
      </c>
      <c r="E14784" s="225"/>
      <c r="F14784" s="226">
        <f t="shared" si="4434"/>
        <v>0</v>
      </c>
      <c r="G14784" s="286">
        <f t="shared" si="4435"/>
        <v>0</v>
      </c>
    </row>
    <row r="14785" spans="1:7" ht="24" customHeight="1" x14ac:dyDescent="0.2">
      <c r="A14785" s="224" t="str">
        <f t="shared" si="4431"/>
        <v/>
      </c>
      <c r="B14785" s="222">
        <f t="shared" si="4432"/>
        <v>0</v>
      </c>
      <c r="C14785" s="223"/>
      <c r="D14785" s="224" t="str">
        <f t="shared" si="4433"/>
        <v/>
      </c>
      <c r="E14785" s="225"/>
      <c r="F14785" s="226">
        <f t="shared" si="4434"/>
        <v>0</v>
      </c>
      <c r="G14785" s="286">
        <f t="shared" si="4435"/>
        <v>0</v>
      </c>
    </row>
    <row r="14786" spans="1:7" ht="24" customHeight="1" x14ac:dyDescent="0.2">
      <c r="A14786" s="287"/>
      <c r="D14786" s="97"/>
      <c r="E14786" s="98"/>
      <c r="F14786" s="273" t="s">
        <v>32</v>
      </c>
      <c r="G14786" s="288">
        <f>SUBTOTAL(9,G14778:G14785)</f>
        <v>0</v>
      </c>
    </row>
    <row r="14787" spans="1:7" ht="24" customHeight="1" x14ac:dyDescent="0.2">
      <c r="A14787" s="287"/>
      <c r="C14787" s="107" t="s">
        <v>606</v>
      </c>
      <c r="D14787" s="97"/>
      <c r="E14787" s="98"/>
      <c r="G14787" s="289"/>
    </row>
    <row r="14788" spans="1:7" ht="24" customHeight="1" x14ac:dyDescent="0.2">
      <c r="A14788" s="224" t="str">
        <f t="shared" ref="A14788:A14796" si="4436">IFERROR(VLOOKUP(C14788,Tabla_Insumos,4,FALSE),"")</f>
        <v/>
      </c>
      <c r="B14788" s="222" t="str">
        <f t="shared" ref="B14788:B14796" si="4437">IFERROR(VLOOKUP(C14788,Tabla_Insumos,5,FALSE),"")</f>
        <v/>
      </c>
      <c r="C14788" s="223"/>
      <c r="D14788" s="224" t="str">
        <f t="shared" ref="D14788:D14796" si="4438">IFERROR(VLOOKUP(C14788,Tabla_Insumos,2,FALSE),"")</f>
        <v/>
      </c>
      <c r="E14788" s="225"/>
      <c r="F14788" s="226">
        <f t="shared" ref="F14788:F14796" si="4439">IFERROR(VLOOKUP(C14788,Tabla_Insumos,3,FALSE),0)</f>
        <v>0</v>
      </c>
      <c r="G14788" s="286">
        <f t="shared" ref="G14788:G14796" si="4440">ROUND(E14788*F14788,2)</f>
        <v>0</v>
      </c>
    </row>
    <row r="14789" spans="1:7" ht="24" customHeight="1" x14ac:dyDescent="0.2">
      <c r="A14789" s="224" t="str">
        <f t="shared" si="4436"/>
        <v/>
      </c>
      <c r="B14789" s="222" t="str">
        <f t="shared" si="4437"/>
        <v/>
      </c>
      <c r="C14789" s="223"/>
      <c r="D14789" s="224" t="str">
        <f t="shared" si="4438"/>
        <v/>
      </c>
      <c r="E14789" s="225"/>
      <c r="F14789" s="226">
        <f t="shared" si="4439"/>
        <v>0</v>
      </c>
      <c r="G14789" s="286">
        <f t="shared" si="4440"/>
        <v>0</v>
      </c>
    </row>
    <row r="14790" spans="1:7" ht="24" customHeight="1" x14ac:dyDescent="0.2">
      <c r="A14790" s="224" t="str">
        <f t="shared" si="4436"/>
        <v/>
      </c>
      <c r="B14790" s="222" t="str">
        <f t="shared" si="4437"/>
        <v/>
      </c>
      <c r="C14790" s="223"/>
      <c r="D14790" s="224" t="str">
        <f t="shared" si="4438"/>
        <v/>
      </c>
      <c r="E14790" s="225"/>
      <c r="F14790" s="226">
        <f t="shared" si="4439"/>
        <v>0</v>
      </c>
      <c r="G14790" s="286">
        <f t="shared" si="4440"/>
        <v>0</v>
      </c>
    </row>
    <row r="14791" spans="1:7" ht="24" customHeight="1" x14ac:dyDescent="0.2">
      <c r="A14791" s="224" t="str">
        <f t="shared" si="4436"/>
        <v/>
      </c>
      <c r="B14791" s="222" t="str">
        <f t="shared" si="4437"/>
        <v/>
      </c>
      <c r="C14791" s="223"/>
      <c r="D14791" s="224" t="str">
        <f t="shared" si="4438"/>
        <v/>
      </c>
      <c r="E14791" s="225"/>
      <c r="F14791" s="226">
        <f t="shared" si="4439"/>
        <v>0</v>
      </c>
      <c r="G14791" s="286">
        <f t="shared" si="4440"/>
        <v>0</v>
      </c>
    </row>
    <row r="14792" spans="1:7" ht="24" customHeight="1" x14ac:dyDescent="0.2">
      <c r="A14792" s="224" t="str">
        <f t="shared" si="4436"/>
        <v/>
      </c>
      <c r="B14792" s="222" t="str">
        <f t="shared" si="4437"/>
        <v/>
      </c>
      <c r="C14792" s="223"/>
      <c r="D14792" s="224" t="str">
        <f t="shared" si="4438"/>
        <v/>
      </c>
      <c r="E14792" s="225"/>
      <c r="F14792" s="226">
        <f t="shared" si="4439"/>
        <v>0</v>
      </c>
      <c r="G14792" s="286">
        <f t="shared" si="4440"/>
        <v>0</v>
      </c>
    </row>
    <row r="14793" spans="1:7" ht="24" customHeight="1" x14ac:dyDescent="0.2">
      <c r="A14793" s="224" t="str">
        <f t="shared" si="4436"/>
        <v/>
      </c>
      <c r="B14793" s="222" t="str">
        <f t="shared" si="4437"/>
        <v/>
      </c>
      <c r="C14793" s="223"/>
      <c r="D14793" s="224" t="str">
        <f t="shared" si="4438"/>
        <v/>
      </c>
      <c r="E14793" s="225"/>
      <c r="F14793" s="226">
        <f t="shared" si="4439"/>
        <v>0</v>
      </c>
      <c r="G14793" s="286">
        <f t="shared" si="4440"/>
        <v>0</v>
      </c>
    </row>
    <row r="14794" spans="1:7" ht="24" customHeight="1" x14ac:dyDescent="0.2">
      <c r="A14794" s="224" t="str">
        <f t="shared" si="4436"/>
        <v/>
      </c>
      <c r="B14794" s="222" t="str">
        <f t="shared" si="4437"/>
        <v/>
      </c>
      <c r="C14794" s="223"/>
      <c r="D14794" s="224" t="str">
        <f t="shared" si="4438"/>
        <v/>
      </c>
      <c r="E14794" s="225"/>
      <c r="F14794" s="226">
        <f t="shared" si="4439"/>
        <v>0</v>
      </c>
      <c r="G14794" s="286">
        <f t="shared" si="4440"/>
        <v>0</v>
      </c>
    </row>
    <row r="14795" spans="1:7" ht="24" customHeight="1" x14ac:dyDescent="0.2">
      <c r="A14795" s="224" t="str">
        <f t="shared" si="4436"/>
        <v/>
      </c>
      <c r="B14795" s="222" t="str">
        <f t="shared" si="4437"/>
        <v/>
      </c>
      <c r="C14795" s="223"/>
      <c r="D14795" s="224" t="str">
        <f t="shared" si="4438"/>
        <v/>
      </c>
      <c r="E14795" s="225"/>
      <c r="F14795" s="226">
        <f t="shared" si="4439"/>
        <v>0</v>
      </c>
      <c r="G14795" s="286">
        <f t="shared" si="4440"/>
        <v>0</v>
      </c>
    </row>
    <row r="14796" spans="1:7" ht="24" customHeight="1" x14ac:dyDescent="0.2">
      <c r="A14796" s="224" t="str">
        <f t="shared" si="4436"/>
        <v/>
      </c>
      <c r="B14796" s="222" t="str">
        <f t="shared" si="4437"/>
        <v/>
      </c>
      <c r="C14796" s="223"/>
      <c r="D14796" s="224" t="str">
        <f t="shared" si="4438"/>
        <v/>
      </c>
      <c r="E14796" s="225"/>
      <c r="F14796" s="226">
        <f t="shared" si="4439"/>
        <v>0</v>
      </c>
      <c r="G14796" s="286">
        <f t="shared" si="4440"/>
        <v>0</v>
      </c>
    </row>
    <row r="14797" spans="1:7" ht="24" customHeight="1" x14ac:dyDescent="0.2">
      <c r="A14797" s="290"/>
      <c r="B14797" s="97"/>
      <c r="D14797" s="97"/>
      <c r="E14797" s="98"/>
      <c r="F14797" s="273" t="s">
        <v>33</v>
      </c>
      <c r="G14797" s="288">
        <f>SUBTOTAL(9,G14788:G14796)</f>
        <v>0</v>
      </c>
    </row>
    <row r="14798" spans="1:7" ht="24" customHeight="1" x14ac:dyDescent="0.2">
      <c r="A14798" s="291"/>
      <c r="B14798" s="97"/>
      <c r="D14798" s="97"/>
      <c r="E14798" s="98"/>
      <c r="G14798" s="289"/>
    </row>
    <row r="14799" spans="1:7" ht="24" customHeight="1" x14ac:dyDescent="0.2">
      <c r="A14799" s="292" t="str">
        <f>B14757</f>
        <v/>
      </c>
      <c r="B14799" s="293" t="str">
        <f>C14757</f>
        <v/>
      </c>
      <c r="C14799" s="104"/>
      <c r="D14799" s="104" t="s">
        <v>34</v>
      </c>
      <c r="E14799" s="105"/>
      <c r="F14799" s="295" t="s">
        <v>35</v>
      </c>
      <c r="G14799" s="294">
        <f>SUBTOTAL(9,G14762:G14798)</f>
        <v>0</v>
      </c>
    </row>
    <row r="14801" spans="1:7" ht="24" customHeight="1" x14ac:dyDescent="0.2">
      <c r="A14801" s="274" t="s">
        <v>37</v>
      </c>
      <c r="B14801" s="275"/>
      <c r="C14801" s="275"/>
      <c r="D14801" s="275"/>
      <c r="E14801" s="275"/>
      <c r="F14801" s="275"/>
      <c r="G14801" s="276"/>
    </row>
    <row r="14802" spans="1:7" ht="24" customHeight="1" x14ac:dyDescent="0.2">
      <c r="A14802" s="277" t="s">
        <v>602</v>
      </c>
      <c r="B14802" s="93" t="str">
        <f>Comitente</f>
        <v>DIRECCION PROVINCIAL DE ESPACIOS VERDES</v>
      </c>
      <c r="C14802" s="89"/>
      <c r="D14802" s="94"/>
      <c r="E14802" s="94"/>
      <c r="F14802" s="95"/>
      <c r="G14802" s="278"/>
    </row>
    <row r="14803" spans="1:7" ht="24" customHeight="1" x14ac:dyDescent="0.2">
      <c r="A14803" s="277" t="s">
        <v>603</v>
      </c>
      <c r="B14803" s="93">
        <f>Contratista</f>
        <v>0</v>
      </c>
      <c r="C14803" s="90"/>
      <c r="D14803" s="90"/>
      <c r="E14803" s="90"/>
      <c r="F14803" s="96"/>
      <c r="G14803" s="279"/>
    </row>
    <row r="14804" spans="1:7" ht="24" customHeight="1" x14ac:dyDescent="0.2">
      <c r="A14804" s="277" t="s">
        <v>24</v>
      </c>
      <c r="B14804" s="93" t="str">
        <f>Obra</f>
        <v>EXTRACCION DE MANGRULLO EXISTENTE, PROVISION DE NUEVO MANGRULLO Y REFUNCIONALIZACION DE JUEGOS DE NIÑOS EN PARQUE DE MAYO</v>
      </c>
      <c r="C14804" s="90"/>
      <c r="D14804" s="90"/>
      <c r="E14804" s="90"/>
      <c r="F14804" s="96" t="s">
        <v>38</v>
      </c>
      <c r="G14804" s="280">
        <f>Fecha_Base</f>
        <v>44865</v>
      </c>
    </row>
    <row r="14805" spans="1:7" ht="24" customHeight="1" x14ac:dyDescent="0.2">
      <c r="A14805" s="281" t="s">
        <v>601</v>
      </c>
      <c r="B14805" s="91" t="str">
        <f>Ubicación</f>
        <v>CAPITAL</v>
      </c>
      <c r="C14805" s="91"/>
      <c r="D14805" s="97"/>
      <c r="E14805" s="98"/>
      <c r="G14805" s="282"/>
    </row>
    <row r="14806" spans="1:7" ht="24" customHeight="1" x14ac:dyDescent="0.2">
      <c r="A14806" s="281" t="s">
        <v>39</v>
      </c>
      <c r="B14806" s="100" t="str">
        <f>IFERROR(VALUE(LEFT(B14807,FIND(".",B14807)-1)),"")</f>
        <v/>
      </c>
      <c r="C14806" s="92" t="str">
        <f>IFERROR(VLOOKUP(B14806,Tabla_CyP,2,FALSE),"")</f>
        <v/>
      </c>
      <c r="E14806" s="98"/>
      <c r="G14806" s="282"/>
    </row>
    <row r="14807" spans="1:7" ht="24" customHeight="1" x14ac:dyDescent="0.2">
      <c r="A14807" s="281" t="s">
        <v>25</v>
      </c>
      <c r="B14807" s="101" t="str">
        <f>IFERROR(VLOOKUP(COUNTIF($A$1:A14807,"ANALISIS DE PRECIOS"),Tabla_NumeroItem,2,FALSE),"")</f>
        <v/>
      </c>
      <c r="C14807" s="92" t="str">
        <f>IFERROR(VLOOKUP(B14807,Tabla_CyP,2,FALSE),"")</f>
        <v/>
      </c>
      <c r="D14807" s="97"/>
      <c r="E14807" s="98"/>
      <c r="F14807" s="96" t="s">
        <v>26</v>
      </c>
      <c r="G14807" s="283" t="str">
        <f>IFERROR(VLOOKUP(B14807,Tabla_CyP,4,FALSE),"")</f>
        <v/>
      </c>
    </row>
    <row r="14808" spans="1:7" ht="24" customHeight="1" x14ac:dyDescent="0.2">
      <c r="A14808" s="281"/>
      <c r="B14808" s="91"/>
      <c r="D14808" s="97"/>
      <c r="E14808" s="98"/>
      <c r="G14808" s="282"/>
    </row>
    <row r="14809" spans="1:7" ht="24" customHeight="1" x14ac:dyDescent="0.2">
      <c r="A14809" s="334" t="s">
        <v>507</v>
      </c>
      <c r="B14809" s="335"/>
      <c r="C14809" s="336" t="s">
        <v>0</v>
      </c>
      <c r="D14809" s="336" t="s">
        <v>27</v>
      </c>
      <c r="E14809" s="338" t="s">
        <v>28</v>
      </c>
      <c r="F14809" s="340" t="s">
        <v>29</v>
      </c>
      <c r="G14809" s="340" t="s">
        <v>30</v>
      </c>
    </row>
    <row r="14810" spans="1:7" ht="24" customHeight="1" x14ac:dyDescent="0.2">
      <c r="A14810" s="102" t="s">
        <v>508</v>
      </c>
      <c r="B14810" s="102" t="s">
        <v>509</v>
      </c>
      <c r="C14810" s="337"/>
      <c r="D14810" s="337"/>
      <c r="E14810" s="339"/>
      <c r="F14810" s="341"/>
      <c r="G14810" s="341"/>
    </row>
    <row r="14811" spans="1:7" ht="24" customHeight="1" x14ac:dyDescent="0.2">
      <c r="A14811" s="284"/>
      <c r="B14811" s="103"/>
      <c r="C14811" s="143" t="s">
        <v>604</v>
      </c>
      <c r="D14811" s="104"/>
      <c r="E14811" s="105"/>
      <c r="F14811" s="106"/>
      <c r="G14811" s="285"/>
    </row>
    <row r="14812" spans="1:7" ht="24" customHeight="1" x14ac:dyDescent="0.2">
      <c r="A14812" s="224" t="str">
        <f t="shared" ref="A14812:A14825" si="4441">IFERROR(VLOOKUP(C14812,Tabla_Insumos,4,FALSE),"")</f>
        <v/>
      </c>
      <c r="B14812" s="222" t="str">
        <f>IFERROR(VLOOKUP(C14812,Tabla_Insumos,5,FALSE),"")</f>
        <v/>
      </c>
      <c r="C14812" s="223"/>
      <c r="D14812" s="224" t="str">
        <f t="shared" ref="D14812:D14825" si="4442">IFERROR(VLOOKUP(C14812,Tabla_Insumos,2,FALSE),"")</f>
        <v/>
      </c>
      <c r="E14812" s="225"/>
      <c r="F14812" s="226">
        <f t="shared" ref="F14812:F14825" si="4443">IFERROR(VLOOKUP(C14812,Tabla_Insumos,3,FALSE),0)</f>
        <v>0</v>
      </c>
      <c r="G14812" s="286">
        <f>ROUND(E14812*F14812,2)</f>
        <v>0</v>
      </c>
    </row>
    <row r="14813" spans="1:7" ht="24" customHeight="1" x14ac:dyDescent="0.2">
      <c r="A14813" s="224" t="str">
        <f t="shared" si="4441"/>
        <v/>
      </c>
      <c r="B14813" s="222" t="str">
        <f t="shared" ref="B14813:B14825" si="4444">IFERROR(VLOOKUP(C14813,Tabla_Insumos,5,FALSE),"")</f>
        <v/>
      </c>
      <c r="C14813" s="223"/>
      <c r="D14813" s="224" t="str">
        <f t="shared" si="4442"/>
        <v/>
      </c>
      <c r="E14813" s="225"/>
      <c r="F14813" s="226">
        <f t="shared" si="4443"/>
        <v>0</v>
      </c>
      <c r="G14813" s="286">
        <f t="shared" ref="G14813:G14825" si="4445">ROUND(E14813*F14813,2)</f>
        <v>0</v>
      </c>
    </row>
    <row r="14814" spans="1:7" ht="24" customHeight="1" x14ac:dyDescent="0.2">
      <c r="A14814" s="224" t="str">
        <f t="shared" si="4441"/>
        <v/>
      </c>
      <c r="B14814" s="222" t="str">
        <f t="shared" si="4444"/>
        <v/>
      </c>
      <c r="C14814" s="223"/>
      <c r="D14814" s="224" t="str">
        <f t="shared" si="4442"/>
        <v/>
      </c>
      <c r="E14814" s="225"/>
      <c r="F14814" s="226">
        <f t="shared" si="4443"/>
        <v>0</v>
      </c>
      <c r="G14814" s="286">
        <f t="shared" si="4445"/>
        <v>0</v>
      </c>
    </row>
    <row r="14815" spans="1:7" ht="24" customHeight="1" x14ac:dyDescent="0.2">
      <c r="A14815" s="224" t="str">
        <f t="shared" si="4441"/>
        <v/>
      </c>
      <c r="B14815" s="222" t="str">
        <f t="shared" si="4444"/>
        <v/>
      </c>
      <c r="C14815" s="223"/>
      <c r="D14815" s="224" t="str">
        <f t="shared" si="4442"/>
        <v/>
      </c>
      <c r="E14815" s="225"/>
      <c r="F14815" s="226">
        <f t="shared" si="4443"/>
        <v>0</v>
      </c>
      <c r="G14815" s="286">
        <f t="shared" si="4445"/>
        <v>0</v>
      </c>
    </row>
    <row r="14816" spans="1:7" ht="24" customHeight="1" x14ac:dyDescent="0.2">
      <c r="A14816" s="224" t="str">
        <f t="shared" si="4441"/>
        <v/>
      </c>
      <c r="B14816" s="222" t="str">
        <f t="shared" si="4444"/>
        <v/>
      </c>
      <c r="C14816" s="223"/>
      <c r="D14816" s="224" t="str">
        <f t="shared" si="4442"/>
        <v/>
      </c>
      <c r="E14816" s="225"/>
      <c r="F14816" s="226">
        <f t="shared" si="4443"/>
        <v>0</v>
      </c>
      <c r="G14816" s="286">
        <f t="shared" si="4445"/>
        <v>0</v>
      </c>
    </row>
    <row r="14817" spans="1:7" ht="24" customHeight="1" x14ac:dyDescent="0.2">
      <c r="A14817" s="224" t="str">
        <f t="shared" si="4441"/>
        <v/>
      </c>
      <c r="B14817" s="222" t="str">
        <f t="shared" si="4444"/>
        <v/>
      </c>
      <c r="C14817" s="223"/>
      <c r="D14817" s="224" t="str">
        <f t="shared" si="4442"/>
        <v/>
      </c>
      <c r="E14817" s="225"/>
      <c r="F14817" s="226">
        <f t="shared" si="4443"/>
        <v>0</v>
      </c>
      <c r="G14817" s="286">
        <f t="shared" si="4445"/>
        <v>0</v>
      </c>
    </row>
    <row r="14818" spans="1:7" ht="24" customHeight="1" x14ac:dyDescent="0.2">
      <c r="A14818" s="224" t="str">
        <f t="shared" si="4441"/>
        <v/>
      </c>
      <c r="B14818" s="222" t="str">
        <f t="shared" si="4444"/>
        <v/>
      </c>
      <c r="C14818" s="223"/>
      <c r="D14818" s="224" t="str">
        <f t="shared" si="4442"/>
        <v/>
      </c>
      <c r="E14818" s="225"/>
      <c r="F14818" s="226">
        <f t="shared" si="4443"/>
        <v>0</v>
      </c>
      <c r="G14818" s="286">
        <f t="shared" si="4445"/>
        <v>0</v>
      </c>
    </row>
    <row r="14819" spans="1:7" ht="24" customHeight="1" x14ac:dyDescent="0.2">
      <c r="A14819" s="224" t="str">
        <f t="shared" si="4441"/>
        <v/>
      </c>
      <c r="B14819" s="222" t="str">
        <f t="shared" si="4444"/>
        <v/>
      </c>
      <c r="C14819" s="223"/>
      <c r="D14819" s="224" t="str">
        <f t="shared" si="4442"/>
        <v/>
      </c>
      <c r="E14819" s="225"/>
      <c r="F14819" s="226">
        <f t="shared" si="4443"/>
        <v>0</v>
      </c>
      <c r="G14819" s="286">
        <f t="shared" si="4445"/>
        <v>0</v>
      </c>
    </row>
    <row r="14820" spans="1:7" ht="24" customHeight="1" x14ac:dyDescent="0.2">
      <c r="A14820" s="224" t="str">
        <f t="shared" si="4441"/>
        <v/>
      </c>
      <c r="B14820" s="222" t="str">
        <f t="shared" si="4444"/>
        <v/>
      </c>
      <c r="C14820" s="223"/>
      <c r="D14820" s="224" t="str">
        <f t="shared" si="4442"/>
        <v/>
      </c>
      <c r="E14820" s="225"/>
      <c r="F14820" s="226">
        <f t="shared" si="4443"/>
        <v>0</v>
      </c>
      <c r="G14820" s="286">
        <f t="shared" si="4445"/>
        <v>0</v>
      </c>
    </row>
    <row r="14821" spans="1:7" ht="24" customHeight="1" x14ac:dyDescent="0.2">
      <c r="A14821" s="224" t="str">
        <f t="shared" si="4441"/>
        <v/>
      </c>
      <c r="B14821" s="222" t="str">
        <f t="shared" si="4444"/>
        <v/>
      </c>
      <c r="C14821" s="223"/>
      <c r="D14821" s="224" t="str">
        <f t="shared" si="4442"/>
        <v/>
      </c>
      <c r="E14821" s="225"/>
      <c r="F14821" s="226">
        <f t="shared" si="4443"/>
        <v>0</v>
      </c>
      <c r="G14821" s="286">
        <f t="shared" si="4445"/>
        <v>0</v>
      </c>
    </row>
    <row r="14822" spans="1:7" ht="24" customHeight="1" x14ac:dyDescent="0.2">
      <c r="A14822" s="224" t="str">
        <f t="shared" si="4441"/>
        <v/>
      </c>
      <c r="B14822" s="222" t="str">
        <f t="shared" si="4444"/>
        <v/>
      </c>
      <c r="C14822" s="223"/>
      <c r="D14822" s="224" t="str">
        <f t="shared" si="4442"/>
        <v/>
      </c>
      <c r="E14822" s="225"/>
      <c r="F14822" s="226">
        <f t="shared" si="4443"/>
        <v>0</v>
      </c>
      <c r="G14822" s="286">
        <f t="shared" si="4445"/>
        <v>0</v>
      </c>
    </row>
    <row r="14823" spans="1:7" ht="24" customHeight="1" x14ac:dyDescent="0.2">
      <c r="A14823" s="224" t="str">
        <f t="shared" si="4441"/>
        <v/>
      </c>
      <c r="B14823" s="222" t="str">
        <f t="shared" si="4444"/>
        <v/>
      </c>
      <c r="C14823" s="223"/>
      <c r="D14823" s="224" t="str">
        <f t="shared" si="4442"/>
        <v/>
      </c>
      <c r="E14823" s="225"/>
      <c r="F14823" s="226">
        <f t="shared" si="4443"/>
        <v>0</v>
      </c>
      <c r="G14823" s="286">
        <f t="shared" si="4445"/>
        <v>0</v>
      </c>
    </row>
    <row r="14824" spans="1:7" ht="24" customHeight="1" x14ac:dyDescent="0.2">
      <c r="A14824" s="224" t="str">
        <f t="shared" si="4441"/>
        <v/>
      </c>
      <c r="B14824" s="222" t="str">
        <f t="shared" si="4444"/>
        <v/>
      </c>
      <c r="C14824" s="223"/>
      <c r="D14824" s="224" t="str">
        <f t="shared" si="4442"/>
        <v/>
      </c>
      <c r="E14824" s="225"/>
      <c r="F14824" s="226">
        <f t="shared" si="4443"/>
        <v>0</v>
      </c>
      <c r="G14824" s="286">
        <f t="shared" si="4445"/>
        <v>0</v>
      </c>
    </row>
    <row r="14825" spans="1:7" ht="24" customHeight="1" x14ac:dyDescent="0.2">
      <c r="A14825" s="224" t="str">
        <f t="shared" si="4441"/>
        <v/>
      </c>
      <c r="B14825" s="222" t="str">
        <f t="shared" si="4444"/>
        <v/>
      </c>
      <c r="C14825" s="223"/>
      <c r="D14825" s="224" t="str">
        <f t="shared" si="4442"/>
        <v/>
      </c>
      <c r="E14825" s="225"/>
      <c r="F14825" s="227">
        <f t="shared" si="4443"/>
        <v>0</v>
      </c>
      <c r="G14825" s="286">
        <f t="shared" si="4445"/>
        <v>0</v>
      </c>
    </row>
    <row r="14826" spans="1:7" ht="24" customHeight="1" x14ac:dyDescent="0.2">
      <c r="A14826" s="287"/>
      <c r="D14826" s="97"/>
      <c r="E14826" s="98"/>
      <c r="F14826" s="273" t="s">
        <v>31</v>
      </c>
      <c r="G14826" s="288">
        <f>SUBTOTAL(9,G14812:G14825)</f>
        <v>0</v>
      </c>
    </row>
    <row r="14827" spans="1:7" ht="24" customHeight="1" x14ac:dyDescent="0.2">
      <c r="A14827" s="287"/>
      <c r="C14827" s="107" t="s">
        <v>605</v>
      </c>
      <c r="D14827" s="97"/>
      <c r="E14827" s="98"/>
      <c r="G14827" s="289"/>
    </row>
    <row r="14828" spans="1:7" ht="24" customHeight="1" x14ac:dyDescent="0.2">
      <c r="A14828" s="224" t="str">
        <f t="shared" ref="A14828:A14835" si="4446">IFERROR(VLOOKUP(C14828,Tabla_Insumos,4,FALSE),"")</f>
        <v/>
      </c>
      <c r="B14828" s="222">
        <f t="shared" ref="B14828:B14835" si="4447">IFERROR(VLOOKUP(A14828,Tabla_Indices,5,FALSE),"")</f>
        <v>0</v>
      </c>
      <c r="C14828" s="223"/>
      <c r="D14828" s="224" t="str">
        <f t="shared" ref="D14828:D14835" si="4448">IFERROR(VLOOKUP(C14828,Tabla_Insumos,2,FALSE),"")</f>
        <v/>
      </c>
      <c r="E14828" s="225"/>
      <c r="F14828" s="228">
        <f t="shared" ref="F14828:F14835" si="4449">IFERROR(VLOOKUP(C14828,Tabla_Insumos,3,FALSE),0)</f>
        <v>0</v>
      </c>
      <c r="G14828" s="286">
        <f>ROUND(E14828*F14828,2)</f>
        <v>0</v>
      </c>
    </row>
    <row r="14829" spans="1:7" ht="24" customHeight="1" x14ac:dyDescent="0.2">
      <c r="A14829" s="224" t="str">
        <f t="shared" si="4446"/>
        <v/>
      </c>
      <c r="B14829" s="222">
        <f t="shared" si="4447"/>
        <v>0</v>
      </c>
      <c r="C14829" s="223"/>
      <c r="D14829" s="224" t="str">
        <f t="shared" si="4448"/>
        <v/>
      </c>
      <c r="E14829" s="225"/>
      <c r="F14829" s="228">
        <f t="shared" si="4449"/>
        <v>0</v>
      </c>
      <c r="G14829" s="286">
        <f>ROUND(E14829*F14829,2)</f>
        <v>0</v>
      </c>
    </row>
    <row r="14830" spans="1:7" ht="24" customHeight="1" x14ac:dyDescent="0.2">
      <c r="A14830" s="224" t="str">
        <f t="shared" si="4446"/>
        <v/>
      </c>
      <c r="B14830" s="222">
        <f t="shared" si="4447"/>
        <v>0</v>
      </c>
      <c r="C14830" s="223"/>
      <c r="D14830" s="224" t="str">
        <f t="shared" si="4448"/>
        <v/>
      </c>
      <c r="E14830" s="225"/>
      <c r="F14830" s="228">
        <f t="shared" si="4449"/>
        <v>0</v>
      </c>
      <c r="G14830" s="286">
        <f t="shared" ref="G14830:G14835" si="4450">ROUND(E14830*F14830,2)</f>
        <v>0</v>
      </c>
    </row>
    <row r="14831" spans="1:7" ht="24" customHeight="1" x14ac:dyDescent="0.2">
      <c r="A14831" s="224" t="str">
        <f t="shared" si="4446"/>
        <v/>
      </c>
      <c r="B14831" s="222">
        <f t="shared" si="4447"/>
        <v>0</v>
      </c>
      <c r="C14831" s="223"/>
      <c r="D14831" s="224" t="str">
        <f t="shared" si="4448"/>
        <v/>
      </c>
      <c r="E14831" s="225"/>
      <c r="F14831" s="228">
        <f t="shared" si="4449"/>
        <v>0</v>
      </c>
      <c r="G14831" s="286">
        <f t="shared" si="4450"/>
        <v>0</v>
      </c>
    </row>
    <row r="14832" spans="1:7" ht="24" customHeight="1" x14ac:dyDescent="0.2">
      <c r="A14832" s="224" t="str">
        <f t="shared" si="4446"/>
        <v/>
      </c>
      <c r="B14832" s="222">
        <f t="shared" si="4447"/>
        <v>0</v>
      </c>
      <c r="C14832" s="223"/>
      <c r="D14832" s="224" t="str">
        <f t="shared" si="4448"/>
        <v/>
      </c>
      <c r="E14832" s="225"/>
      <c r="F14832" s="226">
        <f t="shared" si="4449"/>
        <v>0</v>
      </c>
      <c r="G14832" s="286">
        <f t="shared" si="4450"/>
        <v>0</v>
      </c>
    </row>
    <row r="14833" spans="1:7" ht="24" customHeight="1" x14ac:dyDescent="0.2">
      <c r="A14833" s="224" t="str">
        <f t="shared" si="4446"/>
        <v/>
      </c>
      <c r="B14833" s="222">
        <f t="shared" si="4447"/>
        <v>0</v>
      </c>
      <c r="C14833" s="223"/>
      <c r="D14833" s="224" t="str">
        <f t="shared" si="4448"/>
        <v/>
      </c>
      <c r="E14833" s="225"/>
      <c r="F14833" s="226">
        <f t="shared" si="4449"/>
        <v>0</v>
      </c>
      <c r="G14833" s="286">
        <f t="shared" si="4450"/>
        <v>0</v>
      </c>
    </row>
    <row r="14834" spans="1:7" ht="24" customHeight="1" x14ac:dyDescent="0.2">
      <c r="A14834" s="224" t="str">
        <f t="shared" si="4446"/>
        <v/>
      </c>
      <c r="B14834" s="222">
        <f t="shared" si="4447"/>
        <v>0</v>
      </c>
      <c r="C14834" s="223"/>
      <c r="D14834" s="224" t="str">
        <f t="shared" si="4448"/>
        <v/>
      </c>
      <c r="E14834" s="225"/>
      <c r="F14834" s="226">
        <f t="shared" si="4449"/>
        <v>0</v>
      </c>
      <c r="G14834" s="286">
        <f t="shared" si="4450"/>
        <v>0</v>
      </c>
    </row>
    <row r="14835" spans="1:7" ht="24" customHeight="1" x14ac:dyDescent="0.2">
      <c r="A14835" s="224" t="str">
        <f t="shared" si="4446"/>
        <v/>
      </c>
      <c r="B14835" s="222">
        <f t="shared" si="4447"/>
        <v>0</v>
      </c>
      <c r="C14835" s="223"/>
      <c r="D14835" s="224" t="str">
        <f t="shared" si="4448"/>
        <v/>
      </c>
      <c r="E14835" s="225"/>
      <c r="F14835" s="226">
        <f t="shared" si="4449"/>
        <v>0</v>
      </c>
      <c r="G14835" s="286">
        <f t="shared" si="4450"/>
        <v>0</v>
      </c>
    </row>
    <row r="14836" spans="1:7" ht="24" customHeight="1" x14ac:dyDescent="0.2">
      <c r="A14836" s="287"/>
      <c r="D14836" s="97"/>
      <c r="E14836" s="98"/>
      <c r="F14836" s="273" t="s">
        <v>32</v>
      </c>
      <c r="G14836" s="288">
        <f>SUBTOTAL(9,G14828:G14835)</f>
        <v>0</v>
      </c>
    </row>
    <row r="14837" spans="1:7" ht="24" customHeight="1" x14ac:dyDescent="0.2">
      <c r="A14837" s="287"/>
      <c r="C14837" s="107" t="s">
        <v>606</v>
      </c>
      <c r="D14837" s="97"/>
      <c r="E14837" s="98"/>
      <c r="G14837" s="289"/>
    </row>
    <row r="14838" spans="1:7" ht="24" customHeight="1" x14ac:dyDescent="0.2">
      <c r="A14838" s="224" t="str">
        <f t="shared" ref="A14838:A14846" si="4451">IFERROR(VLOOKUP(C14838,Tabla_Insumos,4,FALSE),"")</f>
        <v/>
      </c>
      <c r="B14838" s="222" t="str">
        <f t="shared" ref="B14838:B14846" si="4452">IFERROR(VLOOKUP(C14838,Tabla_Insumos,5,FALSE),"")</f>
        <v/>
      </c>
      <c r="C14838" s="223"/>
      <c r="D14838" s="224" t="str">
        <f t="shared" ref="D14838:D14846" si="4453">IFERROR(VLOOKUP(C14838,Tabla_Insumos,2,FALSE),"")</f>
        <v/>
      </c>
      <c r="E14838" s="225"/>
      <c r="F14838" s="226">
        <f t="shared" ref="F14838:F14846" si="4454">IFERROR(VLOOKUP(C14838,Tabla_Insumos,3,FALSE),0)</f>
        <v>0</v>
      </c>
      <c r="G14838" s="286">
        <f t="shared" ref="G14838:G14846" si="4455">ROUND(E14838*F14838,2)</f>
        <v>0</v>
      </c>
    </row>
    <row r="14839" spans="1:7" ht="24" customHeight="1" x14ac:dyDescent="0.2">
      <c r="A14839" s="224" t="str">
        <f t="shared" si="4451"/>
        <v/>
      </c>
      <c r="B14839" s="222" t="str">
        <f t="shared" si="4452"/>
        <v/>
      </c>
      <c r="C14839" s="223"/>
      <c r="D14839" s="224" t="str">
        <f t="shared" si="4453"/>
        <v/>
      </c>
      <c r="E14839" s="225"/>
      <c r="F14839" s="226">
        <f t="shared" si="4454"/>
        <v>0</v>
      </c>
      <c r="G14839" s="286">
        <f t="shared" si="4455"/>
        <v>0</v>
      </c>
    </row>
    <row r="14840" spans="1:7" ht="24" customHeight="1" x14ac:dyDescent="0.2">
      <c r="A14840" s="224" t="str">
        <f t="shared" si="4451"/>
        <v/>
      </c>
      <c r="B14840" s="222" t="str">
        <f t="shared" si="4452"/>
        <v/>
      </c>
      <c r="C14840" s="223"/>
      <c r="D14840" s="224" t="str">
        <f t="shared" si="4453"/>
        <v/>
      </c>
      <c r="E14840" s="225"/>
      <c r="F14840" s="226">
        <f t="shared" si="4454"/>
        <v>0</v>
      </c>
      <c r="G14840" s="286">
        <f t="shared" si="4455"/>
        <v>0</v>
      </c>
    </row>
    <row r="14841" spans="1:7" ht="24" customHeight="1" x14ac:dyDescent="0.2">
      <c r="A14841" s="224" t="str">
        <f t="shared" si="4451"/>
        <v/>
      </c>
      <c r="B14841" s="222" t="str">
        <f t="shared" si="4452"/>
        <v/>
      </c>
      <c r="C14841" s="223"/>
      <c r="D14841" s="224" t="str">
        <f t="shared" si="4453"/>
        <v/>
      </c>
      <c r="E14841" s="225"/>
      <c r="F14841" s="226">
        <f t="shared" si="4454"/>
        <v>0</v>
      </c>
      <c r="G14841" s="286">
        <f t="shared" si="4455"/>
        <v>0</v>
      </c>
    </row>
    <row r="14842" spans="1:7" ht="24" customHeight="1" x14ac:dyDescent="0.2">
      <c r="A14842" s="224" t="str">
        <f t="shared" si="4451"/>
        <v/>
      </c>
      <c r="B14842" s="222" t="str">
        <f t="shared" si="4452"/>
        <v/>
      </c>
      <c r="C14842" s="223"/>
      <c r="D14842" s="224" t="str">
        <f t="shared" si="4453"/>
        <v/>
      </c>
      <c r="E14842" s="225"/>
      <c r="F14842" s="226">
        <f t="shared" si="4454"/>
        <v>0</v>
      </c>
      <c r="G14842" s="286">
        <f t="shared" si="4455"/>
        <v>0</v>
      </c>
    </row>
    <row r="14843" spans="1:7" ht="24" customHeight="1" x14ac:dyDescent="0.2">
      <c r="A14843" s="224" t="str">
        <f t="shared" si="4451"/>
        <v/>
      </c>
      <c r="B14843" s="222" t="str">
        <f t="shared" si="4452"/>
        <v/>
      </c>
      <c r="C14843" s="223"/>
      <c r="D14843" s="224" t="str">
        <f t="shared" si="4453"/>
        <v/>
      </c>
      <c r="E14843" s="225"/>
      <c r="F14843" s="226">
        <f t="shared" si="4454"/>
        <v>0</v>
      </c>
      <c r="G14843" s="286">
        <f t="shared" si="4455"/>
        <v>0</v>
      </c>
    </row>
    <row r="14844" spans="1:7" ht="24" customHeight="1" x14ac:dyDescent="0.2">
      <c r="A14844" s="224" t="str">
        <f t="shared" si="4451"/>
        <v/>
      </c>
      <c r="B14844" s="222" t="str">
        <f t="shared" si="4452"/>
        <v/>
      </c>
      <c r="C14844" s="223"/>
      <c r="D14844" s="224" t="str">
        <f t="shared" si="4453"/>
        <v/>
      </c>
      <c r="E14844" s="225"/>
      <c r="F14844" s="226">
        <f t="shared" si="4454"/>
        <v>0</v>
      </c>
      <c r="G14844" s="286">
        <f t="shared" si="4455"/>
        <v>0</v>
      </c>
    </row>
    <row r="14845" spans="1:7" ht="24" customHeight="1" x14ac:dyDescent="0.2">
      <c r="A14845" s="224" t="str">
        <f t="shared" si="4451"/>
        <v/>
      </c>
      <c r="B14845" s="222" t="str">
        <f t="shared" si="4452"/>
        <v/>
      </c>
      <c r="C14845" s="223"/>
      <c r="D14845" s="224" t="str">
        <f t="shared" si="4453"/>
        <v/>
      </c>
      <c r="E14845" s="225"/>
      <c r="F14845" s="226">
        <f t="shared" si="4454"/>
        <v>0</v>
      </c>
      <c r="G14845" s="286">
        <f t="shared" si="4455"/>
        <v>0</v>
      </c>
    </row>
    <row r="14846" spans="1:7" ht="24" customHeight="1" x14ac:dyDescent="0.2">
      <c r="A14846" s="224" t="str">
        <f t="shared" si="4451"/>
        <v/>
      </c>
      <c r="B14846" s="222" t="str">
        <f t="shared" si="4452"/>
        <v/>
      </c>
      <c r="C14846" s="223"/>
      <c r="D14846" s="224" t="str">
        <f t="shared" si="4453"/>
        <v/>
      </c>
      <c r="E14846" s="225"/>
      <c r="F14846" s="226">
        <f t="shared" si="4454"/>
        <v>0</v>
      </c>
      <c r="G14846" s="286">
        <f t="shared" si="4455"/>
        <v>0</v>
      </c>
    </row>
    <row r="14847" spans="1:7" ht="24" customHeight="1" x14ac:dyDescent="0.2">
      <c r="A14847" s="290"/>
      <c r="B14847" s="97"/>
      <c r="D14847" s="97"/>
      <c r="E14847" s="98"/>
      <c r="F14847" s="273" t="s">
        <v>33</v>
      </c>
      <c r="G14847" s="288">
        <f>SUBTOTAL(9,G14838:G14846)</f>
        <v>0</v>
      </c>
    </row>
    <row r="14848" spans="1:7" ht="24" customHeight="1" x14ac:dyDescent="0.2">
      <c r="A14848" s="291"/>
      <c r="B14848" s="97"/>
      <c r="D14848" s="97"/>
      <c r="E14848" s="98"/>
      <c r="G14848" s="289"/>
    </row>
    <row r="14849" spans="1:7" ht="24" customHeight="1" x14ac:dyDescent="0.2">
      <c r="A14849" s="292" t="str">
        <f>B14807</f>
        <v/>
      </c>
      <c r="B14849" s="293" t="str">
        <f>C14807</f>
        <v/>
      </c>
      <c r="C14849" s="104"/>
      <c r="D14849" s="104" t="s">
        <v>34</v>
      </c>
      <c r="E14849" s="105"/>
      <c r="F14849" s="295" t="s">
        <v>35</v>
      </c>
      <c r="G14849" s="294">
        <f>SUBTOTAL(9,G14812:G14848)</f>
        <v>0</v>
      </c>
    </row>
    <row r="14851" spans="1:7" ht="24" customHeight="1" x14ac:dyDescent="0.2">
      <c r="A14851" s="274" t="s">
        <v>37</v>
      </c>
      <c r="B14851" s="275"/>
      <c r="C14851" s="275"/>
      <c r="D14851" s="275"/>
      <c r="E14851" s="275"/>
      <c r="F14851" s="275"/>
      <c r="G14851" s="276"/>
    </row>
    <row r="14852" spans="1:7" ht="24" customHeight="1" x14ac:dyDescent="0.2">
      <c r="A14852" s="277" t="s">
        <v>602</v>
      </c>
      <c r="B14852" s="93" t="str">
        <f>Comitente</f>
        <v>DIRECCION PROVINCIAL DE ESPACIOS VERDES</v>
      </c>
      <c r="C14852" s="89"/>
      <c r="D14852" s="94"/>
      <c r="E14852" s="94"/>
      <c r="F14852" s="95"/>
      <c r="G14852" s="278"/>
    </row>
    <row r="14853" spans="1:7" ht="24" customHeight="1" x14ac:dyDescent="0.2">
      <c r="A14853" s="277" t="s">
        <v>603</v>
      </c>
      <c r="B14853" s="93">
        <f>Contratista</f>
        <v>0</v>
      </c>
      <c r="C14853" s="90"/>
      <c r="D14853" s="90"/>
      <c r="E14853" s="90"/>
      <c r="F14853" s="96"/>
      <c r="G14853" s="279"/>
    </row>
    <row r="14854" spans="1:7" ht="24" customHeight="1" x14ac:dyDescent="0.2">
      <c r="A14854" s="277" t="s">
        <v>24</v>
      </c>
      <c r="B14854" s="93" t="str">
        <f>Obra</f>
        <v>EXTRACCION DE MANGRULLO EXISTENTE, PROVISION DE NUEVO MANGRULLO Y REFUNCIONALIZACION DE JUEGOS DE NIÑOS EN PARQUE DE MAYO</v>
      </c>
      <c r="C14854" s="90"/>
      <c r="D14854" s="90"/>
      <c r="E14854" s="90"/>
      <c r="F14854" s="96" t="s">
        <v>38</v>
      </c>
      <c r="G14854" s="280">
        <f>Fecha_Base</f>
        <v>44865</v>
      </c>
    </row>
    <row r="14855" spans="1:7" ht="24" customHeight="1" x14ac:dyDescent="0.2">
      <c r="A14855" s="281" t="s">
        <v>601</v>
      </c>
      <c r="B14855" s="91" t="str">
        <f>Ubicación</f>
        <v>CAPITAL</v>
      </c>
      <c r="C14855" s="91"/>
      <c r="D14855" s="97"/>
      <c r="E14855" s="98"/>
      <c r="G14855" s="282"/>
    </row>
    <row r="14856" spans="1:7" ht="24" customHeight="1" x14ac:dyDescent="0.2">
      <c r="A14856" s="281" t="s">
        <v>39</v>
      </c>
      <c r="B14856" s="100" t="str">
        <f>IFERROR(VALUE(LEFT(B14857,FIND(".",B14857)-1)),"")</f>
        <v/>
      </c>
      <c r="C14856" s="92" t="str">
        <f>IFERROR(VLOOKUP(B14856,Tabla_CyP,2,FALSE),"")</f>
        <v/>
      </c>
      <c r="E14856" s="98"/>
      <c r="G14856" s="282"/>
    </row>
    <row r="14857" spans="1:7" ht="24" customHeight="1" x14ac:dyDescent="0.2">
      <c r="A14857" s="281" t="s">
        <v>25</v>
      </c>
      <c r="B14857" s="101" t="str">
        <f>IFERROR(VLOOKUP(COUNTIF($A$1:A14857,"ANALISIS DE PRECIOS"),Tabla_NumeroItem,2,FALSE),"")</f>
        <v/>
      </c>
      <c r="C14857" s="92" t="str">
        <f>IFERROR(VLOOKUP(B14857,Tabla_CyP,2,FALSE),"")</f>
        <v/>
      </c>
      <c r="D14857" s="97"/>
      <c r="E14857" s="98"/>
      <c r="F14857" s="96" t="s">
        <v>26</v>
      </c>
      <c r="G14857" s="283" t="str">
        <f>IFERROR(VLOOKUP(B14857,Tabla_CyP,4,FALSE),"")</f>
        <v/>
      </c>
    </row>
    <row r="14858" spans="1:7" ht="24" customHeight="1" x14ac:dyDescent="0.2">
      <c r="A14858" s="281"/>
      <c r="B14858" s="91"/>
      <c r="D14858" s="97"/>
      <c r="E14858" s="98"/>
      <c r="G14858" s="282"/>
    </row>
    <row r="14859" spans="1:7" ht="24" customHeight="1" x14ac:dyDescent="0.2">
      <c r="A14859" s="334" t="s">
        <v>507</v>
      </c>
      <c r="B14859" s="335"/>
      <c r="C14859" s="336" t="s">
        <v>0</v>
      </c>
      <c r="D14859" s="336" t="s">
        <v>27</v>
      </c>
      <c r="E14859" s="338" t="s">
        <v>28</v>
      </c>
      <c r="F14859" s="340" t="s">
        <v>29</v>
      </c>
      <c r="G14859" s="340" t="s">
        <v>30</v>
      </c>
    </row>
    <row r="14860" spans="1:7" ht="24" customHeight="1" x14ac:dyDescent="0.2">
      <c r="A14860" s="102" t="s">
        <v>508</v>
      </c>
      <c r="B14860" s="102" t="s">
        <v>509</v>
      </c>
      <c r="C14860" s="337"/>
      <c r="D14860" s="337"/>
      <c r="E14860" s="339"/>
      <c r="F14860" s="341"/>
      <c r="G14860" s="341"/>
    </row>
    <row r="14861" spans="1:7" ht="24" customHeight="1" x14ac:dyDescent="0.2">
      <c r="A14861" s="284"/>
      <c r="B14861" s="103"/>
      <c r="C14861" s="143" t="s">
        <v>604</v>
      </c>
      <c r="D14861" s="104"/>
      <c r="E14861" s="105"/>
      <c r="F14861" s="106"/>
      <c r="G14861" s="285"/>
    </row>
    <row r="14862" spans="1:7" ht="24" customHeight="1" x14ac:dyDescent="0.2">
      <c r="A14862" s="224" t="str">
        <f t="shared" ref="A14862:A14875" si="4456">IFERROR(VLOOKUP(C14862,Tabla_Insumos,4,FALSE),"")</f>
        <v/>
      </c>
      <c r="B14862" s="222" t="str">
        <f>IFERROR(VLOOKUP(C14862,Tabla_Insumos,5,FALSE),"")</f>
        <v/>
      </c>
      <c r="C14862" s="223"/>
      <c r="D14862" s="224" t="str">
        <f t="shared" ref="D14862:D14875" si="4457">IFERROR(VLOOKUP(C14862,Tabla_Insumos,2,FALSE),"")</f>
        <v/>
      </c>
      <c r="E14862" s="225"/>
      <c r="F14862" s="226">
        <f t="shared" ref="F14862:F14875" si="4458">IFERROR(VLOOKUP(C14862,Tabla_Insumos,3,FALSE),0)</f>
        <v>0</v>
      </c>
      <c r="G14862" s="286">
        <f>ROUND(E14862*F14862,2)</f>
        <v>0</v>
      </c>
    </row>
    <row r="14863" spans="1:7" ht="24" customHeight="1" x14ac:dyDescent="0.2">
      <c r="A14863" s="224" t="str">
        <f t="shared" si="4456"/>
        <v/>
      </c>
      <c r="B14863" s="222" t="str">
        <f t="shared" ref="B14863:B14875" si="4459">IFERROR(VLOOKUP(C14863,Tabla_Insumos,5,FALSE),"")</f>
        <v/>
      </c>
      <c r="C14863" s="223"/>
      <c r="D14863" s="224" t="str">
        <f t="shared" si="4457"/>
        <v/>
      </c>
      <c r="E14863" s="225"/>
      <c r="F14863" s="226">
        <f t="shared" si="4458"/>
        <v>0</v>
      </c>
      <c r="G14863" s="286">
        <f t="shared" ref="G14863:G14875" si="4460">ROUND(E14863*F14863,2)</f>
        <v>0</v>
      </c>
    </row>
    <row r="14864" spans="1:7" ht="24" customHeight="1" x14ac:dyDescent="0.2">
      <c r="A14864" s="224" t="str">
        <f t="shared" si="4456"/>
        <v/>
      </c>
      <c r="B14864" s="222" t="str">
        <f t="shared" si="4459"/>
        <v/>
      </c>
      <c r="C14864" s="223"/>
      <c r="D14864" s="224" t="str">
        <f t="shared" si="4457"/>
        <v/>
      </c>
      <c r="E14864" s="225"/>
      <c r="F14864" s="226">
        <f t="shared" si="4458"/>
        <v>0</v>
      </c>
      <c r="G14864" s="286">
        <f t="shared" si="4460"/>
        <v>0</v>
      </c>
    </row>
    <row r="14865" spans="1:7" ht="24" customHeight="1" x14ac:dyDescent="0.2">
      <c r="A14865" s="224" t="str">
        <f t="shared" si="4456"/>
        <v/>
      </c>
      <c r="B14865" s="222" t="str">
        <f t="shared" si="4459"/>
        <v/>
      </c>
      <c r="C14865" s="223"/>
      <c r="D14865" s="224" t="str">
        <f t="shared" si="4457"/>
        <v/>
      </c>
      <c r="E14865" s="225"/>
      <c r="F14865" s="226">
        <f t="shared" si="4458"/>
        <v>0</v>
      </c>
      <c r="G14865" s="286">
        <f t="shared" si="4460"/>
        <v>0</v>
      </c>
    </row>
    <row r="14866" spans="1:7" ht="24" customHeight="1" x14ac:dyDescent="0.2">
      <c r="A14866" s="224" t="str">
        <f t="shared" si="4456"/>
        <v/>
      </c>
      <c r="B14866" s="222" t="str">
        <f t="shared" si="4459"/>
        <v/>
      </c>
      <c r="C14866" s="223"/>
      <c r="D14866" s="224" t="str">
        <f t="shared" si="4457"/>
        <v/>
      </c>
      <c r="E14866" s="225"/>
      <c r="F14866" s="226">
        <f t="shared" si="4458"/>
        <v>0</v>
      </c>
      <c r="G14866" s="286">
        <f t="shared" si="4460"/>
        <v>0</v>
      </c>
    </row>
    <row r="14867" spans="1:7" ht="24" customHeight="1" x14ac:dyDescent="0.2">
      <c r="A14867" s="224" t="str">
        <f t="shared" si="4456"/>
        <v/>
      </c>
      <c r="B14867" s="222" t="str">
        <f t="shared" si="4459"/>
        <v/>
      </c>
      <c r="C14867" s="223"/>
      <c r="D14867" s="224" t="str">
        <f t="shared" si="4457"/>
        <v/>
      </c>
      <c r="E14867" s="225"/>
      <c r="F14867" s="226">
        <f t="shared" si="4458"/>
        <v>0</v>
      </c>
      <c r="G14867" s="286">
        <f t="shared" si="4460"/>
        <v>0</v>
      </c>
    </row>
    <row r="14868" spans="1:7" ht="24" customHeight="1" x14ac:dyDescent="0.2">
      <c r="A14868" s="224" t="str">
        <f t="shared" si="4456"/>
        <v/>
      </c>
      <c r="B14868" s="222" t="str">
        <f t="shared" si="4459"/>
        <v/>
      </c>
      <c r="C14868" s="223"/>
      <c r="D14868" s="224" t="str">
        <f t="shared" si="4457"/>
        <v/>
      </c>
      <c r="E14868" s="225"/>
      <c r="F14868" s="226">
        <f t="shared" si="4458"/>
        <v>0</v>
      </c>
      <c r="G14868" s="286">
        <f t="shared" si="4460"/>
        <v>0</v>
      </c>
    </row>
    <row r="14869" spans="1:7" ht="24" customHeight="1" x14ac:dyDescent="0.2">
      <c r="A14869" s="224" t="str">
        <f t="shared" si="4456"/>
        <v/>
      </c>
      <c r="B14869" s="222" t="str">
        <f t="shared" si="4459"/>
        <v/>
      </c>
      <c r="C14869" s="223"/>
      <c r="D14869" s="224" t="str">
        <f t="shared" si="4457"/>
        <v/>
      </c>
      <c r="E14869" s="225"/>
      <c r="F14869" s="226">
        <f t="shared" si="4458"/>
        <v>0</v>
      </c>
      <c r="G14869" s="286">
        <f t="shared" si="4460"/>
        <v>0</v>
      </c>
    </row>
    <row r="14870" spans="1:7" ht="24" customHeight="1" x14ac:dyDescent="0.2">
      <c r="A14870" s="224" t="str">
        <f t="shared" si="4456"/>
        <v/>
      </c>
      <c r="B14870" s="222" t="str">
        <f t="shared" si="4459"/>
        <v/>
      </c>
      <c r="C14870" s="223"/>
      <c r="D14870" s="224" t="str">
        <f t="shared" si="4457"/>
        <v/>
      </c>
      <c r="E14870" s="225"/>
      <c r="F14870" s="226">
        <f t="shared" si="4458"/>
        <v>0</v>
      </c>
      <c r="G14870" s="286">
        <f t="shared" si="4460"/>
        <v>0</v>
      </c>
    </row>
    <row r="14871" spans="1:7" ht="24" customHeight="1" x14ac:dyDescent="0.2">
      <c r="A14871" s="224" t="str">
        <f t="shared" si="4456"/>
        <v/>
      </c>
      <c r="B14871" s="222" t="str">
        <f t="shared" si="4459"/>
        <v/>
      </c>
      <c r="C14871" s="223"/>
      <c r="D14871" s="224" t="str">
        <f t="shared" si="4457"/>
        <v/>
      </c>
      <c r="E14871" s="225"/>
      <c r="F14871" s="226">
        <f t="shared" si="4458"/>
        <v>0</v>
      </c>
      <c r="G14871" s="286">
        <f t="shared" si="4460"/>
        <v>0</v>
      </c>
    </row>
    <row r="14872" spans="1:7" ht="24" customHeight="1" x14ac:dyDescent="0.2">
      <c r="A14872" s="224" t="str">
        <f t="shared" si="4456"/>
        <v/>
      </c>
      <c r="B14872" s="222" t="str">
        <f t="shared" si="4459"/>
        <v/>
      </c>
      <c r="C14872" s="223"/>
      <c r="D14872" s="224" t="str">
        <f t="shared" si="4457"/>
        <v/>
      </c>
      <c r="E14872" s="225"/>
      <c r="F14872" s="226">
        <f t="shared" si="4458"/>
        <v>0</v>
      </c>
      <c r="G14872" s="286">
        <f t="shared" si="4460"/>
        <v>0</v>
      </c>
    </row>
    <row r="14873" spans="1:7" ht="24" customHeight="1" x14ac:dyDescent="0.2">
      <c r="A14873" s="224" t="str">
        <f t="shared" si="4456"/>
        <v/>
      </c>
      <c r="B14873" s="222" t="str">
        <f t="shared" si="4459"/>
        <v/>
      </c>
      <c r="C14873" s="223"/>
      <c r="D14873" s="224" t="str">
        <f t="shared" si="4457"/>
        <v/>
      </c>
      <c r="E14873" s="225"/>
      <c r="F14873" s="226">
        <f t="shared" si="4458"/>
        <v>0</v>
      </c>
      <c r="G14873" s="286">
        <f t="shared" si="4460"/>
        <v>0</v>
      </c>
    </row>
    <row r="14874" spans="1:7" ht="24" customHeight="1" x14ac:dyDescent="0.2">
      <c r="A14874" s="224" t="str">
        <f t="shared" si="4456"/>
        <v/>
      </c>
      <c r="B14874" s="222" t="str">
        <f t="shared" si="4459"/>
        <v/>
      </c>
      <c r="C14874" s="223"/>
      <c r="D14874" s="224" t="str">
        <f t="shared" si="4457"/>
        <v/>
      </c>
      <c r="E14874" s="225"/>
      <c r="F14874" s="226">
        <f t="shared" si="4458"/>
        <v>0</v>
      </c>
      <c r="G14874" s="286">
        <f t="shared" si="4460"/>
        <v>0</v>
      </c>
    </row>
    <row r="14875" spans="1:7" ht="24" customHeight="1" x14ac:dyDescent="0.2">
      <c r="A14875" s="224" t="str">
        <f t="shared" si="4456"/>
        <v/>
      </c>
      <c r="B14875" s="222" t="str">
        <f t="shared" si="4459"/>
        <v/>
      </c>
      <c r="C14875" s="223"/>
      <c r="D14875" s="224" t="str">
        <f t="shared" si="4457"/>
        <v/>
      </c>
      <c r="E14875" s="225"/>
      <c r="F14875" s="227">
        <f t="shared" si="4458"/>
        <v>0</v>
      </c>
      <c r="G14875" s="286">
        <f t="shared" si="4460"/>
        <v>0</v>
      </c>
    </row>
    <row r="14876" spans="1:7" ht="24" customHeight="1" x14ac:dyDescent="0.2">
      <c r="A14876" s="287"/>
      <c r="D14876" s="97"/>
      <c r="E14876" s="98"/>
      <c r="F14876" s="273" t="s">
        <v>31</v>
      </c>
      <c r="G14876" s="288">
        <f>SUBTOTAL(9,G14862:G14875)</f>
        <v>0</v>
      </c>
    </row>
    <row r="14877" spans="1:7" ht="24" customHeight="1" x14ac:dyDescent="0.2">
      <c r="A14877" s="287"/>
      <c r="C14877" s="107" t="s">
        <v>605</v>
      </c>
      <c r="D14877" s="97"/>
      <c r="E14877" s="98"/>
      <c r="G14877" s="289"/>
    </row>
    <row r="14878" spans="1:7" ht="24" customHeight="1" x14ac:dyDescent="0.2">
      <c r="A14878" s="224" t="str">
        <f t="shared" ref="A14878:A14885" si="4461">IFERROR(VLOOKUP(C14878,Tabla_Insumos,4,FALSE),"")</f>
        <v/>
      </c>
      <c r="B14878" s="222">
        <f t="shared" ref="B14878:B14885" si="4462">IFERROR(VLOOKUP(A14878,Tabla_Indices,5,FALSE),"")</f>
        <v>0</v>
      </c>
      <c r="C14878" s="223"/>
      <c r="D14878" s="224" t="str">
        <f t="shared" ref="D14878:D14885" si="4463">IFERROR(VLOOKUP(C14878,Tabla_Insumos,2,FALSE),"")</f>
        <v/>
      </c>
      <c r="E14878" s="225"/>
      <c r="F14878" s="228">
        <f t="shared" ref="F14878:F14885" si="4464">IFERROR(VLOOKUP(C14878,Tabla_Insumos,3,FALSE),0)</f>
        <v>0</v>
      </c>
      <c r="G14878" s="286">
        <f>ROUND(E14878*F14878,2)</f>
        <v>0</v>
      </c>
    </row>
    <row r="14879" spans="1:7" ht="24" customHeight="1" x14ac:dyDescent="0.2">
      <c r="A14879" s="224" t="str">
        <f t="shared" si="4461"/>
        <v/>
      </c>
      <c r="B14879" s="222">
        <f t="shared" si="4462"/>
        <v>0</v>
      </c>
      <c r="C14879" s="223"/>
      <c r="D14879" s="224" t="str">
        <f t="shared" si="4463"/>
        <v/>
      </c>
      <c r="E14879" s="225"/>
      <c r="F14879" s="228">
        <f t="shared" si="4464"/>
        <v>0</v>
      </c>
      <c r="G14879" s="286">
        <f>ROUND(E14879*F14879,2)</f>
        <v>0</v>
      </c>
    </row>
    <row r="14880" spans="1:7" ht="24" customHeight="1" x14ac:dyDescent="0.2">
      <c r="A14880" s="224" t="str">
        <f t="shared" si="4461"/>
        <v/>
      </c>
      <c r="B14880" s="222">
        <f t="shared" si="4462"/>
        <v>0</v>
      </c>
      <c r="C14880" s="223"/>
      <c r="D14880" s="224" t="str">
        <f t="shared" si="4463"/>
        <v/>
      </c>
      <c r="E14880" s="225"/>
      <c r="F14880" s="228">
        <f t="shared" si="4464"/>
        <v>0</v>
      </c>
      <c r="G14880" s="286">
        <f t="shared" ref="G14880:G14885" si="4465">ROUND(E14880*F14880,2)</f>
        <v>0</v>
      </c>
    </row>
    <row r="14881" spans="1:7" ht="24" customHeight="1" x14ac:dyDescent="0.2">
      <c r="A14881" s="224" t="str">
        <f t="shared" si="4461"/>
        <v/>
      </c>
      <c r="B14881" s="222">
        <f t="shared" si="4462"/>
        <v>0</v>
      </c>
      <c r="C14881" s="223"/>
      <c r="D14881" s="224" t="str">
        <f t="shared" si="4463"/>
        <v/>
      </c>
      <c r="E14881" s="225"/>
      <c r="F14881" s="228">
        <f t="shared" si="4464"/>
        <v>0</v>
      </c>
      <c r="G14881" s="286">
        <f t="shared" si="4465"/>
        <v>0</v>
      </c>
    </row>
    <row r="14882" spans="1:7" ht="24" customHeight="1" x14ac:dyDescent="0.2">
      <c r="A14882" s="224" t="str">
        <f t="shared" si="4461"/>
        <v/>
      </c>
      <c r="B14882" s="222">
        <f t="shared" si="4462"/>
        <v>0</v>
      </c>
      <c r="C14882" s="223"/>
      <c r="D14882" s="224" t="str">
        <f t="shared" si="4463"/>
        <v/>
      </c>
      <c r="E14882" s="225"/>
      <c r="F14882" s="226">
        <f t="shared" si="4464"/>
        <v>0</v>
      </c>
      <c r="G14882" s="286">
        <f t="shared" si="4465"/>
        <v>0</v>
      </c>
    </row>
    <row r="14883" spans="1:7" ht="24" customHeight="1" x14ac:dyDescent="0.2">
      <c r="A14883" s="224" t="str">
        <f t="shared" si="4461"/>
        <v/>
      </c>
      <c r="B14883" s="222">
        <f t="shared" si="4462"/>
        <v>0</v>
      </c>
      <c r="C14883" s="223"/>
      <c r="D14883" s="224" t="str">
        <f t="shared" si="4463"/>
        <v/>
      </c>
      <c r="E14883" s="225"/>
      <c r="F14883" s="226">
        <f t="shared" si="4464"/>
        <v>0</v>
      </c>
      <c r="G14883" s="286">
        <f t="shared" si="4465"/>
        <v>0</v>
      </c>
    </row>
    <row r="14884" spans="1:7" ht="24" customHeight="1" x14ac:dyDescent="0.2">
      <c r="A14884" s="224" t="str">
        <f t="shared" si="4461"/>
        <v/>
      </c>
      <c r="B14884" s="222">
        <f t="shared" si="4462"/>
        <v>0</v>
      </c>
      <c r="C14884" s="223"/>
      <c r="D14884" s="224" t="str">
        <f t="shared" si="4463"/>
        <v/>
      </c>
      <c r="E14884" s="225"/>
      <c r="F14884" s="226">
        <f t="shared" si="4464"/>
        <v>0</v>
      </c>
      <c r="G14884" s="286">
        <f t="shared" si="4465"/>
        <v>0</v>
      </c>
    </row>
    <row r="14885" spans="1:7" ht="24" customHeight="1" x14ac:dyDescent="0.2">
      <c r="A14885" s="224" t="str">
        <f t="shared" si="4461"/>
        <v/>
      </c>
      <c r="B14885" s="222">
        <f t="shared" si="4462"/>
        <v>0</v>
      </c>
      <c r="C14885" s="223"/>
      <c r="D14885" s="224" t="str">
        <f t="shared" si="4463"/>
        <v/>
      </c>
      <c r="E14885" s="225"/>
      <c r="F14885" s="226">
        <f t="shared" si="4464"/>
        <v>0</v>
      </c>
      <c r="G14885" s="286">
        <f t="shared" si="4465"/>
        <v>0</v>
      </c>
    </row>
    <row r="14886" spans="1:7" ht="24" customHeight="1" x14ac:dyDescent="0.2">
      <c r="A14886" s="287"/>
      <c r="D14886" s="97"/>
      <c r="E14886" s="98"/>
      <c r="F14886" s="273" t="s">
        <v>32</v>
      </c>
      <c r="G14886" s="288">
        <f>SUBTOTAL(9,G14878:G14885)</f>
        <v>0</v>
      </c>
    </row>
    <row r="14887" spans="1:7" ht="24" customHeight="1" x14ac:dyDescent="0.2">
      <c r="A14887" s="287"/>
      <c r="C14887" s="107" t="s">
        <v>606</v>
      </c>
      <c r="D14887" s="97"/>
      <c r="E14887" s="98"/>
      <c r="G14887" s="289"/>
    </row>
    <row r="14888" spans="1:7" ht="24" customHeight="1" x14ac:dyDescent="0.2">
      <c r="A14888" s="224" t="str">
        <f t="shared" ref="A14888:A14896" si="4466">IFERROR(VLOOKUP(C14888,Tabla_Insumos,4,FALSE),"")</f>
        <v/>
      </c>
      <c r="B14888" s="222" t="str">
        <f t="shared" ref="B14888:B14896" si="4467">IFERROR(VLOOKUP(C14888,Tabla_Insumos,5,FALSE),"")</f>
        <v/>
      </c>
      <c r="C14888" s="223"/>
      <c r="D14888" s="224" t="str">
        <f t="shared" ref="D14888:D14896" si="4468">IFERROR(VLOOKUP(C14888,Tabla_Insumos,2,FALSE),"")</f>
        <v/>
      </c>
      <c r="E14888" s="225"/>
      <c r="F14888" s="226">
        <f t="shared" ref="F14888:F14896" si="4469">IFERROR(VLOOKUP(C14888,Tabla_Insumos,3,FALSE),0)</f>
        <v>0</v>
      </c>
      <c r="G14888" s="286">
        <f t="shared" ref="G14888:G14896" si="4470">ROUND(E14888*F14888,2)</f>
        <v>0</v>
      </c>
    </row>
    <row r="14889" spans="1:7" ht="24" customHeight="1" x14ac:dyDescent="0.2">
      <c r="A14889" s="224" t="str">
        <f t="shared" si="4466"/>
        <v/>
      </c>
      <c r="B14889" s="222" t="str">
        <f t="shared" si="4467"/>
        <v/>
      </c>
      <c r="C14889" s="223"/>
      <c r="D14889" s="224" t="str">
        <f t="shared" si="4468"/>
        <v/>
      </c>
      <c r="E14889" s="225"/>
      <c r="F14889" s="226">
        <f t="shared" si="4469"/>
        <v>0</v>
      </c>
      <c r="G14889" s="286">
        <f t="shared" si="4470"/>
        <v>0</v>
      </c>
    </row>
    <row r="14890" spans="1:7" ht="24" customHeight="1" x14ac:dyDescent="0.2">
      <c r="A14890" s="224" t="str">
        <f t="shared" si="4466"/>
        <v/>
      </c>
      <c r="B14890" s="222" t="str">
        <f t="shared" si="4467"/>
        <v/>
      </c>
      <c r="C14890" s="223"/>
      <c r="D14890" s="224" t="str">
        <f t="shared" si="4468"/>
        <v/>
      </c>
      <c r="E14890" s="225"/>
      <c r="F14890" s="226">
        <f t="shared" si="4469"/>
        <v>0</v>
      </c>
      <c r="G14890" s="286">
        <f t="shared" si="4470"/>
        <v>0</v>
      </c>
    </row>
    <row r="14891" spans="1:7" ht="24" customHeight="1" x14ac:dyDescent="0.2">
      <c r="A14891" s="224" t="str">
        <f t="shared" si="4466"/>
        <v/>
      </c>
      <c r="B14891" s="222" t="str">
        <f t="shared" si="4467"/>
        <v/>
      </c>
      <c r="C14891" s="223"/>
      <c r="D14891" s="224" t="str">
        <f t="shared" si="4468"/>
        <v/>
      </c>
      <c r="E14891" s="225"/>
      <c r="F14891" s="226">
        <f t="shared" si="4469"/>
        <v>0</v>
      </c>
      <c r="G14891" s="286">
        <f t="shared" si="4470"/>
        <v>0</v>
      </c>
    </row>
    <row r="14892" spans="1:7" ht="24" customHeight="1" x14ac:dyDescent="0.2">
      <c r="A14892" s="224" t="str">
        <f t="shared" si="4466"/>
        <v/>
      </c>
      <c r="B14892" s="222" t="str">
        <f t="shared" si="4467"/>
        <v/>
      </c>
      <c r="C14892" s="223"/>
      <c r="D14892" s="224" t="str">
        <f t="shared" si="4468"/>
        <v/>
      </c>
      <c r="E14892" s="225"/>
      <c r="F14892" s="226">
        <f t="shared" si="4469"/>
        <v>0</v>
      </c>
      <c r="G14892" s="286">
        <f t="shared" si="4470"/>
        <v>0</v>
      </c>
    </row>
    <row r="14893" spans="1:7" ht="24" customHeight="1" x14ac:dyDescent="0.2">
      <c r="A14893" s="224" t="str">
        <f t="shared" si="4466"/>
        <v/>
      </c>
      <c r="B14893" s="222" t="str">
        <f t="shared" si="4467"/>
        <v/>
      </c>
      <c r="C14893" s="223"/>
      <c r="D14893" s="224" t="str">
        <f t="shared" si="4468"/>
        <v/>
      </c>
      <c r="E14893" s="225"/>
      <c r="F14893" s="226">
        <f t="shared" si="4469"/>
        <v>0</v>
      </c>
      <c r="G14893" s="286">
        <f t="shared" si="4470"/>
        <v>0</v>
      </c>
    </row>
    <row r="14894" spans="1:7" ht="24" customHeight="1" x14ac:dyDescent="0.2">
      <c r="A14894" s="224" t="str">
        <f t="shared" si="4466"/>
        <v/>
      </c>
      <c r="B14894" s="222" t="str">
        <f t="shared" si="4467"/>
        <v/>
      </c>
      <c r="C14894" s="223"/>
      <c r="D14894" s="224" t="str">
        <f t="shared" si="4468"/>
        <v/>
      </c>
      <c r="E14894" s="225"/>
      <c r="F14894" s="226">
        <f t="shared" si="4469"/>
        <v>0</v>
      </c>
      <c r="G14894" s="286">
        <f t="shared" si="4470"/>
        <v>0</v>
      </c>
    </row>
    <row r="14895" spans="1:7" ht="24" customHeight="1" x14ac:dyDescent="0.2">
      <c r="A14895" s="224" t="str">
        <f t="shared" si="4466"/>
        <v/>
      </c>
      <c r="B14895" s="222" t="str">
        <f t="shared" si="4467"/>
        <v/>
      </c>
      <c r="C14895" s="223"/>
      <c r="D14895" s="224" t="str">
        <f t="shared" si="4468"/>
        <v/>
      </c>
      <c r="E14895" s="225"/>
      <c r="F14895" s="226">
        <f t="shared" si="4469"/>
        <v>0</v>
      </c>
      <c r="G14895" s="286">
        <f t="shared" si="4470"/>
        <v>0</v>
      </c>
    </row>
    <row r="14896" spans="1:7" ht="24" customHeight="1" x14ac:dyDescent="0.2">
      <c r="A14896" s="224" t="str">
        <f t="shared" si="4466"/>
        <v/>
      </c>
      <c r="B14896" s="222" t="str">
        <f t="shared" si="4467"/>
        <v/>
      </c>
      <c r="C14896" s="223"/>
      <c r="D14896" s="224" t="str">
        <f t="shared" si="4468"/>
        <v/>
      </c>
      <c r="E14896" s="225"/>
      <c r="F14896" s="226">
        <f t="shared" si="4469"/>
        <v>0</v>
      </c>
      <c r="G14896" s="286">
        <f t="shared" si="4470"/>
        <v>0</v>
      </c>
    </row>
    <row r="14897" spans="1:7" ht="24" customHeight="1" x14ac:dyDescent="0.2">
      <c r="A14897" s="290"/>
      <c r="B14897" s="97"/>
      <c r="D14897" s="97"/>
      <c r="E14897" s="98"/>
      <c r="F14897" s="273" t="s">
        <v>33</v>
      </c>
      <c r="G14897" s="288">
        <f>SUBTOTAL(9,G14888:G14896)</f>
        <v>0</v>
      </c>
    </row>
    <row r="14898" spans="1:7" ht="24" customHeight="1" x14ac:dyDescent="0.2">
      <c r="A14898" s="291"/>
      <c r="B14898" s="97"/>
      <c r="D14898" s="97"/>
      <c r="E14898" s="98"/>
      <c r="G14898" s="289"/>
    </row>
    <row r="14899" spans="1:7" ht="24" customHeight="1" x14ac:dyDescent="0.2">
      <c r="A14899" s="292" t="str">
        <f>B14857</f>
        <v/>
      </c>
      <c r="B14899" s="293" t="str">
        <f>C14857</f>
        <v/>
      </c>
      <c r="C14899" s="104"/>
      <c r="D14899" s="104" t="s">
        <v>34</v>
      </c>
      <c r="E14899" s="105"/>
      <c r="F14899" s="295" t="s">
        <v>35</v>
      </c>
      <c r="G14899" s="294">
        <f>SUBTOTAL(9,G14862:G14898)</f>
        <v>0</v>
      </c>
    </row>
    <row r="14901" spans="1:7" ht="24" customHeight="1" x14ac:dyDescent="0.2">
      <c r="A14901" s="274" t="s">
        <v>37</v>
      </c>
      <c r="B14901" s="275"/>
      <c r="C14901" s="275"/>
      <c r="D14901" s="275"/>
      <c r="E14901" s="275"/>
      <c r="F14901" s="275"/>
      <c r="G14901" s="276"/>
    </row>
    <row r="14902" spans="1:7" ht="24" customHeight="1" x14ac:dyDescent="0.2">
      <c r="A14902" s="277" t="s">
        <v>602</v>
      </c>
      <c r="B14902" s="93" t="str">
        <f>Comitente</f>
        <v>DIRECCION PROVINCIAL DE ESPACIOS VERDES</v>
      </c>
      <c r="C14902" s="89"/>
      <c r="D14902" s="94"/>
      <c r="E14902" s="94"/>
      <c r="F14902" s="95"/>
      <c r="G14902" s="278"/>
    </row>
    <row r="14903" spans="1:7" ht="24" customHeight="1" x14ac:dyDescent="0.2">
      <c r="A14903" s="277" t="s">
        <v>603</v>
      </c>
      <c r="B14903" s="93">
        <f>Contratista</f>
        <v>0</v>
      </c>
      <c r="C14903" s="90"/>
      <c r="D14903" s="90"/>
      <c r="E14903" s="90"/>
      <c r="F14903" s="96"/>
      <c r="G14903" s="279"/>
    </row>
    <row r="14904" spans="1:7" ht="24" customHeight="1" x14ac:dyDescent="0.2">
      <c r="A14904" s="277" t="s">
        <v>24</v>
      </c>
      <c r="B14904" s="93" t="str">
        <f>Obra</f>
        <v>EXTRACCION DE MANGRULLO EXISTENTE, PROVISION DE NUEVO MANGRULLO Y REFUNCIONALIZACION DE JUEGOS DE NIÑOS EN PARQUE DE MAYO</v>
      </c>
      <c r="C14904" s="90"/>
      <c r="D14904" s="90"/>
      <c r="E14904" s="90"/>
      <c r="F14904" s="96" t="s">
        <v>38</v>
      </c>
      <c r="G14904" s="280">
        <f>Fecha_Base</f>
        <v>44865</v>
      </c>
    </row>
    <row r="14905" spans="1:7" ht="24" customHeight="1" x14ac:dyDescent="0.2">
      <c r="A14905" s="281" t="s">
        <v>601</v>
      </c>
      <c r="B14905" s="91" t="str">
        <f>Ubicación</f>
        <v>CAPITAL</v>
      </c>
      <c r="C14905" s="91"/>
      <c r="D14905" s="97"/>
      <c r="E14905" s="98"/>
      <c r="G14905" s="282"/>
    </row>
    <row r="14906" spans="1:7" ht="24" customHeight="1" x14ac:dyDescent="0.2">
      <c r="A14906" s="281" t="s">
        <v>39</v>
      </c>
      <c r="B14906" s="100" t="str">
        <f>IFERROR(VALUE(LEFT(B14907,FIND(".",B14907)-1)),"")</f>
        <v/>
      </c>
      <c r="C14906" s="92" t="str">
        <f>IFERROR(VLOOKUP(B14906,Tabla_CyP,2,FALSE),"")</f>
        <v/>
      </c>
      <c r="E14906" s="98"/>
      <c r="G14906" s="282"/>
    </row>
    <row r="14907" spans="1:7" ht="24" customHeight="1" x14ac:dyDescent="0.2">
      <c r="A14907" s="281" t="s">
        <v>25</v>
      </c>
      <c r="B14907" s="101" t="str">
        <f>IFERROR(VLOOKUP(COUNTIF($A$1:A14907,"ANALISIS DE PRECIOS"),Tabla_NumeroItem,2,FALSE),"")</f>
        <v/>
      </c>
      <c r="C14907" s="92" t="str">
        <f>IFERROR(VLOOKUP(B14907,Tabla_CyP,2,FALSE),"")</f>
        <v/>
      </c>
      <c r="D14907" s="97"/>
      <c r="E14907" s="98"/>
      <c r="F14907" s="96" t="s">
        <v>26</v>
      </c>
      <c r="G14907" s="283" t="str">
        <f>IFERROR(VLOOKUP(B14907,Tabla_CyP,4,FALSE),"")</f>
        <v/>
      </c>
    </row>
    <row r="14908" spans="1:7" ht="24" customHeight="1" x14ac:dyDescent="0.2">
      <c r="A14908" s="281"/>
      <c r="B14908" s="91"/>
      <c r="D14908" s="97"/>
      <c r="E14908" s="98"/>
      <c r="G14908" s="282"/>
    </row>
    <row r="14909" spans="1:7" ht="24" customHeight="1" x14ac:dyDescent="0.2">
      <c r="A14909" s="334" t="s">
        <v>507</v>
      </c>
      <c r="B14909" s="335"/>
      <c r="C14909" s="336" t="s">
        <v>0</v>
      </c>
      <c r="D14909" s="336" t="s">
        <v>27</v>
      </c>
      <c r="E14909" s="338" t="s">
        <v>28</v>
      </c>
      <c r="F14909" s="340" t="s">
        <v>29</v>
      </c>
      <c r="G14909" s="340" t="s">
        <v>30</v>
      </c>
    </row>
    <row r="14910" spans="1:7" ht="24" customHeight="1" x14ac:dyDescent="0.2">
      <c r="A14910" s="102" t="s">
        <v>508</v>
      </c>
      <c r="B14910" s="102" t="s">
        <v>509</v>
      </c>
      <c r="C14910" s="337"/>
      <c r="D14910" s="337"/>
      <c r="E14910" s="339"/>
      <c r="F14910" s="341"/>
      <c r="G14910" s="341"/>
    </row>
    <row r="14911" spans="1:7" ht="24" customHeight="1" x14ac:dyDescent="0.2">
      <c r="A14911" s="284"/>
      <c r="B14911" s="103"/>
      <c r="C14911" s="143" t="s">
        <v>604</v>
      </c>
      <c r="D14911" s="104"/>
      <c r="E14911" s="105"/>
      <c r="F14911" s="106"/>
      <c r="G14911" s="285"/>
    </row>
    <row r="14912" spans="1:7" ht="24" customHeight="1" x14ac:dyDescent="0.2">
      <c r="A14912" s="224" t="str">
        <f t="shared" ref="A14912:A14925" si="4471">IFERROR(VLOOKUP(C14912,Tabla_Insumos,4,FALSE),"")</f>
        <v/>
      </c>
      <c r="B14912" s="222" t="str">
        <f>IFERROR(VLOOKUP(C14912,Tabla_Insumos,5,FALSE),"")</f>
        <v/>
      </c>
      <c r="C14912" s="223"/>
      <c r="D14912" s="224" t="str">
        <f t="shared" ref="D14912:D14925" si="4472">IFERROR(VLOOKUP(C14912,Tabla_Insumos,2,FALSE),"")</f>
        <v/>
      </c>
      <c r="E14912" s="225"/>
      <c r="F14912" s="226">
        <f t="shared" ref="F14912:F14925" si="4473">IFERROR(VLOOKUP(C14912,Tabla_Insumos,3,FALSE),0)</f>
        <v>0</v>
      </c>
      <c r="G14912" s="286">
        <f>ROUND(E14912*F14912,2)</f>
        <v>0</v>
      </c>
    </row>
    <row r="14913" spans="1:7" ht="24" customHeight="1" x14ac:dyDescent="0.2">
      <c r="A14913" s="224" t="str">
        <f t="shared" si="4471"/>
        <v/>
      </c>
      <c r="B14913" s="222" t="str">
        <f t="shared" ref="B14913:B14925" si="4474">IFERROR(VLOOKUP(C14913,Tabla_Insumos,5,FALSE),"")</f>
        <v/>
      </c>
      <c r="C14913" s="223"/>
      <c r="D14913" s="224" t="str">
        <f t="shared" si="4472"/>
        <v/>
      </c>
      <c r="E14913" s="225"/>
      <c r="F14913" s="226">
        <f t="shared" si="4473"/>
        <v>0</v>
      </c>
      <c r="G14913" s="286">
        <f t="shared" ref="G14913:G14925" si="4475">ROUND(E14913*F14913,2)</f>
        <v>0</v>
      </c>
    </row>
    <row r="14914" spans="1:7" ht="24" customHeight="1" x14ac:dyDescent="0.2">
      <c r="A14914" s="224" t="str">
        <f t="shared" si="4471"/>
        <v/>
      </c>
      <c r="B14914" s="222" t="str">
        <f t="shared" si="4474"/>
        <v/>
      </c>
      <c r="C14914" s="223"/>
      <c r="D14914" s="224" t="str">
        <f t="shared" si="4472"/>
        <v/>
      </c>
      <c r="E14914" s="225"/>
      <c r="F14914" s="226">
        <f t="shared" si="4473"/>
        <v>0</v>
      </c>
      <c r="G14914" s="286">
        <f t="shared" si="4475"/>
        <v>0</v>
      </c>
    </row>
    <row r="14915" spans="1:7" ht="24" customHeight="1" x14ac:dyDescent="0.2">
      <c r="A14915" s="224" t="str">
        <f t="shared" si="4471"/>
        <v/>
      </c>
      <c r="B14915" s="222" t="str">
        <f t="shared" si="4474"/>
        <v/>
      </c>
      <c r="C14915" s="223"/>
      <c r="D14915" s="224" t="str">
        <f t="shared" si="4472"/>
        <v/>
      </c>
      <c r="E14915" s="225"/>
      <c r="F14915" s="226">
        <f t="shared" si="4473"/>
        <v>0</v>
      </c>
      <c r="G14915" s="286">
        <f t="shared" si="4475"/>
        <v>0</v>
      </c>
    </row>
    <row r="14916" spans="1:7" ht="24" customHeight="1" x14ac:dyDescent="0.2">
      <c r="A14916" s="224" t="str">
        <f t="shared" si="4471"/>
        <v/>
      </c>
      <c r="B14916" s="222" t="str">
        <f t="shared" si="4474"/>
        <v/>
      </c>
      <c r="C14916" s="223"/>
      <c r="D14916" s="224" t="str">
        <f t="shared" si="4472"/>
        <v/>
      </c>
      <c r="E14916" s="225"/>
      <c r="F14916" s="226">
        <f t="shared" si="4473"/>
        <v>0</v>
      </c>
      <c r="G14916" s="286">
        <f t="shared" si="4475"/>
        <v>0</v>
      </c>
    </row>
    <row r="14917" spans="1:7" ht="24" customHeight="1" x14ac:dyDescent="0.2">
      <c r="A14917" s="224" t="str">
        <f t="shared" si="4471"/>
        <v/>
      </c>
      <c r="B14917" s="222" t="str">
        <f t="shared" si="4474"/>
        <v/>
      </c>
      <c r="C14917" s="223"/>
      <c r="D14917" s="224" t="str">
        <f t="shared" si="4472"/>
        <v/>
      </c>
      <c r="E14917" s="225"/>
      <c r="F14917" s="226">
        <f t="shared" si="4473"/>
        <v>0</v>
      </c>
      <c r="G14917" s="286">
        <f t="shared" si="4475"/>
        <v>0</v>
      </c>
    </row>
    <row r="14918" spans="1:7" ht="24" customHeight="1" x14ac:dyDescent="0.2">
      <c r="A14918" s="224" t="str">
        <f t="shared" si="4471"/>
        <v/>
      </c>
      <c r="B14918" s="222" t="str">
        <f t="shared" si="4474"/>
        <v/>
      </c>
      <c r="C14918" s="223"/>
      <c r="D14918" s="224" t="str">
        <f t="shared" si="4472"/>
        <v/>
      </c>
      <c r="E14918" s="225"/>
      <c r="F14918" s="226">
        <f t="shared" si="4473"/>
        <v>0</v>
      </c>
      <c r="G14918" s="286">
        <f t="shared" si="4475"/>
        <v>0</v>
      </c>
    </row>
    <row r="14919" spans="1:7" ht="24" customHeight="1" x14ac:dyDescent="0.2">
      <c r="A14919" s="224" t="str">
        <f t="shared" si="4471"/>
        <v/>
      </c>
      <c r="B14919" s="222" t="str">
        <f t="shared" si="4474"/>
        <v/>
      </c>
      <c r="C14919" s="223"/>
      <c r="D14919" s="224" t="str">
        <f t="shared" si="4472"/>
        <v/>
      </c>
      <c r="E14919" s="225"/>
      <c r="F14919" s="226">
        <f t="shared" si="4473"/>
        <v>0</v>
      </c>
      <c r="G14919" s="286">
        <f t="shared" si="4475"/>
        <v>0</v>
      </c>
    </row>
    <row r="14920" spans="1:7" ht="24" customHeight="1" x14ac:dyDescent="0.2">
      <c r="A14920" s="224" t="str">
        <f t="shared" si="4471"/>
        <v/>
      </c>
      <c r="B14920" s="222" t="str">
        <f t="shared" si="4474"/>
        <v/>
      </c>
      <c r="C14920" s="223"/>
      <c r="D14920" s="224" t="str">
        <f t="shared" si="4472"/>
        <v/>
      </c>
      <c r="E14920" s="225"/>
      <c r="F14920" s="226">
        <f t="shared" si="4473"/>
        <v>0</v>
      </c>
      <c r="G14920" s="286">
        <f t="shared" si="4475"/>
        <v>0</v>
      </c>
    </row>
    <row r="14921" spans="1:7" ht="24" customHeight="1" x14ac:dyDescent="0.2">
      <c r="A14921" s="224" t="str">
        <f t="shared" si="4471"/>
        <v/>
      </c>
      <c r="B14921" s="222" t="str">
        <f t="shared" si="4474"/>
        <v/>
      </c>
      <c r="C14921" s="223"/>
      <c r="D14921" s="224" t="str">
        <f t="shared" si="4472"/>
        <v/>
      </c>
      <c r="E14921" s="225"/>
      <c r="F14921" s="226">
        <f t="shared" si="4473"/>
        <v>0</v>
      </c>
      <c r="G14921" s="286">
        <f t="shared" si="4475"/>
        <v>0</v>
      </c>
    </row>
    <row r="14922" spans="1:7" ht="24" customHeight="1" x14ac:dyDescent="0.2">
      <c r="A14922" s="224" t="str">
        <f t="shared" si="4471"/>
        <v/>
      </c>
      <c r="B14922" s="222" t="str">
        <f t="shared" si="4474"/>
        <v/>
      </c>
      <c r="C14922" s="223"/>
      <c r="D14922" s="224" t="str">
        <f t="shared" si="4472"/>
        <v/>
      </c>
      <c r="E14922" s="225"/>
      <c r="F14922" s="226">
        <f t="shared" si="4473"/>
        <v>0</v>
      </c>
      <c r="G14922" s="286">
        <f t="shared" si="4475"/>
        <v>0</v>
      </c>
    </row>
    <row r="14923" spans="1:7" ht="24" customHeight="1" x14ac:dyDescent="0.2">
      <c r="A14923" s="224" t="str">
        <f t="shared" si="4471"/>
        <v/>
      </c>
      <c r="B14923" s="222" t="str">
        <f t="shared" si="4474"/>
        <v/>
      </c>
      <c r="C14923" s="223"/>
      <c r="D14923" s="224" t="str">
        <f t="shared" si="4472"/>
        <v/>
      </c>
      <c r="E14923" s="225"/>
      <c r="F14923" s="226">
        <f t="shared" si="4473"/>
        <v>0</v>
      </c>
      <c r="G14923" s="286">
        <f t="shared" si="4475"/>
        <v>0</v>
      </c>
    </row>
    <row r="14924" spans="1:7" ht="24" customHeight="1" x14ac:dyDescent="0.2">
      <c r="A14924" s="224" t="str">
        <f t="shared" si="4471"/>
        <v/>
      </c>
      <c r="B14924" s="222" t="str">
        <f t="shared" si="4474"/>
        <v/>
      </c>
      <c r="C14924" s="223"/>
      <c r="D14924" s="224" t="str">
        <f t="shared" si="4472"/>
        <v/>
      </c>
      <c r="E14924" s="225"/>
      <c r="F14924" s="226">
        <f t="shared" si="4473"/>
        <v>0</v>
      </c>
      <c r="G14924" s="286">
        <f t="shared" si="4475"/>
        <v>0</v>
      </c>
    </row>
    <row r="14925" spans="1:7" ht="24" customHeight="1" x14ac:dyDescent="0.2">
      <c r="A14925" s="224" t="str">
        <f t="shared" si="4471"/>
        <v/>
      </c>
      <c r="B14925" s="222" t="str">
        <f t="shared" si="4474"/>
        <v/>
      </c>
      <c r="C14925" s="223"/>
      <c r="D14925" s="224" t="str">
        <f t="shared" si="4472"/>
        <v/>
      </c>
      <c r="E14925" s="225"/>
      <c r="F14925" s="227">
        <f t="shared" si="4473"/>
        <v>0</v>
      </c>
      <c r="G14925" s="286">
        <f t="shared" si="4475"/>
        <v>0</v>
      </c>
    </row>
    <row r="14926" spans="1:7" ht="24" customHeight="1" x14ac:dyDescent="0.2">
      <c r="A14926" s="287"/>
      <c r="D14926" s="97"/>
      <c r="E14926" s="98"/>
      <c r="F14926" s="273" t="s">
        <v>31</v>
      </c>
      <c r="G14926" s="288">
        <f>SUBTOTAL(9,G14912:G14925)</f>
        <v>0</v>
      </c>
    </row>
    <row r="14927" spans="1:7" ht="24" customHeight="1" x14ac:dyDescent="0.2">
      <c r="A14927" s="287"/>
      <c r="C14927" s="107" t="s">
        <v>605</v>
      </c>
      <c r="D14927" s="97"/>
      <c r="E14927" s="98"/>
      <c r="G14927" s="289"/>
    </row>
    <row r="14928" spans="1:7" ht="24" customHeight="1" x14ac:dyDescent="0.2">
      <c r="A14928" s="224" t="str">
        <f t="shared" ref="A14928:A14935" si="4476">IFERROR(VLOOKUP(C14928,Tabla_Insumos,4,FALSE),"")</f>
        <v/>
      </c>
      <c r="B14928" s="222">
        <f t="shared" ref="B14928:B14935" si="4477">IFERROR(VLOOKUP(A14928,Tabla_Indices,5,FALSE),"")</f>
        <v>0</v>
      </c>
      <c r="C14928" s="223"/>
      <c r="D14928" s="224" t="str">
        <f t="shared" ref="D14928:D14935" si="4478">IFERROR(VLOOKUP(C14928,Tabla_Insumos,2,FALSE),"")</f>
        <v/>
      </c>
      <c r="E14928" s="225"/>
      <c r="F14928" s="228">
        <f t="shared" ref="F14928:F14935" si="4479">IFERROR(VLOOKUP(C14928,Tabla_Insumos,3,FALSE),0)</f>
        <v>0</v>
      </c>
      <c r="G14928" s="286">
        <f>ROUND(E14928*F14928,2)</f>
        <v>0</v>
      </c>
    </row>
    <row r="14929" spans="1:7" ht="24" customHeight="1" x14ac:dyDescent="0.2">
      <c r="A14929" s="224" t="str">
        <f t="shared" si="4476"/>
        <v/>
      </c>
      <c r="B14929" s="222">
        <f t="shared" si="4477"/>
        <v>0</v>
      </c>
      <c r="C14929" s="223"/>
      <c r="D14929" s="224" t="str">
        <f t="shared" si="4478"/>
        <v/>
      </c>
      <c r="E14929" s="225"/>
      <c r="F14929" s="228">
        <f t="shared" si="4479"/>
        <v>0</v>
      </c>
      <c r="G14929" s="286">
        <f>ROUND(E14929*F14929,2)</f>
        <v>0</v>
      </c>
    </row>
    <row r="14930" spans="1:7" ht="24" customHeight="1" x14ac:dyDescent="0.2">
      <c r="A14930" s="224" t="str">
        <f t="shared" si="4476"/>
        <v/>
      </c>
      <c r="B14930" s="222">
        <f t="shared" si="4477"/>
        <v>0</v>
      </c>
      <c r="C14930" s="223"/>
      <c r="D14930" s="224" t="str">
        <f t="shared" si="4478"/>
        <v/>
      </c>
      <c r="E14930" s="225"/>
      <c r="F14930" s="228">
        <f t="shared" si="4479"/>
        <v>0</v>
      </c>
      <c r="G14930" s="286">
        <f t="shared" ref="G14930:G14935" si="4480">ROUND(E14930*F14930,2)</f>
        <v>0</v>
      </c>
    </row>
    <row r="14931" spans="1:7" ht="24" customHeight="1" x14ac:dyDescent="0.2">
      <c r="A14931" s="224" t="str">
        <f t="shared" si="4476"/>
        <v/>
      </c>
      <c r="B14931" s="222">
        <f t="shared" si="4477"/>
        <v>0</v>
      </c>
      <c r="C14931" s="223"/>
      <c r="D14931" s="224" t="str">
        <f t="shared" si="4478"/>
        <v/>
      </c>
      <c r="E14931" s="225"/>
      <c r="F14931" s="228">
        <f t="shared" si="4479"/>
        <v>0</v>
      </c>
      <c r="G14931" s="286">
        <f t="shared" si="4480"/>
        <v>0</v>
      </c>
    </row>
    <row r="14932" spans="1:7" ht="24" customHeight="1" x14ac:dyDescent="0.2">
      <c r="A14932" s="224" t="str">
        <f t="shared" si="4476"/>
        <v/>
      </c>
      <c r="B14932" s="222">
        <f t="shared" si="4477"/>
        <v>0</v>
      </c>
      <c r="C14932" s="223"/>
      <c r="D14932" s="224" t="str">
        <f t="shared" si="4478"/>
        <v/>
      </c>
      <c r="E14932" s="225"/>
      <c r="F14932" s="226">
        <f t="shared" si="4479"/>
        <v>0</v>
      </c>
      <c r="G14932" s="286">
        <f t="shared" si="4480"/>
        <v>0</v>
      </c>
    </row>
    <row r="14933" spans="1:7" ht="24" customHeight="1" x14ac:dyDescent="0.2">
      <c r="A14933" s="224" t="str">
        <f t="shared" si="4476"/>
        <v/>
      </c>
      <c r="B14933" s="222">
        <f t="shared" si="4477"/>
        <v>0</v>
      </c>
      <c r="C14933" s="223"/>
      <c r="D14933" s="224" t="str">
        <f t="shared" si="4478"/>
        <v/>
      </c>
      <c r="E14933" s="225"/>
      <c r="F14933" s="226">
        <f t="shared" si="4479"/>
        <v>0</v>
      </c>
      <c r="G14933" s="286">
        <f t="shared" si="4480"/>
        <v>0</v>
      </c>
    </row>
    <row r="14934" spans="1:7" ht="24" customHeight="1" x14ac:dyDescent="0.2">
      <c r="A14934" s="224" t="str">
        <f t="shared" si="4476"/>
        <v/>
      </c>
      <c r="B14934" s="222">
        <f t="shared" si="4477"/>
        <v>0</v>
      </c>
      <c r="C14934" s="223"/>
      <c r="D14934" s="224" t="str">
        <f t="shared" si="4478"/>
        <v/>
      </c>
      <c r="E14934" s="225"/>
      <c r="F14934" s="226">
        <f t="shared" si="4479"/>
        <v>0</v>
      </c>
      <c r="G14934" s="286">
        <f t="shared" si="4480"/>
        <v>0</v>
      </c>
    </row>
    <row r="14935" spans="1:7" ht="24" customHeight="1" x14ac:dyDescent="0.2">
      <c r="A14935" s="224" t="str">
        <f t="shared" si="4476"/>
        <v/>
      </c>
      <c r="B14935" s="222">
        <f t="shared" si="4477"/>
        <v>0</v>
      </c>
      <c r="C14935" s="223"/>
      <c r="D14935" s="224" t="str">
        <f t="shared" si="4478"/>
        <v/>
      </c>
      <c r="E14935" s="225"/>
      <c r="F14935" s="226">
        <f t="shared" si="4479"/>
        <v>0</v>
      </c>
      <c r="G14935" s="286">
        <f t="shared" si="4480"/>
        <v>0</v>
      </c>
    </row>
    <row r="14936" spans="1:7" ht="24" customHeight="1" x14ac:dyDescent="0.2">
      <c r="A14936" s="287"/>
      <c r="D14936" s="97"/>
      <c r="E14936" s="98"/>
      <c r="F14936" s="273" t="s">
        <v>32</v>
      </c>
      <c r="G14936" s="288">
        <f>SUBTOTAL(9,G14928:G14935)</f>
        <v>0</v>
      </c>
    </row>
    <row r="14937" spans="1:7" ht="24" customHeight="1" x14ac:dyDescent="0.2">
      <c r="A14937" s="287"/>
      <c r="C14937" s="107" t="s">
        <v>606</v>
      </c>
      <c r="D14937" s="97"/>
      <c r="E14937" s="98"/>
      <c r="G14937" s="289"/>
    </row>
    <row r="14938" spans="1:7" ht="24" customHeight="1" x14ac:dyDescent="0.2">
      <c r="A14938" s="224" t="str">
        <f t="shared" ref="A14938:A14946" si="4481">IFERROR(VLOOKUP(C14938,Tabla_Insumos,4,FALSE),"")</f>
        <v/>
      </c>
      <c r="B14938" s="222" t="str">
        <f t="shared" ref="B14938:B14946" si="4482">IFERROR(VLOOKUP(C14938,Tabla_Insumos,5,FALSE),"")</f>
        <v/>
      </c>
      <c r="C14938" s="223"/>
      <c r="D14938" s="224" t="str">
        <f t="shared" ref="D14938:D14946" si="4483">IFERROR(VLOOKUP(C14938,Tabla_Insumos,2,FALSE),"")</f>
        <v/>
      </c>
      <c r="E14938" s="225"/>
      <c r="F14938" s="226">
        <f t="shared" ref="F14938:F14946" si="4484">IFERROR(VLOOKUP(C14938,Tabla_Insumos,3,FALSE),0)</f>
        <v>0</v>
      </c>
      <c r="G14938" s="286">
        <f t="shared" ref="G14938:G14946" si="4485">ROUND(E14938*F14938,2)</f>
        <v>0</v>
      </c>
    </row>
    <row r="14939" spans="1:7" ht="24" customHeight="1" x14ac:dyDescent="0.2">
      <c r="A14939" s="224" t="str">
        <f t="shared" si="4481"/>
        <v/>
      </c>
      <c r="B14939" s="222" t="str">
        <f t="shared" si="4482"/>
        <v/>
      </c>
      <c r="C14939" s="223"/>
      <c r="D14939" s="224" t="str">
        <f t="shared" si="4483"/>
        <v/>
      </c>
      <c r="E14939" s="225"/>
      <c r="F14939" s="226">
        <f t="shared" si="4484"/>
        <v>0</v>
      </c>
      <c r="G14939" s="286">
        <f t="shared" si="4485"/>
        <v>0</v>
      </c>
    </row>
    <row r="14940" spans="1:7" ht="24" customHeight="1" x14ac:dyDescent="0.2">
      <c r="A14940" s="224" t="str">
        <f t="shared" si="4481"/>
        <v/>
      </c>
      <c r="B14940" s="222" t="str">
        <f t="shared" si="4482"/>
        <v/>
      </c>
      <c r="C14940" s="223"/>
      <c r="D14940" s="224" t="str">
        <f t="shared" si="4483"/>
        <v/>
      </c>
      <c r="E14940" s="225"/>
      <c r="F14940" s="226">
        <f t="shared" si="4484"/>
        <v>0</v>
      </c>
      <c r="G14940" s="286">
        <f t="shared" si="4485"/>
        <v>0</v>
      </c>
    </row>
    <row r="14941" spans="1:7" ht="24" customHeight="1" x14ac:dyDescent="0.2">
      <c r="A14941" s="224" t="str">
        <f t="shared" si="4481"/>
        <v/>
      </c>
      <c r="B14941" s="222" t="str">
        <f t="shared" si="4482"/>
        <v/>
      </c>
      <c r="C14941" s="223"/>
      <c r="D14941" s="224" t="str">
        <f t="shared" si="4483"/>
        <v/>
      </c>
      <c r="E14941" s="225"/>
      <c r="F14941" s="226">
        <f t="shared" si="4484"/>
        <v>0</v>
      </c>
      <c r="G14941" s="286">
        <f t="shared" si="4485"/>
        <v>0</v>
      </c>
    </row>
    <row r="14942" spans="1:7" ht="24" customHeight="1" x14ac:dyDescent="0.2">
      <c r="A14942" s="224" t="str">
        <f t="shared" si="4481"/>
        <v/>
      </c>
      <c r="B14942" s="222" t="str">
        <f t="shared" si="4482"/>
        <v/>
      </c>
      <c r="C14942" s="223"/>
      <c r="D14942" s="224" t="str">
        <f t="shared" si="4483"/>
        <v/>
      </c>
      <c r="E14942" s="225"/>
      <c r="F14942" s="226">
        <f t="shared" si="4484"/>
        <v>0</v>
      </c>
      <c r="G14942" s="286">
        <f t="shared" si="4485"/>
        <v>0</v>
      </c>
    </row>
    <row r="14943" spans="1:7" ht="24" customHeight="1" x14ac:dyDescent="0.2">
      <c r="A14943" s="224" t="str">
        <f t="shared" si="4481"/>
        <v/>
      </c>
      <c r="B14943" s="222" t="str">
        <f t="shared" si="4482"/>
        <v/>
      </c>
      <c r="C14943" s="223"/>
      <c r="D14943" s="224" t="str">
        <f t="shared" si="4483"/>
        <v/>
      </c>
      <c r="E14943" s="225"/>
      <c r="F14943" s="226">
        <f t="shared" si="4484"/>
        <v>0</v>
      </c>
      <c r="G14943" s="286">
        <f t="shared" si="4485"/>
        <v>0</v>
      </c>
    </row>
    <row r="14944" spans="1:7" ht="24" customHeight="1" x14ac:dyDescent="0.2">
      <c r="A14944" s="224" t="str">
        <f t="shared" si="4481"/>
        <v/>
      </c>
      <c r="B14944" s="222" t="str">
        <f t="shared" si="4482"/>
        <v/>
      </c>
      <c r="C14944" s="223"/>
      <c r="D14944" s="224" t="str">
        <f t="shared" si="4483"/>
        <v/>
      </c>
      <c r="E14944" s="225"/>
      <c r="F14944" s="226">
        <f t="shared" si="4484"/>
        <v>0</v>
      </c>
      <c r="G14944" s="286">
        <f t="shared" si="4485"/>
        <v>0</v>
      </c>
    </row>
    <row r="14945" spans="1:7" ht="24" customHeight="1" x14ac:dyDescent="0.2">
      <c r="A14945" s="224" t="str">
        <f t="shared" si="4481"/>
        <v/>
      </c>
      <c r="B14945" s="222" t="str">
        <f t="shared" si="4482"/>
        <v/>
      </c>
      <c r="C14945" s="223"/>
      <c r="D14945" s="224" t="str">
        <f t="shared" si="4483"/>
        <v/>
      </c>
      <c r="E14945" s="225"/>
      <c r="F14945" s="226">
        <f t="shared" si="4484"/>
        <v>0</v>
      </c>
      <c r="G14945" s="286">
        <f t="shared" si="4485"/>
        <v>0</v>
      </c>
    </row>
    <row r="14946" spans="1:7" ht="24" customHeight="1" x14ac:dyDescent="0.2">
      <c r="A14946" s="224" t="str">
        <f t="shared" si="4481"/>
        <v/>
      </c>
      <c r="B14946" s="222" t="str">
        <f t="shared" si="4482"/>
        <v/>
      </c>
      <c r="C14946" s="223"/>
      <c r="D14946" s="224" t="str">
        <f t="shared" si="4483"/>
        <v/>
      </c>
      <c r="E14946" s="225"/>
      <c r="F14946" s="226">
        <f t="shared" si="4484"/>
        <v>0</v>
      </c>
      <c r="G14946" s="286">
        <f t="shared" si="4485"/>
        <v>0</v>
      </c>
    </row>
    <row r="14947" spans="1:7" ht="24" customHeight="1" x14ac:dyDescent="0.2">
      <c r="A14947" s="290"/>
      <c r="B14947" s="97"/>
      <c r="D14947" s="97"/>
      <c r="E14947" s="98"/>
      <c r="F14947" s="273" t="s">
        <v>33</v>
      </c>
      <c r="G14947" s="288">
        <f>SUBTOTAL(9,G14938:G14946)</f>
        <v>0</v>
      </c>
    </row>
    <row r="14948" spans="1:7" ht="24" customHeight="1" x14ac:dyDescent="0.2">
      <c r="A14948" s="291"/>
      <c r="B14948" s="97"/>
      <c r="D14948" s="97"/>
      <c r="E14948" s="98"/>
      <c r="G14948" s="289"/>
    </row>
    <row r="14949" spans="1:7" ht="24" customHeight="1" x14ac:dyDescent="0.2">
      <c r="A14949" s="292" t="str">
        <f>B14907</f>
        <v/>
      </c>
      <c r="B14949" s="293" t="str">
        <f>C14907</f>
        <v/>
      </c>
      <c r="C14949" s="104"/>
      <c r="D14949" s="104" t="s">
        <v>34</v>
      </c>
      <c r="E14949" s="105"/>
      <c r="F14949" s="295" t="s">
        <v>35</v>
      </c>
      <c r="G14949" s="294">
        <f>SUBTOTAL(9,G14912:G14948)</f>
        <v>0</v>
      </c>
    </row>
    <row r="14951" spans="1:7" ht="24" customHeight="1" x14ac:dyDescent="0.2">
      <c r="A14951" s="274" t="s">
        <v>37</v>
      </c>
      <c r="B14951" s="275"/>
      <c r="C14951" s="275"/>
      <c r="D14951" s="275"/>
      <c r="E14951" s="275"/>
      <c r="F14951" s="275"/>
      <c r="G14951" s="276"/>
    </row>
    <row r="14952" spans="1:7" ht="24" customHeight="1" x14ac:dyDescent="0.2">
      <c r="A14952" s="277" t="s">
        <v>602</v>
      </c>
      <c r="B14952" s="93" t="str">
        <f>Comitente</f>
        <v>DIRECCION PROVINCIAL DE ESPACIOS VERDES</v>
      </c>
      <c r="C14952" s="89"/>
      <c r="D14952" s="94"/>
      <c r="E14952" s="94"/>
      <c r="F14952" s="95"/>
      <c r="G14952" s="278"/>
    </row>
    <row r="14953" spans="1:7" ht="24" customHeight="1" x14ac:dyDescent="0.2">
      <c r="A14953" s="277" t="s">
        <v>603</v>
      </c>
      <c r="B14953" s="93">
        <f>Contratista</f>
        <v>0</v>
      </c>
      <c r="C14953" s="90"/>
      <c r="D14953" s="90"/>
      <c r="E14953" s="90"/>
      <c r="F14953" s="96"/>
      <c r="G14953" s="279"/>
    </row>
    <row r="14954" spans="1:7" ht="24" customHeight="1" x14ac:dyDescent="0.2">
      <c r="A14954" s="277" t="s">
        <v>24</v>
      </c>
      <c r="B14954" s="93" t="str">
        <f>Obra</f>
        <v>EXTRACCION DE MANGRULLO EXISTENTE, PROVISION DE NUEVO MANGRULLO Y REFUNCIONALIZACION DE JUEGOS DE NIÑOS EN PARQUE DE MAYO</v>
      </c>
      <c r="C14954" s="90"/>
      <c r="D14954" s="90"/>
      <c r="E14954" s="90"/>
      <c r="F14954" s="96" t="s">
        <v>38</v>
      </c>
      <c r="G14954" s="280">
        <f>Fecha_Base</f>
        <v>44865</v>
      </c>
    </row>
    <row r="14955" spans="1:7" ht="24" customHeight="1" x14ac:dyDescent="0.2">
      <c r="A14955" s="281" t="s">
        <v>601</v>
      </c>
      <c r="B14955" s="91" t="str">
        <f>Ubicación</f>
        <v>CAPITAL</v>
      </c>
      <c r="C14955" s="91"/>
      <c r="D14955" s="97"/>
      <c r="E14955" s="98"/>
      <c r="G14955" s="282"/>
    </row>
    <row r="14956" spans="1:7" ht="24" customHeight="1" x14ac:dyDescent="0.2">
      <c r="A14956" s="281" t="s">
        <v>39</v>
      </c>
      <c r="B14956" s="100" t="str">
        <f>IFERROR(VALUE(LEFT(B14957,FIND(".",B14957)-1)),"")</f>
        <v/>
      </c>
      <c r="C14956" s="92" t="str">
        <f>IFERROR(VLOOKUP(B14956,Tabla_CyP,2,FALSE),"")</f>
        <v/>
      </c>
      <c r="E14956" s="98"/>
      <c r="G14956" s="282"/>
    </row>
    <row r="14957" spans="1:7" ht="24" customHeight="1" x14ac:dyDescent="0.2">
      <c r="A14957" s="281" t="s">
        <v>25</v>
      </c>
      <c r="B14957" s="101" t="str">
        <f>IFERROR(VLOOKUP(COUNTIF($A$1:A14957,"ANALISIS DE PRECIOS"),Tabla_NumeroItem,2,FALSE),"")</f>
        <v/>
      </c>
      <c r="C14957" s="92" t="str">
        <f>IFERROR(VLOOKUP(B14957,Tabla_CyP,2,FALSE),"")</f>
        <v/>
      </c>
      <c r="D14957" s="97"/>
      <c r="E14957" s="98"/>
      <c r="F14957" s="96" t="s">
        <v>26</v>
      </c>
      <c r="G14957" s="283" t="str">
        <f>IFERROR(VLOOKUP(B14957,Tabla_CyP,4,FALSE),"")</f>
        <v/>
      </c>
    </row>
    <row r="14958" spans="1:7" ht="24" customHeight="1" x14ac:dyDescent="0.2">
      <c r="A14958" s="281"/>
      <c r="B14958" s="91"/>
      <c r="D14958" s="97"/>
      <c r="E14958" s="98"/>
      <c r="G14958" s="282"/>
    </row>
    <row r="14959" spans="1:7" ht="24" customHeight="1" x14ac:dyDescent="0.2">
      <c r="A14959" s="334" t="s">
        <v>507</v>
      </c>
      <c r="B14959" s="335"/>
      <c r="C14959" s="336" t="s">
        <v>0</v>
      </c>
      <c r="D14959" s="336" t="s">
        <v>27</v>
      </c>
      <c r="E14959" s="338" t="s">
        <v>28</v>
      </c>
      <c r="F14959" s="340" t="s">
        <v>29</v>
      </c>
      <c r="G14959" s="340" t="s">
        <v>30</v>
      </c>
    </row>
    <row r="14960" spans="1:7" ht="24" customHeight="1" x14ac:dyDescent="0.2">
      <c r="A14960" s="102" t="s">
        <v>508</v>
      </c>
      <c r="B14960" s="102" t="s">
        <v>509</v>
      </c>
      <c r="C14960" s="337"/>
      <c r="D14960" s="337"/>
      <c r="E14960" s="339"/>
      <c r="F14960" s="341"/>
      <c r="G14960" s="341"/>
    </row>
    <row r="14961" spans="1:7" ht="24" customHeight="1" x14ac:dyDescent="0.2">
      <c r="A14961" s="284"/>
      <c r="B14961" s="103"/>
      <c r="C14961" s="143" t="s">
        <v>604</v>
      </c>
      <c r="D14961" s="104"/>
      <c r="E14961" s="105"/>
      <c r="F14961" s="106"/>
      <c r="G14961" s="285"/>
    </row>
    <row r="14962" spans="1:7" ht="24" customHeight="1" x14ac:dyDescent="0.2">
      <c r="A14962" s="224" t="str">
        <f t="shared" ref="A14962:A14975" si="4486">IFERROR(VLOOKUP(C14962,Tabla_Insumos,4,FALSE),"")</f>
        <v/>
      </c>
      <c r="B14962" s="222" t="str">
        <f>IFERROR(VLOOKUP(C14962,Tabla_Insumos,5,FALSE),"")</f>
        <v/>
      </c>
      <c r="C14962" s="223"/>
      <c r="D14962" s="224" t="str">
        <f t="shared" ref="D14962:D14975" si="4487">IFERROR(VLOOKUP(C14962,Tabla_Insumos,2,FALSE),"")</f>
        <v/>
      </c>
      <c r="E14962" s="225"/>
      <c r="F14962" s="226">
        <f t="shared" ref="F14962:F14975" si="4488">IFERROR(VLOOKUP(C14962,Tabla_Insumos,3,FALSE),0)</f>
        <v>0</v>
      </c>
      <c r="G14962" s="286">
        <f>ROUND(E14962*F14962,2)</f>
        <v>0</v>
      </c>
    </row>
    <row r="14963" spans="1:7" ht="24" customHeight="1" x14ac:dyDescent="0.2">
      <c r="A14963" s="224" t="str">
        <f t="shared" si="4486"/>
        <v/>
      </c>
      <c r="B14963" s="222" t="str">
        <f t="shared" ref="B14963:B14975" si="4489">IFERROR(VLOOKUP(C14963,Tabla_Insumos,5,FALSE),"")</f>
        <v/>
      </c>
      <c r="C14963" s="223"/>
      <c r="D14963" s="224" t="str">
        <f t="shared" si="4487"/>
        <v/>
      </c>
      <c r="E14963" s="225"/>
      <c r="F14963" s="226">
        <f t="shared" si="4488"/>
        <v>0</v>
      </c>
      <c r="G14963" s="286">
        <f t="shared" ref="G14963:G14975" si="4490">ROUND(E14963*F14963,2)</f>
        <v>0</v>
      </c>
    </row>
    <row r="14964" spans="1:7" ht="24" customHeight="1" x14ac:dyDescent="0.2">
      <c r="A14964" s="224" t="str">
        <f t="shared" si="4486"/>
        <v/>
      </c>
      <c r="B14964" s="222" t="str">
        <f t="shared" si="4489"/>
        <v/>
      </c>
      <c r="C14964" s="223"/>
      <c r="D14964" s="224" t="str">
        <f t="shared" si="4487"/>
        <v/>
      </c>
      <c r="E14964" s="225"/>
      <c r="F14964" s="226">
        <f t="shared" si="4488"/>
        <v>0</v>
      </c>
      <c r="G14964" s="286">
        <f t="shared" si="4490"/>
        <v>0</v>
      </c>
    </row>
    <row r="14965" spans="1:7" ht="24" customHeight="1" x14ac:dyDescent="0.2">
      <c r="A14965" s="224" t="str">
        <f t="shared" si="4486"/>
        <v/>
      </c>
      <c r="B14965" s="222" t="str">
        <f t="shared" si="4489"/>
        <v/>
      </c>
      <c r="C14965" s="223"/>
      <c r="D14965" s="224" t="str">
        <f t="shared" si="4487"/>
        <v/>
      </c>
      <c r="E14965" s="225"/>
      <c r="F14965" s="226">
        <f t="shared" si="4488"/>
        <v>0</v>
      </c>
      <c r="G14965" s="286">
        <f t="shared" si="4490"/>
        <v>0</v>
      </c>
    </row>
    <row r="14966" spans="1:7" ht="24" customHeight="1" x14ac:dyDescent="0.2">
      <c r="A14966" s="224" t="str">
        <f t="shared" si="4486"/>
        <v/>
      </c>
      <c r="B14966" s="222" t="str">
        <f t="shared" si="4489"/>
        <v/>
      </c>
      <c r="C14966" s="223"/>
      <c r="D14966" s="224" t="str">
        <f t="shared" si="4487"/>
        <v/>
      </c>
      <c r="E14966" s="225"/>
      <c r="F14966" s="226">
        <f t="shared" si="4488"/>
        <v>0</v>
      </c>
      <c r="G14966" s="286">
        <f t="shared" si="4490"/>
        <v>0</v>
      </c>
    </row>
    <row r="14967" spans="1:7" ht="24" customHeight="1" x14ac:dyDescent="0.2">
      <c r="A14967" s="224" t="str">
        <f t="shared" si="4486"/>
        <v/>
      </c>
      <c r="B14967" s="222" t="str">
        <f t="shared" si="4489"/>
        <v/>
      </c>
      <c r="C14967" s="223"/>
      <c r="D14967" s="224" t="str">
        <f t="shared" si="4487"/>
        <v/>
      </c>
      <c r="E14967" s="225"/>
      <c r="F14967" s="226">
        <f t="shared" si="4488"/>
        <v>0</v>
      </c>
      <c r="G14967" s="286">
        <f t="shared" si="4490"/>
        <v>0</v>
      </c>
    </row>
    <row r="14968" spans="1:7" ht="24" customHeight="1" x14ac:dyDescent="0.2">
      <c r="A14968" s="224" t="str">
        <f t="shared" si="4486"/>
        <v/>
      </c>
      <c r="B14968" s="222" t="str">
        <f t="shared" si="4489"/>
        <v/>
      </c>
      <c r="C14968" s="223"/>
      <c r="D14968" s="224" t="str">
        <f t="shared" si="4487"/>
        <v/>
      </c>
      <c r="E14968" s="225"/>
      <c r="F14968" s="226">
        <f t="shared" si="4488"/>
        <v>0</v>
      </c>
      <c r="G14968" s="286">
        <f t="shared" si="4490"/>
        <v>0</v>
      </c>
    </row>
    <row r="14969" spans="1:7" ht="24" customHeight="1" x14ac:dyDescent="0.2">
      <c r="A14969" s="224" t="str">
        <f t="shared" si="4486"/>
        <v/>
      </c>
      <c r="B14969" s="222" t="str">
        <f t="shared" si="4489"/>
        <v/>
      </c>
      <c r="C14969" s="223"/>
      <c r="D14969" s="224" t="str">
        <f t="shared" si="4487"/>
        <v/>
      </c>
      <c r="E14969" s="225"/>
      <c r="F14969" s="226">
        <f t="shared" si="4488"/>
        <v>0</v>
      </c>
      <c r="G14969" s="286">
        <f t="shared" si="4490"/>
        <v>0</v>
      </c>
    </row>
    <row r="14970" spans="1:7" ht="24" customHeight="1" x14ac:dyDescent="0.2">
      <c r="A14970" s="224" t="str">
        <f t="shared" si="4486"/>
        <v/>
      </c>
      <c r="B14970" s="222" t="str">
        <f t="shared" si="4489"/>
        <v/>
      </c>
      <c r="C14970" s="223"/>
      <c r="D14970" s="224" t="str">
        <f t="shared" si="4487"/>
        <v/>
      </c>
      <c r="E14970" s="225"/>
      <c r="F14970" s="226">
        <f t="shared" si="4488"/>
        <v>0</v>
      </c>
      <c r="G14970" s="286">
        <f t="shared" si="4490"/>
        <v>0</v>
      </c>
    </row>
    <row r="14971" spans="1:7" ht="24" customHeight="1" x14ac:dyDescent="0.2">
      <c r="A14971" s="224" t="str">
        <f t="shared" si="4486"/>
        <v/>
      </c>
      <c r="B14971" s="222" t="str">
        <f t="shared" si="4489"/>
        <v/>
      </c>
      <c r="C14971" s="223"/>
      <c r="D14971" s="224" t="str">
        <f t="shared" si="4487"/>
        <v/>
      </c>
      <c r="E14971" s="225"/>
      <c r="F14971" s="226">
        <f t="shared" si="4488"/>
        <v>0</v>
      </c>
      <c r="G14971" s="286">
        <f t="shared" si="4490"/>
        <v>0</v>
      </c>
    </row>
    <row r="14972" spans="1:7" ht="24" customHeight="1" x14ac:dyDescent="0.2">
      <c r="A14972" s="224" t="str">
        <f t="shared" si="4486"/>
        <v/>
      </c>
      <c r="B14972" s="222" t="str">
        <f t="shared" si="4489"/>
        <v/>
      </c>
      <c r="C14972" s="223"/>
      <c r="D14972" s="224" t="str">
        <f t="shared" si="4487"/>
        <v/>
      </c>
      <c r="E14972" s="225"/>
      <c r="F14972" s="226">
        <f t="shared" si="4488"/>
        <v>0</v>
      </c>
      <c r="G14972" s="286">
        <f t="shared" si="4490"/>
        <v>0</v>
      </c>
    </row>
    <row r="14973" spans="1:7" ht="24" customHeight="1" x14ac:dyDescent="0.2">
      <c r="A14973" s="224" t="str">
        <f t="shared" si="4486"/>
        <v/>
      </c>
      <c r="B14973" s="222" t="str">
        <f t="shared" si="4489"/>
        <v/>
      </c>
      <c r="C14973" s="223"/>
      <c r="D14973" s="224" t="str">
        <f t="shared" si="4487"/>
        <v/>
      </c>
      <c r="E14973" s="225"/>
      <c r="F14973" s="226">
        <f t="shared" si="4488"/>
        <v>0</v>
      </c>
      <c r="G14973" s="286">
        <f t="shared" si="4490"/>
        <v>0</v>
      </c>
    </row>
    <row r="14974" spans="1:7" ht="24" customHeight="1" x14ac:dyDescent="0.2">
      <c r="A14974" s="224" t="str">
        <f t="shared" si="4486"/>
        <v/>
      </c>
      <c r="B14974" s="222" t="str">
        <f t="shared" si="4489"/>
        <v/>
      </c>
      <c r="C14974" s="223"/>
      <c r="D14974" s="224" t="str">
        <f t="shared" si="4487"/>
        <v/>
      </c>
      <c r="E14974" s="225"/>
      <c r="F14974" s="226">
        <f t="shared" si="4488"/>
        <v>0</v>
      </c>
      <c r="G14974" s="286">
        <f t="shared" si="4490"/>
        <v>0</v>
      </c>
    </row>
    <row r="14975" spans="1:7" ht="24" customHeight="1" x14ac:dyDescent="0.2">
      <c r="A14975" s="224" t="str">
        <f t="shared" si="4486"/>
        <v/>
      </c>
      <c r="B14975" s="222" t="str">
        <f t="shared" si="4489"/>
        <v/>
      </c>
      <c r="C14975" s="223"/>
      <c r="D14975" s="224" t="str">
        <f t="shared" si="4487"/>
        <v/>
      </c>
      <c r="E14975" s="225"/>
      <c r="F14975" s="227">
        <f t="shared" si="4488"/>
        <v>0</v>
      </c>
      <c r="G14975" s="286">
        <f t="shared" si="4490"/>
        <v>0</v>
      </c>
    </row>
    <row r="14976" spans="1:7" ht="24" customHeight="1" x14ac:dyDescent="0.2">
      <c r="A14976" s="287"/>
      <c r="D14976" s="97"/>
      <c r="E14976" s="98"/>
      <c r="F14976" s="273" t="s">
        <v>31</v>
      </c>
      <c r="G14976" s="288">
        <f>SUBTOTAL(9,G14962:G14975)</f>
        <v>0</v>
      </c>
    </row>
    <row r="14977" spans="1:7" ht="24" customHeight="1" x14ac:dyDescent="0.2">
      <c r="A14977" s="287"/>
      <c r="C14977" s="107" t="s">
        <v>605</v>
      </c>
      <c r="D14977" s="97"/>
      <c r="E14977" s="98"/>
      <c r="G14977" s="289"/>
    </row>
    <row r="14978" spans="1:7" ht="24" customHeight="1" x14ac:dyDescent="0.2">
      <c r="A14978" s="224" t="str">
        <f t="shared" ref="A14978:A14985" si="4491">IFERROR(VLOOKUP(C14978,Tabla_Insumos,4,FALSE),"")</f>
        <v/>
      </c>
      <c r="B14978" s="222">
        <f t="shared" ref="B14978:B14985" si="4492">IFERROR(VLOOKUP(A14978,Tabla_Indices,5,FALSE),"")</f>
        <v>0</v>
      </c>
      <c r="C14978" s="223"/>
      <c r="D14978" s="224" t="str">
        <f t="shared" ref="D14978:D14985" si="4493">IFERROR(VLOOKUP(C14978,Tabla_Insumos,2,FALSE),"")</f>
        <v/>
      </c>
      <c r="E14978" s="225"/>
      <c r="F14978" s="228">
        <f t="shared" ref="F14978:F14985" si="4494">IFERROR(VLOOKUP(C14978,Tabla_Insumos,3,FALSE),0)</f>
        <v>0</v>
      </c>
      <c r="G14978" s="286">
        <f>ROUND(E14978*F14978,2)</f>
        <v>0</v>
      </c>
    </row>
    <row r="14979" spans="1:7" ht="24" customHeight="1" x14ac:dyDescent="0.2">
      <c r="A14979" s="224" t="str">
        <f t="shared" si="4491"/>
        <v/>
      </c>
      <c r="B14979" s="222">
        <f t="shared" si="4492"/>
        <v>0</v>
      </c>
      <c r="C14979" s="223"/>
      <c r="D14979" s="224" t="str">
        <f t="shared" si="4493"/>
        <v/>
      </c>
      <c r="E14979" s="225"/>
      <c r="F14979" s="228">
        <f t="shared" si="4494"/>
        <v>0</v>
      </c>
      <c r="G14979" s="286">
        <f>ROUND(E14979*F14979,2)</f>
        <v>0</v>
      </c>
    </row>
    <row r="14980" spans="1:7" ht="24" customHeight="1" x14ac:dyDescent="0.2">
      <c r="A14980" s="224" t="str">
        <f t="shared" si="4491"/>
        <v/>
      </c>
      <c r="B14980" s="222">
        <f t="shared" si="4492"/>
        <v>0</v>
      </c>
      <c r="C14980" s="223"/>
      <c r="D14980" s="224" t="str">
        <f t="shared" si="4493"/>
        <v/>
      </c>
      <c r="E14980" s="225"/>
      <c r="F14980" s="228">
        <f t="shared" si="4494"/>
        <v>0</v>
      </c>
      <c r="G14980" s="286">
        <f t="shared" ref="G14980:G14985" si="4495">ROUND(E14980*F14980,2)</f>
        <v>0</v>
      </c>
    </row>
    <row r="14981" spans="1:7" ht="24" customHeight="1" x14ac:dyDescent="0.2">
      <c r="A14981" s="224" t="str">
        <f t="shared" si="4491"/>
        <v/>
      </c>
      <c r="B14981" s="222">
        <f t="shared" si="4492"/>
        <v>0</v>
      </c>
      <c r="C14981" s="223"/>
      <c r="D14981" s="224" t="str">
        <f t="shared" si="4493"/>
        <v/>
      </c>
      <c r="E14981" s="225"/>
      <c r="F14981" s="228">
        <f t="shared" si="4494"/>
        <v>0</v>
      </c>
      <c r="G14981" s="286">
        <f t="shared" si="4495"/>
        <v>0</v>
      </c>
    </row>
    <row r="14982" spans="1:7" ht="24" customHeight="1" x14ac:dyDescent="0.2">
      <c r="A14982" s="224" t="str">
        <f t="shared" si="4491"/>
        <v/>
      </c>
      <c r="B14982" s="222">
        <f t="shared" si="4492"/>
        <v>0</v>
      </c>
      <c r="C14982" s="223"/>
      <c r="D14982" s="224" t="str">
        <f t="shared" si="4493"/>
        <v/>
      </c>
      <c r="E14982" s="225"/>
      <c r="F14982" s="226">
        <f t="shared" si="4494"/>
        <v>0</v>
      </c>
      <c r="G14982" s="286">
        <f t="shared" si="4495"/>
        <v>0</v>
      </c>
    </row>
    <row r="14983" spans="1:7" ht="24" customHeight="1" x14ac:dyDescent="0.2">
      <c r="A14983" s="224" t="str">
        <f t="shared" si="4491"/>
        <v/>
      </c>
      <c r="B14983" s="222">
        <f t="shared" si="4492"/>
        <v>0</v>
      </c>
      <c r="C14983" s="223"/>
      <c r="D14983" s="224" t="str">
        <f t="shared" si="4493"/>
        <v/>
      </c>
      <c r="E14983" s="225"/>
      <c r="F14983" s="226">
        <f t="shared" si="4494"/>
        <v>0</v>
      </c>
      <c r="G14983" s="286">
        <f t="shared" si="4495"/>
        <v>0</v>
      </c>
    </row>
    <row r="14984" spans="1:7" ht="24" customHeight="1" x14ac:dyDescent="0.2">
      <c r="A14984" s="224" t="str">
        <f t="shared" si="4491"/>
        <v/>
      </c>
      <c r="B14984" s="222">
        <f t="shared" si="4492"/>
        <v>0</v>
      </c>
      <c r="C14984" s="223"/>
      <c r="D14984" s="224" t="str">
        <f t="shared" si="4493"/>
        <v/>
      </c>
      <c r="E14984" s="225"/>
      <c r="F14984" s="226">
        <f t="shared" si="4494"/>
        <v>0</v>
      </c>
      <c r="G14984" s="286">
        <f t="shared" si="4495"/>
        <v>0</v>
      </c>
    </row>
    <row r="14985" spans="1:7" ht="24" customHeight="1" x14ac:dyDescent="0.2">
      <c r="A14985" s="224" t="str">
        <f t="shared" si="4491"/>
        <v/>
      </c>
      <c r="B14985" s="222">
        <f t="shared" si="4492"/>
        <v>0</v>
      </c>
      <c r="C14985" s="223"/>
      <c r="D14985" s="224" t="str">
        <f t="shared" si="4493"/>
        <v/>
      </c>
      <c r="E14985" s="225"/>
      <c r="F14985" s="226">
        <f t="shared" si="4494"/>
        <v>0</v>
      </c>
      <c r="G14985" s="286">
        <f t="shared" si="4495"/>
        <v>0</v>
      </c>
    </row>
    <row r="14986" spans="1:7" ht="24" customHeight="1" x14ac:dyDescent="0.2">
      <c r="A14986" s="287"/>
      <c r="D14986" s="97"/>
      <c r="E14986" s="98"/>
      <c r="F14986" s="273" t="s">
        <v>32</v>
      </c>
      <c r="G14986" s="288">
        <f>SUBTOTAL(9,G14978:G14985)</f>
        <v>0</v>
      </c>
    </row>
    <row r="14987" spans="1:7" ht="24" customHeight="1" x14ac:dyDescent="0.2">
      <c r="A14987" s="287"/>
      <c r="C14987" s="107" t="s">
        <v>606</v>
      </c>
      <c r="D14987" s="97"/>
      <c r="E14987" s="98"/>
      <c r="G14987" s="289"/>
    </row>
    <row r="14988" spans="1:7" ht="24" customHeight="1" x14ac:dyDescent="0.2">
      <c r="A14988" s="224" t="str">
        <f t="shared" ref="A14988:A14996" si="4496">IFERROR(VLOOKUP(C14988,Tabla_Insumos,4,FALSE),"")</f>
        <v/>
      </c>
      <c r="B14988" s="222" t="str">
        <f t="shared" ref="B14988:B14996" si="4497">IFERROR(VLOOKUP(C14988,Tabla_Insumos,5,FALSE),"")</f>
        <v/>
      </c>
      <c r="C14988" s="223"/>
      <c r="D14988" s="224" t="str">
        <f t="shared" ref="D14988:D14996" si="4498">IFERROR(VLOOKUP(C14988,Tabla_Insumos,2,FALSE),"")</f>
        <v/>
      </c>
      <c r="E14988" s="225"/>
      <c r="F14988" s="226">
        <f t="shared" ref="F14988:F14996" si="4499">IFERROR(VLOOKUP(C14988,Tabla_Insumos,3,FALSE),0)</f>
        <v>0</v>
      </c>
      <c r="G14988" s="286">
        <f t="shared" ref="G14988:G14996" si="4500">ROUND(E14988*F14988,2)</f>
        <v>0</v>
      </c>
    </row>
    <row r="14989" spans="1:7" ht="24" customHeight="1" x14ac:dyDescent="0.2">
      <c r="A14989" s="224" t="str">
        <f t="shared" si="4496"/>
        <v/>
      </c>
      <c r="B14989" s="222" t="str">
        <f t="shared" si="4497"/>
        <v/>
      </c>
      <c r="C14989" s="223"/>
      <c r="D14989" s="224" t="str">
        <f t="shared" si="4498"/>
        <v/>
      </c>
      <c r="E14989" s="225"/>
      <c r="F14989" s="226">
        <f t="shared" si="4499"/>
        <v>0</v>
      </c>
      <c r="G14989" s="286">
        <f t="shared" si="4500"/>
        <v>0</v>
      </c>
    </row>
    <row r="14990" spans="1:7" ht="24" customHeight="1" x14ac:dyDescent="0.2">
      <c r="A14990" s="224" t="str">
        <f t="shared" si="4496"/>
        <v/>
      </c>
      <c r="B14990" s="222" t="str">
        <f t="shared" si="4497"/>
        <v/>
      </c>
      <c r="C14990" s="223"/>
      <c r="D14990" s="224" t="str">
        <f t="shared" si="4498"/>
        <v/>
      </c>
      <c r="E14990" s="225"/>
      <c r="F14990" s="226">
        <f t="shared" si="4499"/>
        <v>0</v>
      </c>
      <c r="G14990" s="286">
        <f t="shared" si="4500"/>
        <v>0</v>
      </c>
    </row>
    <row r="14991" spans="1:7" ht="24" customHeight="1" x14ac:dyDescent="0.2">
      <c r="A14991" s="224" t="str">
        <f t="shared" si="4496"/>
        <v/>
      </c>
      <c r="B14991" s="222" t="str">
        <f t="shared" si="4497"/>
        <v/>
      </c>
      <c r="C14991" s="223"/>
      <c r="D14991" s="224" t="str">
        <f t="shared" si="4498"/>
        <v/>
      </c>
      <c r="E14991" s="225"/>
      <c r="F14991" s="226">
        <f t="shared" si="4499"/>
        <v>0</v>
      </c>
      <c r="G14991" s="286">
        <f t="shared" si="4500"/>
        <v>0</v>
      </c>
    </row>
    <row r="14992" spans="1:7" ht="24" customHeight="1" x14ac:dyDescent="0.2">
      <c r="A14992" s="224" t="str">
        <f t="shared" si="4496"/>
        <v/>
      </c>
      <c r="B14992" s="222" t="str">
        <f t="shared" si="4497"/>
        <v/>
      </c>
      <c r="C14992" s="223"/>
      <c r="D14992" s="224" t="str">
        <f t="shared" si="4498"/>
        <v/>
      </c>
      <c r="E14992" s="225"/>
      <c r="F14992" s="226">
        <f t="shared" si="4499"/>
        <v>0</v>
      </c>
      <c r="G14992" s="286">
        <f t="shared" si="4500"/>
        <v>0</v>
      </c>
    </row>
    <row r="14993" spans="1:7" ht="24" customHeight="1" x14ac:dyDescent="0.2">
      <c r="A14993" s="224" t="str">
        <f t="shared" si="4496"/>
        <v/>
      </c>
      <c r="B14993" s="222" t="str">
        <f t="shared" si="4497"/>
        <v/>
      </c>
      <c r="C14993" s="223"/>
      <c r="D14993" s="224" t="str">
        <f t="shared" si="4498"/>
        <v/>
      </c>
      <c r="E14993" s="225"/>
      <c r="F14993" s="226">
        <f t="shared" si="4499"/>
        <v>0</v>
      </c>
      <c r="G14993" s="286">
        <f t="shared" si="4500"/>
        <v>0</v>
      </c>
    </row>
    <row r="14994" spans="1:7" ht="24" customHeight="1" x14ac:dyDescent="0.2">
      <c r="A14994" s="224" t="str">
        <f t="shared" si="4496"/>
        <v/>
      </c>
      <c r="B14994" s="222" t="str">
        <f t="shared" si="4497"/>
        <v/>
      </c>
      <c r="C14994" s="223"/>
      <c r="D14994" s="224" t="str">
        <f t="shared" si="4498"/>
        <v/>
      </c>
      <c r="E14994" s="225"/>
      <c r="F14994" s="226">
        <f t="shared" si="4499"/>
        <v>0</v>
      </c>
      <c r="G14994" s="286">
        <f t="shared" si="4500"/>
        <v>0</v>
      </c>
    </row>
    <row r="14995" spans="1:7" ht="24" customHeight="1" x14ac:dyDescent="0.2">
      <c r="A14995" s="224" t="str">
        <f t="shared" si="4496"/>
        <v/>
      </c>
      <c r="B14995" s="222" t="str">
        <f t="shared" si="4497"/>
        <v/>
      </c>
      <c r="C14995" s="223"/>
      <c r="D14995" s="224" t="str">
        <f t="shared" si="4498"/>
        <v/>
      </c>
      <c r="E14995" s="225"/>
      <c r="F14995" s="226">
        <f t="shared" si="4499"/>
        <v>0</v>
      </c>
      <c r="G14995" s="286">
        <f t="shared" si="4500"/>
        <v>0</v>
      </c>
    </row>
    <row r="14996" spans="1:7" ht="24" customHeight="1" x14ac:dyDescent="0.2">
      <c r="A14996" s="224" t="str">
        <f t="shared" si="4496"/>
        <v/>
      </c>
      <c r="B14996" s="222" t="str">
        <f t="shared" si="4497"/>
        <v/>
      </c>
      <c r="C14996" s="223"/>
      <c r="D14996" s="224" t="str">
        <f t="shared" si="4498"/>
        <v/>
      </c>
      <c r="E14996" s="225"/>
      <c r="F14996" s="226">
        <f t="shared" si="4499"/>
        <v>0</v>
      </c>
      <c r="G14996" s="286">
        <f t="shared" si="4500"/>
        <v>0</v>
      </c>
    </row>
    <row r="14997" spans="1:7" ht="24" customHeight="1" x14ac:dyDescent="0.2">
      <c r="A14997" s="290"/>
      <c r="B14997" s="97"/>
      <c r="D14997" s="97"/>
      <c r="E14997" s="98"/>
      <c r="F14997" s="273" t="s">
        <v>33</v>
      </c>
      <c r="G14997" s="288">
        <f>SUBTOTAL(9,G14988:G14996)</f>
        <v>0</v>
      </c>
    </row>
    <row r="14998" spans="1:7" ht="24" customHeight="1" x14ac:dyDescent="0.2">
      <c r="A14998" s="291"/>
      <c r="B14998" s="97"/>
      <c r="D14998" s="97"/>
      <c r="E14998" s="98"/>
      <c r="G14998" s="289"/>
    </row>
    <row r="14999" spans="1:7" ht="24" customHeight="1" x14ac:dyDescent="0.2">
      <c r="A14999" s="292" t="str">
        <f>B14957</f>
        <v/>
      </c>
      <c r="B14999" s="293" t="str">
        <f>C14957</f>
        <v/>
      </c>
      <c r="C14999" s="104"/>
      <c r="D14999" s="104" t="s">
        <v>34</v>
      </c>
      <c r="E14999" s="105"/>
      <c r="F14999" s="295" t="s">
        <v>35</v>
      </c>
      <c r="G14999" s="294">
        <f>SUBTOTAL(9,G14962:G14998)</f>
        <v>0</v>
      </c>
    </row>
  </sheetData>
  <sheetProtection insertRows="0" deleteRows="0"/>
  <mergeCells count="180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409:B12409"/>
    <mergeCell ref="C12409:C12410"/>
    <mergeCell ref="D12409:D12410"/>
    <mergeCell ref="E12409:E12410"/>
    <mergeCell ref="F12409:F12410"/>
    <mergeCell ref="G12409:G12410"/>
    <mergeCell ref="A12459:B12459"/>
    <mergeCell ref="C12459:C12460"/>
    <mergeCell ref="D12459:D12460"/>
    <mergeCell ref="E12459:E12460"/>
    <mergeCell ref="F12459:F12460"/>
    <mergeCell ref="G12459:G1246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 ref="A12509:B12509"/>
    <mergeCell ref="C12509:C12510"/>
    <mergeCell ref="D12509:D12510"/>
    <mergeCell ref="E12509:E12510"/>
    <mergeCell ref="F12509:F12510"/>
    <mergeCell ref="G12509:G12510"/>
    <mergeCell ref="A12559:B12559"/>
    <mergeCell ref="C12559:C12560"/>
    <mergeCell ref="D12559:D12560"/>
    <mergeCell ref="E12559:E12560"/>
    <mergeCell ref="F12559:F12560"/>
    <mergeCell ref="G12559:G12560"/>
    <mergeCell ref="A12609:B12609"/>
    <mergeCell ref="C12609:C12610"/>
    <mergeCell ref="D12609:D12610"/>
    <mergeCell ref="E12609:E12610"/>
    <mergeCell ref="F12609:F12610"/>
    <mergeCell ref="G12609:G12610"/>
    <mergeCell ref="A12659:B12659"/>
    <mergeCell ref="C12659:C12660"/>
    <mergeCell ref="D12659:D12660"/>
    <mergeCell ref="E12659:E12660"/>
    <mergeCell ref="F12659:F12660"/>
    <mergeCell ref="G12659:G12660"/>
    <mergeCell ref="A12709:B12709"/>
    <mergeCell ref="C12709:C12710"/>
    <mergeCell ref="D12709:D12710"/>
    <mergeCell ref="E12709:E12710"/>
    <mergeCell ref="F12709:F12710"/>
    <mergeCell ref="G12709:G12710"/>
    <mergeCell ref="A12759:B12759"/>
    <mergeCell ref="C12759:C12760"/>
    <mergeCell ref="D12759:D12760"/>
    <mergeCell ref="E12759:E12760"/>
    <mergeCell ref="F12759:F12760"/>
    <mergeCell ref="G12759:G12760"/>
    <mergeCell ref="A12809:B12809"/>
    <mergeCell ref="C12809:C12810"/>
    <mergeCell ref="D12809:D12810"/>
    <mergeCell ref="E12809:E12810"/>
    <mergeCell ref="F12809:F12810"/>
    <mergeCell ref="G12809:G12810"/>
    <mergeCell ref="A12859:B12859"/>
    <mergeCell ref="C12859:C12860"/>
    <mergeCell ref="D12859:D12860"/>
    <mergeCell ref="E12859:E12860"/>
    <mergeCell ref="F12859:F12860"/>
    <mergeCell ref="G12859:G12860"/>
    <mergeCell ref="A12909:B12909"/>
    <mergeCell ref="C12909:C12910"/>
    <mergeCell ref="D12909:D12910"/>
    <mergeCell ref="E12909:E12910"/>
    <mergeCell ref="F12909:F12910"/>
    <mergeCell ref="G12909:G12910"/>
    <mergeCell ref="A12959:B12959"/>
    <mergeCell ref="C12959:C12960"/>
    <mergeCell ref="D12959:D12960"/>
    <mergeCell ref="E12959:E12960"/>
    <mergeCell ref="F12959:F12960"/>
    <mergeCell ref="G12959:G12960"/>
    <mergeCell ref="A13009:B13009"/>
    <mergeCell ref="C13009:C13010"/>
    <mergeCell ref="D13009:D13010"/>
    <mergeCell ref="E13009:E13010"/>
    <mergeCell ref="F13009:F13010"/>
    <mergeCell ref="G13009:G13010"/>
    <mergeCell ref="A13059:B13059"/>
    <mergeCell ref="C13059:C13060"/>
    <mergeCell ref="D13059:D13060"/>
    <mergeCell ref="E13059:E13060"/>
    <mergeCell ref="F13059:F13060"/>
    <mergeCell ref="G13059:G13060"/>
    <mergeCell ref="A13109:B13109"/>
    <mergeCell ref="C13109:C13110"/>
    <mergeCell ref="D13109:D13110"/>
    <mergeCell ref="E13109:E13110"/>
    <mergeCell ref="F13109:F13110"/>
    <mergeCell ref="G13109:G13110"/>
    <mergeCell ref="A13159:B13159"/>
    <mergeCell ref="C13159:C13160"/>
    <mergeCell ref="D13159:D13160"/>
    <mergeCell ref="E13159:E13160"/>
    <mergeCell ref="F13159:F13160"/>
    <mergeCell ref="G13159:G13160"/>
    <mergeCell ref="A13209:B13209"/>
    <mergeCell ref="C13209:C13210"/>
    <mergeCell ref="D13209:D13210"/>
    <mergeCell ref="E13209:E13210"/>
    <mergeCell ref="F13209:F13210"/>
    <mergeCell ref="G13209:G13210"/>
    <mergeCell ref="A13259:B13259"/>
    <mergeCell ref="C13259:C13260"/>
    <mergeCell ref="D13259:D13260"/>
    <mergeCell ref="E13259:E13260"/>
    <mergeCell ref="F13259:F13260"/>
    <mergeCell ref="G13259:G13260"/>
    <mergeCell ref="A13309:B13309"/>
    <mergeCell ref="C13309:C13310"/>
    <mergeCell ref="D13309:D13310"/>
    <mergeCell ref="E13309:E13310"/>
    <mergeCell ref="F13309:F13310"/>
    <mergeCell ref="G13309:G13310"/>
    <mergeCell ref="A13359:B13359"/>
    <mergeCell ref="C13359:C13360"/>
    <mergeCell ref="D13359:D13360"/>
    <mergeCell ref="E13359:E13360"/>
    <mergeCell ref="F13359:F13360"/>
    <mergeCell ref="G13359:G13360"/>
    <mergeCell ref="A13409:B13409"/>
    <mergeCell ref="C13409:C13410"/>
    <mergeCell ref="D13409:D13410"/>
    <mergeCell ref="E13409:E13410"/>
    <mergeCell ref="F13409:F13410"/>
    <mergeCell ref="G13409:G13410"/>
    <mergeCell ref="A13459:B13459"/>
    <mergeCell ref="C13459:C13460"/>
    <mergeCell ref="D13459:D13460"/>
    <mergeCell ref="E13459:E13460"/>
    <mergeCell ref="F13459:F13460"/>
    <mergeCell ref="G13459:G13460"/>
    <mergeCell ref="A13509:B13509"/>
    <mergeCell ref="C13509:C13510"/>
    <mergeCell ref="D13509:D13510"/>
    <mergeCell ref="E13509:E13510"/>
    <mergeCell ref="F13509:F13510"/>
    <mergeCell ref="G13509:G13510"/>
    <mergeCell ref="A13559:B13559"/>
    <mergeCell ref="C13559:C13560"/>
    <mergeCell ref="D13559:D13560"/>
    <mergeCell ref="E13559:E13560"/>
    <mergeCell ref="F13559:F13560"/>
    <mergeCell ref="G13559:G13560"/>
    <mergeCell ref="A13609:B13609"/>
    <mergeCell ref="C13609:C13610"/>
    <mergeCell ref="D13609:D13610"/>
    <mergeCell ref="E13609:E13610"/>
    <mergeCell ref="F13609:F13610"/>
    <mergeCell ref="G13609:G13610"/>
    <mergeCell ref="A13659:B13659"/>
    <mergeCell ref="C13659:C13660"/>
    <mergeCell ref="D13659:D13660"/>
    <mergeCell ref="E13659:E13660"/>
    <mergeCell ref="F13659:F13660"/>
    <mergeCell ref="G13659:G13660"/>
    <mergeCell ref="A13709:B13709"/>
    <mergeCell ref="C13709:C13710"/>
    <mergeCell ref="D13709:D13710"/>
    <mergeCell ref="E13709:E13710"/>
    <mergeCell ref="F13709:F13710"/>
    <mergeCell ref="G13709:G13710"/>
    <mergeCell ref="A13759:B13759"/>
    <mergeCell ref="C13759:C13760"/>
    <mergeCell ref="D13759:D13760"/>
    <mergeCell ref="E13759:E13760"/>
    <mergeCell ref="F13759:F13760"/>
    <mergeCell ref="G13759:G13760"/>
    <mergeCell ref="A13809:B13809"/>
    <mergeCell ref="C13809:C13810"/>
    <mergeCell ref="D13809:D13810"/>
    <mergeCell ref="E13809:E13810"/>
    <mergeCell ref="F13809:F13810"/>
    <mergeCell ref="G13809:G13810"/>
    <mergeCell ref="A13859:B13859"/>
    <mergeCell ref="C13859:C13860"/>
    <mergeCell ref="D13859:D13860"/>
    <mergeCell ref="E13859:E13860"/>
    <mergeCell ref="F13859:F13860"/>
    <mergeCell ref="G13859:G13860"/>
    <mergeCell ref="A13909:B13909"/>
    <mergeCell ref="C13909:C13910"/>
    <mergeCell ref="D13909:D13910"/>
    <mergeCell ref="E13909:E13910"/>
    <mergeCell ref="F13909:F13910"/>
    <mergeCell ref="G13909:G13910"/>
    <mergeCell ref="A13959:B13959"/>
    <mergeCell ref="C13959:C13960"/>
    <mergeCell ref="D13959:D13960"/>
    <mergeCell ref="E13959:E13960"/>
    <mergeCell ref="F13959:F13960"/>
    <mergeCell ref="G13959:G13960"/>
    <mergeCell ref="A14009:B14009"/>
    <mergeCell ref="C14009:C14010"/>
    <mergeCell ref="D14009:D14010"/>
    <mergeCell ref="E14009:E14010"/>
    <mergeCell ref="F14009:F14010"/>
    <mergeCell ref="G14009:G14010"/>
    <mergeCell ref="A14059:B14059"/>
    <mergeCell ref="C14059:C14060"/>
    <mergeCell ref="D14059:D14060"/>
    <mergeCell ref="E14059:E14060"/>
    <mergeCell ref="F14059:F14060"/>
    <mergeCell ref="G14059:G14060"/>
    <mergeCell ref="A14109:B14109"/>
    <mergeCell ref="C14109:C14110"/>
    <mergeCell ref="D14109:D14110"/>
    <mergeCell ref="E14109:E14110"/>
    <mergeCell ref="F14109:F14110"/>
    <mergeCell ref="G14109:G14110"/>
    <mergeCell ref="A14159:B14159"/>
    <mergeCell ref="C14159:C14160"/>
    <mergeCell ref="D14159:D14160"/>
    <mergeCell ref="E14159:E14160"/>
    <mergeCell ref="F14159:F14160"/>
    <mergeCell ref="G14159:G14160"/>
    <mergeCell ref="A14209:B14209"/>
    <mergeCell ref="C14209:C14210"/>
    <mergeCell ref="D14209:D14210"/>
    <mergeCell ref="E14209:E14210"/>
    <mergeCell ref="F14209:F14210"/>
    <mergeCell ref="G14209:G14210"/>
    <mergeCell ref="A14259:B14259"/>
    <mergeCell ref="C14259:C14260"/>
    <mergeCell ref="D14259:D14260"/>
    <mergeCell ref="E14259:E14260"/>
    <mergeCell ref="F14259:F14260"/>
    <mergeCell ref="G14259:G14260"/>
    <mergeCell ref="A14309:B14309"/>
    <mergeCell ref="C14309:C14310"/>
    <mergeCell ref="D14309:D14310"/>
    <mergeCell ref="E14309:E14310"/>
    <mergeCell ref="F14309:F14310"/>
    <mergeCell ref="G14309:G14310"/>
    <mergeCell ref="A14359:B14359"/>
    <mergeCell ref="C14359:C14360"/>
    <mergeCell ref="D14359:D14360"/>
    <mergeCell ref="E14359:E14360"/>
    <mergeCell ref="F14359:F14360"/>
    <mergeCell ref="G14359:G14360"/>
    <mergeCell ref="A14409:B14409"/>
    <mergeCell ref="C14409:C14410"/>
    <mergeCell ref="D14409:D14410"/>
    <mergeCell ref="E14409:E14410"/>
    <mergeCell ref="F14409:F14410"/>
    <mergeCell ref="G14409:G14410"/>
    <mergeCell ref="A14459:B14459"/>
    <mergeCell ref="C14459:C14460"/>
    <mergeCell ref="D14459:D14460"/>
    <mergeCell ref="E14459:E14460"/>
    <mergeCell ref="F14459:F14460"/>
    <mergeCell ref="G14459:G14460"/>
    <mergeCell ref="A14509:B14509"/>
    <mergeCell ref="C14509:C14510"/>
    <mergeCell ref="D14509:D14510"/>
    <mergeCell ref="E14509:E14510"/>
    <mergeCell ref="F14509:F14510"/>
    <mergeCell ref="G14509:G14510"/>
    <mergeCell ref="A14559:B14559"/>
    <mergeCell ref="C14559:C14560"/>
    <mergeCell ref="D14559:D14560"/>
    <mergeCell ref="E14559:E14560"/>
    <mergeCell ref="F14559:F14560"/>
    <mergeCell ref="G14559:G14560"/>
    <mergeCell ref="A14609:B14609"/>
    <mergeCell ref="C14609:C14610"/>
    <mergeCell ref="D14609:D14610"/>
    <mergeCell ref="E14609:E14610"/>
    <mergeCell ref="F14609:F14610"/>
    <mergeCell ref="G14609:G14610"/>
    <mergeCell ref="A14659:B14659"/>
    <mergeCell ref="C14659:C14660"/>
    <mergeCell ref="D14659:D14660"/>
    <mergeCell ref="E14659:E14660"/>
    <mergeCell ref="F14659:F14660"/>
    <mergeCell ref="G14659:G14660"/>
    <mergeCell ref="A14709:B14709"/>
    <mergeCell ref="C14709:C14710"/>
    <mergeCell ref="D14709:D14710"/>
    <mergeCell ref="E14709:E14710"/>
    <mergeCell ref="F14709:F14710"/>
    <mergeCell ref="G14709:G14710"/>
    <mergeCell ref="A14909:B14909"/>
    <mergeCell ref="C14909:C14910"/>
    <mergeCell ref="D14909:D14910"/>
    <mergeCell ref="E14909:E14910"/>
    <mergeCell ref="F14909:F14910"/>
    <mergeCell ref="G14909:G14910"/>
    <mergeCell ref="A14959:B14959"/>
    <mergeCell ref="C14959:C14960"/>
    <mergeCell ref="D14959:D14960"/>
    <mergeCell ref="E14959:E14960"/>
    <mergeCell ref="F14959:F14960"/>
    <mergeCell ref="G14959:G14960"/>
    <mergeCell ref="A14759:B14759"/>
    <mergeCell ref="C14759:C14760"/>
    <mergeCell ref="D14759:D14760"/>
    <mergeCell ref="E14759:E14760"/>
    <mergeCell ref="F14759:F14760"/>
    <mergeCell ref="G14759:G14760"/>
    <mergeCell ref="A14809:B14809"/>
    <mergeCell ref="C14809:C14810"/>
    <mergeCell ref="D14809:D14810"/>
    <mergeCell ref="E14809:E14810"/>
    <mergeCell ref="F14809:F14810"/>
    <mergeCell ref="G14809:G14810"/>
    <mergeCell ref="A14859:B14859"/>
    <mergeCell ref="C14859:C14860"/>
    <mergeCell ref="D14859:D14860"/>
    <mergeCell ref="E14859:E14860"/>
    <mergeCell ref="F14859:F14860"/>
    <mergeCell ref="G14859:G1486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A35 A13:F25 A12 D12:F12 A29:A30 D28:F30 A28 C31:F35"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A1:DT222"/>
  <sheetViews>
    <sheetView showZeros="0" zoomScaleNormal="100" zoomScaleSheetLayoutView="100" workbookViewId="0">
      <selection activeCell="A3" sqref="A3"/>
    </sheetView>
  </sheetViews>
  <sheetFormatPr baseColWidth="10" defaultColWidth="11.42578125" defaultRowHeight="20.100000000000001" customHeight="1" x14ac:dyDescent="0.2"/>
  <cols>
    <col min="1" max="1" width="8.7109375" style="8" customWidth="1"/>
    <col min="2" max="2" width="30.7109375" style="8" customWidth="1"/>
    <col min="3" max="3" width="20.7109375" style="8" customWidth="1"/>
    <col min="4" max="4" width="18.7109375" style="8" customWidth="1"/>
    <col min="5" max="8" width="15.7109375" style="8" customWidth="1"/>
    <col min="9" max="53" width="15.7109375" style="8" hidden="1" customWidth="1"/>
    <col min="54" max="55" width="10.7109375" style="8" customWidth="1"/>
    <col min="56" max="75" width="10.7109375" style="114" customWidth="1"/>
    <col min="76" max="124" width="11.42578125" style="114"/>
    <col min="125" max="16384" width="11.42578125" style="8"/>
  </cols>
  <sheetData>
    <row r="1" spans="1:124" s="2" customFormat="1" ht="20.100000000000001" customHeight="1" x14ac:dyDescent="0.2">
      <c r="A1" s="3" t="s">
        <v>11</v>
      </c>
      <c r="B1" s="3"/>
      <c r="C1" s="3" t="str">
        <f>Comitente</f>
        <v>DIRECCION PROVINCIAL DE ESPACIOS VERDES</v>
      </c>
      <c r="D1" s="4"/>
      <c r="BD1" s="112"/>
      <c r="BE1" s="112"/>
      <c r="BF1" s="112"/>
      <c r="BG1" s="112"/>
      <c r="BH1" s="112"/>
      <c r="BI1" s="112"/>
      <c r="BJ1" s="112"/>
      <c r="BK1" s="112"/>
      <c r="BL1" s="112"/>
      <c r="BM1" s="112"/>
      <c r="BN1" s="112"/>
      <c r="BO1" s="112"/>
      <c r="BP1" s="112"/>
      <c r="BQ1" s="112"/>
      <c r="BR1" s="112"/>
      <c r="BS1" s="112"/>
      <c r="BT1" s="112"/>
      <c r="BU1" s="112"/>
      <c r="BV1" s="112"/>
      <c r="BW1" s="112"/>
      <c r="BX1" s="112"/>
      <c r="BY1" s="112"/>
      <c r="BZ1" s="112"/>
      <c r="CA1" s="112"/>
      <c r="CB1" s="112"/>
      <c r="CC1" s="112"/>
      <c r="CD1" s="112"/>
      <c r="CE1" s="112"/>
      <c r="CF1" s="112"/>
      <c r="CG1" s="112"/>
      <c r="CH1" s="112"/>
      <c r="CI1" s="112"/>
      <c r="CJ1" s="112"/>
      <c r="CK1" s="112"/>
      <c r="CL1" s="112"/>
      <c r="CM1" s="112"/>
      <c r="CN1" s="112"/>
      <c r="CO1" s="112"/>
      <c r="CP1" s="112"/>
      <c r="CQ1" s="112"/>
      <c r="CR1" s="112"/>
      <c r="CS1" s="112"/>
      <c r="CT1" s="112"/>
      <c r="CU1" s="112"/>
      <c r="CV1" s="112"/>
      <c r="CW1" s="112"/>
      <c r="CX1" s="112"/>
      <c r="CY1" s="112"/>
      <c r="CZ1" s="112"/>
      <c r="DA1" s="112"/>
      <c r="DB1" s="112"/>
      <c r="DC1" s="112"/>
      <c r="DD1" s="112"/>
      <c r="DE1" s="112"/>
      <c r="DF1" s="112"/>
      <c r="DG1" s="112"/>
      <c r="DH1" s="112"/>
      <c r="DI1" s="112"/>
      <c r="DJ1" s="112"/>
      <c r="DK1" s="112"/>
      <c r="DL1" s="112"/>
      <c r="DM1" s="112"/>
      <c r="DN1" s="112"/>
      <c r="DO1" s="112"/>
      <c r="DP1" s="112"/>
      <c r="DQ1" s="112"/>
      <c r="DR1" s="112"/>
      <c r="DS1" s="112"/>
      <c r="DT1" s="112"/>
    </row>
    <row r="2" spans="1:124" s="5" customFormat="1" ht="20.100000000000001" customHeight="1" x14ac:dyDescent="0.2">
      <c r="A2" s="11" t="s">
        <v>12</v>
      </c>
      <c r="B2" s="11"/>
      <c r="C2" s="11" t="str">
        <f>Obra</f>
        <v>EXTRACCION DE MANGRULLO EXISTENTE, PROVISION DE NUEVO MANGRULLO Y REFUNCIONALIZACION DE JUEGOS DE NIÑOS EN PARQUE DE MAYO</v>
      </c>
      <c r="BD2" s="113"/>
      <c r="BE2" s="113"/>
      <c r="BF2" s="113"/>
      <c r="BG2" s="113"/>
      <c r="BH2" s="113"/>
      <c r="BI2" s="113"/>
      <c r="BJ2" s="113"/>
      <c r="BK2" s="113"/>
      <c r="BL2" s="113"/>
      <c r="BM2" s="113"/>
      <c r="BN2" s="113"/>
      <c r="BO2" s="113"/>
      <c r="BP2" s="113"/>
      <c r="BQ2" s="113"/>
      <c r="BR2" s="113"/>
      <c r="BS2" s="113"/>
      <c r="BT2" s="113"/>
      <c r="BU2" s="113"/>
      <c r="BV2" s="113"/>
      <c r="BW2" s="113"/>
      <c r="BX2" s="113"/>
      <c r="BY2" s="113"/>
      <c r="BZ2" s="113"/>
      <c r="CA2" s="113"/>
      <c r="CB2" s="113"/>
      <c r="CC2" s="113"/>
      <c r="CD2" s="113"/>
      <c r="CE2" s="113"/>
      <c r="CF2" s="113"/>
      <c r="CG2" s="113"/>
      <c r="CH2" s="113"/>
      <c r="CI2" s="113"/>
      <c r="CJ2" s="113"/>
      <c r="CK2" s="113"/>
      <c r="CL2" s="113"/>
      <c r="CM2" s="113"/>
      <c r="CN2" s="113"/>
      <c r="CO2" s="113"/>
      <c r="CP2" s="113"/>
      <c r="CQ2" s="113"/>
      <c r="CR2" s="113"/>
      <c r="CS2" s="113"/>
      <c r="CT2" s="113"/>
      <c r="CU2" s="113"/>
      <c r="CV2" s="113"/>
      <c r="CW2" s="113"/>
      <c r="CX2" s="113"/>
      <c r="CY2" s="113"/>
      <c r="CZ2" s="113"/>
      <c r="DA2" s="113"/>
      <c r="DB2" s="113"/>
      <c r="DC2" s="113"/>
      <c r="DD2" s="113"/>
      <c r="DE2" s="113"/>
      <c r="DF2" s="113"/>
      <c r="DG2" s="113"/>
      <c r="DH2" s="113"/>
      <c r="DI2" s="113"/>
      <c r="DJ2" s="113"/>
      <c r="DK2" s="113"/>
      <c r="DL2" s="113"/>
      <c r="DM2" s="113"/>
      <c r="DN2" s="113"/>
      <c r="DO2" s="113"/>
      <c r="DP2" s="113"/>
      <c r="DQ2" s="113"/>
      <c r="DR2" s="113"/>
      <c r="DS2" s="113"/>
      <c r="DT2" s="113"/>
    </row>
    <row r="3" spans="1:124" s="5" customFormat="1" ht="20.100000000000001" customHeight="1" x14ac:dyDescent="0.2">
      <c r="A3" s="11" t="s">
        <v>16</v>
      </c>
      <c r="B3" s="11"/>
      <c r="C3" s="11" t="str">
        <f>Ubicación</f>
        <v>CAPITAL</v>
      </c>
      <c r="BD3" s="113"/>
      <c r="BE3" s="113"/>
      <c r="BF3" s="113"/>
      <c r="BG3" s="113"/>
      <c r="BH3" s="113"/>
      <c r="BI3" s="113"/>
      <c r="BJ3" s="113"/>
      <c r="BK3" s="113"/>
      <c r="BL3" s="113"/>
      <c r="BM3" s="113"/>
      <c r="BN3" s="113"/>
      <c r="BO3" s="113"/>
      <c r="BP3" s="113"/>
      <c r="BQ3" s="113"/>
      <c r="BR3" s="113"/>
      <c r="BS3" s="113"/>
      <c r="BT3" s="113"/>
      <c r="BU3" s="113"/>
      <c r="BV3" s="113"/>
      <c r="BW3" s="113"/>
      <c r="BX3" s="113"/>
      <c r="BY3" s="113"/>
      <c r="BZ3" s="113"/>
      <c r="CA3" s="113"/>
      <c r="CB3" s="113"/>
      <c r="CC3" s="113"/>
      <c r="CD3" s="113"/>
      <c r="CE3" s="113"/>
      <c r="CF3" s="113"/>
      <c r="CG3" s="113"/>
      <c r="CH3" s="113"/>
      <c r="CI3" s="113"/>
      <c r="CJ3" s="113"/>
      <c r="CK3" s="113"/>
      <c r="CL3" s="113"/>
      <c r="CM3" s="113"/>
      <c r="CN3" s="113"/>
      <c r="CO3" s="113"/>
      <c r="CP3" s="113"/>
      <c r="CQ3" s="113"/>
      <c r="CR3" s="113"/>
      <c r="CS3" s="113"/>
      <c r="CT3" s="113"/>
      <c r="CU3" s="113"/>
      <c r="CV3" s="113"/>
      <c r="CW3" s="113"/>
      <c r="CX3" s="113"/>
      <c r="CY3" s="113"/>
      <c r="CZ3" s="113"/>
      <c r="DA3" s="113"/>
      <c r="DB3" s="113"/>
      <c r="DC3" s="113"/>
      <c r="DD3" s="113"/>
      <c r="DE3" s="113"/>
      <c r="DF3" s="113"/>
      <c r="DG3" s="113"/>
      <c r="DH3" s="113"/>
      <c r="DI3" s="113"/>
      <c r="DJ3" s="113"/>
      <c r="DK3" s="113"/>
      <c r="DL3" s="113"/>
      <c r="DM3" s="113"/>
      <c r="DN3" s="113"/>
      <c r="DO3" s="113"/>
      <c r="DP3" s="113"/>
      <c r="DQ3" s="113"/>
      <c r="DR3" s="113"/>
      <c r="DS3" s="113"/>
      <c r="DT3" s="113"/>
    </row>
    <row r="4" spans="1:124" s="5" customFormat="1" ht="20.100000000000001" customHeight="1" x14ac:dyDescent="0.2">
      <c r="A4" s="11" t="s">
        <v>15</v>
      </c>
      <c r="B4" s="12"/>
      <c r="C4" s="73" t="str">
        <f>Licitación_N°</f>
        <v>CONCURSO DE PRECIOS Nº 02/2022</v>
      </c>
      <c r="BD4" s="113"/>
      <c r="BE4" s="113"/>
      <c r="BF4" s="113"/>
      <c r="BG4" s="113"/>
      <c r="BH4" s="113"/>
      <c r="BI4" s="113"/>
      <c r="BJ4" s="113"/>
      <c r="BK4" s="113"/>
      <c r="BL4" s="113"/>
      <c r="BM4" s="113"/>
      <c r="BN4" s="113"/>
      <c r="BO4" s="113"/>
      <c r="BP4" s="113"/>
      <c r="BQ4" s="113"/>
      <c r="BR4" s="113"/>
      <c r="BS4" s="113"/>
      <c r="BT4" s="113"/>
      <c r="BU4" s="113"/>
      <c r="BV4" s="113"/>
      <c r="BW4" s="113"/>
      <c r="BX4" s="113"/>
      <c r="BY4" s="113"/>
      <c r="BZ4" s="113"/>
      <c r="CA4" s="113"/>
      <c r="CB4" s="113"/>
      <c r="CC4" s="113"/>
      <c r="CD4" s="113"/>
      <c r="CE4" s="113"/>
      <c r="CF4" s="113"/>
      <c r="CG4" s="113"/>
      <c r="CH4" s="113"/>
      <c r="CI4" s="113"/>
      <c r="CJ4" s="113"/>
      <c r="CK4" s="113"/>
      <c r="CL4" s="113"/>
      <c r="CM4" s="113"/>
      <c r="CN4" s="113"/>
      <c r="CO4" s="113"/>
      <c r="CP4" s="113"/>
      <c r="CQ4" s="113"/>
      <c r="CR4" s="113"/>
      <c r="CS4" s="113"/>
      <c r="CT4" s="113"/>
      <c r="CU4" s="113"/>
      <c r="CV4" s="113"/>
      <c r="CW4" s="113"/>
      <c r="CX4" s="113"/>
      <c r="CY4" s="113"/>
      <c r="CZ4" s="113"/>
      <c r="DA4" s="113"/>
      <c r="DB4" s="113"/>
      <c r="DC4" s="113"/>
      <c r="DD4" s="113"/>
      <c r="DE4" s="113"/>
      <c r="DF4" s="113"/>
      <c r="DG4" s="113"/>
      <c r="DH4" s="113"/>
      <c r="DI4" s="113"/>
      <c r="DJ4" s="113"/>
      <c r="DK4" s="113"/>
      <c r="DL4" s="113"/>
      <c r="DM4" s="113"/>
      <c r="DN4" s="113"/>
      <c r="DO4" s="113"/>
      <c r="DP4" s="113"/>
      <c r="DQ4" s="113"/>
      <c r="DR4" s="113"/>
      <c r="DS4" s="113"/>
      <c r="DT4" s="113"/>
    </row>
    <row r="5" spans="1:124" s="5" customFormat="1" ht="20.100000000000001" customHeight="1" x14ac:dyDescent="0.2">
      <c r="A5" s="11" t="s">
        <v>17</v>
      </c>
      <c r="B5" s="12"/>
      <c r="C5" s="74">
        <f>Plazo_Obra</f>
        <v>90</v>
      </c>
      <c r="BD5" s="113"/>
      <c r="BE5" s="113"/>
      <c r="BF5" s="113"/>
      <c r="BG5" s="113"/>
      <c r="BH5" s="113"/>
      <c r="BI5" s="113"/>
      <c r="BJ5" s="113"/>
      <c r="BK5" s="113"/>
      <c r="BL5" s="113"/>
      <c r="BM5" s="113"/>
      <c r="BN5" s="113"/>
      <c r="BO5" s="113"/>
      <c r="BP5" s="113"/>
      <c r="BQ5" s="113"/>
      <c r="BR5" s="113"/>
      <c r="BS5" s="113"/>
      <c r="BT5" s="113"/>
      <c r="BU5" s="113"/>
      <c r="BV5" s="113"/>
      <c r="BW5" s="113"/>
      <c r="BX5" s="113"/>
      <c r="BY5" s="113"/>
      <c r="BZ5" s="113"/>
      <c r="CA5" s="113"/>
      <c r="CB5" s="113"/>
      <c r="CC5" s="113"/>
      <c r="CD5" s="113"/>
      <c r="CE5" s="113"/>
      <c r="CF5" s="113"/>
      <c r="CG5" s="113"/>
      <c r="CH5" s="113"/>
      <c r="CI5" s="113"/>
      <c r="CJ5" s="113"/>
      <c r="CK5" s="113"/>
      <c r="CL5" s="113"/>
      <c r="CM5" s="113"/>
      <c r="CN5" s="113"/>
      <c r="CO5" s="113"/>
      <c r="CP5" s="113"/>
      <c r="CQ5" s="113"/>
      <c r="CR5" s="113"/>
      <c r="CS5" s="113"/>
      <c r="CT5" s="113"/>
      <c r="CU5" s="113"/>
      <c r="CV5" s="113"/>
      <c r="CW5" s="113"/>
      <c r="CX5" s="113"/>
      <c r="CY5" s="113"/>
      <c r="CZ5" s="113"/>
      <c r="DA5" s="113"/>
      <c r="DB5" s="113"/>
      <c r="DC5" s="113"/>
      <c r="DD5" s="113"/>
      <c r="DE5" s="113"/>
      <c r="DF5" s="113"/>
      <c r="DG5" s="113"/>
      <c r="DH5" s="113"/>
      <c r="DI5" s="113"/>
      <c r="DJ5" s="113"/>
      <c r="DK5" s="113"/>
      <c r="DL5" s="113"/>
      <c r="DM5" s="113"/>
      <c r="DN5" s="113"/>
      <c r="DO5" s="113"/>
      <c r="DP5" s="113"/>
      <c r="DQ5" s="113"/>
      <c r="DR5" s="113"/>
      <c r="DS5" s="113"/>
      <c r="DT5" s="113"/>
    </row>
    <row r="6" spans="1:124" s="5" customFormat="1" ht="20.100000000000001" customHeight="1" x14ac:dyDescent="0.2">
      <c r="A6" s="11" t="s">
        <v>13</v>
      </c>
      <c r="B6" s="11"/>
      <c r="C6" s="11">
        <f>Contratista</f>
        <v>0</v>
      </c>
      <c r="BD6" s="113"/>
      <c r="BE6" s="113"/>
      <c r="BF6" s="113"/>
      <c r="BG6" s="113"/>
      <c r="BH6" s="113"/>
      <c r="BI6" s="113"/>
      <c r="BJ6" s="113"/>
      <c r="BK6" s="113"/>
      <c r="BL6" s="113"/>
      <c r="BM6" s="113"/>
      <c r="BN6" s="113"/>
      <c r="BO6" s="113"/>
      <c r="BP6" s="113"/>
      <c r="BQ6" s="113"/>
      <c r="BR6" s="113"/>
      <c r="BS6" s="113"/>
      <c r="BT6" s="113"/>
      <c r="BU6" s="113"/>
      <c r="BV6" s="113"/>
      <c r="BW6" s="113"/>
      <c r="BX6" s="113"/>
      <c r="BY6" s="113"/>
      <c r="BZ6" s="113"/>
      <c r="CA6" s="113"/>
      <c r="CB6" s="113"/>
      <c r="CC6" s="113"/>
      <c r="CD6" s="113"/>
      <c r="CE6" s="113"/>
      <c r="CF6" s="113"/>
      <c r="CG6" s="113"/>
      <c r="CH6" s="113"/>
      <c r="CI6" s="113"/>
      <c r="CJ6" s="113"/>
      <c r="CK6" s="113"/>
      <c r="CL6" s="113"/>
      <c r="CM6" s="113"/>
      <c r="CN6" s="113"/>
      <c r="CO6" s="113"/>
      <c r="CP6" s="113"/>
      <c r="CQ6" s="113"/>
      <c r="CR6" s="113"/>
      <c r="CS6" s="113"/>
      <c r="CT6" s="113"/>
      <c r="CU6" s="113"/>
      <c r="CV6" s="113"/>
      <c r="CW6" s="113"/>
      <c r="CX6" s="113"/>
      <c r="CY6" s="113"/>
      <c r="CZ6" s="113"/>
      <c r="DA6" s="113"/>
      <c r="DB6" s="113"/>
      <c r="DC6" s="113"/>
      <c r="DD6" s="113"/>
      <c r="DE6" s="113"/>
      <c r="DF6" s="113"/>
      <c r="DG6" s="113"/>
      <c r="DH6" s="113"/>
      <c r="DI6" s="113"/>
      <c r="DJ6" s="113"/>
      <c r="DK6" s="113"/>
      <c r="DL6" s="113"/>
      <c r="DM6" s="113"/>
      <c r="DN6" s="113"/>
      <c r="DO6" s="113"/>
      <c r="DP6" s="113"/>
      <c r="DQ6" s="113"/>
      <c r="DR6" s="113"/>
      <c r="DS6" s="113"/>
      <c r="DT6" s="113"/>
    </row>
    <row r="7" spans="1:124" s="2" customFormat="1" ht="20.100000000000001" customHeight="1" x14ac:dyDescent="0.2">
      <c r="BD7" s="112"/>
      <c r="BE7" s="112"/>
      <c r="BF7" s="112"/>
      <c r="BG7" s="112"/>
      <c r="BH7" s="112"/>
      <c r="BI7" s="112"/>
      <c r="BJ7" s="112"/>
      <c r="BK7" s="112"/>
      <c r="BL7" s="112"/>
      <c r="BM7" s="112"/>
      <c r="BN7" s="112"/>
      <c r="BO7" s="112"/>
      <c r="BP7" s="112"/>
      <c r="BQ7" s="112"/>
      <c r="BR7" s="112"/>
      <c r="BS7" s="112"/>
      <c r="BT7" s="112"/>
      <c r="BU7" s="112"/>
      <c r="BV7" s="112"/>
      <c r="BW7" s="112"/>
      <c r="BX7" s="112"/>
      <c r="BY7" s="112"/>
      <c r="BZ7" s="112"/>
      <c r="CA7" s="112"/>
      <c r="CB7" s="112"/>
      <c r="CC7" s="112"/>
      <c r="CD7" s="112"/>
      <c r="CE7" s="112"/>
      <c r="CF7" s="112"/>
      <c r="CG7" s="112"/>
      <c r="CH7" s="112"/>
      <c r="CI7" s="112"/>
      <c r="CJ7" s="112"/>
      <c r="CK7" s="112"/>
      <c r="CL7" s="112"/>
      <c r="CM7" s="112"/>
      <c r="CN7" s="112"/>
      <c r="CO7" s="112"/>
      <c r="CP7" s="112"/>
      <c r="CQ7" s="112"/>
      <c r="CR7" s="112"/>
      <c r="CS7" s="112"/>
      <c r="CT7" s="112"/>
      <c r="CU7" s="112"/>
      <c r="CV7" s="112"/>
      <c r="CW7" s="112"/>
      <c r="CX7" s="112"/>
      <c r="CY7" s="112"/>
      <c r="CZ7" s="112"/>
      <c r="DA7" s="112"/>
      <c r="DB7" s="112"/>
      <c r="DC7" s="112"/>
      <c r="DD7" s="112"/>
      <c r="DE7" s="112"/>
      <c r="DF7" s="112"/>
      <c r="DG7" s="112"/>
      <c r="DH7" s="112"/>
      <c r="DI7" s="112"/>
      <c r="DJ7" s="112"/>
      <c r="DK7" s="112"/>
      <c r="DL7" s="112"/>
      <c r="DM7" s="112"/>
      <c r="DN7" s="112"/>
      <c r="DO7" s="112"/>
      <c r="DP7" s="112"/>
      <c r="DQ7" s="112"/>
      <c r="DR7" s="112"/>
      <c r="DS7" s="112"/>
      <c r="DT7" s="112"/>
    </row>
    <row r="8" spans="1:124" s="2" customFormat="1" ht="20.100000000000001" customHeight="1" x14ac:dyDescent="0.2">
      <c r="A8" s="344" t="s">
        <v>45</v>
      </c>
      <c r="B8" s="345"/>
      <c r="C8" s="345"/>
      <c r="D8" s="346"/>
      <c r="E8" s="7"/>
      <c r="F8" s="7"/>
      <c r="G8" s="7"/>
      <c r="H8" s="7"/>
      <c r="BD8" s="112"/>
      <c r="BE8" s="112"/>
      <c r="BF8" s="112"/>
      <c r="BG8" s="112"/>
      <c r="BH8" s="112"/>
      <c r="BI8" s="112"/>
      <c r="BJ8" s="112"/>
      <c r="BK8" s="112"/>
      <c r="BL8" s="112"/>
      <c r="BM8" s="112"/>
      <c r="BN8" s="112"/>
      <c r="BO8" s="112"/>
      <c r="BP8" s="112"/>
      <c r="BQ8" s="112"/>
      <c r="BR8" s="112"/>
      <c r="BS8" s="112"/>
      <c r="BT8" s="112"/>
      <c r="BU8" s="112"/>
      <c r="BV8" s="112"/>
      <c r="BW8" s="112"/>
      <c r="BX8" s="112"/>
      <c r="BY8" s="112"/>
      <c r="BZ8" s="112"/>
      <c r="CA8" s="112"/>
      <c r="CB8" s="112"/>
      <c r="CC8" s="112"/>
      <c r="CD8" s="112"/>
      <c r="CE8" s="112"/>
      <c r="CF8" s="112"/>
      <c r="CG8" s="112"/>
      <c r="CH8" s="112"/>
      <c r="CI8" s="112"/>
      <c r="CJ8" s="112"/>
      <c r="CK8" s="112"/>
      <c r="CL8" s="112"/>
      <c r="CM8" s="112"/>
      <c r="CN8" s="112"/>
      <c r="CO8" s="112"/>
      <c r="CP8" s="112"/>
      <c r="CQ8" s="112"/>
      <c r="CR8" s="112"/>
      <c r="CS8" s="112"/>
      <c r="CT8" s="112"/>
      <c r="CU8" s="112"/>
      <c r="CV8" s="112"/>
      <c r="CW8" s="112"/>
      <c r="CX8" s="112"/>
      <c r="CY8" s="112"/>
      <c r="CZ8" s="112"/>
      <c r="DA8" s="112"/>
      <c r="DB8" s="112"/>
      <c r="DC8" s="112"/>
      <c r="DD8" s="112"/>
      <c r="DE8" s="112"/>
      <c r="DF8" s="112"/>
      <c r="DG8" s="112"/>
      <c r="DH8" s="112"/>
      <c r="DI8" s="112"/>
      <c r="DJ8" s="112"/>
      <c r="DK8" s="112"/>
      <c r="DL8" s="112"/>
      <c r="DM8" s="112"/>
      <c r="DN8" s="112"/>
      <c r="DO8" s="112"/>
      <c r="DP8" s="112"/>
      <c r="DQ8" s="112"/>
      <c r="DR8" s="112"/>
      <c r="DS8" s="112"/>
      <c r="DT8" s="112"/>
    </row>
    <row r="10" spans="1:124" ht="20.100000000000001" customHeight="1" x14ac:dyDescent="0.2">
      <c r="A10" s="349" t="s">
        <v>991</v>
      </c>
      <c r="B10" s="347" t="s">
        <v>0</v>
      </c>
      <c r="C10" s="347"/>
      <c r="D10" s="350" t="s">
        <v>14</v>
      </c>
      <c r="E10" s="48"/>
      <c r="F10" s="347" t="s">
        <v>20</v>
      </c>
      <c r="G10" s="347"/>
      <c r="H10" s="347"/>
      <c r="I10" s="347"/>
      <c r="J10" s="347"/>
      <c r="K10" s="347"/>
      <c r="L10" s="347"/>
      <c r="M10" s="347"/>
      <c r="N10" s="347"/>
      <c r="O10" s="347"/>
      <c r="P10" s="347"/>
      <c r="Q10" s="347"/>
      <c r="R10" s="347"/>
      <c r="S10" s="347"/>
      <c r="T10" s="347"/>
      <c r="U10" s="347"/>
      <c r="V10" s="347"/>
      <c r="W10" s="347"/>
      <c r="X10" s="347"/>
      <c r="Y10" s="347"/>
      <c r="Z10" s="347"/>
      <c r="AA10" s="347"/>
      <c r="AB10" s="347"/>
      <c r="AC10" s="347"/>
      <c r="AD10" s="347"/>
      <c r="AE10" s="347"/>
      <c r="AF10" s="347"/>
      <c r="AG10" s="347"/>
      <c r="AH10" s="347"/>
      <c r="AI10" s="347"/>
      <c r="AJ10" s="347"/>
      <c r="AK10" s="347"/>
      <c r="AL10" s="347"/>
      <c r="AM10" s="347"/>
      <c r="AN10" s="347"/>
      <c r="AO10" s="347"/>
      <c r="AP10" s="347"/>
      <c r="AQ10" s="347"/>
      <c r="AR10" s="347"/>
      <c r="AS10" s="347"/>
      <c r="AT10" s="347"/>
      <c r="AU10" s="347"/>
      <c r="AV10" s="347"/>
      <c r="AW10" s="347"/>
      <c r="AX10" s="347"/>
      <c r="AY10" s="347"/>
      <c r="AZ10" s="347"/>
      <c r="BA10" s="347"/>
      <c r="BB10" s="15"/>
      <c r="BC10" s="348" t="s">
        <v>19</v>
      </c>
    </row>
    <row r="11" spans="1:124" ht="20.100000000000001" customHeight="1" x14ac:dyDescent="0.2">
      <c r="A11" s="349"/>
      <c r="B11" s="347"/>
      <c r="C11" s="347"/>
      <c r="D11" s="350"/>
      <c r="E11" s="48">
        <v>0</v>
      </c>
      <c r="F11" s="23">
        <v>1</v>
      </c>
      <c r="G11" s="23">
        <f>F11+1</f>
        <v>2</v>
      </c>
      <c r="H11" s="23">
        <f t="shared" ref="H11:AL11" si="0">G11+1</f>
        <v>3</v>
      </c>
      <c r="I11" s="23">
        <f t="shared" si="0"/>
        <v>4</v>
      </c>
      <c r="J11" s="23">
        <f t="shared" si="0"/>
        <v>5</v>
      </c>
      <c r="K11" s="23">
        <f t="shared" si="0"/>
        <v>6</v>
      </c>
      <c r="L11" s="23">
        <f t="shared" si="0"/>
        <v>7</v>
      </c>
      <c r="M11" s="23">
        <f t="shared" si="0"/>
        <v>8</v>
      </c>
      <c r="N11" s="23">
        <f t="shared" si="0"/>
        <v>9</v>
      </c>
      <c r="O11" s="23">
        <f t="shared" si="0"/>
        <v>10</v>
      </c>
      <c r="P11" s="23">
        <f t="shared" si="0"/>
        <v>11</v>
      </c>
      <c r="Q11" s="23">
        <f t="shared" si="0"/>
        <v>12</v>
      </c>
      <c r="R11" s="23">
        <f t="shared" si="0"/>
        <v>13</v>
      </c>
      <c r="S11" s="23">
        <f t="shared" si="0"/>
        <v>14</v>
      </c>
      <c r="T11" s="23">
        <f t="shared" si="0"/>
        <v>15</v>
      </c>
      <c r="U11" s="23">
        <f t="shared" si="0"/>
        <v>16</v>
      </c>
      <c r="V11" s="23">
        <f t="shared" si="0"/>
        <v>17</v>
      </c>
      <c r="W11" s="23">
        <f t="shared" si="0"/>
        <v>18</v>
      </c>
      <c r="X11" s="23">
        <f t="shared" si="0"/>
        <v>19</v>
      </c>
      <c r="Y11" s="23">
        <f t="shared" si="0"/>
        <v>20</v>
      </c>
      <c r="Z11" s="23">
        <f t="shared" si="0"/>
        <v>21</v>
      </c>
      <c r="AA11" s="23">
        <f t="shared" si="0"/>
        <v>22</v>
      </c>
      <c r="AB11" s="23">
        <f t="shared" si="0"/>
        <v>23</v>
      </c>
      <c r="AC11" s="23">
        <f t="shared" si="0"/>
        <v>24</v>
      </c>
      <c r="AD11" s="23">
        <f t="shared" si="0"/>
        <v>25</v>
      </c>
      <c r="AE11" s="23">
        <f t="shared" si="0"/>
        <v>26</v>
      </c>
      <c r="AF11" s="23">
        <f t="shared" si="0"/>
        <v>27</v>
      </c>
      <c r="AG11" s="23">
        <f t="shared" si="0"/>
        <v>28</v>
      </c>
      <c r="AH11" s="23">
        <f t="shared" si="0"/>
        <v>29</v>
      </c>
      <c r="AI11" s="23">
        <f t="shared" si="0"/>
        <v>30</v>
      </c>
      <c r="AJ11" s="23">
        <f t="shared" si="0"/>
        <v>31</v>
      </c>
      <c r="AK11" s="23">
        <f t="shared" si="0"/>
        <v>32</v>
      </c>
      <c r="AL11" s="23">
        <f t="shared" si="0"/>
        <v>33</v>
      </c>
      <c r="AM11" s="23">
        <f t="shared" ref="AM11" si="1">AL11+1</f>
        <v>34</v>
      </c>
      <c r="AN11" s="23">
        <f t="shared" ref="AN11" si="2">AM11+1</f>
        <v>35</v>
      </c>
      <c r="AO11" s="23">
        <f t="shared" ref="AO11" si="3">AN11+1</f>
        <v>36</v>
      </c>
      <c r="AP11" s="23">
        <f t="shared" ref="AP11" si="4">AO11+1</f>
        <v>37</v>
      </c>
      <c r="AQ11" s="23">
        <f t="shared" ref="AQ11" si="5">AP11+1</f>
        <v>38</v>
      </c>
      <c r="AR11" s="23">
        <f t="shared" ref="AR11" si="6">AQ11+1</f>
        <v>39</v>
      </c>
      <c r="AS11" s="23">
        <f t="shared" ref="AS11" si="7">AR11+1</f>
        <v>40</v>
      </c>
      <c r="AT11" s="23">
        <f t="shared" ref="AT11" si="8">AS11+1</f>
        <v>41</v>
      </c>
      <c r="AU11" s="23">
        <f t="shared" ref="AU11" si="9">AT11+1</f>
        <v>42</v>
      </c>
      <c r="AV11" s="23">
        <f t="shared" ref="AV11" si="10">AU11+1</f>
        <v>43</v>
      </c>
      <c r="AW11" s="23">
        <f t="shared" ref="AW11" si="11">AV11+1</f>
        <v>44</v>
      </c>
      <c r="AX11" s="23">
        <f t="shared" ref="AX11" si="12">AW11+1</f>
        <v>45</v>
      </c>
      <c r="AY11" s="23">
        <f t="shared" ref="AY11" si="13">AX11+1</f>
        <v>46</v>
      </c>
      <c r="AZ11" s="23">
        <f t="shared" ref="AZ11" si="14">AY11+1</f>
        <v>47</v>
      </c>
      <c r="BA11" s="23">
        <f t="shared" ref="BA11" si="15">AZ11+1</f>
        <v>48</v>
      </c>
      <c r="BB11" s="16"/>
      <c r="BC11" s="348"/>
    </row>
    <row r="12" spans="1:124" ht="20.100000000000001" customHeight="1" x14ac:dyDescent="0.2">
      <c r="A12" s="24"/>
      <c r="B12" s="53"/>
      <c r="C12" s="53"/>
      <c r="D12" s="54"/>
      <c r="E12" s="48"/>
      <c r="F12" s="25"/>
      <c r="G12" s="62"/>
      <c r="H12" s="62"/>
      <c r="I12" s="62"/>
      <c r="J12" s="62"/>
      <c r="K12" s="62"/>
      <c r="L12" s="62"/>
      <c r="M12" s="62"/>
      <c r="N12" s="62"/>
      <c r="O12" s="62"/>
      <c r="P12" s="62"/>
      <c r="Q12" s="62"/>
      <c r="R12" s="62"/>
      <c r="S12" s="62"/>
      <c r="T12" s="62"/>
      <c r="U12" s="62"/>
      <c r="V12" s="62"/>
      <c r="W12" s="62"/>
      <c r="X12" s="62"/>
      <c r="Y12" s="62"/>
      <c r="Z12" s="62"/>
      <c r="AA12" s="62"/>
      <c r="AB12" s="62"/>
      <c r="AC12" s="62"/>
      <c r="AD12" s="62"/>
      <c r="AE12" s="62"/>
      <c r="AF12" s="62"/>
      <c r="AG12" s="62"/>
      <c r="AH12" s="62"/>
      <c r="AI12" s="62"/>
      <c r="AJ12" s="62"/>
      <c r="AK12" s="62"/>
      <c r="AL12" s="62"/>
      <c r="AM12" s="62"/>
      <c r="AN12" s="62"/>
      <c r="AO12" s="62"/>
      <c r="AP12" s="62"/>
      <c r="AQ12" s="62"/>
      <c r="AR12" s="62"/>
      <c r="AS12" s="62"/>
      <c r="AT12" s="62"/>
      <c r="AU12" s="62"/>
      <c r="AV12" s="62"/>
      <c r="AW12" s="62"/>
      <c r="AX12" s="62"/>
      <c r="AY12" s="62"/>
      <c r="AZ12" s="62"/>
      <c r="BA12" s="63"/>
      <c r="BB12" s="16"/>
      <c r="BC12" s="85"/>
    </row>
    <row r="13" spans="1:124" ht="20.100000000000001" customHeight="1" x14ac:dyDescent="0.2">
      <c r="A13" s="51">
        <f>CyP!A18</f>
        <v>1</v>
      </c>
      <c r="B13" s="342" t="str">
        <f t="shared" ref="B13:B44" si="16">IFERROR(VLOOKUP(A13,Tabla_CyP,2,FALSE),"")</f>
        <v>TRABAJOS PREPARATORIOS</v>
      </c>
      <c r="C13" s="343"/>
      <c r="D13" s="13">
        <f t="shared" ref="D13:D44" si="17">IFERROR(VLOOKUP(A13,Tabla_CyP,9,FALSE),0)</f>
        <v>0</v>
      </c>
      <c r="E13" s="27"/>
      <c r="F13" s="108"/>
      <c r="G13" s="108"/>
      <c r="H13" s="108"/>
      <c r="I13" s="108"/>
      <c r="J13" s="108"/>
      <c r="K13" s="108"/>
      <c r="L13" s="108"/>
      <c r="M13" s="108"/>
      <c r="N13" s="108"/>
      <c r="O13" s="108"/>
      <c r="P13" s="109"/>
      <c r="Q13" s="109"/>
      <c r="R13" s="109"/>
      <c r="S13" s="109"/>
      <c r="T13" s="109"/>
      <c r="U13" s="109"/>
      <c r="V13" s="109"/>
      <c r="W13" s="109"/>
      <c r="X13" s="109"/>
      <c r="Y13" s="109"/>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9"/>
      <c r="AZ13" s="109"/>
      <c r="BA13" s="110"/>
      <c r="BB13" s="17"/>
      <c r="BC13" s="18">
        <f t="shared" ref="BC13:BC45" si="18">SUM(F13:BA13)</f>
        <v>0</v>
      </c>
    </row>
    <row r="14" spans="1:124" ht="20.100000000000001" customHeight="1" x14ac:dyDescent="0.2">
      <c r="A14" s="51" t="str">
        <f>CyP!A19</f>
        <v>1.1</v>
      </c>
      <c r="B14" s="342" t="str">
        <f t="shared" si="16"/>
        <v>Obrador y Baño químico</v>
      </c>
      <c r="C14" s="343"/>
      <c r="D14" s="13">
        <f t="shared" si="17"/>
        <v>0</v>
      </c>
      <c r="E14" s="49"/>
      <c r="F14" s="108"/>
      <c r="G14" s="108"/>
      <c r="H14" s="108"/>
      <c r="I14" s="108"/>
      <c r="J14" s="108"/>
      <c r="K14" s="108"/>
      <c r="L14" s="108"/>
      <c r="M14" s="108"/>
      <c r="N14" s="108"/>
      <c r="O14" s="108"/>
      <c r="P14" s="108"/>
      <c r="Q14" s="108"/>
      <c r="R14" s="108"/>
      <c r="S14" s="108"/>
      <c r="T14" s="108"/>
      <c r="U14" s="108"/>
      <c r="V14" s="108"/>
      <c r="W14" s="108"/>
      <c r="X14" s="108"/>
      <c r="Y14" s="108"/>
      <c r="Z14" s="108"/>
      <c r="AA14" s="108"/>
      <c r="AB14" s="108"/>
      <c r="AC14" s="108"/>
      <c r="AD14" s="108"/>
      <c r="AE14" s="108"/>
      <c r="AF14" s="108"/>
      <c r="AG14" s="108"/>
      <c r="AH14" s="108"/>
      <c r="AI14" s="108"/>
      <c r="AJ14" s="108"/>
      <c r="AK14" s="108"/>
      <c r="AL14" s="108"/>
      <c r="AM14" s="108"/>
      <c r="AN14" s="108"/>
      <c r="AO14" s="108"/>
      <c r="AP14" s="108"/>
      <c r="AQ14" s="108"/>
      <c r="AR14" s="108"/>
      <c r="AS14" s="108"/>
      <c r="AT14" s="108"/>
      <c r="AU14" s="108"/>
      <c r="AV14" s="108"/>
      <c r="AW14" s="108"/>
      <c r="AX14" s="108"/>
      <c r="AY14" s="108"/>
      <c r="AZ14" s="108"/>
      <c r="BA14" s="108"/>
      <c r="BB14" s="19"/>
      <c r="BC14" s="18">
        <f t="shared" si="18"/>
        <v>0</v>
      </c>
    </row>
    <row r="15" spans="1:124" ht="20.100000000000001" customHeight="1" x14ac:dyDescent="0.2">
      <c r="A15" s="51" t="str">
        <f>CyP!A20</f>
        <v>1.2</v>
      </c>
      <c r="B15" s="342" t="str">
        <f t="shared" si="16"/>
        <v>Cierre perimetral de obra</v>
      </c>
      <c r="C15" s="343"/>
      <c r="D15" s="13">
        <f t="shared" si="17"/>
        <v>0</v>
      </c>
      <c r="E15" s="49"/>
      <c r="F15" s="108"/>
      <c r="G15" s="108"/>
      <c r="H15" s="108"/>
      <c r="I15" s="108"/>
      <c r="J15" s="108"/>
      <c r="K15" s="108"/>
      <c r="L15" s="108"/>
      <c r="M15" s="108"/>
      <c r="N15" s="108"/>
      <c r="O15" s="108"/>
      <c r="P15" s="108"/>
      <c r="Q15" s="108"/>
      <c r="R15" s="108"/>
      <c r="S15" s="108"/>
      <c r="T15" s="108"/>
      <c r="U15" s="108"/>
      <c r="V15" s="108"/>
      <c r="W15" s="108"/>
      <c r="X15" s="108"/>
      <c r="Y15" s="108"/>
      <c r="Z15" s="108"/>
      <c r="AA15" s="108"/>
      <c r="AB15" s="108"/>
      <c r="AC15" s="108"/>
      <c r="AD15" s="108"/>
      <c r="AE15" s="108"/>
      <c r="AF15" s="108"/>
      <c r="AG15" s="108"/>
      <c r="AH15" s="108"/>
      <c r="AI15" s="108"/>
      <c r="AJ15" s="108"/>
      <c r="AK15" s="108"/>
      <c r="AL15" s="108"/>
      <c r="AM15" s="108"/>
      <c r="AN15" s="108"/>
      <c r="AO15" s="108"/>
      <c r="AP15" s="108"/>
      <c r="AQ15" s="108"/>
      <c r="AR15" s="108"/>
      <c r="AS15" s="108"/>
      <c r="AT15" s="108"/>
      <c r="AU15" s="108"/>
      <c r="AV15" s="108"/>
      <c r="AW15" s="108"/>
      <c r="AX15" s="108"/>
      <c r="AY15" s="108"/>
      <c r="AZ15" s="108"/>
      <c r="BA15" s="108"/>
      <c r="BB15" s="19"/>
      <c r="BC15" s="18">
        <f t="shared" si="18"/>
        <v>0</v>
      </c>
    </row>
    <row r="16" spans="1:124" ht="20.100000000000001" customHeight="1" x14ac:dyDescent="0.2">
      <c r="A16" s="51" t="str">
        <f>CyP!A21</f>
        <v>1.3</v>
      </c>
      <c r="B16" s="342" t="str">
        <f t="shared" si="16"/>
        <v>Vigilancia de obra</v>
      </c>
      <c r="C16" s="343"/>
      <c r="D16" s="13">
        <f t="shared" si="17"/>
        <v>0</v>
      </c>
      <c r="E16" s="49"/>
      <c r="F16" s="108"/>
      <c r="G16" s="108"/>
      <c r="H16" s="108"/>
      <c r="I16" s="108"/>
      <c r="J16" s="108"/>
      <c r="K16" s="108"/>
      <c r="L16" s="108"/>
      <c r="M16" s="108"/>
      <c r="N16" s="108"/>
      <c r="O16" s="108"/>
      <c r="P16" s="108"/>
      <c r="Q16" s="108"/>
      <c r="R16" s="108"/>
      <c r="S16" s="108"/>
      <c r="T16" s="108"/>
      <c r="U16" s="108"/>
      <c r="V16" s="108"/>
      <c r="W16" s="108"/>
      <c r="X16" s="108"/>
      <c r="Y16" s="108"/>
      <c r="Z16" s="108"/>
      <c r="AA16" s="108"/>
      <c r="AB16" s="108"/>
      <c r="AC16" s="108"/>
      <c r="AD16" s="108"/>
      <c r="AE16" s="108"/>
      <c r="AF16" s="108"/>
      <c r="AG16" s="108"/>
      <c r="AH16" s="108"/>
      <c r="AI16" s="108"/>
      <c r="AJ16" s="108"/>
      <c r="AK16" s="108"/>
      <c r="AL16" s="108"/>
      <c r="AM16" s="108"/>
      <c r="AN16" s="108"/>
      <c r="AO16" s="108"/>
      <c r="AP16" s="108"/>
      <c r="AQ16" s="108"/>
      <c r="AR16" s="108"/>
      <c r="AS16" s="108"/>
      <c r="AT16" s="108"/>
      <c r="AU16" s="108"/>
      <c r="AV16" s="108"/>
      <c r="AW16" s="108"/>
      <c r="AX16" s="108"/>
      <c r="AY16" s="108"/>
      <c r="AZ16" s="108"/>
      <c r="BA16" s="108"/>
      <c r="BB16" s="19"/>
      <c r="BC16" s="18">
        <f t="shared" si="18"/>
        <v>0</v>
      </c>
    </row>
    <row r="17" spans="1:55" ht="20.100000000000001" customHeight="1" x14ac:dyDescent="0.2">
      <c r="A17" s="51" t="str">
        <f>CyP!A22</f>
        <v>1.4</v>
      </c>
      <c r="B17" s="342" t="str">
        <f t="shared" si="16"/>
        <v>Energia de obra. Agua para la construccion</v>
      </c>
      <c r="C17" s="343"/>
      <c r="D17" s="13">
        <f t="shared" si="17"/>
        <v>0</v>
      </c>
      <c r="E17" s="49"/>
      <c r="F17" s="108"/>
      <c r="G17" s="108"/>
      <c r="H17" s="108"/>
      <c r="I17" s="108"/>
      <c r="J17" s="108"/>
      <c r="K17" s="108"/>
      <c r="L17" s="108"/>
      <c r="M17" s="108"/>
      <c r="N17" s="108"/>
      <c r="O17" s="108"/>
      <c r="P17" s="108"/>
      <c r="Q17" s="108"/>
      <c r="R17" s="108"/>
      <c r="S17" s="108"/>
      <c r="T17" s="108"/>
      <c r="U17" s="108"/>
      <c r="V17" s="108"/>
      <c r="W17" s="108"/>
      <c r="X17" s="108"/>
      <c r="Y17" s="108"/>
      <c r="Z17" s="108"/>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9"/>
      <c r="BC17" s="18">
        <f t="shared" si="18"/>
        <v>0</v>
      </c>
    </row>
    <row r="18" spans="1:55" ht="20.100000000000001" customHeight="1" x14ac:dyDescent="0.2">
      <c r="A18" s="51" t="str">
        <f>CyP!A23</f>
        <v>1.5</v>
      </c>
      <c r="B18" s="342" t="str">
        <f t="shared" si="16"/>
        <v>Cartel de obra</v>
      </c>
      <c r="C18" s="343"/>
      <c r="D18" s="13">
        <f t="shared" si="17"/>
        <v>0</v>
      </c>
      <c r="E18" s="49"/>
      <c r="F18" s="108"/>
      <c r="G18" s="108"/>
      <c r="H18" s="108"/>
      <c r="I18" s="108"/>
      <c r="J18" s="108"/>
      <c r="K18" s="108"/>
      <c r="L18" s="108"/>
      <c r="M18" s="108"/>
      <c r="N18" s="108"/>
      <c r="O18" s="108"/>
      <c r="P18" s="108"/>
      <c r="Q18" s="108"/>
      <c r="R18" s="108"/>
      <c r="S18" s="108"/>
      <c r="T18" s="108"/>
      <c r="U18" s="108"/>
      <c r="V18" s="108"/>
      <c r="W18" s="108"/>
      <c r="X18" s="108"/>
      <c r="Y18" s="108"/>
      <c r="Z18" s="108"/>
      <c r="AA18" s="108"/>
      <c r="AB18" s="108"/>
      <c r="AC18" s="108"/>
      <c r="AD18" s="108"/>
      <c r="AE18" s="108"/>
      <c r="AF18" s="108"/>
      <c r="AG18" s="108"/>
      <c r="AH18" s="108"/>
      <c r="AI18" s="108"/>
      <c r="AJ18" s="108"/>
      <c r="AK18" s="108"/>
      <c r="AL18" s="108"/>
      <c r="AM18" s="108"/>
      <c r="AN18" s="108"/>
      <c r="AO18" s="108"/>
      <c r="AP18" s="108"/>
      <c r="AQ18" s="108"/>
      <c r="AR18" s="108"/>
      <c r="AS18" s="108"/>
      <c r="AT18" s="108"/>
      <c r="AU18" s="108"/>
      <c r="AV18" s="108"/>
      <c r="AW18" s="108"/>
      <c r="AX18" s="108"/>
      <c r="AY18" s="108"/>
      <c r="AZ18" s="108"/>
      <c r="BA18" s="108"/>
      <c r="BB18" s="19"/>
      <c r="BC18" s="18">
        <f t="shared" si="18"/>
        <v>0</v>
      </c>
    </row>
    <row r="19" spans="1:55" ht="20.100000000000001" customHeight="1" x14ac:dyDescent="0.2">
      <c r="A19" s="51" t="str">
        <f>CyP!A24</f>
        <v>1.6</v>
      </c>
      <c r="B19" s="342" t="str">
        <f t="shared" si="16"/>
        <v>Programa de Higiene y Seguridad</v>
      </c>
      <c r="C19" s="343"/>
      <c r="D19" s="13">
        <f t="shared" si="17"/>
        <v>0</v>
      </c>
      <c r="E19" s="49"/>
      <c r="F19" s="108"/>
      <c r="G19" s="108"/>
      <c r="H19" s="108"/>
      <c r="I19" s="108"/>
      <c r="J19" s="108"/>
      <c r="K19" s="108"/>
      <c r="L19" s="108"/>
      <c r="M19" s="108"/>
      <c r="N19" s="108"/>
      <c r="O19" s="108"/>
      <c r="P19" s="108"/>
      <c r="Q19" s="108"/>
      <c r="R19" s="108"/>
      <c r="S19" s="108"/>
      <c r="T19" s="108"/>
      <c r="U19" s="108"/>
      <c r="V19" s="108"/>
      <c r="W19" s="108"/>
      <c r="X19" s="108"/>
      <c r="Y19" s="108"/>
      <c r="Z19" s="108"/>
      <c r="AA19" s="108"/>
      <c r="AB19" s="108"/>
      <c r="AC19" s="108"/>
      <c r="AD19" s="108"/>
      <c r="AE19" s="108"/>
      <c r="AF19" s="108"/>
      <c r="AG19" s="108"/>
      <c r="AH19" s="108"/>
      <c r="AI19" s="108"/>
      <c r="AJ19" s="108"/>
      <c r="AK19" s="108"/>
      <c r="AL19" s="108"/>
      <c r="AM19" s="108"/>
      <c r="AN19" s="108"/>
      <c r="AO19" s="108"/>
      <c r="AP19" s="108"/>
      <c r="AQ19" s="108"/>
      <c r="AR19" s="108"/>
      <c r="AS19" s="108"/>
      <c r="AT19" s="108"/>
      <c r="AU19" s="108"/>
      <c r="AV19" s="108"/>
      <c r="AW19" s="108"/>
      <c r="AX19" s="108"/>
      <c r="AY19" s="108"/>
      <c r="AZ19" s="108"/>
      <c r="BA19" s="108"/>
      <c r="BB19" s="19"/>
      <c r="BC19" s="18">
        <f t="shared" si="18"/>
        <v>0</v>
      </c>
    </row>
    <row r="20" spans="1:55" ht="20.100000000000001" customHeight="1" x14ac:dyDescent="0.2">
      <c r="A20" s="51">
        <f>CyP!A25</f>
        <v>2</v>
      </c>
      <c r="B20" s="342" t="str">
        <f t="shared" si="16"/>
        <v>REDUCCION, REMOCION Y TRASLADO DE MANGRULLO EXISTENTE</v>
      </c>
      <c r="C20" s="343"/>
      <c r="D20" s="13">
        <f t="shared" si="17"/>
        <v>0</v>
      </c>
      <c r="E20" s="49"/>
      <c r="F20" s="108"/>
      <c r="G20" s="108"/>
      <c r="H20" s="108"/>
      <c r="I20" s="108"/>
      <c r="J20" s="108"/>
      <c r="K20" s="108"/>
      <c r="L20" s="108"/>
      <c r="M20" s="108"/>
      <c r="N20" s="108"/>
      <c r="O20" s="108"/>
      <c r="P20" s="108"/>
      <c r="Q20" s="108"/>
      <c r="R20" s="108"/>
      <c r="S20" s="108"/>
      <c r="T20" s="108"/>
      <c r="U20" s="108"/>
      <c r="V20" s="108"/>
      <c r="W20" s="108"/>
      <c r="X20" s="108"/>
      <c r="Y20" s="108"/>
      <c r="Z20" s="108"/>
      <c r="AA20" s="108"/>
      <c r="AB20" s="108"/>
      <c r="AC20" s="108"/>
      <c r="AD20" s="108"/>
      <c r="AE20" s="108"/>
      <c r="AF20" s="108"/>
      <c r="AG20" s="108"/>
      <c r="AH20" s="108"/>
      <c r="AI20" s="108"/>
      <c r="AJ20" s="108"/>
      <c r="AK20" s="108"/>
      <c r="AL20" s="108"/>
      <c r="AM20" s="108"/>
      <c r="AN20" s="108"/>
      <c r="AO20" s="108"/>
      <c r="AP20" s="108"/>
      <c r="AQ20" s="108"/>
      <c r="AR20" s="108"/>
      <c r="AS20" s="108"/>
      <c r="AT20" s="108"/>
      <c r="AU20" s="108"/>
      <c r="AV20" s="108"/>
      <c r="AW20" s="108"/>
      <c r="AX20" s="108"/>
      <c r="AY20" s="108"/>
      <c r="AZ20" s="108"/>
      <c r="BA20" s="108"/>
      <c r="BB20" s="19"/>
      <c r="BC20" s="18">
        <f t="shared" si="18"/>
        <v>0</v>
      </c>
    </row>
    <row r="21" spans="1:55" ht="20.100000000000001" customHeight="1" x14ac:dyDescent="0.2">
      <c r="A21" s="51">
        <f>CyP!A26</f>
        <v>3</v>
      </c>
      <c r="B21" s="342" t="str">
        <f t="shared" si="16"/>
        <v xml:space="preserve">PINTURA DE JUEGOS Y BARANDAS PREEXISTENTES </v>
      </c>
      <c r="C21" s="343"/>
      <c r="D21" s="13">
        <f t="shared" si="17"/>
        <v>0</v>
      </c>
      <c r="E21" s="49"/>
      <c r="F21" s="108"/>
      <c r="G21" s="108"/>
      <c r="H21" s="108"/>
      <c r="I21" s="108"/>
      <c r="J21" s="108"/>
      <c r="K21" s="108"/>
      <c r="L21" s="108"/>
      <c r="M21" s="108"/>
      <c r="N21" s="108"/>
      <c r="O21" s="108"/>
      <c r="P21" s="108"/>
      <c r="Q21" s="108"/>
      <c r="R21" s="108"/>
      <c r="S21" s="108"/>
      <c r="T21" s="108"/>
      <c r="U21" s="108"/>
      <c r="V21" s="108"/>
      <c r="W21" s="108"/>
      <c r="X21" s="108"/>
      <c r="Y21" s="108"/>
      <c r="Z21" s="108"/>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8"/>
      <c r="AW21" s="108"/>
      <c r="AX21" s="108"/>
      <c r="AY21" s="108"/>
      <c r="AZ21" s="108"/>
      <c r="BA21" s="108"/>
      <c r="BB21" s="19"/>
      <c r="BC21" s="18">
        <f t="shared" si="18"/>
        <v>0</v>
      </c>
    </row>
    <row r="22" spans="1:55" ht="20.100000000000001" customHeight="1" x14ac:dyDescent="0.2">
      <c r="A22" s="51">
        <f>CyP!A27</f>
        <v>4</v>
      </c>
      <c r="B22" s="342" t="str">
        <f t="shared" si="16"/>
        <v>PROVISION Y COLOCACION DE MANGRULLO</v>
      </c>
      <c r="C22" s="343"/>
      <c r="D22" s="13">
        <f t="shared" si="17"/>
        <v>0</v>
      </c>
      <c r="E22" s="49"/>
      <c r="F22" s="108"/>
      <c r="G22" s="108"/>
      <c r="H22" s="108"/>
      <c r="I22" s="108"/>
      <c r="J22" s="108"/>
      <c r="K22" s="108"/>
      <c r="L22" s="108"/>
      <c r="M22" s="108"/>
      <c r="N22" s="108"/>
      <c r="O22" s="108"/>
      <c r="P22" s="108"/>
      <c r="Q22" s="108"/>
      <c r="R22" s="108"/>
      <c r="S22" s="108"/>
      <c r="T22" s="108"/>
      <c r="U22" s="108"/>
      <c r="V22" s="108"/>
      <c r="W22" s="108"/>
      <c r="X22" s="108"/>
      <c r="Y22" s="108"/>
      <c r="Z22" s="108"/>
      <c r="AA22" s="108"/>
      <c r="AB22" s="108"/>
      <c r="AC22" s="108"/>
      <c r="AD22" s="108"/>
      <c r="AE22" s="108"/>
      <c r="AF22" s="108"/>
      <c r="AG22" s="108"/>
      <c r="AH22" s="108"/>
      <c r="AI22" s="108"/>
      <c r="AJ22" s="108"/>
      <c r="AK22" s="108"/>
      <c r="AL22" s="108"/>
      <c r="AM22" s="108"/>
      <c r="AN22" s="108"/>
      <c r="AO22" s="108"/>
      <c r="AP22" s="108"/>
      <c r="AQ22" s="108"/>
      <c r="AR22" s="108"/>
      <c r="AS22" s="108"/>
      <c r="AT22" s="108"/>
      <c r="AU22" s="108"/>
      <c r="AV22" s="108"/>
      <c r="AW22" s="108"/>
      <c r="AX22" s="108"/>
      <c r="AY22" s="108"/>
      <c r="AZ22" s="108"/>
      <c r="BA22" s="108"/>
      <c r="BB22" s="19"/>
      <c r="BC22" s="18">
        <f t="shared" si="18"/>
        <v>0</v>
      </c>
    </row>
    <row r="23" spans="1:55" ht="20.100000000000001" customHeight="1" x14ac:dyDescent="0.2">
      <c r="A23" s="51" t="str">
        <f>CyP!A28</f>
        <v>4.1</v>
      </c>
      <c r="B23" s="342" t="str">
        <f t="shared" si="16"/>
        <v>Provision y colocacion de mangrullo nuevo</v>
      </c>
      <c r="C23" s="343"/>
      <c r="D23" s="13">
        <f t="shared" si="17"/>
        <v>0</v>
      </c>
      <c r="E23" s="49"/>
      <c r="F23" s="108"/>
      <c r="G23" s="108"/>
      <c r="H23" s="108"/>
      <c r="I23" s="108"/>
      <c r="J23" s="108"/>
      <c r="K23" s="108"/>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8"/>
      <c r="AN23" s="108"/>
      <c r="AO23" s="108"/>
      <c r="AP23" s="108"/>
      <c r="AQ23" s="108"/>
      <c r="AR23" s="108"/>
      <c r="AS23" s="108"/>
      <c r="AT23" s="108"/>
      <c r="AU23" s="108"/>
      <c r="AV23" s="108"/>
      <c r="AW23" s="108"/>
      <c r="AX23" s="108"/>
      <c r="AY23" s="108"/>
      <c r="AZ23" s="108"/>
      <c r="BA23" s="108"/>
      <c r="BB23" s="19"/>
      <c r="BC23" s="18">
        <f t="shared" si="18"/>
        <v>0</v>
      </c>
    </row>
    <row r="24" spans="1:55" ht="20.100000000000001" customHeight="1" x14ac:dyDescent="0.2">
      <c r="A24" s="51" t="str">
        <f>CyP!A29</f>
        <v>4.2</v>
      </c>
      <c r="B24" s="342" t="str">
        <f t="shared" si="16"/>
        <v>Replanteo</v>
      </c>
      <c r="C24" s="343"/>
      <c r="D24" s="13">
        <f t="shared" si="17"/>
        <v>0</v>
      </c>
      <c r="E24" s="49"/>
      <c r="F24" s="108"/>
      <c r="G24" s="108"/>
      <c r="H24" s="108"/>
      <c r="I24" s="108"/>
      <c r="J24" s="108"/>
      <c r="K24" s="108"/>
      <c r="L24" s="108"/>
      <c r="M24" s="108"/>
      <c r="N24" s="108"/>
      <c r="O24" s="108"/>
      <c r="P24" s="108"/>
      <c r="Q24" s="108"/>
      <c r="R24" s="108"/>
      <c r="S24" s="108"/>
      <c r="T24" s="108"/>
      <c r="U24" s="108"/>
      <c r="V24" s="108"/>
      <c r="W24" s="108"/>
      <c r="X24" s="108"/>
      <c r="Y24" s="108"/>
      <c r="Z24" s="108"/>
      <c r="AA24" s="108"/>
      <c r="AB24" s="108"/>
      <c r="AC24" s="108"/>
      <c r="AD24" s="108"/>
      <c r="AE24" s="108"/>
      <c r="AF24" s="108"/>
      <c r="AG24" s="108"/>
      <c r="AH24" s="108"/>
      <c r="AI24" s="108"/>
      <c r="AJ24" s="108"/>
      <c r="AK24" s="108"/>
      <c r="AL24" s="108"/>
      <c r="AM24" s="108"/>
      <c r="AN24" s="108"/>
      <c r="AO24" s="108"/>
      <c r="AP24" s="108"/>
      <c r="AQ24" s="108"/>
      <c r="AR24" s="108"/>
      <c r="AS24" s="108"/>
      <c r="AT24" s="108"/>
      <c r="AU24" s="108"/>
      <c r="AV24" s="108"/>
      <c r="AW24" s="108"/>
      <c r="AX24" s="108"/>
      <c r="AY24" s="108"/>
      <c r="AZ24" s="108"/>
      <c r="BA24" s="108"/>
      <c r="BB24" s="19"/>
      <c r="BC24" s="18">
        <f t="shared" si="18"/>
        <v>0</v>
      </c>
    </row>
    <row r="25" spans="1:55" ht="20.100000000000001" customHeight="1" x14ac:dyDescent="0.2">
      <c r="A25" s="51" t="str">
        <f>CyP!A30</f>
        <v>4.3</v>
      </c>
      <c r="B25" s="342" t="str">
        <f t="shared" si="16"/>
        <v>Excavaciones</v>
      </c>
      <c r="C25" s="343"/>
      <c r="D25" s="13">
        <f t="shared" si="17"/>
        <v>0</v>
      </c>
      <c r="E25" s="49"/>
      <c r="F25" s="108"/>
      <c r="G25" s="108"/>
      <c r="H25" s="108"/>
      <c r="I25" s="108"/>
      <c r="J25" s="108"/>
      <c r="K25" s="108"/>
      <c r="L25" s="108"/>
      <c r="M25" s="108"/>
      <c r="N25" s="108"/>
      <c r="O25" s="108"/>
      <c r="P25" s="108"/>
      <c r="Q25" s="108"/>
      <c r="R25" s="108"/>
      <c r="S25" s="108"/>
      <c r="T25" s="108"/>
      <c r="U25" s="108"/>
      <c r="V25" s="108"/>
      <c r="W25" s="108"/>
      <c r="X25" s="108"/>
      <c r="Y25" s="108"/>
      <c r="Z25" s="108"/>
      <c r="AA25" s="108"/>
      <c r="AB25" s="108"/>
      <c r="AC25" s="108"/>
      <c r="AD25" s="108"/>
      <c r="AE25" s="108"/>
      <c r="AF25" s="108"/>
      <c r="AG25" s="108"/>
      <c r="AH25" s="108"/>
      <c r="AI25" s="108"/>
      <c r="AJ25" s="108"/>
      <c r="AK25" s="108"/>
      <c r="AL25" s="108"/>
      <c r="AM25" s="108"/>
      <c r="AN25" s="108"/>
      <c r="AO25" s="108"/>
      <c r="AP25" s="108"/>
      <c r="AQ25" s="108"/>
      <c r="AR25" s="108"/>
      <c r="AS25" s="108"/>
      <c r="AT25" s="108"/>
      <c r="AU25" s="108"/>
      <c r="AV25" s="108"/>
      <c r="AW25" s="108"/>
      <c r="AX25" s="108"/>
      <c r="AY25" s="108"/>
      <c r="AZ25" s="108"/>
      <c r="BA25" s="108"/>
      <c r="BB25" s="19"/>
      <c r="BC25" s="18">
        <f t="shared" si="18"/>
        <v>0</v>
      </c>
    </row>
    <row r="26" spans="1:55" ht="20.100000000000001" customHeight="1" x14ac:dyDescent="0.2">
      <c r="A26" s="51" t="str">
        <f>CyP!A31</f>
        <v>4.4</v>
      </c>
      <c r="B26" s="342" t="str">
        <f t="shared" si="16"/>
        <v>Hormigon de limpieza</v>
      </c>
      <c r="C26" s="343"/>
      <c r="D26" s="13">
        <f t="shared" si="17"/>
        <v>0</v>
      </c>
      <c r="E26" s="49"/>
      <c r="F26" s="108"/>
      <c r="G26" s="108"/>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8"/>
      <c r="AW26" s="108"/>
      <c r="AX26" s="108"/>
      <c r="AY26" s="108"/>
      <c r="AZ26" s="108"/>
      <c r="BA26" s="108"/>
      <c r="BB26" s="19"/>
      <c r="BC26" s="18">
        <f t="shared" si="18"/>
        <v>0</v>
      </c>
    </row>
    <row r="27" spans="1:55" ht="20.100000000000001" customHeight="1" x14ac:dyDescent="0.2">
      <c r="A27" s="51" t="str">
        <f>CyP!A32</f>
        <v>4.5</v>
      </c>
      <c r="B27" s="342" t="str">
        <f t="shared" si="16"/>
        <v>Bases aisladas para colocacion de mangrullo nuevo</v>
      </c>
      <c r="C27" s="343"/>
      <c r="D27" s="13">
        <f t="shared" si="17"/>
        <v>0</v>
      </c>
      <c r="E27" s="49"/>
      <c r="F27" s="108"/>
      <c r="G27" s="108"/>
      <c r="H27" s="108"/>
      <c r="I27" s="108"/>
      <c r="J27" s="108"/>
      <c r="K27" s="108"/>
      <c r="L27" s="108"/>
      <c r="M27" s="108"/>
      <c r="N27" s="108"/>
      <c r="O27" s="108"/>
      <c r="P27" s="108"/>
      <c r="Q27" s="108"/>
      <c r="R27" s="108"/>
      <c r="S27" s="108"/>
      <c r="T27" s="108"/>
      <c r="U27" s="108"/>
      <c r="V27" s="108"/>
      <c r="W27" s="108"/>
      <c r="X27" s="108"/>
      <c r="Y27" s="108"/>
      <c r="Z27" s="108"/>
      <c r="AA27" s="108"/>
      <c r="AB27" s="108"/>
      <c r="AC27" s="108"/>
      <c r="AD27" s="108"/>
      <c r="AE27" s="108"/>
      <c r="AF27" s="108"/>
      <c r="AG27" s="108"/>
      <c r="AH27" s="108"/>
      <c r="AI27" s="108"/>
      <c r="AJ27" s="108"/>
      <c r="AK27" s="108"/>
      <c r="AL27" s="108"/>
      <c r="AM27" s="108"/>
      <c r="AN27" s="108"/>
      <c r="AO27" s="108"/>
      <c r="AP27" s="108"/>
      <c r="AQ27" s="108"/>
      <c r="AR27" s="108"/>
      <c r="AS27" s="108"/>
      <c r="AT27" s="108"/>
      <c r="AU27" s="108"/>
      <c r="AV27" s="108"/>
      <c r="AW27" s="108"/>
      <c r="AX27" s="108"/>
      <c r="AY27" s="108"/>
      <c r="AZ27" s="108"/>
      <c r="BA27" s="108"/>
      <c r="BB27" s="19"/>
      <c r="BC27" s="18">
        <f t="shared" si="18"/>
        <v>0</v>
      </c>
    </row>
    <row r="28" spans="1:55" ht="20.100000000000001" customHeight="1" x14ac:dyDescent="0.2">
      <c r="A28" s="51">
        <f>CyP!A33</f>
        <v>5</v>
      </c>
      <c r="B28" s="342" t="str">
        <f t="shared" si="16"/>
        <v>PROVISION Y COLOCACION DE JUEGOS Y MOBILIARIO DE POLIPROPILENO RECICLADO</v>
      </c>
      <c r="C28" s="343"/>
      <c r="D28" s="13">
        <f t="shared" si="17"/>
        <v>0</v>
      </c>
      <c r="E28" s="49"/>
      <c r="F28" s="108"/>
      <c r="G28" s="108"/>
      <c r="H28" s="108"/>
      <c r="I28" s="108"/>
      <c r="J28" s="108"/>
      <c r="K28" s="108"/>
      <c r="L28" s="108"/>
      <c r="M28" s="108"/>
      <c r="N28" s="108"/>
      <c r="O28" s="108"/>
      <c r="P28" s="108"/>
      <c r="Q28" s="108"/>
      <c r="R28" s="108"/>
      <c r="S28" s="108"/>
      <c r="T28" s="108"/>
      <c r="U28" s="108"/>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8"/>
      <c r="AW28" s="108"/>
      <c r="AX28" s="108"/>
      <c r="AY28" s="108"/>
      <c r="AZ28" s="108"/>
      <c r="BA28" s="108"/>
      <c r="BB28" s="19"/>
      <c r="BC28" s="18">
        <f t="shared" si="18"/>
        <v>0</v>
      </c>
    </row>
    <row r="29" spans="1:55" ht="20.100000000000001" customHeight="1" x14ac:dyDescent="0.2">
      <c r="A29" s="51">
        <f>CyP!A34</f>
        <v>6</v>
      </c>
      <c r="B29" s="342" t="str">
        <f t="shared" si="16"/>
        <v>PROVISION Y COLOCACION DE CAMPANAS DE RECICLADO</v>
      </c>
      <c r="C29" s="343"/>
      <c r="D29" s="13">
        <f t="shared" si="17"/>
        <v>0</v>
      </c>
      <c r="E29" s="49"/>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c r="AG29" s="108"/>
      <c r="AH29" s="108"/>
      <c r="AI29" s="108"/>
      <c r="AJ29" s="108"/>
      <c r="AK29" s="108"/>
      <c r="AL29" s="108"/>
      <c r="AM29" s="108"/>
      <c r="AN29" s="108"/>
      <c r="AO29" s="108"/>
      <c r="AP29" s="108"/>
      <c r="AQ29" s="108"/>
      <c r="AR29" s="108"/>
      <c r="AS29" s="108"/>
      <c r="AT29" s="108"/>
      <c r="AU29" s="108"/>
      <c r="AV29" s="108"/>
      <c r="AW29" s="108"/>
      <c r="AX29" s="108"/>
      <c r="AY29" s="108"/>
      <c r="AZ29" s="108"/>
      <c r="BA29" s="108"/>
      <c r="BB29" s="19"/>
      <c r="BC29" s="18">
        <f t="shared" si="18"/>
        <v>0</v>
      </c>
    </row>
    <row r="30" spans="1:55" ht="20.100000000000001" customHeight="1" x14ac:dyDescent="0.2">
      <c r="A30" s="51">
        <f>CyP!A35</f>
        <v>7</v>
      </c>
      <c r="B30" s="342" t="str">
        <f t="shared" si="16"/>
        <v>PROVISION Y COLOCACION DE PLANTINES</v>
      </c>
      <c r="C30" s="343"/>
      <c r="D30" s="13">
        <f t="shared" si="17"/>
        <v>0</v>
      </c>
      <c r="E30" s="49"/>
      <c r="F30" s="108"/>
      <c r="G30" s="108"/>
      <c r="H30" s="108"/>
      <c r="I30" s="108"/>
      <c r="J30" s="108"/>
      <c r="K30" s="108"/>
      <c r="L30" s="108"/>
      <c r="M30" s="108"/>
      <c r="N30" s="108"/>
      <c r="O30" s="108"/>
      <c r="P30" s="108"/>
      <c r="Q30" s="108"/>
      <c r="R30" s="108"/>
      <c r="S30" s="108"/>
      <c r="T30" s="108"/>
      <c r="U30" s="108"/>
      <c r="V30" s="108"/>
      <c r="W30" s="108"/>
      <c r="X30" s="108"/>
      <c r="Y30" s="108"/>
      <c r="Z30" s="108"/>
      <c r="AA30" s="108"/>
      <c r="AB30" s="108"/>
      <c r="AC30" s="108"/>
      <c r="AD30" s="108"/>
      <c r="AE30" s="108"/>
      <c r="AF30" s="108"/>
      <c r="AG30" s="108"/>
      <c r="AH30" s="108"/>
      <c r="AI30" s="108"/>
      <c r="AJ30" s="108"/>
      <c r="AK30" s="108"/>
      <c r="AL30" s="108"/>
      <c r="AM30" s="108"/>
      <c r="AN30" s="108"/>
      <c r="AO30" s="108"/>
      <c r="AP30" s="108"/>
      <c r="AQ30" s="108"/>
      <c r="AR30" s="108"/>
      <c r="AS30" s="108"/>
      <c r="AT30" s="108"/>
      <c r="AU30" s="108"/>
      <c r="AV30" s="108"/>
      <c r="AW30" s="108"/>
      <c r="AX30" s="108"/>
      <c r="AY30" s="108"/>
      <c r="AZ30" s="108"/>
      <c r="BA30" s="108"/>
      <c r="BB30" s="19"/>
      <c r="BC30" s="18">
        <f t="shared" si="18"/>
        <v>0</v>
      </c>
    </row>
    <row r="31" spans="1:55" ht="20.100000000000001" customHeight="1" x14ac:dyDescent="0.2">
      <c r="A31" s="51">
        <f>CyP!A36</f>
        <v>8</v>
      </c>
      <c r="B31" s="342" t="str">
        <f t="shared" si="16"/>
        <v>LIMPIEZA DE OBRA PERIODICA Y FINAL</v>
      </c>
      <c r="C31" s="343"/>
      <c r="D31" s="13">
        <f t="shared" si="17"/>
        <v>0</v>
      </c>
      <c r="E31" s="49"/>
      <c r="F31" s="108"/>
      <c r="G31" s="108"/>
      <c r="H31" s="108"/>
      <c r="I31" s="108"/>
      <c r="J31" s="108"/>
      <c r="K31" s="108"/>
      <c r="L31" s="108"/>
      <c r="M31" s="108"/>
      <c r="N31" s="108"/>
      <c r="O31" s="108"/>
      <c r="P31" s="108"/>
      <c r="Q31" s="108"/>
      <c r="R31" s="108"/>
      <c r="S31" s="108"/>
      <c r="T31" s="108"/>
      <c r="U31" s="108"/>
      <c r="V31" s="108"/>
      <c r="W31" s="108"/>
      <c r="X31" s="108"/>
      <c r="Y31" s="108"/>
      <c r="Z31" s="108"/>
      <c r="AA31" s="108"/>
      <c r="AB31" s="108"/>
      <c r="AC31" s="108"/>
      <c r="AD31" s="108"/>
      <c r="AE31" s="108"/>
      <c r="AF31" s="108"/>
      <c r="AG31" s="108"/>
      <c r="AH31" s="108"/>
      <c r="AI31" s="108"/>
      <c r="AJ31" s="108"/>
      <c r="AK31" s="108"/>
      <c r="AL31" s="108"/>
      <c r="AM31" s="108"/>
      <c r="AN31" s="108"/>
      <c r="AO31" s="108"/>
      <c r="AP31" s="108"/>
      <c r="AQ31" s="108"/>
      <c r="AR31" s="108"/>
      <c r="AS31" s="108"/>
      <c r="AT31" s="108"/>
      <c r="AU31" s="108"/>
      <c r="AV31" s="108"/>
      <c r="AW31" s="108"/>
      <c r="AX31" s="108"/>
      <c r="AY31" s="108"/>
      <c r="AZ31" s="108"/>
      <c r="BA31" s="108"/>
      <c r="BB31" s="19"/>
      <c r="BC31" s="18">
        <f t="shared" si="18"/>
        <v>0</v>
      </c>
    </row>
    <row r="32" spans="1:55" ht="20.100000000000001" hidden="1" customHeight="1" x14ac:dyDescent="0.2">
      <c r="A32" s="51">
        <f>CyP!A37</f>
        <v>0</v>
      </c>
      <c r="B32" s="342" t="str">
        <f t="shared" si="16"/>
        <v/>
      </c>
      <c r="C32" s="343"/>
      <c r="D32" s="13">
        <f t="shared" si="17"/>
        <v>0</v>
      </c>
      <c r="E32" s="49"/>
      <c r="F32" s="108"/>
      <c r="G32" s="108"/>
      <c r="H32" s="108"/>
      <c r="I32" s="108"/>
      <c r="J32" s="108"/>
      <c r="K32" s="108"/>
      <c r="L32" s="108"/>
      <c r="M32" s="108"/>
      <c r="N32" s="108"/>
      <c r="O32" s="108"/>
      <c r="P32" s="108"/>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9"/>
      <c r="BC32" s="18">
        <f t="shared" si="18"/>
        <v>0</v>
      </c>
    </row>
    <row r="33" spans="1:55" ht="20.100000000000001" hidden="1" customHeight="1" x14ac:dyDescent="0.2">
      <c r="A33" s="51">
        <f>CyP!A38</f>
        <v>0</v>
      </c>
      <c r="B33" s="342" t="str">
        <f t="shared" si="16"/>
        <v/>
      </c>
      <c r="C33" s="343"/>
      <c r="D33" s="13">
        <f t="shared" si="17"/>
        <v>0</v>
      </c>
      <c r="E33" s="49"/>
      <c r="F33" s="108"/>
      <c r="G33" s="108"/>
      <c r="H33" s="108"/>
      <c r="I33" s="108"/>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9"/>
      <c r="BC33" s="18">
        <f t="shared" si="18"/>
        <v>0</v>
      </c>
    </row>
    <row r="34" spans="1:55" ht="20.100000000000001" hidden="1" customHeight="1" x14ac:dyDescent="0.2">
      <c r="A34" s="51">
        <f>CyP!A39</f>
        <v>0</v>
      </c>
      <c r="B34" s="342" t="str">
        <f t="shared" si="16"/>
        <v/>
      </c>
      <c r="C34" s="343"/>
      <c r="D34" s="13">
        <f t="shared" si="17"/>
        <v>0</v>
      </c>
      <c r="E34" s="49"/>
      <c r="F34" s="108"/>
      <c r="G34" s="108"/>
      <c r="H34" s="108"/>
      <c r="I34" s="108"/>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9"/>
      <c r="BC34" s="18">
        <f t="shared" si="18"/>
        <v>0</v>
      </c>
    </row>
    <row r="35" spans="1:55" ht="20.100000000000001" hidden="1" customHeight="1" x14ac:dyDescent="0.2">
      <c r="A35" s="51">
        <f>CyP!A40</f>
        <v>0</v>
      </c>
      <c r="B35" s="342" t="str">
        <f t="shared" si="16"/>
        <v/>
      </c>
      <c r="C35" s="343"/>
      <c r="D35" s="13">
        <f t="shared" si="17"/>
        <v>0</v>
      </c>
      <c r="E35" s="49"/>
      <c r="F35" s="108"/>
      <c r="G35" s="108"/>
      <c r="H35" s="108"/>
      <c r="I35" s="108"/>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9"/>
      <c r="BC35" s="18">
        <f t="shared" si="18"/>
        <v>0</v>
      </c>
    </row>
    <row r="36" spans="1:55" ht="20.100000000000001" hidden="1" customHeight="1" x14ac:dyDescent="0.2">
      <c r="A36" s="51">
        <f>CyP!A41</f>
        <v>0</v>
      </c>
      <c r="B36" s="342" t="str">
        <f t="shared" si="16"/>
        <v/>
      </c>
      <c r="C36" s="343"/>
      <c r="D36" s="13">
        <f t="shared" si="17"/>
        <v>0</v>
      </c>
      <c r="E36" s="49"/>
      <c r="F36" s="108"/>
      <c r="G36" s="108"/>
      <c r="H36" s="108"/>
      <c r="I36" s="108"/>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9"/>
      <c r="BC36" s="18">
        <f t="shared" si="18"/>
        <v>0</v>
      </c>
    </row>
    <row r="37" spans="1:55" ht="20.100000000000001" hidden="1" customHeight="1" x14ac:dyDescent="0.2">
      <c r="A37" s="51">
        <f>CyP!A42</f>
        <v>0</v>
      </c>
      <c r="B37" s="342" t="str">
        <f t="shared" si="16"/>
        <v/>
      </c>
      <c r="C37" s="343"/>
      <c r="D37" s="13">
        <f t="shared" si="17"/>
        <v>0</v>
      </c>
      <c r="E37" s="49"/>
      <c r="F37" s="108"/>
      <c r="G37" s="108"/>
      <c r="H37" s="108"/>
      <c r="I37" s="108"/>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9"/>
      <c r="BC37" s="18">
        <f t="shared" si="18"/>
        <v>0</v>
      </c>
    </row>
    <row r="38" spans="1:55" ht="20.100000000000001" hidden="1" customHeight="1" x14ac:dyDescent="0.2">
      <c r="A38" s="51">
        <f>CyP!A43</f>
        <v>0</v>
      </c>
      <c r="B38" s="342" t="str">
        <f t="shared" si="16"/>
        <v/>
      </c>
      <c r="C38" s="343"/>
      <c r="D38" s="13">
        <f t="shared" si="17"/>
        <v>0</v>
      </c>
      <c r="E38" s="49"/>
      <c r="F38" s="108"/>
      <c r="G38" s="108"/>
      <c r="H38" s="108"/>
      <c r="I38" s="108"/>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9"/>
      <c r="BC38" s="18">
        <f t="shared" si="18"/>
        <v>0</v>
      </c>
    </row>
    <row r="39" spans="1:55" ht="20.100000000000001" hidden="1" customHeight="1" x14ac:dyDescent="0.2">
      <c r="A39" s="51">
        <f>CyP!A44</f>
        <v>0</v>
      </c>
      <c r="B39" s="342" t="str">
        <f t="shared" si="16"/>
        <v/>
      </c>
      <c r="C39" s="343"/>
      <c r="D39" s="13">
        <f t="shared" si="17"/>
        <v>0</v>
      </c>
      <c r="E39" s="49"/>
      <c r="F39" s="108"/>
      <c r="G39" s="108"/>
      <c r="H39" s="108"/>
      <c r="I39" s="108"/>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9"/>
      <c r="BC39" s="18">
        <f t="shared" si="18"/>
        <v>0</v>
      </c>
    </row>
    <row r="40" spans="1:55" ht="20.100000000000001" hidden="1" customHeight="1" x14ac:dyDescent="0.2">
      <c r="A40" s="51">
        <f>CyP!A45</f>
        <v>0</v>
      </c>
      <c r="B40" s="342" t="str">
        <f t="shared" si="16"/>
        <v/>
      </c>
      <c r="C40" s="343"/>
      <c r="D40" s="13">
        <f t="shared" si="17"/>
        <v>0</v>
      </c>
      <c r="E40" s="49"/>
      <c r="F40" s="108"/>
      <c r="G40" s="108"/>
      <c r="H40" s="108"/>
      <c r="I40" s="108"/>
      <c r="J40" s="108"/>
      <c r="K40" s="108"/>
      <c r="L40" s="108"/>
      <c r="M40" s="108"/>
      <c r="N40" s="108"/>
      <c r="O40" s="108"/>
      <c r="P40" s="108"/>
      <c r="Q40" s="108"/>
      <c r="R40" s="108"/>
      <c r="S40" s="108"/>
      <c r="T40" s="108"/>
      <c r="U40" s="108"/>
      <c r="V40" s="108"/>
      <c r="W40" s="108"/>
      <c r="X40" s="108"/>
      <c r="Y40" s="108"/>
      <c r="Z40" s="108"/>
      <c r="AA40" s="108"/>
      <c r="AB40" s="108"/>
      <c r="AC40" s="108"/>
      <c r="AD40" s="108"/>
      <c r="AE40" s="108"/>
      <c r="AF40" s="108"/>
      <c r="AG40" s="108"/>
      <c r="AH40" s="108"/>
      <c r="AI40" s="108"/>
      <c r="AJ40" s="108"/>
      <c r="AK40" s="108"/>
      <c r="AL40" s="108"/>
      <c r="AM40" s="108"/>
      <c r="AN40" s="108"/>
      <c r="AO40" s="108"/>
      <c r="AP40" s="108"/>
      <c r="AQ40" s="108"/>
      <c r="AR40" s="108"/>
      <c r="AS40" s="108"/>
      <c r="AT40" s="108"/>
      <c r="AU40" s="108"/>
      <c r="AV40" s="108"/>
      <c r="AW40" s="108"/>
      <c r="AX40" s="108"/>
      <c r="AY40" s="108"/>
      <c r="AZ40" s="108"/>
      <c r="BA40" s="108"/>
      <c r="BB40" s="19"/>
      <c r="BC40" s="18">
        <f t="shared" si="18"/>
        <v>0</v>
      </c>
    </row>
    <row r="41" spans="1:55" ht="20.100000000000001" hidden="1" customHeight="1" x14ac:dyDescent="0.2">
      <c r="A41" s="51">
        <f>CyP!A46</f>
        <v>0</v>
      </c>
      <c r="B41" s="342" t="str">
        <f t="shared" si="16"/>
        <v/>
      </c>
      <c r="C41" s="343"/>
      <c r="D41" s="13">
        <f t="shared" si="17"/>
        <v>0</v>
      </c>
      <c r="E41" s="49"/>
      <c r="F41" s="108"/>
      <c r="G41" s="108"/>
      <c r="H41" s="108"/>
      <c r="I41" s="108"/>
      <c r="J41" s="108"/>
      <c r="K41" s="108"/>
      <c r="L41" s="108"/>
      <c r="M41" s="108"/>
      <c r="N41" s="108"/>
      <c r="O41" s="108"/>
      <c r="P41" s="108"/>
      <c r="Q41" s="108"/>
      <c r="R41" s="108"/>
      <c r="S41" s="108"/>
      <c r="T41" s="108"/>
      <c r="U41" s="108"/>
      <c r="V41" s="108"/>
      <c r="W41" s="108"/>
      <c r="X41" s="108"/>
      <c r="Y41" s="108"/>
      <c r="Z41" s="108"/>
      <c r="AA41" s="108"/>
      <c r="AB41" s="108"/>
      <c r="AC41" s="108"/>
      <c r="AD41" s="108"/>
      <c r="AE41" s="108"/>
      <c r="AF41" s="108"/>
      <c r="AG41" s="108"/>
      <c r="AH41" s="108"/>
      <c r="AI41" s="108"/>
      <c r="AJ41" s="108"/>
      <c r="AK41" s="108"/>
      <c r="AL41" s="108"/>
      <c r="AM41" s="108"/>
      <c r="AN41" s="108"/>
      <c r="AO41" s="108"/>
      <c r="AP41" s="108"/>
      <c r="AQ41" s="108"/>
      <c r="AR41" s="108"/>
      <c r="AS41" s="108"/>
      <c r="AT41" s="108"/>
      <c r="AU41" s="108"/>
      <c r="AV41" s="108"/>
      <c r="AW41" s="108"/>
      <c r="AX41" s="108"/>
      <c r="AY41" s="108"/>
      <c r="AZ41" s="108"/>
      <c r="BA41" s="108"/>
      <c r="BB41" s="19"/>
      <c r="BC41" s="18">
        <f t="shared" si="18"/>
        <v>0</v>
      </c>
    </row>
    <row r="42" spans="1:55" ht="20.100000000000001" hidden="1" customHeight="1" x14ac:dyDescent="0.2">
      <c r="A42" s="51">
        <f>CyP!A47</f>
        <v>0</v>
      </c>
      <c r="B42" s="342" t="str">
        <f t="shared" si="16"/>
        <v/>
      </c>
      <c r="C42" s="343"/>
      <c r="D42" s="13">
        <f t="shared" si="17"/>
        <v>0</v>
      </c>
      <c r="E42" s="49"/>
      <c r="F42" s="108"/>
      <c r="G42" s="108"/>
      <c r="H42" s="108"/>
      <c r="I42" s="108"/>
      <c r="J42" s="108"/>
      <c r="K42" s="108"/>
      <c r="L42" s="108"/>
      <c r="M42" s="108"/>
      <c r="N42" s="108"/>
      <c r="O42" s="108"/>
      <c r="P42" s="108"/>
      <c r="Q42" s="108"/>
      <c r="R42" s="108"/>
      <c r="S42" s="108"/>
      <c r="T42" s="108"/>
      <c r="U42" s="108"/>
      <c r="V42" s="108"/>
      <c r="W42" s="108"/>
      <c r="X42" s="108"/>
      <c r="Y42" s="108"/>
      <c r="Z42" s="108"/>
      <c r="AA42" s="108"/>
      <c r="AB42" s="108"/>
      <c r="AC42" s="108"/>
      <c r="AD42" s="108"/>
      <c r="AE42" s="108"/>
      <c r="AF42" s="108"/>
      <c r="AG42" s="108"/>
      <c r="AH42" s="108"/>
      <c r="AI42" s="108"/>
      <c r="AJ42" s="108"/>
      <c r="AK42" s="108"/>
      <c r="AL42" s="108"/>
      <c r="AM42" s="108"/>
      <c r="AN42" s="108"/>
      <c r="AO42" s="108"/>
      <c r="AP42" s="108"/>
      <c r="AQ42" s="108"/>
      <c r="AR42" s="108"/>
      <c r="AS42" s="108"/>
      <c r="AT42" s="108"/>
      <c r="AU42" s="108"/>
      <c r="AV42" s="108"/>
      <c r="AW42" s="108"/>
      <c r="AX42" s="108"/>
      <c r="AY42" s="108"/>
      <c r="AZ42" s="108"/>
      <c r="BA42" s="108"/>
      <c r="BB42" s="19"/>
      <c r="BC42" s="18">
        <f t="shared" si="18"/>
        <v>0</v>
      </c>
    </row>
    <row r="43" spans="1:55" ht="20.100000000000001" hidden="1" customHeight="1" x14ac:dyDescent="0.2">
      <c r="A43" s="51">
        <f>CyP!A48</f>
        <v>0</v>
      </c>
      <c r="B43" s="342" t="str">
        <f t="shared" si="16"/>
        <v/>
      </c>
      <c r="C43" s="343"/>
      <c r="D43" s="13">
        <f t="shared" si="17"/>
        <v>0</v>
      </c>
      <c r="E43" s="49"/>
      <c r="F43" s="108"/>
      <c r="G43" s="108"/>
      <c r="H43" s="108"/>
      <c r="I43" s="108"/>
      <c r="J43" s="108"/>
      <c r="K43" s="108"/>
      <c r="L43" s="108"/>
      <c r="M43" s="108"/>
      <c r="N43" s="108"/>
      <c r="O43" s="108"/>
      <c r="P43" s="108"/>
      <c r="Q43" s="108"/>
      <c r="R43" s="108"/>
      <c r="S43" s="108"/>
      <c r="T43" s="108"/>
      <c r="U43" s="108"/>
      <c r="V43" s="108"/>
      <c r="W43" s="108"/>
      <c r="X43" s="108"/>
      <c r="Y43" s="108"/>
      <c r="Z43" s="108"/>
      <c r="AA43" s="108"/>
      <c r="AB43" s="108"/>
      <c r="AC43" s="108"/>
      <c r="AD43" s="108"/>
      <c r="AE43" s="108"/>
      <c r="AF43" s="108"/>
      <c r="AG43" s="108"/>
      <c r="AH43" s="108"/>
      <c r="AI43" s="108"/>
      <c r="AJ43" s="108"/>
      <c r="AK43" s="108"/>
      <c r="AL43" s="108"/>
      <c r="AM43" s="108"/>
      <c r="AN43" s="108"/>
      <c r="AO43" s="108"/>
      <c r="AP43" s="108"/>
      <c r="AQ43" s="108"/>
      <c r="AR43" s="108"/>
      <c r="AS43" s="108"/>
      <c r="AT43" s="108"/>
      <c r="AU43" s="108"/>
      <c r="AV43" s="108"/>
      <c r="AW43" s="108"/>
      <c r="AX43" s="108"/>
      <c r="AY43" s="108"/>
      <c r="AZ43" s="108"/>
      <c r="BA43" s="108"/>
      <c r="BB43" s="19"/>
      <c r="BC43" s="18">
        <f t="shared" si="18"/>
        <v>0</v>
      </c>
    </row>
    <row r="44" spans="1:55" ht="20.100000000000001" hidden="1" customHeight="1" x14ac:dyDescent="0.2">
      <c r="A44" s="51">
        <f>CyP!A49</f>
        <v>0</v>
      </c>
      <c r="B44" s="342" t="str">
        <f t="shared" si="16"/>
        <v/>
      </c>
      <c r="C44" s="343"/>
      <c r="D44" s="13">
        <f t="shared" si="17"/>
        <v>0</v>
      </c>
      <c r="E44" s="49"/>
      <c r="F44" s="108"/>
      <c r="G44" s="108"/>
      <c r="H44" s="108"/>
      <c r="I44" s="108"/>
      <c r="J44" s="108"/>
      <c r="K44" s="108"/>
      <c r="L44" s="108"/>
      <c r="M44" s="108"/>
      <c r="N44" s="108"/>
      <c r="O44" s="108"/>
      <c r="P44" s="108"/>
      <c r="Q44" s="108"/>
      <c r="R44" s="108"/>
      <c r="S44" s="108"/>
      <c r="T44" s="108"/>
      <c r="U44" s="108"/>
      <c r="V44" s="108"/>
      <c r="W44" s="108"/>
      <c r="X44" s="108"/>
      <c r="Y44" s="108"/>
      <c r="Z44" s="108"/>
      <c r="AA44" s="108"/>
      <c r="AB44" s="108"/>
      <c r="AC44" s="108"/>
      <c r="AD44" s="108"/>
      <c r="AE44" s="108"/>
      <c r="AF44" s="108"/>
      <c r="AG44" s="108"/>
      <c r="AH44" s="108"/>
      <c r="AI44" s="108"/>
      <c r="AJ44" s="108"/>
      <c r="AK44" s="108"/>
      <c r="AL44" s="108"/>
      <c r="AM44" s="108"/>
      <c r="AN44" s="108"/>
      <c r="AO44" s="108"/>
      <c r="AP44" s="108"/>
      <c r="AQ44" s="108"/>
      <c r="AR44" s="108"/>
      <c r="AS44" s="108"/>
      <c r="AT44" s="108"/>
      <c r="AU44" s="108"/>
      <c r="AV44" s="108"/>
      <c r="AW44" s="108"/>
      <c r="AX44" s="108"/>
      <c r="AY44" s="108"/>
      <c r="AZ44" s="108"/>
      <c r="BA44" s="108"/>
      <c r="BB44" s="19"/>
      <c r="BC44" s="18">
        <f t="shared" si="18"/>
        <v>0</v>
      </c>
    </row>
    <row r="45" spans="1:55" ht="20.100000000000001" hidden="1" customHeight="1" x14ac:dyDescent="0.2">
      <c r="A45" s="51">
        <f>CyP!A50</f>
        <v>0</v>
      </c>
      <c r="B45" s="342" t="str">
        <f t="shared" ref="B45:B76" si="19">IFERROR(VLOOKUP(A45,Tabla_CyP,2,FALSE),"")</f>
        <v/>
      </c>
      <c r="C45" s="343"/>
      <c r="D45" s="13">
        <f t="shared" ref="D45:D76" si="20">IFERROR(VLOOKUP(A45,Tabla_CyP,9,FALSE),0)</f>
        <v>0</v>
      </c>
      <c r="E45" s="49"/>
      <c r="F45" s="108"/>
      <c r="G45" s="108"/>
      <c r="H45" s="108"/>
      <c r="I45" s="108"/>
      <c r="J45" s="108"/>
      <c r="K45" s="108"/>
      <c r="L45" s="108"/>
      <c r="M45" s="108"/>
      <c r="N45" s="108"/>
      <c r="O45" s="108"/>
      <c r="P45" s="108"/>
      <c r="Q45" s="108"/>
      <c r="R45" s="108"/>
      <c r="S45" s="108"/>
      <c r="T45" s="108"/>
      <c r="U45" s="108"/>
      <c r="V45" s="108"/>
      <c r="W45" s="108"/>
      <c r="X45" s="108"/>
      <c r="Y45" s="108"/>
      <c r="Z45" s="108"/>
      <c r="AA45" s="108"/>
      <c r="AB45" s="108"/>
      <c r="AC45" s="108"/>
      <c r="AD45" s="108"/>
      <c r="AE45" s="108"/>
      <c r="AF45" s="108"/>
      <c r="AG45" s="108"/>
      <c r="AH45" s="108"/>
      <c r="AI45" s="108"/>
      <c r="AJ45" s="108"/>
      <c r="AK45" s="108"/>
      <c r="AL45" s="108"/>
      <c r="AM45" s="108"/>
      <c r="AN45" s="108"/>
      <c r="AO45" s="108"/>
      <c r="AP45" s="108"/>
      <c r="AQ45" s="108"/>
      <c r="AR45" s="108"/>
      <c r="AS45" s="108"/>
      <c r="AT45" s="108"/>
      <c r="AU45" s="108"/>
      <c r="AV45" s="108"/>
      <c r="AW45" s="108"/>
      <c r="AX45" s="108"/>
      <c r="AY45" s="108"/>
      <c r="AZ45" s="108"/>
      <c r="BA45" s="108"/>
      <c r="BB45" s="19"/>
      <c r="BC45" s="18">
        <f t="shared" si="18"/>
        <v>0</v>
      </c>
    </row>
    <row r="46" spans="1:55" ht="20.100000000000001" hidden="1" customHeight="1" x14ac:dyDescent="0.2">
      <c r="A46" s="51">
        <f>CyP!A51</f>
        <v>0</v>
      </c>
      <c r="B46" s="342" t="str">
        <f t="shared" si="19"/>
        <v/>
      </c>
      <c r="C46" s="343"/>
      <c r="D46" s="13">
        <f t="shared" si="20"/>
        <v>0</v>
      </c>
      <c r="E46" s="49"/>
      <c r="F46" s="108"/>
      <c r="G46" s="108"/>
      <c r="H46" s="108"/>
      <c r="I46" s="108"/>
      <c r="J46" s="108"/>
      <c r="K46" s="108"/>
      <c r="L46" s="108"/>
      <c r="M46" s="108"/>
      <c r="N46" s="108"/>
      <c r="O46" s="108"/>
      <c r="P46" s="108"/>
      <c r="Q46" s="108"/>
      <c r="R46" s="108"/>
      <c r="S46" s="108"/>
      <c r="T46" s="108"/>
      <c r="U46" s="108"/>
      <c r="V46" s="108"/>
      <c r="W46" s="108"/>
      <c r="X46" s="108"/>
      <c r="Y46" s="108"/>
      <c r="Z46" s="108"/>
      <c r="AA46" s="108"/>
      <c r="AB46" s="108"/>
      <c r="AC46" s="108"/>
      <c r="AD46" s="108"/>
      <c r="AE46" s="108"/>
      <c r="AF46" s="108"/>
      <c r="AG46" s="108"/>
      <c r="AH46" s="108"/>
      <c r="AI46" s="108"/>
      <c r="AJ46" s="108"/>
      <c r="AK46" s="108"/>
      <c r="AL46" s="108"/>
      <c r="AM46" s="108"/>
      <c r="AN46" s="108"/>
      <c r="AO46" s="108"/>
      <c r="AP46" s="108"/>
      <c r="AQ46" s="108"/>
      <c r="AR46" s="108"/>
      <c r="AS46" s="108"/>
      <c r="AT46" s="108"/>
      <c r="AU46" s="108"/>
      <c r="AV46" s="108"/>
      <c r="AW46" s="108"/>
      <c r="AX46" s="108"/>
      <c r="AY46" s="108"/>
      <c r="AZ46" s="108"/>
      <c r="BA46" s="108"/>
      <c r="BB46" s="19"/>
      <c r="BC46" s="18">
        <f t="shared" ref="BC46:BC72" si="21">SUM(F46:BA46)</f>
        <v>0</v>
      </c>
    </row>
    <row r="47" spans="1:55" ht="20.100000000000001" hidden="1" customHeight="1" x14ac:dyDescent="0.2">
      <c r="A47" s="51">
        <f>CyP!A52</f>
        <v>0</v>
      </c>
      <c r="B47" s="342" t="str">
        <f t="shared" si="19"/>
        <v/>
      </c>
      <c r="C47" s="343"/>
      <c r="D47" s="13">
        <f t="shared" si="20"/>
        <v>0</v>
      </c>
      <c r="E47" s="49"/>
      <c r="F47" s="108"/>
      <c r="G47" s="108"/>
      <c r="H47" s="108"/>
      <c r="I47" s="108"/>
      <c r="J47" s="108"/>
      <c r="K47" s="108"/>
      <c r="L47" s="108"/>
      <c r="M47" s="108"/>
      <c r="N47" s="108"/>
      <c r="O47" s="108"/>
      <c r="P47" s="108"/>
      <c r="Q47" s="108"/>
      <c r="R47" s="108"/>
      <c r="S47" s="108"/>
      <c r="T47" s="108"/>
      <c r="U47" s="108"/>
      <c r="V47" s="108"/>
      <c r="W47" s="108"/>
      <c r="X47" s="108"/>
      <c r="Y47" s="108"/>
      <c r="Z47" s="108"/>
      <c r="AA47" s="108"/>
      <c r="AB47" s="108"/>
      <c r="AC47" s="108"/>
      <c r="AD47" s="108"/>
      <c r="AE47" s="108"/>
      <c r="AF47" s="108"/>
      <c r="AG47" s="108"/>
      <c r="AH47" s="108"/>
      <c r="AI47" s="108"/>
      <c r="AJ47" s="108"/>
      <c r="AK47" s="108"/>
      <c r="AL47" s="108"/>
      <c r="AM47" s="108"/>
      <c r="AN47" s="108"/>
      <c r="AO47" s="108"/>
      <c r="AP47" s="108"/>
      <c r="AQ47" s="108"/>
      <c r="AR47" s="108"/>
      <c r="AS47" s="108"/>
      <c r="AT47" s="108"/>
      <c r="AU47" s="108"/>
      <c r="AV47" s="108"/>
      <c r="AW47" s="108"/>
      <c r="AX47" s="108"/>
      <c r="AY47" s="108"/>
      <c r="AZ47" s="108"/>
      <c r="BA47" s="108"/>
      <c r="BB47" s="19"/>
      <c r="BC47" s="18">
        <f t="shared" si="21"/>
        <v>0</v>
      </c>
    </row>
    <row r="48" spans="1:55" ht="20.100000000000001" hidden="1" customHeight="1" x14ac:dyDescent="0.2">
      <c r="A48" s="51">
        <f>CyP!A53</f>
        <v>0</v>
      </c>
      <c r="B48" s="342" t="str">
        <f t="shared" si="19"/>
        <v/>
      </c>
      <c r="C48" s="343"/>
      <c r="D48" s="13">
        <f t="shared" si="20"/>
        <v>0</v>
      </c>
      <c r="E48" s="49"/>
      <c r="F48" s="108"/>
      <c r="G48" s="108"/>
      <c r="H48" s="108"/>
      <c r="I48" s="108"/>
      <c r="J48" s="108"/>
      <c r="K48" s="108"/>
      <c r="L48" s="108"/>
      <c r="M48" s="108"/>
      <c r="N48" s="108"/>
      <c r="O48" s="108"/>
      <c r="P48" s="108"/>
      <c r="Q48" s="108"/>
      <c r="R48" s="108"/>
      <c r="S48" s="108"/>
      <c r="T48" s="108"/>
      <c r="U48" s="108"/>
      <c r="V48" s="108"/>
      <c r="W48" s="108"/>
      <c r="X48" s="108"/>
      <c r="Y48" s="108"/>
      <c r="Z48" s="108"/>
      <c r="AA48" s="108"/>
      <c r="AB48" s="108"/>
      <c r="AC48" s="108"/>
      <c r="AD48" s="108"/>
      <c r="AE48" s="108"/>
      <c r="AF48" s="108"/>
      <c r="AG48" s="108"/>
      <c r="AH48" s="108"/>
      <c r="AI48" s="108"/>
      <c r="AJ48" s="108"/>
      <c r="AK48" s="108"/>
      <c r="AL48" s="108"/>
      <c r="AM48" s="108"/>
      <c r="AN48" s="108"/>
      <c r="AO48" s="108"/>
      <c r="AP48" s="108"/>
      <c r="AQ48" s="108"/>
      <c r="AR48" s="108"/>
      <c r="AS48" s="108"/>
      <c r="AT48" s="108"/>
      <c r="AU48" s="108"/>
      <c r="AV48" s="108"/>
      <c r="AW48" s="108"/>
      <c r="AX48" s="108"/>
      <c r="AY48" s="108"/>
      <c r="AZ48" s="108"/>
      <c r="BA48" s="108"/>
      <c r="BB48" s="19"/>
      <c r="BC48" s="18">
        <f t="shared" si="21"/>
        <v>0</v>
      </c>
    </row>
    <row r="49" spans="1:55" ht="20.100000000000001" hidden="1" customHeight="1" x14ac:dyDescent="0.2">
      <c r="A49" s="51">
        <f>CyP!A54</f>
        <v>0</v>
      </c>
      <c r="B49" s="342" t="str">
        <f t="shared" si="19"/>
        <v/>
      </c>
      <c r="C49" s="343"/>
      <c r="D49" s="13">
        <f t="shared" si="20"/>
        <v>0</v>
      </c>
      <c r="E49" s="49"/>
      <c r="F49" s="108"/>
      <c r="G49" s="108"/>
      <c r="H49" s="108"/>
      <c r="I49" s="108"/>
      <c r="J49" s="108"/>
      <c r="K49" s="108"/>
      <c r="L49" s="108"/>
      <c r="M49" s="108"/>
      <c r="N49" s="108"/>
      <c r="O49" s="108"/>
      <c r="P49" s="108"/>
      <c r="Q49" s="108"/>
      <c r="R49" s="108"/>
      <c r="S49" s="108"/>
      <c r="T49" s="108"/>
      <c r="U49" s="108"/>
      <c r="V49" s="108"/>
      <c r="W49" s="108"/>
      <c r="X49" s="108"/>
      <c r="Y49" s="108"/>
      <c r="Z49" s="108"/>
      <c r="AA49" s="108"/>
      <c r="AB49" s="108"/>
      <c r="AC49" s="108"/>
      <c r="AD49" s="108"/>
      <c r="AE49" s="108"/>
      <c r="AF49" s="108"/>
      <c r="AG49" s="108"/>
      <c r="AH49" s="108"/>
      <c r="AI49" s="108"/>
      <c r="AJ49" s="108"/>
      <c r="AK49" s="108"/>
      <c r="AL49" s="108"/>
      <c r="AM49" s="108"/>
      <c r="AN49" s="108"/>
      <c r="AO49" s="108"/>
      <c r="AP49" s="108"/>
      <c r="AQ49" s="108"/>
      <c r="AR49" s="108"/>
      <c r="AS49" s="108"/>
      <c r="AT49" s="108"/>
      <c r="AU49" s="108"/>
      <c r="AV49" s="108"/>
      <c r="AW49" s="108"/>
      <c r="AX49" s="108"/>
      <c r="AY49" s="108"/>
      <c r="AZ49" s="108"/>
      <c r="BA49" s="108"/>
      <c r="BB49" s="19"/>
      <c r="BC49" s="18">
        <f t="shared" si="21"/>
        <v>0</v>
      </c>
    </row>
    <row r="50" spans="1:55" ht="20.100000000000001" hidden="1" customHeight="1" x14ac:dyDescent="0.2">
      <c r="A50" s="51">
        <f>CyP!A55</f>
        <v>0</v>
      </c>
      <c r="B50" s="342" t="str">
        <f t="shared" si="19"/>
        <v/>
      </c>
      <c r="C50" s="343"/>
      <c r="D50" s="13">
        <f t="shared" si="20"/>
        <v>0</v>
      </c>
      <c r="E50" s="49"/>
      <c r="F50" s="108"/>
      <c r="G50" s="108"/>
      <c r="H50" s="108"/>
      <c r="I50" s="108"/>
      <c r="J50" s="108"/>
      <c r="K50" s="108"/>
      <c r="L50" s="108"/>
      <c r="M50" s="108"/>
      <c r="N50" s="108"/>
      <c r="O50" s="108"/>
      <c r="P50" s="108"/>
      <c r="Q50" s="108"/>
      <c r="R50" s="108"/>
      <c r="S50" s="108"/>
      <c r="T50" s="108"/>
      <c r="U50" s="108"/>
      <c r="V50" s="108"/>
      <c r="W50" s="108"/>
      <c r="X50" s="108"/>
      <c r="Y50" s="108"/>
      <c r="Z50" s="108"/>
      <c r="AA50" s="108"/>
      <c r="AB50" s="108"/>
      <c r="AC50" s="108"/>
      <c r="AD50" s="108"/>
      <c r="AE50" s="108"/>
      <c r="AF50" s="108"/>
      <c r="AG50" s="108"/>
      <c r="AH50" s="108"/>
      <c r="AI50" s="108"/>
      <c r="AJ50" s="108"/>
      <c r="AK50" s="108"/>
      <c r="AL50" s="108"/>
      <c r="AM50" s="108"/>
      <c r="AN50" s="108"/>
      <c r="AO50" s="108"/>
      <c r="AP50" s="108"/>
      <c r="AQ50" s="108"/>
      <c r="AR50" s="108"/>
      <c r="AS50" s="108"/>
      <c r="AT50" s="108"/>
      <c r="AU50" s="108"/>
      <c r="AV50" s="108"/>
      <c r="AW50" s="108"/>
      <c r="AX50" s="108"/>
      <c r="AY50" s="108"/>
      <c r="AZ50" s="108"/>
      <c r="BA50" s="108"/>
      <c r="BB50" s="19"/>
      <c r="BC50" s="18">
        <f t="shared" si="21"/>
        <v>0</v>
      </c>
    </row>
    <row r="51" spans="1:55" ht="20.100000000000001" hidden="1" customHeight="1" x14ac:dyDescent="0.2">
      <c r="A51" s="51">
        <f>CyP!A56</f>
        <v>0</v>
      </c>
      <c r="B51" s="342" t="str">
        <f t="shared" si="19"/>
        <v/>
      </c>
      <c r="C51" s="343"/>
      <c r="D51" s="13">
        <f t="shared" si="20"/>
        <v>0</v>
      </c>
      <c r="E51" s="49"/>
      <c r="F51" s="108"/>
      <c r="G51" s="108"/>
      <c r="H51" s="108"/>
      <c r="I51" s="108"/>
      <c r="J51" s="108"/>
      <c r="K51" s="108"/>
      <c r="L51" s="108"/>
      <c r="M51" s="108"/>
      <c r="N51" s="108"/>
      <c r="O51" s="108"/>
      <c r="P51" s="108"/>
      <c r="Q51" s="108"/>
      <c r="R51" s="108"/>
      <c r="S51" s="108"/>
      <c r="T51" s="108"/>
      <c r="U51" s="108"/>
      <c r="V51" s="108"/>
      <c r="W51" s="108"/>
      <c r="X51" s="108"/>
      <c r="Y51" s="108"/>
      <c r="Z51" s="108"/>
      <c r="AA51" s="108"/>
      <c r="AB51" s="108"/>
      <c r="AC51" s="108"/>
      <c r="AD51" s="108"/>
      <c r="AE51" s="108"/>
      <c r="AF51" s="108"/>
      <c r="AG51" s="108"/>
      <c r="AH51" s="108"/>
      <c r="AI51" s="108"/>
      <c r="AJ51" s="108"/>
      <c r="AK51" s="108"/>
      <c r="AL51" s="108"/>
      <c r="AM51" s="108"/>
      <c r="AN51" s="108"/>
      <c r="AO51" s="108"/>
      <c r="AP51" s="108"/>
      <c r="AQ51" s="108"/>
      <c r="AR51" s="108"/>
      <c r="AS51" s="108"/>
      <c r="AT51" s="108"/>
      <c r="AU51" s="108"/>
      <c r="AV51" s="108"/>
      <c r="AW51" s="108"/>
      <c r="AX51" s="108"/>
      <c r="AY51" s="108"/>
      <c r="AZ51" s="108"/>
      <c r="BA51" s="108"/>
      <c r="BB51" s="19"/>
      <c r="BC51" s="18">
        <f t="shared" si="21"/>
        <v>0</v>
      </c>
    </row>
    <row r="52" spans="1:55" ht="20.100000000000001" hidden="1" customHeight="1" x14ac:dyDescent="0.2">
      <c r="A52" s="51">
        <f>CyP!A57</f>
        <v>0</v>
      </c>
      <c r="B52" s="342" t="str">
        <f t="shared" si="19"/>
        <v/>
      </c>
      <c r="C52" s="343"/>
      <c r="D52" s="13">
        <f t="shared" si="20"/>
        <v>0</v>
      </c>
      <c r="E52" s="49"/>
      <c r="F52" s="108"/>
      <c r="G52" s="108"/>
      <c r="H52" s="108"/>
      <c r="I52" s="108"/>
      <c r="J52" s="108"/>
      <c r="K52" s="108"/>
      <c r="L52" s="108"/>
      <c r="M52" s="108"/>
      <c r="N52" s="108"/>
      <c r="O52" s="108"/>
      <c r="P52" s="108"/>
      <c r="Q52" s="108"/>
      <c r="R52" s="108"/>
      <c r="S52" s="108"/>
      <c r="T52" s="108"/>
      <c r="U52" s="108"/>
      <c r="V52" s="108"/>
      <c r="W52" s="108"/>
      <c r="X52" s="108"/>
      <c r="Y52" s="108"/>
      <c r="Z52" s="108"/>
      <c r="AA52" s="108"/>
      <c r="AB52" s="108"/>
      <c r="AC52" s="108"/>
      <c r="AD52" s="108"/>
      <c r="AE52" s="108"/>
      <c r="AF52" s="108"/>
      <c r="AG52" s="108"/>
      <c r="AH52" s="108"/>
      <c r="AI52" s="108"/>
      <c r="AJ52" s="108"/>
      <c r="AK52" s="108"/>
      <c r="AL52" s="108"/>
      <c r="AM52" s="108"/>
      <c r="AN52" s="108"/>
      <c r="AO52" s="108"/>
      <c r="AP52" s="108"/>
      <c r="AQ52" s="108"/>
      <c r="AR52" s="108"/>
      <c r="AS52" s="108"/>
      <c r="AT52" s="108"/>
      <c r="AU52" s="108"/>
      <c r="AV52" s="108"/>
      <c r="AW52" s="108"/>
      <c r="AX52" s="108"/>
      <c r="AY52" s="108"/>
      <c r="AZ52" s="108"/>
      <c r="BA52" s="108"/>
      <c r="BB52" s="19"/>
      <c r="BC52" s="18">
        <f t="shared" si="21"/>
        <v>0</v>
      </c>
    </row>
    <row r="53" spans="1:55" ht="20.100000000000001" hidden="1" customHeight="1" x14ac:dyDescent="0.2">
      <c r="A53" s="51">
        <f>CyP!A58</f>
        <v>0</v>
      </c>
      <c r="B53" s="342" t="str">
        <f t="shared" si="19"/>
        <v/>
      </c>
      <c r="C53" s="343"/>
      <c r="D53" s="13">
        <f t="shared" si="20"/>
        <v>0</v>
      </c>
      <c r="E53" s="49"/>
      <c r="F53" s="108"/>
      <c r="G53" s="108"/>
      <c r="H53" s="108"/>
      <c r="I53" s="108"/>
      <c r="J53" s="108"/>
      <c r="K53" s="108"/>
      <c r="L53" s="108"/>
      <c r="M53" s="108"/>
      <c r="N53" s="108"/>
      <c r="O53" s="108"/>
      <c r="P53" s="108"/>
      <c r="Q53" s="108"/>
      <c r="R53" s="108"/>
      <c r="S53" s="108"/>
      <c r="T53" s="108"/>
      <c r="U53" s="108"/>
      <c r="V53" s="108"/>
      <c r="W53" s="108"/>
      <c r="X53" s="108"/>
      <c r="Y53" s="108"/>
      <c r="Z53" s="108"/>
      <c r="AA53" s="108"/>
      <c r="AB53" s="108"/>
      <c r="AC53" s="108"/>
      <c r="AD53" s="108"/>
      <c r="AE53" s="108"/>
      <c r="AF53" s="108"/>
      <c r="AG53" s="108"/>
      <c r="AH53" s="108"/>
      <c r="AI53" s="108"/>
      <c r="AJ53" s="108"/>
      <c r="AK53" s="108"/>
      <c r="AL53" s="108"/>
      <c r="AM53" s="108"/>
      <c r="AN53" s="108"/>
      <c r="AO53" s="108"/>
      <c r="AP53" s="108"/>
      <c r="AQ53" s="108"/>
      <c r="AR53" s="108"/>
      <c r="AS53" s="108"/>
      <c r="AT53" s="108"/>
      <c r="AU53" s="108"/>
      <c r="AV53" s="108"/>
      <c r="AW53" s="108"/>
      <c r="AX53" s="108"/>
      <c r="AY53" s="108"/>
      <c r="AZ53" s="108"/>
      <c r="BA53" s="108"/>
      <c r="BB53" s="19"/>
      <c r="BC53" s="18">
        <f t="shared" si="21"/>
        <v>0</v>
      </c>
    </row>
    <row r="54" spans="1:55" ht="20.100000000000001" hidden="1" customHeight="1" x14ac:dyDescent="0.2">
      <c r="A54" s="51">
        <f>CyP!A59</f>
        <v>0</v>
      </c>
      <c r="B54" s="342" t="str">
        <f t="shared" si="19"/>
        <v/>
      </c>
      <c r="C54" s="343"/>
      <c r="D54" s="13">
        <f t="shared" si="20"/>
        <v>0</v>
      </c>
      <c r="E54" s="49"/>
      <c r="F54" s="108"/>
      <c r="G54" s="108"/>
      <c r="H54" s="108"/>
      <c r="I54" s="108"/>
      <c r="J54" s="108"/>
      <c r="K54" s="108"/>
      <c r="L54" s="108"/>
      <c r="M54" s="108"/>
      <c r="N54" s="108"/>
      <c r="O54" s="108"/>
      <c r="P54" s="108"/>
      <c r="Q54" s="108"/>
      <c r="R54" s="108"/>
      <c r="S54" s="108"/>
      <c r="T54" s="108"/>
      <c r="U54" s="108"/>
      <c r="V54" s="108"/>
      <c r="W54" s="108"/>
      <c r="X54" s="108"/>
      <c r="Y54" s="108"/>
      <c r="Z54" s="108"/>
      <c r="AA54" s="108"/>
      <c r="AB54" s="108"/>
      <c r="AC54" s="108"/>
      <c r="AD54" s="108"/>
      <c r="AE54" s="108"/>
      <c r="AF54" s="108"/>
      <c r="AG54" s="108"/>
      <c r="AH54" s="108"/>
      <c r="AI54" s="108"/>
      <c r="AJ54" s="108"/>
      <c r="AK54" s="108"/>
      <c r="AL54" s="108"/>
      <c r="AM54" s="108"/>
      <c r="AN54" s="108"/>
      <c r="AO54" s="108"/>
      <c r="AP54" s="108"/>
      <c r="AQ54" s="108"/>
      <c r="AR54" s="108"/>
      <c r="AS54" s="108"/>
      <c r="AT54" s="108"/>
      <c r="AU54" s="108"/>
      <c r="AV54" s="108"/>
      <c r="AW54" s="108"/>
      <c r="AX54" s="108"/>
      <c r="AY54" s="108"/>
      <c r="AZ54" s="108"/>
      <c r="BA54" s="108"/>
      <c r="BB54" s="19"/>
      <c r="BC54" s="18">
        <f t="shared" si="21"/>
        <v>0</v>
      </c>
    </row>
    <row r="55" spans="1:55" ht="20.100000000000001" hidden="1" customHeight="1" x14ac:dyDescent="0.2">
      <c r="A55" s="51">
        <f>CyP!A60</f>
        <v>0</v>
      </c>
      <c r="B55" s="342" t="str">
        <f t="shared" si="19"/>
        <v/>
      </c>
      <c r="C55" s="343"/>
      <c r="D55" s="13">
        <f t="shared" si="20"/>
        <v>0</v>
      </c>
      <c r="E55" s="49"/>
      <c r="F55" s="108"/>
      <c r="G55" s="108"/>
      <c r="H55" s="108"/>
      <c r="I55" s="108"/>
      <c r="J55" s="108"/>
      <c r="K55" s="108"/>
      <c r="L55" s="108"/>
      <c r="M55" s="108"/>
      <c r="N55" s="108"/>
      <c r="O55" s="108"/>
      <c r="P55" s="108"/>
      <c r="Q55" s="108"/>
      <c r="R55" s="108"/>
      <c r="S55" s="108"/>
      <c r="T55" s="108"/>
      <c r="U55" s="108"/>
      <c r="V55" s="108"/>
      <c r="W55" s="108"/>
      <c r="X55" s="108"/>
      <c r="Y55" s="108"/>
      <c r="Z55" s="108"/>
      <c r="AA55" s="108"/>
      <c r="AB55" s="108"/>
      <c r="AC55" s="108"/>
      <c r="AD55" s="108"/>
      <c r="AE55" s="108"/>
      <c r="AF55" s="108"/>
      <c r="AG55" s="108"/>
      <c r="AH55" s="108"/>
      <c r="AI55" s="108"/>
      <c r="AJ55" s="108"/>
      <c r="AK55" s="108"/>
      <c r="AL55" s="108"/>
      <c r="AM55" s="108"/>
      <c r="AN55" s="108"/>
      <c r="AO55" s="108"/>
      <c r="AP55" s="108"/>
      <c r="AQ55" s="108"/>
      <c r="AR55" s="108"/>
      <c r="AS55" s="108"/>
      <c r="AT55" s="108"/>
      <c r="AU55" s="108"/>
      <c r="AV55" s="108"/>
      <c r="AW55" s="108"/>
      <c r="AX55" s="108"/>
      <c r="AY55" s="108"/>
      <c r="AZ55" s="108"/>
      <c r="BA55" s="108"/>
      <c r="BB55" s="19"/>
      <c r="BC55" s="18">
        <f t="shared" si="21"/>
        <v>0</v>
      </c>
    </row>
    <row r="56" spans="1:55" ht="20.100000000000001" hidden="1" customHeight="1" x14ac:dyDescent="0.2">
      <c r="A56" s="51">
        <f>CyP!A61</f>
        <v>0</v>
      </c>
      <c r="B56" s="342" t="str">
        <f t="shared" si="19"/>
        <v/>
      </c>
      <c r="C56" s="343"/>
      <c r="D56" s="13">
        <f t="shared" si="20"/>
        <v>0</v>
      </c>
      <c r="E56" s="49"/>
      <c r="F56" s="108"/>
      <c r="G56" s="108"/>
      <c r="H56" s="108"/>
      <c r="I56" s="108"/>
      <c r="J56" s="108"/>
      <c r="K56" s="108"/>
      <c r="L56" s="108"/>
      <c r="M56" s="108"/>
      <c r="N56" s="108"/>
      <c r="O56" s="108"/>
      <c r="P56" s="108"/>
      <c r="Q56" s="108"/>
      <c r="R56" s="108"/>
      <c r="S56" s="108"/>
      <c r="T56" s="108"/>
      <c r="U56" s="108"/>
      <c r="V56" s="108"/>
      <c r="W56" s="108"/>
      <c r="X56" s="108"/>
      <c r="Y56" s="108"/>
      <c r="Z56" s="108"/>
      <c r="AA56" s="108"/>
      <c r="AB56" s="108"/>
      <c r="AC56" s="108"/>
      <c r="AD56" s="108"/>
      <c r="AE56" s="108"/>
      <c r="AF56" s="108"/>
      <c r="AG56" s="108"/>
      <c r="AH56" s="108"/>
      <c r="AI56" s="108"/>
      <c r="AJ56" s="108"/>
      <c r="AK56" s="108"/>
      <c r="AL56" s="108"/>
      <c r="AM56" s="108"/>
      <c r="AN56" s="108"/>
      <c r="AO56" s="108"/>
      <c r="AP56" s="108"/>
      <c r="AQ56" s="108"/>
      <c r="AR56" s="108"/>
      <c r="AS56" s="108"/>
      <c r="AT56" s="108"/>
      <c r="AU56" s="108"/>
      <c r="AV56" s="108"/>
      <c r="AW56" s="108"/>
      <c r="AX56" s="108"/>
      <c r="AY56" s="108"/>
      <c r="AZ56" s="108"/>
      <c r="BA56" s="108"/>
      <c r="BB56" s="19"/>
      <c r="BC56" s="18">
        <f t="shared" si="21"/>
        <v>0</v>
      </c>
    </row>
    <row r="57" spans="1:55" ht="20.100000000000001" hidden="1" customHeight="1" x14ac:dyDescent="0.2">
      <c r="A57" s="51">
        <f>CyP!A62</f>
        <v>0</v>
      </c>
      <c r="B57" s="342" t="str">
        <f t="shared" si="19"/>
        <v/>
      </c>
      <c r="C57" s="343"/>
      <c r="D57" s="13">
        <f t="shared" si="20"/>
        <v>0</v>
      </c>
      <c r="E57" s="49"/>
      <c r="F57" s="108"/>
      <c r="G57" s="108"/>
      <c r="H57" s="108"/>
      <c r="I57" s="108"/>
      <c r="J57" s="108"/>
      <c r="K57" s="108"/>
      <c r="L57" s="108"/>
      <c r="M57" s="108"/>
      <c r="N57" s="108"/>
      <c r="O57" s="108"/>
      <c r="P57" s="108"/>
      <c r="Q57" s="108"/>
      <c r="R57" s="108"/>
      <c r="S57" s="108"/>
      <c r="T57" s="108"/>
      <c r="U57" s="108"/>
      <c r="V57" s="108"/>
      <c r="W57" s="108"/>
      <c r="X57" s="108"/>
      <c r="Y57" s="108"/>
      <c r="Z57" s="108"/>
      <c r="AA57" s="108"/>
      <c r="AB57" s="108"/>
      <c r="AC57" s="108"/>
      <c r="AD57" s="108"/>
      <c r="AE57" s="108"/>
      <c r="AF57" s="108"/>
      <c r="AG57" s="108"/>
      <c r="AH57" s="108"/>
      <c r="AI57" s="108"/>
      <c r="AJ57" s="108"/>
      <c r="AK57" s="108"/>
      <c r="AL57" s="108"/>
      <c r="AM57" s="108"/>
      <c r="AN57" s="108"/>
      <c r="AO57" s="108"/>
      <c r="AP57" s="108"/>
      <c r="AQ57" s="108"/>
      <c r="AR57" s="108"/>
      <c r="AS57" s="108"/>
      <c r="AT57" s="108"/>
      <c r="AU57" s="108"/>
      <c r="AV57" s="108"/>
      <c r="AW57" s="108"/>
      <c r="AX57" s="108"/>
      <c r="AY57" s="108"/>
      <c r="AZ57" s="108"/>
      <c r="BA57" s="108"/>
      <c r="BB57" s="19"/>
      <c r="BC57" s="18">
        <f t="shared" si="21"/>
        <v>0</v>
      </c>
    </row>
    <row r="58" spans="1:55" ht="20.100000000000001" hidden="1" customHeight="1" x14ac:dyDescent="0.2">
      <c r="A58" s="51">
        <f>CyP!A63</f>
        <v>0</v>
      </c>
      <c r="B58" s="342" t="str">
        <f t="shared" si="19"/>
        <v/>
      </c>
      <c r="C58" s="343"/>
      <c r="D58" s="13">
        <f t="shared" si="20"/>
        <v>0</v>
      </c>
      <c r="E58" s="49"/>
      <c r="F58" s="108"/>
      <c r="G58" s="108"/>
      <c r="H58" s="108"/>
      <c r="I58" s="108"/>
      <c r="J58" s="108"/>
      <c r="K58" s="108"/>
      <c r="L58" s="108"/>
      <c r="M58" s="108"/>
      <c r="N58" s="108"/>
      <c r="O58" s="108"/>
      <c r="P58" s="108"/>
      <c r="Q58" s="108"/>
      <c r="R58" s="108"/>
      <c r="S58" s="108"/>
      <c r="T58" s="108"/>
      <c r="U58" s="108"/>
      <c r="V58" s="108"/>
      <c r="W58" s="108"/>
      <c r="X58" s="108"/>
      <c r="Y58" s="108"/>
      <c r="Z58" s="108"/>
      <c r="AA58" s="108"/>
      <c r="AB58" s="108"/>
      <c r="AC58" s="108"/>
      <c r="AD58" s="108"/>
      <c r="AE58" s="108"/>
      <c r="AF58" s="108"/>
      <c r="AG58" s="108"/>
      <c r="AH58" s="108"/>
      <c r="AI58" s="108"/>
      <c r="AJ58" s="108"/>
      <c r="AK58" s="108"/>
      <c r="AL58" s="108"/>
      <c r="AM58" s="108"/>
      <c r="AN58" s="108"/>
      <c r="AO58" s="108"/>
      <c r="AP58" s="108"/>
      <c r="AQ58" s="108"/>
      <c r="AR58" s="108"/>
      <c r="AS58" s="108"/>
      <c r="AT58" s="108"/>
      <c r="AU58" s="108"/>
      <c r="AV58" s="108"/>
      <c r="AW58" s="108"/>
      <c r="AX58" s="108"/>
      <c r="AY58" s="108"/>
      <c r="AZ58" s="108"/>
      <c r="BA58" s="108"/>
      <c r="BB58" s="19"/>
      <c r="BC58" s="18">
        <f t="shared" si="21"/>
        <v>0</v>
      </c>
    </row>
    <row r="59" spans="1:55" ht="20.100000000000001" hidden="1" customHeight="1" x14ac:dyDescent="0.2">
      <c r="A59" s="51">
        <f>CyP!A64</f>
        <v>0</v>
      </c>
      <c r="B59" s="342" t="str">
        <f t="shared" si="19"/>
        <v/>
      </c>
      <c r="C59" s="343"/>
      <c r="D59" s="13">
        <f t="shared" si="20"/>
        <v>0</v>
      </c>
      <c r="E59" s="49"/>
      <c r="F59" s="108"/>
      <c r="G59" s="108"/>
      <c r="H59" s="108"/>
      <c r="I59" s="108"/>
      <c r="J59" s="108"/>
      <c r="K59" s="108"/>
      <c r="L59" s="108"/>
      <c r="M59" s="108"/>
      <c r="N59" s="108"/>
      <c r="O59" s="108"/>
      <c r="P59" s="108"/>
      <c r="Q59" s="108"/>
      <c r="R59" s="108"/>
      <c r="S59" s="108"/>
      <c r="T59" s="108"/>
      <c r="U59" s="108"/>
      <c r="V59" s="108"/>
      <c r="W59" s="108"/>
      <c r="X59" s="108"/>
      <c r="Y59" s="108"/>
      <c r="Z59" s="108"/>
      <c r="AA59" s="108"/>
      <c r="AB59" s="108"/>
      <c r="AC59" s="108"/>
      <c r="AD59" s="108"/>
      <c r="AE59" s="108"/>
      <c r="AF59" s="108"/>
      <c r="AG59" s="108"/>
      <c r="AH59" s="108"/>
      <c r="AI59" s="108"/>
      <c r="AJ59" s="108"/>
      <c r="AK59" s="108"/>
      <c r="AL59" s="108"/>
      <c r="AM59" s="108"/>
      <c r="AN59" s="108"/>
      <c r="AO59" s="108"/>
      <c r="AP59" s="108"/>
      <c r="AQ59" s="108"/>
      <c r="AR59" s="108"/>
      <c r="AS59" s="108"/>
      <c r="AT59" s="108"/>
      <c r="AU59" s="108"/>
      <c r="AV59" s="108"/>
      <c r="AW59" s="108"/>
      <c r="AX59" s="108"/>
      <c r="AY59" s="108"/>
      <c r="AZ59" s="108"/>
      <c r="BA59" s="108"/>
      <c r="BB59" s="19"/>
      <c r="BC59" s="18">
        <f t="shared" si="21"/>
        <v>0</v>
      </c>
    </row>
    <row r="60" spans="1:55" ht="20.100000000000001" hidden="1" customHeight="1" x14ac:dyDescent="0.2">
      <c r="A60" s="51">
        <f>CyP!A65</f>
        <v>0</v>
      </c>
      <c r="B60" s="342" t="str">
        <f t="shared" si="19"/>
        <v/>
      </c>
      <c r="C60" s="343"/>
      <c r="D60" s="13">
        <f t="shared" si="20"/>
        <v>0</v>
      </c>
      <c r="E60" s="49"/>
      <c r="F60" s="108"/>
      <c r="G60" s="108"/>
      <c r="H60" s="108"/>
      <c r="I60" s="108"/>
      <c r="J60" s="108"/>
      <c r="K60" s="108"/>
      <c r="L60" s="108"/>
      <c r="M60" s="108"/>
      <c r="N60" s="108"/>
      <c r="O60" s="108"/>
      <c r="P60" s="108"/>
      <c r="Q60" s="108"/>
      <c r="R60" s="108"/>
      <c r="S60" s="108"/>
      <c r="T60" s="108"/>
      <c r="U60" s="108"/>
      <c r="V60" s="108"/>
      <c r="W60" s="108"/>
      <c r="X60" s="108"/>
      <c r="Y60" s="108"/>
      <c r="Z60" s="108"/>
      <c r="AA60" s="108"/>
      <c r="AB60" s="108"/>
      <c r="AC60" s="108"/>
      <c r="AD60" s="108"/>
      <c r="AE60" s="108"/>
      <c r="AF60" s="108"/>
      <c r="AG60" s="108"/>
      <c r="AH60" s="108"/>
      <c r="AI60" s="108"/>
      <c r="AJ60" s="108"/>
      <c r="AK60" s="108"/>
      <c r="AL60" s="108"/>
      <c r="AM60" s="108"/>
      <c r="AN60" s="108"/>
      <c r="AO60" s="108"/>
      <c r="AP60" s="108"/>
      <c r="AQ60" s="108"/>
      <c r="AR60" s="108"/>
      <c r="AS60" s="108"/>
      <c r="AT60" s="108"/>
      <c r="AU60" s="108"/>
      <c r="AV60" s="108"/>
      <c r="AW60" s="108"/>
      <c r="AX60" s="108"/>
      <c r="AY60" s="108"/>
      <c r="AZ60" s="108"/>
      <c r="BA60" s="108"/>
      <c r="BB60" s="19"/>
      <c r="BC60" s="18">
        <f t="shared" si="21"/>
        <v>0</v>
      </c>
    </row>
    <row r="61" spans="1:55" ht="20.100000000000001" hidden="1" customHeight="1" x14ac:dyDescent="0.2">
      <c r="A61" s="51">
        <f>CyP!A66</f>
        <v>0</v>
      </c>
      <c r="B61" s="342" t="str">
        <f t="shared" si="19"/>
        <v/>
      </c>
      <c r="C61" s="343"/>
      <c r="D61" s="13">
        <f t="shared" si="20"/>
        <v>0</v>
      </c>
      <c r="E61" s="49"/>
      <c r="F61" s="108"/>
      <c r="G61" s="108"/>
      <c r="H61" s="108"/>
      <c r="I61" s="108"/>
      <c r="J61" s="108"/>
      <c r="K61" s="108"/>
      <c r="L61" s="108"/>
      <c r="M61" s="108"/>
      <c r="N61" s="108"/>
      <c r="O61" s="108"/>
      <c r="P61" s="108"/>
      <c r="Q61" s="108"/>
      <c r="R61" s="108"/>
      <c r="S61" s="108"/>
      <c r="T61" s="108"/>
      <c r="U61" s="108"/>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8"/>
      <c r="AW61" s="108"/>
      <c r="AX61" s="108"/>
      <c r="AY61" s="108"/>
      <c r="AZ61" s="108"/>
      <c r="BA61" s="108"/>
      <c r="BB61" s="19"/>
      <c r="BC61" s="18">
        <f t="shared" si="21"/>
        <v>0</v>
      </c>
    </row>
    <row r="62" spans="1:55" ht="20.100000000000001" hidden="1" customHeight="1" x14ac:dyDescent="0.2">
      <c r="A62" s="51">
        <f>CyP!A67</f>
        <v>0</v>
      </c>
      <c r="B62" s="342" t="str">
        <f t="shared" si="19"/>
        <v/>
      </c>
      <c r="C62" s="343"/>
      <c r="D62" s="13">
        <f t="shared" si="20"/>
        <v>0</v>
      </c>
      <c r="E62" s="49"/>
      <c r="F62" s="108"/>
      <c r="G62" s="108"/>
      <c r="H62" s="108"/>
      <c r="I62" s="108"/>
      <c r="J62" s="108"/>
      <c r="K62" s="108"/>
      <c r="L62" s="108"/>
      <c r="M62" s="108"/>
      <c r="N62" s="108"/>
      <c r="O62" s="108"/>
      <c r="P62" s="108"/>
      <c r="Q62" s="108"/>
      <c r="R62" s="108"/>
      <c r="S62" s="108"/>
      <c r="T62" s="108"/>
      <c r="U62" s="108"/>
      <c r="V62" s="108"/>
      <c r="W62" s="108"/>
      <c r="X62" s="108"/>
      <c r="Y62" s="108"/>
      <c r="Z62" s="108"/>
      <c r="AA62" s="108"/>
      <c r="AB62" s="108"/>
      <c r="AC62" s="108"/>
      <c r="AD62" s="108"/>
      <c r="AE62" s="108"/>
      <c r="AF62" s="108"/>
      <c r="AG62" s="108"/>
      <c r="AH62" s="108"/>
      <c r="AI62" s="108"/>
      <c r="AJ62" s="108"/>
      <c r="AK62" s="108"/>
      <c r="AL62" s="108"/>
      <c r="AM62" s="108"/>
      <c r="AN62" s="108"/>
      <c r="AO62" s="108"/>
      <c r="AP62" s="108"/>
      <c r="AQ62" s="108"/>
      <c r="AR62" s="108"/>
      <c r="AS62" s="108"/>
      <c r="AT62" s="108"/>
      <c r="AU62" s="108"/>
      <c r="AV62" s="108"/>
      <c r="AW62" s="108"/>
      <c r="AX62" s="108"/>
      <c r="AY62" s="108"/>
      <c r="AZ62" s="108"/>
      <c r="BA62" s="108"/>
      <c r="BB62" s="19"/>
      <c r="BC62" s="18">
        <f t="shared" si="21"/>
        <v>0</v>
      </c>
    </row>
    <row r="63" spans="1:55" ht="20.100000000000001" hidden="1" customHeight="1" x14ac:dyDescent="0.2">
      <c r="A63" s="51">
        <f>CyP!A68</f>
        <v>0</v>
      </c>
      <c r="B63" s="342" t="str">
        <f t="shared" si="19"/>
        <v/>
      </c>
      <c r="C63" s="343"/>
      <c r="D63" s="13">
        <f t="shared" si="20"/>
        <v>0</v>
      </c>
      <c r="E63" s="49"/>
      <c r="F63" s="108"/>
      <c r="G63" s="108"/>
      <c r="H63" s="108"/>
      <c r="I63" s="108"/>
      <c r="J63" s="108"/>
      <c r="K63" s="108"/>
      <c r="L63" s="108"/>
      <c r="M63" s="108"/>
      <c r="N63" s="108"/>
      <c r="O63" s="108"/>
      <c r="P63" s="108"/>
      <c r="Q63" s="108"/>
      <c r="R63" s="108"/>
      <c r="S63" s="108"/>
      <c r="T63" s="108"/>
      <c r="U63" s="108"/>
      <c r="V63" s="108"/>
      <c r="W63" s="108"/>
      <c r="X63" s="108"/>
      <c r="Y63" s="108"/>
      <c r="Z63" s="108"/>
      <c r="AA63" s="108"/>
      <c r="AB63" s="108"/>
      <c r="AC63" s="108"/>
      <c r="AD63" s="108"/>
      <c r="AE63" s="108"/>
      <c r="AF63" s="108"/>
      <c r="AG63" s="108"/>
      <c r="AH63" s="108"/>
      <c r="AI63" s="108"/>
      <c r="AJ63" s="108"/>
      <c r="AK63" s="108"/>
      <c r="AL63" s="108"/>
      <c r="AM63" s="108"/>
      <c r="AN63" s="108"/>
      <c r="AO63" s="108"/>
      <c r="AP63" s="108"/>
      <c r="AQ63" s="108"/>
      <c r="AR63" s="108"/>
      <c r="AS63" s="108"/>
      <c r="AT63" s="108"/>
      <c r="AU63" s="108"/>
      <c r="AV63" s="108"/>
      <c r="AW63" s="108"/>
      <c r="AX63" s="108"/>
      <c r="AY63" s="108"/>
      <c r="AZ63" s="108"/>
      <c r="BA63" s="108"/>
      <c r="BB63" s="19"/>
      <c r="BC63" s="18">
        <f t="shared" si="21"/>
        <v>0</v>
      </c>
    </row>
    <row r="64" spans="1:55" ht="20.100000000000001" hidden="1" customHeight="1" x14ac:dyDescent="0.2">
      <c r="A64" s="51">
        <f>CyP!A69</f>
        <v>0</v>
      </c>
      <c r="B64" s="342" t="str">
        <f t="shared" si="19"/>
        <v/>
      </c>
      <c r="C64" s="343"/>
      <c r="D64" s="13">
        <f t="shared" si="20"/>
        <v>0</v>
      </c>
      <c r="E64" s="49"/>
      <c r="F64" s="108"/>
      <c r="G64" s="108"/>
      <c r="H64" s="108"/>
      <c r="I64" s="108"/>
      <c r="J64" s="108"/>
      <c r="K64" s="108"/>
      <c r="L64" s="108"/>
      <c r="M64" s="108"/>
      <c r="N64" s="108"/>
      <c r="O64" s="108"/>
      <c r="P64" s="108"/>
      <c r="Q64" s="108"/>
      <c r="R64" s="108"/>
      <c r="S64" s="108"/>
      <c r="T64" s="108"/>
      <c r="U64" s="108"/>
      <c r="V64" s="108"/>
      <c r="W64" s="108"/>
      <c r="X64" s="108"/>
      <c r="Y64" s="108"/>
      <c r="Z64" s="108"/>
      <c r="AA64" s="108"/>
      <c r="AB64" s="108"/>
      <c r="AC64" s="108"/>
      <c r="AD64" s="108"/>
      <c r="AE64" s="108"/>
      <c r="AF64" s="108"/>
      <c r="AG64" s="108"/>
      <c r="AH64" s="108"/>
      <c r="AI64" s="108"/>
      <c r="AJ64" s="108"/>
      <c r="AK64" s="108"/>
      <c r="AL64" s="108"/>
      <c r="AM64" s="108"/>
      <c r="AN64" s="108"/>
      <c r="AO64" s="108"/>
      <c r="AP64" s="108"/>
      <c r="AQ64" s="108"/>
      <c r="AR64" s="108"/>
      <c r="AS64" s="108"/>
      <c r="AT64" s="108"/>
      <c r="AU64" s="108"/>
      <c r="AV64" s="108"/>
      <c r="AW64" s="108"/>
      <c r="AX64" s="108"/>
      <c r="AY64" s="108"/>
      <c r="AZ64" s="108"/>
      <c r="BA64" s="108"/>
      <c r="BB64" s="19"/>
      <c r="BC64" s="18">
        <f t="shared" si="21"/>
        <v>0</v>
      </c>
    </row>
    <row r="65" spans="1:55" ht="20.100000000000001" hidden="1" customHeight="1" x14ac:dyDescent="0.2">
      <c r="A65" s="51">
        <f>CyP!A70</f>
        <v>0</v>
      </c>
      <c r="B65" s="342" t="str">
        <f t="shared" si="19"/>
        <v/>
      </c>
      <c r="C65" s="343"/>
      <c r="D65" s="13">
        <f t="shared" si="20"/>
        <v>0</v>
      </c>
      <c r="E65" s="49"/>
      <c r="F65" s="108"/>
      <c r="G65" s="108"/>
      <c r="H65" s="108"/>
      <c r="I65" s="108"/>
      <c r="J65" s="108"/>
      <c r="K65" s="108"/>
      <c r="L65" s="108"/>
      <c r="M65" s="108"/>
      <c r="N65" s="108"/>
      <c r="O65" s="108"/>
      <c r="P65" s="108"/>
      <c r="Q65" s="108"/>
      <c r="R65" s="108"/>
      <c r="S65" s="108"/>
      <c r="T65" s="108"/>
      <c r="U65" s="108"/>
      <c r="V65" s="108"/>
      <c r="W65" s="108"/>
      <c r="X65" s="108"/>
      <c r="Y65" s="108"/>
      <c r="Z65" s="108"/>
      <c r="AA65" s="108"/>
      <c r="AB65" s="108"/>
      <c r="AC65" s="108"/>
      <c r="AD65" s="108"/>
      <c r="AE65" s="108"/>
      <c r="AF65" s="108"/>
      <c r="AG65" s="108"/>
      <c r="AH65" s="108"/>
      <c r="AI65" s="108"/>
      <c r="AJ65" s="108"/>
      <c r="AK65" s="108"/>
      <c r="AL65" s="108"/>
      <c r="AM65" s="108"/>
      <c r="AN65" s="108"/>
      <c r="AO65" s="108"/>
      <c r="AP65" s="108"/>
      <c r="AQ65" s="108"/>
      <c r="AR65" s="108"/>
      <c r="AS65" s="108"/>
      <c r="AT65" s="108"/>
      <c r="AU65" s="108"/>
      <c r="AV65" s="108"/>
      <c r="AW65" s="108"/>
      <c r="AX65" s="108"/>
      <c r="AY65" s="108"/>
      <c r="AZ65" s="108"/>
      <c r="BA65" s="108"/>
      <c r="BB65" s="19"/>
      <c r="BC65" s="18">
        <f t="shared" si="21"/>
        <v>0</v>
      </c>
    </row>
    <row r="66" spans="1:55" ht="20.100000000000001" hidden="1" customHeight="1" x14ac:dyDescent="0.2">
      <c r="A66" s="51">
        <f>CyP!A71</f>
        <v>0</v>
      </c>
      <c r="B66" s="342" t="str">
        <f t="shared" si="19"/>
        <v/>
      </c>
      <c r="C66" s="343"/>
      <c r="D66" s="13">
        <f t="shared" si="20"/>
        <v>0</v>
      </c>
      <c r="E66" s="49"/>
      <c r="F66" s="108"/>
      <c r="G66" s="108"/>
      <c r="H66" s="108"/>
      <c r="I66" s="108"/>
      <c r="J66" s="108"/>
      <c r="K66" s="108"/>
      <c r="L66" s="108"/>
      <c r="M66" s="108"/>
      <c r="N66" s="108"/>
      <c r="O66" s="108"/>
      <c r="P66" s="108"/>
      <c r="Q66" s="108"/>
      <c r="R66" s="108"/>
      <c r="S66" s="108"/>
      <c r="T66" s="108"/>
      <c r="U66" s="108"/>
      <c r="V66" s="108"/>
      <c r="W66" s="108"/>
      <c r="X66" s="108"/>
      <c r="Y66" s="108"/>
      <c r="Z66" s="108"/>
      <c r="AA66" s="108"/>
      <c r="AB66" s="108"/>
      <c r="AC66" s="108"/>
      <c r="AD66" s="108"/>
      <c r="AE66" s="108"/>
      <c r="AF66" s="108"/>
      <c r="AG66" s="108"/>
      <c r="AH66" s="108"/>
      <c r="AI66" s="108"/>
      <c r="AJ66" s="108"/>
      <c r="AK66" s="108"/>
      <c r="AL66" s="108"/>
      <c r="AM66" s="108"/>
      <c r="AN66" s="108"/>
      <c r="AO66" s="108"/>
      <c r="AP66" s="108"/>
      <c r="AQ66" s="108"/>
      <c r="AR66" s="108"/>
      <c r="AS66" s="108"/>
      <c r="AT66" s="108"/>
      <c r="AU66" s="108"/>
      <c r="AV66" s="108"/>
      <c r="AW66" s="108"/>
      <c r="AX66" s="108"/>
      <c r="AY66" s="108"/>
      <c r="AZ66" s="108"/>
      <c r="BA66" s="108"/>
      <c r="BB66" s="19"/>
      <c r="BC66" s="18">
        <f t="shared" si="21"/>
        <v>0</v>
      </c>
    </row>
    <row r="67" spans="1:55" ht="20.100000000000001" hidden="1" customHeight="1" x14ac:dyDescent="0.2">
      <c r="A67" s="51">
        <f>CyP!A72</f>
        <v>0</v>
      </c>
      <c r="B67" s="342" t="str">
        <f t="shared" si="19"/>
        <v/>
      </c>
      <c r="C67" s="343"/>
      <c r="D67" s="13">
        <f t="shared" si="20"/>
        <v>0</v>
      </c>
      <c r="E67" s="49"/>
      <c r="F67" s="108"/>
      <c r="G67" s="108"/>
      <c r="H67" s="108"/>
      <c r="I67" s="108"/>
      <c r="J67" s="108"/>
      <c r="K67" s="108"/>
      <c r="L67" s="108"/>
      <c r="M67" s="108"/>
      <c r="N67" s="108"/>
      <c r="O67" s="108"/>
      <c r="P67" s="108"/>
      <c r="Q67" s="108"/>
      <c r="R67" s="108"/>
      <c r="S67" s="108"/>
      <c r="T67" s="108"/>
      <c r="U67" s="108"/>
      <c r="V67" s="108"/>
      <c r="W67" s="108"/>
      <c r="X67" s="108"/>
      <c r="Y67" s="108"/>
      <c r="Z67" s="108"/>
      <c r="AA67" s="108"/>
      <c r="AB67" s="108"/>
      <c r="AC67" s="108"/>
      <c r="AD67" s="108"/>
      <c r="AE67" s="108"/>
      <c r="AF67" s="108"/>
      <c r="AG67" s="108"/>
      <c r="AH67" s="108"/>
      <c r="AI67" s="108"/>
      <c r="AJ67" s="108"/>
      <c r="AK67" s="108"/>
      <c r="AL67" s="108"/>
      <c r="AM67" s="108"/>
      <c r="AN67" s="108"/>
      <c r="AO67" s="108"/>
      <c r="AP67" s="108"/>
      <c r="AQ67" s="108"/>
      <c r="AR67" s="108"/>
      <c r="AS67" s="108"/>
      <c r="AT67" s="108"/>
      <c r="AU67" s="108"/>
      <c r="AV67" s="108"/>
      <c r="AW67" s="108"/>
      <c r="AX67" s="108"/>
      <c r="AY67" s="108"/>
      <c r="AZ67" s="108"/>
      <c r="BA67" s="108"/>
      <c r="BB67" s="19"/>
      <c r="BC67" s="18">
        <f t="shared" si="21"/>
        <v>0</v>
      </c>
    </row>
    <row r="68" spans="1:55" ht="20.100000000000001" hidden="1" customHeight="1" x14ac:dyDescent="0.2">
      <c r="A68" s="51">
        <f>CyP!A73</f>
        <v>0</v>
      </c>
      <c r="B68" s="342" t="str">
        <f t="shared" si="19"/>
        <v/>
      </c>
      <c r="C68" s="343"/>
      <c r="D68" s="13">
        <f t="shared" si="20"/>
        <v>0</v>
      </c>
      <c r="E68" s="49"/>
      <c r="F68" s="108"/>
      <c r="G68" s="108"/>
      <c r="H68" s="108"/>
      <c r="I68" s="108"/>
      <c r="J68" s="108"/>
      <c r="K68" s="108"/>
      <c r="L68" s="108"/>
      <c r="M68" s="108"/>
      <c r="N68" s="108"/>
      <c r="O68" s="108"/>
      <c r="P68" s="108"/>
      <c r="Q68" s="108"/>
      <c r="R68" s="108"/>
      <c r="S68" s="108"/>
      <c r="T68" s="108"/>
      <c r="U68" s="108"/>
      <c r="V68" s="108"/>
      <c r="W68" s="108"/>
      <c r="X68" s="108"/>
      <c r="Y68" s="108"/>
      <c r="Z68" s="108"/>
      <c r="AA68" s="108"/>
      <c r="AB68" s="108"/>
      <c r="AC68" s="108"/>
      <c r="AD68" s="108"/>
      <c r="AE68" s="108"/>
      <c r="AF68" s="108"/>
      <c r="AG68" s="108"/>
      <c r="AH68" s="108"/>
      <c r="AI68" s="108"/>
      <c r="AJ68" s="108"/>
      <c r="AK68" s="108"/>
      <c r="AL68" s="108"/>
      <c r="AM68" s="108"/>
      <c r="AN68" s="108"/>
      <c r="AO68" s="108"/>
      <c r="AP68" s="108"/>
      <c r="AQ68" s="108"/>
      <c r="AR68" s="108"/>
      <c r="AS68" s="108"/>
      <c r="AT68" s="108"/>
      <c r="AU68" s="108"/>
      <c r="AV68" s="108"/>
      <c r="AW68" s="108"/>
      <c r="AX68" s="108"/>
      <c r="AY68" s="108"/>
      <c r="AZ68" s="108"/>
      <c r="BA68" s="108"/>
      <c r="BB68" s="19"/>
      <c r="BC68" s="18">
        <f t="shared" si="21"/>
        <v>0</v>
      </c>
    </row>
    <row r="69" spans="1:55" ht="20.100000000000001" hidden="1" customHeight="1" x14ac:dyDescent="0.2">
      <c r="A69" s="51">
        <f>CyP!A74</f>
        <v>0</v>
      </c>
      <c r="B69" s="342" t="str">
        <f t="shared" si="19"/>
        <v/>
      </c>
      <c r="C69" s="343"/>
      <c r="D69" s="13">
        <f t="shared" si="20"/>
        <v>0</v>
      </c>
      <c r="E69" s="49"/>
      <c r="F69" s="108"/>
      <c r="G69" s="108"/>
      <c r="H69" s="108"/>
      <c r="I69" s="108"/>
      <c r="J69" s="108"/>
      <c r="K69" s="108"/>
      <c r="L69" s="108"/>
      <c r="M69" s="108"/>
      <c r="N69" s="108"/>
      <c r="O69" s="108"/>
      <c r="P69" s="108"/>
      <c r="Q69" s="108"/>
      <c r="R69" s="108"/>
      <c r="S69" s="108"/>
      <c r="T69" s="108"/>
      <c r="U69" s="108"/>
      <c r="V69" s="108"/>
      <c r="W69" s="108"/>
      <c r="X69" s="108"/>
      <c r="Y69" s="108"/>
      <c r="Z69" s="108"/>
      <c r="AA69" s="108"/>
      <c r="AB69" s="108"/>
      <c r="AC69" s="108"/>
      <c r="AD69" s="108"/>
      <c r="AE69" s="108"/>
      <c r="AF69" s="108"/>
      <c r="AG69" s="108"/>
      <c r="AH69" s="108"/>
      <c r="AI69" s="108"/>
      <c r="AJ69" s="108"/>
      <c r="AK69" s="108"/>
      <c r="AL69" s="108"/>
      <c r="AM69" s="108"/>
      <c r="AN69" s="108"/>
      <c r="AO69" s="108"/>
      <c r="AP69" s="108"/>
      <c r="AQ69" s="108"/>
      <c r="AR69" s="108"/>
      <c r="AS69" s="108"/>
      <c r="AT69" s="108"/>
      <c r="AU69" s="108"/>
      <c r="AV69" s="108"/>
      <c r="AW69" s="108"/>
      <c r="AX69" s="108"/>
      <c r="AY69" s="108"/>
      <c r="AZ69" s="108"/>
      <c r="BA69" s="108"/>
      <c r="BB69" s="19"/>
      <c r="BC69" s="18">
        <f t="shared" si="21"/>
        <v>0</v>
      </c>
    </row>
    <row r="70" spans="1:55" ht="20.100000000000001" hidden="1" customHeight="1" x14ac:dyDescent="0.2">
      <c r="A70" s="51">
        <f>CyP!A75</f>
        <v>0</v>
      </c>
      <c r="B70" s="342" t="str">
        <f t="shared" si="19"/>
        <v/>
      </c>
      <c r="C70" s="343"/>
      <c r="D70" s="13">
        <f t="shared" si="20"/>
        <v>0</v>
      </c>
      <c r="E70" s="49"/>
      <c r="F70" s="108"/>
      <c r="G70" s="108"/>
      <c r="H70" s="108"/>
      <c r="I70" s="108"/>
      <c r="J70" s="108"/>
      <c r="K70" s="108"/>
      <c r="L70" s="108"/>
      <c r="M70" s="108"/>
      <c r="N70" s="108"/>
      <c r="O70" s="108"/>
      <c r="P70" s="108"/>
      <c r="Q70" s="108"/>
      <c r="R70" s="108"/>
      <c r="S70" s="108"/>
      <c r="T70" s="108"/>
      <c r="U70" s="108"/>
      <c r="V70" s="108"/>
      <c r="W70" s="108"/>
      <c r="X70" s="108"/>
      <c r="Y70" s="108"/>
      <c r="Z70" s="108"/>
      <c r="AA70" s="108"/>
      <c r="AB70" s="108"/>
      <c r="AC70" s="108"/>
      <c r="AD70" s="108"/>
      <c r="AE70" s="108"/>
      <c r="AF70" s="108"/>
      <c r="AG70" s="108"/>
      <c r="AH70" s="108"/>
      <c r="AI70" s="108"/>
      <c r="AJ70" s="108"/>
      <c r="AK70" s="108"/>
      <c r="AL70" s="108"/>
      <c r="AM70" s="108"/>
      <c r="AN70" s="108"/>
      <c r="AO70" s="108"/>
      <c r="AP70" s="108"/>
      <c r="AQ70" s="108"/>
      <c r="AR70" s="108"/>
      <c r="AS70" s="108"/>
      <c r="AT70" s="108"/>
      <c r="AU70" s="108"/>
      <c r="AV70" s="108"/>
      <c r="AW70" s="108"/>
      <c r="AX70" s="108"/>
      <c r="AY70" s="108"/>
      <c r="AZ70" s="108"/>
      <c r="BA70" s="108"/>
      <c r="BB70" s="19"/>
      <c r="BC70" s="18">
        <f t="shared" si="21"/>
        <v>0</v>
      </c>
    </row>
    <row r="71" spans="1:55" ht="20.100000000000001" hidden="1" customHeight="1" x14ac:dyDescent="0.2">
      <c r="A71" s="51">
        <f>CyP!A76</f>
        <v>0</v>
      </c>
      <c r="B71" s="342" t="str">
        <f t="shared" si="19"/>
        <v/>
      </c>
      <c r="C71" s="343"/>
      <c r="D71" s="13">
        <f t="shared" si="20"/>
        <v>0</v>
      </c>
      <c r="E71" s="49"/>
      <c r="F71" s="108"/>
      <c r="G71" s="108"/>
      <c r="H71" s="108"/>
      <c r="I71" s="108"/>
      <c r="J71" s="108"/>
      <c r="K71" s="108"/>
      <c r="L71" s="108"/>
      <c r="M71" s="108"/>
      <c r="N71" s="108"/>
      <c r="O71" s="108"/>
      <c r="P71" s="108"/>
      <c r="Q71" s="108"/>
      <c r="R71" s="108"/>
      <c r="S71" s="108"/>
      <c r="T71" s="108"/>
      <c r="U71" s="108"/>
      <c r="V71" s="108"/>
      <c r="W71" s="108"/>
      <c r="X71" s="108"/>
      <c r="Y71" s="108"/>
      <c r="Z71" s="108"/>
      <c r="AA71" s="108"/>
      <c r="AB71" s="108"/>
      <c r="AC71" s="108"/>
      <c r="AD71" s="108"/>
      <c r="AE71" s="108"/>
      <c r="AF71" s="108"/>
      <c r="AG71" s="108"/>
      <c r="AH71" s="108"/>
      <c r="AI71" s="108"/>
      <c r="AJ71" s="108"/>
      <c r="AK71" s="108"/>
      <c r="AL71" s="108"/>
      <c r="AM71" s="108"/>
      <c r="AN71" s="108"/>
      <c r="AO71" s="108"/>
      <c r="AP71" s="108"/>
      <c r="AQ71" s="108"/>
      <c r="AR71" s="108"/>
      <c r="AS71" s="108"/>
      <c r="AT71" s="108"/>
      <c r="AU71" s="108"/>
      <c r="AV71" s="108"/>
      <c r="AW71" s="108"/>
      <c r="AX71" s="108"/>
      <c r="AY71" s="108"/>
      <c r="AZ71" s="108"/>
      <c r="BA71" s="108"/>
      <c r="BB71" s="19"/>
      <c r="BC71" s="18">
        <f t="shared" si="21"/>
        <v>0</v>
      </c>
    </row>
    <row r="72" spans="1:55" ht="20.100000000000001" hidden="1" customHeight="1" x14ac:dyDescent="0.2">
      <c r="A72" s="51">
        <f>CyP!A77</f>
        <v>0</v>
      </c>
      <c r="B72" s="342" t="str">
        <f t="shared" si="19"/>
        <v/>
      </c>
      <c r="C72" s="343"/>
      <c r="D72" s="13">
        <f t="shared" si="20"/>
        <v>0</v>
      </c>
      <c r="E72" s="49"/>
      <c r="F72" s="108"/>
      <c r="G72" s="108"/>
      <c r="H72" s="108"/>
      <c r="I72" s="108"/>
      <c r="J72" s="108"/>
      <c r="K72" s="108"/>
      <c r="L72" s="108"/>
      <c r="M72" s="108"/>
      <c r="N72" s="108"/>
      <c r="O72" s="108"/>
      <c r="P72" s="108"/>
      <c r="Q72" s="108"/>
      <c r="R72" s="108"/>
      <c r="S72" s="108"/>
      <c r="T72" s="108"/>
      <c r="U72" s="108"/>
      <c r="V72" s="108"/>
      <c r="W72" s="108"/>
      <c r="X72" s="108"/>
      <c r="Y72" s="108"/>
      <c r="Z72" s="108"/>
      <c r="AA72" s="108"/>
      <c r="AB72" s="108"/>
      <c r="AC72" s="108"/>
      <c r="AD72" s="108"/>
      <c r="AE72" s="108"/>
      <c r="AF72" s="108"/>
      <c r="AG72" s="108"/>
      <c r="AH72" s="108"/>
      <c r="AI72" s="108"/>
      <c r="AJ72" s="108"/>
      <c r="AK72" s="108"/>
      <c r="AL72" s="108"/>
      <c r="AM72" s="108"/>
      <c r="AN72" s="108"/>
      <c r="AO72" s="108"/>
      <c r="AP72" s="108"/>
      <c r="AQ72" s="108"/>
      <c r="AR72" s="108"/>
      <c r="AS72" s="108"/>
      <c r="AT72" s="108"/>
      <c r="AU72" s="108"/>
      <c r="AV72" s="108"/>
      <c r="AW72" s="108"/>
      <c r="AX72" s="108"/>
      <c r="AY72" s="108"/>
      <c r="AZ72" s="108"/>
      <c r="BA72" s="108"/>
      <c r="BB72" s="19"/>
      <c r="BC72" s="18">
        <f t="shared" si="21"/>
        <v>0</v>
      </c>
    </row>
    <row r="73" spans="1:55" ht="20.100000000000001" hidden="1" customHeight="1" x14ac:dyDescent="0.2">
      <c r="A73" s="51">
        <f>CyP!A78</f>
        <v>0</v>
      </c>
      <c r="B73" s="342" t="str">
        <f t="shared" si="19"/>
        <v/>
      </c>
      <c r="C73" s="343"/>
      <c r="D73" s="13">
        <f t="shared" si="20"/>
        <v>0</v>
      </c>
      <c r="E73" s="49"/>
      <c r="F73" s="108"/>
      <c r="G73" s="108"/>
      <c r="H73" s="108"/>
      <c r="I73" s="108"/>
      <c r="J73" s="108"/>
      <c r="K73" s="108"/>
      <c r="L73" s="108"/>
      <c r="M73" s="108"/>
      <c r="N73" s="108"/>
      <c r="O73" s="108"/>
      <c r="P73" s="108"/>
      <c r="Q73" s="108"/>
      <c r="R73" s="108"/>
      <c r="S73" s="108"/>
      <c r="T73" s="108"/>
      <c r="U73" s="108"/>
      <c r="V73" s="108"/>
      <c r="W73" s="108"/>
      <c r="X73" s="108"/>
      <c r="Y73" s="108"/>
      <c r="Z73" s="108"/>
      <c r="AA73" s="108"/>
      <c r="AB73" s="108"/>
      <c r="AC73" s="108"/>
      <c r="AD73" s="108"/>
      <c r="AE73" s="108"/>
      <c r="AF73" s="108"/>
      <c r="AG73" s="108"/>
      <c r="AH73" s="108"/>
      <c r="AI73" s="108"/>
      <c r="AJ73" s="108"/>
      <c r="AK73" s="108"/>
      <c r="AL73" s="108"/>
      <c r="AM73" s="108"/>
      <c r="AN73" s="108"/>
      <c r="AO73" s="108"/>
      <c r="AP73" s="108"/>
      <c r="AQ73" s="108"/>
      <c r="AR73" s="108"/>
      <c r="AS73" s="108"/>
      <c r="AT73" s="108"/>
      <c r="AU73" s="108"/>
      <c r="AV73" s="108"/>
      <c r="AW73" s="108"/>
      <c r="AX73" s="108"/>
      <c r="AY73" s="108"/>
      <c r="AZ73" s="108"/>
      <c r="BA73" s="108"/>
      <c r="BB73" s="19"/>
      <c r="BC73" s="18">
        <f t="shared" ref="BC73:BC213" si="22">SUM(F73:BA73)</f>
        <v>0</v>
      </c>
    </row>
    <row r="74" spans="1:55" ht="20.100000000000001" hidden="1" customHeight="1" x14ac:dyDescent="0.2">
      <c r="A74" s="51">
        <f>CyP!A79</f>
        <v>0</v>
      </c>
      <c r="B74" s="342" t="str">
        <f t="shared" si="19"/>
        <v/>
      </c>
      <c r="C74" s="343"/>
      <c r="D74" s="13">
        <f t="shared" si="20"/>
        <v>0</v>
      </c>
      <c r="E74" s="49"/>
      <c r="F74" s="108"/>
      <c r="G74" s="108"/>
      <c r="H74" s="108"/>
      <c r="I74" s="108"/>
      <c r="J74" s="108"/>
      <c r="K74" s="108"/>
      <c r="L74" s="108"/>
      <c r="M74" s="108"/>
      <c r="N74" s="108"/>
      <c r="O74" s="108"/>
      <c r="P74" s="108"/>
      <c r="Q74" s="108"/>
      <c r="R74" s="108"/>
      <c r="S74" s="108"/>
      <c r="T74" s="108"/>
      <c r="U74" s="108"/>
      <c r="V74" s="108"/>
      <c r="W74" s="108"/>
      <c r="X74" s="108"/>
      <c r="Y74" s="108"/>
      <c r="Z74" s="108"/>
      <c r="AA74" s="108"/>
      <c r="AB74" s="108"/>
      <c r="AC74" s="108"/>
      <c r="AD74" s="108"/>
      <c r="AE74" s="108"/>
      <c r="AF74" s="108"/>
      <c r="AG74" s="108"/>
      <c r="AH74" s="108"/>
      <c r="AI74" s="108"/>
      <c r="AJ74" s="108"/>
      <c r="AK74" s="108"/>
      <c r="AL74" s="108"/>
      <c r="AM74" s="108"/>
      <c r="AN74" s="108"/>
      <c r="AO74" s="108"/>
      <c r="AP74" s="108"/>
      <c r="AQ74" s="108"/>
      <c r="AR74" s="108"/>
      <c r="AS74" s="108"/>
      <c r="AT74" s="108"/>
      <c r="AU74" s="108"/>
      <c r="AV74" s="108"/>
      <c r="AW74" s="108"/>
      <c r="AX74" s="108"/>
      <c r="AY74" s="108"/>
      <c r="AZ74" s="108"/>
      <c r="BA74" s="108"/>
      <c r="BB74" s="19"/>
      <c r="BC74" s="18">
        <f t="shared" si="22"/>
        <v>0</v>
      </c>
    </row>
    <row r="75" spans="1:55" ht="20.100000000000001" hidden="1" customHeight="1" x14ac:dyDescent="0.2">
      <c r="A75" s="51">
        <f>CyP!A80</f>
        <v>0</v>
      </c>
      <c r="B75" s="342" t="str">
        <f t="shared" si="19"/>
        <v/>
      </c>
      <c r="C75" s="343"/>
      <c r="D75" s="13">
        <f t="shared" si="20"/>
        <v>0</v>
      </c>
      <c r="E75" s="49"/>
      <c r="F75" s="108"/>
      <c r="G75" s="108"/>
      <c r="H75" s="108"/>
      <c r="I75" s="108"/>
      <c r="J75" s="108"/>
      <c r="K75" s="108"/>
      <c r="L75" s="108"/>
      <c r="M75" s="108"/>
      <c r="N75" s="108"/>
      <c r="O75" s="108"/>
      <c r="P75" s="108"/>
      <c r="Q75" s="108"/>
      <c r="R75" s="108"/>
      <c r="S75" s="108"/>
      <c r="T75" s="108"/>
      <c r="U75" s="108"/>
      <c r="V75" s="108"/>
      <c r="W75" s="108"/>
      <c r="X75" s="108"/>
      <c r="Y75" s="108"/>
      <c r="Z75" s="108"/>
      <c r="AA75" s="108"/>
      <c r="AB75" s="108"/>
      <c r="AC75" s="108"/>
      <c r="AD75" s="108"/>
      <c r="AE75" s="108"/>
      <c r="AF75" s="108"/>
      <c r="AG75" s="108"/>
      <c r="AH75" s="108"/>
      <c r="AI75" s="108"/>
      <c r="AJ75" s="108"/>
      <c r="AK75" s="108"/>
      <c r="AL75" s="108"/>
      <c r="AM75" s="108"/>
      <c r="AN75" s="108"/>
      <c r="AO75" s="108"/>
      <c r="AP75" s="108"/>
      <c r="AQ75" s="108"/>
      <c r="AR75" s="108"/>
      <c r="AS75" s="108"/>
      <c r="AT75" s="108"/>
      <c r="AU75" s="108"/>
      <c r="AV75" s="108"/>
      <c r="AW75" s="108"/>
      <c r="AX75" s="108"/>
      <c r="AY75" s="108"/>
      <c r="AZ75" s="108"/>
      <c r="BA75" s="108"/>
      <c r="BB75" s="19"/>
      <c r="BC75" s="18">
        <f t="shared" si="22"/>
        <v>0</v>
      </c>
    </row>
    <row r="76" spans="1:55" ht="20.100000000000001" hidden="1" customHeight="1" x14ac:dyDescent="0.2">
      <c r="A76" s="51">
        <f>CyP!A81</f>
        <v>0</v>
      </c>
      <c r="B76" s="342" t="str">
        <f t="shared" si="19"/>
        <v/>
      </c>
      <c r="C76" s="343"/>
      <c r="D76" s="13">
        <f t="shared" si="20"/>
        <v>0</v>
      </c>
      <c r="E76" s="49"/>
      <c r="F76" s="108"/>
      <c r="G76" s="108"/>
      <c r="H76" s="108"/>
      <c r="I76" s="108"/>
      <c r="J76" s="108"/>
      <c r="K76" s="108"/>
      <c r="L76" s="108"/>
      <c r="M76" s="108"/>
      <c r="N76" s="108"/>
      <c r="O76" s="108"/>
      <c r="P76" s="108"/>
      <c r="Q76" s="108"/>
      <c r="R76" s="108"/>
      <c r="S76" s="108"/>
      <c r="T76" s="108"/>
      <c r="U76" s="108"/>
      <c r="V76" s="108"/>
      <c r="W76" s="108"/>
      <c r="X76" s="108"/>
      <c r="Y76" s="108"/>
      <c r="Z76" s="108"/>
      <c r="AA76" s="108"/>
      <c r="AB76" s="108"/>
      <c r="AC76" s="108"/>
      <c r="AD76" s="108"/>
      <c r="AE76" s="108"/>
      <c r="AF76" s="108"/>
      <c r="AG76" s="108"/>
      <c r="AH76" s="108"/>
      <c r="AI76" s="108"/>
      <c r="AJ76" s="108"/>
      <c r="AK76" s="108"/>
      <c r="AL76" s="108"/>
      <c r="AM76" s="108"/>
      <c r="AN76" s="108"/>
      <c r="AO76" s="108"/>
      <c r="AP76" s="108"/>
      <c r="AQ76" s="108"/>
      <c r="AR76" s="108"/>
      <c r="AS76" s="108"/>
      <c r="AT76" s="108"/>
      <c r="AU76" s="108"/>
      <c r="AV76" s="108"/>
      <c r="AW76" s="108"/>
      <c r="AX76" s="108"/>
      <c r="AY76" s="108"/>
      <c r="AZ76" s="108"/>
      <c r="BA76" s="108"/>
      <c r="BB76" s="19"/>
      <c r="BC76" s="18">
        <f t="shared" si="22"/>
        <v>0</v>
      </c>
    </row>
    <row r="77" spans="1:55" ht="20.100000000000001" hidden="1" customHeight="1" x14ac:dyDescent="0.2">
      <c r="A77" s="51">
        <f>CyP!A82</f>
        <v>0</v>
      </c>
      <c r="B77" s="342" t="str">
        <f t="shared" ref="B77:B212" si="23">IFERROR(VLOOKUP(A77,Tabla_CyP,2,FALSE),"")</f>
        <v/>
      </c>
      <c r="C77" s="343"/>
      <c r="D77" s="13">
        <f t="shared" ref="D77:D108" si="24">IFERROR(VLOOKUP(A77,Tabla_CyP,9,FALSE),0)</f>
        <v>0</v>
      </c>
      <c r="E77" s="49"/>
      <c r="F77" s="108"/>
      <c r="G77" s="108"/>
      <c r="H77" s="108"/>
      <c r="I77" s="108"/>
      <c r="J77" s="108"/>
      <c r="K77" s="108"/>
      <c r="L77" s="108"/>
      <c r="M77" s="108"/>
      <c r="N77" s="108"/>
      <c r="O77" s="108"/>
      <c r="P77" s="108"/>
      <c r="Q77" s="108"/>
      <c r="R77" s="108"/>
      <c r="S77" s="108"/>
      <c r="T77" s="108"/>
      <c r="U77" s="108"/>
      <c r="V77" s="108"/>
      <c r="W77" s="108"/>
      <c r="X77" s="108"/>
      <c r="Y77" s="108"/>
      <c r="Z77" s="108"/>
      <c r="AA77" s="108"/>
      <c r="AB77" s="108"/>
      <c r="AC77" s="108"/>
      <c r="AD77" s="108"/>
      <c r="AE77" s="108"/>
      <c r="AF77" s="108"/>
      <c r="AG77" s="108"/>
      <c r="AH77" s="108"/>
      <c r="AI77" s="108"/>
      <c r="AJ77" s="108"/>
      <c r="AK77" s="108"/>
      <c r="AL77" s="108"/>
      <c r="AM77" s="108"/>
      <c r="AN77" s="108"/>
      <c r="AO77" s="108"/>
      <c r="AP77" s="108"/>
      <c r="AQ77" s="108"/>
      <c r="AR77" s="108"/>
      <c r="AS77" s="108"/>
      <c r="AT77" s="108"/>
      <c r="AU77" s="108"/>
      <c r="AV77" s="108"/>
      <c r="AW77" s="108"/>
      <c r="AX77" s="108"/>
      <c r="AY77" s="108"/>
      <c r="AZ77" s="108"/>
      <c r="BA77" s="108"/>
      <c r="BB77" s="19"/>
      <c r="BC77" s="18">
        <f t="shared" si="22"/>
        <v>0</v>
      </c>
    </row>
    <row r="78" spans="1:55" ht="20.100000000000001" hidden="1" customHeight="1" x14ac:dyDescent="0.2">
      <c r="A78" s="51">
        <f>CyP!A83</f>
        <v>0</v>
      </c>
      <c r="B78" s="342" t="str">
        <f t="shared" si="23"/>
        <v/>
      </c>
      <c r="C78" s="343"/>
      <c r="D78" s="13">
        <f t="shared" si="24"/>
        <v>0</v>
      </c>
      <c r="E78" s="49"/>
      <c r="F78" s="108"/>
      <c r="G78" s="108"/>
      <c r="H78" s="108"/>
      <c r="I78" s="108"/>
      <c r="J78" s="108"/>
      <c r="K78" s="108"/>
      <c r="L78" s="108"/>
      <c r="M78" s="108"/>
      <c r="N78" s="108"/>
      <c r="O78" s="108"/>
      <c r="P78" s="108"/>
      <c r="Q78" s="108"/>
      <c r="R78" s="108"/>
      <c r="S78" s="108"/>
      <c r="T78" s="108"/>
      <c r="U78" s="108"/>
      <c r="V78" s="108"/>
      <c r="W78" s="108"/>
      <c r="X78" s="108"/>
      <c r="Y78" s="108"/>
      <c r="Z78" s="108"/>
      <c r="AA78" s="108"/>
      <c r="AB78" s="108"/>
      <c r="AC78" s="108"/>
      <c r="AD78" s="108"/>
      <c r="AE78" s="108"/>
      <c r="AF78" s="108"/>
      <c r="AG78" s="108"/>
      <c r="AH78" s="108"/>
      <c r="AI78" s="108"/>
      <c r="AJ78" s="108"/>
      <c r="AK78" s="108"/>
      <c r="AL78" s="108"/>
      <c r="AM78" s="108"/>
      <c r="AN78" s="108"/>
      <c r="AO78" s="108"/>
      <c r="AP78" s="108"/>
      <c r="AQ78" s="108"/>
      <c r="AR78" s="108"/>
      <c r="AS78" s="108"/>
      <c r="AT78" s="108"/>
      <c r="AU78" s="108"/>
      <c r="AV78" s="108"/>
      <c r="AW78" s="108"/>
      <c r="AX78" s="108"/>
      <c r="AY78" s="108"/>
      <c r="AZ78" s="108"/>
      <c r="BA78" s="108"/>
      <c r="BB78" s="19"/>
      <c r="BC78" s="18">
        <f t="shared" si="22"/>
        <v>0</v>
      </c>
    </row>
    <row r="79" spans="1:55" ht="20.100000000000001" hidden="1" customHeight="1" x14ac:dyDescent="0.2">
      <c r="A79" s="51">
        <f>CyP!A84</f>
        <v>0</v>
      </c>
      <c r="B79" s="342" t="str">
        <f t="shared" si="23"/>
        <v/>
      </c>
      <c r="C79" s="343"/>
      <c r="D79" s="13">
        <f t="shared" si="24"/>
        <v>0</v>
      </c>
      <c r="E79" s="49"/>
      <c r="F79" s="108"/>
      <c r="G79" s="108"/>
      <c r="H79" s="108"/>
      <c r="I79" s="108"/>
      <c r="J79" s="108"/>
      <c r="K79" s="108"/>
      <c r="L79" s="108"/>
      <c r="M79" s="108"/>
      <c r="N79" s="108"/>
      <c r="O79" s="108"/>
      <c r="P79" s="108"/>
      <c r="Q79" s="108"/>
      <c r="R79" s="108"/>
      <c r="S79" s="108"/>
      <c r="T79" s="108"/>
      <c r="U79" s="108"/>
      <c r="V79" s="108"/>
      <c r="W79" s="108"/>
      <c r="X79" s="108"/>
      <c r="Y79" s="108"/>
      <c r="Z79" s="108"/>
      <c r="AA79" s="108"/>
      <c r="AB79" s="108"/>
      <c r="AC79" s="108"/>
      <c r="AD79" s="108"/>
      <c r="AE79" s="108"/>
      <c r="AF79" s="108"/>
      <c r="AG79" s="108"/>
      <c r="AH79" s="108"/>
      <c r="AI79" s="108"/>
      <c r="AJ79" s="108"/>
      <c r="AK79" s="108"/>
      <c r="AL79" s="108"/>
      <c r="AM79" s="108"/>
      <c r="AN79" s="108"/>
      <c r="AO79" s="108"/>
      <c r="AP79" s="108"/>
      <c r="AQ79" s="108"/>
      <c r="AR79" s="108"/>
      <c r="AS79" s="108"/>
      <c r="AT79" s="108"/>
      <c r="AU79" s="108"/>
      <c r="AV79" s="108"/>
      <c r="AW79" s="108"/>
      <c r="AX79" s="108"/>
      <c r="AY79" s="108"/>
      <c r="AZ79" s="108"/>
      <c r="BA79" s="108"/>
      <c r="BB79" s="19"/>
      <c r="BC79" s="18">
        <f t="shared" si="22"/>
        <v>0</v>
      </c>
    </row>
    <row r="80" spans="1:55" ht="20.100000000000001" hidden="1" customHeight="1" x14ac:dyDescent="0.2">
      <c r="A80" s="51">
        <f>CyP!A85</f>
        <v>0</v>
      </c>
      <c r="B80" s="342" t="str">
        <f t="shared" si="23"/>
        <v/>
      </c>
      <c r="C80" s="343"/>
      <c r="D80" s="13">
        <f t="shared" si="24"/>
        <v>0</v>
      </c>
      <c r="E80" s="49"/>
      <c r="F80" s="108"/>
      <c r="G80" s="108"/>
      <c r="H80" s="108"/>
      <c r="I80" s="108"/>
      <c r="J80" s="108"/>
      <c r="K80" s="108"/>
      <c r="L80" s="108"/>
      <c r="M80" s="108"/>
      <c r="N80" s="108"/>
      <c r="O80" s="108"/>
      <c r="P80" s="108"/>
      <c r="Q80" s="108"/>
      <c r="R80" s="108"/>
      <c r="S80" s="108"/>
      <c r="T80" s="108"/>
      <c r="U80" s="108"/>
      <c r="V80" s="108"/>
      <c r="W80" s="108"/>
      <c r="X80" s="108"/>
      <c r="Y80" s="108"/>
      <c r="Z80" s="108"/>
      <c r="AA80" s="108"/>
      <c r="AB80" s="108"/>
      <c r="AC80" s="108"/>
      <c r="AD80" s="108"/>
      <c r="AE80" s="108"/>
      <c r="AF80" s="108"/>
      <c r="AG80" s="108"/>
      <c r="AH80" s="108"/>
      <c r="AI80" s="108"/>
      <c r="AJ80" s="108"/>
      <c r="AK80" s="108"/>
      <c r="AL80" s="108"/>
      <c r="AM80" s="108"/>
      <c r="AN80" s="108"/>
      <c r="AO80" s="108"/>
      <c r="AP80" s="108"/>
      <c r="AQ80" s="108"/>
      <c r="AR80" s="108"/>
      <c r="AS80" s="108"/>
      <c r="AT80" s="108"/>
      <c r="AU80" s="108"/>
      <c r="AV80" s="108"/>
      <c r="AW80" s="108"/>
      <c r="AX80" s="108"/>
      <c r="AY80" s="108"/>
      <c r="AZ80" s="108"/>
      <c r="BA80" s="108"/>
      <c r="BB80" s="19"/>
      <c r="BC80" s="18">
        <f t="shared" si="22"/>
        <v>0</v>
      </c>
    </row>
    <row r="81" spans="1:55" ht="20.100000000000001" hidden="1" customHeight="1" x14ac:dyDescent="0.2">
      <c r="A81" s="51">
        <f>CyP!A86</f>
        <v>0</v>
      </c>
      <c r="B81" s="342" t="str">
        <f t="shared" si="23"/>
        <v/>
      </c>
      <c r="C81" s="343"/>
      <c r="D81" s="13">
        <f t="shared" si="24"/>
        <v>0</v>
      </c>
      <c r="E81" s="49"/>
      <c r="F81" s="108"/>
      <c r="G81" s="108"/>
      <c r="H81" s="108"/>
      <c r="I81" s="108"/>
      <c r="J81" s="108"/>
      <c r="K81" s="108"/>
      <c r="L81" s="108"/>
      <c r="M81" s="108"/>
      <c r="N81" s="108"/>
      <c r="O81" s="108"/>
      <c r="P81" s="108"/>
      <c r="Q81" s="108"/>
      <c r="R81" s="108"/>
      <c r="S81" s="108"/>
      <c r="T81" s="108"/>
      <c r="U81" s="108"/>
      <c r="V81" s="108"/>
      <c r="W81" s="108"/>
      <c r="X81" s="108"/>
      <c r="Y81" s="108"/>
      <c r="Z81" s="108"/>
      <c r="AA81" s="108"/>
      <c r="AB81" s="108"/>
      <c r="AC81" s="108"/>
      <c r="AD81" s="108"/>
      <c r="AE81" s="108"/>
      <c r="AF81" s="108"/>
      <c r="AG81" s="108"/>
      <c r="AH81" s="108"/>
      <c r="AI81" s="108"/>
      <c r="AJ81" s="108"/>
      <c r="AK81" s="108"/>
      <c r="AL81" s="108"/>
      <c r="AM81" s="108"/>
      <c r="AN81" s="108"/>
      <c r="AO81" s="108"/>
      <c r="AP81" s="108"/>
      <c r="AQ81" s="108"/>
      <c r="AR81" s="108"/>
      <c r="AS81" s="108"/>
      <c r="AT81" s="108"/>
      <c r="AU81" s="108"/>
      <c r="AV81" s="108"/>
      <c r="AW81" s="108"/>
      <c r="AX81" s="108"/>
      <c r="AY81" s="108"/>
      <c r="AZ81" s="108"/>
      <c r="BA81" s="108"/>
      <c r="BB81" s="19"/>
      <c r="BC81" s="18">
        <f t="shared" si="22"/>
        <v>0</v>
      </c>
    </row>
    <row r="82" spans="1:55" ht="20.100000000000001" hidden="1" customHeight="1" x14ac:dyDescent="0.2">
      <c r="A82" s="51">
        <f>CyP!A87</f>
        <v>0</v>
      </c>
      <c r="B82" s="342" t="str">
        <f t="shared" si="23"/>
        <v/>
      </c>
      <c r="C82" s="343"/>
      <c r="D82" s="13">
        <f t="shared" si="24"/>
        <v>0</v>
      </c>
      <c r="E82" s="49"/>
      <c r="F82" s="108"/>
      <c r="G82" s="108"/>
      <c r="H82" s="108"/>
      <c r="I82" s="108"/>
      <c r="J82" s="108"/>
      <c r="K82" s="108"/>
      <c r="L82" s="108"/>
      <c r="M82" s="108"/>
      <c r="N82" s="108"/>
      <c r="O82" s="108"/>
      <c r="P82" s="108"/>
      <c r="Q82" s="108"/>
      <c r="R82" s="108"/>
      <c r="S82" s="108"/>
      <c r="T82" s="108"/>
      <c r="U82" s="108"/>
      <c r="V82" s="108"/>
      <c r="W82" s="108"/>
      <c r="X82" s="108"/>
      <c r="Y82" s="108"/>
      <c r="Z82" s="108"/>
      <c r="AA82" s="108"/>
      <c r="AB82" s="108"/>
      <c r="AC82" s="108"/>
      <c r="AD82" s="108"/>
      <c r="AE82" s="108"/>
      <c r="AF82" s="108"/>
      <c r="AG82" s="108"/>
      <c r="AH82" s="108"/>
      <c r="AI82" s="108"/>
      <c r="AJ82" s="108"/>
      <c r="AK82" s="108"/>
      <c r="AL82" s="108"/>
      <c r="AM82" s="108"/>
      <c r="AN82" s="108"/>
      <c r="AO82" s="108"/>
      <c r="AP82" s="108"/>
      <c r="AQ82" s="108"/>
      <c r="AR82" s="108"/>
      <c r="AS82" s="108"/>
      <c r="AT82" s="108"/>
      <c r="AU82" s="108"/>
      <c r="AV82" s="108"/>
      <c r="AW82" s="108"/>
      <c r="AX82" s="108"/>
      <c r="AY82" s="108"/>
      <c r="AZ82" s="108"/>
      <c r="BA82" s="108"/>
      <c r="BB82" s="19"/>
      <c r="BC82" s="18">
        <f t="shared" si="22"/>
        <v>0</v>
      </c>
    </row>
    <row r="83" spans="1:55" ht="20.100000000000001" hidden="1" customHeight="1" x14ac:dyDescent="0.2">
      <c r="A83" s="51">
        <f>CyP!A88</f>
        <v>0</v>
      </c>
      <c r="B83" s="342" t="str">
        <f t="shared" si="23"/>
        <v/>
      </c>
      <c r="C83" s="343"/>
      <c r="D83" s="13">
        <f t="shared" si="24"/>
        <v>0</v>
      </c>
      <c r="E83" s="49"/>
      <c r="F83" s="108"/>
      <c r="G83" s="108"/>
      <c r="H83" s="108"/>
      <c r="I83" s="108"/>
      <c r="J83" s="108"/>
      <c r="K83" s="108"/>
      <c r="L83" s="108"/>
      <c r="M83" s="108"/>
      <c r="N83" s="108"/>
      <c r="O83" s="108"/>
      <c r="P83" s="108"/>
      <c r="Q83" s="108"/>
      <c r="R83" s="108"/>
      <c r="S83" s="108"/>
      <c r="T83" s="108"/>
      <c r="U83" s="108"/>
      <c r="V83" s="108"/>
      <c r="W83" s="108"/>
      <c r="X83" s="108"/>
      <c r="Y83" s="108"/>
      <c r="Z83" s="108"/>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8"/>
      <c r="AW83" s="108"/>
      <c r="AX83" s="108"/>
      <c r="AY83" s="108"/>
      <c r="AZ83" s="108"/>
      <c r="BA83" s="108"/>
      <c r="BB83" s="19"/>
      <c r="BC83" s="18">
        <f t="shared" si="22"/>
        <v>0</v>
      </c>
    </row>
    <row r="84" spans="1:55" ht="20.100000000000001" hidden="1" customHeight="1" x14ac:dyDescent="0.2">
      <c r="A84" s="51">
        <f>CyP!A89</f>
        <v>0</v>
      </c>
      <c r="B84" s="342" t="str">
        <f t="shared" si="23"/>
        <v/>
      </c>
      <c r="C84" s="343"/>
      <c r="D84" s="13">
        <f t="shared" si="24"/>
        <v>0</v>
      </c>
      <c r="E84" s="49"/>
      <c r="F84" s="108"/>
      <c r="G84" s="108"/>
      <c r="H84" s="108"/>
      <c r="I84" s="108"/>
      <c r="J84" s="108"/>
      <c r="K84" s="108"/>
      <c r="L84" s="108"/>
      <c r="M84" s="108"/>
      <c r="N84" s="108"/>
      <c r="O84" s="108"/>
      <c r="P84" s="108"/>
      <c r="Q84" s="108"/>
      <c r="R84" s="108"/>
      <c r="S84" s="108"/>
      <c r="T84" s="108"/>
      <c r="U84" s="108"/>
      <c r="V84" s="108"/>
      <c r="W84" s="108"/>
      <c r="X84" s="108"/>
      <c r="Y84" s="108"/>
      <c r="Z84" s="108"/>
      <c r="AA84" s="108"/>
      <c r="AB84" s="108"/>
      <c r="AC84" s="108"/>
      <c r="AD84" s="108"/>
      <c r="AE84" s="108"/>
      <c r="AF84" s="108"/>
      <c r="AG84" s="108"/>
      <c r="AH84" s="108"/>
      <c r="AI84" s="108"/>
      <c r="AJ84" s="108"/>
      <c r="AK84" s="108"/>
      <c r="AL84" s="108"/>
      <c r="AM84" s="108"/>
      <c r="AN84" s="108"/>
      <c r="AO84" s="108"/>
      <c r="AP84" s="108"/>
      <c r="AQ84" s="108"/>
      <c r="AR84" s="108"/>
      <c r="AS84" s="108"/>
      <c r="AT84" s="108"/>
      <c r="AU84" s="108"/>
      <c r="AV84" s="108"/>
      <c r="AW84" s="108"/>
      <c r="AX84" s="108"/>
      <c r="AY84" s="108"/>
      <c r="AZ84" s="108"/>
      <c r="BA84" s="108"/>
      <c r="BB84" s="19"/>
      <c r="BC84" s="18">
        <f t="shared" si="22"/>
        <v>0</v>
      </c>
    </row>
    <row r="85" spans="1:55" ht="20.100000000000001" hidden="1" customHeight="1" x14ac:dyDescent="0.2">
      <c r="A85" s="51">
        <f>CyP!A90</f>
        <v>0</v>
      </c>
      <c r="B85" s="342" t="str">
        <f t="shared" si="23"/>
        <v/>
      </c>
      <c r="C85" s="343"/>
      <c r="D85" s="13">
        <f t="shared" si="24"/>
        <v>0</v>
      </c>
      <c r="E85" s="49"/>
      <c r="F85" s="108"/>
      <c r="G85" s="108"/>
      <c r="H85" s="108"/>
      <c r="I85" s="108"/>
      <c r="J85" s="108"/>
      <c r="K85" s="108"/>
      <c r="L85" s="108"/>
      <c r="M85" s="108"/>
      <c r="N85" s="108"/>
      <c r="O85" s="108"/>
      <c r="P85" s="108"/>
      <c r="Q85" s="108"/>
      <c r="R85" s="108"/>
      <c r="S85" s="108"/>
      <c r="T85" s="108"/>
      <c r="U85" s="108"/>
      <c r="V85" s="108"/>
      <c r="W85" s="108"/>
      <c r="X85" s="108"/>
      <c r="Y85" s="108"/>
      <c r="Z85" s="108"/>
      <c r="AA85" s="108"/>
      <c r="AB85" s="108"/>
      <c r="AC85" s="108"/>
      <c r="AD85" s="108"/>
      <c r="AE85" s="108"/>
      <c r="AF85" s="108"/>
      <c r="AG85" s="108"/>
      <c r="AH85" s="108"/>
      <c r="AI85" s="108"/>
      <c r="AJ85" s="108"/>
      <c r="AK85" s="108"/>
      <c r="AL85" s="108"/>
      <c r="AM85" s="108"/>
      <c r="AN85" s="108"/>
      <c r="AO85" s="108"/>
      <c r="AP85" s="108"/>
      <c r="AQ85" s="108"/>
      <c r="AR85" s="108"/>
      <c r="AS85" s="108"/>
      <c r="AT85" s="108"/>
      <c r="AU85" s="108"/>
      <c r="AV85" s="108"/>
      <c r="AW85" s="108"/>
      <c r="AX85" s="108"/>
      <c r="AY85" s="108"/>
      <c r="AZ85" s="108"/>
      <c r="BA85" s="108"/>
      <c r="BB85" s="19"/>
      <c r="BC85" s="18">
        <f t="shared" si="22"/>
        <v>0</v>
      </c>
    </row>
    <row r="86" spans="1:55" ht="20.100000000000001" hidden="1" customHeight="1" x14ac:dyDescent="0.2">
      <c r="A86" s="51">
        <f>CyP!A91</f>
        <v>0</v>
      </c>
      <c r="B86" s="342" t="str">
        <f t="shared" si="23"/>
        <v/>
      </c>
      <c r="C86" s="343"/>
      <c r="D86" s="13">
        <f t="shared" si="24"/>
        <v>0</v>
      </c>
      <c r="E86" s="49"/>
      <c r="F86" s="108"/>
      <c r="G86" s="108"/>
      <c r="H86" s="108"/>
      <c r="I86" s="108"/>
      <c r="J86" s="108"/>
      <c r="K86" s="108"/>
      <c r="L86" s="108"/>
      <c r="M86" s="108"/>
      <c r="N86" s="108"/>
      <c r="O86" s="108"/>
      <c r="P86" s="108"/>
      <c r="Q86" s="108"/>
      <c r="R86" s="108"/>
      <c r="S86" s="108"/>
      <c r="T86" s="108"/>
      <c r="U86" s="108"/>
      <c r="V86" s="108"/>
      <c r="W86" s="108"/>
      <c r="X86" s="108"/>
      <c r="Y86" s="108"/>
      <c r="Z86" s="108"/>
      <c r="AA86" s="108"/>
      <c r="AB86" s="108"/>
      <c r="AC86" s="108"/>
      <c r="AD86" s="108"/>
      <c r="AE86" s="108"/>
      <c r="AF86" s="108"/>
      <c r="AG86" s="108"/>
      <c r="AH86" s="108"/>
      <c r="AI86" s="108"/>
      <c r="AJ86" s="108"/>
      <c r="AK86" s="108"/>
      <c r="AL86" s="108"/>
      <c r="AM86" s="108"/>
      <c r="AN86" s="108"/>
      <c r="AO86" s="108"/>
      <c r="AP86" s="108"/>
      <c r="AQ86" s="108"/>
      <c r="AR86" s="108"/>
      <c r="AS86" s="108"/>
      <c r="AT86" s="108"/>
      <c r="AU86" s="108"/>
      <c r="AV86" s="108"/>
      <c r="AW86" s="108"/>
      <c r="AX86" s="108"/>
      <c r="AY86" s="108"/>
      <c r="AZ86" s="108"/>
      <c r="BA86" s="108"/>
      <c r="BB86" s="19"/>
      <c r="BC86" s="18">
        <f t="shared" si="22"/>
        <v>0</v>
      </c>
    </row>
    <row r="87" spans="1:55" ht="20.100000000000001" hidden="1" customHeight="1" x14ac:dyDescent="0.2">
      <c r="A87" s="51">
        <f>CyP!A92</f>
        <v>0</v>
      </c>
      <c r="B87" s="342" t="str">
        <f t="shared" si="23"/>
        <v/>
      </c>
      <c r="C87" s="343"/>
      <c r="D87" s="13">
        <f t="shared" si="24"/>
        <v>0</v>
      </c>
      <c r="E87" s="49"/>
      <c r="F87" s="108"/>
      <c r="G87" s="108"/>
      <c r="H87" s="108"/>
      <c r="I87" s="108"/>
      <c r="J87" s="108"/>
      <c r="K87" s="108"/>
      <c r="L87" s="108"/>
      <c r="M87" s="108"/>
      <c r="N87" s="108"/>
      <c r="O87" s="108"/>
      <c r="P87" s="108"/>
      <c r="Q87" s="108"/>
      <c r="R87" s="108"/>
      <c r="S87" s="108"/>
      <c r="T87" s="108"/>
      <c r="U87" s="108"/>
      <c r="V87" s="108"/>
      <c r="W87" s="108"/>
      <c r="X87" s="108"/>
      <c r="Y87" s="108"/>
      <c r="Z87" s="108"/>
      <c r="AA87" s="108"/>
      <c r="AB87" s="108"/>
      <c r="AC87" s="108"/>
      <c r="AD87" s="108"/>
      <c r="AE87" s="108"/>
      <c r="AF87" s="108"/>
      <c r="AG87" s="108"/>
      <c r="AH87" s="108"/>
      <c r="AI87" s="108"/>
      <c r="AJ87" s="108"/>
      <c r="AK87" s="108"/>
      <c r="AL87" s="108"/>
      <c r="AM87" s="108"/>
      <c r="AN87" s="108"/>
      <c r="AO87" s="108"/>
      <c r="AP87" s="108"/>
      <c r="AQ87" s="108"/>
      <c r="AR87" s="108"/>
      <c r="AS87" s="108"/>
      <c r="AT87" s="108"/>
      <c r="AU87" s="108"/>
      <c r="AV87" s="108"/>
      <c r="AW87" s="108"/>
      <c r="AX87" s="108"/>
      <c r="AY87" s="108"/>
      <c r="AZ87" s="108"/>
      <c r="BA87" s="108"/>
      <c r="BB87" s="19"/>
      <c r="BC87" s="18">
        <f t="shared" si="22"/>
        <v>0</v>
      </c>
    </row>
    <row r="88" spans="1:55" ht="20.100000000000001" hidden="1" customHeight="1" x14ac:dyDescent="0.2">
      <c r="A88" s="51">
        <f>CyP!A93</f>
        <v>0</v>
      </c>
      <c r="B88" s="342" t="str">
        <f t="shared" si="23"/>
        <v/>
      </c>
      <c r="C88" s="343"/>
      <c r="D88" s="13">
        <f t="shared" si="24"/>
        <v>0</v>
      </c>
      <c r="E88" s="49"/>
      <c r="F88" s="108"/>
      <c r="G88" s="108"/>
      <c r="H88" s="108"/>
      <c r="I88" s="108"/>
      <c r="J88" s="108"/>
      <c r="K88" s="108"/>
      <c r="L88" s="108"/>
      <c r="M88" s="108"/>
      <c r="N88" s="108"/>
      <c r="O88" s="108"/>
      <c r="P88" s="108"/>
      <c r="Q88" s="108"/>
      <c r="R88" s="108"/>
      <c r="S88" s="108"/>
      <c r="T88" s="108"/>
      <c r="U88" s="108"/>
      <c r="V88" s="108"/>
      <c r="W88" s="108"/>
      <c r="X88" s="108"/>
      <c r="Y88" s="108"/>
      <c r="Z88" s="108"/>
      <c r="AA88" s="108"/>
      <c r="AB88" s="108"/>
      <c r="AC88" s="108"/>
      <c r="AD88" s="108"/>
      <c r="AE88" s="108"/>
      <c r="AF88" s="108"/>
      <c r="AG88" s="108"/>
      <c r="AH88" s="108"/>
      <c r="AI88" s="108"/>
      <c r="AJ88" s="108"/>
      <c r="AK88" s="108"/>
      <c r="AL88" s="108"/>
      <c r="AM88" s="108"/>
      <c r="AN88" s="108"/>
      <c r="AO88" s="108"/>
      <c r="AP88" s="108"/>
      <c r="AQ88" s="108"/>
      <c r="AR88" s="108"/>
      <c r="AS88" s="108"/>
      <c r="AT88" s="108"/>
      <c r="AU88" s="108"/>
      <c r="AV88" s="108"/>
      <c r="AW88" s="108"/>
      <c r="AX88" s="108"/>
      <c r="AY88" s="108"/>
      <c r="AZ88" s="108"/>
      <c r="BA88" s="108"/>
      <c r="BB88" s="19"/>
      <c r="BC88" s="18">
        <f t="shared" si="22"/>
        <v>0</v>
      </c>
    </row>
    <row r="89" spans="1:55" ht="20.100000000000001" hidden="1" customHeight="1" x14ac:dyDescent="0.2">
      <c r="A89" s="51">
        <f>CyP!A94</f>
        <v>0</v>
      </c>
      <c r="B89" s="342" t="str">
        <f t="shared" si="23"/>
        <v/>
      </c>
      <c r="C89" s="343"/>
      <c r="D89" s="13">
        <f t="shared" si="24"/>
        <v>0</v>
      </c>
      <c r="E89" s="49"/>
      <c r="F89" s="108"/>
      <c r="G89" s="108"/>
      <c r="H89" s="108"/>
      <c r="I89" s="108"/>
      <c r="J89" s="108"/>
      <c r="K89" s="108"/>
      <c r="L89" s="108"/>
      <c r="M89" s="108"/>
      <c r="N89" s="108"/>
      <c r="O89" s="108"/>
      <c r="P89" s="108"/>
      <c r="Q89" s="108"/>
      <c r="R89" s="108"/>
      <c r="S89" s="108"/>
      <c r="T89" s="108"/>
      <c r="U89" s="108"/>
      <c r="V89" s="108"/>
      <c r="W89" s="108"/>
      <c r="X89" s="108"/>
      <c r="Y89" s="108"/>
      <c r="Z89" s="108"/>
      <c r="AA89" s="108"/>
      <c r="AB89" s="108"/>
      <c r="AC89" s="108"/>
      <c r="AD89" s="108"/>
      <c r="AE89" s="108"/>
      <c r="AF89" s="108"/>
      <c r="AG89" s="108"/>
      <c r="AH89" s="108"/>
      <c r="AI89" s="108"/>
      <c r="AJ89" s="108"/>
      <c r="AK89" s="108"/>
      <c r="AL89" s="108"/>
      <c r="AM89" s="108"/>
      <c r="AN89" s="108"/>
      <c r="AO89" s="108"/>
      <c r="AP89" s="108"/>
      <c r="AQ89" s="108"/>
      <c r="AR89" s="108"/>
      <c r="AS89" s="108"/>
      <c r="AT89" s="108"/>
      <c r="AU89" s="108"/>
      <c r="AV89" s="108"/>
      <c r="AW89" s="108"/>
      <c r="AX89" s="108"/>
      <c r="AY89" s="108"/>
      <c r="AZ89" s="108"/>
      <c r="BA89" s="108"/>
      <c r="BB89" s="19"/>
      <c r="BC89" s="18">
        <f t="shared" si="22"/>
        <v>0</v>
      </c>
    </row>
    <row r="90" spans="1:55" ht="20.100000000000001" hidden="1" customHeight="1" x14ac:dyDescent="0.2">
      <c r="A90" s="51">
        <f>CyP!A95</f>
        <v>0</v>
      </c>
      <c r="B90" s="342" t="str">
        <f t="shared" si="23"/>
        <v/>
      </c>
      <c r="C90" s="343"/>
      <c r="D90" s="13">
        <f t="shared" si="24"/>
        <v>0</v>
      </c>
      <c r="E90" s="49"/>
      <c r="F90" s="108"/>
      <c r="G90" s="108"/>
      <c r="H90" s="108"/>
      <c r="I90" s="108"/>
      <c r="J90" s="108"/>
      <c r="K90" s="108"/>
      <c r="L90" s="108"/>
      <c r="M90" s="108"/>
      <c r="N90" s="108"/>
      <c r="O90" s="108"/>
      <c r="P90" s="108"/>
      <c r="Q90" s="108"/>
      <c r="R90" s="108"/>
      <c r="S90" s="108"/>
      <c r="T90" s="108"/>
      <c r="U90" s="108"/>
      <c r="V90" s="108"/>
      <c r="W90" s="108"/>
      <c r="X90" s="108"/>
      <c r="Y90" s="108"/>
      <c r="Z90" s="108"/>
      <c r="AA90" s="108"/>
      <c r="AB90" s="108"/>
      <c r="AC90" s="108"/>
      <c r="AD90" s="108"/>
      <c r="AE90" s="108"/>
      <c r="AF90" s="108"/>
      <c r="AG90" s="108"/>
      <c r="AH90" s="108"/>
      <c r="AI90" s="108"/>
      <c r="AJ90" s="108"/>
      <c r="AK90" s="108"/>
      <c r="AL90" s="108"/>
      <c r="AM90" s="108"/>
      <c r="AN90" s="108"/>
      <c r="AO90" s="108"/>
      <c r="AP90" s="108"/>
      <c r="AQ90" s="108"/>
      <c r="AR90" s="108"/>
      <c r="AS90" s="108"/>
      <c r="AT90" s="108"/>
      <c r="AU90" s="108"/>
      <c r="AV90" s="108"/>
      <c r="AW90" s="108"/>
      <c r="AX90" s="108"/>
      <c r="AY90" s="108"/>
      <c r="AZ90" s="108"/>
      <c r="BA90" s="108"/>
      <c r="BB90" s="19"/>
      <c r="BC90" s="18">
        <f t="shared" si="22"/>
        <v>0</v>
      </c>
    </row>
    <row r="91" spans="1:55" ht="20.100000000000001" hidden="1" customHeight="1" x14ac:dyDescent="0.2">
      <c r="A91" s="51">
        <f>CyP!A96</f>
        <v>0</v>
      </c>
      <c r="B91" s="342" t="str">
        <f t="shared" si="23"/>
        <v/>
      </c>
      <c r="C91" s="343"/>
      <c r="D91" s="13">
        <f t="shared" si="24"/>
        <v>0</v>
      </c>
      <c r="E91" s="49"/>
      <c r="F91" s="108"/>
      <c r="G91" s="108"/>
      <c r="H91" s="108"/>
      <c r="I91" s="108"/>
      <c r="J91" s="108"/>
      <c r="K91" s="108"/>
      <c r="L91" s="108"/>
      <c r="M91" s="108"/>
      <c r="N91" s="108"/>
      <c r="O91" s="108"/>
      <c r="P91" s="108"/>
      <c r="Q91" s="108"/>
      <c r="R91" s="108"/>
      <c r="S91" s="108"/>
      <c r="T91" s="108"/>
      <c r="U91" s="108"/>
      <c r="V91" s="108"/>
      <c r="W91" s="108"/>
      <c r="X91" s="108"/>
      <c r="Y91" s="108"/>
      <c r="Z91" s="108"/>
      <c r="AA91" s="108"/>
      <c r="AB91" s="108"/>
      <c r="AC91" s="108"/>
      <c r="AD91" s="108"/>
      <c r="AE91" s="108"/>
      <c r="AF91" s="108"/>
      <c r="AG91" s="108"/>
      <c r="AH91" s="108"/>
      <c r="AI91" s="108"/>
      <c r="AJ91" s="108"/>
      <c r="AK91" s="108"/>
      <c r="AL91" s="108"/>
      <c r="AM91" s="108"/>
      <c r="AN91" s="108"/>
      <c r="AO91" s="108"/>
      <c r="AP91" s="108"/>
      <c r="AQ91" s="108"/>
      <c r="AR91" s="108"/>
      <c r="AS91" s="108"/>
      <c r="AT91" s="108"/>
      <c r="AU91" s="108"/>
      <c r="AV91" s="108"/>
      <c r="AW91" s="108"/>
      <c r="AX91" s="108"/>
      <c r="AY91" s="108"/>
      <c r="AZ91" s="108"/>
      <c r="BA91" s="108"/>
      <c r="BB91" s="19"/>
      <c r="BC91" s="18">
        <f t="shared" si="22"/>
        <v>0</v>
      </c>
    </row>
    <row r="92" spans="1:55" ht="20.100000000000001" hidden="1" customHeight="1" x14ac:dyDescent="0.2">
      <c r="A92" s="51">
        <f>CyP!A97</f>
        <v>0</v>
      </c>
      <c r="B92" s="342" t="str">
        <f t="shared" si="23"/>
        <v/>
      </c>
      <c r="C92" s="343"/>
      <c r="D92" s="13">
        <f t="shared" si="24"/>
        <v>0</v>
      </c>
      <c r="E92" s="49"/>
      <c r="F92" s="108"/>
      <c r="G92" s="108"/>
      <c r="H92" s="108"/>
      <c r="I92" s="108"/>
      <c r="J92" s="108"/>
      <c r="K92" s="108"/>
      <c r="L92" s="108"/>
      <c r="M92" s="108"/>
      <c r="N92" s="108"/>
      <c r="O92" s="108"/>
      <c r="P92" s="108"/>
      <c r="Q92" s="108"/>
      <c r="R92" s="108"/>
      <c r="S92" s="108"/>
      <c r="T92" s="108"/>
      <c r="U92" s="108"/>
      <c r="V92" s="108"/>
      <c r="W92" s="108"/>
      <c r="X92" s="108"/>
      <c r="Y92" s="108"/>
      <c r="Z92" s="108"/>
      <c r="AA92" s="108"/>
      <c r="AB92" s="108"/>
      <c r="AC92" s="108"/>
      <c r="AD92" s="108"/>
      <c r="AE92" s="108"/>
      <c r="AF92" s="108"/>
      <c r="AG92" s="108"/>
      <c r="AH92" s="108"/>
      <c r="AI92" s="108"/>
      <c r="AJ92" s="108"/>
      <c r="AK92" s="108"/>
      <c r="AL92" s="108"/>
      <c r="AM92" s="108"/>
      <c r="AN92" s="108"/>
      <c r="AO92" s="108"/>
      <c r="AP92" s="108"/>
      <c r="AQ92" s="108"/>
      <c r="AR92" s="108"/>
      <c r="AS92" s="108"/>
      <c r="AT92" s="108"/>
      <c r="AU92" s="108"/>
      <c r="AV92" s="108"/>
      <c r="AW92" s="108"/>
      <c r="AX92" s="108"/>
      <c r="AY92" s="108"/>
      <c r="AZ92" s="108"/>
      <c r="BA92" s="108"/>
      <c r="BB92" s="19"/>
      <c r="BC92" s="18">
        <f t="shared" si="22"/>
        <v>0</v>
      </c>
    </row>
    <row r="93" spans="1:55" ht="20.100000000000001" hidden="1" customHeight="1" x14ac:dyDescent="0.2">
      <c r="A93" s="51">
        <f>CyP!A98</f>
        <v>0</v>
      </c>
      <c r="B93" s="342" t="str">
        <f t="shared" si="23"/>
        <v/>
      </c>
      <c r="C93" s="343"/>
      <c r="D93" s="13">
        <f t="shared" si="24"/>
        <v>0</v>
      </c>
      <c r="E93" s="49"/>
      <c r="F93" s="108"/>
      <c r="G93" s="108"/>
      <c r="H93" s="108"/>
      <c r="I93" s="108"/>
      <c r="J93" s="108"/>
      <c r="K93" s="108"/>
      <c r="L93" s="108"/>
      <c r="M93" s="108"/>
      <c r="N93" s="108"/>
      <c r="O93" s="108"/>
      <c r="P93" s="108"/>
      <c r="Q93" s="108"/>
      <c r="R93" s="108"/>
      <c r="S93" s="108"/>
      <c r="T93" s="108"/>
      <c r="U93" s="108"/>
      <c r="V93" s="108"/>
      <c r="W93" s="108"/>
      <c r="X93" s="108"/>
      <c r="Y93" s="108"/>
      <c r="Z93" s="108"/>
      <c r="AA93" s="108"/>
      <c r="AB93" s="108"/>
      <c r="AC93" s="108"/>
      <c r="AD93" s="108"/>
      <c r="AE93" s="108"/>
      <c r="AF93" s="108"/>
      <c r="AG93" s="108"/>
      <c r="AH93" s="108"/>
      <c r="AI93" s="108"/>
      <c r="AJ93" s="108"/>
      <c r="AK93" s="108"/>
      <c r="AL93" s="108"/>
      <c r="AM93" s="108"/>
      <c r="AN93" s="108"/>
      <c r="AO93" s="108"/>
      <c r="AP93" s="108"/>
      <c r="AQ93" s="108"/>
      <c r="AR93" s="108"/>
      <c r="AS93" s="108"/>
      <c r="AT93" s="108"/>
      <c r="AU93" s="108"/>
      <c r="AV93" s="108"/>
      <c r="AW93" s="108"/>
      <c r="AX93" s="108"/>
      <c r="AY93" s="108"/>
      <c r="AZ93" s="108"/>
      <c r="BA93" s="108"/>
      <c r="BB93" s="19"/>
      <c r="BC93" s="18">
        <f t="shared" si="22"/>
        <v>0</v>
      </c>
    </row>
    <row r="94" spans="1:55" ht="20.100000000000001" hidden="1" customHeight="1" x14ac:dyDescent="0.2">
      <c r="A94" s="51">
        <f>CyP!A99</f>
        <v>0</v>
      </c>
      <c r="B94" s="342" t="str">
        <f t="shared" si="23"/>
        <v/>
      </c>
      <c r="C94" s="343"/>
      <c r="D94" s="13">
        <f t="shared" si="24"/>
        <v>0</v>
      </c>
      <c r="E94" s="49"/>
      <c r="F94" s="108"/>
      <c r="G94" s="108"/>
      <c r="H94" s="108"/>
      <c r="I94" s="108"/>
      <c r="J94" s="108"/>
      <c r="K94" s="108"/>
      <c r="L94" s="108"/>
      <c r="M94" s="108"/>
      <c r="N94" s="108"/>
      <c r="O94" s="108"/>
      <c r="P94" s="108"/>
      <c r="Q94" s="108"/>
      <c r="R94" s="108"/>
      <c r="S94" s="108"/>
      <c r="T94" s="108"/>
      <c r="U94" s="108"/>
      <c r="V94" s="108"/>
      <c r="W94" s="108"/>
      <c r="X94" s="108"/>
      <c r="Y94" s="108"/>
      <c r="Z94" s="108"/>
      <c r="AA94" s="108"/>
      <c r="AB94" s="108"/>
      <c r="AC94" s="108"/>
      <c r="AD94" s="108"/>
      <c r="AE94" s="108"/>
      <c r="AF94" s="108"/>
      <c r="AG94" s="108"/>
      <c r="AH94" s="108"/>
      <c r="AI94" s="108"/>
      <c r="AJ94" s="108"/>
      <c r="AK94" s="108"/>
      <c r="AL94" s="108"/>
      <c r="AM94" s="108"/>
      <c r="AN94" s="108"/>
      <c r="AO94" s="108"/>
      <c r="AP94" s="108"/>
      <c r="AQ94" s="108"/>
      <c r="AR94" s="108"/>
      <c r="AS94" s="108"/>
      <c r="AT94" s="108"/>
      <c r="AU94" s="108"/>
      <c r="AV94" s="108"/>
      <c r="AW94" s="108"/>
      <c r="AX94" s="108"/>
      <c r="AY94" s="108"/>
      <c r="AZ94" s="108"/>
      <c r="BA94" s="108"/>
      <c r="BB94" s="19"/>
      <c r="BC94" s="18">
        <f t="shared" si="22"/>
        <v>0</v>
      </c>
    </row>
    <row r="95" spans="1:55" ht="20.100000000000001" hidden="1" customHeight="1" x14ac:dyDescent="0.2">
      <c r="A95" s="51">
        <f>CyP!A100</f>
        <v>0</v>
      </c>
      <c r="B95" s="342" t="str">
        <f t="shared" si="23"/>
        <v/>
      </c>
      <c r="C95" s="343"/>
      <c r="D95" s="13">
        <f t="shared" si="24"/>
        <v>0</v>
      </c>
      <c r="E95" s="49"/>
      <c r="F95" s="108"/>
      <c r="G95" s="108"/>
      <c r="H95" s="108"/>
      <c r="I95" s="108"/>
      <c r="J95" s="108"/>
      <c r="K95" s="108"/>
      <c r="L95" s="108"/>
      <c r="M95" s="108"/>
      <c r="N95" s="108"/>
      <c r="O95" s="108"/>
      <c r="P95" s="108"/>
      <c r="Q95" s="108"/>
      <c r="R95" s="108"/>
      <c r="S95" s="108"/>
      <c r="T95" s="108"/>
      <c r="U95" s="108"/>
      <c r="V95" s="108"/>
      <c r="W95" s="108"/>
      <c r="X95" s="108"/>
      <c r="Y95" s="108"/>
      <c r="Z95" s="108"/>
      <c r="AA95" s="108"/>
      <c r="AB95" s="108"/>
      <c r="AC95" s="108"/>
      <c r="AD95" s="108"/>
      <c r="AE95" s="108"/>
      <c r="AF95" s="108"/>
      <c r="AG95" s="108"/>
      <c r="AH95" s="108"/>
      <c r="AI95" s="108"/>
      <c r="AJ95" s="108"/>
      <c r="AK95" s="108"/>
      <c r="AL95" s="108"/>
      <c r="AM95" s="108"/>
      <c r="AN95" s="108"/>
      <c r="AO95" s="108"/>
      <c r="AP95" s="108"/>
      <c r="AQ95" s="108"/>
      <c r="AR95" s="108"/>
      <c r="AS95" s="108"/>
      <c r="AT95" s="108"/>
      <c r="AU95" s="108"/>
      <c r="AV95" s="108"/>
      <c r="AW95" s="108"/>
      <c r="AX95" s="108"/>
      <c r="AY95" s="108"/>
      <c r="AZ95" s="108"/>
      <c r="BA95" s="108"/>
      <c r="BB95" s="19"/>
      <c r="BC95" s="18">
        <f t="shared" si="22"/>
        <v>0</v>
      </c>
    </row>
    <row r="96" spans="1:55" ht="20.100000000000001" hidden="1" customHeight="1" x14ac:dyDescent="0.2">
      <c r="A96" s="51">
        <f>CyP!A101</f>
        <v>0</v>
      </c>
      <c r="B96" s="342" t="str">
        <f t="shared" si="23"/>
        <v/>
      </c>
      <c r="C96" s="343"/>
      <c r="D96" s="13">
        <f t="shared" si="24"/>
        <v>0</v>
      </c>
      <c r="E96" s="49"/>
      <c r="F96" s="108"/>
      <c r="G96" s="108"/>
      <c r="H96" s="108"/>
      <c r="I96" s="108"/>
      <c r="J96" s="108"/>
      <c r="K96" s="108"/>
      <c r="L96" s="108"/>
      <c r="M96" s="108"/>
      <c r="N96" s="108"/>
      <c r="O96" s="108"/>
      <c r="P96" s="108"/>
      <c r="Q96" s="108"/>
      <c r="R96" s="108"/>
      <c r="S96" s="108"/>
      <c r="T96" s="108"/>
      <c r="U96" s="108"/>
      <c r="V96" s="108"/>
      <c r="W96" s="108"/>
      <c r="X96" s="108"/>
      <c r="Y96" s="108"/>
      <c r="Z96" s="108"/>
      <c r="AA96" s="108"/>
      <c r="AB96" s="108"/>
      <c r="AC96" s="108"/>
      <c r="AD96" s="108"/>
      <c r="AE96" s="108"/>
      <c r="AF96" s="108"/>
      <c r="AG96" s="108"/>
      <c r="AH96" s="108"/>
      <c r="AI96" s="108"/>
      <c r="AJ96" s="108"/>
      <c r="AK96" s="108"/>
      <c r="AL96" s="108"/>
      <c r="AM96" s="108"/>
      <c r="AN96" s="108"/>
      <c r="AO96" s="108"/>
      <c r="AP96" s="108"/>
      <c r="AQ96" s="108"/>
      <c r="AR96" s="108"/>
      <c r="AS96" s="108"/>
      <c r="AT96" s="108"/>
      <c r="AU96" s="108"/>
      <c r="AV96" s="108"/>
      <c r="AW96" s="108"/>
      <c r="AX96" s="108"/>
      <c r="AY96" s="108"/>
      <c r="AZ96" s="108"/>
      <c r="BA96" s="108"/>
      <c r="BB96" s="19"/>
      <c r="BC96" s="18">
        <f t="shared" si="22"/>
        <v>0</v>
      </c>
    </row>
    <row r="97" spans="1:55" ht="20.100000000000001" hidden="1" customHeight="1" x14ac:dyDescent="0.2">
      <c r="A97" s="51">
        <f>CyP!A102</f>
        <v>0</v>
      </c>
      <c r="B97" s="342" t="str">
        <f t="shared" si="23"/>
        <v/>
      </c>
      <c r="C97" s="343"/>
      <c r="D97" s="13">
        <f t="shared" si="24"/>
        <v>0</v>
      </c>
      <c r="E97" s="49"/>
      <c r="F97" s="108"/>
      <c r="G97" s="108"/>
      <c r="H97" s="108"/>
      <c r="I97" s="108"/>
      <c r="J97" s="108"/>
      <c r="K97" s="108"/>
      <c r="L97" s="108"/>
      <c r="M97" s="108"/>
      <c r="N97" s="108"/>
      <c r="O97" s="108"/>
      <c r="P97" s="108"/>
      <c r="Q97" s="108"/>
      <c r="R97" s="108"/>
      <c r="S97" s="108"/>
      <c r="T97" s="108"/>
      <c r="U97" s="108"/>
      <c r="V97" s="108"/>
      <c r="W97" s="108"/>
      <c r="X97" s="108"/>
      <c r="Y97" s="108"/>
      <c r="Z97" s="108"/>
      <c r="AA97" s="108"/>
      <c r="AB97" s="108"/>
      <c r="AC97" s="108"/>
      <c r="AD97" s="108"/>
      <c r="AE97" s="108"/>
      <c r="AF97" s="108"/>
      <c r="AG97" s="108"/>
      <c r="AH97" s="108"/>
      <c r="AI97" s="108"/>
      <c r="AJ97" s="108"/>
      <c r="AK97" s="108"/>
      <c r="AL97" s="108"/>
      <c r="AM97" s="108"/>
      <c r="AN97" s="108"/>
      <c r="AO97" s="108"/>
      <c r="AP97" s="108"/>
      <c r="AQ97" s="108"/>
      <c r="AR97" s="108"/>
      <c r="AS97" s="108"/>
      <c r="AT97" s="108"/>
      <c r="AU97" s="108"/>
      <c r="AV97" s="108"/>
      <c r="AW97" s="108"/>
      <c r="AX97" s="108"/>
      <c r="AY97" s="108"/>
      <c r="AZ97" s="108"/>
      <c r="BA97" s="108"/>
      <c r="BB97" s="19"/>
      <c r="BC97" s="18">
        <f t="shared" si="22"/>
        <v>0</v>
      </c>
    </row>
    <row r="98" spans="1:55" ht="20.100000000000001" hidden="1" customHeight="1" x14ac:dyDescent="0.2">
      <c r="A98" s="51">
        <f>CyP!A103</f>
        <v>0</v>
      </c>
      <c r="B98" s="342" t="str">
        <f t="shared" ref="B98:B161" si="25">IFERROR(VLOOKUP(A98,Tabla_CyP,2,FALSE),"")</f>
        <v/>
      </c>
      <c r="C98" s="343"/>
      <c r="D98" s="13">
        <f t="shared" si="24"/>
        <v>0</v>
      </c>
      <c r="E98" s="49"/>
      <c r="F98" s="108"/>
      <c r="G98" s="108"/>
      <c r="H98" s="108"/>
      <c r="I98" s="108"/>
      <c r="J98" s="108"/>
      <c r="K98" s="108"/>
      <c r="L98" s="108"/>
      <c r="M98" s="108"/>
      <c r="N98" s="108"/>
      <c r="O98" s="108"/>
      <c r="P98" s="108"/>
      <c r="Q98" s="108"/>
      <c r="R98" s="108"/>
      <c r="S98" s="108"/>
      <c r="T98" s="108"/>
      <c r="U98" s="108"/>
      <c r="V98" s="108"/>
      <c r="W98" s="108"/>
      <c r="X98" s="108"/>
      <c r="Y98" s="108"/>
      <c r="Z98" s="108"/>
      <c r="AA98" s="108"/>
      <c r="AB98" s="108"/>
      <c r="AC98" s="108"/>
      <c r="AD98" s="108"/>
      <c r="AE98" s="108"/>
      <c r="AF98" s="108"/>
      <c r="AG98" s="108"/>
      <c r="AH98" s="108"/>
      <c r="AI98" s="108"/>
      <c r="AJ98" s="108"/>
      <c r="AK98" s="108"/>
      <c r="AL98" s="108"/>
      <c r="AM98" s="108"/>
      <c r="AN98" s="108"/>
      <c r="AO98" s="108"/>
      <c r="AP98" s="108"/>
      <c r="AQ98" s="108"/>
      <c r="AR98" s="108"/>
      <c r="AS98" s="108"/>
      <c r="AT98" s="108"/>
      <c r="AU98" s="108"/>
      <c r="AV98" s="108"/>
      <c r="AW98" s="108"/>
      <c r="AX98" s="108"/>
      <c r="AY98" s="108"/>
      <c r="AZ98" s="108"/>
      <c r="BA98" s="108"/>
      <c r="BB98" s="19"/>
      <c r="BC98" s="18">
        <f t="shared" ref="BC98:BC161" si="26">SUM(F98:BA98)</f>
        <v>0</v>
      </c>
    </row>
    <row r="99" spans="1:55" ht="20.100000000000001" hidden="1" customHeight="1" x14ac:dyDescent="0.2">
      <c r="A99" s="51">
        <f>CyP!A104</f>
        <v>0</v>
      </c>
      <c r="B99" s="342" t="str">
        <f t="shared" si="25"/>
        <v/>
      </c>
      <c r="C99" s="343"/>
      <c r="D99" s="13">
        <f t="shared" si="24"/>
        <v>0</v>
      </c>
      <c r="E99" s="49"/>
      <c r="F99" s="108"/>
      <c r="G99" s="108"/>
      <c r="H99" s="108"/>
      <c r="I99" s="108"/>
      <c r="J99" s="108"/>
      <c r="K99" s="108"/>
      <c r="L99" s="108"/>
      <c r="M99" s="108"/>
      <c r="N99" s="108"/>
      <c r="O99" s="108"/>
      <c r="P99" s="108"/>
      <c r="Q99" s="108"/>
      <c r="R99" s="108"/>
      <c r="S99" s="108"/>
      <c r="T99" s="108"/>
      <c r="U99" s="108"/>
      <c r="V99" s="108"/>
      <c r="W99" s="108"/>
      <c r="X99" s="108"/>
      <c r="Y99" s="108"/>
      <c r="Z99" s="108"/>
      <c r="AA99" s="108"/>
      <c r="AB99" s="108"/>
      <c r="AC99" s="108"/>
      <c r="AD99" s="108"/>
      <c r="AE99" s="108"/>
      <c r="AF99" s="108"/>
      <c r="AG99" s="108"/>
      <c r="AH99" s="108"/>
      <c r="AI99" s="108"/>
      <c r="AJ99" s="108"/>
      <c r="AK99" s="108"/>
      <c r="AL99" s="108"/>
      <c r="AM99" s="108"/>
      <c r="AN99" s="108"/>
      <c r="AO99" s="108"/>
      <c r="AP99" s="108"/>
      <c r="AQ99" s="108"/>
      <c r="AR99" s="108"/>
      <c r="AS99" s="108"/>
      <c r="AT99" s="108"/>
      <c r="AU99" s="108"/>
      <c r="AV99" s="108"/>
      <c r="AW99" s="108"/>
      <c r="AX99" s="108"/>
      <c r="AY99" s="108"/>
      <c r="AZ99" s="108"/>
      <c r="BA99" s="108"/>
      <c r="BB99" s="19"/>
      <c r="BC99" s="18">
        <f t="shared" si="26"/>
        <v>0</v>
      </c>
    </row>
    <row r="100" spans="1:55" ht="20.100000000000001" hidden="1" customHeight="1" x14ac:dyDescent="0.2">
      <c r="A100" s="51">
        <f>CyP!A105</f>
        <v>0</v>
      </c>
      <c r="B100" s="342" t="str">
        <f t="shared" si="25"/>
        <v/>
      </c>
      <c r="C100" s="343"/>
      <c r="D100" s="13">
        <f t="shared" si="24"/>
        <v>0</v>
      </c>
      <c r="E100" s="49"/>
      <c r="F100" s="108"/>
      <c r="G100" s="108"/>
      <c r="H100" s="108"/>
      <c r="I100" s="108"/>
      <c r="J100" s="108"/>
      <c r="K100" s="108"/>
      <c r="L100" s="108"/>
      <c r="M100" s="108"/>
      <c r="N100" s="108"/>
      <c r="O100" s="108"/>
      <c r="P100" s="108"/>
      <c r="Q100" s="108"/>
      <c r="R100" s="108"/>
      <c r="S100" s="108"/>
      <c r="T100" s="108"/>
      <c r="U100" s="108"/>
      <c r="V100" s="108"/>
      <c r="W100" s="108"/>
      <c r="X100" s="108"/>
      <c r="Y100" s="108"/>
      <c r="Z100" s="108"/>
      <c r="AA100" s="108"/>
      <c r="AB100" s="108"/>
      <c r="AC100" s="108"/>
      <c r="AD100" s="108"/>
      <c r="AE100" s="108"/>
      <c r="AF100" s="108"/>
      <c r="AG100" s="108"/>
      <c r="AH100" s="108"/>
      <c r="AI100" s="108"/>
      <c r="AJ100" s="108"/>
      <c r="AK100" s="108"/>
      <c r="AL100" s="108"/>
      <c r="AM100" s="108"/>
      <c r="AN100" s="108"/>
      <c r="AO100" s="108"/>
      <c r="AP100" s="108"/>
      <c r="AQ100" s="108"/>
      <c r="AR100" s="108"/>
      <c r="AS100" s="108"/>
      <c r="AT100" s="108"/>
      <c r="AU100" s="108"/>
      <c r="AV100" s="108"/>
      <c r="AW100" s="108"/>
      <c r="AX100" s="108"/>
      <c r="AY100" s="108"/>
      <c r="AZ100" s="108"/>
      <c r="BA100" s="108"/>
      <c r="BB100" s="19"/>
      <c r="BC100" s="18">
        <f t="shared" si="26"/>
        <v>0</v>
      </c>
    </row>
    <row r="101" spans="1:55" ht="20.100000000000001" hidden="1" customHeight="1" x14ac:dyDescent="0.2">
      <c r="A101" s="51">
        <f>CyP!A106</f>
        <v>0</v>
      </c>
      <c r="B101" s="342" t="str">
        <f t="shared" si="25"/>
        <v/>
      </c>
      <c r="C101" s="343"/>
      <c r="D101" s="13">
        <f t="shared" si="24"/>
        <v>0</v>
      </c>
      <c r="E101" s="49"/>
      <c r="F101" s="108"/>
      <c r="G101" s="108"/>
      <c r="H101" s="108"/>
      <c r="I101" s="108"/>
      <c r="J101" s="108"/>
      <c r="K101" s="108"/>
      <c r="L101" s="108"/>
      <c r="M101" s="108"/>
      <c r="N101" s="108"/>
      <c r="O101" s="108"/>
      <c r="P101" s="108"/>
      <c r="Q101" s="108"/>
      <c r="R101" s="108"/>
      <c r="S101" s="108"/>
      <c r="T101" s="108"/>
      <c r="U101" s="108"/>
      <c r="V101" s="108"/>
      <c r="W101" s="108"/>
      <c r="X101" s="108"/>
      <c r="Y101" s="108"/>
      <c r="Z101" s="108"/>
      <c r="AA101" s="108"/>
      <c r="AB101" s="108"/>
      <c r="AC101" s="108"/>
      <c r="AD101" s="108"/>
      <c r="AE101" s="108"/>
      <c r="AF101" s="108"/>
      <c r="AG101" s="108"/>
      <c r="AH101" s="108"/>
      <c r="AI101" s="108"/>
      <c r="AJ101" s="108"/>
      <c r="AK101" s="108"/>
      <c r="AL101" s="108"/>
      <c r="AM101" s="108"/>
      <c r="AN101" s="108"/>
      <c r="AO101" s="108"/>
      <c r="AP101" s="108"/>
      <c r="AQ101" s="108"/>
      <c r="AR101" s="108"/>
      <c r="AS101" s="108"/>
      <c r="AT101" s="108"/>
      <c r="AU101" s="108"/>
      <c r="AV101" s="108"/>
      <c r="AW101" s="108"/>
      <c r="AX101" s="108"/>
      <c r="AY101" s="108"/>
      <c r="AZ101" s="108"/>
      <c r="BA101" s="108"/>
      <c r="BB101" s="19"/>
      <c r="BC101" s="18">
        <f t="shared" si="26"/>
        <v>0</v>
      </c>
    </row>
    <row r="102" spans="1:55" ht="20.100000000000001" hidden="1" customHeight="1" x14ac:dyDescent="0.2">
      <c r="A102" s="51">
        <f>CyP!A107</f>
        <v>0</v>
      </c>
      <c r="B102" s="342" t="str">
        <f t="shared" si="25"/>
        <v/>
      </c>
      <c r="C102" s="343"/>
      <c r="D102" s="13">
        <f t="shared" si="24"/>
        <v>0</v>
      </c>
      <c r="E102" s="49"/>
      <c r="F102" s="108"/>
      <c r="G102" s="108"/>
      <c r="H102" s="108"/>
      <c r="I102" s="108"/>
      <c r="J102" s="108"/>
      <c r="K102" s="108"/>
      <c r="L102" s="108"/>
      <c r="M102" s="108"/>
      <c r="N102" s="108"/>
      <c r="O102" s="108"/>
      <c r="P102" s="108"/>
      <c r="Q102" s="108"/>
      <c r="R102" s="108"/>
      <c r="S102" s="108"/>
      <c r="T102" s="108"/>
      <c r="U102" s="108"/>
      <c r="V102" s="108"/>
      <c r="W102" s="108"/>
      <c r="X102" s="108"/>
      <c r="Y102" s="108"/>
      <c r="Z102" s="108"/>
      <c r="AA102" s="108"/>
      <c r="AB102" s="108"/>
      <c r="AC102" s="108"/>
      <c r="AD102" s="108"/>
      <c r="AE102" s="108"/>
      <c r="AF102" s="108"/>
      <c r="AG102" s="108"/>
      <c r="AH102" s="108"/>
      <c r="AI102" s="108"/>
      <c r="AJ102" s="108"/>
      <c r="AK102" s="108"/>
      <c r="AL102" s="108"/>
      <c r="AM102" s="108"/>
      <c r="AN102" s="108"/>
      <c r="AO102" s="108"/>
      <c r="AP102" s="108"/>
      <c r="AQ102" s="108"/>
      <c r="AR102" s="108"/>
      <c r="AS102" s="108"/>
      <c r="AT102" s="108"/>
      <c r="AU102" s="108"/>
      <c r="AV102" s="108"/>
      <c r="AW102" s="108"/>
      <c r="AX102" s="108"/>
      <c r="AY102" s="108"/>
      <c r="AZ102" s="108"/>
      <c r="BA102" s="108"/>
      <c r="BB102" s="19"/>
      <c r="BC102" s="18">
        <f t="shared" si="26"/>
        <v>0</v>
      </c>
    </row>
    <row r="103" spans="1:55" ht="20.100000000000001" hidden="1" customHeight="1" x14ac:dyDescent="0.2">
      <c r="A103" s="51">
        <f>CyP!A108</f>
        <v>0</v>
      </c>
      <c r="B103" s="342" t="str">
        <f t="shared" si="25"/>
        <v/>
      </c>
      <c r="C103" s="343"/>
      <c r="D103" s="13">
        <f t="shared" si="24"/>
        <v>0</v>
      </c>
      <c r="E103" s="49"/>
      <c r="F103" s="108"/>
      <c r="G103" s="108"/>
      <c r="H103" s="108"/>
      <c r="I103" s="108"/>
      <c r="J103" s="108"/>
      <c r="K103" s="108"/>
      <c r="L103" s="108"/>
      <c r="M103" s="108"/>
      <c r="N103" s="108"/>
      <c r="O103" s="108"/>
      <c r="P103" s="108"/>
      <c r="Q103" s="108"/>
      <c r="R103" s="108"/>
      <c r="S103" s="108"/>
      <c r="T103" s="108"/>
      <c r="U103" s="108"/>
      <c r="V103" s="108"/>
      <c r="W103" s="108"/>
      <c r="X103" s="108"/>
      <c r="Y103" s="108"/>
      <c r="Z103" s="108"/>
      <c r="AA103" s="108"/>
      <c r="AB103" s="108"/>
      <c r="AC103" s="108"/>
      <c r="AD103" s="108"/>
      <c r="AE103" s="108"/>
      <c r="AF103" s="108"/>
      <c r="AG103" s="108"/>
      <c r="AH103" s="108"/>
      <c r="AI103" s="108"/>
      <c r="AJ103" s="108"/>
      <c r="AK103" s="108"/>
      <c r="AL103" s="108"/>
      <c r="AM103" s="108"/>
      <c r="AN103" s="108"/>
      <c r="AO103" s="108"/>
      <c r="AP103" s="108"/>
      <c r="AQ103" s="108"/>
      <c r="AR103" s="108"/>
      <c r="AS103" s="108"/>
      <c r="AT103" s="108"/>
      <c r="AU103" s="108"/>
      <c r="AV103" s="108"/>
      <c r="AW103" s="108"/>
      <c r="AX103" s="108"/>
      <c r="AY103" s="108"/>
      <c r="AZ103" s="108"/>
      <c r="BA103" s="108"/>
      <c r="BB103" s="19"/>
      <c r="BC103" s="18">
        <f t="shared" si="26"/>
        <v>0</v>
      </c>
    </row>
    <row r="104" spans="1:55" ht="20.100000000000001" hidden="1" customHeight="1" x14ac:dyDescent="0.2">
      <c r="A104" s="51">
        <f>CyP!A109</f>
        <v>0</v>
      </c>
      <c r="B104" s="342" t="str">
        <f t="shared" si="25"/>
        <v/>
      </c>
      <c r="C104" s="343"/>
      <c r="D104" s="13">
        <f t="shared" si="24"/>
        <v>0</v>
      </c>
      <c r="E104" s="49"/>
      <c r="F104" s="108"/>
      <c r="G104" s="108"/>
      <c r="H104" s="108"/>
      <c r="I104" s="108"/>
      <c r="J104" s="108"/>
      <c r="K104" s="108"/>
      <c r="L104" s="108"/>
      <c r="M104" s="108"/>
      <c r="N104" s="108"/>
      <c r="O104" s="108"/>
      <c r="P104" s="108"/>
      <c r="Q104" s="108"/>
      <c r="R104" s="108"/>
      <c r="S104" s="108"/>
      <c r="T104" s="108"/>
      <c r="U104" s="108"/>
      <c r="V104" s="108"/>
      <c r="W104" s="108"/>
      <c r="X104" s="108"/>
      <c r="Y104" s="108"/>
      <c r="Z104" s="108"/>
      <c r="AA104" s="108"/>
      <c r="AB104" s="108"/>
      <c r="AC104" s="108"/>
      <c r="AD104" s="108"/>
      <c r="AE104" s="108"/>
      <c r="AF104" s="108"/>
      <c r="AG104" s="108"/>
      <c r="AH104" s="108"/>
      <c r="AI104" s="108"/>
      <c r="AJ104" s="108"/>
      <c r="AK104" s="108"/>
      <c r="AL104" s="108"/>
      <c r="AM104" s="108"/>
      <c r="AN104" s="108"/>
      <c r="AO104" s="108"/>
      <c r="AP104" s="108"/>
      <c r="AQ104" s="108"/>
      <c r="AR104" s="108"/>
      <c r="AS104" s="108"/>
      <c r="AT104" s="108"/>
      <c r="AU104" s="108"/>
      <c r="AV104" s="108"/>
      <c r="AW104" s="108"/>
      <c r="AX104" s="108"/>
      <c r="AY104" s="108"/>
      <c r="AZ104" s="108"/>
      <c r="BA104" s="108"/>
      <c r="BB104" s="19"/>
      <c r="BC104" s="18">
        <f t="shared" si="26"/>
        <v>0</v>
      </c>
    </row>
    <row r="105" spans="1:55" ht="20.100000000000001" hidden="1" customHeight="1" x14ac:dyDescent="0.2">
      <c r="A105" s="51">
        <f>CyP!A110</f>
        <v>0</v>
      </c>
      <c r="B105" s="342" t="str">
        <f t="shared" si="25"/>
        <v/>
      </c>
      <c r="C105" s="343"/>
      <c r="D105" s="13">
        <f t="shared" si="24"/>
        <v>0</v>
      </c>
      <c r="E105" s="49"/>
      <c r="F105" s="108"/>
      <c r="G105" s="108"/>
      <c r="H105" s="108"/>
      <c r="I105" s="108"/>
      <c r="J105" s="108"/>
      <c r="K105" s="108"/>
      <c r="L105" s="108"/>
      <c r="M105" s="108"/>
      <c r="N105" s="108"/>
      <c r="O105" s="108"/>
      <c r="P105" s="108"/>
      <c r="Q105" s="108"/>
      <c r="R105" s="108"/>
      <c r="S105" s="108"/>
      <c r="T105" s="108"/>
      <c r="U105" s="108"/>
      <c r="V105" s="108"/>
      <c r="W105" s="108"/>
      <c r="X105" s="108"/>
      <c r="Y105" s="108"/>
      <c r="Z105" s="108"/>
      <c r="AA105" s="108"/>
      <c r="AB105" s="108"/>
      <c r="AC105" s="108"/>
      <c r="AD105" s="108"/>
      <c r="AE105" s="108"/>
      <c r="AF105" s="108"/>
      <c r="AG105" s="108"/>
      <c r="AH105" s="108"/>
      <c r="AI105" s="108"/>
      <c r="AJ105" s="108"/>
      <c r="AK105" s="108"/>
      <c r="AL105" s="108"/>
      <c r="AM105" s="108"/>
      <c r="AN105" s="108"/>
      <c r="AO105" s="108"/>
      <c r="AP105" s="108"/>
      <c r="AQ105" s="108"/>
      <c r="AR105" s="108"/>
      <c r="AS105" s="108"/>
      <c r="AT105" s="108"/>
      <c r="AU105" s="108"/>
      <c r="AV105" s="108"/>
      <c r="AW105" s="108"/>
      <c r="AX105" s="108"/>
      <c r="AY105" s="108"/>
      <c r="AZ105" s="108"/>
      <c r="BA105" s="108"/>
      <c r="BB105" s="19"/>
      <c r="BC105" s="18">
        <f t="shared" si="26"/>
        <v>0</v>
      </c>
    </row>
    <row r="106" spans="1:55" ht="20.100000000000001" hidden="1" customHeight="1" x14ac:dyDescent="0.2">
      <c r="A106" s="51">
        <f>CyP!A111</f>
        <v>0</v>
      </c>
      <c r="B106" s="342" t="str">
        <f t="shared" si="25"/>
        <v/>
      </c>
      <c r="C106" s="343"/>
      <c r="D106" s="13">
        <f t="shared" si="24"/>
        <v>0</v>
      </c>
      <c r="E106" s="49"/>
      <c r="F106" s="108"/>
      <c r="G106" s="108"/>
      <c r="H106" s="108"/>
      <c r="I106" s="108"/>
      <c r="J106" s="108"/>
      <c r="K106" s="108"/>
      <c r="L106" s="108"/>
      <c r="M106" s="108"/>
      <c r="N106" s="108"/>
      <c r="O106" s="108"/>
      <c r="P106" s="108"/>
      <c r="Q106" s="108"/>
      <c r="R106" s="108"/>
      <c r="S106" s="108"/>
      <c r="T106" s="108"/>
      <c r="U106" s="108"/>
      <c r="V106" s="108"/>
      <c r="W106" s="108"/>
      <c r="X106" s="108"/>
      <c r="Y106" s="108"/>
      <c r="Z106" s="108"/>
      <c r="AA106" s="108"/>
      <c r="AB106" s="108"/>
      <c r="AC106" s="108"/>
      <c r="AD106" s="108"/>
      <c r="AE106" s="108"/>
      <c r="AF106" s="108"/>
      <c r="AG106" s="108"/>
      <c r="AH106" s="108"/>
      <c r="AI106" s="108"/>
      <c r="AJ106" s="108"/>
      <c r="AK106" s="108"/>
      <c r="AL106" s="108"/>
      <c r="AM106" s="108"/>
      <c r="AN106" s="108"/>
      <c r="AO106" s="108"/>
      <c r="AP106" s="108"/>
      <c r="AQ106" s="108"/>
      <c r="AR106" s="108"/>
      <c r="AS106" s="108"/>
      <c r="AT106" s="108"/>
      <c r="AU106" s="108"/>
      <c r="AV106" s="108"/>
      <c r="AW106" s="108"/>
      <c r="AX106" s="108"/>
      <c r="AY106" s="108"/>
      <c r="AZ106" s="108"/>
      <c r="BA106" s="108"/>
      <c r="BB106" s="19"/>
      <c r="BC106" s="18">
        <f t="shared" si="26"/>
        <v>0</v>
      </c>
    </row>
    <row r="107" spans="1:55" ht="20.100000000000001" hidden="1" customHeight="1" x14ac:dyDescent="0.2">
      <c r="A107" s="51">
        <f>CyP!A112</f>
        <v>0</v>
      </c>
      <c r="B107" s="342" t="str">
        <f t="shared" si="25"/>
        <v/>
      </c>
      <c r="C107" s="343"/>
      <c r="D107" s="13">
        <f t="shared" si="24"/>
        <v>0</v>
      </c>
      <c r="E107" s="49"/>
      <c r="F107" s="108"/>
      <c r="G107" s="108"/>
      <c r="H107" s="108"/>
      <c r="I107" s="108"/>
      <c r="J107" s="108"/>
      <c r="K107" s="108"/>
      <c r="L107" s="108"/>
      <c r="M107" s="108"/>
      <c r="N107" s="108"/>
      <c r="O107" s="108"/>
      <c r="P107" s="108"/>
      <c r="Q107" s="108"/>
      <c r="R107" s="108"/>
      <c r="S107" s="108"/>
      <c r="T107" s="108"/>
      <c r="U107" s="108"/>
      <c r="V107" s="108"/>
      <c r="W107" s="108"/>
      <c r="X107" s="108"/>
      <c r="Y107" s="108"/>
      <c r="Z107" s="108"/>
      <c r="AA107" s="108"/>
      <c r="AB107" s="108"/>
      <c r="AC107" s="108"/>
      <c r="AD107" s="108"/>
      <c r="AE107" s="108"/>
      <c r="AF107" s="108"/>
      <c r="AG107" s="108"/>
      <c r="AH107" s="108"/>
      <c r="AI107" s="108"/>
      <c r="AJ107" s="108"/>
      <c r="AK107" s="108"/>
      <c r="AL107" s="108"/>
      <c r="AM107" s="108"/>
      <c r="AN107" s="108"/>
      <c r="AO107" s="108"/>
      <c r="AP107" s="108"/>
      <c r="AQ107" s="108"/>
      <c r="AR107" s="108"/>
      <c r="AS107" s="108"/>
      <c r="AT107" s="108"/>
      <c r="AU107" s="108"/>
      <c r="AV107" s="108"/>
      <c r="AW107" s="108"/>
      <c r="AX107" s="108"/>
      <c r="AY107" s="108"/>
      <c r="AZ107" s="108"/>
      <c r="BA107" s="108"/>
      <c r="BB107" s="19"/>
      <c r="BC107" s="18">
        <f t="shared" si="26"/>
        <v>0</v>
      </c>
    </row>
    <row r="108" spans="1:55" ht="20.100000000000001" hidden="1" customHeight="1" x14ac:dyDescent="0.2">
      <c r="A108" s="51">
        <f>CyP!A113</f>
        <v>0</v>
      </c>
      <c r="B108" s="342" t="str">
        <f t="shared" si="25"/>
        <v/>
      </c>
      <c r="C108" s="343"/>
      <c r="D108" s="13">
        <f t="shared" si="24"/>
        <v>0</v>
      </c>
      <c r="E108" s="49"/>
      <c r="F108" s="108"/>
      <c r="G108" s="108"/>
      <c r="H108" s="108"/>
      <c r="I108" s="108"/>
      <c r="J108" s="108"/>
      <c r="K108" s="108"/>
      <c r="L108" s="108"/>
      <c r="M108" s="108"/>
      <c r="N108" s="108"/>
      <c r="O108" s="108"/>
      <c r="P108" s="108"/>
      <c r="Q108" s="108"/>
      <c r="R108" s="108"/>
      <c r="S108" s="108"/>
      <c r="T108" s="108"/>
      <c r="U108" s="108"/>
      <c r="V108" s="108"/>
      <c r="W108" s="108"/>
      <c r="X108" s="108"/>
      <c r="Y108" s="108"/>
      <c r="Z108" s="108"/>
      <c r="AA108" s="108"/>
      <c r="AB108" s="108"/>
      <c r="AC108" s="108"/>
      <c r="AD108" s="108"/>
      <c r="AE108" s="108"/>
      <c r="AF108" s="108"/>
      <c r="AG108" s="108"/>
      <c r="AH108" s="108"/>
      <c r="AI108" s="108"/>
      <c r="AJ108" s="108"/>
      <c r="AK108" s="108"/>
      <c r="AL108" s="108"/>
      <c r="AM108" s="108"/>
      <c r="AN108" s="108"/>
      <c r="AO108" s="108"/>
      <c r="AP108" s="108"/>
      <c r="AQ108" s="108"/>
      <c r="AR108" s="108"/>
      <c r="AS108" s="108"/>
      <c r="AT108" s="108"/>
      <c r="AU108" s="108"/>
      <c r="AV108" s="108"/>
      <c r="AW108" s="108"/>
      <c r="AX108" s="108"/>
      <c r="AY108" s="108"/>
      <c r="AZ108" s="108"/>
      <c r="BA108" s="108"/>
      <c r="BB108" s="19"/>
      <c r="BC108" s="18">
        <f t="shared" si="26"/>
        <v>0</v>
      </c>
    </row>
    <row r="109" spans="1:55" ht="20.100000000000001" hidden="1" customHeight="1" x14ac:dyDescent="0.2">
      <c r="A109" s="51">
        <f>CyP!A114</f>
        <v>0</v>
      </c>
      <c r="B109" s="342" t="str">
        <f t="shared" si="25"/>
        <v/>
      </c>
      <c r="C109" s="343"/>
      <c r="D109" s="13">
        <f t="shared" ref="D109:D140" si="27">IFERROR(VLOOKUP(A109,Tabla_CyP,9,FALSE),0)</f>
        <v>0</v>
      </c>
      <c r="E109" s="49"/>
      <c r="F109" s="108"/>
      <c r="G109" s="108"/>
      <c r="H109" s="108"/>
      <c r="I109" s="108"/>
      <c r="J109" s="108"/>
      <c r="K109" s="108"/>
      <c r="L109" s="108"/>
      <c r="M109" s="108"/>
      <c r="N109" s="108"/>
      <c r="O109" s="108"/>
      <c r="P109" s="108"/>
      <c r="Q109" s="108"/>
      <c r="R109" s="108"/>
      <c r="S109" s="108"/>
      <c r="T109" s="108"/>
      <c r="U109" s="108"/>
      <c r="V109" s="108"/>
      <c r="W109" s="108"/>
      <c r="X109" s="108"/>
      <c r="Y109" s="108"/>
      <c r="Z109" s="108"/>
      <c r="AA109" s="108"/>
      <c r="AB109" s="108"/>
      <c r="AC109" s="108"/>
      <c r="AD109" s="108"/>
      <c r="AE109" s="108"/>
      <c r="AF109" s="108"/>
      <c r="AG109" s="108"/>
      <c r="AH109" s="108"/>
      <c r="AI109" s="108"/>
      <c r="AJ109" s="108"/>
      <c r="AK109" s="108"/>
      <c r="AL109" s="108"/>
      <c r="AM109" s="108"/>
      <c r="AN109" s="108"/>
      <c r="AO109" s="108"/>
      <c r="AP109" s="108"/>
      <c r="AQ109" s="108"/>
      <c r="AR109" s="108"/>
      <c r="AS109" s="108"/>
      <c r="AT109" s="108"/>
      <c r="AU109" s="108"/>
      <c r="AV109" s="108"/>
      <c r="AW109" s="108"/>
      <c r="AX109" s="108"/>
      <c r="AY109" s="108"/>
      <c r="AZ109" s="108"/>
      <c r="BA109" s="108"/>
      <c r="BB109" s="19"/>
      <c r="BC109" s="18">
        <f t="shared" si="26"/>
        <v>0</v>
      </c>
    </row>
    <row r="110" spans="1:55" ht="20.100000000000001" hidden="1" customHeight="1" x14ac:dyDescent="0.2">
      <c r="A110" s="51">
        <f>CyP!A115</f>
        <v>0</v>
      </c>
      <c r="B110" s="342" t="str">
        <f t="shared" si="25"/>
        <v/>
      </c>
      <c r="C110" s="343"/>
      <c r="D110" s="13">
        <f t="shared" si="27"/>
        <v>0</v>
      </c>
      <c r="E110" s="49"/>
      <c r="F110" s="108"/>
      <c r="G110" s="108"/>
      <c r="H110" s="108"/>
      <c r="I110" s="108"/>
      <c r="J110" s="108"/>
      <c r="K110" s="108"/>
      <c r="L110" s="108"/>
      <c r="M110" s="108"/>
      <c r="N110" s="108"/>
      <c r="O110" s="108"/>
      <c r="P110" s="108"/>
      <c r="Q110" s="108"/>
      <c r="R110" s="108"/>
      <c r="S110" s="108"/>
      <c r="T110" s="108"/>
      <c r="U110" s="108"/>
      <c r="V110" s="108"/>
      <c r="W110" s="108"/>
      <c r="X110" s="108"/>
      <c r="Y110" s="108"/>
      <c r="Z110" s="108"/>
      <c r="AA110" s="108"/>
      <c r="AB110" s="108"/>
      <c r="AC110" s="108"/>
      <c r="AD110" s="108"/>
      <c r="AE110" s="108"/>
      <c r="AF110" s="108"/>
      <c r="AG110" s="108"/>
      <c r="AH110" s="108"/>
      <c r="AI110" s="108"/>
      <c r="AJ110" s="108"/>
      <c r="AK110" s="108"/>
      <c r="AL110" s="108"/>
      <c r="AM110" s="108"/>
      <c r="AN110" s="108"/>
      <c r="AO110" s="108"/>
      <c r="AP110" s="108"/>
      <c r="AQ110" s="108"/>
      <c r="AR110" s="108"/>
      <c r="AS110" s="108"/>
      <c r="AT110" s="108"/>
      <c r="AU110" s="108"/>
      <c r="AV110" s="108"/>
      <c r="AW110" s="108"/>
      <c r="AX110" s="108"/>
      <c r="AY110" s="108"/>
      <c r="AZ110" s="108"/>
      <c r="BA110" s="108"/>
      <c r="BB110" s="19"/>
      <c r="BC110" s="18">
        <f t="shared" si="26"/>
        <v>0</v>
      </c>
    </row>
    <row r="111" spans="1:55" ht="20.100000000000001" hidden="1" customHeight="1" x14ac:dyDescent="0.2">
      <c r="A111" s="51">
        <f>CyP!A116</f>
        <v>0</v>
      </c>
      <c r="B111" s="342" t="str">
        <f t="shared" si="25"/>
        <v/>
      </c>
      <c r="C111" s="343"/>
      <c r="D111" s="13">
        <f t="shared" si="27"/>
        <v>0</v>
      </c>
      <c r="E111" s="49"/>
      <c r="F111" s="108"/>
      <c r="G111" s="108"/>
      <c r="H111" s="108"/>
      <c r="I111" s="108"/>
      <c r="J111" s="108"/>
      <c r="K111" s="108"/>
      <c r="L111" s="108"/>
      <c r="M111" s="108"/>
      <c r="N111" s="108"/>
      <c r="O111" s="108"/>
      <c r="P111" s="108"/>
      <c r="Q111" s="108"/>
      <c r="R111" s="108"/>
      <c r="S111" s="108"/>
      <c r="T111" s="108"/>
      <c r="U111" s="108"/>
      <c r="V111" s="108"/>
      <c r="W111" s="108"/>
      <c r="X111" s="108"/>
      <c r="Y111" s="108"/>
      <c r="Z111" s="108"/>
      <c r="AA111" s="108"/>
      <c r="AB111" s="108"/>
      <c r="AC111" s="108"/>
      <c r="AD111" s="108"/>
      <c r="AE111" s="108"/>
      <c r="AF111" s="108"/>
      <c r="AG111" s="108"/>
      <c r="AH111" s="108"/>
      <c r="AI111" s="108"/>
      <c r="AJ111" s="108"/>
      <c r="AK111" s="108"/>
      <c r="AL111" s="108"/>
      <c r="AM111" s="108"/>
      <c r="AN111" s="108"/>
      <c r="AO111" s="108"/>
      <c r="AP111" s="108"/>
      <c r="AQ111" s="108"/>
      <c r="AR111" s="108"/>
      <c r="AS111" s="108"/>
      <c r="AT111" s="108"/>
      <c r="AU111" s="108"/>
      <c r="AV111" s="108"/>
      <c r="AW111" s="108"/>
      <c r="AX111" s="108"/>
      <c r="AY111" s="108"/>
      <c r="AZ111" s="108"/>
      <c r="BA111" s="108"/>
      <c r="BB111" s="19"/>
      <c r="BC111" s="18">
        <f t="shared" si="26"/>
        <v>0</v>
      </c>
    </row>
    <row r="112" spans="1:55" ht="20.100000000000001" hidden="1" customHeight="1" x14ac:dyDescent="0.2">
      <c r="A112" s="51">
        <f>CyP!A117</f>
        <v>0</v>
      </c>
      <c r="B112" s="342" t="str">
        <f t="shared" si="25"/>
        <v/>
      </c>
      <c r="C112" s="343"/>
      <c r="D112" s="13">
        <f t="shared" si="27"/>
        <v>0</v>
      </c>
      <c r="E112" s="49"/>
      <c r="F112" s="108"/>
      <c r="G112" s="108"/>
      <c r="H112" s="108"/>
      <c r="I112" s="108"/>
      <c r="J112" s="108"/>
      <c r="K112" s="108"/>
      <c r="L112" s="108"/>
      <c r="M112" s="108"/>
      <c r="N112" s="108"/>
      <c r="O112" s="108"/>
      <c r="P112" s="108"/>
      <c r="Q112" s="108"/>
      <c r="R112" s="108"/>
      <c r="S112" s="108"/>
      <c r="T112" s="108"/>
      <c r="U112" s="108"/>
      <c r="V112" s="108"/>
      <c r="W112" s="108"/>
      <c r="X112" s="108"/>
      <c r="Y112" s="108"/>
      <c r="Z112" s="108"/>
      <c r="AA112" s="108"/>
      <c r="AB112" s="108"/>
      <c r="AC112" s="108"/>
      <c r="AD112" s="108"/>
      <c r="AE112" s="108"/>
      <c r="AF112" s="108"/>
      <c r="AG112" s="108"/>
      <c r="AH112" s="108"/>
      <c r="AI112" s="108"/>
      <c r="AJ112" s="108"/>
      <c r="AK112" s="108"/>
      <c r="AL112" s="108"/>
      <c r="AM112" s="108"/>
      <c r="AN112" s="108"/>
      <c r="AO112" s="108"/>
      <c r="AP112" s="108"/>
      <c r="AQ112" s="108"/>
      <c r="AR112" s="108"/>
      <c r="AS112" s="108"/>
      <c r="AT112" s="108"/>
      <c r="AU112" s="108"/>
      <c r="AV112" s="108"/>
      <c r="AW112" s="108"/>
      <c r="AX112" s="108"/>
      <c r="AY112" s="108"/>
      <c r="AZ112" s="108"/>
      <c r="BA112" s="108"/>
      <c r="BB112" s="19"/>
      <c r="BC112" s="18">
        <f t="shared" si="26"/>
        <v>0</v>
      </c>
    </row>
    <row r="113" spans="1:55" ht="20.100000000000001" hidden="1" customHeight="1" x14ac:dyDescent="0.2">
      <c r="A113" s="51">
        <f>CyP!A118</f>
        <v>0</v>
      </c>
      <c r="B113" s="342" t="str">
        <f t="shared" si="25"/>
        <v/>
      </c>
      <c r="C113" s="343"/>
      <c r="D113" s="13">
        <f t="shared" si="27"/>
        <v>0</v>
      </c>
      <c r="E113" s="49"/>
      <c r="F113" s="108"/>
      <c r="G113" s="108"/>
      <c r="H113" s="108"/>
      <c r="I113" s="108"/>
      <c r="J113" s="108"/>
      <c r="K113" s="108"/>
      <c r="L113" s="108"/>
      <c r="M113" s="108"/>
      <c r="N113" s="108"/>
      <c r="O113" s="108"/>
      <c r="P113" s="108"/>
      <c r="Q113" s="108"/>
      <c r="R113" s="108"/>
      <c r="S113" s="108"/>
      <c r="T113" s="108"/>
      <c r="U113" s="108"/>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8"/>
      <c r="AW113" s="108"/>
      <c r="AX113" s="108"/>
      <c r="AY113" s="108"/>
      <c r="AZ113" s="108"/>
      <c r="BA113" s="108"/>
      <c r="BB113" s="19"/>
      <c r="BC113" s="18">
        <f t="shared" si="26"/>
        <v>0</v>
      </c>
    </row>
    <row r="114" spans="1:55" ht="20.100000000000001" hidden="1" customHeight="1" x14ac:dyDescent="0.2">
      <c r="A114" s="51">
        <f>CyP!A119</f>
        <v>0</v>
      </c>
      <c r="B114" s="342" t="str">
        <f t="shared" si="25"/>
        <v/>
      </c>
      <c r="C114" s="343"/>
      <c r="D114" s="13">
        <f t="shared" si="27"/>
        <v>0</v>
      </c>
      <c r="E114" s="49"/>
      <c r="F114" s="108"/>
      <c r="G114" s="108"/>
      <c r="H114" s="108"/>
      <c r="I114" s="108"/>
      <c r="J114" s="108"/>
      <c r="K114" s="108"/>
      <c r="L114" s="108"/>
      <c r="M114" s="108"/>
      <c r="N114" s="108"/>
      <c r="O114" s="108"/>
      <c r="P114" s="108"/>
      <c r="Q114" s="108"/>
      <c r="R114" s="108"/>
      <c r="S114" s="108"/>
      <c r="T114" s="108"/>
      <c r="U114" s="108"/>
      <c r="V114" s="108"/>
      <c r="W114" s="108"/>
      <c r="X114" s="108"/>
      <c r="Y114" s="108"/>
      <c r="Z114" s="108"/>
      <c r="AA114" s="108"/>
      <c r="AB114" s="108"/>
      <c r="AC114" s="108"/>
      <c r="AD114" s="108"/>
      <c r="AE114" s="108"/>
      <c r="AF114" s="108"/>
      <c r="AG114" s="108"/>
      <c r="AH114" s="108"/>
      <c r="AI114" s="108"/>
      <c r="AJ114" s="108"/>
      <c r="AK114" s="108"/>
      <c r="AL114" s="108"/>
      <c r="AM114" s="108"/>
      <c r="AN114" s="108"/>
      <c r="AO114" s="108"/>
      <c r="AP114" s="108"/>
      <c r="AQ114" s="108"/>
      <c r="AR114" s="108"/>
      <c r="AS114" s="108"/>
      <c r="AT114" s="108"/>
      <c r="AU114" s="108"/>
      <c r="AV114" s="108"/>
      <c r="AW114" s="108"/>
      <c r="AX114" s="108"/>
      <c r="AY114" s="108"/>
      <c r="AZ114" s="108"/>
      <c r="BA114" s="108"/>
      <c r="BB114" s="19"/>
      <c r="BC114" s="18">
        <f t="shared" si="26"/>
        <v>0</v>
      </c>
    </row>
    <row r="115" spans="1:55" ht="20.100000000000001" hidden="1" customHeight="1" x14ac:dyDescent="0.2">
      <c r="A115" s="51">
        <f>CyP!A120</f>
        <v>0</v>
      </c>
      <c r="B115" s="342" t="str">
        <f t="shared" si="25"/>
        <v/>
      </c>
      <c r="C115" s="343"/>
      <c r="D115" s="13">
        <f t="shared" si="27"/>
        <v>0</v>
      </c>
      <c r="E115" s="49"/>
      <c r="F115" s="108"/>
      <c r="G115" s="108"/>
      <c r="H115" s="108"/>
      <c r="I115" s="108"/>
      <c r="J115" s="108"/>
      <c r="K115" s="108"/>
      <c r="L115" s="108"/>
      <c r="M115" s="108"/>
      <c r="N115" s="108"/>
      <c r="O115" s="108"/>
      <c r="P115" s="108"/>
      <c r="Q115" s="108"/>
      <c r="R115" s="108"/>
      <c r="S115" s="108"/>
      <c r="T115" s="108"/>
      <c r="U115" s="108"/>
      <c r="V115" s="108"/>
      <c r="W115" s="108"/>
      <c r="X115" s="108"/>
      <c r="Y115" s="108"/>
      <c r="Z115" s="108"/>
      <c r="AA115" s="108"/>
      <c r="AB115" s="108"/>
      <c r="AC115" s="108"/>
      <c r="AD115" s="108"/>
      <c r="AE115" s="108"/>
      <c r="AF115" s="108"/>
      <c r="AG115" s="108"/>
      <c r="AH115" s="108"/>
      <c r="AI115" s="108"/>
      <c r="AJ115" s="108"/>
      <c r="AK115" s="108"/>
      <c r="AL115" s="108"/>
      <c r="AM115" s="108"/>
      <c r="AN115" s="108"/>
      <c r="AO115" s="108"/>
      <c r="AP115" s="108"/>
      <c r="AQ115" s="108"/>
      <c r="AR115" s="108"/>
      <c r="AS115" s="108"/>
      <c r="AT115" s="108"/>
      <c r="AU115" s="108"/>
      <c r="AV115" s="108"/>
      <c r="AW115" s="108"/>
      <c r="AX115" s="108"/>
      <c r="AY115" s="108"/>
      <c r="AZ115" s="108"/>
      <c r="BA115" s="108"/>
      <c r="BB115" s="19"/>
      <c r="BC115" s="18">
        <f t="shared" si="26"/>
        <v>0</v>
      </c>
    </row>
    <row r="116" spans="1:55" ht="20.100000000000001" hidden="1" customHeight="1" x14ac:dyDescent="0.2">
      <c r="A116" s="51">
        <f>CyP!A121</f>
        <v>0</v>
      </c>
      <c r="B116" s="342" t="str">
        <f t="shared" si="25"/>
        <v/>
      </c>
      <c r="C116" s="343"/>
      <c r="D116" s="13">
        <f t="shared" si="27"/>
        <v>0</v>
      </c>
      <c r="E116" s="49"/>
      <c r="F116" s="108"/>
      <c r="G116" s="108"/>
      <c r="H116" s="108"/>
      <c r="I116" s="108"/>
      <c r="J116" s="108"/>
      <c r="K116" s="108"/>
      <c r="L116" s="108"/>
      <c r="M116" s="108"/>
      <c r="N116" s="108"/>
      <c r="O116" s="108"/>
      <c r="P116" s="108"/>
      <c r="Q116" s="108"/>
      <c r="R116" s="108"/>
      <c r="S116" s="108"/>
      <c r="T116" s="108"/>
      <c r="U116" s="108"/>
      <c r="V116" s="108"/>
      <c r="W116" s="108"/>
      <c r="X116" s="108"/>
      <c r="Y116" s="108"/>
      <c r="Z116" s="108"/>
      <c r="AA116" s="108"/>
      <c r="AB116" s="108"/>
      <c r="AC116" s="108"/>
      <c r="AD116" s="108"/>
      <c r="AE116" s="108"/>
      <c r="AF116" s="108"/>
      <c r="AG116" s="108"/>
      <c r="AH116" s="108"/>
      <c r="AI116" s="108"/>
      <c r="AJ116" s="108"/>
      <c r="AK116" s="108"/>
      <c r="AL116" s="108"/>
      <c r="AM116" s="108"/>
      <c r="AN116" s="108"/>
      <c r="AO116" s="108"/>
      <c r="AP116" s="108"/>
      <c r="AQ116" s="108"/>
      <c r="AR116" s="108"/>
      <c r="AS116" s="108"/>
      <c r="AT116" s="108"/>
      <c r="AU116" s="108"/>
      <c r="AV116" s="108"/>
      <c r="AW116" s="108"/>
      <c r="AX116" s="108"/>
      <c r="AY116" s="108"/>
      <c r="AZ116" s="108"/>
      <c r="BA116" s="108"/>
      <c r="BB116" s="19"/>
      <c r="BC116" s="18">
        <f t="shared" si="26"/>
        <v>0</v>
      </c>
    </row>
    <row r="117" spans="1:55" ht="20.100000000000001" hidden="1" customHeight="1" x14ac:dyDescent="0.2">
      <c r="A117" s="51">
        <f>CyP!A122</f>
        <v>0</v>
      </c>
      <c r="B117" s="342" t="str">
        <f t="shared" si="25"/>
        <v/>
      </c>
      <c r="C117" s="343"/>
      <c r="D117" s="13">
        <f t="shared" si="27"/>
        <v>0</v>
      </c>
      <c r="E117" s="49"/>
      <c r="F117" s="108"/>
      <c r="G117" s="108"/>
      <c r="H117" s="108"/>
      <c r="I117" s="108"/>
      <c r="J117" s="108"/>
      <c r="K117" s="108"/>
      <c r="L117" s="108"/>
      <c r="M117" s="108"/>
      <c r="N117" s="108"/>
      <c r="O117" s="108"/>
      <c r="P117" s="108"/>
      <c r="Q117" s="108"/>
      <c r="R117" s="108"/>
      <c r="S117" s="108"/>
      <c r="T117" s="108"/>
      <c r="U117" s="108"/>
      <c r="V117" s="108"/>
      <c r="W117" s="108"/>
      <c r="X117" s="108"/>
      <c r="Y117" s="108"/>
      <c r="Z117" s="108"/>
      <c r="AA117" s="108"/>
      <c r="AB117" s="108"/>
      <c r="AC117" s="108"/>
      <c r="AD117" s="108"/>
      <c r="AE117" s="108"/>
      <c r="AF117" s="108"/>
      <c r="AG117" s="108"/>
      <c r="AH117" s="108"/>
      <c r="AI117" s="108"/>
      <c r="AJ117" s="108"/>
      <c r="AK117" s="108"/>
      <c r="AL117" s="108"/>
      <c r="AM117" s="108"/>
      <c r="AN117" s="108"/>
      <c r="AO117" s="108"/>
      <c r="AP117" s="108"/>
      <c r="AQ117" s="108"/>
      <c r="AR117" s="108"/>
      <c r="AS117" s="108"/>
      <c r="AT117" s="108"/>
      <c r="AU117" s="108"/>
      <c r="AV117" s="108"/>
      <c r="AW117" s="108"/>
      <c r="AX117" s="108"/>
      <c r="AY117" s="108"/>
      <c r="AZ117" s="108"/>
      <c r="BA117" s="108"/>
      <c r="BB117" s="19"/>
      <c r="BC117" s="18">
        <f t="shared" si="26"/>
        <v>0</v>
      </c>
    </row>
    <row r="118" spans="1:55" ht="20.100000000000001" hidden="1" customHeight="1" x14ac:dyDescent="0.2">
      <c r="A118" s="51">
        <f>CyP!A123</f>
        <v>0</v>
      </c>
      <c r="B118" s="342" t="str">
        <f t="shared" si="25"/>
        <v/>
      </c>
      <c r="C118" s="343"/>
      <c r="D118" s="13">
        <f t="shared" si="27"/>
        <v>0</v>
      </c>
      <c r="E118" s="49"/>
      <c r="F118" s="108"/>
      <c r="G118" s="108"/>
      <c r="H118" s="108"/>
      <c r="I118" s="108"/>
      <c r="J118" s="108"/>
      <c r="K118" s="108"/>
      <c r="L118" s="108"/>
      <c r="M118" s="108"/>
      <c r="N118" s="108"/>
      <c r="O118" s="108"/>
      <c r="P118" s="108"/>
      <c r="Q118" s="108"/>
      <c r="R118" s="108"/>
      <c r="S118" s="108"/>
      <c r="T118" s="108"/>
      <c r="U118" s="108"/>
      <c r="V118" s="108"/>
      <c r="W118" s="108"/>
      <c r="X118" s="108"/>
      <c r="Y118" s="108"/>
      <c r="Z118" s="108"/>
      <c r="AA118" s="108"/>
      <c r="AB118" s="108"/>
      <c r="AC118" s="108"/>
      <c r="AD118" s="108"/>
      <c r="AE118" s="108"/>
      <c r="AF118" s="108"/>
      <c r="AG118" s="108"/>
      <c r="AH118" s="108"/>
      <c r="AI118" s="108"/>
      <c r="AJ118" s="108"/>
      <c r="AK118" s="108"/>
      <c r="AL118" s="108"/>
      <c r="AM118" s="108"/>
      <c r="AN118" s="108"/>
      <c r="AO118" s="108"/>
      <c r="AP118" s="108"/>
      <c r="AQ118" s="108"/>
      <c r="AR118" s="108"/>
      <c r="AS118" s="108"/>
      <c r="AT118" s="108"/>
      <c r="AU118" s="108"/>
      <c r="AV118" s="108"/>
      <c r="AW118" s="108"/>
      <c r="AX118" s="108"/>
      <c r="AY118" s="108"/>
      <c r="AZ118" s="108"/>
      <c r="BA118" s="108"/>
      <c r="BB118" s="19"/>
      <c r="BC118" s="18">
        <f t="shared" si="26"/>
        <v>0</v>
      </c>
    </row>
    <row r="119" spans="1:55" ht="20.100000000000001" hidden="1" customHeight="1" x14ac:dyDescent="0.2">
      <c r="A119" s="51">
        <f>CyP!A124</f>
        <v>0</v>
      </c>
      <c r="B119" s="342" t="str">
        <f t="shared" si="25"/>
        <v/>
      </c>
      <c r="C119" s="343"/>
      <c r="D119" s="13">
        <f t="shared" si="27"/>
        <v>0</v>
      </c>
      <c r="E119" s="49"/>
      <c r="F119" s="108"/>
      <c r="G119" s="108"/>
      <c r="H119" s="108"/>
      <c r="I119" s="108"/>
      <c r="J119" s="108"/>
      <c r="K119" s="108"/>
      <c r="L119" s="108"/>
      <c r="M119" s="108"/>
      <c r="N119" s="108"/>
      <c r="O119" s="108"/>
      <c r="P119" s="108"/>
      <c r="Q119" s="108"/>
      <c r="R119" s="108"/>
      <c r="S119" s="108"/>
      <c r="T119" s="108"/>
      <c r="U119" s="108"/>
      <c r="V119" s="108"/>
      <c r="W119" s="108"/>
      <c r="X119" s="108"/>
      <c r="Y119" s="108"/>
      <c r="Z119" s="108"/>
      <c r="AA119" s="108"/>
      <c r="AB119" s="108"/>
      <c r="AC119" s="108"/>
      <c r="AD119" s="108"/>
      <c r="AE119" s="108"/>
      <c r="AF119" s="108"/>
      <c r="AG119" s="108"/>
      <c r="AH119" s="108"/>
      <c r="AI119" s="108"/>
      <c r="AJ119" s="108"/>
      <c r="AK119" s="108"/>
      <c r="AL119" s="108"/>
      <c r="AM119" s="108"/>
      <c r="AN119" s="108"/>
      <c r="AO119" s="108"/>
      <c r="AP119" s="108"/>
      <c r="AQ119" s="108"/>
      <c r="AR119" s="108"/>
      <c r="AS119" s="108"/>
      <c r="AT119" s="108"/>
      <c r="AU119" s="108"/>
      <c r="AV119" s="108"/>
      <c r="AW119" s="108"/>
      <c r="AX119" s="108"/>
      <c r="AY119" s="108"/>
      <c r="AZ119" s="108"/>
      <c r="BA119" s="108"/>
      <c r="BB119" s="19"/>
      <c r="BC119" s="18">
        <f t="shared" si="26"/>
        <v>0</v>
      </c>
    </row>
    <row r="120" spans="1:55" ht="20.100000000000001" hidden="1" customHeight="1" x14ac:dyDescent="0.2">
      <c r="A120" s="51">
        <f>CyP!A125</f>
        <v>0</v>
      </c>
      <c r="B120" s="342" t="str">
        <f t="shared" si="25"/>
        <v/>
      </c>
      <c r="C120" s="343"/>
      <c r="D120" s="13">
        <f t="shared" si="27"/>
        <v>0</v>
      </c>
      <c r="E120" s="49"/>
      <c r="F120" s="108"/>
      <c r="G120" s="108"/>
      <c r="H120" s="108"/>
      <c r="I120" s="108"/>
      <c r="J120" s="108"/>
      <c r="K120" s="108"/>
      <c r="L120" s="108"/>
      <c r="M120" s="108"/>
      <c r="N120" s="108"/>
      <c r="O120" s="108"/>
      <c r="P120" s="108"/>
      <c r="Q120" s="108"/>
      <c r="R120" s="108"/>
      <c r="S120" s="108"/>
      <c r="T120" s="108"/>
      <c r="U120" s="108"/>
      <c r="V120" s="108"/>
      <c r="W120" s="108"/>
      <c r="X120" s="108"/>
      <c r="Y120" s="108"/>
      <c r="Z120" s="108"/>
      <c r="AA120" s="108"/>
      <c r="AB120" s="108"/>
      <c r="AC120" s="108"/>
      <c r="AD120" s="108"/>
      <c r="AE120" s="108"/>
      <c r="AF120" s="108"/>
      <c r="AG120" s="108"/>
      <c r="AH120" s="108"/>
      <c r="AI120" s="108"/>
      <c r="AJ120" s="108"/>
      <c r="AK120" s="108"/>
      <c r="AL120" s="108"/>
      <c r="AM120" s="108"/>
      <c r="AN120" s="108"/>
      <c r="AO120" s="108"/>
      <c r="AP120" s="108"/>
      <c r="AQ120" s="108"/>
      <c r="AR120" s="108"/>
      <c r="AS120" s="108"/>
      <c r="AT120" s="108"/>
      <c r="AU120" s="108"/>
      <c r="AV120" s="108"/>
      <c r="AW120" s="108"/>
      <c r="AX120" s="108"/>
      <c r="AY120" s="108"/>
      <c r="AZ120" s="108"/>
      <c r="BA120" s="108"/>
      <c r="BB120" s="19"/>
      <c r="BC120" s="18">
        <f t="shared" si="26"/>
        <v>0</v>
      </c>
    </row>
    <row r="121" spans="1:55" ht="20.100000000000001" hidden="1" customHeight="1" x14ac:dyDescent="0.2">
      <c r="A121" s="51">
        <f>CyP!A126</f>
        <v>0</v>
      </c>
      <c r="B121" s="342" t="str">
        <f t="shared" si="25"/>
        <v/>
      </c>
      <c r="C121" s="343"/>
      <c r="D121" s="13">
        <f t="shared" si="27"/>
        <v>0</v>
      </c>
      <c r="E121" s="49"/>
      <c r="F121" s="108"/>
      <c r="G121" s="108"/>
      <c r="H121" s="108"/>
      <c r="I121" s="108"/>
      <c r="J121" s="108"/>
      <c r="K121" s="108"/>
      <c r="L121" s="108"/>
      <c r="M121" s="108"/>
      <c r="N121" s="108"/>
      <c r="O121" s="108"/>
      <c r="P121" s="108"/>
      <c r="Q121" s="108"/>
      <c r="R121" s="108"/>
      <c r="S121" s="108"/>
      <c r="T121" s="108"/>
      <c r="U121" s="108"/>
      <c r="V121" s="108"/>
      <c r="W121" s="108"/>
      <c r="X121" s="108"/>
      <c r="Y121" s="108"/>
      <c r="Z121" s="108"/>
      <c r="AA121" s="108"/>
      <c r="AB121" s="108"/>
      <c r="AC121" s="108"/>
      <c r="AD121" s="108"/>
      <c r="AE121" s="108"/>
      <c r="AF121" s="108"/>
      <c r="AG121" s="108"/>
      <c r="AH121" s="108"/>
      <c r="AI121" s="108"/>
      <c r="AJ121" s="108"/>
      <c r="AK121" s="108"/>
      <c r="AL121" s="108"/>
      <c r="AM121" s="108"/>
      <c r="AN121" s="108"/>
      <c r="AO121" s="108"/>
      <c r="AP121" s="108"/>
      <c r="AQ121" s="108"/>
      <c r="AR121" s="108"/>
      <c r="AS121" s="108"/>
      <c r="AT121" s="108"/>
      <c r="AU121" s="108"/>
      <c r="AV121" s="108"/>
      <c r="AW121" s="108"/>
      <c r="AX121" s="108"/>
      <c r="AY121" s="108"/>
      <c r="AZ121" s="108"/>
      <c r="BA121" s="108"/>
      <c r="BB121" s="19"/>
      <c r="BC121" s="18">
        <f t="shared" si="26"/>
        <v>0</v>
      </c>
    </row>
    <row r="122" spans="1:55" ht="20.100000000000001" hidden="1" customHeight="1" x14ac:dyDescent="0.2">
      <c r="A122" s="51">
        <f>CyP!A127</f>
        <v>0</v>
      </c>
      <c r="B122" s="342" t="str">
        <f t="shared" si="25"/>
        <v/>
      </c>
      <c r="C122" s="343"/>
      <c r="D122" s="13">
        <f t="shared" si="27"/>
        <v>0</v>
      </c>
      <c r="E122" s="49"/>
      <c r="F122" s="108"/>
      <c r="G122" s="108"/>
      <c r="H122" s="108"/>
      <c r="I122" s="108"/>
      <c r="J122" s="108"/>
      <c r="K122" s="108"/>
      <c r="L122" s="108"/>
      <c r="M122" s="108"/>
      <c r="N122" s="108"/>
      <c r="O122" s="108"/>
      <c r="P122" s="108"/>
      <c r="Q122" s="108"/>
      <c r="R122" s="108"/>
      <c r="S122" s="108"/>
      <c r="T122" s="108"/>
      <c r="U122" s="108"/>
      <c r="V122" s="108"/>
      <c r="W122" s="108"/>
      <c r="X122" s="108"/>
      <c r="Y122" s="108"/>
      <c r="Z122" s="108"/>
      <c r="AA122" s="108"/>
      <c r="AB122" s="108"/>
      <c r="AC122" s="108"/>
      <c r="AD122" s="108"/>
      <c r="AE122" s="108"/>
      <c r="AF122" s="108"/>
      <c r="AG122" s="108"/>
      <c r="AH122" s="108"/>
      <c r="AI122" s="108"/>
      <c r="AJ122" s="108"/>
      <c r="AK122" s="108"/>
      <c r="AL122" s="108"/>
      <c r="AM122" s="108"/>
      <c r="AN122" s="108"/>
      <c r="AO122" s="108"/>
      <c r="AP122" s="108"/>
      <c r="AQ122" s="108"/>
      <c r="AR122" s="108"/>
      <c r="AS122" s="108"/>
      <c r="AT122" s="108"/>
      <c r="AU122" s="108"/>
      <c r="AV122" s="108"/>
      <c r="AW122" s="108"/>
      <c r="AX122" s="108"/>
      <c r="AY122" s="108"/>
      <c r="AZ122" s="108"/>
      <c r="BA122" s="108"/>
      <c r="BB122" s="19"/>
      <c r="BC122" s="18">
        <f t="shared" si="26"/>
        <v>0</v>
      </c>
    </row>
    <row r="123" spans="1:55" ht="20.100000000000001" hidden="1" customHeight="1" x14ac:dyDescent="0.2">
      <c r="A123" s="51">
        <f>CyP!A128</f>
        <v>0</v>
      </c>
      <c r="B123" s="342" t="str">
        <f t="shared" si="25"/>
        <v/>
      </c>
      <c r="C123" s="343"/>
      <c r="D123" s="13">
        <f t="shared" si="27"/>
        <v>0</v>
      </c>
      <c r="E123" s="49"/>
      <c r="F123" s="108"/>
      <c r="G123" s="108"/>
      <c r="H123" s="108"/>
      <c r="I123" s="108"/>
      <c r="J123" s="108"/>
      <c r="K123" s="108"/>
      <c r="L123" s="108"/>
      <c r="M123" s="108"/>
      <c r="N123" s="108"/>
      <c r="O123" s="108"/>
      <c r="P123" s="108"/>
      <c r="Q123" s="108"/>
      <c r="R123" s="108"/>
      <c r="S123" s="108"/>
      <c r="T123" s="108"/>
      <c r="U123" s="108"/>
      <c r="V123" s="108"/>
      <c r="W123" s="108"/>
      <c r="X123" s="108"/>
      <c r="Y123" s="108"/>
      <c r="Z123" s="108"/>
      <c r="AA123" s="108"/>
      <c r="AB123" s="108"/>
      <c r="AC123" s="108"/>
      <c r="AD123" s="108"/>
      <c r="AE123" s="108"/>
      <c r="AF123" s="108"/>
      <c r="AG123" s="108"/>
      <c r="AH123" s="108"/>
      <c r="AI123" s="108"/>
      <c r="AJ123" s="108"/>
      <c r="AK123" s="108"/>
      <c r="AL123" s="108"/>
      <c r="AM123" s="108"/>
      <c r="AN123" s="108"/>
      <c r="AO123" s="108"/>
      <c r="AP123" s="108"/>
      <c r="AQ123" s="108"/>
      <c r="AR123" s="108"/>
      <c r="AS123" s="108"/>
      <c r="AT123" s="108"/>
      <c r="AU123" s="108"/>
      <c r="AV123" s="108"/>
      <c r="AW123" s="108"/>
      <c r="AX123" s="108"/>
      <c r="AY123" s="108"/>
      <c r="AZ123" s="108"/>
      <c r="BA123" s="108"/>
      <c r="BB123" s="19"/>
      <c r="BC123" s="18">
        <f t="shared" si="26"/>
        <v>0</v>
      </c>
    </row>
    <row r="124" spans="1:55" ht="20.100000000000001" hidden="1" customHeight="1" x14ac:dyDescent="0.2">
      <c r="A124" s="51">
        <f>CyP!A129</f>
        <v>0</v>
      </c>
      <c r="B124" s="342" t="str">
        <f t="shared" si="25"/>
        <v/>
      </c>
      <c r="C124" s="343"/>
      <c r="D124" s="13">
        <f t="shared" si="27"/>
        <v>0</v>
      </c>
      <c r="E124" s="49"/>
      <c r="F124" s="108"/>
      <c r="G124" s="108"/>
      <c r="H124" s="108"/>
      <c r="I124" s="108"/>
      <c r="J124" s="108"/>
      <c r="K124" s="108"/>
      <c r="L124" s="108"/>
      <c r="M124" s="108"/>
      <c r="N124" s="108"/>
      <c r="O124" s="108"/>
      <c r="P124" s="108"/>
      <c r="Q124" s="108"/>
      <c r="R124" s="108"/>
      <c r="S124" s="108"/>
      <c r="T124" s="108"/>
      <c r="U124" s="108"/>
      <c r="V124" s="108"/>
      <c r="W124" s="108"/>
      <c r="X124" s="108"/>
      <c r="Y124" s="108"/>
      <c r="Z124" s="108"/>
      <c r="AA124" s="108"/>
      <c r="AB124" s="108"/>
      <c r="AC124" s="108"/>
      <c r="AD124" s="108"/>
      <c r="AE124" s="108"/>
      <c r="AF124" s="108"/>
      <c r="AG124" s="108"/>
      <c r="AH124" s="108"/>
      <c r="AI124" s="108"/>
      <c r="AJ124" s="108"/>
      <c r="AK124" s="108"/>
      <c r="AL124" s="108"/>
      <c r="AM124" s="108"/>
      <c r="AN124" s="108"/>
      <c r="AO124" s="108"/>
      <c r="AP124" s="108"/>
      <c r="AQ124" s="108"/>
      <c r="AR124" s="108"/>
      <c r="AS124" s="108"/>
      <c r="AT124" s="108"/>
      <c r="AU124" s="108"/>
      <c r="AV124" s="108"/>
      <c r="AW124" s="108"/>
      <c r="AX124" s="108"/>
      <c r="AY124" s="108"/>
      <c r="AZ124" s="108"/>
      <c r="BA124" s="108"/>
      <c r="BB124" s="19"/>
      <c r="BC124" s="18">
        <f t="shared" si="26"/>
        <v>0</v>
      </c>
    </row>
    <row r="125" spans="1:55" ht="20.100000000000001" hidden="1" customHeight="1" x14ac:dyDescent="0.2">
      <c r="A125" s="51">
        <f>CyP!A130</f>
        <v>0</v>
      </c>
      <c r="B125" s="342" t="str">
        <f t="shared" si="25"/>
        <v/>
      </c>
      <c r="C125" s="343"/>
      <c r="D125" s="13">
        <f t="shared" si="27"/>
        <v>0</v>
      </c>
      <c r="E125" s="49"/>
      <c r="F125" s="108"/>
      <c r="G125" s="108"/>
      <c r="H125" s="108"/>
      <c r="I125" s="108"/>
      <c r="J125" s="108"/>
      <c r="K125" s="108"/>
      <c r="L125" s="108"/>
      <c r="M125" s="108"/>
      <c r="N125" s="108"/>
      <c r="O125" s="108"/>
      <c r="P125" s="108"/>
      <c r="Q125" s="108"/>
      <c r="R125" s="108"/>
      <c r="S125" s="108"/>
      <c r="T125" s="108"/>
      <c r="U125" s="108"/>
      <c r="V125" s="108"/>
      <c r="W125" s="108"/>
      <c r="X125" s="108"/>
      <c r="Y125" s="108"/>
      <c r="Z125" s="108"/>
      <c r="AA125" s="108"/>
      <c r="AB125" s="108"/>
      <c r="AC125" s="108"/>
      <c r="AD125" s="108"/>
      <c r="AE125" s="108"/>
      <c r="AF125" s="108"/>
      <c r="AG125" s="108"/>
      <c r="AH125" s="108"/>
      <c r="AI125" s="108"/>
      <c r="AJ125" s="108"/>
      <c r="AK125" s="108"/>
      <c r="AL125" s="108"/>
      <c r="AM125" s="108"/>
      <c r="AN125" s="108"/>
      <c r="AO125" s="108"/>
      <c r="AP125" s="108"/>
      <c r="AQ125" s="108"/>
      <c r="AR125" s="108"/>
      <c r="AS125" s="108"/>
      <c r="AT125" s="108"/>
      <c r="AU125" s="108"/>
      <c r="AV125" s="108"/>
      <c r="AW125" s="108"/>
      <c r="AX125" s="108"/>
      <c r="AY125" s="108"/>
      <c r="AZ125" s="108"/>
      <c r="BA125" s="108"/>
      <c r="BB125" s="19"/>
      <c r="BC125" s="18">
        <f t="shared" si="26"/>
        <v>0</v>
      </c>
    </row>
    <row r="126" spans="1:55" ht="20.100000000000001" hidden="1" customHeight="1" x14ac:dyDescent="0.2">
      <c r="A126" s="51">
        <f>CyP!A131</f>
        <v>0</v>
      </c>
      <c r="B126" s="342" t="str">
        <f t="shared" si="25"/>
        <v/>
      </c>
      <c r="C126" s="343"/>
      <c r="D126" s="13">
        <f t="shared" si="27"/>
        <v>0</v>
      </c>
      <c r="E126" s="49"/>
      <c r="F126" s="108"/>
      <c r="G126" s="108"/>
      <c r="H126" s="108"/>
      <c r="I126" s="108"/>
      <c r="J126" s="108"/>
      <c r="K126" s="108"/>
      <c r="L126" s="108"/>
      <c r="M126" s="108"/>
      <c r="N126" s="108"/>
      <c r="O126" s="108"/>
      <c r="P126" s="108"/>
      <c r="Q126" s="108"/>
      <c r="R126" s="108"/>
      <c r="S126" s="108"/>
      <c r="T126" s="108"/>
      <c r="U126" s="108"/>
      <c r="V126" s="108"/>
      <c r="W126" s="108"/>
      <c r="X126" s="108"/>
      <c r="Y126" s="108"/>
      <c r="Z126" s="108"/>
      <c r="AA126" s="108"/>
      <c r="AB126" s="108"/>
      <c r="AC126" s="108"/>
      <c r="AD126" s="108"/>
      <c r="AE126" s="108"/>
      <c r="AF126" s="108"/>
      <c r="AG126" s="108"/>
      <c r="AH126" s="108"/>
      <c r="AI126" s="108"/>
      <c r="AJ126" s="108"/>
      <c r="AK126" s="108"/>
      <c r="AL126" s="108"/>
      <c r="AM126" s="108"/>
      <c r="AN126" s="108"/>
      <c r="AO126" s="108"/>
      <c r="AP126" s="108"/>
      <c r="AQ126" s="108"/>
      <c r="AR126" s="108"/>
      <c r="AS126" s="108"/>
      <c r="AT126" s="108"/>
      <c r="AU126" s="108"/>
      <c r="AV126" s="108"/>
      <c r="AW126" s="108"/>
      <c r="AX126" s="108"/>
      <c r="AY126" s="108"/>
      <c r="AZ126" s="108"/>
      <c r="BA126" s="108"/>
      <c r="BB126" s="19"/>
      <c r="BC126" s="18">
        <f t="shared" si="26"/>
        <v>0</v>
      </c>
    </row>
    <row r="127" spans="1:55" ht="20.100000000000001" hidden="1" customHeight="1" x14ac:dyDescent="0.2">
      <c r="A127" s="51">
        <f>CyP!A132</f>
        <v>0</v>
      </c>
      <c r="B127" s="342" t="str">
        <f t="shared" si="25"/>
        <v/>
      </c>
      <c r="C127" s="343"/>
      <c r="D127" s="13">
        <f t="shared" si="27"/>
        <v>0</v>
      </c>
      <c r="E127" s="49"/>
      <c r="F127" s="108"/>
      <c r="G127" s="108"/>
      <c r="H127" s="108"/>
      <c r="I127" s="108"/>
      <c r="J127" s="108"/>
      <c r="K127" s="108"/>
      <c r="L127" s="108"/>
      <c r="M127" s="108"/>
      <c r="N127" s="108"/>
      <c r="O127" s="108"/>
      <c r="P127" s="108"/>
      <c r="Q127" s="108"/>
      <c r="R127" s="108"/>
      <c r="S127" s="108"/>
      <c r="T127" s="108"/>
      <c r="U127" s="108"/>
      <c r="V127" s="108"/>
      <c r="W127" s="108"/>
      <c r="X127" s="108"/>
      <c r="Y127" s="108"/>
      <c r="Z127" s="108"/>
      <c r="AA127" s="108"/>
      <c r="AB127" s="108"/>
      <c r="AC127" s="108"/>
      <c r="AD127" s="108"/>
      <c r="AE127" s="108"/>
      <c r="AF127" s="108"/>
      <c r="AG127" s="108"/>
      <c r="AH127" s="108"/>
      <c r="AI127" s="108"/>
      <c r="AJ127" s="108"/>
      <c r="AK127" s="108"/>
      <c r="AL127" s="108"/>
      <c r="AM127" s="108"/>
      <c r="AN127" s="108"/>
      <c r="AO127" s="108"/>
      <c r="AP127" s="108"/>
      <c r="AQ127" s="108"/>
      <c r="AR127" s="108"/>
      <c r="AS127" s="108"/>
      <c r="AT127" s="108"/>
      <c r="AU127" s="108"/>
      <c r="AV127" s="108"/>
      <c r="AW127" s="108"/>
      <c r="AX127" s="108"/>
      <c r="AY127" s="108"/>
      <c r="AZ127" s="108"/>
      <c r="BA127" s="108"/>
      <c r="BB127" s="19"/>
      <c r="BC127" s="18">
        <f t="shared" si="26"/>
        <v>0</v>
      </c>
    </row>
    <row r="128" spans="1:55" ht="20.100000000000001" hidden="1" customHeight="1" x14ac:dyDescent="0.2">
      <c r="A128" s="51">
        <f>CyP!A133</f>
        <v>0</v>
      </c>
      <c r="B128" s="342" t="str">
        <f t="shared" si="25"/>
        <v/>
      </c>
      <c r="C128" s="343"/>
      <c r="D128" s="13">
        <f t="shared" si="27"/>
        <v>0</v>
      </c>
      <c r="E128" s="49"/>
      <c r="F128" s="108"/>
      <c r="G128" s="108"/>
      <c r="H128" s="108"/>
      <c r="I128" s="108"/>
      <c r="J128" s="108"/>
      <c r="K128" s="108"/>
      <c r="L128" s="108"/>
      <c r="M128" s="108"/>
      <c r="N128" s="108"/>
      <c r="O128" s="108"/>
      <c r="P128" s="108"/>
      <c r="Q128" s="108"/>
      <c r="R128" s="108"/>
      <c r="S128" s="108"/>
      <c r="T128" s="108"/>
      <c r="U128" s="108"/>
      <c r="V128" s="108"/>
      <c r="W128" s="108"/>
      <c r="X128" s="108"/>
      <c r="Y128" s="108"/>
      <c r="Z128" s="108"/>
      <c r="AA128" s="108"/>
      <c r="AB128" s="108"/>
      <c r="AC128" s="108"/>
      <c r="AD128" s="108"/>
      <c r="AE128" s="108"/>
      <c r="AF128" s="108"/>
      <c r="AG128" s="108"/>
      <c r="AH128" s="108"/>
      <c r="AI128" s="108"/>
      <c r="AJ128" s="108"/>
      <c r="AK128" s="108"/>
      <c r="AL128" s="108"/>
      <c r="AM128" s="108"/>
      <c r="AN128" s="108"/>
      <c r="AO128" s="108"/>
      <c r="AP128" s="108"/>
      <c r="AQ128" s="108"/>
      <c r="AR128" s="108"/>
      <c r="AS128" s="108"/>
      <c r="AT128" s="108"/>
      <c r="AU128" s="108"/>
      <c r="AV128" s="108"/>
      <c r="AW128" s="108"/>
      <c r="AX128" s="108"/>
      <c r="AY128" s="108"/>
      <c r="AZ128" s="108"/>
      <c r="BA128" s="108"/>
      <c r="BB128" s="19"/>
      <c r="BC128" s="18">
        <f t="shared" si="26"/>
        <v>0</v>
      </c>
    </row>
    <row r="129" spans="1:55" ht="20.100000000000001" hidden="1" customHeight="1" x14ac:dyDescent="0.2">
      <c r="A129" s="51">
        <f>CyP!A134</f>
        <v>0</v>
      </c>
      <c r="B129" s="342" t="str">
        <f t="shared" si="25"/>
        <v/>
      </c>
      <c r="C129" s="343"/>
      <c r="D129" s="13">
        <f t="shared" si="27"/>
        <v>0</v>
      </c>
      <c r="E129" s="49"/>
      <c r="F129" s="108"/>
      <c r="G129" s="108"/>
      <c r="H129" s="108"/>
      <c r="I129" s="108"/>
      <c r="J129" s="108"/>
      <c r="K129" s="108"/>
      <c r="L129" s="108"/>
      <c r="M129" s="108"/>
      <c r="N129" s="108"/>
      <c r="O129" s="108"/>
      <c r="P129" s="108"/>
      <c r="Q129" s="108"/>
      <c r="R129" s="108"/>
      <c r="S129" s="108"/>
      <c r="T129" s="108"/>
      <c r="U129" s="108"/>
      <c r="V129" s="108"/>
      <c r="W129" s="108"/>
      <c r="X129" s="108"/>
      <c r="Y129" s="108"/>
      <c r="Z129" s="108"/>
      <c r="AA129" s="108"/>
      <c r="AB129" s="108"/>
      <c r="AC129" s="108"/>
      <c r="AD129" s="108"/>
      <c r="AE129" s="108"/>
      <c r="AF129" s="108"/>
      <c r="AG129" s="108"/>
      <c r="AH129" s="108"/>
      <c r="AI129" s="108"/>
      <c r="AJ129" s="108"/>
      <c r="AK129" s="108"/>
      <c r="AL129" s="108"/>
      <c r="AM129" s="108"/>
      <c r="AN129" s="108"/>
      <c r="AO129" s="108"/>
      <c r="AP129" s="108"/>
      <c r="AQ129" s="108"/>
      <c r="AR129" s="108"/>
      <c r="AS129" s="108"/>
      <c r="AT129" s="108"/>
      <c r="AU129" s="108"/>
      <c r="AV129" s="108"/>
      <c r="AW129" s="108"/>
      <c r="AX129" s="108"/>
      <c r="AY129" s="108"/>
      <c r="AZ129" s="108"/>
      <c r="BA129" s="108"/>
      <c r="BB129" s="19"/>
      <c r="BC129" s="18">
        <f t="shared" si="26"/>
        <v>0</v>
      </c>
    </row>
    <row r="130" spans="1:55" ht="20.100000000000001" hidden="1" customHeight="1" x14ac:dyDescent="0.2">
      <c r="A130" s="51">
        <f>CyP!A135</f>
        <v>0</v>
      </c>
      <c r="B130" s="342" t="str">
        <f t="shared" si="25"/>
        <v/>
      </c>
      <c r="C130" s="343"/>
      <c r="D130" s="13">
        <f t="shared" si="27"/>
        <v>0</v>
      </c>
      <c r="E130" s="49"/>
      <c r="F130" s="108"/>
      <c r="G130" s="108"/>
      <c r="H130" s="108"/>
      <c r="I130" s="108"/>
      <c r="J130" s="108"/>
      <c r="K130" s="108"/>
      <c r="L130" s="108"/>
      <c r="M130" s="108"/>
      <c r="N130" s="108"/>
      <c r="O130" s="108"/>
      <c r="P130" s="108"/>
      <c r="Q130" s="108"/>
      <c r="R130" s="108"/>
      <c r="S130" s="108"/>
      <c r="T130" s="108"/>
      <c r="U130" s="108"/>
      <c r="V130" s="108"/>
      <c r="W130" s="108"/>
      <c r="X130" s="108"/>
      <c r="Y130" s="108"/>
      <c r="Z130" s="108"/>
      <c r="AA130" s="108"/>
      <c r="AB130" s="108"/>
      <c r="AC130" s="108"/>
      <c r="AD130" s="108"/>
      <c r="AE130" s="108"/>
      <c r="AF130" s="108"/>
      <c r="AG130" s="108"/>
      <c r="AH130" s="108"/>
      <c r="AI130" s="108"/>
      <c r="AJ130" s="108"/>
      <c r="AK130" s="108"/>
      <c r="AL130" s="108"/>
      <c r="AM130" s="108"/>
      <c r="AN130" s="108"/>
      <c r="AO130" s="108"/>
      <c r="AP130" s="108"/>
      <c r="AQ130" s="108"/>
      <c r="AR130" s="108"/>
      <c r="AS130" s="108"/>
      <c r="AT130" s="108"/>
      <c r="AU130" s="108"/>
      <c r="AV130" s="108"/>
      <c r="AW130" s="108"/>
      <c r="AX130" s="108"/>
      <c r="AY130" s="108"/>
      <c r="AZ130" s="108"/>
      <c r="BA130" s="108"/>
      <c r="BB130" s="19"/>
      <c r="BC130" s="18">
        <f t="shared" si="26"/>
        <v>0</v>
      </c>
    </row>
    <row r="131" spans="1:55" ht="20.100000000000001" hidden="1" customHeight="1" x14ac:dyDescent="0.2">
      <c r="A131" s="51">
        <f>CyP!A136</f>
        <v>0</v>
      </c>
      <c r="B131" s="342" t="str">
        <f t="shared" si="25"/>
        <v/>
      </c>
      <c r="C131" s="343"/>
      <c r="D131" s="13">
        <f t="shared" si="27"/>
        <v>0</v>
      </c>
      <c r="E131" s="49"/>
      <c r="F131" s="108"/>
      <c r="G131" s="108"/>
      <c r="H131" s="108"/>
      <c r="I131" s="108"/>
      <c r="J131" s="108"/>
      <c r="K131" s="108"/>
      <c r="L131" s="108"/>
      <c r="M131" s="108"/>
      <c r="N131" s="108"/>
      <c r="O131" s="108"/>
      <c r="P131" s="108"/>
      <c r="Q131" s="108"/>
      <c r="R131" s="108"/>
      <c r="S131" s="108"/>
      <c r="T131" s="108"/>
      <c r="U131" s="108"/>
      <c r="V131" s="108"/>
      <c r="W131" s="108"/>
      <c r="X131" s="108"/>
      <c r="Y131" s="108"/>
      <c r="Z131" s="108"/>
      <c r="AA131" s="108"/>
      <c r="AB131" s="108"/>
      <c r="AC131" s="108"/>
      <c r="AD131" s="108"/>
      <c r="AE131" s="108"/>
      <c r="AF131" s="108"/>
      <c r="AG131" s="108"/>
      <c r="AH131" s="108"/>
      <c r="AI131" s="108"/>
      <c r="AJ131" s="108"/>
      <c r="AK131" s="108"/>
      <c r="AL131" s="108"/>
      <c r="AM131" s="108"/>
      <c r="AN131" s="108"/>
      <c r="AO131" s="108"/>
      <c r="AP131" s="108"/>
      <c r="AQ131" s="108"/>
      <c r="AR131" s="108"/>
      <c r="AS131" s="108"/>
      <c r="AT131" s="108"/>
      <c r="AU131" s="108"/>
      <c r="AV131" s="108"/>
      <c r="AW131" s="108"/>
      <c r="AX131" s="108"/>
      <c r="AY131" s="108"/>
      <c r="AZ131" s="108"/>
      <c r="BA131" s="108"/>
      <c r="BB131" s="19"/>
      <c r="BC131" s="18">
        <f t="shared" si="26"/>
        <v>0</v>
      </c>
    </row>
    <row r="132" spans="1:55" ht="20.100000000000001" hidden="1" customHeight="1" x14ac:dyDescent="0.2">
      <c r="A132" s="51">
        <f>CyP!A137</f>
        <v>0</v>
      </c>
      <c r="B132" s="342" t="str">
        <f t="shared" si="25"/>
        <v/>
      </c>
      <c r="C132" s="343"/>
      <c r="D132" s="13">
        <f t="shared" si="27"/>
        <v>0</v>
      </c>
      <c r="E132" s="49"/>
      <c r="F132" s="108"/>
      <c r="G132" s="108"/>
      <c r="H132" s="108"/>
      <c r="I132" s="108"/>
      <c r="J132" s="108"/>
      <c r="K132" s="108"/>
      <c r="L132" s="108"/>
      <c r="M132" s="108"/>
      <c r="N132" s="108"/>
      <c r="O132" s="108"/>
      <c r="P132" s="108"/>
      <c r="Q132" s="108"/>
      <c r="R132" s="108"/>
      <c r="S132" s="108"/>
      <c r="T132" s="108"/>
      <c r="U132" s="108"/>
      <c r="V132" s="108"/>
      <c r="W132" s="108"/>
      <c r="X132" s="108"/>
      <c r="Y132" s="108"/>
      <c r="Z132" s="108"/>
      <c r="AA132" s="108"/>
      <c r="AB132" s="108"/>
      <c r="AC132" s="108"/>
      <c r="AD132" s="108"/>
      <c r="AE132" s="108"/>
      <c r="AF132" s="108"/>
      <c r="AG132" s="108"/>
      <c r="AH132" s="108"/>
      <c r="AI132" s="108"/>
      <c r="AJ132" s="108"/>
      <c r="AK132" s="108"/>
      <c r="AL132" s="108"/>
      <c r="AM132" s="108"/>
      <c r="AN132" s="108"/>
      <c r="AO132" s="108"/>
      <c r="AP132" s="108"/>
      <c r="AQ132" s="108"/>
      <c r="AR132" s="108"/>
      <c r="AS132" s="108"/>
      <c r="AT132" s="108"/>
      <c r="AU132" s="108"/>
      <c r="AV132" s="108"/>
      <c r="AW132" s="108"/>
      <c r="AX132" s="108"/>
      <c r="AY132" s="108"/>
      <c r="AZ132" s="108"/>
      <c r="BA132" s="108"/>
      <c r="BB132" s="19"/>
      <c r="BC132" s="18">
        <f t="shared" si="26"/>
        <v>0</v>
      </c>
    </row>
    <row r="133" spans="1:55" ht="20.100000000000001" hidden="1" customHeight="1" x14ac:dyDescent="0.2">
      <c r="A133" s="51">
        <f>CyP!A138</f>
        <v>0</v>
      </c>
      <c r="B133" s="342" t="str">
        <f t="shared" si="25"/>
        <v/>
      </c>
      <c r="C133" s="343"/>
      <c r="D133" s="13">
        <f t="shared" si="27"/>
        <v>0</v>
      </c>
      <c r="E133" s="49"/>
      <c r="F133" s="108"/>
      <c r="G133" s="108"/>
      <c r="H133" s="108"/>
      <c r="I133" s="108"/>
      <c r="J133" s="108"/>
      <c r="K133" s="108"/>
      <c r="L133" s="108"/>
      <c r="M133" s="108"/>
      <c r="N133" s="108"/>
      <c r="O133" s="108"/>
      <c r="P133" s="108"/>
      <c r="Q133" s="108"/>
      <c r="R133" s="108"/>
      <c r="S133" s="108"/>
      <c r="T133" s="108"/>
      <c r="U133" s="108"/>
      <c r="V133" s="108"/>
      <c r="W133" s="108"/>
      <c r="X133" s="108"/>
      <c r="Y133" s="108"/>
      <c r="Z133" s="108"/>
      <c r="AA133" s="108"/>
      <c r="AB133" s="108"/>
      <c r="AC133" s="108"/>
      <c r="AD133" s="108"/>
      <c r="AE133" s="108"/>
      <c r="AF133" s="108"/>
      <c r="AG133" s="108"/>
      <c r="AH133" s="108"/>
      <c r="AI133" s="108"/>
      <c r="AJ133" s="108"/>
      <c r="AK133" s="108"/>
      <c r="AL133" s="108"/>
      <c r="AM133" s="108"/>
      <c r="AN133" s="108"/>
      <c r="AO133" s="108"/>
      <c r="AP133" s="108"/>
      <c r="AQ133" s="108"/>
      <c r="AR133" s="108"/>
      <c r="AS133" s="108"/>
      <c r="AT133" s="108"/>
      <c r="AU133" s="108"/>
      <c r="AV133" s="108"/>
      <c r="AW133" s="108"/>
      <c r="AX133" s="108"/>
      <c r="AY133" s="108"/>
      <c r="AZ133" s="108"/>
      <c r="BA133" s="108"/>
      <c r="BB133" s="19"/>
      <c r="BC133" s="18">
        <f t="shared" si="26"/>
        <v>0</v>
      </c>
    </row>
    <row r="134" spans="1:55" ht="20.100000000000001" hidden="1" customHeight="1" x14ac:dyDescent="0.2">
      <c r="A134" s="51">
        <f>CyP!A139</f>
        <v>0</v>
      </c>
      <c r="B134" s="342" t="str">
        <f t="shared" si="25"/>
        <v/>
      </c>
      <c r="C134" s="343"/>
      <c r="D134" s="13">
        <f t="shared" si="27"/>
        <v>0</v>
      </c>
      <c r="E134" s="49"/>
      <c r="F134" s="108"/>
      <c r="G134" s="108"/>
      <c r="H134" s="108"/>
      <c r="I134" s="108"/>
      <c r="J134" s="108"/>
      <c r="K134" s="108"/>
      <c r="L134" s="108"/>
      <c r="M134" s="108"/>
      <c r="N134" s="108"/>
      <c r="O134" s="108"/>
      <c r="P134" s="108"/>
      <c r="Q134" s="108"/>
      <c r="R134" s="108"/>
      <c r="S134" s="108"/>
      <c r="T134" s="108"/>
      <c r="U134" s="108"/>
      <c r="V134" s="108"/>
      <c r="W134" s="108"/>
      <c r="X134" s="108"/>
      <c r="Y134" s="108"/>
      <c r="Z134" s="108"/>
      <c r="AA134" s="108"/>
      <c r="AB134" s="108"/>
      <c r="AC134" s="108"/>
      <c r="AD134" s="108"/>
      <c r="AE134" s="108"/>
      <c r="AF134" s="108"/>
      <c r="AG134" s="108"/>
      <c r="AH134" s="108"/>
      <c r="AI134" s="108"/>
      <c r="AJ134" s="108"/>
      <c r="AK134" s="108"/>
      <c r="AL134" s="108"/>
      <c r="AM134" s="108"/>
      <c r="AN134" s="108"/>
      <c r="AO134" s="108"/>
      <c r="AP134" s="108"/>
      <c r="AQ134" s="108"/>
      <c r="AR134" s="108"/>
      <c r="AS134" s="108"/>
      <c r="AT134" s="108"/>
      <c r="AU134" s="108"/>
      <c r="AV134" s="108"/>
      <c r="AW134" s="108"/>
      <c r="AX134" s="108"/>
      <c r="AY134" s="108"/>
      <c r="AZ134" s="108"/>
      <c r="BA134" s="108"/>
      <c r="BB134" s="19"/>
      <c r="BC134" s="18">
        <f t="shared" si="26"/>
        <v>0</v>
      </c>
    </row>
    <row r="135" spans="1:55" ht="20.100000000000001" hidden="1" customHeight="1" x14ac:dyDescent="0.2">
      <c r="A135" s="51">
        <f>CyP!A140</f>
        <v>0</v>
      </c>
      <c r="B135" s="342" t="str">
        <f t="shared" si="25"/>
        <v/>
      </c>
      <c r="C135" s="343"/>
      <c r="D135" s="13">
        <f t="shared" si="27"/>
        <v>0</v>
      </c>
      <c r="E135" s="49"/>
      <c r="F135" s="108"/>
      <c r="G135" s="108"/>
      <c r="H135" s="108"/>
      <c r="I135" s="108"/>
      <c r="J135" s="108"/>
      <c r="K135" s="108"/>
      <c r="L135" s="108"/>
      <c r="M135" s="108"/>
      <c r="N135" s="108"/>
      <c r="O135" s="108"/>
      <c r="P135" s="108"/>
      <c r="Q135" s="108"/>
      <c r="R135" s="108"/>
      <c r="S135" s="108"/>
      <c r="T135" s="108"/>
      <c r="U135" s="108"/>
      <c r="V135" s="108"/>
      <c r="W135" s="108"/>
      <c r="X135" s="108"/>
      <c r="Y135" s="108"/>
      <c r="Z135" s="108"/>
      <c r="AA135" s="108"/>
      <c r="AB135" s="108"/>
      <c r="AC135" s="108"/>
      <c r="AD135" s="108"/>
      <c r="AE135" s="108"/>
      <c r="AF135" s="108"/>
      <c r="AG135" s="108"/>
      <c r="AH135" s="108"/>
      <c r="AI135" s="108"/>
      <c r="AJ135" s="108"/>
      <c r="AK135" s="108"/>
      <c r="AL135" s="108"/>
      <c r="AM135" s="108"/>
      <c r="AN135" s="108"/>
      <c r="AO135" s="108"/>
      <c r="AP135" s="108"/>
      <c r="AQ135" s="108"/>
      <c r="AR135" s="108"/>
      <c r="AS135" s="108"/>
      <c r="AT135" s="108"/>
      <c r="AU135" s="108"/>
      <c r="AV135" s="108"/>
      <c r="AW135" s="108"/>
      <c r="AX135" s="108"/>
      <c r="AY135" s="108"/>
      <c r="AZ135" s="108"/>
      <c r="BA135" s="108"/>
      <c r="BB135" s="19"/>
      <c r="BC135" s="18">
        <f t="shared" si="26"/>
        <v>0</v>
      </c>
    </row>
    <row r="136" spans="1:55" ht="20.100000000000001" hidden="1" customHeight="1" x14ac:dyDescent="0.2">
      <c r="A136" s="51">
        <f>CyP!A141</f>
        <v>0</v>
      </c>
      <c r="B136" s="342" t="str">
        <f t="shared" si="25"/>
        <v/>
      </c>
      <c r="C136" s="343"/>
      <c r="D136" s="13">
        <f t="shared" si="27"/>
        <v>0</v>
      </c>
      <c r="E136" s="49"/>
      <c r="F136" s="108"/>
      <c r="G136" s="108"/>
      <c r="H136" s="108"/>
      <c r="I136" s="108"/>
      <c r="J136" s="108"/>
      <c r="K136" s="108"/>
      <c r="L136" s="108"/>
      <c r="M136" s="108"/>
      <c r="N136" s="108"/>
      <c r="O136" s="108"/>
      <c r="P136" s="108"/>
      <c r="Q136" s="108"/>
      <c r="R136" s="108"/>
      <c r="S136" s="108"/>
      <c r="T136" s="108"/>
      <c r="U136" s="108"/>
      <c r="V136" s="108"/>
      <c r="W136" s="108"/>
      <c r="X136" s="108"/>
      <c r="Y136" s="108"/>
      <c r="Z136" s="108"/>
      <c r="AA136" s="108"/>
      <c r="AB136" s="108"/>
      <c r="AC136" s="108"/>
      <c r="AD136" s="108"/>
      <c r="AE136" s="108"/>
      <c r="AF136" s="108"/>
      <c r="AG136" s="108"/>
      <c r="AH136" s="108"/>
      <c r="AI136" s="108"/>
      <c r="AJ136" s="108"/>
      <c r="AK136" s="108"/>
      <c r="AL136" s="108"/>
      <c r="AM136" s="108"/>
      <c r="AN136" s="108"/>
      <c r="AO136" s="108"/>
      <c r="AP136" s="108"/>
      <c r="AQ136" s="108"/>
      <c r="AR136" s="108"/>
      <c r="AS136" s="108"/>
      <c r="AT136" s="108"/>
      <c r="AU136" s="108"/>
      <c r="AV136" s="108"/>
      <c r="AW136" s="108"/>
      <c r="AX136" s="108"/>
      <c r="AY136" s="108"/>
      <c r="AZ136" s="108"/>
      <c r="BA136" s="108"/>
      <c r="BB136" s="19"/>
      <c r="BC136" s="18">
        <f t="shared" si="26"/>
        <v>0</v>
      </c>
    </row>
    <row r="137" spans="1:55" ht="20.100000000000001" hidden="1" customHeight="1" x14ac:dyDescent="0.2">
      <c r="A137" s="51">
        <f>CyP!A142</f>
        <v>0</v>
      </c>
      <c r="B137" s="342" t="str">
        <f t="shared" si="25"/>
        <v/>
      </c>
      <c r="C137" s="343"/>
      <c r="D137" s="13">
        <f t="shared" si="27"/>
        <v>0</v>
      </c>
      <c r="E137" s="49"/>
      <c r="F137" s="108"/>
      <c r="G137" s="108"/>
      <c r="H137" s="108"/>
      <c r="I137" s="108"/>
      <c r="J137" s="108"/>
      <c r="K137" s="108"/>
      <c r="L137" s="108"/>
      <c r="M137" s="108"/>
      <c r="N137" s="108"/>
      <c r="O137" s="108"/>
      <c r="P137" s="108"/>
      <c r="Q137" s="108"/>
      <c r="R137" s="108"/>
      <c r="S137" s="108"/>
      <c r="T137" s="108"/>
      <c r="U137" s="108"/>
      <c r="V137" s="108"/>
      <c r="W137" s="108"/>
      <c r="X137" s="108"/>
      <c r="Y137" s="108"/>
      <c r="Z137" s="108"/>
      <c r="AA137" s="108"/>
      <c r="AB137" s="108"/>
      <c r="AC137" s="108"/>
      <c r="AD137" s="108"/>
      <c r="AE137" s="108"/>
      <c r="AF137" s="108"/>
      <c r="AG137" s="108"/>
      <c r="AH137" s="108"/>
      <c r="AI137" s="108"/>
      <c r="AJ137" s="108"/>
      <c r="AK137" s="108"/>
      <c r="AL137" s="108"/>
      <c r="AM137" s="108"/>
      <c r="AN137" s="108"/>
      <c r="AO137" s="108"/>
      <c r="AP137" s="108"/>
      <c r="AQ137" s="108"/>
      <c r="AR137" s="108"/>
      <c r="AS137" s="108"/>
      <c r="AT137" s="108"/>
      <c r="AU137" s="108"/>
      <c r="AV137" s="108"/>
      <c r="AW137" s="108"/>
      <c r="AX137" s="108"/>
      <c r="AY137" s="108"/>
      <c r="AZ137" s="108"/>
      <c r="BA137" s="108"/>
      <c r="BB137" s="19"/>
      <c r="BC137" s="18">
        <f t="shared" si="26"/>
        <v>0</v>
      </c>
    </row>
    <row r="138" spans="1:55" ht="20.100000000000001" hidden="1" customHeight="1" x14ac:dyDescent="0.2">
      <c r="A138" s="51">
        <f>CyP!A143</f>
        <v>0</v>
      </c>
      <c r="B138" s="342" t="str">
        <f t="shared" si="25"/>
        <v/>
      </c>
      <c r="C138" s="343"/>
      <c r="D138" s="13">
        <f t="shared" si="27"/>
        <v>0</v>
      </c>
      <c r="E138" s="49"/>
      <c r="F138" s="108"/>
      <c r="G138" s="108"/>
      <c r="H138" s="108"/>
      <c r="I138" s="108"/>
      <c r="J138" s="108"/>
      <c r="K138" s="108"/>
      <c r="L138" s="108"/>
      <c r="M138" s="108"/>
      <c r="N138" s="108"/>
      <c r="O138" s="108"/>
      <c r="P138" s="108"/>
      <c r="Q138" s="108"/>
      <c r="R138" s="108"/>
      <c r="S138" s="108"/>
      <c r="T138" s="108"/>
      <c r="U138" s="108"/>
      <c r="V138" s="108"/>
      <c r="W138" s="108"/>
      <c r="X138" s="108"/>
      <c r="Y138" s="108"/>
      <c r="Z138" s="108"/>
      <c r="AA138" s="108"/>
      <c r="AB138" s="108"/>
      <c r="AC138" s="108"/>
      <c r="AD138" s="108"/>
      <c r="AE138" s="108"/>
      <c r="AF138" s="108"/>
      <c r="AG138" s="108"/>
      <c r="AH138" s="108"/>
      <c r="AI138" s="108"/>
      <c r="AJ138" s="108"/>
      <c r="AK138" s="108"/>
      <c r="AL138" s="108"/>
      <c r="AM138" s="108"/>
      <c r="AN138" s="108"/>
      <c r="AO138" s="108"/>
      <c r="AP138" s="108"/>
      <c r="AQ138" s="108"/>
      <c r="AR138" s="108"/>
      <c r="AS138" s="108"/>
      <c r="AT138" s="108"/>
      <c r="AU138" s="108"/>
      <c r="AV138" s="108"/>
      <c r="AW138" s="108"/>
      <c r="AX138" s="108"/>
      <c r="AY138" s="108"/>
      <c r="AZ138" s="108"/>
      <c r="BA138" s="108"/>
      <c r="BB138" s="19"/>
      <c r="BC138" s="18">
        <f t="shared" si="26"/>
        <v>0</v>
      </c>
    </row>
    <row r="139" spans="1:55" ht="20.100000000000001" hidden="1" customHeight="1" x14ac:dyDescent="0.2">
      <c r="A139" s="51">
        <f>CyP!A144</f>
        <v>0</v>
      </c>
      <c r="B139" s="342" t="str">
        <f t="shared" si="25"/>
        <v/>
      </c>
      <c r="C139" s="343"/>
      <c r="D139" s="13">
        <f t="shared" si="27"/>
        <v>0</v>
      </c>
      <c r="E139" s="49"/>
      <c r="F139" s="108"/>
      <c r="G139" s="108"/>
      <c r="H139" s="108"/>
      <c r="I139" s="108"/>
      <c r="J139" s="108"/>
      <c r="K139" s="108"/>
      <c r="L139" s="108"/>
      <c r="M139" s="108"/>
      <c r="N139" s="108"/>
      <c r="O139" s="108"/>
      <c r="P139" s="108"/>
      <c r="Q139" s="108"/>
      <c r="R139" s="108"/>
      <c r="S139" s="108"/>
      <c r="T139" s="108"/>
      <c r="U139" s="108"/>
      <c r="V139" s="108"/>
      <c r="W139" s="108"/>
      <c r="X139" s="108"/>
      <c r="Y139" s="108"/>
      <c r="Z139" s="108"/>
      <c r="AA139" s="108"/>
      <c r="AB139" s="108"/>
      <c r="AC139" s="108"/>
      <c r="AD139" s="108"/>
      <c r="AE139" s="108"/>
      <c r="AF139" s="108"/>
      <c r="AG139" s="108"/>
      <c r="AH139" s="108"/>
      <c r="AI139" s="108"/>
      <c r="AJ139" s="108"/>
      <c r="AK139" s="108"/>
      <c r="AL139" s="108"/>
      <c r="AM139" s="108"/>
      <c r="AN139" s="108"/>
      <c r="AO139" s="108"/>
      <c r="AP139" s="108"/>
      <c r="AQ139" s="108"/>
      <c r="AR139" s="108"/>
      <c r="AS139" s="108"/>
      <c r="AT139" s="108"/>
      <c r="AU139" s="108"/>
      <c r="AV139" s="108"/>
      <c r="AW139" s="108"/>
      <c r="AX139" s="108"/>
      <c r="AY139" s="108"/>
      <c r="AZ139" s="108"/>
      <c r="BA139" s="108"/>
      <c r="BB139" s="19"/>
      <c r="BC139" s="18">
        <f t="shared" si="26"/>
        <v>0</v>
      </c>
    </row>
    <row r="140" spans="1:55" ht="20.100000000000001" hidden="1" customHeight="1" x14ac:dyDescent="0.2">
      <c r="A140" s="51">
        <f>CyP!A145</f>
        <v>0</v>
      </c>
      <c r="B140" s="342" t="str">
        <f t="shared" si="25"/>
        <v/>
      </c>
      <c r="C140" s="343"/>
      <c r="D140" s="13">
        <f t="shared" si="27"/>
        <v>0</v>
      </c>
      <c r="E140" s="49"/>
      <c r="F140" s="108"/>
      <c r="G140" s="108"/>
      <c r="H140" s="108"/>
      <c r="I140" s="108"/>
      <c r="J140" s="108"/>
      <c r="K140" s="108"/>
      <c r="L140" s="108"/>
      <c r="M140" s="108"/>
      <c r="N140" s="108"/>
      <c r="O140" s="108"/>
      <c r="P140" s="108"/>
      <c r="Q140" s="108"/>
      <c r="R140" s="108"/>
      <c r="S140" s="108"/>
      <c r="T140" s="108"/>
      <c r="U140" s="108"/>
      <c r="V140" s="108"/>
      <c r="W140" s="108"/>
      <c r="X140" s="108"/>
      <c r="Y140" s="108"/>
      <c r="Z140" s="108"/>
      <c r="AA140" s="108"/>
      <c r="AB140" s="108"/>
      <c r="AC140" s="108"/>
      <c r="AD140" s="108"/>
      <c r="AE140" s="108"/>
      <c r="AF140" s="108"/>
      <c r="AG140" s="108"/>
      <c r="AH140" s="108"/>
      <c r="AI140" s="108"/>
      <c r="AJ140" s="108"/>
      <c r="AK140" s="108"/>
      <c r="AL140" s="108"/>
      <c r="AM140" s="108"/>
      <c r="AN140" s="108"/>
      <c r="AO140" s="108"/>
      <c r="AP140" s="108"/>
      <c r="AQ140" s="108"/>
      <c r="AR140" s="108"/>
      <c r="AS140" s="108"/>
      <c r="AT140" s="108"/>
      <c r="AU140" s="108"/>
      <c r="AV140" s="108"/>
      <c r="AW140" s="108"/>
      <c r="AX140" s="108"/>
      <c r="AY140" s="108"/>
      <c r="AZ140" s="108"/>
      <c r="BA140" s="108"/>
      <c r="BB140" s="19"/>
      <c r="BC140" s="18">
        <f t="shared" si="26"/>
        <v>0</v>
      </c>
    </row>
    <row r="141" spans="1:55" ht="20.100000000000001" hidden="1" customHeight="1" x14ac:dyDescent="0.2">
      <c r="A141" s="51">
        <f>CyP!A146</f>
        <v>0</v>
      </c>
      <c r="B141" s="342" t="str">
        <f t="shared" si="25"/>
        <v/>
      </c>
      <c r="C141" s="343"/>
      <c r="D141" s="13">
        <f t="shared" ref="D141:D172" si="28">IFERROR(VLOOKUP(A141,Tabla_CyP,9,FALSE),0)</f>
        <v>0</v>
      </c>
      <c r="E141" s="49"/>
      <c r="F141" s="108"/>
      <c r="G141" s="108"/>
      <c r="H141" s="108"/>
      <c r="I141" s="108"/>
      <c r="J141" s="108"/>
      <c r="K141" s="108"/>
      <c r="L141" s="108"/>
      <c r="M141" s="108"/>
      <c r="N141" s="108"/>
      <c r="O141" s="108"/>
      <c r="P141" s="108"/>
      <c r="Q141" s="108"/>
      <c r="R141" s="108"/>
      <c r="S141" s="108"/>
      <c r="T141" s="108"/>
      <c r="U141" s="108"/>
      <c r="V141" s="108"/>
      <c r="W141" s="108"/>
      <c r="X141" s="108"/>
      <c r="Y141" s="108"/>
      <c r="Z141" s="108"/>
      <c r="AA141" s="108"/>
      <c r="AB141" s="108"/>
      <c r="AC141" s="108"/>
      <c r="AD141" s="108"/>
      <c r="AE141" s="108"/>
      <c r="AF141" s="108"/>
      <c r="AG141" s="108"/>
      <c r="AH141" s="108"/>
      <c r="AI141" s="108"/>
      <c r="AJ141" s="108"/>
      <c r="AK141" s="108"/>
      <c r="AL141" s="108"/>
      <c r="AM141" s="108"/>
      <c r="AN141" s="108"/>
      <c r="AO141" s="108"/>
      <c r="AP141" s="108"/>
      <c r="AQ141" s="108"/>
      <c r="AR141" s="108"/>
      <c r="AS141" s="108"/>
      <c r="AT141" s="108"/>
      <c r="AU141" s="108"/>
      <c r="AV141" s="108"/>
      <c r="AW141" s="108"/>
      <c r="AX141" s="108"/>
      <c r="AY141" s="108"/>
      <c r="AZ141" s="108"/>
      <c r="BA141" s="108"/>
      <c r="BB141" s="19"/>
      <c r="BC141" s="18">
        <f t="shared" si="26"/>
        <v>0</v>
      </c>
    </row>
    <row r="142" spans="1:55" ht="20.100000000000001" hidden="1" customHeight="1" x14ac:dyDescent="0.2">
      <c r="A142" s="51">
        <f>CyP!A147</f>
        <v>0</v>
      </c>
      <c r="B142" s="342" t="str">
        <f t="shared" si="25"/>
        <v/>
      </c>
      <c r="C142" s="343"/>
      <c r="D142" s="13">
        <f t="shared" si="28"/>
        <v>0</v>
      </c>
      <c r="E142" s="49"/>
      <c r="F142" s="108"/>
      <c r="G142" s="108"/>
      <c r="H142" s="108"/>
      <c r="I142" s="108"/>
      <c r="J142" s="108"/>
      <c r="K142" s="108"/>
      <c r="L142" s="108"/>
      <c r="M142" s="108"/>
      <c r="N142" s="108"/>
      <c r="O142" s="108"/>
      <c r="P142" s="108"/>
      <c r="Q142" s="108"/>
      <c r="R142" s="108"/>
      <c r="S142" s="108"/>
      <c r="T142" s="108"/>
      <c r="U142" s="108"/>
      <c r="V142" s="108"/>
      <c r="W142" s="108"/>
      <c r="X142" s="108"/>
      <c r="Y142" s="108"/>
      <c r="Z142" s="108"/>
      <c r="AA142" s="108"/>
      <c r="AB142" s="108"/>
      <c r="AC142" s="108"/>
      <c r="AD142" s="108"/>
      <c r="AE142" s="108"/>
      <c r="AF142" s="108"/>
      <c r="AG142" s="108"/>
      <c r="AH142" s="108"/>
      <c r="AI142" s="108"/>
      <c r="AJ142" s="108"/>
      <c r="AK142" s="108"/>
      <c r="AL142" s="108"/>
      <c r="AM142" s="108"/>
      <c r="AN142" s="108"/>
      <c r="AO142" s="108"/>
      <c r="AP142" s="108"/>
      <c r="AQ142" s="108"/>
      <c r="AR142" s="108"/>
      <c r="AS142" s="108"/>
      <c r="AT142" s="108"/>
      <c r="AU142" s="108"/>
      <c r="AV142" s="108"/>
      <c r="AW142" s="108"/>
      <c r="AX142" s="108"/>
      <c r="AY142" s="108"/>
      <c r="AZ142" s="108"/>
      <c r="BA142" s="108"/>
      <c r="BB142" s="19"/>
      <c r="BC142" s="18">
        <f t="shared" si="26"/>
        <v>0</v>
      </c>
    </row>
    <row r="143" spans="1:55" ht="20.100000000000001" hidden="1" customHeight="1" x14ac:dyDescent="0.2">
      <c r="A143" s="51">
        <f>CyP!A148</f>
        <v>0</v>
      </c>
      <c r="B143" s="342" t="str">
        <f t="shared" si="25"/>
        <v/>
      </c>
      <c r="C143" s="343"/>
      <c r="D143" s="13">
        <f t="shared" si="28"/>
        <v>0</v>
      </c>
      <c r="E143" s="49"/>
      <c r="F143" s="108"/>
      <c r="G143" s="108"/>
      <c r="H143" s="108"/>
      <c r="I143" s="108"/>
      <c r="J143" s="108"/>
      <c r="K143" s="108"/>
      <c r="L143" s="108"/>
      <c r="M143" s="108"/>
      <c r="N143" s="108"/>
      <c r="O143" s="108"/>
      <c r="P143" s="108"/>
      <c r="Q143" s="108"/>
      <c r="R143" s="108"/>
      <c r="S143" s="108"/>
      <c r="T143" s="108"/>
      <c r="U143" s="108"/>
      <c r="V143" s="108"/>
      <c r="W143" s="108"/>
      <c r="X143" s="108"/>
      <c r="Y143" s="108"/>
      <c r="Z143" s="108"/>
      <c r="AA143" s="108"/>
      <c r="AB143" s="108"/>
      <c r="AC143" s="108"/>
      <c r="AD143" s="108"/>
      <c r="AE143" s="108"/>
      <c r="AF143" s="108"/>
      <c r="AG143" s="108"/>
      <c r="AH143" s="108"/>
      <c r="AI143" s="108"/>
      <c r="AJ143" s="108"/>
      <c r="AK143" s="108"/>
      <c r="AL143" s="108"/>
      <c r="AM143" s="108"/>
      <c r="AN143" s="108"/>
      <c r="AO143" s="108"/>
      <c r="AP143" s="108"/>
      <c r="AQ143" s="108"/>
      <c r="AR143" s="108"/>
      <c r="AS143" s="108"/>
      <c r="AT143" s="108"/>
      <c r="AU143" s="108"/>
      <c r="AV143" s="108"/>
      <c r="AW143" s="108"/>
      <c r="AX143" s="108"/>
      <c r="AY143" s="108"/>
      <c r="AZ143" s="108"/>
      <c r="BA143" s="108"/>
      <c r="BB143" s="19"/>
      <c r="BC143" s="18">
        <f t="shared" si="26"/>
        <v>0</v>
      </c>
    </row>
    <row r="144" spans="1:55" ht="20.100000000000001" hidden="1" customHeight="1" x14ac:dyDescent="0.2">
      <c r="A144" s="51">
        <f>CyP!A149</f>
        <v>0</v>
      </c>
      <c r="B144" s="342" t="str">
        <f t="shared" si="25"/>
        <v/>
      </c>
      <c r="C144" s="343"/>
      <c r="D144" s="13">
        <f t="shared" si="28"/>
        <v>0</v>
      </c>
      <c r="E144" s="49"/>
      <c r="F144" s="108"/>
      <c r="G144" s="108"/>
      <c r="H144" s="108"/>
      <c r="I144" s="108"/>
      <c r="J144" s="108"/>
      <c r="K144" s="108"/>
      <c r="L144" s="108"/>
      <c r="M144" s="108"/>
      <c r="N144" s="108"/>
      <c r="O144" s="108"/>
      <c r="P144" s="108"/>
      <c r="Q144" s="108"/>
      <c r="R144" s="108"/>
      <c r="S144" s="108"/>
      <c r="T144" s="108"/>
      <c r="U144" s="108"/>
      <c r="V144" s="108"/>
      <c r="W144" s="108"/>
      <c r="X144" s="108"/>
      <c r="Y144" s="108"/>
      <c r="Z144" s="108"/>
      <c r="AA144" s="108"/>
      <c r="AB144" s="108"/>
      <c r="AC144" s="108"/>
      <c r="AD144" s="108"/>
      <c r="AE144" s="108"/>
      <c r="AF144" s="108"/>
      <c r="AG144" s="108"/>
      <c r="AH144" s="108"/>
      <c r="AI144" s="108"/>
      <c r="AJ144" s="108"/>
      <c r="AK144" s="108"/>
      <c r="AL144" s="108"/>
      <c r="AM144" s="108"/>
      <c r="AN144" s="108"/>
      <c r="AO144" s="108"/>
      <c r="AP144" s="108"/>
      <c r="AQ144" s="108"/>
      <c r="AR144" s="108"/>
      <c r="AS144" s="108"/>
      <c r="AT144" s="108"/>
      <c r="AU144" s="108"/>
      <c r="AV144" s="108"/>
      <c r="AW144" s="108"/>
      <c r="AX144" s="108"/>
      <c r="AY144" s="108"/>
      <c r="AZ144" s="108"/>
      <c r="BA144" s="108"/>
      <c r="BB144" s="19"/>
      <c r="BC144" s="18">
        <f t="shared" si="26"/>
        <v>0</v>
      </c>
    </row>
    <row r="145" spans="1:55" ht="20.100000000000001" hidden="1" customHeight="1" x14ac:dyDescent="0.2">
      <c r="A145" s="51">
        <f>CyP!A150</f>
        <v>0</v>
      </c>
      <c r="B145" s="342" t="str">
        <f t="shared" si="25"/>
        <v/>
      </c>
      <c r="C145" s="343"/>
      <c r="D145" s="13">
        <f t="shared" si="28"/>
        <v>0</v>
      </c>
      <c r="E145" s="49"/>
      <c r="F145" s="108"/>
      <c r="G145" s="108"/>
      <c r="H145" s="108"/>
      <c r="I145" s="108"/>
      <c r="J145" s="108"/>
      <c r="K145" s="108"/>
      <c r="L145" s="108"/>
      <c r="M145" s="108"/>
      <c r="N145" s="108"/>
      <c r="O145" s="108"/>
      <c r="P145" s="108"/>
      <c r="Q145" s="108"/>
      <c r="R145" s="108"/>
      <c r="S145" s="108"/>
      <c r="T145" s="108"/>
      <c r="U145" s="108"/>
      <c r="V145" s="108"/>
      <c r="W145" s="108"/>
      <c r="X145" s="108"/>
      <c r="Y145" s="108"/>
      <c r="Z145" s="108"/>
      <c r="AA145" s="108"/>
      <c r="AB145" s="108"/>
      <c r="AC145" s="108"/>
      <c r="AD145" s="108"/>
      <c r="AE145" s="108"/>
      <c r="AF145" s="108"/>
      <c r="AG145" s="108"/>
      <c r="AH145" s="108"/>
      <c r="AI145" s="108"/>
      <c r="AJ145" s="108"/>
      <c r="AK145" s="108"/>
      <c r="AL145" s="108"/>
      <c r="AM145" s="108"/>
      <c r="AN145" s="108"/>
      <c r="AO145" s="108"/>
      <c r="AP145" s="108"/>
      <c r="AQ145" s="108"/>
      <c r="AR145" s="108"/>
      <c r="AS145" s="108"/>
      <c r="AT145" s="108"/>
      <c r="AU145" s="108"/>
      <c r="AV145" s="108"/>
      <c r="AW145" s="108"/>
      <c r="AX145" s="108"/>
      <c r="AY145" s="108"/>
      <c r="AZ145" s="108"/>
      <c r="BA145" s="108"/>
      <c r="BB145" s="19"/>
      <c r="BC145" s="18">
        <f t="shared" si="26"/>
        <v>0</v>
      </c>
    </row>
    <row r="146" spans="1:55" ht="20.100000000000001" hidden="1" customHeight="1" x14ac:dyDescent="0.2">
      <c r="A146" s="51">
        <f>CyP!A151</f>
        <v>0</v>
      </c>
      <c r="B146" s="342" t="str">
        <f t="shared" si="25"/>
        <v/>
      </c>
      <c r="C146" s="343"/>
      <c r="D146" s="13">
        <f t="shared" si="28"/>
        <v>0</v>
      </c>
      <c r="E146" s="49"/>
      <c r="F146" s="108"/>
      <c r="G146" s="108"/>
      <c r="H146" s="108"/>
      <c r="I146" s="108"/>
      <c r="J146" s="108"/>
      <c r="K146" s="108"/>
      <c r="L146" s="108"/>
      <c r="M146" s="108"/>
      <c r="N146" s="108"/>
      <c r="O146" s="108"/>
      <c r="P146" s="108"/>
      <c r="Q146" s="108"/>
      <c r="R146" s="108"/>
      <c r="S146" s="108"/>
      <c r="T146" s="108"/>
      <c r="U146" s="108"/>
      <c r="V146" s="108"/>
      <c r="W146" s="108"/>
      <c r="X146" s="108"/>
      <c r="Y146" s="108"/>
      <c r="Z146" s="108"/>
      <c r="AA146" s="108"/>
      <c r="AB146" s="108"/>
      <c r="AC146" s="108"/>
      <c r="AD146" s="108"/>
      <c r="AE146" s="108"/>
      <c r="AF146" s="108"/>
      <c r="AG146" s="108"/>
      <c r="AH146" s="108"/>
      <c r="AI146" s="108"/>
      <c r="AJ146" s="108"/>
      <c r="AK146" s="108"/>
      <c r="AL146" s="108"/>
      <c r="AM146" s="108"/>
      <c r="AN146" s="108"/>
      <c r="AO146" s="108"/>
      <c r="AP146" s="108"/>
      <c r="AQ146" s="108"/>
      <c r="AR146" s="108"/>
      <c r="AS146" s="108"/>
      <c r="AT146" s="108"/>
      <c r="AU146" s="108"/>
      <c r="AV146" s="108"/>
      <c r="AW146" s="108"/>
      <c r="AX146" s="108"/>
      <c r="AY146" s="108"/>
      <c r="AZ146" s="108"/>
      <c r="BA146" s="108"/>
      <c r="BB146" s="19"/>
      <c r="BC146" s="18">
        <f t="shared" si="26"/>
        <v>0</v>
      </c>
    </row>
    <row r="147" spans="1:55" ht="20.100000000000001" hidden="1" customHeight="1" x14ac:dyDescent="0.2">
      <c r="A147" s="51">
        <f>CyP!A152</f>
        <v>0</v>
      </c>
      <c r="B147" s="342" t="str">
        <f t="shared" si="25"/>
        <v/>
      </c>
      <c r="C147" s="343"/>
      <c r="D147" s="13">
        <f t="shared" si="28"/>
        <v>0</v>
      </c>
      <c r="E147" s="49"/>
      <c r="F147" s="108"/>
      <c r="G147" s="108"/>
      <c r="H147" s="108"/>
      <c r="I147" s="108"/>
      <c r="J147" s="108"/>
      <c r="K147" s="108"/>
      <c r="L147" s="108"/>
      <c r="M147" s="108"/>
      <c r="N147" s="108"/>
      <c r="O147" s="108"/>
      <c r="P147" s="108"/>
      <c r="Q147" s="108"/>
      <c r="R147" s="108"/>
      <c r="S147" s="108"/>
      <c r="T147" s="108"/>
      <c r="U147" s="108"/>
      <c r="V147" s="108"/>
      <c r="W147" s="108"/>
      <c r="X147" s="108"/>
      <c r="Y147" s="108"/>
      <c r="Z147" s="108"/>
      <c r="AA147" s="108"/>
      <c r="AB147" s="108"/>
      <c r="AC147" s="108"/>
      <c r="AD147" s="108"/>
      <c r="AE147" s="108"/>
      <c r="AF147" s="108"/>
      <c r="AG147" s="108"/>
      <c r="AH147" s="108"/>
      <c r="AI147" s="108"/>
      <c r="AJ147" s="108"/>
      <c r="AK147" s="108"/>
      <c r="AL147" s="108"/>
      <c r="AM147" s="108"/>
      <c r="AN147" s="108"/>
      <c r="AO147" s="108"/>
      <c r="AP147" s="108"/>
      <c r="AQ147" s="108"/>
      <c r="AR147" s="108"/>
      <c r="AS147" s="108"/>
      <c r="AT147" s="108"/>
      <c r="AU147" s="108"/>
      <c r="AV147" s="108"/>
      <c r="AW147" s="108"/>
      <c r="AX147" s="108"/>
      <c r="AY147" s="108"/>
      <c r="AZ147" s="108"/>
      <c r="BA147" s="108"/>
      <c r="BB147" s="19"/>
      <c r="BC147" s="18">
        <f t="shared" si="26"/>
        <v>0</v>
      </c>
    </row>
    <row r="148" spans="1:55" ht="20.100000000000001" hidden="1" customHeight="1" x14ac:dyDescent="0.2">
      <c r="A148" s="51">
        <f>CyP!A153</f>
        <v>0</v>
      </c>
      <c r="B148" s="342" t="str">
        <f t="shared" si="25"/>
        <v/>
      </c>
      <c r="C148" s="343"/>
      <c r="D148" s="13">
        <f t="shared" si="28"/>
        <v>0</v>
      </c>
      <c r="E148" s="49"/>
      <c r="F148" s="108"/>
      <c r="G148" s="108"/>
      <c r="H148" s="108"/>
      <c r="I148" s="108"/>
      <c r="J148" s="108"/>
      <c r="K148" s="108"/>
      <c r="L148" s="108"/>
      <c r="M148" s="108"/>
      <c r="N148" s="108"/>
      <c r="O148" s="108"/>
      <c r="P148" s="108"/>
      <c r="Q148" s="108"/>
      <c r="R148" s="108"/>
      <c r="S148" s="108"/>
      <c r="T148" s="108"/>
      <c r="U148" s="108"/>
      <c r="V148" s="108"/>
      <c r="W148" s="108"/>
      <c r="X148" s="108"/>
      <c r="Y148" s="108"/>
      <c r="Z148" s="108"/>
      <c r="AA148" s="108"/>
      <c r="AB148" s="108"/>
      <c r="AC148" s="108"/>
      <c r="AD148" s="108"/>
      <c r="AE148" s="108"/>
      <c r="AF148" s="108"/>
      <c r="AG148" s="108"/>
      <c r="AH148" s="108"/>
      <c r="AI148" s="108"/>
      <c r="AJ148" s="108"/>
      <c r="AK148" s="108"/>
      <c r="AL148" s="108"/>
      <c r="AM148" s="108"/>
      <c r="AN148" s="108"/>
      <c r="AO148" s="108"/>
      <c r="AP148" s="108"/>
      <c r="AQ148" s="108"/>
      <c r="AR148" s="108"/>
      <c r="AS148" s="108"/>
      <c r="AT148" s="108"/>
      <c r="AU148" s="108"/>
      <c r="AV148" s="108"/>
      <c r="AW148" s="108"/>
      <c r="AX148" s="108"/>
      <c r="AY148" s="108"/>
      <c r="AZ148" s="108"/>
      <c r="BA148" s="108"/>
      <c r="BB148" s="19"/>
      <c r="BC148" s="18">
        <f t="shared" si="26"/>
        <v>0</v>
      </c>
    </row>
    <row r="149" spans="1:55" ht="20.100000000000001" hidden="1" customHeight="1" x14ac:dyDescent="0.2">
      <c r="A149" s="51">
        <f>CyP!A154</f>
        <v>0</v>
      </c>
      <c r="B149" s="342" t="str">
        <f t="shared" si="25"/>
        <v/>
      </c>
      <c r="C149" s="343"/>
      <c r="D149" s="13">
        <f t="shared" si="28"/>
        <v>0</v>
      </c>
      <c r="E149" s="49"/>
      <c r="F149" s="108"/>
      <c r="G149" s="108"/>
      <c r="H149" s="108"/>
      <c r="I149" s="108"/>
      <c r="J149" s="108"/>
      <c r="K149" s="108"/>
      <c r="L149" s="108"/>
      <c r="M149" s="108"/>
      <c r="N149" s="108"/>
      <c r="O149" s="108"/>
      <c r="P149" s="108"/>
      <c r="Q149" s="108"/>
      <c r="R149" s="108"/>
      <c r="S149" s="108"/>
      <c r="T149" s="108"/>
      <c r="U149" s="108"/>
      <c r="V149" s="108"/>
      <c r="W149" s="108"/>
      <c r="X149" s="108"/>
      <c r="Y149" s="108"/>
      <c r="Z149" s="108"/>
      <c r="AA149" s="108"/>
      <c r="AB149" s="108"/>
      <c r="AC149" s="108"/>
      <c r="AD149" s="108"/>
      <c r="AE149" s="108"/>
      <c r="AF149" s="108"/>
      <c r="AG149" s="108"/>
      <c r="AH149" s="108"/>
      <c r="AI149" s="108"/>
      <c r="AJ149" s="108"/>
      <c r="AK149" s="108"/>
      <c r="AL149" s="108"/>
      <c r="AM149" s="108"/>
      <c r="AN149" s="108"/>
      <c r="AO149" s="108"/>
      <c r="AP149" s="108"/>
      <c r="AQ149" s="108"/>
      <c r="AR149" s="108"/>
      <c r="AS149" s="108"/>
      <c r="AT149" s="108"/>
      <c r="AU149" s="108"/>
      <c r="AV149" s="108"/>
      <c r="AW149" s="108"/>
      <c r="AX149" s="108"/>
      <c r="AY149" s="108"/>
      <c r="AZ149" s="108"/>
      <c r="BA149" s="108"/>
      <c r="BB149" s="19"/>
      <c r="BC149" s="18">
        <f t="shared" si="26"/>
        <v>0</v>
      </c>
    </row>
    <row r="150" spans="1:55" ht="20.100000000000001" hidden="1" customHeight="1" x14ac:dyDescent="0.2">
      <c r="A150" s="51">
        <f>CyP!A155</f>
        <v>0</v>
      </c>
      <c r="B150" s="342" t="str">
        <f t="shared" si="25"/>
        <v/>
      </c>
      <c r="C150" s="343"/>
      <c r="D150" s="13">
        <f t="shared" si="28"/>
        <v>0</v>
      </c>
      <c r="E150" s="49"/>
      <c r="F150" s="108"/>
      <c r="G150" s="108"/>
      <c r="H150" s="108"/>
      <c r="I150" s="108"/>
      <c r="J150" s="108"/>
      <c r="K150" s="108"/>
      <c r="L150" s="108"/>
      <c r="M150" s="108"/>
      <c r="N150" s="108"/>
      <c r="O150" s="108"/>
      <c r="P150" s="108"/>
      <c r="Q150" s="108"/>
      <c r="R150" s="108"/>
      <c r="S150" s="108"/>
      <c r="T150" s="108"/>
      <c r="U150" s="108"/>
      <c r="V150" s="108"/>
      <c r="W150" s="108"/>
      <c r="X150" s="108"/>
      <c r="Y150" s="108"/>
      <c r="Z150" s="108"/>
      <c r="AA150" s="108"/>
      <c r="AB150" s="108"/>
      <c r="AC150" s="108"/>
      <c r="AD150" s="108"/>
      <c r="AE150" s="108"/>
      <c r="AF150" s="108"/>
      <c r="AG150" s="108"/>
      <c r="AH150" s="108"/>
      <c r="AI150" s="108"/>
      <c r="AJ150" s="108"/>
      <c r="AK150" s="108"/>
      <c r="AL150" s="108"/>
      <c r="AM150" s="108"/>
      <c r="AN150" s="108"/>
      <c r="AO150" s="108"/>
      <c r="AP150" s="108"/>
      <c r="AQ150" s="108"/>
      <c r="AR150" s="108"/>
      <c r="AS150" s="108"/>
      <c r="AT150" s="108"/>
      <c r="AU150" s="108"/>
      <c r="AV150" s="108"/>
      <c r="AW150" s="108"/>
      <c r="AX150" s="108"/>
      <c r="AY150" s="108"/>
      <c r="AZ150" s="108"/>
      <c r="BA150" s="108"/>
      <c r="BB150" s="19"/>
      <c r="BC150" s="18">
        <f t="shared" si="26"/>
        <v>0</v>
      </c>
    </row>
    <row r="151" spans="1:55" ht="20.100000000000001" hidden="1" customHeight="1" x14ac:dyDescent="0.2">
      <c r="A151" s="51">
        <f>CyP!A156</f>
        <v>0</v>
      </c>
      <c r="B151" s="342" t="str">
        <f t="shared" si="25"/>
        <v/>
      </c>
      <c r="C151" s="343"/>
      <c r="D151" s="13">
        <f t="shared" si="28"/>
        <v>0</v>
      </c>
      <c r="E151" s="49"/>
      <c r="F151" s="108"/>
      <c r="G151" s="108"/>
      <c r="H151" s="108"/>
      <c r="I151" s="108"/>
      <c r="J151" s="108"/>
      <c r="K151" s="108"/>
      <c r="L151" s="108"/>
      <c r="M151" s="108"/>
      <c r="N151" s="108"/>
      <c r="O151" s="108"/>
      <c r="P151" s="108"/>
      <c r="Q151" s="108"/>
      <c r="R151" s="108"/>
      <c r="S151" s="108"/>
      <c r="T151" s="108"/>
      <c r="U151" s="108"/>
      <c r="V151" s="108"/>
      <c r="W151" s="108"/>
      <c r="X151" s="108"/>
      <c r="Y151" s="108"/>
      <c r="Z151" s="108"/>
      <c r="AA151" s="108"/>
      <c r="AB151" s="108"/>
      <c r="AC151" s="108"/>
      <c r="AD151" s="108"/>
      <c r="AE151" s="108"/>
      <c r="AF151" s="108"/>
      <c r="AG151" s="108"/>
      <c r="AH151" s="108"/>
      <c r="AI151" s="108"/>
      <c r="AJ151" s="108"/>
      <c r="AK151" s="108"/>
      <c r="AL151" s="108"/>
      <c r="AM151" s="108"/>
      <c r="AN151" s="108"/>
      <c r="AO151" s="108"/>
      <c r="AP151" s="108"/>
      <c r="AQ151" s="108"/>
      <c r="AR151" s="108"/>
      <c r="AS151" s="108"/>
      <c r="AT151" s="108"/>
      <c r="AU151" s="108"/>
      <c r="AV151" s="108"/>
      <c r="AW151" s="108"/>
      <c r="AX151" s="108"/>
      <c r="AY151" s="108"/>
      <c r="AZ151" s="108"/>
      <c r="BA151" s="108"/>
      <c r="BB151" s="19"/>
      <c r="BC151" s="18">
        <f t="shared" si="26"/>
        <v>0</v>
      </c>
    </row>
    <row r="152" spans="1:55" ht="20.100000000000001" hidden="1" customHeight="1" x14ac:dyDescent="0.2">
      <c r="A152" s="51">
        <f>CyP!A157</f>
        <v>0</v>
      </c>
      <c r="B152" s="342" t="str">
        <f t="shared" si="25"/>
        <v/>
      </c>
      <c r="C152" s="343"/>
      <c r="D152" s="13">
        <f t="shared" si="28"/>
        <v>0</v>
      </c>
      <c r="E152" s="49"/>
      <c r="F152" s="108"/>
      <c r="G152" s="108"/>
      <c r="H152" s="108"/>
      <c r="I152" s="108"/>
      <c r="J152" s="108"/>
      <c r="K152" s="108"/>
      <c r="L152" s="108"/>
      <c r="M152" s="108"/>
      <c r="N152" s="108"/>
      <c r="O152" s="108"/>
      <c r="P152" s="108"/>
      <c r="Q152" s="108"/>
      <c r="R152" s="108"/>
      <c r="S152" s="108"/>
      <c r="T152" s="108"/>
      <c r="U152" s="108"/>
      <c r="V152" s="108"/>
      <c r="W152" s="108"/>
      <c r="X152" s="108"/>
      <c r="Y152" s="108"/>
      <c r="Z152" s="108"/>
      <c r="AA152" s="108"/>
      <c r="AB152" s="108"/>
      <c r="AC152" s="108"/>
      <c r="AD152" s="108"/>
      <c r="AE152" s="108"/>
      <c r="AF152" s="108"/>
      <c r="AG152" s="108"/>
      <c r="AH152" s="108"/>
      <c r="AI152" s="108"/>
      <c r="AJ152" s="108"/>
      <c r="AK152" s="108"/>
      <c r="AL152" s="108"/>
      <c r="AM152" s="108"/>
      <c r="AN152" s="108"/>
      <c r="AO152" s="108"/>
      <c r="AP152" s="108"/>
      <c r="AQ152" s="108"/>
      <c r="AR152" s="108"/>
      <c r="AS152" s="108"/>
      <c r="AT152" s="108"/>
      <c r="AU152" s="108"/>
      <c r="AV152" s="108"/>
      <c r="AW152" s="108"/>
      <c r="AX152" s="108"/>
      <c r="AY152" s="108"/>
      <c r="AZ152" s="108"/>
      <c r="BA152" s="108"/>
      <c r="BB152" s="19"/>
      <c r="BC152" s="18">
        <f t="shared" si="26"/>
        <v>0</v>
      </c>
    </row>
    <row r="153" spans="1:55" ht="20.100000000000001" hidden="1" customHeight="1" x14ac:dyDescent="0.2">
      <c r="A153" s="51">
        <f>CyP!A158</f>
        <v>0</v>
      </c>
      <c r="B153" s="342" t="str">
        <f t="shared" si="25"/>
        <v/>
      </c>
      <c r="C153" s="343"/>
      <c r="D153" s="13">
        <f t="shared" si="28"/>
        <v>0</v>
      </c>
      <c r="E153" s="49"/>
      <c r="F153" s="108"/>
      <c r="G153" s="108"/>
      <c r="H153" s="108"/>
      <c r="I153" s="108"/>
      <c r="J153" s="108"/>
      <c r="K153" s="108"/>
      <c r="L153" s="108"/>
      <c r="M153" s="108"/>
      <c r="N153" s="108"/>
      <c r="O153" s="108"/>
      <c r="P153" s="108"/>
      <c r="Q153" s="108"/>
      <c r="R153" s="108"/>
      <c r="S153" s="108"/>
      <c r="T153" s="108"/>
      <c r="U153" s="108"/>
      <c r="V153" s="108"/>
      <c r="W153" s="108"/>
      <c r="X153" s="108"/>
      <c r="Y153" s="108"/>
      <c r="Z153" s="108"/>
      <c r="AA153" s="108"/>
      <c r="AB153" s="108"/>
      <c r="AC153" s="108"/>
      <c r="AD153" s="108"/>
      <c r="AE153" s="108"/>
      <c r="AF153" s="108"/>
      <c r="AG153" s="108"/>
      <c r="AH153" s="108"/>
      <c r="AI153" s="108"/>
      <c r="AJ153" s="108"/>
      <c r="AK153" s="108"/>
      <c r="AL153" s="108"/>
      <c r="AM153" s="108"/>
      <c r="AN153" s="108"/>
      <c r="AO153" s="108"/>
      <c r="AP153" s="108"/>
      <c r="AQ153" s="108"/>
      <c r="AR153" s="108"/>
      <c r="AS153" s="108"/>
      <c r="AT153" s="108"/>
      <c r="AU153" s="108"/>
      <c r="AV153" s="108"/>
      <c r="AW153" s="108"/>
      <c r="AX153" s="108"/>
      <c r="AY153" s="108"/>
      <c r="AZ153" s="108"/>
      <c r="BA153" s="108"/>
      <c r="BB153" s="19"/>
      <c r="BC153" s="18">
        <f t="shared" si="26"/>
        <v>0</v>
      </c>
    </row>
    <row r="154" spans="1:55" ht="20.100000000000001" hidden="1" customHeight="1" x14ac:dyDescent="0.2">
      <c r="A154" s="51">
        <f>CyP!A159</f>
        <v>0</v>
      </c>
      <c r="B154" s="342" t="str">
        <f t="shared" si="25"/>
        <v/>
      </c>
      <c r="C154" s="343"/>
      <c r="D154" s="13">
        <f t="shared" si="28"/>
        <v>0</v>
      </c>
      <c r="E154" s="49"/>
      <c r="F154" s="108"/>
      <c r="G154" s="108"/>
      <c r="H154" s="108"/>
      <c r="I154" s="108"/>
      <c r="J154" s="108"/>
      <c r="K154" s="108"/>
      <c r="L154" s="108"/>
      <c r="M154" s="108"/>
      <c r="N154" s="108"/>
      <c r="O154" s="108"/>
      <c r="P154" s="108"/>
      <c r="Q154" s="108"/>
      <c r="R154" s="108"/>
      <c r="S154" s="108"/>
      <c r="T154" s="108"/>
      <c r="U154" s="108"/>
      <c r="V154" s="108"/>
      <c r="W154" s="108"/>
      <c r="X154" s="108"/>
      <c r="Y154" s="108"/>
      <c r="Z154" s="108"/>
      <c r="AA154" s="108"/>
      <c r="AB154" s="108"/>
      <c r="AC154" s="108"/>
      <c r="AD154" s="108"/>
      <c r="AE154" s="108"/>
      <c r="AF154" s="108"/>
      <c r="AG154" s="108"/>
      <c r="AH154" s="108"/>
      <c r="AI154" s="108"/>
      <c r="AJ154" s="108"/>
      <c r="AK154" s="108"/>
      <c r="AL154" s="108"/>
      <c r="AM154" s="108"/>
      <c r="AN154" s="108"/>
      <c r="AO154" s="108"/>
      <c r="AP154" s="108"/>
      <c r="AQ154" s="108"/>
      <c r="AR154" s="108"/>
      <c r="AS154" s="108"/>
      <c r="AT154" s="108"/>
      <c r="AU154" s="108"/>
      <c r="AV154" s="108"/>
      <c r="AW154" s="108"/>
      <c r="AX154" s="108"/>
      <c r="AY154" s="108"/>
      <c r="AZ154" s="108"/>
      <c r="BA154" s="108"/>
      <c r="BB154" s="19"/>
      <c r="BC154" s="18">
        <f t="shared" si="26"/>
        <v>0</v>
      </c>
    </row>
    <row r="155" spans="1:55" ht="20.100000000000001" hidden="1" customHeight="1" x14ac:dyDescent="0.2">
      <c r="A155" s="51">
        <f>CyP!A160</f>
        <v>0</v>
      </c>
      <c r="B155" s="342" t="str">
        <f t="shared" si="25"/>
        <v/>
      </c>
      <c r="C155" s="343"/>
      <c r="D155" s="13">
        <f t="shared" si="28"/>
        <v>0</v>
      </c>
      <c r="E155" s="49"/>
      <c r="F155" s="108"/>
      <c r="G155" s="108"/>
      <c r="H155" s="108"/>
      <c r="I155" s="108"/>
      <c r="J155" s="108"/>
      <c r="K155" s="108"/>
      <c r="L155" s="108"/>
      <c r="M155" s="108"/>
      <c r="N155" s="108"/>
      <c r="O155" s="108"/>
      <c r="P155" s="108"/>
      <c r="Q155" s="108"/>
      <c r="R155" s="108"/>
      <c r="S155" s="108"/>
      <c r="T155" s="108"/>
      <c r="U155" s="108"/>
      <c r="V155" s="108"/>
      <c r="W155" s="108"/>
      <c r="X155" s="108"/>
      <c r="Y155" s="108"/>
      <c r="Z155" s="108"/>
      <c r="AA155" s="108"/>
      <c r="AB155" s="108"/>
      <c r="AC155" s="108"/>
      <c r="AD155" s="108"/>
      <c r="AE155" s="108"/>
      <c r="AF155" s="108"/>
      <c r="AG155" s="108"/>
      <c r="AH155" s="108"/>
      <c r="AI155" s="108"/>
      <c r="AJ155" s="108"/>
      <c r="AK155" s="108"/>
      <c r="AL155" s="108"/>
      <c r="AM155" s="108"/>
      <c r="AN155" s="108"/>
      <c r="AO155" s="108"/>
      <c r="AP155" s="108"/>
      <c r="AQ155" s="108"/>
      <c r="AR155" s="108"/>
      <c r="AS155" s="108"/>
      <c r="AT155" s="108"/>
      <c r="AU155" s="108"/>
      <c r="AV155" s="108"/>
      <c r="AW155" s="108"/>
      <c r="AX155" s="108"/>
      <c r="AY155" s="108"/>
      <c r="AZ155" s="108"/>
      <c r="BA155" s="108"/>
      <c r="BB155" s="19"/>
      <c r="BC155" s="18">
        <f t="shared" si="26"/>
        <v>0</v>
      </c>
    </row>
    <row r="156" spans="1:55" ht="20.100000000000001" hidden="1" customHeight="1" x14ac:dyDescent="0.2">
      <c r="A156" s="51">
        <f>CyP!A161</f>
        <v>0</v>
      </c>
      <c r="B156" s="342" t="str">
        <f t="shared" si="25"/>
        <v/>
      </c>
      <c r="C156" s="343"/>
      <c r="D156" s="13">
        <f t="shared" si="28"/>
        <v>0</v>
      </c>
      <c r="E156" s="49"/>
      <c r="F156" s="108"/>
      <c r="G156" s="108"/>
      <c r="H156" s="108"/>
      <c r="I156" s="108"/>
      <c r="J156" s="108"/>
      <c r="K156" s="108"/>
      <c r="L156" s="108"/>
      <c r="M156" s="108"/>
      <c r="N156" s="108"/>
      <c r="O156" s="108"/>
      <c r="P156" s="108"/>
      <c r="Q156" s="108"/>
      <c r="R156" s="108"/>
      <c r="S156" s="108"/>
      <c r="T156" s="108"/>
      <c r="U156" s="108"/>
      <c r="V156" s="108"/>
      <c r="W156" s="108"/>
      <c r="X156" s="108"/>
      <c r="Y156" s="108"/>
      <c r="Z156" s="108"/>
      <c r="AA156" s="108"/>
      <c r="AB156" s="108"/>
      <c r="AC156" s="108"/>
      <c r="AD156" s="108"/>
      <c r="AE156" s="108"/>
      <c r="AF156" s="108"/>
      <c r="AG156" s="108"/>
      <c r="AH156" s="108"/>
      <c r="AI156" s="108"/>
      <c r="AJ156" s="108"/>
      <c r="AK156" s="108"/>
      <c r="AL156" s="108"/>
      <c r="AM156" s="108"/>
      <c r="AN156" s="108"/>
      <c r="AO156" s="108"/>
      <c r="AP156" s="108"/>
      <c r="AQ156" s="108"/>
      <c r="AR156" s="108"/>
      <c r="AS156" s="108"/>
      <c r="AT156" s="108"/>
      <c r="AU156" s="108"/>
      <c r="AV156" s="108"/>
      <c r="AW156" s="108"/>
      <c r="AX156" s="108"/>
      <c r="AY156" s="108"/>
      <c r="AZ156" s="108"/>
      <c r="BA156" s="108"/>
      <c r="BB156" s="19"/>
      <c r="BC156" s="18">
        <f t="shared" si="26"/>
        <v>0</v>
      </c>
    </row>
    <row r="157" spans="1:55" ht="20.100000000000001" hidden="1" customHeight="1" x14ac:dyDescent="0.2">
      <c r="A157" s="51">
        <f>CyP!A162</f>
        <v>0</v>
      </c>
      <c r="B157" s="342" t="str">
        <f t="shared" si="25"/>
        <v/>
      </c>
      <c r="C157" s="343"/>
      <c r="D157" s="13">
        <f t="shared" si="28"/>
        <v>0</v>
      </c>
      <c r="E157" s="49"/>
      <c r="F157" s="108"/>
      <c r="G157" s="108"/>
      <c r="H157" s="108"/>
      <c r="I157" s="108"/>
      <c r="J157" s="108"/>
      <c r="K157" s="108"/>
      <c r="L157" s="108"/>
      <c r="M157" s="108"/>
      <c r="N157" s="108"/>
      <c r="O157" s="108"/>
      <c r="P157" s="108"/>
      <c r="Q157" s="108"/>
      <c r="R157" s="108"/>
      <c r="S157" s="108"/>
      <c r="T157" s="108"/>
      <c r="U157" s="108"/>
      <c r="V157" s="108"/>
      <c r="W157" s="108"/>
      <c r="X157" s="108"/>
      <c r="Y157" s="108"/>
      <c r="Z157" s="108"/>
      <c r="AA157" s="108"/>
      <c r="AB157" s="108"/>
      <c r="AC157" s="108"/>
      <c r="AD157" s="108"/>
      <c r="AE157" s="108"/>
      <c r="AF157" s="108"/>
      <c r="AG157" s="108"/>
      <c r="AH157" s="108"/>
      <c r="AI157" s="108"/>
      <c r="AJ157" s="108"/>
      <c r="AK157" s="108"/>
      <c r="AL157" s="108"/>
      <c r="AM157" s="108"/>
      <c r="AN157" s="108"/>
      <c r="AO157" s="108"/>
      <c r="AP157" s="108"/>
      <c r="AQ157" s="108"/>
      <c r="AR157" s="108"/>
      <c r="AS157" s="108"/>
      <c r="AT157" s="108"/>
      <c r="AU157" s="108"/>
      <c r="AV157" s="108"/>
      <c r="AW157" s="108"/>
      <c r="AX157" s="108"/>
      <c r="AY157" s="108"/>
      <c r="AZ157" s="108"/>
      <c r="BA157" s="108"/>
      <c r="BB157" s="19"/>
      <c r="BC157" s="18">
        <f t="shared" si="26"/>
        <v>0</v>
      </c>
    </row>
    <row r="158" spans="1:55" ht="20.100000000000001" hidden="1" customHeight="1" x14ac:dyDescent="0.2">
      <c r="A158" s="51">
        <f>CyP!A163</f>
        <v>0</v>
      </c>
      <c r="B158" s="342" t="str">
        <f t="shared" si="25"/>
        <v/>
      </c>
      <c r="C158" s="343"/>
      <c r="D158" s="13">
        <f t="shared" si="28"/>
        <v>0</v>
      </c>
      <c r="E158" s="49"/>
      <c r="F158" s="108"/>
      <c r="G158" s="108"/>
      <c r="H158" s="108"/>
      <c r="I158" s="108"/>
      <c r="J158" s="108"/>
      <c r="K158" s="108"/>
      <c r="L158" s="108"/>
      <c r="M158" s="108"/>
      <c r="N158" s="108"/>
      <c r="O158" s="108"/>
      <c r="P158" s="108"/>
      <c r="Q158" s="108"/>
      <c r="R158" s="108"/>
      <c r="S158" s="108"/>
      <c r="T158" s="108"/>
      <c r="U158" s="108"/>
      <c r="V158" s="108"/>
      <c r="W158" s="108"/>
      <c r="X158" s="108"/>
      <c r="Y158" s="108"/>
      <c r="Z158" s="108"/>
      <c r="AA158" s="108"/>
      <c r="AB158" s="108"/>
      <c r="AC158" s="108"/>
      <c r="AD158" s="108"/>
      <c r="AE158" s="108"/>
      <c r="AF158" s="108"/>
      <c r="AG158" s="108"/>
      <c r="AH158" s="108"/>
      <c r="AI158" s="108"/>
      <c r="AJ158" s="108"/>
      <c r="AK158" s="108"/>
      <c r="AL158" s="108"/>
      <c r="AM158" s="108"/>
      <c r="AN158" s="108"/>
      <c r="AO158" s="108"/>
      <c r="AP158" s="108"/>
      <c r="AQ158" s="108"/>
      <c r="AR158" s="108"/>
      <c r="AS158" s="108"/>
      <c r="AT158" s="108"/>
      <c r="AU158" s="108"/>
      <c r="AV158" s="108"/>
      <c r="AW158" s="108"/>
      <c r="AX158" s="108"/>
      <c r="AY158" s="108"/>
      <c r="AZ158" s="108"/>
      <c r="BA158" s="108"/>
      <c r="BB158" s="19"/>
      <c r="BC158" s="18">
        <f t="shared" si="26"/>
        <v>0</v>
      </c>
    </row>
    <row r="159" spans="1:55" ht="20.100000000000001" hidden="1" customHeight="1" x14ac:dyDescent="0.2">
      <c r="A159" s="51">
        <f>CyP!A164</f>
        <v>0</v>
      </c>
      <c r="B159" s="342" t="str">
        <f t="shared" si="25"/>
        <v/>
      </c>
      <c r="C159" s="343"/>
      <c r="D159" s="13">
        <f t="shared" si="28"/>
        <v>0</v>
      </c>
      <c r="E159" s="49"/>
      <c r="F159" s="108"/>
      <c r="G159" s="108"/>
      <c r="H159" s="108"/>
      <c r="I159" s="108"/>
      <c r="J159" s="108"/>
      <c r="K159" s="108"/>
      <c r="L159" s="108"/>
      <c r="M159" s="108"/>
      <c r="N159" s="108"/>
      <c r="O159" s="108"/>
      <c r="P159" s="108"/>
      <c r="Q159" s="108"/>
      <c r="R159" s="108"/>
      <c r="S159" s="108"/>
      <c r="T159" s="108"/>
      <c r="U159" s="108"/>
      <c r="V159" s="108"/>
      <c r="W159" s="108"/>
      <c r="X159" s="108"/>
      <c r="Y159" s="108"/>
      <c r="Z159" s="108"/>
      <c r="AA159" s="108"/>
      <c r="AB159" s="108"/>
      <c r="AC159" s="108"/>
      <c r="AD159" s="108"/>
      <c r="AE159" s="108"/>
      <c r="AF159" s="108"/>
      <c r="AG159" s="108"/>
      <c r="AH159" s="108"/>
      <c r="AI159" s="108"/>
      <c r="AJ159" s="108"/>
      <c r="AK159" s="108"/>
      <c r="AL159" s="108"/>
      <c r="AM159" s="108"/>
      <c r="AN159" s="108"/>
      <c r="AO159" s="108"/>
      <c r="AP159" s="108"/>
      <c r="AQ159" s="108"/>
      <c r="AR159" s="108"/>
      <c r="AS159" s="108"/>
      <c r="AT159" s="108"/>
      <c r="AU159" s="108"/>
      <c r="AV159" s="108"/>
      <c r="AW159" s="108"/>
      <c r="AX159" s="108"/>
      <c r="AY159" s="108"/>
      <c r="AZ159" s="108"/>
      <c r="BA159" s="108"/>
      <c r="BB159" s="19"/>
      <c r="BC159" s="18">
        <f t="shared" si="26"/>
        <v>0</v>
      </c>
    </row>
    <row r="160" spans="1:55" ht="20.100000000000001" hidden="1" customHeight="1" x14ac:dyDescent="0.2">
      <c r="A160" s="51">
        <f>CyP!A165</f>
        <v>0</v>
      </c>
      <c r="B160" s="342" t="str">
        <f t="shared" si="25"/>
        <v/>
      </c>
      <c r="C160" s="343"/>
      <c r="D160" s="13">
        <f t="shared" si="28"/>
        <v>0</v>
      </c>
      <c r="E160" s="49"/>
      <c r="F160" s="108"/>
      <c r="G160" s="108"/>
      <c r="H160" s="108"/>
      <c r="I160" s="108"/>
      <c r="J160" s="108"/>
      <c r="K160" s="108"/>
      <c r="L160" s="108"/>
      <c r="M160" s="108"/>
      <c r="N160" s="108"/>
      <c r="O160" s="108"/>
      <c r="P160" s="108"/>
      <c r="Q160" s="108"/>
      <c r="R160" s="108"/>
      <c r="S160" s="108"/>
      <c r="T160" s="108"/>
      <c r="U160" s="108"/>
      <c r="V160" s="108"/>
      <c r="W160" s="108"/>
      <c r="X160" s="108"/>
      <c r="Y160" s="108"/>
      <c r="Z160" s="108"/>
      <c r="AA160" s="108"/>
      <c r="AB160" s="108"/>
      <c r="AC160" s="108"/>
      <c r="AD160" s="108"/>
      <c r="AE160" s="108"/>
      <c r="AF160" s="108"/>
      <c r="AG160" s="108"/>
      <c r="AH160" s="108"/>
      <c r="AI160" s="108"/>
      <c r="AJ160" s="108"/>
      <c r="AK160" s="108"/>
      <c r="AL160" s="108"/>
      <c r="AM160" s="108"/>
      <c r="AN160" s="108"/>
      <c r="AO160" s="108"/>
      <c r="AP160" s="108"/>
      <c r="AQ160" s="108"/>
      <c r="AR160" s="108"/>
      <c r="AS160" s="108"/>
      <c r="AT160" s="108"/>
      <c r="AU160" s="108"/>
      <c r="AV160" s="108"/>
      <c r="AW160" s="108"/>
      <c r="AX160" s="108"/>
      <c r="AY160" s="108"/>
      <c r="AZ160" s="108"/>
      <c r="BA160" s="108"/>
      <c r="BB160" s="19"/>
      <c r="BC160" s="18">
        <f t="shared" si="26"/>
        <v>0</v>
      </c>
    </row>
    <row r="161" spans="1:55" ht="20.100000000000001" hidden="1" customHeight="1" x14ac:dyDescent="0.2">
      <c r="A161" s="51">
        <f>CyP!A166</f>
        <v>0</v>
      </c>
      <c r="B161" s="342" t="str">
        <f t="shared" si="25"/>
        <v/>
      </c>
      <c r="C161" s="343"/>
      <c r="D161" s="13">
        <f t="shared" si="28"/>
        <v>0</v>
      </c>
      <c r="E161" s="49"/>
      <c r="F161" s="108"/>
      <c r="G161" s="108"/>
      <c r="H161" s="108"/>
      <c r="I161" s="108"/>
      <c r="J161" s="108"/>
      <c r="K161" s="108"/>
      <c r="L161" s="108"/>
      <c r="M161" s="108"/>
      <c r="N161" s="108"/>
      <c r="O161" s="108"/>
      <c r="P161" s="108"/>
      <c r="Q161" s="108"/>
      <c r="R161" s="108"/>
      <c r="S161" s="108"/>
      <c r="T161" s="108"/>
      <c r="U161" s="108"/>
      <c r="V161" s="108"/>
      <c r="W161" s="108"/>
      <c r="X161" s="108"/>
      <c r="Y161" s="108"/>
      <c r="Z161" s="108"/>
      <c r="AA161" s="108"/>
      <c r="AB161" s="108"/>
      <c r="AC161" s="108"/>
      <c r="AD161" s="108"/>
      <c r="AE161" s="108"/>
      <c r="AF161" s="108"/>
      <c r="AG161" s="108"/>
      <c r="AH161" s="108"/>
      <c r="AI161" s="108"/>
      <c r="AJ161" s="108"/>
      <c r="AK161" s="108"/>
      <c r="AL161" s="108"/>
      <c r="AM161" s="108"/>
      <c r="AN161" s="108"/>
      <c r="AO161" s="108"/>
      <c r="AP161" s="108"/>
      <c r="AQ161" s="108"/>
      <c r="AR161" s="108"/>
      <c r="AS161" s="108"/>
      <c r="AT161" s="108"/>
      <c r="AU161" s="108"/>
      <c r="AV161" s="108"/>
      <c r="AW161" s="108"/>
      <c r="AX161" s="108"/>
      <c r="AY161" s="108"/>
      <c r="AZ161" s="108"/>
      <c r="BA161" s="108"/>
      <c r="BB161" s="19"/>
      <c r="BC161" s="18">
        <f t="shared" si="26"/>
        <v>0</v>
      </c>
    </row>
    <row r="162" spans="1:55" ht="20.100000000000001" hidden="1" customHeight="1" x14ac:dyDescent="0.2">
      <c r="A162" s="51">
        <f>CyP!A167</f>
        <v>0</v>
      </c>
      <c r="B162" s="342" t="str">
        <f t="shared" ref="B162:B208" si="29">IFERROR(VLOOKUP(A162,Tabla_CyP,2,FALSE),"")</f>
        <v/>
      </c>
      <c r="C162" s="343"/>
      <c r="D162" s="13">
        <f t="shared" si="28"/>
        <v>0</v>
      </c>
      <c r="E162" s="49"/>
      <c r="F162" s="108"/>
      <c r="G162" s="108"/>
      <c r="H162" s="108"/>
      <c r="I162" s="108"/>
      <c r="J162" s="108"/>
      <c r="K162" s="108"/>
      <c r="L162" s="108"/>
      <c r="M162" s="108"/>
      <c r="N162" s="108"/>
      <c r="O162" s="108"/>
      <c r="P162" s="108"/>
      <c r="Q162" s="108"/>
      <c r="R162" s="108"/>
      <c r="S162" s="108"/>
      <c r="T162" s="108"/>
      <c r="U162" s="108"/>
      <c r="V162" s="108"/>
      <c r="W162" s="108"/>
      <c r="X162" s="108"/>
      <c r="Y162" s="108"/>
      <c r="Z162" s="108"/>
      <c r="AA162" s="108"/>
      <c r="AB162" s="108"/>
      <c r="AC162" s="108"/>
      <c r="AD162" s="108"/>
      <c r="AE162" s="108"/>
      <c r="AF162" s="108"/>
      <c r="AG162" s="108"/>
      <c r="AH162" s="108"/>
      <c r="AI162" s="108"/>
      <c r="AJ162" s="108"/>
      <c r="AK162" s="108"/>
      <c r="AL162" s="108"/>
      <c r="AM162" s="108"/>
      <c r="AN162" s="108"/>
      <c r="AO162" s="108"/>
      <c r="AP162" s="108"/>
      <c r="AQ162" s="108"/>
      <c r="AR162" s="108"/>
      <c r="AS162" s="108"/>
      <c r="AT162" s="108"/>
      <c r="AU162" s="108"/>
      <c r="AV162" s="108"/>
      <c r="AW162" s="108"/>
      <c r="AX162" s="108"/>
      <c r="AY162" s="108"/>
      <c r="AZ162" s="108"/>
      <c r="BA162" s="108"/>
      <c r="BB162" s="19"/>
      <c r="BC162" s="18">
        <f t="shared" ref="BC162:BC208" si="30">SUM(F162:BA162)</f>
        <v>0</v>
      </c>
    </row>
    <row r="163" spans="1:55" ht="20.100000000000001" hidden="1" customHeight="1" x14ac:dyDescent="0.2">
      <c r="A163" s="51">
        <f>CyP!A168</f>
        <v>0</v>
      </c>
      <c r="B163" s="342" t="str">
        <f t="shared" si="29"/>
        <v/>
      </c>
      <c r="C163" s="343"/>
      <c r="D163" s="13">
        <f t="shared" si="28"/>
        <v>0</v>
      </c>
      <c r="E163" s="49"/>
      <c r="F163" s="108"/>
      <c r="G163" s="108"/>
      <c r="H163" s="108"/>
      <c r="I163" s="108"/>
      <c r="J163" s="108"/>
      <c r="K163" s="108"/>
      <c r="L163" s="108"/>
      <c r="M163" s="108"/>
      <c r="N163" s="108"/>
      <c r="O163" s="108"/>
      <c r="P163" s="108"/>
      <c r="Q163" s="108"/>
      <c r="R163" s="108"/>
      <c r="S163" s="108"/>
      <c r="T163" s="108"/>
      <c r="U163" s="108"/>
      <c r="V163" s="108"/>
      <c r="W163" s="108"/>
      <c r="X163" s="108"/>
      <c r="Y163" s="108"/>
      <c r="Z163" s="108"/>
      <c r="AA163" s="108"/>
      <c r="AB163" s="108"/>
      <c r="AC163" s="108"/>
      <c r="AD163" s="108"/>
      <c r="AE163" s="108"/>
      <c r="AF163" s="108"/>
      <c r="AG163" s="108"/>
      <c r="AH163" s="108"/>
      <c r="AI163" s="108"/>
      <c r="AJ163" s="108"/>
      <c r="AK163" s="108"/>
      <c r="AL163" s="108"/>
      <c r="AM163" s="108"/>
      <c r="AN163" s="108"/>
      <c r="AO163" s="108"/>
      <c r="AP163" s="108"/>
      <c r="AQ163" s="108"/>
      <c r="AR163" s="108"/>
      <c r="AS163" s="108"/>
      <c r="AT163" s="108"/>
      <c r="AU163" s="108"/>
      <c r="AV163" s="108"/>
      <c r="AW163" s="108"/>
      <c r="AX163" s="108"/>
      <c r="AY163" s="108"/>
      <c r="AZ163" s="108"/>
      <c r="BA163" s="108"/>
      <c r="BB163" s="19"/>
      <c r="BC163" s="18">
        <f t="shared" si="30"/>
        <v>0</v>
      </c>
    </row>
    <row r="164" spans="1:55" ht="20.100000000000001" hidden="1" customHeight="1" x14ac:dyDescent="0.2">
      <c r="A164" s="51">
        <f>CyP!A169</f>
        <v>0</v>
      </c>
      <c r="B164" s="342" t="str">
        <f t="shared" si="29"/>
        <v/>
      </c>
      <c r="C164" s="343"/>
      <c r="D164" s="13">
        <f t="shared" si="28"/>
        <v>0</v>
      </c>
      <c r="E164" s="49"/>
      <c r="F164" s="108"/>
      <c r="G164" s="108"/>
      <c r="H164" s="108"/>
      <c r="I164" s="108"/>
      <c r="J164" s="108"/>
      <c r="K164" s="108"/>
      <c r="L164" s="108"/>
      <c r="M164" s="108"/>
      <c r="N164" s="108"/>
      <c r="O164" s="108"/>
      <c r="P164" s="108"/>
      <c r="Q164" s="108"/>
      <c r="R164" s="108"/>
      <c r="S164" s="108"/>
      <c r="T164" s="108"/>
      <c r="U164" s="108"/>
      <c r="V164" s="108"/>
      <c r="W164" s="108"/>
      <c r="X164" s="108"/>
      <c r="Y164" s="108"/>
      <c r="Z164" s="108"/>
      <c r="AA164" s="108"/>
      <c r="AB164" s="108"/>
      <c r="AC164" s="108"/>
      <c r="AD164" s="108"/>
      <c r="AE164" s="108"/>
      <c r="AF164" s="108"/>
      <c r="AG164" s="108"/>
      <c r="AH164" s="108"/>
      <c r="AI164" s="108"/>
      <c r="AJ164" s="108"/>
      <c r="AK164" s="108"/>
      <c r="AL164" s="108"/>
      <c r="AM164" s="108"/>
      <c r="AN164" s="108"/>
      <c r="AO164" s="108"/>
      <c r="AP164" s="108"/>
      <c r="AQ164" s="108"/>
      <c r="AR164" s="108"/>
      <c r="AS164" s="108"/>
      <c r="AT164" s="108"/>
      <c r="AU164" s="108"/>
      <c r="AV164" s="108"/>
      <c r="AW164" s="108"/>
      <c r="AX164" s="108"/>
      <c r="AY164" s="108"/>
      <c r="AZ164" s="108"/>
      <c r="BA164" s="108"/>
      <c r="BB164" s="19"/>
      <c r="BC164" s="18">
        <f t="shared" si="30"/>
        <v>0</v>
      </c>
    </row>
    <row r="165" spans="1:55" ht="20.100000000000001" hidden="1" customHeight="1" x14ac:dyDescent="0.2">
      <c r="A165" s="51">
        <f>CyP!A170</f>
        <v>0</v>
      </c>
      <c r="B165" s="342" t="str">
        <f t="shared" si="29"/>
        <v/>
      </c>
      <c r="C165" s="343"/>
      <c r="D165" s="13">
        <f t="shared" si="28"/>
        <v>0</v>
      </c>
      <c r="E165" s="49"/>
      <c r="F165" s="108"/>
      <c r="G165" s="108"/>
      <c r="H165" s="108"/>
      <c r="I165" s="108"/>
      <c r="J165" s="108"/>
      <c r="K165" s="108"/>
      <c r="L165" s="108"/>
      <c r="M165" s="108"/>
      <c r="N165" s="108"/>
      <c r="O165" s="108"/>
      <c r="P165" s="108"/>
      <c r="Q165" s="108"/>
      <c r="R165" s="108"/>
      <c r="S165" s="108"/>
      <c r="T165" s="108"/>
      <c r="U165" s="108"/>
      <c r="V165" s="108"/>
      <c r="W165" s="108"/>
      <c r="X165" s="108"/>
      <c r="Y165" s="108"/>
      <c r="Z165" s="108"/>
      <c r="AA165" s="108"/>
      <c r="AB165" s="108"/>
      <c r="AC165" s="108"/>
      <c r="AD165" s="108"/>
      <c r="AE165" s="108"/>
      <c r="AF165" s="108"/>
      <c r="AG165" s="108"/>
      <c r="AH165" s="108"/>
      <c r="AI165" s="108"/>
      <c r="AJ165" s="108"/>
      <c r="AK165" s="108"/>
      <c r="AL165" s="108"/>
      <c r="AM165" s="108"/>
      <c r="AN165" s="108"/>
      <c r="AO165" s="108"/>
      <c r="AP165" s="108"/>
      <c r="AQ165" s="108"/>
      <c r="AR165" s="108"/>
      <c r="AS165" s="108"/>
      <c r="AT165" s="108"/>
      <c r="AU165" s="108"/>
      <c r="AV165" s="108"/>
      <c r="AW165" s="108"/>
      <c r="AX165" s="108"/>
      <c r="AY165" s="108"/>
      <c r="AZ165" s="108"/>
      <c r="BA165" s="108"/>
      <c r="BB165" s="19"/>
      <c r="BC165" s="18">
        <f t="shared" si="30"/>
        <v>0</v>
      </c>
    </row>
    <row r="166" spans="1:55" ht="20.100000000000001" hidden="1" customHeight="1" x14ac:dyDescent="0.2">
      <c r="A166" s="51">
        <f>CyP!A171</f>
        <v>0</v>
      </c>
      <c r="B166" s="342" t="str">
        <f t="shared" si="29"/>
        <v/>
      </c>
      <c r="C166" s="343"/>
      <c r="D166" s="13">
        <f t="shared" si="28"/>
        <v>0</v>
      </c>
      <c r="E166" s="49"/>
      <c r="F166" s="108"/>
      <c r="G166" s="108"/>
      <c r="H166" s="108"/>
      <c r="I166" s="108"/>
      <c r="J166" s="108"/>
      <c r="K166" s="108"/>
      <c r="L166" s="108"/>
      <c r="M166" s="108"/>
      <c r="N166" s="108"/>
      <c r="O166" s="108"/>
      <c r="P166" s="108"/>
      <c r="Q166" s="108"/>
      <c r="R166" s="108"/>
      <c r="S166" s="108"/>
      <c r="T166" s="108"/>
      <c r="U166" s="108"/>
      <c r="V166" s="108"/>
      <c r="W166" s="108"/>
      <c r="X166" s="108"/>
      <c r="Y166" s="108"/>
      <c r="Z166" s="108"/>
      <c r="AA166" s="108"/>
      <c r="AB166" s="108"/>
      <c r="AC166" s="108"/>
      <c r="AD166" s="108"/>
      <c r="AE166" s="108"/>
      <c r="AF166" s="108"/>
      <c r="AG166" s="108"/>
      <c r="AH166" s="108"/>
      <c r="AI166" s="108"/>
      <c r="AJ166" s="108"/>
      <c r="AK166" s="108"/>
      <c r="AL166" s="108"/>
      <c r="AM166" s="108"/>
      <c r="AN166" s="108"/>
      <c r="AO166" s="108"/>
      <c r="AP166" s="108"/>
      <c r="AQ166" s="108"/>
      <c r="AR166" s="108"/>
      <c r="AS166" s="108"/>
      <c r="AT166" s="108"/>
      <c r="AU166" s="108"/>
      <c r="AV166" s="108"/>
      <c r="AW166" s="108"/>
      <c r="AX166" s="108"/>
      <c r="AY166" s="108"/>
      <c r="AZ166" s="108"/>
      <c r="BA166" s="108"/>
      <c r="BB166" s="19"/>
      <c r="BC166" s="18">
        <f t="shared" si="30"/>
        <v>0</v>
      </c>
    </row>
    <row r="167" spans="1:55" ht="20.100000000000001" hidden="1" customHeight="1" x14ac:dyDescent="0.2">
      <c r="A167" s="51">
        <f>CyP!A172</f>
        <v>0</v>
      </c>
      <c r="B167" s="342" t="str">
        <f t="shared" si="29"/>
        <v/>
      </c>
      <c r="C167" s="343"/>
      <c r="D167" s="13">
        <f t="shared" si="28"/>
        <v>0</v>
      </c>
      <c r="E167" s="49"/>
      <c r="F167" s="108"/>
      <c r="G167" s="108"/>
      <c r="H167" s="108"/>
      <c r="I167" s="108"/>
      <c r="J167" s="108"/>
      <c r="K167" s="108"/>
      <c r="L167" s="108"/>
      <c r="M167" s="108"/>
      <c r="N167" s="108"/>
      <c r="O167" s="108"/>
      <c r="P167" s="108"/>
      <c r="Q167" s="108"/>
      <c r="R167" s="108"/>
      <c r="S167" s="108"/>
      <c r="T167" s="108"/>
      <c r="U167" s="108"/>
      <c r="V167" s="108"/>
      <c r="W167" s="108"/>
      <c r="X167" s="108"/>
      <c r="Y167" s="108"/>
      <c r="Z167" s="108"/>
      <c r="AA167" s="108"/>
      <c r="AB167" s="108"/>
      <c r="AC167" s="108"/>
      <c r="AD167" s="108"/>
      <c r="AE167" s="108"/>
      <c r="AF167" s="108"/>
      <c r="AG167" s="108"/>
      <c r="AH167" s="108"/>
      <c r="AI167" s="108"/>
      <c r="AJ167" s="108"/>
      <c r="AK167" s="108"/>
      <c r="AL167" s="108"/>
      <c r="AM167" s="108"/>
      <c r="AN167" s="108"/>
      <c r="AO167" s="108"/>
      <c r="AP167" s="108"/>
      <c r="AQ167" s="108"/>
      <c r="AR167" s="108"/>
      <c r="AS167" s="108"/>
      <c r="AT167" s="108"/>
      <c r="AU167" s="108"/>
      <c r="AV167" s="108"/>
      <c r="AW167" s="108"/>
      <c r="AX167" s="108"/>
      <c r="AY167" s="108"/>
      <c r="AZ167" s="108"/>
      <c r="BA167" s="108"/>
      <c r="BB167" s="19"/>
      <c r="BC167" s="18">
        <f t="shared" si="30"/>
        <v>0</v>
      </c>
    </row>
    <row r="168" spans="1:55" ht="20.100000000000001" hidden="1" customHeight="1" x14ac:dyDescent="0.2">
      <c r="A168" s="51">
        <f>CyP!A173</f>
        <v>0</v>
      </c>
      <c r="B168" s="342" t="str">
        <f t="shared" si="29"/>
        <v/>
      </c>
      <c r="C168" s="343"/>
      <c r="D168" s="13">
        <f t="shared" si="28"/>
        <v>0</v>
      </c>
      <c r="E168" s="49"/>
      <c r="F168" s="108"/>
      <c r="G168" s="108"/>
      <c r="H168" s="108"/>
      <c r="I168" s="108"/>
      <c r="J168" s="108"/>
      <c r="K168" s="108"/>
      <c r="L168" s="108"/>
      <c r="M168" s="108"/>
      <c r="N168" s="108"/>
      <c r="O168" s="108"/>
      <c r="P168" s="108"/>
      <c r="Q168" s="108"/>
      <c r="R168" s="108"/>
      <c r="S168" s="108"/>
      <c r="T168" s="108"/>
      <c r="U168" s="108"/>
      <c r="V168" s="108"/>
      <c r="W168" s="108"/>
      <c r="X168" s="108"/>
      <c r="Y168" s="108"/>
      <c r="Z168" s="108"/>
      <c r="AA168" s="108"/>
      <c r="AB168" s="108"/>
      <c r="AC168" s="108"/>
      <c r="AD168" s="108"/>
      <c r="AE168" s="108"/>
      <c r="AF168" s="108"/>
      <c r="AG168" s="108"/>
      <c r="AH168" s="108"/>
      <c r="AI168" s="108"/>
      <c r="AJ168" s="108"/>
      <c r="AK168" s="108"/>
      <c r="AL168" s="108"/>
      <c r="AM168" s="108"/>
      <c r="AN168" s="108"/>
      <c r="AO168" s="108"/>
      <c r="AP168" s="108"/>
      <c r="AQ168" s="108"/>
      <c r="AR168" s="108"/>
      <c r="AS168" s="108"/>
      <c r="AT168" s="108"/>
      <c r="AU168" s="108"/>
      <c r="AV168" s="108"/>
      <c r="AW168" s="108"/>
      <c r="AX168" s="108"/>
      <c r="AY168" s="108"/>
      <c r="AZ168" s="108"/>
      <c r="BA168" s="108"/>
      <c r="BB168" s="19"/>
      <c r="BC168" s="18">
        <f t="shared" si="30"/>
        <v>0</v>
      </c>
    </row>
    <row r="169" spans="1:55" ht="20.100000000000001" hidden="1" customHeight="1" x14ac:dyDescent="0.2">
      <c r="A169" s="51">
        <f>CyP!A174</f>
        <v>0</v>
      </c>
      <c r="B169" s="342" t="str">
        <f t="shared" si="29"/>
        <v/>
      </c>
      <c r="C169" s="343"/>
      <c r="D169" s="13">
        <f t="shared" si="28"/>
        <v>0</v>
      </c>
      <c r="E169" s="49"/>
      <c r="F169" s="108"/>
      <c r="G169" s="108"/>
      <c r="H169" s="108"/>
      <c r="I169" s="108"/>
      <c r="J169" s="108"/>
      <c r="K169" s="108"/>
      <c r="L169" s="108"/>
      <c r="M169" s="108"/>
      <c r="N169" s="108"/>
      <c r="O169" s="108"/>
      <c r="P169" s="108"/>
      <c r="Q169" s="108"/>
      <c r="R169" s="108"/>
      <c r="S169" s="108"/>
      <c r="T169" s="108"/>
      <c r="U169" s="108"/>
      <c r="V169" s="108"/>
      <c r="W169" s="108"/>
      <c r="X169" s="108"/>
      <c r="Y169" s="108"/>
      <c r="Z169" s="108"/>
      <c r="AA169" s="108"/>
      <c r="AB169" s="108"/>
      <c r="AC169" s="108"/>
      <c r="AD169" s="108"/>
      <c r="AE169" s="108"/>
      <c r="AF169" s="108"/>
      <c r="AG169" s="108"/>
      <c r="AH169" s="108"/>
      <c r="AI169" s="108"/>
      <c r="AJ169" s="108"/>
      <c r="AK169" s="108"/>
      <c r="AL169" s="108"/>
      <c r="AM169" s="108"/>
      <c r="AN169" s="108"/>
      <c r="AO169" s="108"/>
      <c r="AP169" s="108"/>
      <c r="AQ169" s="108"/>
      <c r="AR169" s="108"/>
      <c r="AS169" s="108"/>
      <c r="AT169" s="108"/>
      <c r="AU169" s="108"/>
      <c r="AV169" s="108"/>
      <c r="AW169" s="108"/>
      <c r="AX169" s="108"/>
      <c r="AY169" s="108"/>
      <c r="AZ169" s="108"/>
      <c r="BA169" s="108"/>
      <c r="BB169" s="19"/>
      <c r="BC169" s="18">
        <f t="shared" si="30"/>
        <v>0</v>
      </c>
    </row>
    <row r="170" spans="1:55" ht="20.100000000000001" hidden="1" customHeight="1" x14ac:dyDescent="0.2">
      <c r="A170" s="51">
        <f>CyP!A175</f>
        <v>0</v>
      </c>
      <c r="B170" s="342" t="str">
        <f t="shared" si="29"/>
        <v/>
      </c>
      <c r="C170" s="343"/>
      <c r="D170" s="13">
        <f t="shared" si="28"/>
        <v>0</v>
      </c>
      <c r="E170" s="49"/>
      <c r="F170" s="108"/>
      <c r="G170" s="108"/>
      <c r="H170" s="108"/>
      <c r="I170" s="108"/>
      <c r="J170" s="108"/>
      <c r="K170" s="108"/>
      <c r="L170" s="108"/>
      <c r="M170" s="108"/>
      <c r="N170" s="108"/>
      <c r="O170" s="108"/>
      <c r="P170" s="108"/>
      <c r="Q170" s="108"/>
      <c r="R170" s="108"/>
      <c r="S170" s="108"/>
      <c r="T170" s="108"/>
      <c r="U170" s="108"/>
      <c r="V170" s="108"/>
      <c r="W170" s="108"/>
      <c r="X170" s="108"/>
      <c r="Y170" s="108"/>
      <c r="Z170" s="108"/>
      <c r="AA170" s="108"/>
      <c r="AB170" s="108"/>
      <c r="AC170" s="108"/>
      <c r="AD170" s="108"/>
      <c r="AE170" s="108"/>
      <c r="AF170" s="108"/>
      <c r="AG170" s="108"/>
      <c r="AH170" s="108"/>
      <c r="AI170" s="108"/>
      <c r="AJ170" s="108"/>
      <c r="AK170" s="108"/>
      <c r="AL170" s="108"/>
      <c r="AM170" s="108"/>
      <c r="AN170" s="108"/>
      <c r="AO170" s="108"/>
      <c r="AP170" s="108"/>
      <c r="AQ170" s="108"/>
      <c r="AR170" s="108"/>
      <c r="AS170" s="108"/>
      <c r="AT170" s="108"/>
      <c r="AU170" s="108"/>
      <c r="AV170" s="108"/>
      <c r="AW170" s="108"/>
      <c r="AX170" s="108"/>
      <c r="AY170" s="108"/>
      <c r="AZ170" s="108"/>
      <c r="BA170" s="108"/>
      <c r="BB170" s="19"/>
      <c r="BC170" s="18">
        <f t="shared" si="30"/>
        <v>0</v>
      </c>
    </row>
    <row r="171" spans="1:55" ht="20.100000000000001" hidden="1" customHeight="1" x14ac:dyDescent="0.2">
      <c r="A171" s="51">
        <f>CyP!A176</f>
        <v>0</v>
      </c>
      <c r="B171" s="342" t="str">
        <f t="shared" si="29"/>
        <v/>
      </c>
      <c r="C171" s="343"/>
      <c r="D171" s="13">
        <f t="shared" si="28"/>
        <v>0</v>
      </c>
      <c r="E171" s="49"/>
      <c r="F171" s="108"/>
      <c r="G171" s="108"/>
      <c r="H171" s="108"/>
      <c r="I171" s="108"/>
      <c r="J171" s="108"/>
      <c r="K171" s="108"/>
      <c r="L171" s="108"/>
      <c r="M171" s="108"/>
      <c r="N171" s="108"/>
      <c r="O171" s="108"/>
      <c r="P171" s="108"/>
      <c r="Q171" s="108"/>
      <c r="R171" s="108"/>
      <c r="S171" s="108"/>
      <c r="T171" s="108"/>
      <c r="U171" s="108"/>
      <c r="V171" s="108"/>
      <c r="W171" s="108"/>
      <c r="X171" s="108"/>
      <c r="Y171" s="108"/>
      <c r="Z171" s="108"/>
      <c r="AA171" s="108"/>
      <c r="AB171" s="108"/>
      <c r="AC171" s="108"/>
      <c r="AD171" s="108"/>
      <c r="AE171" s="108"/>
      <c r="AF171" s="108"/>
      <c r="AG171" s="108"/>
      <c r="AH171" s="108"/>
      <c r="AI171" s="108"/>
      <c r="AJ171" s="108"/>
      <c r="AK171" s="108"/>
      <c r="AL171" s="108"/>
      <c r="AM171" s="108"/>
      <c r="AN171" s="108"/>
      <c r="AO171" s="108"/>
      <c r="AP171" s="108"/>
      <c r="AQ171" s="108"/>
      <c r="AR171" s="108"/>
      <c r="AS171" s="108"/>
      <c r="AT171" s="108"/>
      <c r="AU171" s="108"/>
      <c r="AV171" s="108"/>
      <c r="AW171" s="108"/>
      <c r="AX171" s="108"/>
      <c r="AY171" s="108"/>
      <c r="AZ171" s="108"/>
      <c r="BA171" s="108"/>
      <c r="BB171" s="19"/>
      <c r="BC171" s="18">
        <f t="shared" si="30"/>
        <v>0</v>
      </c>
    </row>
    <row r="172" spans="1:55" ht="20.100000000000001" hidden="1" customHeight="1" x14ac:dyDescent="0.2">
      <c r="A172" s="51">
        <f>CyP!A177</f>
        <v>0</v>
      </c>
      <c r="B172" s="342" t="str">
        <f t="shared" si="29"/>
        <v/>
      </c>
      <c r="C172" s="343"/>
      <c r="D172" s="13">
        <f t="shared" si="28"/>
        <v>0</v>
      </c>
      <c r="E172" s="49"/>
      <c r="F172" s="108"/>
      <c r="G172" s="108"/>
      <c r="H172" s="108"/>
      <c r="I172" s="108"/>
      <c r="J172" s="108"/>
      <c r="K172" s="108"/>
      <c r="L172" s="108"/>
      <c r="M172" s="108"/>
      <c r="N172" s="108"/>
      <c r="O172" s="108"/>
      <c r="P172" s="108"/>
      <c r="Q172" s="108"/>
      <c r="R172" s="108"/>
      <c r="S172" s="108"/>
      <c r="T172" s="108"/>
      <c r="U172" s="108"/>
      <c r="V172" s="108"/>
      <c r="W172" s="108"/>
      <c r="X172" s="108"/>
      <c r="Y172" s="108"/>
      <c r="Z172" s="108"/>
      <c r="AA172" s="108"/>
      <c r="AB172" s="108"/>
      <c r="AC172" s="108"/>
      <c r="AD172" s="108"/>
      <c r="AE172" s="108"/>
      <c r="AF172" s="108"/>
      <c r="AG172" s="108"/>
      <c r="AH172" s="108"/>
      <c r="AI172" s="108"/>
      <c r="AJ172" s="108"/>
      <c r="AK172" s="108"/>
      <c r="AL172" s="108"/>
      <c r="AM172" s="108"/>
      <c r="AN172" s="108"/>
      <c r="AO172" s="108"/>
      <c r="AP172" s="108"/>
      <c r="AQ172" s="108"/>
      <c r="AR172" s="108"/>
      <c r="AS172" s="108"/>
      <c r="AT172" s="108"/>
      <c r="AU172" s="108"/>
      <c r="AV172" s="108"/>
      <c r="AW172" s="108"/>
      <c r="AX172" s="108"/>
      <c r="AY172" s="108"/>
      <c r="AZ172" s="108"/>
      <c r="BA172" s="108"/>
      <c r="BB172" s="19"/>
      <c r="BC172" s="18">
        <f t="shared" si="30"/>
        <v>0</v>
      </c>
    </row>
    <row r="173" spans="1:55" ht="20.100000000000001" hidden="1" customHeight="1" x14ac:dyDescent="0.2">
      <c r="A173" s="51">
        <f>CyP!A178</f>
        <v>0</v>
      </c>
      <c r="B173" s="342" t="str">
        <f t="shared" si="29"/>
        <v/>
      </c>
      <c r="C173" s="343"/>
      <c r="D173" s="13">
        <f t="shared" ref="D173:D204" si="31">IFERROR(VLOOKUP(A173,Tabla_CyP,9,FALSE),0)</f>
        <v>0</v>
      </c>
      <c r="E173" s="49"/>
      <c r="F173" s="108"/>
      <c r="G173" s="108"/>
      <c r="H173" s="108"/>
      <c r="I173" s="108"/>
      <c r="J173" s="108"/>
      <c r="K173" s="108"/>
      <c r="L173" s="108"/>
      <c r="M173" s="108"/>
      <c r="N173" s="108"/>
      <c r="O173" s="108"/>
      <c r="P173" s="108"/>
      <c r="Q173" s="108"/>
      <c r="R173" s="108"/>
      <c r="S173" s="108"/>
      <c r="T173" s="108"/>
      <c r="U173" s="108"/>
      <c r="V173" s="108"/>
      <c r="W173" s="108"/>
      <c r="X173" s="108"/>
      <c r="Y173" s="108"/>
      <c r="Z173" s="108"/>
      <c r="AA173" s="108"/>
      <c r="AB173" s="108"/>
      <c r="AC173" s="108"/>
      <c r="AD173" s="108"/>
      <c r="AE173" s="108"/>
      <c r="AF173" s="108"/>
      <c r="AG173" s="108"/>
      <c r="AH173" s="108"/>
      <c r="AI173" s="108"/>
      <c r="AJ173" s="108"/>
      <c r="AK173" s="108"/>
      <c r="AL173" s="108"/>
      <c r="AM173" s="108"/>
      <c r="AN173" s="108"/>
      <c r="AO173" s="108"/>
      <c r="AP173" s="108"/>
      <c r="AQ173" s="108"/>
      <c r="AR173" s="108"/>
      <c r="AS173" s="108"/>
      <c r="AT173" s="108"/>
      <c r="AU173" s="108"/>
      <c r="AV173" s="108"/>
      <c r="AW173" s="108"/>
      <c r="AX173" s="108"/>
      <c r="AY173" s="108"/>
      <c r="AZ173" s="108"/>
      <c r="BA173" s="108"/>
      <c r="BB173" s="19"/>
      <c r="BC173" s="18">
        <f t="shared" si="30"/>
        <v>0</v>
      </c>
    </row>
    <row r="174" spans="1:55" ht="20.100000000000001" hidden="1" customHeight="1" x14ac:dyDescent="0.2">
      <c r="A174" s="51">
        <f>CyP!A179</f>
        <v>0</v>
      </c>
      <c r="B174" s="342" t="str">
        <f t="shared" si="29"/>
        <v/>
      </c>
      <c r="C174" s="343"/>
      <c r="D174" s="13">
        <f t="shared" si="31"/>
        <v>0</v>
      </c>
      <c r="E174" s="49"/>
      <c r="F174" s="108"/>
      <c r="G174" s="108"/>
      <c r="H174" s="108"/>
      <c r="I174" s="108"/>
      <c r="J174" s="108"/>
      <c r="K174" s="108"/>
      <c r="L174" s="108"/>
      <c r="M174" s="108"/>
      <c r="N174" s="108"/>
      <c r="O174" s="108"/>
      <c r="P174" s="108"/>
      <c r="Q174" s="108"/>
      <c r="R174" s="108"/>
      <c r="S174" s="108"/>
      <c r="T174" s="108"/>
      <c r="U174" s="108"/>
      <c r="V174" s="108"/>
      <c r="W174" s="108"/>
      <c r="X174" s="108"/>
      <c r="Y174" s="108"/>
      <c r="Z174" s="108"/>
      <c r="AA174" s="108"/>
      <c r="AB174" s="108"/>
      <c r="AC174" s="108"/>
      <c r="AD174" s="108"/>
      <c r="AE174" s="108"/>
      <c r="AF174" s="108"/>
      <c r="AG174" s="108"/>
      <c r="AH174" s="108"/>
      <c r="AI174" s="108"/>
      <c r="AJ174" s="108"/>
      <c r="AK174" s="108"/>
      <c r="AL174" s="108"/>
      <c r="AM174" s="108"/>
      <c r="AN174" s="108"/>
      <c r="AO174" s="108"/>
      <c r="AP174" s="108"/>
      <c r="AQ174" s="108"/>
      <c r="AR174" s="108"/>
      <c r="AS174" s="108"/>
      <c r="AT174" s="108"/>
      <c r="AU174" s="108"/>
      <c r="AV174" s="108"/>
      <c r="AW174" s="108"/>
      <c r="AX174" s="108"/>
      <c r="AY174" s="108"/>
      <c r="AZ174" s="108"/>
      <c r="BA174" s="108"/>
      <c r="BB174" s="19"/>
      <c r="BC174" s="18">
        <f t="shared" si="30"/>
        <v>0</v>
      </c>
    </row>
    <row r="175" spans="1:55" ht="20.100000000000001" hidden="1" customHeight="1" x14ac:dyDescent="0.2">
      <c r="A175" s="51">
        <f>CyP!A180</f>
        <v>0</v>
      </c>
      <c r="B175" s="342" t="str">
        <f t="shared" si="29"/>
        <v/>
      </c>
      <c r="C175" s="343"/>
      <c r="D175" s="13">
        <f t="shared" si="31"/>
        <v>0</v>
      </c>
      <c r="E175" s="49"/>
      <c r="F175" s="108"/>
      <c r="G175" s="108"/>
      <c r="H175" s="108"/>
      <c r="I175" s="108"/>
      <c r="J175" s="108"/>
      <c r="K175" s="108"/>
      <c r="L175" s="108"/>
      <c r="M175" s="108"/>
      <c r="N175" s="108"/>
      <c r="O175" s="108"/>
      <c r="P175" s="108"/>
      <c r="Q175" s="108"/>
      <c r="R175" s="108"/>
      <c r="S175" s="108"/>
      <c r="T175" s="108"/>
      <c r="U175" s="108"/>
      <c r="V175" s="108"/>
      <c r="W175" s="108"/>
      <c r="X175" s="108"/>
      <c r="Y175" s="108"/>
      <c r="Z175" s="108"/>
      <c r="AA175" s="108"/>
      <c r="AB175" s="108"/>
      <c r="AC175" s="108"/>
      <c r="AD175" s="108"/>
      <c r="AE175" s="108"/>
      <c r="AF175" s="108"/>
      <c r="AG175" s="108"/>
      <c r="AH175" s="108"/>
      <c r="AI175" s="108"/>
      <c r="AJ175" s="108"/>
      <c r="AK175" s="108"/>
      <c r="AL175" s="108"/>
      <c r="AM175" s="108"/>
      <c r="AN175" s="108"/>
      <c r="AO175" s="108"/>
      <c r="AP175" s="108"/>
      <c r="AQ175" s="108"/>
      <c r="AR175" s="108"/>
      <c r="AS175" s="108"/>
      <c r="AT175" s="108"/>
      <c r="AU175" s="108"/>
      <c r="AV175" s="108"/>
      <c r="AW175" s="108"/>
      <c r="AX175" s="108"/>
      <c r="AY175" s="108"/>
      <c r="AZ175" s="108"/>
      <c r="BA175" s="108"/>
      <c r="BB175" s="19"/>
      <c r="BC175" s="18">
        <f t="shared" si="30"/>
        <v>0</v>
      </c>
    </row>
    <row r="176" spans="1:55" ht="20.100000000000001" hidden="1" customHeight="1" x14ac:dyDescent="0.2">
      <c r="A176" s="51">
        <f>CyP!A181</f>
        <v>0</v>
      </c>
      <c r="B176" s="342" t="str">
        <f t="shared" si="29"/>
        <v/>
      </c>
      <c r="C176" s="343"/>
      <c r="D176" s="13">
        <f t="shared" si="31"/>
        <v>0</v>
      </c>
      <c r="E176" s="49"/>
      <c r="F176" s="108"/>
      <c r="G176" s="108"/>
      <c r="H176" s="108"/>
      <c r="I176" s="108"/>
      <c r="J176" s="108"/>
      <c r="K176" s="108"/>
      <c r="L176" s="108"/>
      <c r="M176" s="108"/>
      <c r="N176" s="108"/>
      <c r="O176" s="108"/>
      <c r="P176" s="108"/>
      <c r="Q176" s="108"/>
      <c r="R176" s="108"/>
      <c r="S176" s="108"/>
      <c r="T176" s="108"/>
      <c r="U176" s="108"/>
      <c r="V176" s="108"/>
      <c r="W176" s="108"/>
      <c r="X176" s="108"/>
      <c r="Y176" s="108"/>
      <c r="Z176" s="108"/>
      <c r="AA176" s="108"/>
      <c r="AB176" s="108"/>
      <c r="AC176" s="108"/>
      <c r="AD176" s="108"/>
      <c r="AE176" s="108"/>
      <c r="AF176" s="108"/>
      <c r="AG176" s="108"/>
      <c r="AH176" s="108"/>
      <c r="AI176" s="108"/>
      <c r="AJ176" s="108"/>
      <c r="AK176" s="108"/>
      <c r="AL176" s="108"/>
      <c r="AM176" s="108"/>
      <c r="AN176" s="108"/>
      <c r="AO176" s="108"/>
      <c r="AP176" s="108"/>
      <c r="AQ176" s="108"/>
      <c r="AR176" s="108"/>
      <c r="AS176" s="108"/>
      <c r="AT176" s="108"/>
      <c r="AU176" s="108"/>
      <c r="AV176" s="108"/>
      <c r="AW176" s="108"/>
      <c r="AX176" s="108"/>
      <c r="AY176" s="108"/>
      <c r="AZ176" s="108"/>
      <c r="BA176" s="108"/>
      <c r="BB176" s="19"/>
      <c r="BC176" s="18">
        <f t="shared" si="30"/>
        <v>0</v>
      </c>
    </row>
    <row r="177" spans="1:55" ht="20.100000000000001" hidden="1" customHeight="1" x14ac:dyDescent="0.2">
      <c r="A177" s="51">
        <f>CyP!A182</f>
        <v>0</v>
      </c>
      <c r="B177" s="342" t="str">
        <f t="shared" si="29"/>
        <v/>
      </c>
      <c r="C177" s="343"/>
      <c r="D177" s="13">
        <f t="shared" si="31"/>
        <v>0</v>
      </c>
      <c r="E177" s="49"/>
      <c r="F177" s="108"/>
      <c r="G177" s="108"/>
      <c r="H177" s="108"/>
      <c r="I177" s="108"/>
      <c r="J177" s="108"/>
      <c r="K177" s="108"/>
      <c r="L177" s="108"/>
      <c r="M177" s="108"/>
      <c r="N177" s="108"/>
      <c r="O177" s="108"/>
      <c r="P177" s="108"/>
      <c r="Q177" s="108"/>
      <c r="R177" s="108"/>
      <c r="S177" s="108"/>
      <c r="T177" s="108"/>
      <c r="U177" s="108"/>
      <c r="V177" s="108"/>
      <c r="W177" s="108"/>
      <c r="X177" s="108"/>
      <c r="Y177" s="108"/>
      <c r="Z177" s="108"/>
      <c r="AA177" s="108"/>
      <c r="AB177" s="108"/>
      <c r="AC177" s="108"/>
      <c r="AD177" s="108"/>
      <c r="AE177" s="108"/>
      <c r="AF177" s="108"/>
      <c r="AG177" s="108"/>
      <c r="AH177" s="108"/>
      <c r="AI177" s="108"/>
      <c r="AJ177" s="108"/>
      <c r="AK177" s="108"/>
      <c r="AL177" s="108"/>
      <c r="AM177" s="108"/>
      <c r="AN177" s="108"/>
      <c r="AO177" s="108"/>
      <c r="AP177" s="108"/>
      <c r="AQ177" s="108"/>
      <c r="AR177" s="108"/>
      <c r="AS177" s="108"/>
      <c r="AT177" s="108"/>
      <c r="AU177" s="108"/>
      <c r="AV177" s="108"/>
      <c r="AW177" s="108"/>
      <c r="AX177" s="108"/>
      <c r="AY177" s="108"/>
      <c r="AZ177" s="108"/>
      <c r="BA177" s="108"/>
      <c r="BB177" s="19"/>
      <c r="BC177" s="18">
        <f t="shared" si="30"/>
        <v>0</v>
      </c>
    </row>
    <row r="178" spans="1:55" ht="20.100000000000001" hidden="1" customHeight="1" x14ac:dyDescent="0.2">
      <c r="A178" s="51">
        <f>CyP!A183</f>
        <v>0</v>
      </c>
      <c r="B178" s="342" t="str">
        <f t="shared" si="29"/>
        <v/>
      </c>
      <c r="C178" s="343"/>
      <c r="D178" s="13">
        <f t="shared" si="31"/>
        <v>0</v>
      </c>
      <c r="E178" s="49"/>
      <c r="F178" s="108"/>
      <c r="G178" s="108"/>
      <c r="H178" s="108"/>
      <c r="I178" s="108"/>
      <c r="J178" s="108"/>
      <c r="K178" s="108"/>
      <c r="L178" s="108"/>
      <c r="M178" s="108"/>
      <c r="N178" s="108"/>
      <c r="O178" s="108"/>
      <c r="P178" s="108"/>
      <c r="Q178" s="108"/>
      <c r="R178" s="108"/>
      <c r="S178" s="108"/>
      <c r="T178" s="108"/>
      <c r="U178" s="108"/>
      <c r="V178" s="108"/>
      <c r="W178" s="108"/>
      <c r="X178" s="108"/>
      <c r="Y178" s="108"/>
      <c r="Z178" s="108"/>
      <c r="AA178" s="108"/>
      <c r="AB178" s="108"/>
      <c r="AC178" s="108"/>
      <c r="AD178" s="108"/>
      <c r="AE178" s="108"/>
      <c r="AF178" s="108"/>
      <c r="AG178" s="108"/>
      <c r="AH178" s="108"/>
      <c r="AI178" s="108"/>
      <c r="AJ178" s="108"/>
      <c r="AK178" s="108"/>
      <c r="AL178" s="108"/>
      <c r="AM178" s="108"/>
      <c r="AN178" s="108"/>
      <c r="AO178" s="108"/>
      <c r="AP178" s="108"/>
      <c r="AQ178" s="108"/>
      <c r="AR178" s="108"/>
      <c r="AS178" s="108"/>
      <c r="AT178" s="108"/>
      <c r="AU178" s="108"/>
      <c r="AV178" s="108"/>
      <c r="AW178" s="108"/>
      <c r="AX178" s="108"/>
      <c r="AY178" s="108"/>
      <c r="AZ178" s="108"/>
      <c r="BA178" s="108"/>
      <c r="BB178" s="19"/>
      <c r="BC178" s="18">
        <f t="shared" si="30"/>
        <v>0</v>
      </c>
    </row>
    <row r="179" spans="1:55" ht="20.100000000000001" hidden="1" customHeight="1" x14ac:dyDescent="0.2">
      <c r="A179" s="51">
        <f>CyP!A184</f>
        <v>0</v>
      </c>
      <c r="B179" s="342" t="str">
        <f t="shared" si="29"/>
        <v/>
      </c>
      <c r="C179" s="343"/>
      <c r="D179" s="13">
        <f t="shared" si="31"/>
        <v>0</v>
      </c>
      <c r="E179" s="49"/>
      <c r="F179" s="108"/>
      <c r="G179" s="108"/>
      <c r="H179" s="108"/>
      <c r="I179" s="108"/>
      <c r="J179" s="108"/>
      <c r="K179" s="108"/>
      <c r="L179" s="108"/>
      <c r="M179" s="108"/>
      <c r="N179" s="108"/>
      <c r="O179" s="108"/>
      <c r="P179" s="108"/>
      <c r="Q179" s="108"/>
      <c r="R179" s="108"/>
      <c r="S179" s="108"/>
      <c r="T179" s="108"/>
      <c r="U179" s="108"/>
      <c r="V179" s="108"/>
      <c r="W179" s="108"/>
      <c r="X179" s="108"/>
      <c r="Y179" s="108"/>
      <c r="Z179" s="108"/>
      <c r="AA179" s="108"/>
      <c r="AB179" s="108"/>
      <c r="AC179" s="108"/>
      <c r="AD179" s="108"/>
      <c r="AE179" s="108"/>
      <c r="AF179" s="108"/>
      <c r="AG179" s="108"/>
      <c r="AH179" s="108"/>
      <c r="AI179" s="108"/>
      <c r="AJ179" s="108"/>
      <c r="AK179" s="108"/>
      <c r="AL179" s="108"/>
      <c r="AM179" s="108"/>
      <c r="AN179" s="108"/>
      <c r="AO179" s="108"/>
      <c r="AP179" s="108"/>
      <c r="AQ179" s="108"/>
      <c r="AR179" s="108"/>
      <c r="AS179" s="108"/>
      <c r="AT179" s="108"/>
      <c r="AU179" s="108"/>
      <c r="AV179" s="108"/>
      <c r="AW179" s="108"/>
      <c r="AX179" s="108"/>
      <c r="AY179" s="108"/>
      <c r="AZ179" s="108"/>
      <c r="BA179" s="108"/>
      <c r="BB179" s="19"/>
      <c r="BC179" s="18">
        <f t="shared" si="30"/>
        <v>0</v>
      </c>
    </row>
    <row r="180" spans="1:55" ht="20.100000000000001" hidden="1" customHeight="1" x14ac:dyDescent="0.2">
      <c r="A180" s="51">
        <f>CyP!A185</f>
        <v>0</v>
      </c>
      <c r="B180" s="342" t="str">
        <f t="shared" si="29"/>
        <v/>
      </c>
      <c r="C180" s="343"/>
      <c r="D180" s="13">
        <f t="shared" si="31"/>
        <v>0</v>
      </c>
      <c r="E180" s="49"/>
      <c r="F180" s="108"/>
      <c r="G180" s="108"/>
      <c r="H180" s="108"/>
      <c r="I180" s="108"/>
      <c r="J180" s="108"/>
      <c r="K180" s="108"/>
      <c r="L180" s="108"/>
      <c r="M180" s="108"/>
      <c r="N180" s="108"/>
      <c r="O180" s="108"/>
      <c r="P180" s="108"/>
      <c r="Q180" s="108"/>
      <c r="R180" s="108"/>
      <c r="S180" s="108"/>
      <c r="T180" s="108"/>
      <c r="U180" s="108"/>
      <c r="V180" s="108"/>
      <c r="W180" s="108"/>
      <c r="X180" s="108"/>
      <c r="Y180" s="108"/>
      <c r="Z180" s="108"/>
      <c r="AA180" s="108"/>
      <c r="AB180" s="108"/>
      <c r="AC180" s="108"/>
      <c r="AD180" s="108"/>
      <c r="AE180" s="108"/>
      <c r="AF180" s="108"/>
      <c r="AG180" s="108"/>
      <c r="AH180" s="108"/>
      <c r="AI180" s="108"/>
      <c r="AJ180" s="108"/>
      <c r="AK180" s="108"/>
      <c r="AL180" s="108"/>
      <c r="AM180" s="108"/>
      <c r="AN180" s="108"/>
      <c r="AO180" s="108"/>
      <c r="AP180" s="108"/>
      <c r="AQ180" s="108"/>
      <c r="AR180" s="108"/>
      <c r="AS180" s="108"/>
      <c r="AT180" s="108"/>
      <c r="AU180" s="108"/>
      <c r="AV180" s="108"/>
      <c r="AW180" s="108"/>
      <c r="AX180" s="108"/>
      <c r="AY180" s="108"/>
      <c r="AZ180" s="108"/>
      <c r="BA180" s="108"/>
      <c r="BB180" s="19"/>
      <c r="BC180" s="18">
        <f t="shared" si="30"/>
        <v>0</v>
      </c>
    </row>
    <row r="181" spans="1:55" ht="20.100000000000001" hidden="1" customHeight="1" x14ac:dyDescent="0.2">
      <c r="A181" s="51">
        <f>CyP!A186</f>
        <v>0</v>
      </c>
      <c r="B181" s="342" t="str">
        <f t="shared" si="29"/>
        <v/>
      </c>
      <c r="C181" s="343"/>
      <c r="D181" s="13">
        <f t="shared" si="31"/>
        <v>0</v>
      </c>
      <c r="E181" s="49"/>
      <c r="F181" s="108"/>
      <c r="G181" s="108"/>
      <c r="H181" s="108"/>
      <c r="I181" s="108"/>
      <c r="J181" s="108"/>
      <c r="K181" s="108"/>
      <c r="L181" s="108"/>
      <c r="M181" s="108"/>
      <c r="N181" s="108"/>
      <c r="O181" s="108"/>
      <c r="P181" s="108"/>
      <c r="Q181" s="108"/>
      <c r="R181" s="108"/>
      <c r="S181" s="108"/>
      <c r="T181" s="108"/>
      <c r="U181" s="108"/>
      <c r="V181" s="108"/>
      <c r="W181" s="108"/>
      <c r="X181" s="108"/>
      <c r="Y181" s="108"/>
      <c r="Z181" s="108"/>
      <c r="AA181" s="108"/>
      <c r="AB181" s="108"/>
      <c r="AC181" s="108"/>
      <c r="AD181" s="108"/>
      <c r="AE181" s="108"/>
      <c r="AF181" s="108"/>
      <c r="AG181" s="108"/>
      <c r="AH181" s="108"/>
      <c r="AI181" s="108"/>
      <c r="AJ181" s="108"/>
      <c r="AK181" s="108"/>
      <c r="AL181" s="108"/>
      <c r="AM181" s="108"/>
      <c r="AN181" s="108"/>
      <c r="AO181" s="108"/>
      <c r="AP181" s="108"/>
      <c r="AQ181" s="108"/>
      <c r="AR181" s="108"/>
      <c r="AS181" s="108"/>
      <c r="AT181" s="108"/>
      <c r="AU181" s="108"/>
      <c r="AV181" s="108"/>
      <c r="AW181" s="108"/>
      <c r="AX181" s="108"/>
      <c r="AY181" s="108"/>
      <c r="AZ181" s="108"/>
      <c r="BA181" s="108"/>
      <c r="BB181" s="19"/>
      <c r="BC181" s="18">
        <f t="shared" si="30"/>
        <v>0</v>
      </c>
    </row>
    <row r="182" spans="1:55" ht="20.100000000000001" hidden="1" customHeight="1" x14ac:dyDescent="0.2">
      <c r="A182" s="51">
        <f>CyP!A187</f>
        <v>0</v>
      </c>
      <c r="B182" s="342" t="str">
        <f t="shared" si="29"/>
        <v/>
      </c>
      <c r="C182" s="343"/>
      <c r="D182" s="13">
        <f t="shared" si="31"/>
        <v>0</v>
      </c>
      <c r="E182" s="49"/>
      <c r="F182" s="108"/>
      <c r="G182" s="108"/>
      <c r="H182" s="108"/>
      <c r="I182" s="108"/>
      <c r="J182" s="108"/>
      <c r="K182" s="108"/>
      <c r="L182" s="108"/>
      <c r="M182" s="108"/>
      <c r="N182" s="108"/>
      <c r="O182" s="108"/>
      <c r="P182" s="108"/>
      <c r="Q182" s="108"/>
      <c r="R182" s="108"/>
      <c r="S182" s="108"/>
      <c r="T182" s="108"/>
      <c r="U182" s="108"/>
      <c r="V182" s="108"/>
      <c r="W182" s="108"/>
      <c r="X182" s="108"/>
      <c r="Y182" s="108"/>
      <c r="Z182" s="108"/>
      <c r="AA182" s="108"/>
      <c r="AB182" s="108"/>
      <c r="AC182" s="108"/>
      <c r="AD182" s="108"/>
      <c r="AE182" s="108"/>
      <c r="AF182" s="108"/>
      <c r="AG182" s="108"/>
      <c r="AH182" s="108"/>
      <c r="AI182" s="108"/>
      <c r="AJ182" s="108"/>
      <c r="AK182" s="108"/>
      <c r="AL182" s="108"/>
      <c r="AM182" s="108"/>
      <c r="AN182" s="108"/>
      <c r="AO182" s="108"/>
      <c r="AP182" s="108"/>
      <c r="AQ182" s="108"/>
      <c r="AR182" s="108"/>
      <c r="AS182" s="108"/>
      <c r="AT182" s="108"/>
      <c r="AU182" s="108"/>
      <c r="AV182" s="108"/>
      <c r="AW182" s="108"/>
      <c r="AX182" s="108"/>
      <c r="AY182" s="108"/>
      <c r="AZ182" s="108"/>
      <c r="BA182" s="108"/>
      <c r="BB182" s="19"/>
      <c r="BC182" s="18">
        <f t="shared" si="30"/>
        <v>0</v>
      </c>
    </row>
    <row r="183" spans="1:55" ht="20.100000000000001" hidden="1" customHeight="1" x14ac:dyDescent="0.2">
      <c r="A183" s="51">
        <f>CyP!A188</f>
        <v>0</v>
      </c>
      <c r="B183" s="342" t="str">
        <f t="shared" si="29"/>
        <v/>
      </c>
      <c r="C183" s="343"/>
      <c r="D183" s="13">
        <f t="shared" si="31"/>
        <v>0</v>
      </c>
      <c r="E183" s="49"/>
      <c r="F183" s="108"/>
      <c r="G183" s="108"/>
      <c r="H183" s="108"/>
      <c r="I183" s="108"/>
      <c r="J183" s="108"/>
      <c r="K183" s="108"/>
      <c r="L183" s="108"/>
      <c r="M183" s="108"/>
      <c r="N183" s="108"/>
      <c r="O183" s="108"/>
      <c r="P183" s="108"/>
      <c r="Q183" s="108"/>
      <c r="R183" s="108"/>
      <c r="S183" s="108"/>
      <c r="T183" s="108"/>
      <c r="U183" s="108"/>
      <c r="V183" s="108"/>
      <c r="W183" s="108"/>
      <c r="X183" s="108"/>
      <c r="Y183" s="108"/>
      <c r="Z183" s="108"/>
      <c r="AA183" s="108"/>
      <c r="AB183" s="108"/>
      <c r="AC183" s="108"/>
      <c r="AD183" s="108"/>
      <c r="AE183" s="108"/>
      <c r="AF183" s="108"/>
      <c r="AG183" s="108"/>
      <c r="AH183" s="108"/>
      <c r="AI183" s="108"/>
      <c r="AJ183" s="108"/>
      <c r="AK183" s="108"/>
      <c r="AL183" s="108"/>
      <c r="AM183" s="108"/>
      <c r="AN183" s="108"/>
      <c r="AO183" s="108"/>
      <c r="AP183" s="108"/>
      <c r="AQ183" s="108"/>
      <c r="AR183" s="108"/>
      <c r="AS183" s="108"/>
      <c r="AT183" s="108"/>
      <c r="AU183" s="108"/>
      <c r="AV183" s="108"/>
      <c r="AW183" s="108"/>
      <c r="AX183" s="108"/>
      <c r="AY183" s="108"/>
      <c r="AZ183" s="108"/>
      <c r="BA183" s="108"/>
      <c r="BB183" s="19"/>
      <c r="BC183" s="18">
        <f t="shared" si="30"/>
        <v>0</v>
      </c>
    </row>
    <row r="184" spans="1:55" ht="20.100000000000001" hidden="1" customHeight="1" x14ac:dyDescent="0.2">
      <c r="A184" s="51">
        <f>CyP!A189</f>
        <v>0</v>
      </c>
      <c r="B184" s="342" t="str">
        <f t="shared" si="29"/>
        <v/>
      </c>
      <c r="C184" s="343"/>
      <c r="D184" s="13">
        <f t="shared" si="31"/>
        <v>0</v>
      </c>
      <c r="E184" s="49"/>
      <c r="F184" s="108"/>
      <c r="G184" s="108"/>
      <c r="H184" s="108"/>
      <c r="I184" s="108"/>
      <c r="J184" s="108"/>
      <c r="K184" s="108"/>
      <c r="L184" s="108"/>
      <c r="M184" s="108"/>
      <c r="N184" s="108"/>
      <c r="O184" s="108"/>
      <c r="P184" s="108"/>
      <c r="Q184" s="108"/>
      <c r="R184" s="108"/>
      <c r="S184" s="108"/>
      <c r="T184" s="108"/>
      <c r="U184" s="108"/>
      <c r="V184" s="108"/>
      <c r="W184" s="108"/>
      <c r="X184" s="108"/>
      <c r="Y184" s="108"/>
      <c r="Z184" s="108"/>
      <c r="AA184" s="108"/>
      <c r="AB184" s="108"/>
      <c r="AC184" s="108"/>
      <c r="AD184" s="108"/>
      <c r="AE184" s="108"/>
      <c r="AF184" s="108"/>
      <c r="AG184" s="108"/>
      <c r="AH184" s="108"/>
      <c r="AI184" s="108"/>
      <c r="AJ184" s="108"/>
      <c r="AK184" s="108"/>
      <c r="AL184" s="108"/>
      <c r="AM184" s="108"/>
      <c r="AN184" s="108"/>
      <c r="AO184" s="108"/>
      <c r="AP184" s="108"/>
      <c r="AQ184" s="108"/>
      <c r="AR184" s="108"/>
      <c r="AS184" s="108"/>
      <c r="AT184" s="108"/>
      <c r="AU184" s="108"/>
      <c r="AV184" s="108"/>
      <c r="AW184" s="108"/>
      <c r="AX184" s="108"/>
      <c r="AY184" s="108"/>
      <c r="AZ184" s="108"/>
      <c r="BA184" s="108"/>
      <c r="BB184" s="19"/>
      <c r="BC184" s="18">
        <f t="shared" si="30"/>
        <v>0</v>
      </c>
    </row>
    <row r="185" spans="1:55" ht="20.100000000000001" hidden="1" customHeight="1" x14ac:dyDescent="0.2">
      <c r="A185" s="51">
        <f>CyP!A190</f>
        <v>0</v>
      </c>
      <c r="B185" s="342" t="str">
        <f t="shared" si="29"/>
        <v/>
      </c>
      <c r="C185" s="343"/>
      <c r="D185" s="13">
        <f t="shared" si="31"/>
        <v>0</v>
      </c>
      <c r="E185" s="49"/>
      <c r="F185" s="108"/>
      <c r="G185" s="108"/>
      <c r="H185" s="108"/>
      <c r="I185" s="108"/>
      <c r="J185" s="108"/>
      <c r="K185" s="108"/>
      <c r="L185" s="108"/>
      <c r="M185" s="108"/>
      <c r="N185" s="108"/>
      <c r="O185" s="108"/>
      <c r="P185" s="108"/>
      <c r="Q185" s="108"/>
      <c r="R185" s="108"/>
      <c r="S185" s="108"/>
      <c r="T185" s="108"/>
      <c r="U185" s="108"/>
      <c r="V185" s="108"/>
      <c r="W185" s="108"/>
      <c r="X185" s="108"/>
      <c r="Y185" s="108"/>
      <c r="Z185" s="108"/>
      <c r="AA185" s="108"/>
      <c r="AB185" s="108"/>
      <c r="AC185" s="108"/>
      <c r="AD185" s="108"/>
      <c r="AE185" s="108"/>
      <c r="AF185" s="108"/>
      <c r="AG185" s="108"/>
      <c r="AH185" s="108"/>
      <c r="AI185" s="108"/>
      <c r="AJ185" s="108"/>
      <c r="AK185" s="108"/>
      <c r="AL185" s="108"/>
      <c r="AM185" s="108"/>
      <c r="AN185" s="108"/>
      <c r="AO185" s="108"/>
      <c r="AP185" s="108"/>
      <c r="AQ185" s="108"/>
      <c r="AR185" s="108"/>
      <c r="AS185" s="108"/>
      <c r="AT185" s="108"/>
      <c r="AU185" s="108"/>
      <c r="AV185" s="108"/>
      <c r="AW185" s="108"/>
      <c r="AX185" s="108"/>
      <c r="AY185" s="108"/>
      <c r="AZ185" s="108"/>
      <c r="BA185" s="108"/>
      <c r="BB185" s="19"/>
      <c r="BC185" s="18">
        <f t="shared" si="30"/>
        <v>0</v>
      </c>
    </row>
    <row r="186" spans="1:55" ht="20.100000000000001" hidden="1" customHeight="1" x14ac:dyDescent="0.2">
      <c r="A186" s="51">
        <f>CyP!A191</f>
        <v>0</v>
      </c>
      <c r="B186" s="342" t="str">
        <f t="shared" si="29"/>
        <v/>
      </c>
      <c r="C186" s="343"/>
      <c r="D186" s="13">
        <f t="shared" si="31"/>
        <v>0</v>
      </c>
      <c r="E186" s="49"/>
      <c r="F186" s="108"/>
      <c r="G186" s="108"/>
      <c r="H186" s="108"/>
      <c r="I186" s="108"/>
      <c r="J186" s="108"/>
      <c r="K186" s="108"/>
      <c r="L186" s="108"/>
      <c r="M186" s="108"/>
      <c r="N186" s="108"/>
      <c r="O186" s="108"/>
      <c r="P186" s="108"/>
      <c r="Q186" s="108"/>
      <c r="R186" s="108"/>
      <c r="S186" s="108"/>
      <c r="T186" s="108"/>
      <c r="U186" s="108"/>
      <c r="V186" s="108"/>
      <c r="W186" s="108"/>
      <c r="X186" s="108"/>
      <c r="Y186" s="108"/>
      <c r="Z186" s="108"/>
      <c r="AA186" s="108"/>
      <c r="AB186" s="108"/>
      <c r="AC186" s="108"/>
      <c r="AD186" s="108"/>
      <c r="AE186" s="108"/>
      <c r="AF186" s="108"/>
      <c r="AG186" s="108"/>
      <c r="AH186" s="108"/>
      <c r="AI186" s="108"/>
      <c r="AJ186" s="108"/>
      <c r="AK186" s="108"/>
      <c r="AL186" s="108"/>
      <c r="AM186" s="108"/>
      <c r="AN186" s="108"/>
      <c r="AO186" s="108"/>
      <c r="AP186" s="108"/>
      <c r="AQ186" s="108"/>
      <c r="AR186" s="108"/>
      <c r="AS186" s="108"/>
      <c r="AT186" s="108"/>
      <c r="AU186" s="108"/>
      <c r="AV186" s="108"/>
      <c r="AW186" s="108"/>
      <c r="AX186" s="108"/>
      <c r="AY186" s="108"/>
      <c r="AZ186" s="108"/>
      <c r="BA186" s="108"/>
      <c r="BB186" s="19"/>
      <c r="BC186" s="18">
        <f t="shared" si="30"/>
        <v>0</v>
      </c>
    </row>
    <row r="187" spans="1:55" ht="20.100000000000001" hidden="1" customHeight="1" x14ac:dyDescent="0.2">
      <c r="A187" s="51">
        <f>CyP!A192</f>
        <v>0</v>
      </c>
      <c r="B187" s="342" t="str">
        <f t="shared" si="29"/>
        <v/>
      </c>
      <c r="C187" s="343"/>
      <c r="D187" s="13">
        <f t="shared" si="31"/>
        <v>0</v>
      </c>
      <c r="E187" s="49"/>
      <c r="F187" s="108"/>
      <c r="G187" s="108"/>
      <c r="H187" s="108"/>
      <c r="I187" s="108"/>
      <c r="J187" s="108"/>
      <c r="K187" s="108"/>
      <c r="L187" s="108"/>
      <c r="M187" s="108"/>
      <c r="N187" s="108"/>
      <c r="O187" s="108"/>
      <c r="P187" s="108"/>
      <c r="Q187" s="108"/>
      <c r="R187" s="108"/>
      <c r="S187" s="108"/>
      <c r="T187" s="108"/>
      <c r="U187" s="108"/>
      <c r="V187" s="108"/>
      <c r="W187" s="108"/>
      <c r="X187" s="108"/>
      <c r="Y187" s="108"/>
      <c r="Z187" s="108"/>
      <c r="AA187" s="108"/>
      <c r="AB187" s="108"/>
      <c r="AC187" s="108"/>
      <c r="AD187" s="108"/>
      <c r="AE187" s="108"/>
      <c r="AF187" s="108"/>
      <c r="AG187" s="108"/>
      <c r="AH187" s="108"/>
      <c r="AI187" s="108"/>
      <c r="AJ187" s="108"/>
      <c r="AK187" s="108"/>
      <c r="AL187" s="108"/>
      <c r="AM187" s="108"/>
      <c r="AN187" s="108"/>
      <c r="AO187" s="108"/>
      <c r="AP187" s="108"/>
      <c r="AQ187" s="108"/>
      <c r="AR187" s="108"/>
      <c r="AS187" s="108"/>
      <c r="AT187" s="108"/>
      <c r="AU187" s="108"/>
      <c r="AV187" s="108"/>
      <c r="AW187" s="108"/>
      <c r="AX187" s="108"/>
      <c r="AY187" s="108"/>
      <c r="AZ187" s="108"/>
      <c r="BA187" s="108"/>
      <c r="BB187" s="19"/>
      <c r="BC187" s="18">
        <f t="shared" si="30"/>
        <v>0</v>
      </c>
    </row>
    <row r="188" spans="1:55" ht="20.100000000000001" hidden="1" customHeight="1" x14ac:dyDescent="0.2">
      <c r="A188" s="51">
        <f>CyP!A193</f>
        <v>0</v>
      </c>
      <c r="B188" s="342" t="str">
        <f t="shared" si="29"/>
        <v/>
      </c>
      <c r="C188" s="343"/>
      <c r="D188" s="13">
        <f t="shared" si="31"/>
        <v>0</v>
      </c>
      <c r="E188" s="49"/>
      <c r="F188" s="108"/>
      <c r="G188" s="108"/>
      <c r="H188" s="108"/>
      <c r="I188" s="108"/>
      <c r="J188" s="108"/>
      <c r="K188" s="108"/>
      <c r="L188" s="108"/>
      <c r="M188" s="108"/>
      <c r="N188" s="108"/>
      <c r="O188" s="108"/>
      <c r="P188" s="108"/>
      <c r="Q188" s="108"/>
      <c r="R188" s="108"/>
      <c r="S188" s="108"/>
      <c r="T188" s="108"/>
      <c r="U188" s="108"/>
      <c r="V188" s="108"/>
      <c r="W188" s="108"/>
      <c r="X188" s="108"/>
      <c r="Y188" s="108"/>
      <c r="Z188" s="108"/>
      <c r="AA188" s="108"/>
      <c r="AB188" s="108"/>
      <c r="AC188" s="108"/>
      <c r="AD188" s="108"/>
      <c r="AE188" s="108"/>
      <c r="AF188" s="108"/>
      <c r="AG188" s="108"/>
      <c r="AH188" s="108"/>
      <c r="AI188" s="108"/>
      <c r="AJ188" s="108"/>
      <c r="AK188" s="108"/>
      <c r="AL188" s="108"/>
      <c r="AM188" s="108"/>
      <c r="AN188" s="108"/>
      <c r="AO188" s="108"/>
      <c r="AP188" s="108"/>
      <c r="AQ188" s="108"/>
      <c r="AR188" s="108"/>
      <c r="AS188" s="108"/>
      <c r="AT188" s="108"/>
      <c r="AU188" s="108"/>
      <c r="AV188" s="108"/>
      <c r="AW188" s="108"/>
      <c r="AX188" s="108"/>
      <c r="AY188" s="108"/>
      <c r="AZ188" s="108"/>
      <c r="BA188" s="108"/>
      <c r="BB188" s="19"/>
      <c r="BC188" s="18">
        <f t="shared" si="30"/>
        <v>0</v>
      </c>
    </row>
    <row r="189" spans="1:55" ht="20.100000000000001" hidden="1" customHeight="1" x14ac:dyDescent="0.2">
      <c r="A189" s="51">
        <f>CyP!A194</f>
        <v>0</v>
      </c>
      <c r="B189" s="342" t="str">
        <f t="shared" si="29"/>
        <v/>
      </c>
      <c r="C189" s="343"/>
      <c r="D189" s="13">
        <f t="shared" si="31"/>
        <v>0</v>
      </c>
      <c r="E189" s="49"/>
      <c r="F189" s="108"/>
      <c r="G189" s="108"/>
      <c r="H189" s="108"/>
      <c r="I189" s="108"/>
      <c r="J189" s="108"/>
      <c r="K189" s="108"/>
      <c r="L189" s="108"/>
      <c r="M189" s="108"/>
      <c r="N189" s="108"/>
      <c r="O189" s="108"/>
      <c r="P189" s="108"/>
      <c r="Q189" s="108"/>
      <c r="R189" s="108"/>
      <c r="S189" s="108"/>
      <c r="T189" s="108"/>
      <c r="U189" s="108"/>
      <c r="V189" s="108"/>
      <c r="W189" s="108"/>
      <c r="X189" s="108"/>
      <c r="Y189" s="108"/>
      <c r="Z189" s="108"/>
      <c r="AA189" s="108"/>
      <c r="AB189" s="108"/>
      <c r="AC189" s="108"/>
      <c r="AD189" s="108"/>
      <c r="AE189" s="108"/>
      <c r="AF189" s="108"/>
      <c r="AG189" s="108"/>
      <c r="AH189" s="108"/>
      <c r="AI189" s="108"/>
      <c r="AJ189" s="108"/>
      <c r="AK189" s="108"/>
      <c r="AL189" s="108"/>
      <c r="AM189" s="108"/>
      <c r="AN189" s="108"/>
      <c r="AO189" s="108"/>
      <c r="AP189" s="108"/>
      <c r="AQ189" s="108"/>
      <c r="AR189" s="108"/>
      <c r="AS189" s="108"/>
      <c r="AT189" s="108"/>
      <c r="AU189" s="108"/>
      <c r="AV189" s="108"/>
      <c r="AW189" s="108"/>
      <c r="AX189" s="108"/>
      <c r="AY189" s="108"/>
      <c r="AZ189" s="108"/>
      <c r="BA189" s="108"/>
      <c r="BB189" s="19"/>
      <c r="BC189" s="18">
        <f t="shared" si="30"/>
        <v>0</v>
      </c>
    </row>
    <row r="190" spans="1:55" ht="20.100000000000001" hidden="1" customHeight="1" x14ac:dyDescent="0.2">
      <c r="A190" s="51">
        <f>CyP!A195</f>
        <v>0</v>
      </c>
      <c r="B190" s="342" t="str">
        <f t="shared" si="29"/>
        <v/>
      </c>
      <c r="C190" s="343"/>
      <c r="D190" s="13">
        <f t="shared" si="31"/>
        <v>0</v>
      </c>
      <c r="E190" s="49"/>
      <c r="F190" s="108"/>
      <c r="G190" s="108"/>
      <c r="H190" s="108"/>
      <c r="I190" s="108"/>
      <c r="J190" s="108"/>
      <c r="K190" s="108"/>
      <c r="L190" s="108"/>
      <c r="M190" s="108"/>
      <c r="N190" s="108"/>
      <c r="O190" s="108"/>
      <c r="P190" s="108"/>
      <c r="Q190" s="108"/>
      <c r="R190" s="108"/>
      <c r="S190" s="108"/>
      <c r="T190" s="108"/>
      <c r="U190" s="108"/>
      <c r="V190" s="108"/>
      <c r="W190" s="108"/>
      <c r="X190" s="108"/>
      <c r="Y190" s="108"/>
      <c r="Z190" s="108"/>
      <c r="AA190" s="108"/>
      <c r="AB190" s="108"/>
      <c r="AC190" s="108"/>
      <c r="AD190" s="108"/>
      <c r="AE190" s="108"/>
      <c r="AF190" s="108"/>
      <c r="AG190" s="108"/>
      <c r="AH190" s="108"/>
      <c r="AI190" s="108"/>
      <c r="AJ190" s="108"/>
      <c r="AK190" s="108"/>
      <c r="AL190" s="108"/>
      <c r="AM190" s="108"/>
      <c r="AN190" s="108"/>
      <c r="AO190" s="108"/>
      <c r="AP190" s="108"/>
      <c r="AQ190" s="108"/>
      <c r="AR190" s="108"/>
      <c r="AS190" s="108"/>
      <c r="AT190" s="108"/>
      <c r="AU190" s="108"/>
      <c r="AV190" s="108"/>
      <c r="AW190" s="108"/>
      <c r="AX190" s="108"/>
      <c r="AY190" s="108"/>
      <c r="AZ190" s="108"/>
      <c r="BA190" s="108"/>
      <c r="BB190" s="19"/>
      <c r="BC190" s="18">
        <f t="shared" si="30"/>
        <v>0</v>
      </c>
    </row>
    <row r="191" spans="1:55" ht="20.100000000000001" hidden="1" customHeight="1" x14ac:dyDescent="0.2">
      <c r="A191" s="51">
        <f>CyP!A196</f>
        <v>0</v>
      </c>
      <c r="B191" s="342" t="str">
        <f t="shared" si="29"/>
        <v/>
      </c>
      <c r="C191" s="343"/>
      <c r="D191" s="13">
        <f t="shared" si="31"/>
        <v>0</v>
      </c>
      <c r="E191" s="49"/>
      <c r="F191" s="108"/>
      <c r="G191" s="108"/>
      <c r="H191" s="108"/>
      <c r="I191" s="108"/>
      <c r="J191" s="108"/>
      <c r="K191" s="108"/>
      <c r="L191" s="108"/>
      <c r="M191" s="108"/>
      <c r="N191" s="108"/>
      <c r="O191" s="108"/>
      <c r="P191" s="108"/>
      <c r="Q191" s="108"/>
      <c r="R191" s="108"/>
      <c r="S191" s="108"/>
      <c r="T191" s="108"/>
      <c r="U191" s="108"/>
      <c r="V191" s="108"/>
      <c r="W191" s="108"/>
      <c r="X191" s="108"/>
      <c r="Y191" s="108"/>
      <c r="Z191" s="108"/>
      <c r="AA191" s="108"/>
      <c r="AB191" s="108"/>
      <c r="AC191" s="108"/>
      <c r="AD191" s="108"/>
      <c r="AE191" s="108"/>
      <c r="AF191" s="108"/>
      <c r="AG191" s="108"/>
      <c r="AH191" s="108"/>
      <c r="AI191" s="108"/>
      <c r="AJ191" s="108"/>
      <c r="AK191" s="108"/>
      <c r="AL191" s="108"/>
      <c r="AM191" s="108"/>
      <c r="AN191" s="108"/>
      <c r="AO191" s="108"/>
      <c r="AP191" s="108"/>
      <c r="AQ191" s="108"/>
      <c r="AR191" s="108"/>
      <c r="AS191" s="108"/>
      <c r="AT191" s="108"/>
      <c r="AU191" s="108"/>
      <c r="AV191" s="108"/>
      <c r="AW191" s="108"/>
      <c r="AX191" s="108"/>
      <c r="AY191" s="108"/>
      <c r="AZ191" s="108"/>
      <c r="BA191" s="108"/>
      <c r="BB191" s="19"/>
      <c r="BC191" s="18">
        <f t="shared" si="30"/>
        <v>0</v>
      </c>
    </row>
    <row r="192" spans="1:55" ht="20.100000000000001" hidden="1" customHeight="1" x14ac:dyDescent="0.2">
      <c r="A192" s="51">
        <f>CyP!A197</f>
        <v>0</v>
      </c>
      <c r="B192" s="342" t="str">
        <f t="shared" si="29"/>
        <v/>
      </c>
      <c r="C192" s="343"/>
      <c r="D192" s="13">
        <f t="shared" si="31"/>
        <v>0</v>
      </c>
      <c r="E192" s="49"/>
      <c r="F192" s="108"/>
      <c r="G192" s="108"/>
      <c r="H192" s="108"/>
      <c r="I192" s="108"/>
      <c r="J192" s="108"/>
      <c r="K192" s="108"/>
      <c r="L192" s="108"/>
      <c r="M192" s="108"/>
      <c r="N192" s="108"/>
      <c r="O192" s="108"/>
      <c r="P192" s="108"/>
      <c r="Q192" s="108"/>
      <c r="R192" s="108"/>
      <c r="S192" s="108"/>
      <c r="T192" s="108"/>
      <c r="U192" s="108"/>
      <c r="V192" s="108"/>
      <c r="W192" s="108"/>
      <c r="X192" s="108"/>
      <c r="Y192" s="108"/>
      <c r="Z192" s="108"/>
      <c r="AA192" s="108"/>
      <c r="AB192" s="108"/>
      <c r="AC192" s="108"/>
      <c r="AD192" s="108"/>
      <c r="AE192" s="108"/>
      <c r="AF192" s="108"/>
      <c r="AG192" s="108"/>
      <c r="AH192" s="108"/>
      <c r="AI192" s="108"/>
      <c r="AJ192" s="108"/>
      <c r="AK192" s="108"/>
      <c r="AL192" s="108"/>
      <c r="AM192" s="108"/>
      <c r="AN192" s="108"/>
      <c r="AO192" s="108"/>
      <c r="AP192" s="108"/>
      <c r="AQ192" s="108"/>
      <c r="AR192" s="108"/>
      <c r="AS192" s="108"/>
      <c r="AT192" s="108"/>
      <c r="AU192" s="108"/>
      <c r="AV192" s="108"/>
      <c r="AW192" s="108"/>
      <c r="AX192" s="108"/>
      <c r="AY192" s="108"/>
      <c r="AZ192" s="108"/>
      <c r="BA192" s="108"/>
      <c r="BB192" s="19"/>
      <c r="BC192" s="18">
        <f t="shared" si="30"/>
        <v>0</v>
      </c>
    </row>
    <row r="193" spans="1:55" ht="20.100000000000001" hidden="1" customHeight="1" x14ac:dyDescent="0.2">
      <c r="A193" s="51">
        <f>CyP!A198</f>
        <v>0</v>
      </c>
      <c r="B193" s="342" t="str">
        <f t="shared" si="29"/>
        <v/>
      </c>
      <c r="C193" s="343"/>
      <c r="D193" s="13">
        <f t="shared" si="31"/>
        <v>0</v>
      </c>
      <c r="E193" s="49"/>
      <c r="F193" s="108"/>
      <c r="G193" s="108"/>
      <c r="H193" s="108"/>
      <c r="I193" s="108"/>
      <c r="J193" s="108"/>
      <c r="K193" s="108"/>
      <c r="L193" s="108"/>
      <c r="M193" s="108"/>
      <c r="N193" s="108"/>
      <c r="O193" s="108"/>
      <c r="P193" s="108"/>
      <c r="Q193" s="108"/>
      <c r="R193" s="108"/>
      <c r="S193" s="108"/>
      <c r="T193" s="108"/>
      <c r="U193" s="108"/>
      <c r="V193" s="108"/>
      <c r="W193" s="108"/>
      <c r="X193" s="108"/>
      <c r="Y193" s="108"/>
      <c r="Z193" s="108"/>
      <c r="AA193" s="108"/>
      <c r="AB193" s="108"/>
      <c r="AC193" s="108"/>
      <c r="AD193" s="108"/>
      <c r="AE193" s="108"/>
      <c r="AF193" s="108"/>
      <c r="AG193" s="108"/>
      <c r="AH193" s="108"/>
      <c r="AI193" s="108"/>
      <c r="AJ193" s="108"/>
      <c r="AK193" s="108"/>
      <c r="AL193" s="108"/>
      <c r="AM193" s="108"/>
      <c r="AN193" s="108"/>
      <c r="AO193" s="108"/>
      <c r="AP193" s="108"/>
      <c r="AQ193" s="108"/>
      <c r="AR193" s="108"/>
      <c r="AS193" s="108"/>
      <c r="AT193" s="108"/>
      <c r="AU193" s="108"/>
      <c r="AV193" s="108"/>
      <c r="AW193" s="108"/>
      <c r="AX193" s="108"/>
      <c r="AY193" s="108"/>
      <c r="AZ193" s="108"/>
      <c r="BA193" s="108"/>
      <c r="BB193" s="19"/>
      <c r="BC193" s="18">
        <f t="shared" si="30"/>
        <v>0</v>
      </c>
    </row>
    <row r="194" spans="1:55" ht="20.100000000000001" hidden="1" customHeight="1" x14ac:dyDescent="0.2">
      <c r="A194" s="51">
        <f>CyP!A199</f>
        <v>0</v>
      </c>
      <c r="B194" s="342" t="str">
        <f t="shared" si="29"/>
        <v/>
      </c>
      <c r="C194" s="343"/>
      <c r="D194" s="13">
        <f t="shared" si="31"/>
        <v>0</v>
      </c>
      <c r="E194" s="49"/>
      <c r="F194" s="108"/>
      <c r="G194" s="108"/>
      <c r="H194" s="108"/>
      <c r="I194" s="108"/>
      <c r="J194" s="108"/>
      <c r="K194" s="108"/>
      <c r="L194" s="108"/>
      <c r="M194" s="108"/>
      <c r="N194" s="108"/>
      <c r="O194" s="108"/>
      <c r="P194" s="108"/>
      <c r="Q194" s="108"/>
      <c r="R194" s="108"/>
      <c r="S194" s="108"/>
      <c r="T194" s="108"/>
      <c r="U194" s="108"/>
      <c r="V194" s="108"/>
      <c r="W194" s="108"/>
      <c r="X194" s="108"/>
      <c r="Y194" s="108"/>
      <c r="Z194" s="108"/>
      <c r="AA194" s="108"/>
      <c r="AB194" s="108"/>
      <c r="AC194" s="108"/>
      <c r="AD194" s="108"/>
      <c r="AE194" s="108"/>
      <c r="AF194" s="108"/>
      <c r="AG194" s="108"/>
      <c r="AH194" s="108"/>
      <c r="AI194" s="108"/>
      <c r="AJ194" s="108"/>
      <c r="AK194" s="108"/>
      <c r="AL194" s="108"/>
      <c r="AM194" s="108"/>
      <c r="AN194" s="108"/>
      <c r="AO194" s="108"/>
      <c r="AP194" s="108"/>
      <c r="AQ194" s="108"/>
      <c r="AR194" s="108"/>
      <c r="AS194" s="108"/>
      <c r="AT194" s="108"/>
      <c r="AU194" s="108"/>
      <c r="AV194" s="108"/>
      <c r="AW194" s="108"/>
      <c r="AX194" s="108"/>
      <c r="AY194" s="108"/>
      <c r="AZ194" s="108"/>
      <c r="BA194" s="108"/>
      <c r="BB194" s="19"/>
      <c r="BC194" s="18">
        <f t="shared" si="30"/>
        <v>0</v>
      </c>
    </row>
    <row r="195" spans="1:55" ht="20.100000000000001" hidden="1" customHeight="1" x14ac:dyDescent="0.2">
      <c r="A195" s="51">
        <f>CyP!A200</f>
        <v>0</v>
      </c>
      <c r="B195" s="342" t="str">
        <f t="shared" si="29"/>
        <v/>
      </c>
      <c r="C195" s="343"/>
      <c r="D195" s="13">
        <f t="shared" si="31"/>
        <v>0</v>
      </c>
      <c r="E195" s="49"/>
      <c r="F195" s="108"/>
      <c r="G195" s="108"/>
      <c r="H195" s="108"/>
      <c r="I195" s="108"/>
      <c r="J195" s="108"/>
      <c r="K195" s="108"/>
      <c r="L195" s="108"/>
      <c r="M195" s="108"/>
      <c r="N195" s="108"/>
      <c r="O195" s="108"/>
      <c r="P195" s="108"/>
      <c r="Q195" s="108"/>
      <c r="R195" s="108"/>
      <c r="S195" s="108"/>
      <c r="T195" s="108"/>
      <c r="U195" s="108"/>
      <c r="V195" s="108"/>
      <c r="W195" s="108"/>
      <c r="X195" s="108"/>
      <c r="Y195" s="108"/>
      <c r="Z195" s="108"/>
      <c r="AA195" s="108"/>
      <c r="AB195" s="108"/>
      <c r="AC195" s="108"/>
      <c r="AD195" s="108"/>
      <c r="AE195" s="108"/>
      <c r="AF195" s="108"/>
      <c r="AG195" s="108"/>
      <c r="AH195" s="108"/>
      <c r="AI195" s="108"/>
      <c r="AJ195" s="108"/>
      <c r="AK195" s="108"/>
      <c r="AL195" s="108"/>
      <c r="AM195" s="108"/>
      <c r="AN195" s="108"/>
      <c r="AO195" s="108"/>
      <c r="AP195" s="108"/>
      <c r="AQ195" s="108"/>
      <c r="AR195" s="108"/>
      <c r="AS195" s="108"/>
      <c r="AT195" s="108"/>
      <c r="AU195" s="108"/>
      <c r="AV195" s="108"/>
      <c r="AW195" s="108"/>
      <c r="AX195" s="108"/>
      <c r="AY195" s="108"/>
      <c r="AZ195" s="108"/>
      <c r="BA195" s="108"/>
      <c r="BB195" s="19"/>
      <c r="BC195" s="18">
        <f t="shared" si="30"/>
        <v>0</v>
      </c>
    </row>
    <row r="196" spans="1:55" ht="20.100000000000001" hidden="1" customHeight="1" x14ac:dyDescent="0.2">
      <c r="A196" s="51">
        <f>CyP!A201</f>
        <v>0</v>
      </c>
      <c r="B196" s="342" t="str">
        <f t="shared" si="29"/>
        <v/>
      </c>
      <c r="C196" s="343"/>
      <c r="D196" s="13">
        <f t="shared" si="31"/>
        <v>0</v>
      </c>
      <c r="E196" s="49"/>
      <c r="F196" s="108"/>
      <c r="G196" s="108"/>
      <c r="H196" s="108"/>
      <c r="I196" s="108"/>
      <c r="J196" s="108"/>
      <c r="K196" s="108"/>
      <c r="L196" s="108"/>
      <c r="M196" s="108"/>
      <c r="N196" s="108"/>
      <c r="O196" s="108"/>
      <c r="P196" s="108"/>
      <c r="Q196" s="108"/>
      <c r="R196" s="108"/>
      <c r="S196" s="108"/>
      <c r="T196" s="108"/>
      <c r="U196" s="108"/>
      <c r="V196" s="108"/>
      <c r="W196" s="108"/>
      <c r="X196" s="108"/>
      <c r="Y196" s="108"/>
      <c r="Z196" s="108"/>
      <c r="AA196" s="108"/>
      <c r="AB196" s="108"/>
      <c r="AC196" s="108"/>
      <c r="AD196" s="108"/>
      <c r="AE196" s="108"/>
      <c r="AF196" s="108"/>
      <c r="AG196" s="108"/>
      <c r="AH196" s="108"/>
      <c r="AI196" s="108"/>
      <c r="AJ196" s="108"/>
      <c r="AK196" s="108"/>
      <c r="AL196" s="108"/>
      <c r="AM196" s="108"/>
      <c r="AN196" s="108"/>
      <c r="AO196" s="108"/>
      <c r="AP196" s="108"/>
      <c r="AQ196" s="108"/>
      <c r="AR196" s="108"/>
      <c r="AS196" s="108"/>
      <c r="AT196" s="108"/>
      <c r="AU196" s="108"/>
      <c r="AV196" s="108"/>
      <c r="AW196" s="108"/>
      <c r="AX196" s="108"/>
      <c r="AY196" s="108"/>
      <c r="AZ196" s="108"/>
      <c r="BA196" s="108"/>
      <c r="BB196" s="19"/>
      <c r="BC196" s="18">
        <f t="shared" si="30"/>
        <v>0</v>
      </c>
    </row>
    <row r="197" spans="1:55" ht="20.100000000000001" hidden="1" customHeight="1" x14ac:dyDescent="0.2">
      <c r="A197" s="51">
        <f>CyP!A202</f>
        <v>0</v>
      </c>
      <c r="B197" s="342" t="str">
        <f t="shared" si="29"/>
        <v/>
      </c>
      <c r="C197" s="343"/>
      <c r="D197" s="13">
        <f t="shared" si="31"/>
        <v>0</v>
      </c>
      <c r="E197" s="49"/>
      <c r="F197" s="108"/>
      <c r="G197" s="108"/>
      <c r="H197" s="108"/>
      <c r="I197" s="108"/>
      <c r="J197" s="108"/>
      <c r="K197" s="108"/>
      <c r="L197" s="108"/>
      <c r="M197" s="108"/>
      <c r="N197" s="108"/>
      <c r="O197" s="108"/>
      <c r="P197" s="108"/>
      <c r="Q197" s="108"/>
      <c r="R197" s="108"/>
      <c r="S197" s="108"/>
      <c r="T197" s="108"/>
      <c r="U197" s="108"/>
      <c r="V197" s="108"/>
      <c r="W197" s="108"/>
      <c r="X197" s="108"/>
      <c r="Y197" s="108"/>
      <c r="Z197" s="108"/>
      <c r="AA197" s="108"/>
      <c r="AB197" s="108"/>
      <c r="AC197" s="108"/>
      <c r="AD197" s="108"/>
      <c r="AE197" s="108"/>
      <c r="AF197" s="108"/>
      <c r="AG197" s="108"/>
      <c r="AH197" s="108"/>
      <c r="AI197" s="108"/>
      <c r="AJ197" s="108"/>
      <c r="AK197" s="108"/>
      <c r="AL197" s="108"/>
      <c r="AM197" s="108"/>
      <c r="AN197" s="108"/>
      <c r="AO197" s="108"/>
      <c r="AP197" s="108"/>
      <c r="AQ197" s="108"/>
      <c r="AR197" s="108"/>
      <c r="AS197" s="108"/>
      <c r="AT197" s="108"/>
      <c r="AU197" s="108"/>
      <c r="AV197" s="108"/>
      <c r="AW197" s="108"/>
      <c r="AX197" s="108"/>
      <c r="AY197" s="108"/>
      <c r="AZ197" s="108"/>
      <c r="BA197" s="108"/>
      <c r="BB197" s="19"/>
      <c r="BC197" s="18">
        <f t="shared" si="30"/>
        <v>0</v>
      </c>
    </row>
    <row r="198" spans="1:55" ht="20.100000000000001" hidden="1" customHeight="1" x14ac:dyDescent="0.2">
      <c r="A198" s="51">
        <f>CyP!A203</f>
        <v>0</v>
      </c>
      <c r="B198" s="342" t="str">
        <f t="shared" si="29"/>
        <v/>
      </c>
      <c r="C198" s="343"/>
      <c r="D198" s="13">
        <f t="shared" si="31"/>
        <v>0</v>
      </c>
      <c r="E198" s="49"/>
      <c r="F198" s="108"/>
      <c r="G198" s="108"/>
      <c r="H198" s="108"/>
      <c r="I198" s="108"/>
      <c r="J198" s="108"/>
      <c r="K198" s="108"/>
      <c r="L198" s="108"/>
      <c r="M198" s="108"/>
      <c r="N198" s="108"/>
      <c r="O198" s="108"/>
      <c r="P198" s="108"/>
      <c r="Q198" s="108"/>
      <c r="R198" s="108"/>
      <c r="S198" s="108"/>
      <c r="T198" s="108"/>
      <c r="U198" s="108"/>
      <c r="V198" s="108"/>
      <c r="W198" s="108"/>
      <c r="X198" s="108"/>
      <c r="Y198" s="108"/>
      <c r="Z198" s="108"/>
      <c r="AA198" s="108"/>
      <c r="AB198" s="108"/>
      <c r="AC198" s="108"/>
      <c r="AD198" s="108"/>
      <c r="AE198" s="108"/>
      <c r="AF198" s="108"/>
      <c r="AG198" s="108"/>
      <c r="AH198" s="108"/>
      <c r="AI198" s="108"/>
      <c r="AJ198" s="108"/>
      <c r="AK198" s="108"/>
      <c r="AL198" s="108"/>
      <c r="AM198" s="108"/>
      <c r="AN198" s="108"/>
      <c r="AO198" s="108"/>
      <c r="AP198" s="108"/>
      <c r="AQ198" s="108"/>
      <c r="AR198" s="108"/>
      <c r="AS198" s="108"/>
      <c r="AT198" s="108"/>
      <c r="AU198" s="108"/>
      <c r="AV198" s="108"/>
      <c r="AW198" s="108"/>
      <c r="AX198" s="108"/>
      <c r="AY198" s="108"/>
      <c r="AZ198" s="108"/>
      <c r="BA198" s="108"/>
      <c r="BB198" s="19"/>
      <c r="BC198" s="18">
        <f t="shared" si="30"/>
        <v>0</v>
      </c>
    </row>
    <row r="199" spans="1:55" ht="20.100000000000001" hidden="1" customHeight="1" x14ac:dyDescent="0.2">
      <c r="A199" s="51">
        <f>CyP!A204</f>
        <v>0</v>
      </c>
      <c r="B199" s="342" t="str">
        <f t="shared" si="29"/>
        <v/>
      </c>
      <c r="C199" s="343"/>
      <c r="D199" s="13">
        <f t="shared" si="31"/>
        <v>0</v>
      </c>
      <c r="E199" s="49"/>
      <c r="F199" s="108"/>
      <c r="G199" s="108"/>
      <c r="H199" s="108"/>
      <c r="I199" s="108"/>
      <c r="J199" s="108"/>
      <c r="K199" s="108"/>
      <c r="L199" s="108"/>
      <c r="M199" s="108"/>
      <c r="N199" s="108"/>
      <c r="O199" s="108"/>
      <c r="P199" s="108"/>
      <c r="Q199" s="108"/>
      <c r="R199" s="108"/>
      <c r="S199" s="108"/>
      <c r="T199" s="108"/>
      <c r="U199" s="108"/>
      <c r="V199" s="108"/>
      <c r="W199" s="108"/>
      <c r="X199" s="108"/>
      <c r="Y199" s="108"/>
      <c r="Z199" s="108"/>
      <c r="AA199" s="108"/>
      <c r="AB199" s="108"/>
      <c r="AC199" s="108"/>
      <c r="AD199" s="108"/>
      <c r="AE199" s="108"/>
      <c r="AF199" s="108"/>
      <c r="AG199" s="108"/>
      <c r="AH199" s="108"/>
      <c r="AI199" s="108"/>
      <c r="AJ199" s="108"/>
      <c r="AK199" s="108"/>
      <c r="AL199" s="108"/>
      <c r="AM199" s="108"/>
      <c r="AN199" s="108"/>
      <c r="AO199" s="108"/>
      <c r="AP199" s="108"/>
      <c r="AQ199" s="108"/>
      <c r="AR199" s="108"/>
      <c r="AS199" s="108"/>
      <c r="AT199" s="108"/>
      <c r="AU199" s="108"/>
      <c r="AV199" s="108"/>
      <c r="AW199" s="108"/>
      <c r="AX199" s="108"/>
      <c r="AY199" s="108"/>
      <c r="AZ199" s="108"/>
      <c r="BA199" s="108"/>
      <c r="BB199" s="19"/>
      <c r="BC199" s="18">
        <f t="shared" si="30"/>
        <v>0</v>
      </c>
    </row>
    <row r="200" spans="1:55" ht="20.100000000000001" hidden="1" customHeight="1" x14ac:dyDescent="0.2">
      <c r="A200" s="51">
        <f>CyP!A205</f>
        <v>0</v>
      </c>
      <c r="B200" s="342" t="str">
        <f t="shared" si="29"/>
        <v/>
      </c>
      <c r="C200" s="343"/>
      <c r="D200" s="13">
        <f t="shared" si="31"/>
        <v>0</v>
      </c>
      <c r="E200" s="49"/>
      <c r="F200" s="108"/>
      <c r="G200" s="108"/>
      <c r="H200" s="108"/>
      <c r="I200" s="108"/>
      <c r="J200" s="108"/>
      <c r="K200" s="108"/>
      <c r="L200" s="108"/>
      <c r="M200" s="108"/>
      <c r="N200" s="108"/>
      <c r="O200" s="108"/>
      <c r="P200" s="108"/>
      <c r="Q200" s="108"/>
      <c r="R200" s="108"/>
      <c r="S200" s="108"/>
      <c r="T200" s="108"/>
      <c r="U200" s="108"/>
      <c r="V200" s="108"/>
      <c r="W200" s="108"/>
      <c r="X200" s="108"/>
      <c r="Y200" s="108"/>
      <c r="Z200" s="108"/>
      <c r="AA200" s="108"/>
      <c r="AB200" s="108"/>
      <c r="AC200" s="108"/>
      <c r="AD200" s="108"/>
      <c r="AE200" s="108"/>
      <c r="AF200" s="108"/>
      <c r="AG200" s="108"/>
      <c r="AH200" s="108"/>
      <c r="AI200" s="108"/>
      <c r="AJ200" s="108"/>
      <c r="AK200" s="108"/>
      <c r="AL200" s="108"/>
      <c r="AM200" s="108"/>
      <c r="AN200" s="108"/>
      <c r="AO200" s="108"/>
      <c r="AP200" s="108"/>
      <c r="AQ200" s="108"/>
      <c r="AR200" s="108"/>
      <c r="AS200" s="108"/>
      <c r="AT200" s="108"/>
      <c r="AU200" s="108"/>
      <c r="AV200" s="108"/>
      <c r="AW200" s="108"/>
      <c r="AX200" s="108"/>
      <c r="AY200" s="108"/>
      <c r="AZ200" s="108"/>
      <c r="BA200" s="108"/>
      <c r="BB200" s="19"/>
      <c r="BC200" s="18">
        <f t="shared" si="30"/>
        <v>0</v>
      </c>
    </row>
    <row r="201" spans="1:55" ht="20.100000000000001" hidden="1" customHeight="1" x14ac:dyDescent="0.2">
      <c r="A201" s="51">
        <f>CyP!A206</f>
        <v>0</v>
      </c>
      <c r="B201" s="342" t="str">
        <f t="shared" si="29"/>
        <v/>
      </c>
      <c r="C201" s="343"/>
      <c r="D201" s="13">
        <f t="shared" si="31"/>
        <v>0</v>
      </c>
      <c r="E201" s="49"/>
      <c r="F201" s="108"/>
      <c r="G201" s="108"/>
      <c r="H201" s="108"/>
      <c r="I201" s="108"/>
      <c r="J201" s="108"/>
      <c r="K201" s="108"/>
      <c r="L201" s="108"/>
      <c r="M201" s="108"/>
      <c r="N201" s="108"/>
      <c r="O201" s="108"/>
      <c r="P201" s="108"/>
      <c r="Q201" s="108"/>
      <c r="R201" s="108"/>
      <c r="S201" s="108"/>
      <c r="T201" s="108"/>
      <c r="U201" s="108"/>
      <c r="V201" s="108"/>
      <c r="W201" s="108"/>
      <c r="X201" s="108"/>
      <c r="Y201" s="108"/>
      <c r="Z201" s="108"/>
      <c r="AA201" s="108"/>
      <c r="AB201" s="108"/>
      <c r="AC201" s="108"/>
      <c r="AD201" s="108"/>
      <c r="AE201" s="108"/>
      <c r="AF201" s="108"/>
      <c r="AG201" s="108"/>
      <c r="AH201" s="108"/>
      <c r="AI201" s="108"/>
      <c r="AJ201" s="108"/>
      <c r="AK201" s="108"/>
      <c r="AL201" s="108"/>
      <c r="AM201" s="108"/>
      <c r="AN201" s="108"/>
      <c r="AO201" s="108"/>
      <c r="AP201" s="108"/>
      <c r="AQ201" s="108"/>
      <c r="AR201" s="108"/>
      <c r="AS201" s="108"/>
      <c r="AT201" s="108"/>
      <c r="AU201" s="108"/>
      <c r="AV201" s="108"/>
      <c r="AW201" s="108"/>
      <c r="AX201" s="108"/>
      <c r="AY201" s="108"/>
      <c r="AZ201" s="108"/>
      <c r="BA201" s="108"/>
      <c r="BB201" s="19"/>
      <c r="BC201" s="18">
        <f t="shared" si="30"/>
        <v>0</v>
      </c>
    </row>
    <row r="202" spans="1:55" ht="20.100000000000001" hidden="1" customHeight="1" x14ac:dyDescent="0.2">
      <c r="A202" s="51">
        <f>CyP!A207</f>
        <v>0</v>
      </c>
      <c r="B202" s="342" t="str">
        <f t="shared" si="29"/>
        <v/>
      </c>
      <c r="C202" s="343"/>
      <c r="D202" s="13">
        <f t="shared" si="31"/>
        <v>0</v>
      </c>
      <c r="E202" s="49"/>
      <c r="F202" s="108"/>
      <c r="G202" s="108"/>
      <c r="H202" s="108"/>
      <c r="I202" s="108"/>
      <c r="J202" s="108"/>
      <c r="K202" s="108"/>
      <c r="L202" s="108"/>
      <c r="M202" s="108"/>
      <c r="N202" s="108"/>
      <c r="O202" s="108"/>
      <c r="P202" s="108"/>
      <c r="Q202" s="108"/>
      <c r="R202" s="108"/>
      <c r="S202" s="108"/>
      <c r="T202" s="108"/>
      <c r="U202" s="108"/>
      <c r="V202" s="108"/>
      <c r="W202" s="108"/>
      <c r="X202" s="108"/>
      <c r="Y202" s="108"/>
      <c r="Z202" s="108"/>
      <c r="AA202" s="108"/>
      <c r="AB202" s="108"/>
      <c r="AC202" s="108"/>
      <c r="AD202" s="108"/>
      <c r="AE202" s="108"/>
      <c r="AF202" s="108"/>
      <c r="AG202" s="108"/>
      <c r="AH202" s="108"/>
      <c r="AI202" s="108"/>
      <c r="AJ202" s="108"/>
      <c r="AK202" s="108"/>
      <c r="AL202" s="108"/>
      <c r="AM202" s="108"/>
      <c r="AN202" s="108"/>
      <c r="AO202" s="108"/>
      <c r="AP202" s="108"/>
      <c r="AQ202" s="108"/>
      <c r="AR202" s="108"/>
      <c r="AS202" s="108"/>
      <c r="AT202" s="108"/>
      <c r="AU202" s="108"/>
      <c r="AV202" s="108"/>
      <c r="AW202" s="108"/>
      <c r="AX202" s="108"/>
      <c r="AY202" s="108"/>
      <c r="AZ202" s="108"/>
      <c r="BA202" s="108"/>
      <c r="BB202" s="19"/>
      <c r="BC202" s="18">
        <f t="shared" si="30"/>
        <v>0</v>
      </c>
    </row>
    <row r="203" spans="1:55" ht="20.100000000000001" hidden="1" customHeight="1" x14ac:dyDescent="0.2">
      <c r="A203" s="51">
        <f>CyP!A208</f>
        <v>0</v>
      </c>
      <c r="B203" s="342" t="str">
        <f t="shared" si="29"/>
        <v/>
      </c>
      <c r="C203" s="343"/>
      <c r="D203" s="13">
        <f t="shared" si="31"/>
        <v>0</v>
      </c>
      <c r="E203" s="49"/>
      <c r="F203" s="108"/>
      <c r="G203" s="108"/>
      <c r="H203" s="108"/>
      <c r="I203" s="108"/>
      <c r="J203" s="108"/>
      <c r="K203" s="108"/>
      <c r="L203" s="108"/>
      <c r="M203" s="108"/>
      <c r="N203" s="108"/>
      <c r="O203" s="108"/>
      <c r="P203" s="108"/>
      <c r="Q203" s="108"/>
      <c r="R203" s="108"/>
      <c r="S203" s="108"/>
      <c r="T203" s="108"/>
      <c r="U203" s="108"/>
      <c r="V203" s="108"/>
      <c r="W203" s="108"/>
      <c r="X203" s="108"/>
      <c r="Y203" s="108"/>
      <c r="Z203" s="108"/>
      <c r="AA203" s="108"/>
      <c r="AB203" s="108"/>
      <c r="AC203" s="108"/>
      <c r="AD203" s="108"/>
      <c r="AE203" s="108"/>
      <c r="AF203" s="108"/>
      <c r="AG203" s="108"/>
      <c r="AH203" s="108"/>
      <c r="AI203" s="108"/>
      <c r="AJ203" s="108"/>
      <c r="AK203" s="108"/>
      <c r="AL203" s="108"/>
      <c r="AM203" s="108"/>
      <c r="AN203" s="108"/>
      <c r="AO203" s="108"/>
      <c r="AP203" s="108"/>
      <c r="AQ203" s="108"/>
      <c r="AR203" s="108"/>
      <c r="AS203" s="108"/>
      <c r="AT203" s="108"/>
      <c r="AU203" s="108"/>
      <c r="AV203" s="108"/>
      <c r="AW203" s="108"/>
      <c r="AX203" s="108"/>
      <c r="AY203" s="108"/>
      <c r="AZ203" s="108"/>
      <c r="BA203" s="108"/>
      <c r="BB203" s="19"/>
      <c r="BC203" s="18">
        <f t="shared" si="30"/>
        <v>0</v>
      </c>
    </row>
    <row r="204" spans="1:55" ht="20.100000000000001" hidden="1" customHeight="1" x14ac:dyDescent="0.2">
      <c r="A204" s="51">
        <f>CyP!A209</f>
        <v>0</v>
      </c>
      <c r="B204" s="342" t="str">
        <f t="shared" si="29"/>
        <v/>
      </c>
      <c r="C204" s="343"/>
      <c r="D204" s="13">
        <f t="shared" si="31"/>
        <v>0</v>
      </c>
      <c r="E204" s="49"/>
      <c r="F204" s="108"/>
      <c r="G204" s="108"/>
      <c r="H204" s="108"/>
      <c r="I204" s="108"/>
      <c r="J204" s="108"/>
      <c r="K204" s="108"/>
      <c r="L204" s="108"/>
      <c r="M204" s="108"/>
      <c r="N204" s="108"/>
      <c r="O204" s="108"/>
      <c r="P204" s="108"/>
      <c r="Q204" s="108"/>
      <c r="R204" s="108"/>
      <c r="S204" s="108"/>
      <c r="T204" s="108"/>
      <c r="U204" s="108"/>
      <c r="V204" s="108"/>
      <c r="W204" s="108"/>
      <c r="X204" s="108"/>
      <c r="Y204" s="108"/>
      <c r="Z204" s="108"/>
      <c r="AA204" s="108"/>
      <c r="AB204" s="108"/>
      <c r="AC204" s="108"/>
      <c r="AD204" s="108"/>
      <c r="AE204" s="108"/>
      <c r="AF204" s="108"/>
      <c r="AG204" s="108"/>
      <c r="AH204" s="108"/>
      <c r="AI204" s="108"/>
      <c r="AJ204" s="108"/>
      <c r="AK204" s="108"/>
      <c r="AL204" s="108"/>
      <c r="AM204" s="108"/>
      <c r="AN204" s="108"/>
      <c r="AO204" s="108"/>
      <c r="AP204" s="108"/>
      <c r="AQ204" s="108"/>
      <c r="AR204" s="108"/>
      <c r="AS204" s="108"/>
      <c r="AT204" s="108"/>
      <c r="AU204" s="108"/>
      <c r="AV204" s="108"/>
      <c r="AW204" s="108"/>
      <c r="AX204" s="108"/>
      <c r="AY204" s="108"/>
      <c r="AZ204" s="108"/>
      <c r="BA204" s="108"/>
      <c r="BB204" s="19"/>
      <c r="BC204" s="18">
        <f t="shared" si="30"/>
        <v>0</v>
      </c>
    </row>
    <row r="205" spans="1:55" ht="20.100000000000001" hidden="1" customHeight="1" x14ac:dyDescent="0.2">
      <c r="A205" s="51">
        <f>CyP!A210</f>
        <v>0</v>
      </c>
      <c r="B205" s="342" t="str">
        <f t="shared" si="29"/>
        <v/>
      </c>
      <c r="C205" s="343"/>
      <c r="D205" s="13">
        <f t="shared" ref="D205:D212" si="32">IFERROR(VLOOKUP(A205,Tabla_CyP,9,FALSE),0)</f>
        <v>0</v>
      </c>
      <c r="E205" s="49"/>
      <c r="F205" s="108"/>
      <c r="G205" s="108"/>
      <c r="H205" s="108"/>
      <c r="I205" s="108"/>
      <c r="J205" s="108"/>
      <c r="K205" s="108"/>
      <c r="L205" s="108"/>
      <c r="M205" s="108"/>
      <c r="N205" s="108"/>
      <c r="O205" s="108"/>
      <c r="P205" s="108"/>
      <c r="Q205" s="108"/>
      <c r="R205" s="108"/>
      <c r="S205" s="108"/>
      <c r="T205" s="108"/>
      <c r="U205" s="108"/>
      <c r="V205" s="108"/>
      <c r="W205" s="108"/>
      <c r="X205" s="108"/>
      <c r="Y205" s="108"/>
      <c r="Z205" s="108"/>
      <c r="AA205" s="108"/>
      <c r="AB205" s="108"/>
      <c r="AC205" s="108"/>
      <c r="AD205" s="108"/>
      <c r="AE205" s="108"/>
      <c r="AF205" s="108"/>
      <c r="AG205" s="108"/>
      <c r="AH205" s="108"/>
      <c r="AI205" s="108"/>
      <c r="AJ205" s="108"/>
      <c r="AK205" s="108"/>
      <c r="AL205" s="108"/>
      <c r="AM205" s="108"/>
      <c r="AN205" s="108"/>
      <c r="AO205" s="108"/>
      <c r="AP205" s="108"/>
      <c r="AQ205" s="108"/>
      <c r="AR205" s="108"/>
      <c r="AS205" s="108"/>
      <c r="AT205" s="108"/>
      <c r="AU205" s="108"/>
      <c r="AV205" s="108"/>
      <c r="AW205" s="108"/>
      <c r="AX205" s="108"/>
      <c r="AY205" s="108"/>
      <c r="AZ205" s="108"/>
      <c r="BA205" s="108"/>
      <c r="BB205" s="19"/>
      <c r="BC205" s="18">
        <f t="shared" si="30"/>
        <v>0</v>
      </c>
    </row>
    <row r="206" spans="1:55" ht="20.100000000000001" hidden="1" customHeight="1" x14ac:dyDescent="0.2">
      <c r="A206" s="51">
        <f>CyP!A211</f>
        <v>0</v>
      </c>
      <c r="B206" s="342" t="str">
        <f t="shared" si="29"/>
        <v/>
      </c>
      <c r="C206" s="343"/>
      <c r="D206" s="13">
        <f t="shared" si="32"/>
        <v>0</v>
      </c>
      <c r="E206" s="49"/>
      <c r="F206" s="108"/>
      <c r="G206" s="108"/>
      <c r="H206" s="108"/>
      <c r="I206" s="108"/>
      <c r="J206" s="108"/>
      <c r="K206" s="108"/>
      <c r="L206" s="108"/>
      <c r="M206" s="108"/>
      <c r="N206" s="108"/>
      <c r="O206" s="108"/>
      <c r="P206" s="108"/>
      <c r="Q206" s="108"/>
      <c r="R206" s="108"/>
      <c r="S206" s="108"/>
      <c r="T206" s="108"/>
      <c r="U206" s="108"/>
      <c r="V206" s="108"/>
      <c r="W206" s="108"/>
      <c r="X206" s="108"/>
      <c r="Y206" s="108"/>
      <c r="Z206" s="108"/>
      <c r="AA206" s="108"/>
      <c r="AB206" s="108"/>
      <c r="AC206" s="108"/>
      <c r="AD206" s="108"/>
      <c r="AE206" s="108"/>
      <c r="AF206" s="108"/>
      <c r="AG206" s="108"/>
      <c r="AH206" s="108"/>
      <c r="AI206" s="108"/>
      <c r="AJ206" s="108"/>
      <c r="AK206" s="108"/>
      <c r="AL206" s="108"/>
      <c r="AM206" s="108"/>
      <c r="AN206" s="108"/>
      <c r="AO206" s="108"/>
      <c r="AP206" s="108"/>
      <c r="AQ206" s="108"/>
      <c r="AR206" s="108"/>
      <c r="AS206" s="108"/>
      <c r="AT206" s="108"/>
      <c r="AU206" s="108"/>
      <c r="AV206" s="108"/>
      <c r="AW206" s="108"/>
      <c r="AX206" s="108"/>
      <c r="AY206" s="108"/>
      <c r="AZ206" s="108"/>
      <c r="BA206" s="108"/>
      <c r="BB206" s="19"/>
      <c r="BC206" s="18">
        <f t="shared" si="30"/>
        <v>0</v>
      </c>
    </row>
    <row r="207" spans="1:55" ht="20.100000000000001" hidden="1" customHeight="1" x14ac:dyDescent="0.2">
      <c r="A207" s="51">
        <f>CyP!A212</f>
        <v>0</v>
      </c>
      <c r="B207" s="342" t="str">
        <f t="shared" si="29"/>
        <v/>
      </c>
      <c r="C207" s="343"/>
      <c r="D207" s="13">
        <f t="shared" si="32"/>
        <v>0</v>
      </c>
      <c r="E207" s="49"/>
      <c r="F207" s="108"/>
      <c r="G207" s="108"/>
      <c r="H207" s="108"/>
      <c r="I207" s="108"/>
      <c r="J207" s="108"/>
      <c r="K207" s="108"/>
      <c r="L207" s="108"/>
      <c r="M207" s="108"/>
      <c r="N207" s="108"/>
      <c r="O207" s="108"/>
      <c r="P207" s="108"/>
      <c r="Q207" s="108"/>
      <c r="R207" s="108"/>
      <c r="S207" s="108"/>
      <c r="T207" s="108"/>
      <c r="U207" s="108"/>
      <c r="V207" s="108"/>
      <c r="W207" s="108"/>
      <c r="X207" s="108"/>
      <c r="Y207" s="108"/>
      <c r="Z207" s="108"/>
      <c r="AA207" s="108"/>
      <c r="AB207" s="108"/>
      <c r="AC207" s="108"/>
      <c r="AD207" s="108"/>
      <c r="AE207" s="108"/>
      <c r="AF207" s="108"/>
      <c r="AG207" s="108"/>
      <c r="AH207" s="108"/>
      <c r="AI207" s="108"/>
      <c r="AJ207" s="108"/>
      <c r="AK207" s="108"/>
      <c r="AL207" s="108"/>
      <c r="AM207" s="108"/>
      <c r="AN207" s="108"/>
      <c r="AO207" s="108"/>
      <c r="AP207" s="108"/>
      <c r="AQ207" s="108"/>
      <c r="AR207" s="108"/>
      <c r="AS207" s="108"/>
      <c r="AT207" s="108"/>
      <c r="AU207" s="108"/>
      <c r="AV207" s="108"/>
      <c r="AW207" s="108"/>
      <c r="AX207" s="108"/>
      <c r="AY207" s="108"/>
      <c r="AZ207" s="108"/>
      <c r="BA207" s="108"/>
      <c r="BB207" s="19"/>
      <c r="BC207" s="18">
        <f t="shared" si="30"/>
        <v>0</v>
      </c>
    </row>
    <row r="208" spans="1:55" ht="20.100000000000001" hidden="1" customHeight="1" x14ac:dyDescent="0.2">
      <c r="A208" s="51">
        <f>CyP!A213</f>
        <v>0</v>
      </c>
      <c r="B208" s="342" t="str">
        <f t="shared" si="29"/>
        <v/>
      </c>
      <c r="C208" s="343"/>
      <c r="D208" s="13">
        <f t="shared" si="32"/>
        <v>0</v>
      </c>
      <c r="E208" s="49"/>
      <c r="F208" s="108"/>
      <c r="G208" s="108"/>
      <c r="H208" s="108"/>
      <c r="I208" s="108"/>
      <c r="J208" s="108"/>
      <c r="K208" s="108"/>
      <c r="L208" s="108"/>
      <c r="M208" s="108"/>
      <c r="N208" s="108"/>
      <c r="O208" s="108"/>
      <c r="P208" s="108"/>
      <c r="Q208" s="108"/>
      <c r="R208" s="108"/>
      <c r="S208" s="108"/>
      <c r="T208" s="108"/>
      <c r="U208" s="108"/>
      <c r="V208" s="108"/>
      <c r="W208" s="108"/>
      <c r="X208" s="108"/>
      <c r="Y208" s="108"/>
      <c r="Z208" s="108"/>
      <c r="AA208" s="108"/>
      <c r="AB208" s="108"/>
      <c r="AC208" s="108"/>
      <c r="AD208" s="108"/>
      <c r="AE208" s="108"/>
      <c r="AF208" s="108"/>
      <c r="AG208" s="108"/>
      <c r="AH208" s="108"/>
      <c r="AI208" s="108"/>
      <c r="AJ208" s="108"/>
      <c r="AK208" s="108"/>
      <c r="AL208" s="108"/>
      <c r="AM208" s="108"/>
      <c r="AN208" s="108"/>
      <c r="AO208" s="108"/>
      <c r="AP208" s="108"/>
      <c r="AQ208" s="108"/>
      <c r="AR208" s="108"/>
      <c r="AS208" s="108"/>
      <c r="AT208" s="108"/>
      <c r="AU208" s="108"/>
      <c r="AV208" s="108"/>
      <c r="AW208" s="108"/>
      <c r="AX208" s="108"/>
      <c r="AY208" s="108"/>
      <c r="AZ208" s="108"/>
      <c r="BA208" s="108"/>
      <c r="BB208" s="19"/>
      <c r="BC208" s="18">
        <f t="shared" si="30"/>
        <v>0</v>
      </c>
    </row>
    <row r="209" spans="1:55" ht="20.100000000000001" hidden="1" customHeight="1" x14ac:dyDescent="0.2">
      <c r="A209" s="51">
        <f>CyP!A214</f>
        <v>0</v>
      </c>
      <c r="B209" s="342" t="str">
        <f t="shared" si="23"/>
        <v/>
      </c>
      <c r="C209" s="343"/>
      <c r="D209" s="13">
        <f t="shared" si="32"/>
        <v>0</v>
      </c>
      <c r="E209" s="49"/>
      <c r="F209" s="108"/>
      <c r="G209" s="108"/>
      <c r="H209" s="108"/>
      <c r="I209" s="108"/>
      <c r="J209" s="108"/>
      <c r="K209" s="108"/>
      <c r="L209" s="108"/>
      <c r="M209" s="108"/>
      <c r="N209" s="108"/>
      <c r="O209" s="108"/>
      <c r="P209" s="108"/>
      <c r="Q209" s="108"/>
      <c r="R209" s="108"/>
      <c r="S209" s="108"/>
      <c r="T209" s="108"/>
      <c r="U209" s="108"/>
      <c r="V209" s="108"/>
      <c r="W209" s="108"/>
      <c r="X209" s="108"/>
      <c r="Y209" s="108"/>
      <c r="Z209" s="108"/>
      <c r="AA209" s="108"/>
      <c r="AB209" s="108"/>
      <c r="AC209" s="108"/>
      <c r="AD209" s="108"/>
      <c r="AE209" s="108"/>
      <c r="AF209" s="108"/>
      <c r="AG209" s="108"/>
      <c r="AH209" s="108"/>
      <c r="AI209" s="108"/>
      <c r="AJ209" s="108"/>
      <c r="AK209" s="108"/>
      <c r="AL209" s="108"/>
      <c r="AM209" s="108"/>
      <c r="AN209" s="108"/>
      <c r="AO209" s="108"/>
      <c r="AP209" s="108"/>
      <c r="AQ209" s="108"/>
      <c r="AR209" s="108"/>
      <c r="AS209" s="108"/>
      <c r="AT209" s="108"/>
      <c r="AU209" s="108"/>
      <c r="AV209" s="108"/>
      <c r="AW209" s="108"/>
      <c r="AX209" s="108"/>
      <c r="AY209" s="108"/>
      <c r="AZ209" s="108"/>
      <c r="BA209" s="108"/>
      <c r="BB209" s="19"/>
      <c r="BC209" s="18">
        <f t="shared" si="22"/>
        <v>0</v>
      </c>
    </row>
    <row r="210" spans="1:55" ht="20.100000000000001" hidden="1" customHeight="1" x14ac:dyDescent="0.2">
      <c r="A210" s="51">
        <f>CyP!A215</f>
        <v>0</v>
      </c>
      <c r="B210" s="342" t="str">
        <f t="shared" si="23"/>
        <v/>
      </c>
      <c r="C210" s="343"/>
      <c r="D210" s="13">
        <f t="shared" si="32"/>
        <v>0</v>
      </c>
      <c r="E210" s="49"/>
      <c r="F210" s="108"/>
      <c r="G210" s="108"/>
      <c r="H210" s="108"/>
      <c r="I210" s="108"/>
      <c r="J210" s="108"/>
      <c r="K210" s="108"/>
      <c r="L210" s="108"/>
      <c r="M210" s="108"/>
      <c r="N210" s="108"/>
      <c r="O210" s="108"/>
      <c r="P210" s="108"/>
      <c r="Q210" s="108"/>
      <c r="R210" s="108"/>
      <c r="S210" s="108"/>
      <c r="T210" s="108"/>
      <c r="U210" s="108"/>
      <c r="V210" s="108"/>
      <c r="W210" s="108"/>
      <c r="X210" s="108"/>
      <c r="Y210" s="108"/>
      <c r="Z210" s="108"/>
      <c r="AA210" s="108"/>
      <c r="AB210" s="108"/>
      <c r="AC210" s="108"/>
      <c r="AD210" s="108"/>
      <c r="AE210" s="108"/>
      <c r="AF210" s="108"/>
      <c r="AG210" s="108"/>
      <c r="AH210" s="108"/>
      <c r="AI210" s="108"/>
      <c r="AJ210" s="108"/>
      <c r="AK210" s="108"/>
      <c r="AL210" s="108"/>
      <c r="AM210" s="108"/>
      <c r="AN210" s="108"/>
      <c r="AO210" s="108"/>
      <c r="AP210" s="108"/>
      <c r="AQ210" s="108"/>
      <c r="AR210" s="108"/>
      <c r="AS210" s="108"/>
      <c r="AT210" s="108"/>
      <c r="AU210" s="108"/>
      <c r="AV210" s="108"/>
      <c r="AW210" s="108"/>
      <c r="AX210" s="108"/>
      <c r="AY210" s="108"/>
      <c r="AZ210" s="108"/>
      <c r="BA210" s="108"/>
      <c r="BB210" s="17"/>
      <c r="BC210" s="18">
        <f t="shared" si="22"/>
        <v>0</v>
      </c>
    </row>
    <row r="211" spans="1:55" ht="20.100000000000001" hidden="1" customHeight="1" x14ac:dyDescent="0.2">
      <c r="A211" s="51">
        <f>CyP!A216</f>
        <v>0</v>
      </c>
      <c r="B211" s="342" t="str">
        <f t="shared" si="23"/>
        <v/>
      </c>
      <c r="C211" s="343"/>
      <c r="D211" s="13">
        <f t="shared" si="32"/>
        <v>0</v>
      </c>
      <c r="E211" s="49"/>
      <c r="F211" s="111"/>
      <c r="G211" s="111"/>
      <c r="H211" s="111"/>
      <c r="I211" s="111"/>
      <c r="J211" s="111"/>
      <c r="K211" s="111"/>
      <c r="L211" s="111"/>
      <c r="M211" s="111"/>
      <c r="N211" s="111"/>
      <c r="O211" s="111"/>
      <c r="P211" s="111"/>
      <c r="Q211" s="111"/>
      <c r="R211" s="111"/>
      <c r="S211" s="111"/>
      <c r="T211" s="111"/>
      <c r="U211" s="111"/>
      <c r="V211" s="111"/>
      <c r="W211" s="111"/>
      <c r="X211" s="109"/>
      <c r="Y211" s="109"/>
      <c r="Z211" s="109"/>
      <c r="AA211" s="109"/>
      <c r="AB211" s="109"/>
      <c r="AC211" s="109"/>
      <c r="AD211" s="109"/>
      <c r="AE211" s="109"/>
      <c r="AF211" s="109"/>
      <c r="AG211" s="109"/>
      <c r="AH211" s="109"/>
      <c r="AI211" s="109"/>
      <c r="AJ211" s="109"/>
      <c r="AK211" s="109"/>
      <c r="AL211" s="109"/>
      <c r="AM211" s="109"/>
      <c r="AN211" s="109"/>
      <c r="AO211" s="109"/>
      <c r="AP211" s="109"/>
      <c r="AQ211" s="109"/>
      <c r="AR211" s="109"/>
      <c r="AS211" s="109"/>
      <c r="AT211" s="109"/>
      <c r="AU211" s="109"/>
      <c r="AV211" s="109"/>
      <c r="AW211" s="109"/>
      <c r="AX211" s="108"/>
      <c r="AY211" s="108"/>
      <c r="AZ211" s="108"/>
      <c r="BA211" s="108"/>
      <c r="BB211" s="17"/>
      <c r="BC211" s="18">
        <f t="shared" si="22"/>
        <v>0</v>
      </c>
    </row>
    <row r="212" spans="1:55" ht="20.100000000000001" hidden="1" customHeight="1" x14ac:dyDescent="0.2">
      <c r="A212" s="51">
        <f>CyP!A217</f>
        <v>0</v>
      </c>
      <c r="B212" s="342" t="str">
        <f t="shared" si="23"/>
        <v/>
      </c>
      <c r="C212" s="343"/>
      <c r="D212" s="13">
        <f t="shared" si="32"/>
        <v>0</v>
      </c>
      <c r="E212" s="49"/>
      <c r="F212" s="111"/>
      <c r="G212" s="111"/>
      <c r="H212" s="111"/>
      <c r="I212" s="111"/>
      <c r="J212" s="111"/>
      <c r="K212" s="111"/>
      <c r="L212" s="111"/>
      <c r="M212" s="111"/>
      <c r="N212" s="111"/>
      <c r="O212" s="111"/>
      <c r="P212" s="111"/>
      <c r="Q212" s="111"/>
      <c r="R212" s="111"/>
      <c r="S212" s="111"/>
      <c r="T212" s="111"/>
      <c r="U212" s="111"/>
      <c r="V212" s="111"/>
      <c r="W212" s="111"/>
      <c r="X212" s="111"/>
      <c r="Y212" s="111"/>
      <c r="Z212" s="111"/>
      <c r="AA212" s="111"/>
      <c r="AB212" s="111"/>
      <c r="AC212" s="111"/>
      <c r="AD212" s="111"/>
      <c r="AE212" s="111"/>
      <c r="AF212" s="111"/>
      <c r="AG212" s="111"/>
      <c r="AH212" s="111"/>
      <c r="AI212" s="111"/>
      <c r="AJ212" s="111"/>
      <c r="AK212" s="111"/>
      <c r="AL212" s="111"/>
      <c r="AM212" s="111"/>
      <c r="AN212" s="111"/>
      <c r="AO212" s="111"/>
      <c r="AP212" s="111"/>
      <c r="AQ212" s="111"/>
      <c r="AR212" s="111"/>
      <c r="AS212" s="111"/>
      <c r="AT212" s="111"/>
      <c r="AU212" s="111"/>
      <c r="AV212" s="111"/>
      <c r="AW212" s="111"/>
      <c r="AX212" s="111"/>
      <c r="AY212" s="111"/>
      <c r="AZ212" s="111"/>
      <c r="BA212" s="108"/>
      <c r="BB212" s="17"/>
      <c r="BC212" s="18">
        <f t="shared" si="22"/>
        <v>0</v>
      </c>
    </row>
    <row r="213" spans="1:55" ht="20.100000000000001" customHeight="1" x14ac:dyDescent="0.2">
      <c r="A213" s="55" t="s">
        <v>3</v>
      </c>
      <c r="B213" s="26" t="s">
        <v>3</v>
      </c>
      <c r="C213" s="26"/>
      <c r="D213" s="56" t="s">
        <v>4</v>
      </c>
      <c r="E213" s="27"/>
      <c r="F213" s="58"/>
      <c r="G213" s="59"/>
      <c r="H213" s="59"/>
      <c r="I213" s="59"/>
      <c r="J213" s="59"/>
      <c r="K213" s="59"/>
      <c r="L213" s="59"/>
      <c r="M213" s="59"/>
      <c r="N213" s="59"/>
      <c r="O213" s="59"/>
      <c r="P213" s="59"/>
      <c r="Q213" s="59"/>
      <c r="R213" s="59"/>
      <c r="S213" s="59"/>
      <c r="T213" s="59"/>
      <c r="U213" s="59"/>
      <c r="V213" s="59"/>
      <c r="W213" s="59"/>
      <c r="X213" s="60"/>
      <c r="Y213" s="60"/>
      <c r="Z213" s="60"/>
      <c r="AA213" s="60"/>
      <c r="AB213" s="60"/>
      <c r="AC213" s="60"/>
      <c r="AD213" s="60"/>
      <c r="AE213" s="60"/>
      <c r="AF213" s="60"/>
      <c r="AG213" s="60"/>
      <c r="AH213" s="60"/>
      <c r="AI213" s="60"/>
      <c r="AJ213" s="60"/>
      <c r="AK213" s="60"/>
      <c r="AL213" s="60"/>
      <c r="AM213" s="60"/>
      <c r="AN213" s="60"/>
      <c r="AO213" s="60"/>
      <c r="AP213" s="60"/>
      <c r="AQ213" s="60"/>
      <c r="AR213" s="60"/>
      <c r="AS213" s="60"/>
      <c r="AT213" s="60"/>
      <c r="AU213" s="60"/>
      <c r="AV213" s="60"/>
      <c r="AW213" s="60"/>
      <c r="AX213" s="60"/>
      <c r="AY213" s="60"/>
      <c r="AZ213" s="60"/>
      <c r="BA213" s="61"/>
      <c r="BC213" s="20">
        <f t="shared" si="22"/>
        <v>0</v>
      </c>
    </row>
    <row r="214" spans="1:55" ht="20.100000000000001" customHeight="1" x14ac:dyDescent="0.2">
      <c r="A214" s="55" t="s">
        <v>3</v>
      </c>
      <c r="B214" s="53" t="s">
        <v>10</v>
      </c>
      <c r="C214" s="57"/>
      <c r="D214" s="52">
        <f>SUM(D13:D213)</f>
        <v>0</v>
      </c>
      <c r="E214" s="50"/>
      <c r="F214" s="28"/>
      <c r="G214" s="28"/>
      <c r="H214" s="28"/>
      <c r="I214" s="28"/>
      <c r="J214" s="28"/>
      <c r="K214" s="28"/>
      <c r="L214" s="28"/>
      <c r="M214" s="28"/>
      <c r="N214" s="28"/>
      <c r="O214" s="28"/>
      <c r="P214" s="28"/>
      <c r="Q214" s="28"/>
      <c r="R214" s="28"/>
      <c r="S214" s="28"/>
      <c r="T214" s="28"/>
      <c r="U214" s="28"/>
      <c r="V214" s="28"/>
      <c r="W214" s="28"/>
      <c r="X214" s="28"/>
      <c r="Y214" s="28"/>
      <c r="Z214" s="28"/>
      <c r="AA214" s="28"/>
      <c r="AB214" s="28"/>
      <c r="AC214" s="28"/>
      <c r="AD214" s="28"/>
      <c r="AE214" s="28"/>
      <c r="AF214" s="28"/>
      <c r="AG214" s="28"/>
      <c r="AH214" s="28"/>
      <c r="AI214" s="28"/>
      <c r="AJ214" s="28"/>
      <c r="AK214" s="28"/>
      <c r="AL214" s="28"/>
      <c r="AM214" s="28"/>
      <c r="AN214" s="28"/>
      <c r="AO214" s="28"/>
      <c r="AP214" s="28"/>
      <c r="AQ214" s="28"/>
      <c r="AR214" s="28"/>
      <c r="AS214" s="28"/>
      <c r="AT214" s="28"/>
      <c r="AU214" s="28"/>
      <c r="AV214" s="28"/>
      <c r="AW214" s="28"/>
      <c r="AX214" s="28"/>
      <c r="AY214" s="28"/>
      <c r="AZ214" s="28"/>
      <c r="BA214" s="28"/>
    </row>
    <row r="215" spans="1:55" ht="20.100000000000001" customHeight="1" x14ac:dyDescent="0.2">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row>
    <row r="216" spans="1:55" ht="20.100000000000001" customHeight="1" x14ac:dyDescent="0.2">
      <c r="A216" s="5"/>
      <c r="B216" s="5"/>
      <c r="C216" s="5"/>
      <c r="D216" s="29" t="s">
        <v>21</v>
      </c>
      <c r="E216" s="5">
        <v>0</v>
      </c>
      <c r="F216" s="30">
        <f t="shared" ref="F216:BA216" si="33">SUMPRODUCT($D$13:$D$212,F13:F212)</f>
        <v>0</v>
      </c>
      <c r="G216" s="30">
        <f t="shared" si="33"/>
        <v>0</v>
      </c>
      <c r="H216" s="30">
        <f t="shared" si="33"/>
        <v>0</v>
      </c>
      <c r="I216" s="30">
        <f t="shared" si="33"/>
        <v>0</v>
      </c>
      <c r="J216" s="30">
        <f t="shared" si="33"/>
        <v>0</v>
      </c>
      <c r="K216" s="30">
        <f t="shared" si="33"/>
        <v>0</v>
      </c>
      <c r="L216" s="30">
        <f t="shared" si="33"/>
        <v>0</v>
      </c>
      <c r="M216" s="30">
        <f t="shared" si="33"/>
        <v>0</v>
      </c>
      <c r="N216" s="30">
        <f t="shared" si="33"/>
        <v>0</v>
      </c>
      <c r="O216" s="30">
        <f t="shared" si="33"/>
        <v>0</v>
      </c>
      <c r="P216" s="30">
        <f t="shared" si="33"/>
        <v>0</v>
      </c>
      <c r="Q216" s="30">
        <f t="shared" si="33"/>
        <v>0</v>
      </c>
      <c r="R216" s="30">
        <f t="shared" si="33"/>
        <v>0</v>
      </c>
      <c r="S216" s="30">
        <f t="shared" si="33"/>
        <v>0</v>
      </c>
      <c r="T216" s="30">
        <f t="shared" si="33"/>
        <v>0</v>
      </c>
      <c r="U216" s="30">
        <f t="shared" si="33"/>
        <v>0</v>
      </c>
      <c r="V216" s="30">
        <f t="shared" si="33"/>
        <v>0</v>
      </c>
      <c r="W216" s="30">
        <f t="shared" si="33"/>
        <v>0</v>
      </c>
      <c r="X216" s="30">
        <f t="shared" si="33"/>
        <v>0</v>
      </c>
      <c r="Y216" s="30">
        <f t="shared" si="33"/>
        <v>0</v>
      </c>
      <c r="Z216" s="30">
        <f t="shared" si="33"/>
        <v>0</v>
      </c>
      <c r="AA216" s="30">
        <f t="shared" si="33"/>
        <v>0</v>
      </c>
      <c r="AB216" s="30">
        <f t="shared" si="33"/>
        <v>0</v>
      </c>
      <c r="AC216" s="30">
        <f t="shared" si="33"/>
        <v>0</v>
      </c>
      <c r="AD216" s="30">
        <f t="shared" si="33"/>
        <v>0</v>
      </c>
      <c r="AE216" s="30">
        <f t="shared" si="33"/>
        <v>0</v>
      </c>
      <c r="AF216" s="30">
        <f t="shared" si="33"/>
        <v>0</v>
      </c>
      <c r="AG216" s="30">
        <f t="shared" si="33"/>
        <v>0</v>
      </c>
      <c r="AH216" s="30">
        <f t="shared" si="33"/>
        <v>0</v>
      </c>
      <c r="AI216" s="30">
        <f t="shared" si="33"/>
        <v>0</v>
      </c>
      <c r="AJ216" s="30">
        <f t="shared" si="33"/>
        <v>0</v>
      </c>
      <c r="AK216" s="30">
        <f t="shared" si="33"/>
        <v>0</v>
      </c>
      <c r="AL216" s="30">
        <f t="shared" si="33"/>
        <v>0</v>
      </c>
      <c r="AM216" s="30">
        <f t="shared" si="33"/>
        <v>0</v>
      </c>
      <c r="AN216" s="30">
        <f t="shared" ref="AN216:AU216" si="34">SUMPRODUCT($D$13:$D$212,AN13:AN212)</f>
        <v>0</v>
      </c>
      <c r="AO216" s="30">
        <f t="shared" si="34"/>
        <v>0</v>
      </c>
      <c r="AP216" s="30">
        <f t="shared" si="34"/>
        <v>0</v>
      </c>
      <c r="AQ216" s="30">
        <f t="shared" si="34"/>
        <v>0</v>
      </c>
      <c r="AR216" s="30">
        <f t="shared" si="34"/>
        <v>0</v>
      </c>
      <c r="AS216" s="30">
        <f t="shared" si="34"/>
        <v>0</v>
      </c>
      <c r="AT216" s="30">
        <f t="shared" si="34"/>
        <v>0</v>
      </c>
      <c r="AU216" s="30">
        <f t="shared" si="34"/>
        <v>0</v>
      </c>
      <c r="AV216" s="30">
        <f t="shared" si="33"/>
        <v>0</v>
      </c>
      <c r="AW216" s="30">
        <f t="shared" si="33"/>
        <v>0</v>
      </c>
      <c r="AX216" s="30">
        <f t="shared" si="33"/>
        <v>0</v>
      </c>
      <c r="AY216" s="30">
        <f t="shared" si="33"/>
        <v>0</v>
      </c>
      <c r="AZ216" s="30">
        <f t="shared" si="33"/>
        <v>0</v>
      </c>
      <c r="BA216" s="30">
        <f t="shared" si="33"/>
        <v>0</v>
      </c>
      <c r="BB216" s="21"/>
    </row>
    <row r="217" spans="1:55" ht="20.100000000000001" customHeight="1" x14ac:dyDescent="0.2">
      <c r="A217" s="5"/>
      <c r="B217" s="5"/>
      <c r="C217" s="5"/>
      <c r="D217" s="29" t="s">
        <v>22</v>
      </c>
      <c r="E217" s="5">
        <v>0</v>
      </c>
      <c r="F217" s="30">
        <f>E217+F216</f>
        <v>0</v>
      </c>
      <c r="G217" s="30">
        <f t="shared" ref="G217:BA217" si="35">F217+G216</f>
        <v>0</v>
      </c>
      <c r="H217" s="30">
        <f t="shared" si="35"/>
        <v>0</v>
      </c>
      <c r="I217" s="30">
        <f t="shared" si="35"/>
        <v>0</v>
      </c>
      <c r="J217" s="30">
        <f t="shared" si="35"/>
        <v>0</v>
      </c>
      <c r="K217" s="30">
        <f t="shared" si="35"/>
        <v>0</v>
      </c>
      <c r="L217" s="30">
        <f t="shared" si="35"/>
        <v>0</v>
      </c>
      <c r="M217" s="30">
        <f t="shared" si="35"/>
        <v>0</v>
      </c>
      <c r="N217" s="30">
        <f t="shared" si="35"/>
        <v>0</v>
      </c>
      <c r="O217" s="30">
        <f t="shared" si="35"/>
        <v>0</v>
      </c>
      <c r="P217" s="30">
        <f t="shared" si="35"/>
        <v>0</v>
      </c>
      <c r="Q217" s="30">
        <f t="shared" si="35"/>
        <v>0</v>
      </c>
      <c r="R217" s="30">
        <f t="shared" si="35"/>
        <v>0</v>
      </c>
      <c r="S217" s="30">
        <f t="shared" si="35"/>
        <v>0</v>
      </c>
      <c r="T217" s="30">
        <f t="shared" si="35"/>
        <v>0</v>
      </c>
      <c r="U217" s="30">
        <f t="shared" si="35"/>
        <v>0</v>
      </c>
      <c r="V217" s="30">
        <f t="shared" si="35"/>
        <v>0</v>
      </c>
      <c r="W217" s="30">
        <f t="shared" si="35"/>
        <v>0</v>
      </c>
      <c r="X217" s="30">
        <f t="shared" si="35"/>
        <v>0</v>
      </c>
      <c r="Y217" s="30">
        <f t="shared" si="35"/>
        <v>0</v>
      </c>
      <c r="Z217" s="30">
        <f t="shared" si="35"/>
        <v>0</v>
      </c>
      <c r="AA217" s="30">
        <f t="shared" si="35"/>
        <v>0</v>
      </c>
      <c r="AB217" s="30">
        <f t="shared" si="35"/>
        <v>0</v>
      </c>
      <c r="AC217" s="30">
        <f t="shared" si="35"/>
        <v>0</v>
      </c>
      <c r="AD217" s="30">
        <f t="shared" si="35"/>
        <v>0</v>
      </c>
      <c r="AE217" s="30">
        <f t="shared" si="35"/>
        <v>0</v>
      </c>
      <c r="AF217" s="30">
        <f t="shared" si="35"/>
        <v>0</v>
      </c>
      <c r="AG217" s="30">
        <f t="shared" si="35"/>
        <v>0</v>
      </c>
      <c r="AH217" s="30">
        <f t="shared" si="35"/>
        <v>0</v>
      </c>
      <c r="AI217" s="30">
        <f t="shared" si="35"/>
        <v>0</v>
      </c>
      <c r="AJ217" s="30">
        <f t="shared" si="35"/>
        <v>0</v>
      </c>
      <c r="AK217" s="30">
        <f t="shared" si="35"/>
        <v>0</v>
      </c>
      <c r="AL217" s="30">
        <f t="shared" si="35"/>
        <v>0</v>
      </c>
      <c r="AM217" s="30">
        <f t="shared" si="35"/>
        <v>0</v>
      </c>
      <c r="AN217" s="30">
        <f t="shared" ref="AN217:AU217" si="36">AE217+AN216</f>
        <v>0</v>
      </c>
      <c r="AO217" s="30">
        <f t="shared" si="36"/>
        <v>0</v>
      </c>
      <c r="AP217" s="30">
        <f t="shared" si="36"/>
        <v>0</v>
      </c>
      <c r="AQ217" s="30">
        <f t="shared" si="36"/>
        <v>0</v>
      </c>
      <c r="AR217" s="30">
        <f t="shared" si="36"/>
        <v>0</v>
      </c>
      <c r="AS217" s="30">
        <f t="shared" si="36"/>
        <v>0</v>
      </c>
      <c r="AT217" s="30">
        <f t="shared" si="36"/>
        <v>0</v>
      </c>
      <c r="AU217" s="30">
        <f t="shared" si="36"/>
        <v>0</v>
      </c>
      <c r="AV217" s="30">
        <f>AM217+AV216</f>
        <v>0</v>
      </c>
      <c r="AW217" s="30">
        <f t="shared" si="35"/>
        <v>0</v>
      </c>
      <c r="AX217" s="30">
        <f t="shared" si="35"/>
        <v>0</v>
      </c>
      <c r="AY217" s="30">
        <f t="shared" si="35"/>
        <v>0</v>
      </c>
      <c r="AZ217" s="30">
        <f t="shared" si="35"/>
        <v>0</v>
      </c>
      <c r="BA217" s="30">
        <f t="shared" si="35"/>
        <v>0</v>
      </c>
      <c r="BB217" s="21"/>
    </row>
    <row r="218" spans="1:55" ht="20.100000000000001" customHeight="1" x14ac:dyDescent="0.2">
      <c r="A218" s="5"/>
      <c r="B218" s="5"/>
      <c r="C218" s="5"/>
      <c r="D218" s="31"/>
      <c r="E218" s="32" t="s">
        <v>1013</v>
      </c>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row>
    <row r="219" spans="1:55" ht="20.100000000000001" customHeight="1" x14ac:dyDescent="0.2">
      <c r="A219" s="5"/>
      <c r="B219" s="5"/>
      <c r="C219" s="5"/>
      <c r="D219" s="29" t="s">
        <v>23</v>
      </c>
      <c r="E219" s="33">
        <f>Anticipo_Financiero*Monto_Oferta</f>
        <v>0</v>
      </c>
      <c r="F219" s="33">
        <f t="shared" ref="F219:BA219" si="37">Monto_Oferta*F216*(1-Anticipo_Financiero)</f>
        <v>0</v>
      </c>
      <c r="G219" s="33">
        <f t="shared" si="37"/>
        <v>0</v>
      </c>
      <c r="H219" s="33">
        <f t="shared" si="37"/>
        <v>0</v>
      </c>
      <c r="I219" s="33">
        <f t="shared" si="37"/>
        <v>0</v>
      </c>
      <c r="J219" s="33">
        <f t="shared" si="37"/>
        <v>0</v>
      </c>
      <c r="K219" s="33">
        <f t="shared" si="37"/>
        <v>0</v>
      </c>
      <c r="L219" s="33">
        <f t="shared" si="37"/>
        <v>0</v>
      </c>
      <c r="M219" s="33">
        <f t="shared" si="37"/>
        <v>0</v>
      </c>
      <c r="N219" s="33">
        <f t="shared" si="37"/>
        <v>0</v>
      </c>
      <c r="O219" s="33">
        <f t="shared" si="37"/>
        <v>0</v>
      </c>
      <c r="P219" s="33">
        <f t="shared" si="37"/>
        <v>0</v>
      </c>
      <c r="Q219" s="33">
        <f t="shared" si="37"/>
        <v>0</v>
      </c>
      <c r="R219" s="33">
        <f t="shared" si="37"/>
        <v>0</v>
      </c>
      <c r="S219" s="33">
        <f t="shared" si="37"/>
        <v>0</v>
      </c>
      <c r="T219" s="33">
        <f t="shared" si="37"/>
        <v>0</v>
      </c>
      <c r="U219" s="33">
        <f t="shared" si="37"/>
        <v>0</v>
      </c>
      <c r="V219" s="33">
        <f t="shared" si="37"/>
        <v>0</v>
      </c>
      <c r="W219" s="33">
        <f t="shared" si="37"/>
        <v>0</v>
      </c>
      <c r="X219" s="33">
        <f t="shared" si="37"/>
        <v>0</v>
      </c>
      <c r="Y219" s="33">
        <f t="shared" si="37"/>
        <v>0</v>
      </c>
      <c r="Z219" s="33">
        <f t="shared" si="37"/>
        <v>0</v>
      </c>
      <c r="AA219" s="33">
        <f t="shared" si="37"/>
        <v>0</v>
      </c>
      <c r="AB219" s="33">
        <f t="shared" si="37"/>
        <v>0</v>
      </c>
      <c r="AC219" s="33">
        <f t="shared" si="37"/>
        <v>0</v>
      </c>
      <c r="AD219" s="33">
        <f t="shared" si="37"/>
        <v>0</v>
      </c>
      <c r="AE219" s="33">
        <f t="shared" si="37"/>
        <v>0</v>
      </c>
      <c r="AF219" s="33">
        <f t="shared" si="37"/>
        <v>0</v>
      </c>
      <c r="AG219" s="33">
        <f t="shared" si="37"/>
        <v>0</v>
      </c>
      <c r="AH219" s="33">
        <f t="shared" si="37"/>
        <v>0</v>
      </c>
      <c r="AI219" s="33">
        <f t="shared" si="37"/>
        <v>0</v>
      </c>
      <c r="AJ219" s="33">
        <f t="shared" si="37"/>
        <v>0</v>
      </c>
      <c r="AK219" s="33">
        <f t="shared" si="37"/>
        <v>0</v>
      </c>
      <c r="AL219" s="33">
        <f t="shared" si="37"/>
        <v>0</v>
      </c>
      <c r="AM219" s="33">
        <f t="shared" si="37"/>
        <v>0</v>
      </c>
      <c r="AN219" s="33">
        <f t="shared" si="37"/>
        <v>0</v>
      </c>
      <c r="AO219" s="33">
        <f t="shared" si="37"/>
        <v>0</v>
      </c>
      <c r="AP219" s="33">
        <f t="shared" si="37"/>
        <v>0</v>
      </c>
      <c r="AQ219" s="33">
        <f t="shared" si="37"/>
        <v>0</v>
      </c>
      <c r="AR219" s="33">
        <f t="shared" si="37"/>
        <v>0</v>
      </c>
      <c r="AS219" s="33">
        <f t="shared" si="37"/>
        <v>0</v>
      </c>
      <c r="AT219" s="33">
        <f t="shared" si="37"/>
        <v>0</v>
      </c>
      <c r="AU219" s="33">
        <f t="shared" si="37"/>
        <v>0</v>
      </c>
      <c r="AV219" s="33">
        <f t="shared" si="37"/>
        <v>0</v>
      </c>
      <c r="AW219" s="33">
        <f t="shared" si="37"/>
        <v>0</v>
      </c>
      <c r="AX219" s="33">
        <f t="shared" si="37"/>
        <v>0</v>
      </c>
      <c r="AY219" s="33">
        <f t="shared" si="37"/>
        <v>0</v>
      </c>
      <c r="AZ219" s="33">
        <f t="shared" si="37"/>
        <v>0</v>
      </c>
      <c r="BA219" s="33">
        <f t="shared" si="37"/>
        <v>0</v>
      </c>
      <c r="BB219" s="9"/>
      <c r="BC219" s="9"/>
    </row>
    <row r="220" spans="1:55" ht="20.100000000000001" customHeight="1" x14ac:dyDescent="0.2">
      <c r="A220" s="5"/>
      <c r="B220" s="5"/>
      <c r="C220" s="5"/>
      <c r="D220" s="29" t="s">
        <v>988</v>
      </c>
      <c r="E220" s="33">
        <f>E219</f>
        <v>0</v>
      </c>
      <c r="F220" s="33">
        <f>E220+F219</f>
        <v>0</v>
      </c>
      <c r="G220" s="33">
        <f t="shared" ref="G220:AL220" si="38">F220+G219</f>
        <v>0</v>
      </c>
      <c r="H220" s="33">
        <f t="shared" si="38"/>
        <v>0</v>
      </c>
      <c r="I220" s="33">
        <f t="shared" si="38"/>
        <v>0</v>
      </c>
      <c r="J220" s="33">
        <f t="shared" si="38"/>
        <v>0</v>
      </c>
      <c r="K220" s="33">
        <f t="shared" si="38"/>
        <v>0</v>
      </c>
      <c r="L220" s="33">
        <f t="shared" si="38"/>
        <v>0</v>
      </c>
      <c r="M220" s="33">
        <f t="shared" si="38"/>
        <v>0</v>
      </c>
      <c r="N220" s="33">
        <f t="shared" si="38"/>
        <v>0</v>
      </c>
      <c r="O220" s="33">
        <f t="shared" si="38"/>
        <v>0</v>
      </c>
      <c r="P220" s="33">
        <f t="shared" si="38"/>
        <v>0</v>
      </c>
      <c r="Q220" s="33">
        <f t="shared" si="38"/>
        <v>0</v>
      </c>
      <c r="R220" s="33">
        <f t="shared" si="38"/>
        <v>0</v>
      </c>
      <c r="S220" s="33">
        <f t="shared" si="38"/>
        <v>0</v>
      </c>
      <c r="T220" s="33">
        <f t="shared" si="38"/>
        <v>0</v>
      </c>
      <c r="U220" s="33">
        <f t="shared" si="38"/>
        <v>0</v>
      </c>
      <c r="V220" s="33">
        <f t="shared" si="38"/>
        <v>0</v>
      </c>
      <c r="W220" s="33">
        <f t="shared" si="38"/>
        <v>0</v>
      </c>
      <c r="X220" s="33">
        <f t="shared" si="38"/>
        <v>0</v>
      </c>
      <c r="Y220" s="33">
        <f t="shared" si="38"/>
        <v>0</v>
      </c>
      <c r="Z220" s="33">
        <f t="shared" si="38"/>
        <v>0</v>
      </c>
      <c r="AA220" s="33">
        <f t="shared" si="38"/>
        <v>0</v>
      </c>
      <c r="AB220" s="33">
        <f t="shared" si="38"/>
        <v>0</v>
      </c>
      <c r="AC220" s="33">
        <f t="shared" si="38"/>
        <v>0</v>
      </c>
      <c r="AD220" s="33">
        <f t="shared" si="38"/>
        <v>0</v>
      </c>
      <c r="AE220" s="33">
        <f t="shared" si="38"/>
        <v>0</v>
      </c>
      <c r="AF220" s="33">
        <f t="shared" si="38"/>
        <v>0</v>
      </c>
      <c r="AG220" s="33">
        <f t="shared" si="38"/>
        <v>0</v>
      </c>
      <c r="AH220" s="33">
        <f t="shared" si="38"/>
        <v>0</v>
      </c>
      <c r="AI220" s="33">
        <f t="shared" si="38"/>
        <v>0</v>
      </c>
      <c r="AJ220" s="33">
        <f t="shared" si="38"/>
        <v>0</v>
      </c>
      <c r="AK220" s="33">
        <f t="shared" si="38"/>
        <v>0</v>
      </c>
      <c r="AL220" s="33">
        <f t="shared" si="38"/>
        <v>0</v>
      </c>
      <c r="AM220" s="33">
        <f t="shared" ref="AM220" si="39">AL220+AM219</f>
        <v>0</v>
      </c>
      <c r="AN220" s="33">
        <f t="shared" ref="AN220" si="40">AM220+AN219</f>
        <v>0</v>
      </c>
      <c r="AO220" s="33">
        <f t="shared" ref="AO220" si="41">AN220+AO219</f>
        <v>0</v>
      </c>
      <c r="AP220" s="33">
        <f t="shared" ref="AP220" si="42">AO220+AP219</f>
        <v>0</v>
      </c>
      <c r="AQ220" s="33">
        <f t="shared" ref="AQ220" si="43">AP220+AQ219</f>
        <v>0</v>
      </c>
      <c r="AR220" s="33">
        <f t="shared" ref="AR220" si="44">AQ220+AR219</f>
        <v>0</v>
      </c>
      <c r="AS220" s="33">
        <f t="shared" ref="AS220" si="45">AR220+AS219</f>
        <v>0</v>
      </c>
      <c r="AT220" s="33">
        <f t="shared" ref="AT220" si="46">AS220+AT219</f>
        <v>0</v>
      </c>
      <c r="AU220" s="33">
        <f t="shared" ref="AU220" si="47">AT220+AU219</f>
        <v>0</v>
      </c>
      <c r="AV220" s="33">
        <f t="shared" ref="AV220" si="48">AU220+AV219</f>
        <v>0</v>
      </c>
      <c r="AW220" s="33">
        <f t="shared" ref="AW220" si="49">AV220+AW219</f>
        <v>0</v>
      </c>
      <c r="AX220" s="33">
        <f t="shared" ref="AX220" si="50">AW220+AX219</f>
        <v>0</v>
      </c>
      <c r="AY220" s="33">
        <f t="shared" ref="AY220" si="51">AX220+AY219</f>
        <v>0</v>
      </c>
      <c r="AZ220" s="33">
        <f t="shared" ref="AZ220" si="52">AY220+AZ219</f>
        <v>0</v>
      </c>
      <c r="BA220" s="33">
        <f t="shared" ref="BA220" si="53">AZ220+BA219</f>
        <v>0</v>
      </c>
      <c r="BB220" s="9"/>
    </row>
    <row r="221" spans="1:55" ht="20.100000000000001" customHeight="1" x14ac:dyDescent="0.2">
      <c r="E221" s="22">
        <v>0</v>
      </c>
    </row>
    <row r="222" spans="1:55" ht="20.100000000000001" customHeight="1" x14ac:dyDescent="0.2">
      <c r="E222" s="22">
        <v>0</v>
      </c>
    </row>
  </sheetData>
  <mergeCells count="206">
    <mergeCell ref="A8:D8"/>
    <mergeCell ref="F10:BA10"/>
    <mergeCell ref="BC10:BC11"/>
    <mergeCell ref="A10:A11"/>
    <mergeCell ref="B10:C11"/>
    <mergeCell ref="D10:D11"/>
    <mergeCell ref="B18:C18"/>
    <mergeCell ref="B19:C19"/>
    <mergeCell ref="B20:C20"/>
    <mergeCell ref="B21:C21"/>
    <mergeCell ref="B22:C22"/>
    <mergeCell ref="B13:C13"/>
    <mergeCell ref="B14:C14"/>
    <mergeCell ref="B15:C15"/>
    <mergeCell ref="B16:C16"/>
    <mergeCell ref="B17:C17"/>
    <mergeCell ref="B28:C28"/>
    <mergeCell ref="B29:C29"/>
    <mergeCell ref="B30:C30"/>
    <mergeCell ref="B31:C31"/>
    <mergeCell ref="B32:C32"/>
    <mergeCell ref="B23:C23"/>
    <mergeCell ref="B24:C24"/>
    <mergeCell ref="B25:C25"/>
    <mergeCell ref="B26:C26"/>
    <mergeCell ref="B27:C27"/>
    <mergeCell ref="B38:C38"/>
    <mergeCell ref="B39:C39"/>
    <mergeCell ref="B40:C40"/>
    <mergeCell ref="B41:C41"/>
    <mergeCell ref="B42:C42"/>
    <mergeCell ref="B33:C33"/>
    <mergeCell ref="B34:C34"/>
    <mergeCell ref="B35:C35"/>
    <mergeCell ref="B36:C36"/>
    <mergeCell ref="B37:C37"/>
    <mergeCell ref="B48:C48"/>
    <mergeCell ref="B49:C49"/>
    <mergeCell ref="B50:C50"/>
    <mergeCell ref="B51:C51"/>
    <mergeCell ref="B52:C52"/>
    <mergeCell ref="B43:C43"/>
    <mergeCell ref="B44:C44"/>
    <mergeCell ref="B45:C45"/>
    <mergeCell ref="B46:C46"/>
    <mergeCell ref="B47:C47"/>
    <mergeCell ref="B58:C58"/>
    <mergeCell ref="B59:C59"/>
    <mergeCell ref="B60:C60"/>
    <mergeCell ref="B61:C61"/>
    <mergeCell ref="B62:C62"/>
    <mergeCell ref="B53:C53"/>
    <mergeCell ref="B54:C54"/>
    <mergeCell ref="B55:C55"/>
    <mergeCell ref="B56:C56"/>
    <mergeCell ref="B57:C57"/>
    <mergeCell ref="B68:C68"/>
    <mergeCell ref="B69:C69"/>
    <mergeCell ref="B70:C70"/>
    <mergeCell ref="B71:C71"/>
    <mergeCell ref="B72:C72"/>
    <mergeCell ref="B63:C63"/>
    <mergeCell ref="B64:C64"/>
    <mergeCell ref="B65:C65"/>
    <mergeCell ref="B66:C66"/>
    <mergeCell ref="B67:C67"/>
    <mergeCell ref="B78:C78"/>
    <mergeCell ref="B79:C79"/>
    <mergeCell ref="B80:C80"/>
    <mergeCell ref="B81:C81"/>
    <mergeCell ref="B82:C82"/>
    <mergeCell ref="B73:C73"/>
    <mergeCell ref="B74:C74"/>
    <mergeCell ref="B75:C75"/>
    <mergeCell ref="B76:C76"/>
    <mergeCell ref="B77:C77"/>
    <mergeCell ref="B88:C88"/>
    <mergeCell ref="B89:C89"/>
    <mergeCell ref="B90:C90"/>
    <mergeCell ref="B91:C91"/>
    <mergeCell ref="B92:C92"/>
    <mergeCell ref="B83:C83"/>
    <mergeCell ref="B84:C84"/>
    <mergeCell ref="B85:C85"/>
    <mergeCell ref="B86:C86"/>
    <mergeCell ref="B87:C87"/>
    <mergeCell ref="B98:C98"/>
    <mergeCell ref="B99:C99"/>
    <mergeCell ref="B100:C100"/>
    <mergeCell ref="B101:C101"/>
    <mergeCell ref="B102:C102"/>
    <mergeCell ref="B93:C93"/>
    <mergeCell ref="B94:C94"/>
    <mergeCell ref="B95:C95"/>
    <mergeCell ref="B96:C96"/>
    <mergeCell ref="B97:C97"/>
    <mergeCell ref="B108:C108"/>
    <mergeCell ref="B109:C109"/>
    <mergeCell ref="B110:C110"/>
    <mergeCell ref="B111:C111"/>
    <mergeCell ref="B112:C112"/>
    <mergeCell ref="B103:C103"/>
    <mergeCell ref="B104:C104"/>
    <mergeCell ref="B105:C105"/>
    <mergeCell ref="B106:C106"/>
    <mergeCell ref="B107:C107"/>
    <mergeCell ref="B118:C118"/>
    <mergeCell ref="B119:C119"/>
    <mergeCell ref="B120:C120"/>
    <mergeCell ref="B121:C121"/>
    <mergeCell ref="B122:C122"/>
    <mergeCell ref="B113:C113"/>
    <mergeCell ref="B114:C114"/>
    <mergeCell ref="B115:C115"/>
    <mergeCell ref="B116:C116"/>
    <mergeCell ref="B117:C117"/>
    <mergeCell ref="B128:C128"/>
    <mergeCell ref="B129:C129"/>
    <mergeCell ref="B130:C130"/>
    <mergeCell ref="B131:C131"/>
    <mergeCell ref="B132:C132"/>
    <mergeCell ref="B123:C123"/>
    <mergeCell ref="B124:C124"/>
    <mergeCell ref="B125:C125"/>
    <mergeCell ref="B126:C126"/>
    <mergeCell ref="B127:C127"/>
    <mergeCell ref="B138:C138"/>
    <mergeCell ref="B139:C139"/>
    <mergeCell ref="B140:C140"/>
    <mergeCell ref="B141:C141"/>
    <mergeCell ref="B142:C142"/>
    <mergeCell ref="B133:C133"/>
    <mergeCell ref="B134:C134"/>
    <mergeCell ref="B135:C135"/>
    <mergeCell ref="B136:C136"/>
    <mergeCell ref="B137:C137"/>
    <mergeCell ref="B148:C148"/>
    <mergeCell ref="B149:C149"/>
    <mergeCell ref="B150:C150"/>
    <mergeCell ref="B151:C151"/>
    <mergeCell ref="B152:C152"/>
    <mergeCell ref="B143:C143"/>
    <mergeCell ref="B144:C144"/>
    <mergeCell ref="B145:C145"/>
    <mergeCell ref="B146:C146"/>
    <mergeCell ref="B147:C147"/>
    <mergeCell ref="B158:C158"/>
    <mergeCell ref="B159:C159"/>
    <mergeCell ref="B160:C160"/>
    <mergeCell ref="B161:C161"/>
    <mergeCell ref="B162:C162"/>
    <mergeCell ref="B153:C153"/>
    <mergeCell ref="B154:C154"/>
    <mergeCell ref="B155:C155"/>
    <mergeCell ref="B156:C156"/>
    <mergeCell ref="B157:C157"/>
    <mergeCell ref="B168:C168"/>
    <mergeCell ref="B169:C169"/>
    <mergeCell ref="B170:C170"/>
    <mergeCell ref="B171:C171"/>
    <mergeCell ref="B172:C172"/>
    <mergeCell ref="B163:C163"/>
    <mergeCell ref="B164:C164"/>
    <mergeCell ref="B165:C165"/>
    <mergeCell ref="B166:C166"/>
    <mergeCell ref="B167:C167"/>
    <mergeCell ref="B178:C178"/>
    <mergeCell ref="B179:C179"/>
    <mergeCell ref="B180:C180"/>
    <mergeCell ref="B181:C181"/>
    <mergeCell ref="B182:C182"/>
    <mergeCell ref="B173:C173"/>
    <mergeCell ref="B174:C174"/>
    <mergeCell ref="B175:C175"/>
    <mergeCell ref="B176:C176"/>
    <mergeCell ref="B177:C177"/>
    <mergeCell ref="B188:C188"/>
    <mergeCell ref="B189:C189"/>
    <mergeCell ref="B190:C190"/>
    <mergeCell ref="B191:C191"/>
    <mergeCell ref="B192:C192"/>
    <mergeCell ref="B183:C183"/>
    <mergeCell ref="B184:C184"/>
    <mergeCell ref="B185:C185"/>
    <mergeCell ref="B186:C186"/>
    <mergeCell ref="B187:C187"/>
    <mergeCell ref="B198:C198"/>
    <mergeCell ref="B199:C199"/>
    <mergeCell ref="B200:C200"/>
    <mergeCell ref="B201:C201"/>
    <mergeCell ref="B202:C202"/>
    <mergeCell ref="B193:C193"/>
    <mergeCell ref="B194:C194"/>
    <mergeCell ref="B195:C195"/>
    <mergeCell ref="B196:C196"/>
    <mergeCell ref="B197:C197"/>
    <mergeCell ref="B208:C208"/>
    <mergeCell ref="B209:C209"/>
    <mergeCell ref="B210:C210"/>
    <mergeCell ref="B211:C211"/>
    <mergeCell ref="B212:C212"/>
    <mergeCell ref="B203:C203"/>
    <mergeCell ref="B204:C204"/>
    <mergeCell ref="B205:C205"/>
    <mergeCell ref="B206:C206"/>
    <mergeCell ref="B207:C207"/>
  </mergeCells>
  <conditionalFormatting sqref="A13:B13 A14:A214">
    <cfRule type="expression" dxfId="86" priority="156" stopIfTrue="1">
      <formula>#REF!&gt;0</formula>
    </cfRule>
    <cfRule type="expression" dxfId="85" priority="157" stopIfTrue="1">
      <formula>#REF!&gt;0</formula>
    </cfRule>
    <cfRule type="expression" dxfId="84" priority="158" stopIfTrue="1">
      <formula>#REF!&gt;0</formula>
    </cfRule>
  </conditionalFormatting>
  <conditionalFormatting sqref="B213:C213">
    <cfRule type="expression" dxfId="83" priority="159" stopIfTrue="1">
      <formula>#REF!&gt;0</formula>
    </cfRule>
    <cfRule type="expression" dxfId="82" priority="160" stopIfTrue="1">
      <formula>#REF!&gt;0</formula>
    </cfRule>
    <cfRule type="expression" dxfId="81" priority="161" stopIfTrue="1">
      <formula>#REF!&gt;0</formula>
    </cfRule>
  </conditionalFormatting>
  <conditionalFormatting sqref="B14:B212">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6"/>
  <sheetViews>
    <sheetView zoomScaleNormal="100" workbookViewId="0">
      <selection activeCell="C17" sqref="C17"/>
    </sheetView>
  </sheetViews>
  <sheetFormatPr baseColWidth="10" defaultRowHeight="19.5" customHeight="1" x14ac:dyDescent="0.2"/>
  <cols>
    <col min="2" max="2" width="43.28515625" customWidth="1"/>
    <col min="3" max="3" width="52.28515625" bestFit="1" customWidth="1"/>
  </cols>
  <sheetData>
    <row r="1" spans="1:4" ht="19.5" customHeight="1" x14ac:dyDescent="0.2">
      <c r="A1" s="300" t="s">
        <v>13</v>
      </c>
      <c r="B1" s="300"/>
      <c r="C1" s="300" t="str">
        <f>+Contratista</f>
        <v>EMPRESA PRUEBA</v>
      </c>
      <c r="D1" s="300"/>
    </row>
    <row r="2" spans="1:4" ht="19.5" customHeight="1" x14ac:dyDescent="0.2">
      <c r="A2" s="300" t="s">
        <v>47</v>
      </c>
      <c r="B2" s="300"/>
      <c r="C2" s="301">
        <f>CyP!C11</f>
        <v>0</v>
      </c>
      <c r="D2" s="300"/>
    </row>
    <row r="3" spans="1:4" ht="19.5" customHeight="1" x14ac:dyDescent="0.2">
      <c r="A3" s="300"/>
      <c r="B3" s="300"/>
      <c r="C3" s="300"/>
      <c r="D3" s="300"/>
    </row>
    <row r="4" spans="1:4" ht="19.5" customHeight="1" x14ac:dyDescent="0.2">
      <c r="A4" s="351" t="s">
        <v>1216</v>
      </c>
      <c r="B4" s="351"/>
      <c r="C4" s="351"/>
      <c r="D4" s="351"/>
    </row>
    <row r="5" spans="1:4" ht="19.5" customHeight="1" thickBot="1" x14ac:dyDescent="0.25">
      <c r="A5" s="300"/>
      <c r="B5" s="300"/>
      <c r="C5" s="300"/>
      <c r="D5" s="300"/>
    </row>
    <row r="6" spans="1:4" ht="19.5" customHeight="1" thickBot="1" x14ac:dyDescent="0.25">
      <c r="A6" s="302" t="s">
        <v>1217</v>
      </c>
      <c r="B6" s="303" t="s">
        <v>997</v>
      </c>
      <c r="C6" s="303" t="s">
        <v>998</v>
      </c>
      <c r="D6" s="304" t="s">
        <v>1218</v>
      </c>
    </row>
    <row r="7" spans="1:4" ht="19.5" customHeight="1" x14ac:dyDescent="0.2">
      <c r="A7" s="305">
        <v>1</v>
      </c>
      <c r="B7" s="313" t="s">
        <v>1252</v>
      </c>
      <c r="C7" s="306" t="s">
        <v>1000</v>
      </c>
      <c r="D7" s="307">
        <v>0.17</v>
      </c>
    </row>
    <row r="8" spans="1:4" ht="19.5" customHeight="1" x14ac:dyDescent="0.2">
      <c r="A8" s="308">
        <v>2</v>
      </c>
      <c r="B8" s="306" t="s">
        <v>1253</v>
      </c>
      <c r="C8" s="306" t="s">
        <v>361</v>
      </c>
      <c r="D8" s="309">
        <v>0.39</v>
      </c>
    </row>
    <row r="9" spans="1:4" ht="19.5" customHeight="1" x14ac:dyDescent="0.2">
      <c r="A9" s="308">
        <v>3</v>
      </c>
      <c r="B9" s="306" t="s">
        <v>1254</v>
      </c>
      <c r="C9" s="306" t="s">
        <v>480</v>
      </c>
      <c r="D9" s="309">
        <v>0.28000000000000003</v>
      </c>
    </row>
    <row r="10" spans="1:4" ht="19.5" customHeight="1" x14ac:dyDescent="0.2">
      <c r="A10" s="308">
        <v>4</v>
      </c>
      <c r="B10" s="306" t="s">
        <v>1255</v>
      </c>
      <c r="C10" s="306" t="s">
        <v>138</v>
      </c>
      <c r="D10" s="309">
        <v>0.04</v>
      </c>
    </row>
    <row r="11" spans="1:4" ht="19.5" customHeight="1" x14ac:dyDescent="0.2">
      <c r="A11" s="308">
        <v>5</v>
      </c>
      <c r="B11" s="306" t="s">
        <v>1256</v>
      </c>
      <c r="C11" s="306" t="s">
        <v>390</v>
      </c>
      <c r="D11" s="309">
        <v>0.03</v>
      </c>
    </row>
    <row r="12" spans="1:4" ht="19.5" customHeight="1" x14ac:dyDescent="0.2">
      <c r="A12" s="308">
        <v>6</v>
      </c>
      <c r="B12" s="306" t="s">
        <v>1257</v>
      </c>
      <c r="C12" s="306" t="s">
        <v>294</v>
      </c>
      <c r="D12" s="309">
        <v>0.02</v>
      </c>
    </row>
    <row r="13" spans="1:4" ht="19.5" customHeight="1" x14ac:dyDescent="0.2">
      <c r="A13" s="308">
        <v>7</v>
      </c>
      <c r="B13" s="306" t="s">
        <v>1154</v>
      </c>
      <c r="C13" s="306" t="s">
        <v>771</v>
      </c>
      <c r="D13" s="309">
        <v>0.03</v>
      </c>
    </row>
    <row r="14" spans="1:4" ht="19.5" customHeight="1" x14ac:dyDescent="0.2">
      <c r="A14" s="308">
        <v>8</v>
      </c>
      <c r="B14" s="306" t="s">
        <v>1258</v>
      </c>
      <c r="C14" s="306" t="s">
        <v>160</v>
      </c>
      <c r="D14" s="309">
        <v>0.04</v>
      </c>
    </row>
    <row r="15" spans="1:4" ht="19.5" customHeight="1" x14ac:dyDescent="0.2">
      <c r="A15" t="s">
        <v>1012</v>
      </c>
      <c r="D15" s="312"/>
    </row>
    <row r="16" spans="1:4" ht="19.5" customHeight="1" x14ac:dyDescent="0.2">
      <c r="D16" s="312"/>
    </row>
  </sheetData>
  <mergeCells count="1">
    <mergeCell ref="A4:D4"/>
  </mergeCells>
  <pageMargins left="0.7" right="0.7" top="0.75" bottom="0.75" header="0.3" footer="0.3"/>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
    <pageSetUpPr fitToPage="1"/>
  </sheetPr>
  <dimension ref="C1:L3"/>
  <sheetViews>
    <sheetView showGridLines="0" zoomScale="90" zoomScaleNormal="90" zoomScaleSheetLayoutView="75" workbookViewId="0">
      <selection activeCell="W3" sqref="W3"/>
    </sheetView>
  </sheetViews>
  <sheetFormatPr baseColWidth="10" defaultColWidth="10.7109375" defaultRowHeight="15" x14ac:dyDescent="0.25"/>
  <cols>
    <col min="1" max="16384" width="10.7109375" style="1"/>
  </cols>
  <sheetData>
    <row r="1" spans="3:12" ht="23.25" x14ac:dyDescent="0.35">
      <c r="C1" s="352" t="str">
        <f>"OBRA: " &amp; UPPER(Obra)</f>
        <v>OBRA: EXTRACCION DE MANGRULLO EXISTENTE, PROVISION DE NUEVO MANGRULLO Y REFUNCIONALIZACION DE JUEGOS DE NIÑOS EN PARQUE DE MAYO</v>
      </c>
      <c r="D1" s="352"/>
      <c r="E1" s="352"/>
      <c r="F1" s="352"/>
      <c r="G1" s="352"/>
      <c r="H1" s="352"/>
      <c r="I1" s="352"/>
      <c r="J1" s="352"/>
      <c r="K1" s="352"/>
      <c r="L1" s="352"/>
    </row>
    <row r="2" spans="3:12" ht="23.25" x14ac:dyDescent="0.35">
      <c r="C2" s="352" t="s">
        <v>1027</v>
      </c>
      <c r="D2" s="352"/>
      <c r="E2" s="352"/>
      <c r="F2" s="352"/>
      <c r="G2" s="352"/>
      <c r="H2" s="352"/>
      <c r="I2" s="352"/>
      <c r="J2" s="352"/>
      <c r="K2" s="352"/>
      <c r="L2" s="352"/>
    </row>
    <row r="3" spans="3:12" ht="23.25" x14ac:dyDescent="0.35">
      <c r="C3" s="352" t="s">
        <v>1028</v>
      </c>
      <c r="D3" s="352"/>
      <c r="E3" s="352"/>
      <c r="F3" s="352"/>
      <c r="G3" s="352"/>
      <c r="H3" s="352"/>
      <c r="I3" s="352"/>
      <c r="J3" s="352"/>
      <c r="K3" s="352"/>
      <c r="L3" s="352"/>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6">
    <pageSetUpPr fitToPage="1"/>
  </sheetPr>
  <dimension ref="C1:J3"/>
  <sheetViews>
    <sheetView showGridLines="0" topLeftCell="A4"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353" t="str">
        <f>"OBRA: " &amp; UPPER(Obra)</f>
        <v>OBRA: EXTRACCION DE MANGRULLO EXISTENTE, PROVISION DE NUEVO MANGRULLO Y REFUNCIONALIZACION DE JUEGOS DE NIÑOS EN PARQUE DE MAYO</v>
      </c>
      <c r="D1" s="353"/>
      <c r="E1" s="353"/>
      <c r="F1" s="353"/>
      <c r="G1" s="353"/>
      <c r="H1" s="353"/>
      <c r="I1" s="353"/>
      <c r="J1" s="353"/>
    </row>
    <row r="2" spans="3:10" ht="23.25" x14ac:dyDescent="0.35">
      <c r="C2" s="352" t="s">
        <v>1029</v>
      </c>
      <c r="D2" s="352"/>
      <c r="E2" s="352"/>
      <c r="F2" s="352"/>
      <c r="G2" s="352"/>
      <c r="H2" s="352"/>
      <c r="I2" s="352"/>
      <c r="J2" s="352"/>
    </row>
    <row r="3" spans="3:10" ht="23.25" x14ac:dyDescent="0.35">
      <c r="C3" s="352" t="s">
        <v>1030</v>
      </c>
      <c r="D3" s="352"/>
      <c r="E3" s="352"/>
      <c r="F3" s="352"/>
      <c r="G3" s="352"/>
      <c r="H3" s="352"/>
      <c r="I3" s="352"/>
      <c r="J3" s="352"/>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36</vt:i4>
      </vt:variant>
    </vt:vector>
  </HeadingPairs>
  <TitlesOfParts>
    <vt:vector size="48" baseType="lpstr">
      <vt:lpstr>Indices</vt:lpstr>
      <vt:lpstr>Instrucciones</vt:lpstr>
      <vt:lpstr>Datos</vt:lpstr>
      <vt:lpstr>CyP</vt:lpstr>
      <vt:lpstr>AP</vt:lpstr>
      <vt:lpstr>PTyCI</vt:lpstr>
      <vt:lpstr>Polinomica</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cp:lastModifiedBy>
  <cp:lastPrinted>2022-08-24T13:42:45Z</cp:lastPrinted>
  <dcterms:created xsi:type="dcterms:W3CDTF">2016-09-02T20:54:46Z</dcterms:created>
  <dcterms:modified xsi:type="dcterms:W3CDTF">2022-10-21T15:00:40Z</dcterms:modified>
</cp:coreProperties>
</file>